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slicers/slicer2.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ables/table2.xml" ContentType="application/vnd.openxmlformats-officedocument.spreadsheetml.table+xml"/>
  <Override PartName="/xl/pivotTables/pivotTable1.xml" ContentType="application/vnd.openxmlformats-officedocument.spreadsheetml.pivotTable+xml"/>
  <Override PartName="/xl/drawings/drawing5.xml" ContentType="application/vnd.openxmlformats-officedocument.drawing+xml"/>
  <Override PartName="/xl/tables/table3.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4.xml" ContentType="application/vnd.openxmlformats-officedocument.themeOverride+xml"/>
  <Override PartName="/xl/pivotTables/pivotTable2.xml" ContentType="application/vnd.openxmlformats-officedocument.spreadsheetml.pivotTable+xml"/>
  <Override PartName="/xl/drawings/drawing6.xml" ContentType="application/vnd.openxmlformats-officedocument.drawing+xml"/>
  <Override PartName="/xl/tables/table4.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3.xml" ContentType="application/vnd.openxmlformats-officedocument.spreadsheetml.pivotTable+xml"/>
  <Override PartName="/xl/tables/table5.xml" ContentType="application/vnd.openxmlformats-officedocument.spreadsheetml.table+xml"/>
  <Override PartName="/xl/pivotTables/pivotTable4.xml" ContentType="application/vnd.openxmlformats-officedocument.spreadsheetml.pivotTable+xml"/>
  <Override PartName="/xl/drawings/drawing7.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5.xml" ContentType="application/vnd.openxmlformats-officedocument.spreadsheetml.pivotTable+xml"/>
  <Override PartName="/xl/drawings/drawing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6.xml" ContentType="application/vnd.openxmlformats-officedocument.spreadsheetml.pivotTable+xml"/>
  <Override PartName="/xl/drawings/drawing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7.xml" ContentType="application/vnd.openxmlformats-officedocument.spreadsheetml.pivotTable+xml"/>
  <Override PartName="/xl/drawings/drawing10.xml" ContentType="application/vnd.openxmlformats-officedocument.drawing+xml"/>
  <Override PartName="/xl/tables/table6.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5.xml" ContentType="application/vnd.openxmlformats-officedocument.themeOverride+xml"/>
  <Override PartName="/xl/pivotTables/pivotTable8.xml" ContentType="application/vnd.openxmlformats-officedocument.spreadsheetml.pivotTable+xml"/>
  <Override PartName="/xl/drawings/drawing11.xml" ContentType="application/vnd.openxmlformats-officedocument.drawing+xml"/>
  <Override PartName="/xl/tables/table7.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6.xml" ContentType="application/vnd.openxmlformats-officedocument.themeOverride+xml"/>
  <Override PartName="/xl/pivotTables/pivotTable9.xml" ContentType="application/vnd.openxmlformats-officedocument.spreadsheetml.pivotTable+xml"/>
  <Override PartName="/xl/drawings/drawing12.xml" ContentType="application/vnd.openxmlformats-officedocument.drawing+xml"/>
  <Override PartName="/xl/tables/table8.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7.xml" ContentType="application/vnd.openxmlformats-officedocument.themeOverride+xml"/>
  <Override PartName="/xl/tables/table9.xml" ContentType="application/vnd.openxmlformats-officedocument.spreadsheetml.table+xml"/>
  <Override PartName="/xl/pivotTables/pivotTable10.xml" ContentType="application/vnd.openxmlformats-officedocument.spreadsheetml.pivotTable+xml"/>
  <Override PartName="/xl/drawings/drawing13.xml" ContentType="application/vnd.openxmlformats-officedocument.drawing+xml"/>
  <Override PartName="/xl/tables/table10.xml" ContentType="application/vnd.openxmlformats-officedocument.spreadsheetml.tab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pivotTables/pivotTable11.xml" ContentType="application/vnd.openxmlformats-officedocument.spreadsheetml.pivotTable+xml"/>
  <Override PartName="/xl/drawings/drawing14.xml" ContentType="application/vnd.openxmlformats-officedocument.drawing+xml"/>
  <Override PartName="/xl/tables/table11.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hidePivotFieldList="1"/>
  <mc:AlternateContent xmlns:mc="http://schemas.openxmlformats.org/markup-compatibility/2006">
    <mc:Choice Requires="x15">
      <x15ac:absPath xmlns:x15ac="http://schemas.microsoft.com/office/spreadsheetml/2010/11/ac" url="C:\Users\dvmes\Documents\Tatiana Meshkova CV\"/>
    </mc:Choice>
  </mc:AlternateContent>
  <xr:revisionPtr revIDLastSave="0" documentId="13_ncr:1_{E7C70B19-9C2B-4626-BFC5-53E315971F0D}" xr6:coauthVersionLast="47" xr6:coauthVersionMax="47" xr10:uidLastSave="{00000000-0000-0000-0000-000000000000}"/>
  <bookViews>
    <workbookView xWindow="-110" yWindow="-110" windowWidth="19420" windowHeight="10300" xr2:uid="{00000000-000D-0000-FFFF-FFFF00000000}"/>
  </bookViews>
  <sheets>
    <sheet name="Test instructions" sheetId="42" r:id="rId1"/>
    <sheet name="Product matrix" sheetId="40" r:id="rId2"/>
    <sheet name="CO-OCCURRENCE MATRIX" sheetId="41" r:id="rId3"/>
    <sheet name="SALES + GROSS MARGIN" sheetId="12" r:id="rId4"/>
    <sheet name="PRICES" sheetId="33" r:id="rId5"/>
    <sheet name="Pricing &amp; Business Data Analyst" sheetId="1" r:id="rId6"/>
    <sheet name="CATEGORIES" sheetId="2" state="hidden" r:id="rId7"/>
    <sheet name="TOTAL REVENUE BY MONTHS (2)" sheetId="18" state="hidden" r:id="rId8"/>
    <sheet name="Debtors by GM" sheetId="43" state="hidden" r:id="rId9"/>
    <sheet name="PRICE_TABLE" sheetId="34" state="hidden" r:id="rId10"/>
    <sheet name="PRICE_TABLE (2)" sheetId="36" state="hidden" r:id="rId11"/>
    <sheet name="VOLUME_OF_SALES" sheetId="35" state="hidden" r:id="rId12"/>
    <sheet name="Counties Profit" sheetId="8" state="hidden" r:id="rId13"/>
    <sheet name="Debtor segment (2)" sheetId="19" state="hidden" r:id="rId14"/>
    <sheet name="COUNTRIES PROFIT" sheetId="38" state="hidden" r:id="rId15"/>
    <sheet name="Sheet43" sheetId="44" state="hidden" r:id="rId16"/>
    <sheet name="Debtors" sheetId="20" state="hidden" r:id="rId17"/>
    <sheet name="SUB_CATEGORIES" sheetId="22" state="hidden" r:id="rId18"/>
  </sheets>
  <definedNames>
    <definedName name="_xlcn.WorksheetConnection_PricingBusinessDataAnalyst_testcase_1.xlsxAll_Data" hidden="1">All_Data[]</definedName>
    <definedName name="Slicer_Country_Code">#N/A</definedName>
    <definedName name="Slicer_Country_Code1">#N/A</definedName>
    <definedName name="Slicer_Debtor_Number">#N/A</definedName>
    <definedName name="Slicer_Debtor_Segment">#N/A</definedName>
    <definedName name="Slicer_Debtor_Segment1">#N/A</definedName>
    <definedName name="Slicer_Month">#N/A</definedName>
    <definedName name="Slicer_Month1">#N/A</definedName>
    <definedName name="Slicer_Return">#N/A</definedName>
    <definedName name="Slicer_Return1">#N/A</definedName>
    <definedName name="Slicer_Tier1_Description">#N/A</definedName>
    <definedName name="Slicer_Tier2_Description">#N/A</definedName>
    <definedName name="Slicer_Tier2_Description1">#N/A</definedName>
  </definedNames>
  <calcPr calcId="191029"/>
  <pivotCaches>
    <pivotCache cacheId="0" r:id="rId19"/>
    <pivotCache cacheId="1" r:id="rId20"/>
    <pivotCache cacheId="2" r:id="rId21"/>
    <pivotCache cacheId="3" r:id="rId22"/>
    <pivotCache cacheId="4" r:id="rId23"/>
  </pivotCaches>
  <extLst>
    <ext xmlns:x14="http://schemas.microsoft.com/office/spreadsheetml/2009/9/main" uri="{876F7934-8845-4945-9796-88D515C7AA90}">
      <x14:pivotCaches>
        <pivotCache cacheId="5" r:id="rId24"/>
      </x14:pivotCaches>
    </ext>
    <ext xmlns:x14="http://schemas.microsoft.com/office/spreadsheetml/2009/9/main" uri="{BBE1A952-AA13-448e-AADC-164F8A28A991}">
      <x14:slicerCaches>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All_Data" name="All_Data_PP" connection="WorksheetConnection_Pricing &amp; Business Data Analyst_test case_1.xlsx!All_Data"/>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94" i="43" l="1"/>
  <c r="H144" i="43"/>
  <c r="I144" i="43"/>
  <c r="J144" i="43"/>
  <c r="K144" i="43"/>
  <c r="L144" i="43"/>
  <c r="H192" i="43"/>
  <c r="I192" i="43"/>
  <c r="J192" i="43"/>
  <c r="K192" i="43"/>
  <c r="L192" i="43"/>
  <c r="H614" i="43"/>
  <c r="I614" i="43"/>
  <c r="J614" i="43"/>
  <c r="K614" i="43"/>
  <c r="L614" i="43"/>
  <c r="H273" i="43"/>
  <c r="I273" i="43"/>
  <c r="J273" i="43"/>
  <c r="K273" i="43"/>
  <c r="L273" i="43"/>
  <c r="H131" i="43"/>
  <c r="I131" i="43"/>
  <c r="J131" i="43"/>
  <c r="K131" i="43"/>
  <c r="L131" i="43"/>
  <c r="H278" i="43"/>
  <c r="I278" i="43"/>
  <c r="J278" i="43"/>
  <c r="K278" i="43"/>
  <c r="L278" i="43"/>
  <c r="H276" i="43"/>
  <c r="I276" i="43"/>
  <c r="J276" i="43"/>
  <c r="K276" i="43"/>
  <c r="L276" i="43"/>
  <c r="H16" i="43"/>
  <c r="I16" i="43"/>
  <c r="J16" i="43"/>
  <c r="K16" i="43"/>
  <c r="L16" i="43"/>
  <c r="H541" i="43"/>
  <c r="I541" i="43"/>
  <c r="J541" i="43"/>
  <c r="K541" i="43"/>
  <c r="L541" i="43"/>
  <c r="H48" i="43"/>
  <c r="I48" i="43"/>
  <c r="J48" i="43"/>
  <c r="K48" i="43"/>
  <c r="L48" i="43"/>
  <c r="H357" i="43"/>
  <c r="I357" i="43"/>
  <c r="J357" i="43"/>
  <c r="K357" i="43"/>
  <c r="L357" i="43"/>
  <c r="H77" i="43"/>
  <c r="I77" i="43"/>
  <c r="J77" i="43"/>
  <c r="K77" i="43"/>
  <c r="L77" i="43"/>
  <c r="H417" i="43"/>
  <c r="I417" i="43"/>
  <c r="J417" i="43"/>
  <c r="K417" i="43"/>
  <c r="L417" i="43"/>
  <c r="H452" i="43"/>
  <c r="I452" i="43"/>
  <c r="J452" i="43"/>
  <c r="K452" i="43"/>
  <c r="L452" i="43"/>
  <c r="H118" i="43"/>
  <c r="I118" i="43"/>
  <c r="J118" i="43"/>
  <c r="K118" i="43"/>
  <c r="L118" i="43"/>
  <c r="H172" i="43"/>
  <c r="I172" i="43"/>
  <c r="J172" i="43"/>
  <c r="K172" i="43"/>
  <c r="L172" i="43"/>
  <c r="H471" i="43"/>
  <c r="I471" i="43"/>
  <c r="J471" i="43"/>
  <c r="K471" i="43"/>
  <c r="L471" i="43"/>
  <c r="H178" i="43"/>
  <c r="I178" i="43"/>
  <c r="J178" i="43"/>
  <c r="K178" i="43"/>
  <c r="L178" i="43"/>
  <c r="H604" i="43"/>
  <c r="I604" i="43"/>
  <c r="J604" i="43"/>
  <c r="K604" i="43"/>
  <c r="L604" i="43"/>
  <c r="H409" i="43"/>
  <c r="I409" i="43"/>
  <c r="J409" i="43"/>
  <c r="K409" i="43"/>
  <c r="L409" i="43"/>
  <c r="H35" i="43"/>
  <c r="I35" i="43"/>
  <c r="J35" i="43"/>
  <c r="K35" i="43"/>
  <c r="L35" i="43"/>
  <c r="H309" i="43"/>
  <c r="I309" i="43"/>
  <c r="J309" i="43"/>
  <c r="K309" i="43"/>
  <c r="L309" i="43"/>
  <c r="H359" i="43"/>
  <c r="I359" i="43"/>
  <c r="J359" i="43"/>
  <c r="K359" i="43"/>
  <c r="L359" i="43"/>
  <c r="H279" i="43"/>
  <c r="I279" i="43"/>
  <c r="J279" i="43"/>
  <c r="K279" i="43"/>
  <c r="L279" i="43"/>
  <c r="H290" i="43"/>
  <c r="I290" i="43"/>
  <c r="J290" i="43"/>
  <c r="K290" i="43"/>
  <c r="L290" i="43"/>
  <c r="H214" i="43"/>
  <c r="I214" i="43"/>
  <c r="J214" i="43"/>
  <c r="K214" i="43"/>
  <c r="L214" i="43"/>
  <c r="H22" i="43"/>
  <c r="I22" i="43"/>
  <c r="J22" i="43"/>
  <c r="K22" i="43"/>
  <c r="L22" i="43"/>
  <c r="H13" i="43"/>
  <c r="I13" i="43"/>
  <c r="J13" i="43"/>
  <c r="K13" i="43"/>
  <c r="L13" i="43"/>
  <c r="H258" i="43"/>
  <c r="I258" i="43"/>
  <c r="J258" i="43"/>
  <c r="K258" i="43"/>
  <c r="L258" i="43"/>
  <c r="H443" i="43"/>
  <c r="I443" i="43"/>
  <c r="J443" i="43"/>
  <c r="K443" i="43"/>
  <c r="L443" i="43"/>
  <c r="H51" i="43"/>
  <c r="I51" i="43"/>
  <c r="J51" i="43"/>
  <c r="K51" i="43"/>
  <c r="L51" i="43"/>
  <c r="H50" i="43"/>
  <c r="I50" i="43"/>
  <c r="J50" i="43"/>
  <c r="K50" i="43"/>
  <c r="L50" i="43"/>
  <c r="H573" i="43"/>
  <c r="I573" i="43"/>
  <c r="J573" i="43"/>
  <c r="K573" i="43"/>
  <c r="L573" i="43"/>
  <c r="H15" i="43"/>
  <c r="I15" i="43"/>
  <c r="J15" i="43"/>
  <c r="K15" i="43"/>
  <c r="L15" i="43"/>
  <c r="H186" i="43"/>
  <c r="I186" i="43"/>
  <c r="J186" i="43"/>
  <c r="K186" i="43"/>
  <c r="L186" i="43"/>
  <c r="H152" i="43"/>
  <c r="I152" i="43"/>
  <c r="J152" i="43"/>
  <c r="K152" i="43"/>
  <c r="L152" i="43"/>
  <c r="H400" i="43"/>
  <c r="I400" i="43"/>
  <c r="J400" i="43"/>
  <c r="K400" i="43"/>
  <c r="L400" i="43"/>
  <c r="H245" i="43"/>
  <c r="I245" i="43"/>
  <c r="J245" i="43"/>
  <c r="K245" i="43"/>
  <c r="L245" i="43"/>
  <c r="H651" i="43"/>
  <c r="I651" i="43"/>
  <c r="J651" i="43"/>
  <c r="K651" i="43"/>
  <c r="L651" i="43"/>
  <c r="H200" i="43"/>
  <c r="I200" i="43"/>
  <c r="J200" i="43"/>
  <c r="K200" i="43"/>
  <c r="L200" i="43"/>
  <c r="H481" i="43"/>
  <c r="I481" i="43"/>
  <c r="J481" i="43"/>
  <c r="K481" i="43"/>
  <c r="L481" i="43"/>
  <c r="H345" i="43"/>
  <c r="I345" i="43"/>
  <c r="J345" i="43"/>
  <c r="K345" i="43"/>
  <c r="L345" i="43"/>
  <c r="H31" i="43"/>
  <c r="I31" i="43"/>
  <c r="J31" i="43"/>
  <c r="K31" i="43"/>
  <c r="L31" i="43"/>
  <c r="H527" i="43"/>
  <c r="I527" i="43"/>
  <c r="J527" i="43"/>
  <c r="K527" i="43"/>
  <c r="L527" i="43"/>
  <c r="H396" i="43"/>
  <c r="I396" i="43"/>
  <c r="J396" i="43"/>
  <c r="K396" i="43"/>
  <c r="L396" i="43"/>
  <c r="H334" i="43"/>
  <c r="I334" i="43"/>
  <c r="J334" i="43"/>
  <c r="K334" i="43"/>
  <c r="L334" i="43"/>
  <c r="H598" i="43"/>
  <c r="I598" i="43"/>
  <c r="J598" i="43"/>
  <c r="K598" i="43"/>
  <c r="L598" i="43"/>
  <c r="H79" i="43"/>
  <c r="I79" i="43"/>
  <c r="J79" i="43"/>
  <c r="K79" i="43"/>
  <c r="L79" i="43"/>
  <c r="H621" i="43"/>
  <c r="I621" i="43"/>
  <c r="J621" i="43"/>
  <c r="K621" i="43"/>
  <c r="L621" i="43"/>
  <c r="H41" i="43"/>
  <c r="I41" i="43"/>
  <c r="J41" i="43"/>
  <c r="K41" i="43"/>
  <c r="L41" i="43"/>
  <c r="H217" i="43"/>
  <c r="I217" i="43"/>
  <c r="J217" i="43"/>
  <c r="K217" i="43"/>
  <c r="L217" i="43"/>
  <c r="H531" i="43"/>
  <c r="I531" i="43"/>
  <c r="J531" i="43"/>
  <c r="K531" i="43"/>
  <c r="L531" i="43"/>
  <c r="H464" i="43"/>
  <c r="I464" i="43"/>
  <c r="J464" i="43"/>
  <c r="K464" i="43"/>
  <c r="L464" i="43"/>
  <c r="H517" i="43"/>
  <c r="I517" i="43"/>
  <c r="J517" i="43"/>
  <c r="K517" i="43"/>
  <c r="L517" i="43"/>
  <c r="H459" i="43"/>
  <c r="I459" i="43"/>
  <c r="J459" i="43"/>
  <c r="K459" i="43"/>
  <c r="L459" i="43"/>
  <c r="H559" i="43"/>
  <c r="I559" i="43"/>
  <c r="J559" i="43"/>
  <c r="K559" i="43"/>
  <c r="L559" i="43"/>
  <c r="H323" i="43"/>
  <c r="I323" i="43"/>
  <c r="J323" i="43"/>
  <c r="K323" i="43"/>
  <c r="L323" i="43"/>
  <c r="H473" i="43"/>
  <c r="I473" i="43"/>
  <c r="J473" i="43"/>
  <c r="K473" i="43"/>
  <c r="L473" i="43"/>
  <c r="H104" i="43"/>
  <c r="I104" i="43"/>
  <c r="J104" i="43"/>
  <c r="K104" i="43"/>
  <c r="L104" i="43"/>
  <c r="H188" i="43"/>
  <c r="I188" i="43"/>
  <c r="J188" i="43"/>
  <c r="K188" i="43"/>
  <c r="L188" i="43"/>
  <c r="H287" i="43"/>
  <c r="I287" i="43"/>
  <c r="J287" i="43"/>
  <c r="K287" i="43"/>
  <c r="L287" i="43"/>
  <c r="H475" i="43"/>
  <c r="I475" i="43"/>
  <c r="J475" i="43"/>
  <c r="K475" i="43"/>
  <c r="L475" i="43"/>
  <c r="H468" i="43"/>
  <c r="I468" i="43"/>
  <c r="J468" i="43"/>
  <c r="K468" i="43"/>
  <c r="L468" i="43"/>
  <c r="H333" i="43"/>
  <c r="I333" i="43"/>
  <c r="J333" i="43"/>
  <c r="K333" i="43"/>
  <c r="L333" i="43"/>
  <c r="H526" i="43"/>
  <c r="I526" i="43"/>
  <c r="J526" i="43"/>
  <c r="K526" i="43"/>
  <c r="L526" i="43"/>
  <c r="H169" i="43"/>
  <c r="I169" i="43"/>
  <c r="J169" i="43"/>
  <c r="K169" i="43"/>
  <c r="L169" i="43"/>
  <c r="H467" i="43"/>
  <c r="I467" i="43"/>
  <c r="J467" i="43"/>
  <c r="K467" i="43"/>
  <c r="L467" i="43"/>
  <c r="H432" i="43"/>
  <c r="I432" i="43"/>
  <c r="J432" i="43"/>
  <c r="K432" i="43"/>
  <c r="L432" i="43"/>
  <c r="H356" i="43"/>
  <c r="I356" i="43"/>
  <c r="J356" i="43"/>
  <c r="K356" i="43"/>
  <c r="L356" i="43"/>
  <c r="H187" i="43"/>
  <c r="I187" i="43"/>
  <c r="J187" i="43"/>
  <c r="K187" i="43"/>
  <c r="L187" i="43"/>
  <c r="H656" i="43"/>
  <c r="I656" i="43"/>
  <c r="J656" i="43"/>
  <c r="K656" i="43"/>
  <c r="L656" i="43"/>
  <c r="H242" i="43"/>
  <c r="I242" i="43"/>
  <c r="J242" i="43"/>
  <c r="K242" i="43"/>
  <c r="L242" i="43"/>
  <c r="H115" i="43"/>
  <c r="I115" i="43"/>
  <c r="J115" i="43"/>
  <c r="K115" i="43"/>
  <c r="L115" i="43"/>
  <c r="H314" i="43"/>
  <c r="I314" i="43"/>
  <c r="J314" i="43"/>
  <c r="K314" i="43"/>
  <c r="L314" i="43"/>
  <c r="H368" i="43"/>
  <c r="I368" i="43"/>
  <c r="J368" i="43"/>
  <c r="K368" i="43"/>
  <c r="L368" i="43"/>
  <c r="H295" i="43"/>
  <c r="I295" i="43"/>
  <c r="J295" i="43"/>
  <c r="K295" i="43"/>
  <c r="L295" i="43"/>
  <c r="H553" i="43"/>
  <c r="I553" i="43"/>
  <c r="J553" i="43"/>
  <c r="K553" i="43"/>
  <c r="L553" i="43"/>
  <c r="H365" i="43"/>
  <c r="I365" i="43"/>
  <c r="J365" i="43"/>
  <c r="K365" i="43"/>
  <c r="L365" i="43"/>
  <c r="H382" i="43"/>
  <c r="I382" i="43"/>
  <c r="J382" i="43"/>
  <c r="K382" i="43"/>
  <c r="L382" i="43"/>
  <c r="H421" i="43"/>
  <c r="I421" i="43"/>
  <c r="J421" i="43"/>
  <c r="K421" i="43"/>
  <c r="L421" i="43"/>
  <c r="H310" i="43"/>
  <c r="I310" i="43"/>
  <c r="J310" i="43"/>
  <c r="K310" i="43"/>
  <c r="L310" i="43"/>
  <c r="H221" i="43"/>
  <c r="I221" i="43"/>
  <c r="J221" i="43"/>
  <c r="K221" i="43"/>
  <c r="L221" i="43"/>
  <c r="H114" i="43"/>
  <c r="I114" i="43"/>
  <c r="J114" i="43"/>
  <c r="K114" i="43"/>
  <c r="L114" i="43"/>
  <c r="H189" i="43"/>
  <c r="I189" i="43"/>
  <c r="J189" i="43"/>
  <c r="K189" i="43"/>
  <c r="L189" i="43"/>
  <c r="H569" i="43"/>
  <c r="I569" i="43"/>
  <c r="J569" i="43"/>
  <c r="K569" i="43"/>
  <c r="L569" i="43"/>
  <c r="H28" i="43"/>
  <c r="I28" i="43"/>
  <c r="J28" i="43"/>
  <c r="K28" i="43"/>
  <c r="L28" i="43"/>
  <c r="H313" i="43"/>
  <c r="I313" i="43"/>
  <c r="J313" i="43"/>
  <c r="K313" i="43"/>
  <c r="L313" i="43"/>
  <c r="H138" i="43"/>
  <c r="I138" i="43"/>
  <c r="J138" i="43"/>
  <c r="K138" i="43"/>
  <c r="L138" i="43"/>
  <c r="H514" i="43"/>
  <c r="I514" i="43"/>
  <c r="J514" i="43"/>
  <c r="K514" i="43"/>
  <c r="L514" i="43"/>
  <c r="H326" i="43"/>
  <c r="I326" i="43"/>
  <c r="J326" i="43"/>
  <c r="K326" i="43"/>
  <c r="L326" i="43"/>
  <c r="H113" i="43"/>
  <c r="I113" i="43"/>
  <c r="J113" i="43"/>
  <c r="K113" i="43"/>
  <c r="L113" i="43"/>
  <c r="H607" i="43"/>
  <c r="I607" i="43"/>
  <c r="J607" i="43"/>
  <c r="K607" i="43"/>
  <c r="L607" i="43"/>
  <c r="H157" i="43"/>
  <c r="I157" i="43"/>
  <c r="J157" i="43"/>
  <c r="K157" i="43"/>
  <c r="L157" i="43"/>
  <c r="H256" i="43"/>
  <c r="I256" i="43"/>
  <c r="J256" i="43"/>
  <c r="K256" i="43"/>
  <c r="L256" i="43"/>
  <c r="H244" i="43"/>
  <c r="I244" i="43"/>
  <c r="J244" i="43"/>
  <c r="K244" i="43"/>
  <c r="L244" i="43"/>
  <c r="H61" i="43"/>
  <c r="I61" i="43"/>
  <c r="J61" i="43"/>
  <c r="K61" i="43"/>
  <c r="L61" i="43"/>
  <c r="H235" i="43"/>
  <c r="I235" i="43"/>
  <c r="J235" i="43"/>
  <c r="K235" i="43"/>
  <c r="L235" i="43"/>
  <c r="H155" i="43"/>
  <c r="I155" i="43"/>
  <c r="J155" i="43"/>
  <c r="K155" i="43"/>
  <c r="L155" i="43"/>
  <c r="H626" i="43"/>
  <c r="I626" i="43"/>
  <c r="J626" i="43"/>
  <c r="K626" i="43"/>
  <c r="L626" i="43"/>
  <c r="H248" i="43"/>
  <c r="I248" i="43"/>
  <c r="J248" i="43"/>
  <c r="K248" i="43"/>
  <c r="L248" i="43"/>
  <c r="H574" i="43"/>
  <c r="I574" i="43"/>
  <c r="J574" i="43"/>
  <c r="K574" i="43"/>
  <c r="L574" i="43"/>
  <c r="H395" i="43"/>
  <c r="I395" i="43"/>
  <c r="J395" i="43"/>
  <c r="K395" i="43"/>
  <c r="L395" i="43"/>
  <c r="H362" i="43"/>
  <c r="I362" i="43"/>
  <c r="J362" i="43"/>
  <c r="K362" i="43"/>
  <c r="L362" i="43"/>
  <c r="H521" i="43"/>
  <c r="I521" i="43"/>
  <c r="J521" i="43"/>
  <c r="K521" i="43"/>
  <c r="L521" i="43"/>
  <c r="H319" i="43"/>
  <c r="I319" i="43"/>
  <c r="J319" i="43"/>
  <c r="K319" i="43"/>
  <c r="L319" i="43"/>
  <c r="H366" i="43"/>
  <c r="I366" i="43"/>
  <c r="J366" i="43"/>
  <c r="K366" i="43"/>
  <c r="L366" i="43"/>
  <c r="H418" i="43"/>
  <c r="I418" i="43"/>
  <c r="J418" i="43"/>
  <c r="K418" i="43"/>
  <c r="L418" i="43"/>
  <c r="H578" i="43"/>
  <c r="I578" i="43"/>
  <c r="J578" i="43"/>
  <c r="K578" i="43"/>
  <c r="L578" i="43"/>
  <c r="H30" i="43"/>
  <c r="I30" i="43"/>
  <c r="J30" i="43"/>
  <c r="K30" i="43"/>
  <c r="L30" i="43"/>
  <c r="H66" i="43"/>
  <c r="I66" i="43"/>
  <c r="J66" i="43"/>
  <c r="K66" i="43"/>
  <c r="L66" i="43"/>
  <c r="H599" i="43"/>
  <c r="I599" i="43"/>
  <c r="J599" i="43"/>
  <c r="K599" i="43"/>
  <c r="L599" i="43"/>
  <c r="H306" i="43"/>
  <c r="I306" i="43"/>
  <c r="J306" i="43"/>
  <c r="K306" i="43"/>
  <c r="L306" i="43"/>
  <c r="H263" i="43"/>
  <c r="I263" i="43"/>
  <c r="J263" i="43"/>
  <c r="K263" i="43"/>
  <c r="L263" i="43"/>
  <c r="H269" i="43"/>
  <c r="I269" i="43"/>
  <c r="J269" i="43"/>
  <c r="K269" i="43"/>
  <c r="L269" i="43"/>
  <c r="H327" i="43"/>
  <c r="I327" i="43"/>
  <c r="J327" i="43"/>
  <c r="K327" i="43"/>
  <c r="L327" i="43"/>
  <c r="H423" i="43"/>
  <c r="I423" i="43"/>
  <c r="J423" i="43"/>
  <c r="K423" i="43"/>
  <c r="L423" i="43"/>
  <c r="H65" i="43"/>
  <c r="I65" i="43"/>
  <c r="J65" i="43"/>
  <c r="K65" i="43"/>
  <c r="L65" i="43"/>
  <c r="H191" i="43"/>
  <c r="I191" i="43"/>
  <c r="J191" i="43"/>
  <c r="K191" i="43"/>
  <c r="L191" i="43"/>
  <c r="H183" i="43"/>
  <c r="I183" i="43"/>
  <c r="J183" i="43"/>
  <c r="K183" i="43"/>
  <c r="L183" i="43"/>
  <c r="H163" i="43"/>
  <c r="I163" i="43"/>
  <c r="J163" i="43"/>
  <c r="K163" i="43"/>
  <c r="L163" i="43"/>
  <c r="H12" i="43"/>
  <c r="I12" i="43"/>
  <c r="J12" i="43"/>
  <c r="K12" i="43"/>
  <c r="L12" i="43"/>
  <c r="H371" i="43"/>
  <c r="I371" i="43"/>
  <c r="J371" i="43"/>
  <c r="K371" i="43"/>
  <c r="L371" i="43"/>
  <c r="H532" i="43"/>
  <c r="I532" i="43"/>
  <c r="J532" i="43"/>
  <c r="K532" i="43"/>
  <c r="L532" i="43"/>
  <c r="H590" i="43"/>
  <c r="I590" i="43"/>
  <c r="J590" i="43"/>
  <c r="K590" i="43"/>
  <c r="L590" i="43"/>
  <c r="H620" i="43"/>
  <c r="I620" i="43"/>
  <c r="J620" i="43"/>
  <c r="K620" i="43"/>
  <c r="L620" i="43"/>
  <c r="H404" i="43"/>
  <c r="I404" i="43"/>
  <c r="J404" i="43"/>
  <c r="K404" i="43"/>
  <c r="L404" i="43"/>
  <c r="H55" i="43"/>
  <c r="I55" i="43"/>
  <c r="J55" i="43"/>
  <c r="K55" i="43"/>
  <c r="L55" i="43"/>
  <c r="H231" i="43"/>
  <c r="I231" i="43"/>
  <c r="J231" i="43"/>
  <c r="K231" i="43"/>
  <c r="L231" i="43"/>
  <c r="H630" i="43"/>
  <c r="I630" i="43"/>
  <c r="J630" i="43"/>
  <c r="K630" i="43"/>
  <c r="L630" i="43"/>
  <c r="H525" i="43"/>
  <c r="I525" i="43"/>
  <c r="J525" i="43"/>
  <c r="K525" i="43"/>
  <c r="L525" i="43"/>
  <c r="H260" i="43"/>
  <c r="I260" i="43"/>
  <c r="J260" i="43"/>
  <c r="K260" i="43"/>
  <c r="L260" i="43"/>
  <c r="H253" i="43"/>
  <c r="I253" i="43"/>
  <c r="J253" i="43"/>
  <c r="K253" i="43"/>
  <c r="L253" i="43"/>
  <c r="H431" i="43"/>
  <c r="I431" i="43"/>
  <c r="J431" i="43"/>
  <c r="K431" i="43"/>
  <c r="L431" i="43"/>
  <c r="H558" i="43"/>
  <c r="I558" i="43"/>
  <c r="J558" i="43"/>
  <c r="K558" i="43"/>
  <c r="L558" i="43"/>
  <c r="H184" i="43"/>
  <c r="I184" i="43"/>
  <c r="J184" i="43"/>
  <c r="K184" i="43"/>
  <c r="L184" i="43"/>
  <c r="H227" i="43"/>
  <c r="I227" i="43"/>
  <c r="J227" i="43"/>
  <c r="K227" i="43"/>
  <c r="L227" i="43"/>
  <c r="H544" i="43"/>
  <c r="I544" i="43"/>
  <c r="J544" i="43"/>
  <c r="K544" i="43"/>
  <c r="L544" i="43"/>
  <c r="H389" i="43"/>
  <c r="I389" i="43"/>
  <c r="J389" i="43"/>
  <c r="K389" i="43"/>
  <c r="L389" i="43"/>
  <c r="H246" i="43"/>
  <c r="I246" i="43"/>
  <c r="J246" i="43"/>
  <c r="K246" i="43"/>
  <c r="L246" i="43"/>
  <c r="H538" i="43"/>
  <c r="I538" i="43"/>
  <c r="J538" i="43"/>
  <c r="K538" i="43"/>
  <c r="L538" i="43"/>
  <c r="H635" i="43"/>
  <c r="I635" i="43"/>
  <c r="J635" i="43"/>
  <c r="K635" i="43"/>
  <c r="L635" i="43"/>
  <c r="H549" i="43"/>
  <c r="I549" i="43"/>
  <c r="J549" i="43"/>
  <c r="K549" i="43"/>
  <c r="L549" i="43"/>
  <c r="H130" i="43"/>
  <c r="I130" i="43"/>
  <c r="J130" i="43"/>
  <c r="K130" i="43"/>
  <c r="L130" i="43"/>
  <c r="H533" i="43"/>
  <c r="I533" i="43"/>
  <c r="J533" i="43"/>
  <c r="K533" i="43"/>
  <c r="L533" i="43"/>
  <c r="H18" i="43"/>
  <c r="I18" i="43"/>
  <c r="J18" i="43"/>
  <c r="K18" i="43"/>
  <c r="L18" i="43"/>
  <c r="H91" i="43"/>
  <c r="I91" i="43"/>
  <c r="J91" i="43"/>
  <c r="K91" i="43"/>
  <c r="L91" i="43"/>
  <c r="H557" i="43"/>
  <c r="I557" i="43"/>
  <c r="J557" i="43"/>
  <c r="K557" i="43"/>
  <c r="L557" i="43"/>
  <c r="H399" i="43"/>
  <c r="I399" i="43"/>
  <c r="J399" i="43"/>
  <c r="K399" i="43"/>
  <c r="L399" i="43"/>
  <c r="H379" i="43"/>
  <c r="I379" i="43"/>
  <c r="J379" i="43"/>
  <c r="K379" i="43"/>
  <c r="L379" i="43"/>
  <c r="H90" i="43"/>
  <c r="I90" i="43"/>
  <c r="J90" i="43"/>
  <c r="K90" i="43"/>
  <c r="L90" i="43"/>
  <c r="H623" i="43"/>
  <c r="I623" i="43"/>
  <c r="J623" i="43"/>
  <c r="K623" i="43"/>
  <c r="L623" i="43"/>
  <c r="H369" i="43"/>
  <c r="I369" i="43"/>
  <c r="J369" i="43"/>
  <c r="K369" i="43"/>
  <c r="L369" i="43"/>
  <c r="H241" i="43"/>
  <c r="I241" i="43"/>
  <c r="J241" i="43"/>
  <c r="K241" i="43"/>
  <c r="L241" i="43"/>
  <c r="H407" i="43"/>
  <c r="I407" i="43"/>
  <c r="J407" i="43"/>
  <c r="K407" i="43"/>
  <c r="L407" i="43"/>
  <c r="H565" i="43"/>
  <c r="I565" i="43"/>
  <c r="J565" i="43"/>
  <c r="K565" i="43"/>
  <c r="L565" i="43"/>
  <c r="H106" i="43"/>
  <c r="I106" i="43"/>
  <c r="J106" i="43"/>
  <c r="K106" i="43"/>
  <c r="L106" i="43"/>
  <c r="H170" i="43"/>
  <c r="I170" i="43"/>
  <c r="J170" i="43"/>
  <c r="K170" i="43"/>
  <c r="L170" i="43"/>
  <c r="H83" i="43"/>
  <c r="I83" i="43"/>
  <c r="J83" i="43"/>
  <c r="K83" i="43"/>
  <c r="L83" i="43"/>
  <c r="H564" i="43"/>
  <c r="I564" i="43"/>
  <c r="J564" i="43"/>
  <c r="K564" i="43"/>
  <c r="L564" i="43"/>
  <c r="H496" i="43"/>
  <c r="I496" i="43"/>
  <c r="J496" i="43"/>
  <c r="K496" i="43"/>
  <c r="L496" i="43"/>
  <c r="H250" i="43"/>
  <c r="I250" i="43"/>
  <c r="J250" i="43"/>
  <c r="K250" i="43"/>
  <c r="L250" i="43"/>
  <c r="H647" i="43"/>
  <c r="I647" i="43"/>
  <c r="J647" i="43"/>
  <c r="K647" i="43"/>
  <c r="L647" i="43"/>
  <c r="H42" i="43"/>
  <c r="I42" i="43"/>
  <c r="J42" i="43"/>
  <c r="K42" i="43"/>
  <c r="L42" i="43"/>
  <c r="H149" i="43"/>
  <c r="I149" i="43"/>
  <c r="J149" i="43"/>
  <c r="K149" i="43"/>
  <c r="L149" i="43"/>
  <c r="H337" i="43"/>
  <c r="I337" i="43"/>
  <c r="J337" i="43"/>
  <c r="K337" i="43"/>
  <c r="L337" i="43"/>
  <c r="H137" i="43"/>
  <c r="I137" i="43"/>
  <c r="J137" i="43"/>
  <c r="K137" i="43"/>
  <c r="L137" i="43"/>
  <c r="H254" i="43"/>
  <c r="I254" i="43"/>
  <c r="J254" i="43"/>
  <c r="K254" i="43"/>
  <c r="L254" i="43"/>
  <c r="H209" i="43"/>
  <c r="I209" i="43"/>
  <c r="J209" i="43"/>
  <c r="K209" i="43"/>
  <c r="L209" i="43"/>
  <c r="H492" i="43"/>
  <c r="I492" i="43"/>
  <c r="J492" i="43"/>
  <c r="K492" i="43"/>
  <c r="L492" i="43"/>
  <c r="H38" i="43"/>
  <c r="I38" i="43"/>
  <c r="J38" i="43"/>
  <c r="K38" i="43"/>
  <c r="L38" i="43"/>
  <c r="H445" i="43"/>
  <c r="I445" i="43"/>
  <c r="J445" i="43"/>
  <c r="K445" i="43"/>
  <c r="L445" i="43"/>
  <c r="H437" i="43"/>
  <c r="I437" i="43"/>
  <c r="J437" i="43"/>
  <c r="K437" i="43"/>
  <c r="L437" i="43"/>
  <c r="H449" i="43"/>
  <c r="I449" i="43"/>
  <c r="J449" i="43"/>
  <c r="K449" i="43"/>
  <c r="L449" i="43"/>
  <c r="H380" i="43"/>
  <c r="I380" i="43"/>
  <c r="J380" i="43"/>
  <c r="K380" i="43"/>
  <c r="L380" i="43"/>
  <c r="H534" i="43"/>
  <c r="I534" i="43"/>
  <c r="J534" i="43"/>
  <c r="K534" i="43"/>
  <c r="L534" i="43"/>
  <c r="H158" i="43"/>
  <c r="I158" i="43"/>
  <c r="J158" i="43"/>
  <c r="K158" i="43"/>
  <c r="L158" i="43"/>
  <c r="H100" i="43"/>
  <c r="I100" i="43"/>
  <c r="J100" i="43"/>
  <c r="K100" i="43"/>
  <c r="L100" i="43"/>
  <c r="H542" i="43"/>
  <c r="I542" i="43"/>
  <c r="J542" i="43"/>
  <c r="K542" i="43"/>
  <c r="L542" i="43"/>
  <c r="H8" i="43"/>
  <c r="I8" i="43"/>
  <c r="J8" i="43"/>
  <c r="K8" i="43"/>
  <c r="L8" i="43"/>
  <c r="H450" i="43"/>
  <c r="I450" i="43"/>
  <c r="J450" i="43"/>
  <c r="K450" i="43"/>
  <c r="L450" i="43"/>
  <c r="H257" i="43"/>
  <c r="I257" i="43"/>
  <c r="J257" i="43"/>
  <c r="K257" i="43"/>
  <c r="L257" i="43"/>
  <c r="H107" i="43"/>
  <c r="I107" i="43"/>
  <c r="J107" i="43"/>
  <c r="K107" i="43"/>
  <c r="L107" i="43"/>
  <c r="H196" i="43"/>
  <c r="I196" i="43"/>
  <c r="J196" i="43"/>
  <c r="K196" i="43"/>
  <c r="L196" i="43"/>
  <c r="H133" i="43"/>
  <c r="I133" i="43"/>
  <c r="J133" i="43"/>
  <c r="K133" i="43"/>
  <c r="L133" i="43"/>
  <c r="H177" i="43"/>
  <c r="I177" i="43"/>
  <c r="J177" i="43"/>
  <c r="K177" i="43"/>
  <c r="L177" i="43"/>
  <c r="H212" i="43"/>
  <c r="I212" i="43"/>
  <c r="J212" i="43"/>
  <c r="K212" i="43"/>
  <c r="L212" i="43"/>
  <c r="H151" i="43"/>
  <c r="I151" i="43"/>
  <c r="J151" i="43"/>
  <c r="K151" i="43"/>
  <c r="L151" i="43"/>
  <c r="H304" i="43"/>
  <c r="I304" i="43"/>
  <c r="J304" i="43"/>
  <c r="K304" i="43"/>
  <c r="L304" i="43"/>
  <c r="H150" i="43"/>
  <c r="I150" i="43"/>
  <c r="J150" i="43"/>
  <c r="K150" i="43"/>
  <c r="L150" i="43"/>
  <c r="H567" i="43"/>
  <c r="I567" i="43"/>
  <c r="J567" i="43"/>
  <c r="K567" i="43"/>
  <c r="L567" i="43"/>
  <c r="H416" i="43"/>
  <c r="I416" i="43"/>
  <c r="J416" i="43"/>
  <c r="K416" i="43"/>
  <c r="L416" i="43"/>
  <c r="H648" i="43"/>
  <c r="I648" i="43"/>
  <c r="J648" i="43"/>
  <c r="K648" i="43"/>
  <c r="L648" i="43"/>
  <c r="H547" i="43"/>
  <c r="I547" i="43"/>
  <c r="J547" i="43"/>
  <c r="K547" i="43"/>
  <c r="L547" i="43"/>
  <c r="H289" i="43"/>
  <c r="I289" i="43"/>
  <c r="J289" i="43"/>
  <c r="K289" i="43"/>
  <c r="L289" i="43"/>
  <c r="H320" i="43"/>
  <c r="I320" i="43"/>
  <c r="J320" i="43"/>
  <c r="K320" i="43"/>
  <c r="L320" i="43"/>
  <c r="H347" i="43"/>
  <c r="I347" i="43"/>
  <c r="J347" i="43"/>
  <c r="K347" i="43"/>
  <c r="L347" i="43"/>
  <c r="H611" i="43"/>
  <c r="I611" i="43"/>
  <c r="J611" i="43"/>
  <c r="K611" i="43"/>
  <c r="L611" i="43"/>
  <c r="H85" i="43"/>
  <c r="I85" i="43"/>
  <c r="J85" i="43"/>
  <c r="K85" i="43"/>
  <c r="L85" i="43"/>
  <c r="H493" i="43"/>
  <c r="I493" i="43"/>
  <c r="J493" i="43"/>
  <c r="K493" i="43"/>
  <c r="L493" i="43"/>
  <c r="H332" i="43"/>
  <c r="I332" i="43"/>
  <c r="J332" i="43"/>
  <c r="K332" i="43"/>
  <c r="L332" i="43"/>
  <c r="H596" i="43"/>
  <c r="I596" i="43"/>
  <c r="J596" i="43"/>
  <c r="K596" i="43"/>
  <c r="L596" i="43"/>
  <c r="H608" i="43"/>
  <c r="I608" i="43"/>
  <c r="J608" i="43"/>
  <c r="K608" i="43"/>
  <c r="L608" i="43"/>
  <c r="H585" i="43"/>
  <c r="I585" i="43"/>
  <c r="J585" i="43"/>
  <c r="K585" i="43"/>
  <c r="L585" i="43"/>
  <c r="H535" i="43"/>
  <c r="I535" i="43"/>
  <c r="J535" i="43"/>
  <c r="K535" i="43"/>
  <c r="L535" i="43"/>
  <c r="H165" i="43"/>
  <c r="I165" i="43"/>
  <c r="J165" i="43"/>
  <c r="K165" i="43"/>
  <c r="L165" i="43"/>
  <c r="H71" i="43"/>
  <c r="I71" i="43"/>
  <c r="J71" i="43"/>
  <c r="K71" i="43"/>
  <c r="L71" i="43"/>
  <c r="H49" i="43"/>
  <c r="I49" i="43"/>
  <c r="J49" i="43"/>
  <c r="K49" i="43"/>
  <c r="L49" i="43"/>
  <c r="H627" i="43"/>
  <c r="I627" i="43"/>
  <c r="J627" i="43"/>
  <c r="K627" i="43"/>
  <c r="L627" i="43"/>
  <c r="H274" i="43"/>
  <c r="I274" i="43"/>
  <c r="J274" i="43"/>
  <c r="K274" i="43"/>
  <c r="L274" i="43"/>
  <c r="H270" i="43"/>
  <c r="I270" i="43"/>
  <c r="J270" i="43"/>
  <c r="K270" i="43"/>
  <c r="L270" i="43"/>
  <c r="H205" i="43"/>
  <c r="I205" i="43"/>
  <c r="J205" i="43"/>
  <c r="K205" i="43"/>
  <c r="L205" i="43"/>
  <c r="H215" i="43"/>
  <c r="I215" i="43"/>
  <c r="J215" i="43"/>
  <c r="K215" i="43"/>
  <c r="L215" i="43"/>
  <c r="H414" i="43"/>
  <c r="I414" i="43"/>
  <c r="J414" i="43"/>
  <c r="K414" i="43"/>
  <c r="L414" i="43"/>
  <c r="H485" i="43"/>
  <c r="I485" i="43"/>
  <c r="J485" i="43"/>
  <c r="K485" i="43"/>
  <c r="L485" i="43"/>
  <c r="H53" i="43"/>
  <c r="I53" i="43"/>
  <c r="J53" i="43"/>
  <c r="K53" i="43"/>
  <c r="L53" i="43"/>
  <c r="H384" i="43"/>
  <c r="I384" i="43"/>
  <c r="J384" i="43"/>
  <c r="K384" i="43"/>
  <c r="L384" i="43"/>
  <c r="H508" i="43"/>
  <c r="I508" i="43"/>
  <c r="J508" i="43"/>
  <c r="K508" i="43"/>
  <c r="L508" i="43"/>
  <c r="H111" i="43"/>
  <c r="I111" i="43"/>
  <c r="J111" i="43"/>
  <c r="K111" i="43"/>
  <c r="L111" i="43"/>
  <c r="H537" i="43"/>
  <c r="I537" i="43"/>
  <c r="J537" i="43"/>
  <c r="K537" i="43"/>
  <c r="L537" i="43"/>
  <c r="H350" i="43"/>
  <c r="I350" i="43"/>
  <c r="J350" i="43"/>
  <c r="K350" i="43"/>
  <c r="L350" i="43"/>
  <c r="H640" i="43"/>
  <c r="I640" i="43"/>
  <c r="J640" i="43"/>
  <c r="K640" i="43"/>
  <c r="L640" i="43"/>
  <c r="H344" i="43"/>
  <c r="I344" i="43"/>
  <c r="J344" i="43"/>
  <c r="K344" i="43"/>
  <c r="L344" i="43"/>
  <c r="H469" i="43"/>
  <c r="I469" i="43"/>
  <c r="J469" i="43"/>
  <c r="K469" i="43"/>
  <c r="L469" i="43"/>
  <c r="H335" i="43"/>
  <c r="I335" i="43"/>
  <c r="J335" i="43"/>
  <c r="K335" i="43"/>
  <c r="L335" i="43"/>
  <c r="H88" i="43"/>
  <c r="I88" i="43"/>
  <c r="J88" i="43"/>
  <c r="K88" i="43"/>
  <c r="L88" i="43"/>
  <c r="H391" i="43"/>
  <c r="I391" i="43"/>
  <c r="J391" i="43"/>
  <c r="K391" i="43"/>
  <c r="L391" i="43"/>
  <c r="H486" i="43"/>
  <c r="I486" i="43"/>
  <c r="J486" i="43"/>
  <c r="K486" i="43"/>
  <c r="L486" i="43"/>
  <c r="H27" i="43"/>
  <c r="I27" i="43"/>
  <c r="J27" i="43"/>
  <c r="K27" i="43"/>
  <c r="L27" i="43"/>
  <c r="H247" i="43"/>
  <c r="I247" i="43"/>
  <c r="J247" i="43"/>
  <c r="K247" i="43"/>
  <c r="L247" i="43"/>
  <c r="H102" i="43"/>
  <c r="I102" i="43"/>
  <c r="J102" i="43"/>
  <c r="K102" i="43"/>
  <c r="L102" i="43"/>
  <c r="H224" i="43"/>
  <c r="I224" i="43"/>
  <c r="J224" i="43"/>
  <c r="K224" i="43"/>
  <c r="L224" i="43"/>
  <c r="H316" i="43"/>
  <c r="I316" i="43"/>
  <c r="J316" i="43"/>
  <c r="K316" i="43"/>
  <c r="L316" i="43"/>
  <c r="H494" i="43"/>
  <c r="I494" i="43"/>
  <c r="J494" i="43"/>
  <c r="K494" i="43"/>
  <c r="L494" i="43"/>
  <c r="H222" i="43"/>
  <c r="I222" i="43"/>
  <c r="J222" i="43"/>
  <c r="K222" i="43"/>
  <c r="L222" i="43"/>
  <c r="H625" i="43"/>
  <c r="I625" i="43"/>
  <c r="J625" i="43"/>
  <c r="K625" i="43"/>
  <c r="L625" i="43"/>
  <c r="H251" i="43"/>
  <c r="I251" i="43"/>
  <c r="J251" i="43"/>
  <c r="K251" i="43"/>
  <c r="L251" i="43"/>
  <c r="H482" i="43"/>
  <c r="I482" i="43"/>
  <c r="J482" i="43"/>
  <c r="K482" i="43"/>
  <c r="L482" i="43"/>
  <c r="H39" i="43"/>
  <c r="I39" i="43"/>
  <c r="J39" i="43"/>
  <c r="K39" i="43"/>
  <c r="L39" i="43"/>
  <c r="H275" i="43"/>
  <c r="I275" i="43"/>
  <c r="J275" i="43"/>
  <c r="K275" i="43"/>
  <c r="L275" i="43"/>
  <c r="H74" i="43"/>
  <c r="I74" i="43"/>
  <c r="J74" i="43"/>
  <c r="K74" i="43"/>
  <c r="L74" i="43"/>
  <c r="H266" i="43"/>
  <c r="I266" i="43"/>
  <c r="J266" i="43"/>
  <c r="K266" i="43"/>
  <c r="L266" i="43"/>
  <c r="H308" i="43"/>
  <c r="I308" i="43"/>
  <c r="J308" i="43"/>
  <c r="K308" i="43"/>
  <c r="L308" i="43"/>
  <c r="H129" i="43"/>
  <c r="I129" i="43"/>
  <c r="J129" i="43"/>
  <c r="K129" i="43"/>
  <c r="L129" i="43"/>
  <c r="H484" i="43"/>
  <c r="I484" i="43"/>
  <c r="J484" i="43"/>
  <c r="K484" i="43"/>
  <c r="L484" i="43"/>
  <c r="H518" i="43"/>
  <c r="I518" i="43"/>
  <c r="J518" i="43"/>
  <c r="K518" i="43"/>
  <c r="L518" i="43"/>
  <c r="H501" i="43"/>
  <c r="I501" i="43"/>
  <c r="J501" i="43"/>
  <c r="K501" i="43"/>
  <c r="L501" i="43"/>
  <c r="H393" i="43"/>
  <c r="I393" i="43"/>
  <c r="J393" i="43"/>
  <c r="K393" i="43"/>
  <c r="L393" i="43"/>
  <c r="H159" i="43"/>
  <c r="I159" i="43"/>
  <c r="J159" i="43"/>
  <c r="K159" i="43"/>
  <c r="L159" i="43"/>
  <c r="H116" i="43"/>
  <c r="I116" i="43"/>
  <c r="J116" i="43"/>
  <c r="K116" i="43"/>
  <c r="L116" i="43"/>
  <c r="H617" i="43"/>
  <c r="I617" i="43"/>
  <c r="J617" i="43"/>
  <c r="K617" i="43"/>
  <c r="L617" i="43"/>
  <c r="H579" i="43"/>
  <c r="I579" i="43"/>
  <c r="J579" i="43"/>
  <c r="K579" i="43"/>
  <c r="L579" i="43"/>
  <c r="H239" i="43"/>
  <c r="I239" i="43"/>
  <c r="J239" i="43"/>
  <c r="K239" i="43"/>
  <c r="L239" i="43"/>
  <c r="H140" i="43"/>
  <c r="I140" i="43"/>
  <c r="J140" i="43"/>
  <c r="K140" i="43"/>
  <c r="L140" i="43"/>
  <c r="H160" i="43"/>
  <c r="I160" i="43"/>
  <c r="J160" i="43"/>
  <c r="K160" i="43"/>
  <c r="L160" i="43"/>
  <c r="H649" i="43"/>
  <c r="I649" i="43"/>
  <c r="J649" i="43"/>
  <c r="K649" i="43"/>
  <c r="L649" i="43"/>
  <c r="H340" i="43"/>
  <c r="I340" i="43"/>
  <c r="J340" i="43"/>
  <c r="K340" i="43"/>
  <c r="L340" i="43"/>
  <c r="H504" i="43"/>
  <c r="I504" i="43"/>
  <c r="J504" i="43"/>
  <c r="K504" i="43"/>
  <c r="L504" i="43"/>
  <c r="H552" i="43"/>
  <c r="I552" i="43"/>
  <c r="J552" i="43"/>
  <c r="K552" i="43"/>
  <c r="L552" i="43"/>
  <c r="H325" i="43"/>
  <c r="I325" i="43"/>
  <c r="J325" i="43"/>
  <c r="K325" i="43"/>
  <c r="L325" i="43"/>
  <c r="H237" i="43"/>
  <c r="I237" i="43"/>
  <c r="J237" i="43"/>
  <c r="K237" i="43"/>
  <c r="L237" i="43"/>
  <c r="H264" i="43"/>
  <c r="I264" i="43"/>
  <c r="J264" i="43"/>
  <c r="K264" i="43"/>
  <c r="L264" i="43"/>
  <c r="H448" i="43"/>
  <c r="I448" i="43"/>
  <c r="J448" i="43"/>
  <c r="K448" i="43"/>
  <c r="L448" i="43"/>
  <c r="H124" i="43"/>
  <c r="I124" i="43"/>
  <c r="J124" i="43"/>
  <c r="K124" i="43"/>
  <c r="L124" i="43"/>
  <c r="H219" i="43"/>
  <c r="I219" i="43"/>
  <c r="J219" i="43"/>
  <c r="K219" i="43"/>
  <c r="L219" i="43"/>
  <c r="H499" i="43"/>
  <c r="I499" i="43"/>
  <c r="J499" i="43"/>
  <c r="K499" i="43"/>
  <c r="L499" i="43"/>
  <c r="H317" i="43"/>
  <c r="I317" i="43"/>
  <c r="J317" i="43"/>
  <c r="K317" i="43"/>
  <c r="L317" i="43"/>
  <c r="H125" i="43"/>
  <c r="I125" i="43"/>
  <c r="J125" i="43"/>
  <c r="K125" i="43"/>
  <c r="L125" i="43"/>
  <c r="H415" i="43"/>
  <c r="I415" i="43"/>
  <c r="J415" i="43"/>
  <c r="K415" i="43"/>
  <c r="L415" i="43"/>
  <c r="H606" i="43"/>
  <c r="I606" i="43"/>
  <c r="J606" i="43"/>
  <c r="K606" i="43"/>
  <c r="L606" i="43"/>
  <c r="H21" i="43"/>
  <c r="I21" i="43"/>
  <c r="J21" i="43"/>
  <c r="K21" i="43"/>
  <c r="L21" i="43"/>
  <c r="H120" i="43"/>
  <c r="I120" i="43"/>
  <c r="J120" i="43"/>
  <c r="K120" i="43"/>
  <c r="L120" i="43"/>
  <c r="H166" i="43"/>
  <c r="I166" i="43"/>
  <c r="J166" i="43"/>
  <c r="K166" i="43"/>
  <c r="L166" i="43"/>
  <c r="H154" i="43"/>
  <c r="I154" i="43"/>
  <c r="J154" i="43"/>
  <c r="K154" i="43"/>
  <c r="L154" i="43"/>
  <c r="H280" i="43"/>
  <c r="I280" i="43"/>
  <c r="J280" i="43"/>
  <c r="K280" i="43"/>
  <c r="L280" i="43"/>
  <c r="H267" i="43"/>
  <c r="I267" i="43"/>
  <c r="J267" i="43"/>
  <c r="K267" i="43"/>
  <c r="L267" i="43"/>
  <c r="H265" i="43"/>
  <c r="I265" i="43"/>
  <c r="J265" i="43"/>
  <c r="K265" i="43"/>
  <c r="L265" i="43"/>
  <c r="H11" i="43"/>
  <c r="I11" i="43"/>
  <c r="J11" i="43"/>
  <c r="K11" i="43"/>
  <c r="L11" i="43"/>
  <c r="H439" i="43"/>
  <c r="I439" i="43"/>
  <c r="J439" i="43"/>
  <c r="K439" i="43"/>
  <c r="L439" i="43"/>
  <c r="H593" i="43"/>
  <c r="I593" i="43"/>
  <c r="J593" i="43"/>
  <c r="K593" i="43"/>
  <c r="L593" i="43"/>
  <c r="H142" i="43"/>
  <c r="I142" i="43"/>
  <c r="J142" i="43"/>
  <c r="K142" i="43"/>
  <c r="L142" i="43"/>
  <c r="H57" i="43"/>
  <c r="I57" i="43"/>
  <c r="J57" i="43"/>
  <c r="K57" i="43"/>
  <c r="L57" i="43"/>
  <c r="H540" i="43"/>
  <c r="I540" i="43"/>
  <c r="J540" i="43"/>
  <c r="K540" i="43"/>
  <c r="L540" i="43"/>
  <c r="H64" i="43"/>
  <c r="I64" i="43"/>
  <c r="J64" i="43"/>
  <c r="K64" i="43"/>
  <c r="L64" i="43"/>
  <c r="H126" i="43"/>
  <c r="I126" i="43"/>
  <c r="J126" i="43"/>
  <c r="K126" i="43"/>
  <c r="L126" i="43"/>
  <c r="H234" i="43"/>
  <c r="I234" i="43"/>
  <c r="J234" i="43"/>
  <c r="K234" i="43"/>
  <c r="L234" i="43"/>
  <c r="H392" i="43"/>
  <c r="I392" i="43"/>
  <c r="J392" i="43"/>
  <c r="K392" i="43"/>
  <c r="L392" i="43"/>
  <c r="H228" i="43"/>
  <c r="I228" i="43"/>
  <c r="J228" i="43"/>
  <c r="K228" i="43"/>
  <c r="L228" i="43"/>
  <c r="H24" i="43"/>
  <c r="I24" i="43"/>
  <c r="J24" i="43"/>
  <c r="K24" i="43"/>
  <c r="L24" i="43"/>
  <c r="H285" i="43"/>
  <c r="I285" i="43"/>
  <c r="J285" i="43"/>
  <c r="K285" i="43"/>
  <c r="L285" i="43"/>
  <c r="H123" i="43"/>
  <c r="I123" i="43"/>
  <c r="J123" i="43"/>
  <c r="K123" i="43"/>
  <c r="L123" i="43"/>
  <c r="H301" i="43"/>
  <c r="I301" i="43"/>
  <c r="J301" i="43"/>
  <c r="K301" i="43"/>
  <c r="L301" i="43"/>
  <c r="H174" i="43"/>
  <c r="I174" i="43"/>
  <c r="J174" i="43"/>
  <c r="K174" i="43"/>
  <c r="L174" i="43"/>
  <c r="H654" i="43"/>
  <c r="I654" i="43"/>
  <c r="J654" i="43"/>
  <c r="K654" i="43"/>
  <c r="L654" i="43"/>
  <c r="H624" i="43"/>
  <c r="I624" i="43"/>
  <c r="J624" i="43"/>
  <c r="K624" i="43"/>
  <c r="L624" i="43"/>
  <c r="H462" i="43"/>
  <c r="I462" i="43"/>
  <c r="J462" i="43"/>
  <c r="K462" i="43"/>
  <c r="L462" i="43"/>
  <c r="H465" i="43"/>
  <c r="I465" i="43"/>
  <c r="J465" i="43"/>
  <c r="K465" i="43"/>
  <c r="L465" i="43"/>
  <c r="H109" i="43"/>
  <c r="I109" i="43"/>
  <c r="J109" i="43"/>
  <c r="K109" i="43"/>
  <c r="L109" i="43"/>
  <c r="H156" i="43"/>
  <c r="I156" i="43"/>
  <c r="J156" i="43"/>
  <c r="K156" i="43"/>
  <c r="L156" i="43"/>
  <c r="H592" i="43"/>
  <c r="I592" i="43"/>
  <c r="J592" i="43"/>
  <c r="K592" i="43"/>
  <c r="L592" i="43"/>
  <c r="H394" i="43"/>
  <c r="I394" i="43"/>
  <c r="J394" i="43"/>
  <c r="K394" i="43"/>
  <c r="L394" i="43"/>
  <c r="H500" i="43"/>
  <c r="I500" i="43"/>
  <c r="J500" i="43"/>
  <c r="K500" i="43"/>
  <c r="L500" i="43"/>
  <c r="H435" i="43"/>
  <c r="I435" i="43"/>
  <c r="J435" i="43"/>
  <c r="K435" i="43"/>
  <c r="L435" i="43"/>
  <c r="H329" i="43"/>
  <c r="I329" i="43"/>
  <c r="J329" i="43"/>
  <c r="K329" i="43"/>
  <c r="L329" i="43"/>
  <c r="H556" i="43"/>
  <c r="I556" i="43"/>
  <c r="J556" i="43"/>
  <c r="K556" i="43"/>
  <c r="L556" i="43"/>
  <c r="H378" i="43"/>
  <c r="I378" i="43"/>
  <c r="J378" i="43"/>
  <c r="K378" i="43"/>
  <c r="L378" i="43"/>
  <c r="H474" i="43"/>
  <c r="I474" i="43"/>
  <c r="J474" i="43"/>
  <c r="K474" i="43"/>
  <c r="L474" i="43"/>
  <c r="H194" i="43"/>
  <c r="I194" i="43"/>
  <c r="J194" i="43"/>
  <c r="K194" i="43"/>
  <c r="L194" i="43"/>
  <c r="H243" i="43"/>
  <c r="I243" i="43"/>
  <c r="J243" i="43"/>
  <c r="K243" i="43"/>
  <c r="L243" i="43"/>
  <c r="H296" i="43"/>
  <c r="I296" i="43"/>
  <c r="J296" i="43"/>
  <c r="K296" i="43"/>
  <c r="L296" i="43"/>
  <c r="H381" i="43"/>
  <c r="I381" i="43"/>
  <c r="J381" i="43"/>
  <c r="K381" i="43"/>
  <c r="L381" i="43"/>
  <c r="H312" i="43"/>
  <c r="I312" i="43"/>
  <c r="J312" i="43"/>
  <c r="K312" i="43"/>
  <c r="L312" i="43"/>
  <c r="H84" i="43"/>
  <c r="I84" i="43"/>
  <c r="J84" i="43"/>
  <c r="K84" i="43"/>
  <c r="L84" i="43"/>
  <c r="H330" i="43"/>
  <c r="I330" i="43"/>
  <c r="J330" i="43"/>
  <c r="K330" i="43"/>
  <c r="L330" i="43"/>
  <c r="H594" i="43"/>
  <c r="I594" i="43"/>
  <c r="J594" i="43"/>
  <c r="K594" i="43"/>
  <c r="H628" i="43"/>
  <c r="I628" i="43"/>
  <c r="J628" i="43"/>
  <c r="K628" i="43"/>
  <c r="L628" i="43"/>
  <c r="H488" i="43"/>
  <c r="I488" i="43"/>
  <c r="J488" i="43"/>
  <c r="K488" i="43"/>
  <c r="L488" i="43"/>
  <c r="H402" i="43"/>
  <c r="I402" i="43"/>
  <c r="J402" i="43"/>
  <c r="K402" i="43"/>
  <c r="L402" i="43"/>
  <c r="H284" i="43"/>
  <c r="I284" i="43"/>
  <c r="J284" i="43"/>
  <c r="K284" i="43"/>
  <c r="L284" i="43"/>
  <c r="H587" i="43"/>
  <c r="I587" i="43"/>
  <c r="J587" i="43"/>
  <c r="K587" i="43"/>
  <c r="L587" i="43"/>
  <c r="H94" i="43"/>
  <c r="I94" i="43"/>
  <c r="J94" i="43"/>
  <c r="K94" i="43"/>
  <c r="L94" i="43"/>
  <c r="H641" i="43"/>
  <c r="I641" i="43"/>
  <c r="J641" i="43"/>
  <c r="K641" i="43"/>
  <c r="L641" i="43"/>
  <c r="H447" i="43"/>
  <c r="I447" i="43"/>
  <c r="J447" i="43"/>
  <c r="K447" i="43"/>
  <c r="L447" i="43"/>
  <c r="H520" i="43"/>
  <c r="I520" i="43"/>
  <c r="J520" i="43"/>
  <c r="K520" i="43"/>
  <c r="L520" i="43"/>
  <c r="H490" i="43"/>
  <c r="I490" i="43"/>
  <c r="J490" i="43"/>
  <c r="K490" i="43"/>
  <c r="L490" i="43"/>
  <c r="H43" i="43"/>
  <c r="I43" i="43"/>
  <c r="J43" i="43"/>
  <c r="K43" i="43"/>
  <c r="L43" i="43"/>
  <c r="H472" i="43"/>
  <c r="I472" i="43"/>
  <c r="J472" i="43"/>
  <c r="K472" i="43"/>
  <c r="L472" i="43"/>
  <c r="H519" i="43"/>
  <c r="I519" i="43"/>
  <c r="J519" i="43"/>
  <c r="K519" i="43"/>
  <c r="L519" i="43"/>
  <c r="H14" i="43"/>
  <c r="I14" i="43"/>
  <c r="J14" i="43"/>
  <c r="K14" i="43"/>
  <c r="L14" i="43"/>
  <c r="H220" i="43"/>
  <c r="I220" i="43"/>
  <c r="J220" i="43"/>
  <c r="K220" i="43"/>
  <c r="L220" i="43"/>
  <c r="H405" i="43"/>
  <c r="I405" i="43"/>
  <c r="J405" i="43"/>
  <c r="K405" i="43"/>
  <c r="L405" i="43"/>
  <c r="H198" i="43"/>
  <c r="I198" i="43"/>
  <c r="J198" i="43"/>
  <c r="K198" i="43"/>
  <c r="L198" i="43"/>
  <c r="H444" i="43"/>
  <c r="I444" i="43"/>
  <c r="J444" i="43"/>
  <c r="K444" i="43"/>
  <c r="L444" i="43"/>
  <c r="H343" i="43"/>
  <c r="I343" i="43"/>
  <c r="J343" i="43"/>
  <c r="K343" i="43"/>
  <c r="L343" i="43"/>
  <c r="H461" i="43"/>
  <c r="I461" i="43"/>
  <c r="J461" i="43"/>
  <c r="K461" i="43"/>
  <c r="L461" i="43"/>
  <c r="H34" i="43"/>
  <c r="I34" i="43"/>
  <c r="J34" i="43"/>
  <c r="K34" i="43"/>
  <c r="L34" i="43"/>
  <c r="H292" i="43"/>
  <c r="I292" i="43"/>
  <c r="J292" i="43"/>
  <c r="K292" i="43"/>
  <c r="L292" i="43"/>
  <c r="H213" i="43"/>
  <c r="I213" i="43"/>
  <c r="J213" i="43"/>
  <c r="K213" i="43"/>
  <c r="L213" i="43"/>
  <c r="H457" i="43"/>
  <c r="I457" i="43"/>
  <c r="J457" i="43"/>
  <c r="K457" i="43"/>
  <c r="L457" i="43"/>
  <c r="H428" i="43"/>
  <c r="I428" i="43"/>
  <c r="J428" i="43"/>
  <c r="K428" i="43"/>
  <c r="L428" i="43"/>
  <c r="H364" i="43"/>
  <c r="I364" i="43"/>
  <c r="J364" i="43"/>
  <c r="K364" i="43"/>
  <c r="L364" i="43"/>
  <c r="H616" i="43"/>
  <c r="I616" i="43"/>
  <c r="J616" i="43"/>
  <c r="K616" i="43"/>
  <c r="L616" i="43"/>
  <c r="H277" i="43"/>
  <c r="I277" i="43"/>
  <c r="J277" i="43"/>
  <c r="K277" i="43"/>
  <c r="L277" i="43"/>
  <c r="H374" i="43"/>
  <c r="I374" i="43"/>
  <c r="J374" i="43"/>
  <c r="K374" i="43"/>
  <c r="L374" i="43"/>
  <c r="H206" i="43"/>
  <c r="I206" i="43"/>
  <c r="J206" i="43"/>
  <c r="K206" i="43"/>
  <c r="L206" i="43"/>
  <c r="H121" i="43"/>
  <c r="I121" i="43"/>
  <c r="J121" i="43"/>
  <c r="K121" i="43"/>
  <c r="L121" i="43"/>
  <c r="H612" i="43"/>
  <c r="I612" i="43"/>
  <c r="J612" i="43"/>
  <c r="K612" i="43"/>
  <c r="L612" i="43"/>
  <c r="H176" i="43"/>
  <c r="I176" i="43"/>
  <c r="J176" i="43"/>
  <c r="K176" i="43"/>
  <c r="L176" i="43"/>
  <c r="H298" i="43"/>
  <c r="I298" i="43"/>
  <c r="J298" i="43"/>
  <c r="K298" i="43"/>
  <c r="L298" i="43"/>
  <c r="H132" i="43"/>
  <c r="I132" i="43"/>
  <c r="J132" i="43"/>
  <c r="K132" i="43"/>
  <c r="L132" i="43"/>
  <c r="H299" i="43"/>
  <c r="I299" i="43"/>
  <c r="J299" i="43"/>
  <c r="K299" i="43"/>
  <c r="L299" i="43"/>
  <c r="H321" i="43"/>
  <c r="I321" i="43"/>
  <c r="J321" i="43"/>
  <c r="K321" i="43"/>
  <c r="L321" i="43"/>
  <c r="H633" i="43"/>
  <c r="I633" i="43"/>
  <c r="J633" i="43"/>
  <c r="K633" i="43"/>
  <c r="L633" i="43"/>
  <c r="H297" i="43"/>
  <c r="I297" i="43"/>
  <c r="J297" i="43"/>
  <c r="K297" i="43"/>
  <c r="L297" i="43"/>
  <c r="H122" i="43"/>
  <c r="I122" i="43"/>
  <c r="J122" i="43"/>
  <c r="K122" i="43"/>
  <c r="L122" i="43"/>
  <c r="H238" i="43"/>
  <c r="I238" i="43"/>
  <c r="J238" i="43"/>
  <c r="K238" i="43"/>
  <c r="L238" i="43"/>
  <c r="H103" i="43"/>
  <c r="I103" i="43"/>
  <c r="J103" i="43"/>
  <c r="K103" i="43"/>
  <c r="L103" i="43"/>
  <c r="H354" i="43"/>
  <c r="I354" i="43"/>
  <c r="J354" i="43"/>
  <c r="K354" i="43"/>
  <c r="L354" i="43"/>
  <c r="H45" i="43"/>
  <c r="I45" i="43"/>
  <c r="J45" i="43"/>
  <c r="K45" i="43"/>
  <c r="L45" i="43"/>
  <c r="H261" i="43"/>
  <c r="I261" i="43"/>
  <c r="J261" i="43"/>
  <c r="K261" i="43"/>
  <c r="L261" i="43"/>
  <c r="H398" i="43"/>
  <c r="I398" i="43"/>
  <c r="J398" i="43"/>
  <c r="K398" i="43"/>
  <c r="L398" i="43"/>
  <c r="H19" i="43"/>
  <c r="I19" i="43"/>
  <c r="J19" i="43"/>
  <c r="K19" i="43"/>
  <c r="L19" i="43"/>
  <c r="H233" i="43"/>
  <c r="I233" i="43"/>
  <c r="J233" i="43"/>
  <c r="K233" i="43"/>
  <c r="L233" i="43"/>
  <c r="H5" i="43"/>
  <c r="I5" i="43"/>
  <c r="J5" i="43"/>
  <c r="K5" i="43"/>
  <c r="L5" i="43"/>
  <c r="H463" i="43"/>
  <c r="I463" i="43"/>
  <c r="J463" i="43"/>
  <c r="K463" i="43"/>
  <c r="L463" i="43"/>
  <c r="H619" i="43"/>
  <c r="I619" i="43"/>
  <c r="J619" i="43"/>
  <c r="K619" i="43"/>
  <c r="L619" i="43"/>
  <c r="H185" i="43"/>
  <c r="I185" i="43"/>
  <c r="J185" i="43"/>
  <c r="K185" i="43"/>
  <c r="L185" i="43"/>
  <c r="H40" i="43"/>
  <c r="I40" i="43"/>
  <c r="J40" i="43"/>
  <c r="K40" i="43"/>
  <c r="L40" i="43"/>
  <c r="H376" i="43"/>
  <c r="I376" i="43"/>
  <c r="J376" i="43"/>
  <c r="K376" i="43"/>
  <c r="L376" i="43"/>
  <c r="H59" i="43"/>
  <c r="I59" i="43"/>
  <c r="J59" i="43"/>
  <c r="K59" i="43"/>
  <c r="L59" i="43"/>
  <c r="H346" i="43"/>
  <c r="I346" i="43"/>
  <c r="J346" i="43"/>
  <c r="K346" i="43"/>
  <c r="L346" i="43"/>
  <c r="H460" i="43"/>
  <c r="I460" i="43"/>
  <c r="J460" i="43"/>
  <c r="K460" i="43"/>
  <c r="L460" i="43"/>
  <c r="H456" i="43"/>
  <c r="I456" i="43"/>
  <c r="J456" i="43"/>
  <c r="K456" i="43"/>
  <c r="L456" i="43"/>
  <c r="H523" i="43"/>
  <c r="I523" i="43"/>
  <c r="J523" i="43"/>
  <c r="K523" i="43"/>
  <c r="L523" i="43"/>
  <c r="H424" i="43"/>
  <c r="I424" i="43"/>
  <c r="J424" i="43"/>
  <c r="K424" i="43"/>
  <c r="L424" i="43"/>
  <c r="H634" i="43"/>
  <c r="I634" i="43"/>
  <c r="J634" i="43"/>
  <c r="K634" i="43"/>
  <c r="L634" i="43"/>
  <c r="H210" i="43"/>
  <c r="I210" i="43"/>
  <c r="J210" i="43"/>
  <c r="K210" i="43"/>
  <c r="L210" i="43"/>
  <c r="H595" i="43"/>
  <c r="I595" i="43"/>
  <c r="J595" i="43"/>
  <c r="K595" i="43"/>
  <c r="L595" i="43"/>
  <c r="H453" i="43"/>
  <c r="I453" i="43"/>
  <c r="J453" i="43"/>
  <c r="K453" i="43"/>
  <c r="L453" i="43"/>
  <c r="H338" i="43"/>
  <c r="I338" i="43"/>
  <c r="J338" i="43"/>
  <c r="K338" i="43"/>
  <c r="L338" i="43"/>
  <c r="H586" i="43"/>
  <c r="I586" i="43"/>
  <c r="J586" i="43"/>
  <c r="K586" i="43"/>
  <c r="L586" i="43"/>
  <c r="H653" i="43"/>
  <c r="I653" i="43"/>
  <c r="J653" i="43"/>
  <c r="K653" i="43"/>
  <c r="L653" i="43"/>
  <c r="H283" i="43"/>
  <c r="I283" i="43"/>
  <c r="J283" i="43"/>
  <c r="K283" i="43"/>
  <c r="L283" i="43"/>
  <c r="H440" i="43"/>
  <c r="I440" i="43"/>
  <c r="J440" i="43"/>
  <c r="K440" i="43"/>
  <c r="L440" i="43"/>
  <c r="H58" i="43"/>
  <c r="I58" i="43"/>
  <c r="J58" i="43"/>
  <c r="K58" i="43"/>
  <c r="L58" i="43"/>
  <c r="H339" i="43"/>
  <c r="I339" i="43"/>
  <c r="J339" i="43"/>
  <c r="K339" i="43"/>
  <c r="L339" i="43"/>
  <c r="H211" i="43"/>
  <c r="I211" i="43"/>
  <c r="J211" i="43"/>
  <c r="K211" i="43"/>
  <c r="L211" i="43"/>
  <c r="H602" i="43"/>
  <c r="I602" i="43"/>
  <c r="J602" i="43"/>
  <c r="K602" i="43"/>
  <c r="L602" i="43"/>
  <c r="H561" i="43"/>
  <c r="I561" i="43"/>
  <c r="J561" i="43"/>
  <c r="K561" i="43"/>
  <c r="L561" i="43"/>
  <c r="H582" i="43"/>
  <c r="I582" i="43"/>
  <c r="J582" i="43"/>
  <c r="K582" i="43"/>
  <c r="L582" i="43"/>
  <c r="H216" i="43"/>
  <c r="I216" i="43"/>
  <c r="J216" i="43"/>
  <c r="K216" i="43"/>
  <c r="L216" i="43"/>
  <c r="H470" i="43"/>
  <c r="I470" i="43"/>
  <c r="J470" i="43"/>
  <c r="K470" i="43"/>
  <c r="L470" i="43"/>
  <c r="H98" i="43"/>
  <c r="I98" i="43"/>
  <c r="J98" i="43"/>
  <c r="K98" i="43"/>
  <c r="L98" i="43"/>
  <c r="H387" i="43"/>
  <c r="I387" i="43"/>
  <c r="J387" i="43"/>
  <c r="K387" i="43"/>
  <c r="L387" i="43"/>
  <c r="H286" i="43"/>
  <c r="I286" i="43"/>
  <c r="J286" i="43"/>
  <c r="K286" i="43"/>
  <c r="L286" i="43"/>
  <c r="H511" i="43"/>
  <c r="I511" i="43"/>
  <c r="J511" i="43"/>
  <c r="K511" i="43"/>
  <c r="L511" i="43"/>
  <c r="H503" i="43"/>
  <c r="I503" i="43"/>
  <c r="J503" i="43"/>
  <c r="K503" i="43"/>
  <c r="L503" i="43"/>
  <c r="H575" i="43"/>
  <c r="I575" i="43"/>
  <c r="J575" i="43"/>
  <c r="K575" i="43"/>
  <c r="L575" i="43"/>
  <c r="H363" i="43"/>
  <c r="I363" i="43"/>
  <c r="J363" i="43"/>
  <c r="K363" i="43"/>
  <c r="L363" i="43"/>
  <c r="H232" i="43"/>
  <c r="I232" i="43"/>
  <c r="J232" i="43"/>
  <c r="K232" i="43"/>
  <c r="L232" i="43"/>
  <c r="H554" i="43"/>
  <c r="I554" i="43"/>
  <c r="J554" i="43"/>
  <c r="K554" i="43"/>
  <c r="L554" i="43"/>
  <c r="H201" i="43"/>
  <c r="I201" i="43"/>
  <c r="J201" i="43"/>
  <c r="K201" i="43"/>
  <c r="L201" i="43"/>
  <c r="H95" i="43"/>
  <c r="I95" i="43"/>
  <c r="J95" i="43"/>
  <c r="K95" i="43"/>
  <c r="L95" i="43"/>
  <c r="H644" i="43"/>
  <c r="I644" i="43"/>
  <c r="J644" i="43"/>
  <c r="K644" i="43"/>
  <c r="L644" i="43"/>
  <c r="H410" i="43"/>
  <c r="I410" i="43"/>
  <c r="J410" i="43"/>
  <c r="K410" i="43"/>
  <c r="L410" i="43"/>
  <c r="H271" i="43"/>
  <c r="I271" i="43"/>
  <c r="J271" i="43"/>
  <c r="K271" i="43"/>
  <c r="L271" i="43"/>
  <c r="H446" i="43"/>
  <c r="I446" i="43"/>
  <c r="J446" i="43"/>
  <c r="K446" i="43"/>
  <c r="L446" i="43"/>
  <c r="H173" i="43"/>
  <c r="I173" i="43"/>
  <c r="J173" i="43"/>
  <c r="K173" i="43"/>
  <c r="L173" i="43"/>
  <c r="H375" i="43"/>
  <c r="I375" i="43"/>
  <c r="J375" i="43"/>
  <c r="K375" i="43"/>
  <c r="L375" i="43"/>
  <c r="H81" i="43"/>
  <c r="I81" i="43"/>
  <c r="J81" i="43"/>
  <c r="K81" i="43"/>
  <c r="L81" i="43"/>
  <c r="H455" i="43"/>
  <c r="I455" i="43"/>
  <c r="J455" i="43"/>
  <c r="K455" i="43"/>
  <c r="L455" i="43"/>
  <c r="H204" i="43"/>
  <c r="I204" i="43"/>
  <c r="J204" i="43"/>
  <c r="K204" i="43"/>
  <c r="L204" i="43"/>
  <c r="H195" i="43"/>
  <c r="I195" i="43"/>
  <c r="J195" i="43"/>
  <c r="K195" i="43"/>
  <c r="L195" i="43"/>
  <c r="H33" i="43"/>
  <c r="I33" i="43"/>
  <c r="J33" i="43"/>
  <c r="K33" i="43"/>
  <c r="L33" i="43"/>
  <c r="H639" i="43"/>
  <c r="I639" i="43"/>
  <c r="J639" i="43"/>
  <c r="K639" i="43"/>
  <c r="L639" i="43"/>
  <c r="H373" i="43"/>
  <c r="I373" i="43"/>
  <c r="J373" i="43"/>
  <c r="K373" i="43"/>
  <c r="L373" i="43"/>
  <c r="H636" i="43"/>
  <c r="I636" i="43"/>
  <c r="J636" i="43"/>
  <c r="K636" i="43"/>
  <c r="L636" i="43"/>
  <c r="H82" i="43"/>
  <c r="I82" i="43"/>
  <c r="J82" i="43"/>
  <c r="K82" i="43"/>
  <c r="L82" i="43"/>
  <c r="H208" i="43"/>
  <c r="I208" i="43"/>
  <c r="J208" i="43"/>
  <c r="K208" i="43"/>
  <c r="L208" i="43"/>
  <c r="H68" i="43"/>
  <c r="I68" i="43"/>
  <c r="J68" i="43"/>
  <c r="K68" i="43"/>
  <c r="L68" i="43"/>
  <c r="H632" i="43"/>
  <c r="I632" i="43"/>
  <c r="J632" i="43"/>
  <c r="K632" i="43"/>
  <c r="L632" i="43"/>
  <c r="H202" i="43"/>
  <c r="I202" i="43"/>
  <c r="J202" i="43"/>
  <c r="K202" i="43"/>
  <c r="L202" i="43"/>
  <c r="H268" i="43"/>
  <c r="I268" i="43"/>
  <c r="J268" i="43"/>
  <c r="K268" i="43"/>
  <c r="L268" i="43"/>
  <c r="H546" i="43"/>
  <c r="I546" i="43"/>
  <c r="J546" i="43"/>
  <c r="K546" i="43"/>
  <c r="L546" i="43"/>
  <c r="H571" i="43"/>
  <c r="I571" i="43"/>
  <c r="J571" i="43"/>
  <c r="K571" i="43"/>
  <c r="L571" i="43"/>
  <c r="H56" i="43"/>
  <c r="I56" i="43"/>
  <c r="J56" i="43"/>
  <c r="K56" i="43"/>
  <c r="L56" i="43"/>
  <c r="H300" i="43"/>
  <c r="I300" i="43"/>
  <c r="J300" i="43"/>
  <c r="K300" i="43"/>
  <c r="L300" i="43"/>
  <c r="H303" i="43"/>
  <c r="I303" i="43"/>
  <c r="J303" i="43"/>
  <c r="K303" i="43"/>
  <c r="L303" i="43"/>
  <c r="H230" i="43"/>
  <c r="I230" i="43"/>
  <c r="J230" i="43"/>
  <c r="K230" i="43"/>
  <c r="L230" i="43"/>
  <c r="H36" i="43"/>
  <c r="I36" i="43"/>
  <c r="J36" i="43"/>
  <c r="K36" i="43"/>
  <c r="L36" i="43"/>
  <c r="H134" i="43"/>
  <c r="I134" i="43"/>
  <c r="J134" i="43"/>
  <c r="K134" i="43"/>
  <c r="L134" i="43"/>
  <c r="H454" i="43"/>
  <c r="I454" i="43"/>
  <c r="J454" i="43"/>
  <c r="K454" i="43"/>
  <c r="L454" i="43"/>
  <c r="H44" i="43"/>
  <c r="I44" i="43"/>
  <c r="J44" i="43"/>
  <c r="K44" i="43"/>
  <c r="L44" i="43"/>
  <c r="H207" i="43"/>
  <c r="I207" i="43"/>
  <c r="J207" i="43"/>
  <c r="K207" i="43"/>
  <c r="L207" i="43"/>
  <c r="H47" i="43"/>
  <c r="I47" i="43"/>
  <c r="J47" i="43"/>
  <c r="K47" i="43"/>
  <c r="L47" i="43"/>
  <c r="H342" i="43"/>
  <c r="I342" i="43"/>
  <c r="J342" i="43"/>
  <c r="K342" i="43"/>
  <c r="L342" i="43"/>
  <c r="H615" i="43"/>
  <c r="I615" i="43"/>
  <c r="J615" i="43"/>
  <c r="K615" i="43"/>
  <c r="L615" i="43"/>
  <c r="H477" i="43"/>
  <c r="I477" i="43"/>
  <c r="J477" i="43"/>
  <c r="K477" i="43"/>
  <c r="L477" i="43"/>
  <c r="H436" i="43"/>
  <c r="I436" i="43"/>
  <c r="J436" i="43"/>
  <c r="K436" i="43"/>
  <c r="L436" i="43"/>
  <c r="H351" i="43"/>
  <c r="I351" i="43"/>
  <c r="J351" i="43"/>
  <c r="K351" i="43"/>
  <c r="L351" i="43"/>
  <c r="H355" i="43"/>
  <c r="I355" i="43"/>
  <c r="J355" i="43"/>
  <c r="K355" i="43"/>
  <c r="L355" i="43"/>
  <c r="H76" i="43"/>
  <c r="I76" i="43"/>
  <c r="J76" i="43"/>
  <c r="K76" i="43"/>
  <c r="L76" i="43"/>
  <c r="H128" i="43"/>
  <c r="I128" i="43"/>
  <c r="J128" i="43"/>
  <c r="K128" i="43"/>
  <c r="L128" i="43"/>
  <c r="H515" i="43"/>
  <c r="I515" i="43"/>
  <c r="J515" i="43"/>
  <c r="K515" i="43"/>
  <c r="L515" i="43"/>
  <c r="H302" i="43"/>
  <c r="I302" i="43"/>
  <c r="J302" i="43"/>
  <c r="K302" i="43"/>
  <c r="L302" i="43"/>
  <c r="H390" i="43"/>
  <c r="I390" i="43"/>
  <c r="J390" i="43"/>
  <c r="K390" i="43"/>
  <c r="L390" i="43"/>
  <c r="H46" i="43"/>
  <c r="I46" i="43"/>
  <c r="J46" i="43"/>
  <c r="K46" i="43"/>
  <c r="L46" i="43"/>
  <c r="H438" i="43"/>
  <c r="I438" i="43"/>
  <c r="J438" i="43"/>
  <c r="K438" i="43"/>
  <c r="L438" i="43"/>
  <c r="H383" i="43"/>
  <c r="I383" i="43"/>
  <c r="J383" i="43"/>
  <c r="K383" i="43"/>
  <c r="L383" i="43"/>
  <c r="H175" i="43"/>
  <c r="I175" i="43"/>
  <c r="J175" i="43"/>
  <c r="K175" i="43"/>
  <c r="L175" i="43"/>
  <c r="H324" i="43"/>
  <c r="I324" i="43"/>
  <c r="J324" i="43"/>
  <c r="K324" i="43"/>
  <c r="L324" i="43"/>
  <c r="H161" i="43"/>
  <c r="I161" i="43"/>
  <c r="J161" i="43"/>
  <c r="K161" i="43"/>
  <c r="L161" i="43"/>
  <c r="H419" i="43"/>
  <c r="I419" i="43"/>
  <c r="J419" i="43"/>
  <c r="K419" i="43"/>
  <c r="L419" i="43"/>
  <c r="H597" i="43"/>
  <c r="I597" i="43"/>
  <c r="J597" i="43"/>
  <c r="K597" i="43"/>
  <c r="L597" i="43"/>
  <c r="H408" i="43"/>
  <c r="I408" i="43"/>
  <c r="J408" i="43"/>
  <c r="K408" i="43"/>
  <c r="L408" i="43"/>
  <c r="H162" i="43"/>
  <c r="I162" i="43"/>
  <c r="J162" i="43"/>
  <c r="K162" i="43"/>
  <c r="L162" i="43"/>
  <c r="H411" i="43"/>
  <c r="I411" i="43"/>
  <c r="J411" i="43"/>
  <c r="K411" i="43"/>
  <c r="L411" i="43"/>
  <c r="H560" i="43"/>
  <c r="I560" i="43"/>
  <c r="J560" i="43"/>
  <c r="K560" i="43"/>
  <c r="L560" i="43"/>
  <c r="H236" i="43"/>
  <c r="I236" i="43"/>
  <c r="J236" i="43"/>
  <c r="K236" i="43"/>
  <c r="L236" i="43"/>
  <c r="H458" i="43"/>
  <c r="I458" i="43"/>
  <c r="J458" i="43"/>
  <c r="K458" i="43"/>
  <c r="L458" i="43"/>
  <c r="H524" i="43"/>
  <c r="I524" i="43"/>
  <c r="J524" i="43"/>
  <c r="K524" i="43"/>
  <c r="L524" i="43"/>
  <c r="H328" i="43"/>
  <c r="I328" i="43"/>
  <c r="J328" i="43"/>
  <c r="K328" i="43"/>
  <c r="L328" i="43"/>
  <c r="H193" i="43"/>
  <c r="I193" i="43"/>
  <c r="J193" i="43"/>
  <c r="K193" i="43"/>
  <c r="L193" i="43"/>
  <c r="H603" i="43"/>
  <c r="I603" i="43"/>
  <c r="J603" i="43"/>
  <c r="K603" i="43"/>
  <c r="L603" i="43"/>
  <c r="H505" i="43"/>
  <c r="I505" i="43"/>
  <c r="J505" i="43"/>
  <c r="K505" i="43"/>
  <c r="L505" i="43"/>
  <c r="H618" i="43"/>
  <c r="I618" i="43"/>
  <c r="J618" i="43"/>
  <c r="K618" i="43"/>
  <c r="L618" i="43"/>
  <c r="H180" i="43"/>
  <c r="I180" i="43"/>
  <c r="J180" i="43"/>
  <c r="K180" i="43"/>
  <c r="L180" i="43"/>
  <c r="H487" i="43"/>
  <c r="I487" i="43"/>
  <c r="J487" i="43"/>
  <c r="K487" i="43"/>
  <c r="L487" i="43"/>
  <c r="H506" i="43"/>
  <c r="I506" i="43"/>
  <c r="J506" i="43"/>
  <c r="K506" i="43"/>
  <c r="L506" i="43"/>
  <c r="H637" i="43"/>
  <c r="I637" i="43"/>
  <c r="J637" i="43"/>
  <c r="K637" i="43"/>
  <c r="L637" i="43"/>
  <c r="H203" i="43"/>
  <c r="I203" i="43"/>
  <c r="J203" i="43"/>
  <c r="K203" i="43"/>
  <c r="L203" i="43"/>
  <c r="H70" i="43"/>
  <c r="I70" i="43"/>
  <c r="J70" i="43"/>
  <c r="K70" i="43"/>
  <c r="L70" i="43"/>
  <c r="H426" i="43"/>
  <c r="I426" i="43"/>
  <c r="J426" i="43"/>
  <c r="K426" i="43"/>
  <c r="L426" i="43"/>
  <c r="H7" i="43"/>
  <c r="I7" i="43"/>
  <c r="J7" i="43"/>
  <c r="K7" i="43"/>
  <c r="L7" i="43"/>
  <c r="H513" i="43"/>
  <c r="I513" i="43"/>
  <c r="J513" i="43"/>
  <c r="K513" i="43"/>
  <c r="L513" i="43"/>
  <c r="H502" i="43"/>
  <c r="I502" i="43"/>
  <c r="J502" i="43"/>
  <c r="K502" i="43"/>
  <c r="L502" i="43"/>
  <c r="H99" i="43"/>
  <c r="I99" i="43"/>
  <c r="J99" i="43"/>
  <c r="K99" i="43"/>
  <c r="L99" i="43"/>
  <c r="H135" i="43"/>
  <c r="I135" i="43"/>
  <c r="J135" i="43"/>
  <c r="K135" i="43"/>
  <c r="L135" i="43"/>
  <c r="H441" i="43"/>
  <c r="I441" i="43"/>
  <c r="J441" i="43"/>
  <c r="K441" i="43"/>
  <c r="L441" i="43"/>
  <c r="H29" i="43"/>
  <c r="I29" i="43"/>
  <c r="J29" i="43"/>
  <c r="K29" i="43"/>
  <c r="L29" i="43"/>
  <c r="H315" i="43"/>
  <c r="I315" i="43"/>
  <c r="J315" i="43"/>
  <c r="K315" i="43"/>
  <c r="L315" i="43"/>
  <c r="H495" i="43"/>
  <c r="I495" i="43"/>
  <c r="J495" i="43"/>
  <c r="K495" i="43"/>
  <c r="L495" i="43"/>
  <c r="H570" i="43"/>
  <c r="I570" i="43"/>
  <c r="J570" i="43"/>
  <c r="K570" i="43"/>
  <c r="L570" i="43"/>
  <c r="H397" i="43"/>
  <c r="I397" i="43"/>
  <c r="J397" i="43"/>
  <c r="K397" i="43"/>
  <c r="L397" i="43"/>
  <c r="H240" i="43"/>
  <c r="I240" i="43"/>
  <c r="J240" i="43"/>
  <c r="K240" i="43"/>
  <c r="L240" i="43"/>
  <c r="H288" i="43"/>
  <c r="I288" i="43"/>
  <c r="J288" i="43"/>
  <c r="K288" i="43"/>
  <c r="L288" i="43"/>
  <c r="H489" i="43"/>
  <c r="I489" i="43"/>
  <c r="J489" i="43"/>
  <c r="K489" i="43"/>
  <c r="L489" i="43"/>
  <c r="H429" i="43"/>
  <c r="I429" i="43"/>
  <c r="J429" i="43"/>
  <c r="K429" i="43"/>
  <c r="L429" i="43"/>
  <c r="H272" i="43"/>
  <c r="I272" i="43"/>
  <c r="J272" i="43"/>
  <c r="K272" i="43"/>
  <c r="L272" i="43"/>
  <c r="H580" i="43"/>
  <c r="I580" i="43"/>
  <c r="J580" i="43"/>
  <c r="K580" i="43"/>
  <c r="L580" i="43"/>
  <c r="H412" i="43"/>
  <c r="I412" i="43"/>
  <c r="J412" i="43"/>
  <c r="K412" i="43"/>
  <c r="L412" i="43"/>
  <c r="H145" i="43"/>
  <c r="I145" i="43"/>
  <c r="J145" i="43"/>
  <c r="K145" i="43"/>
  <c r="L145" i="43"/>
  <c r="H153" i="43"/>
  <c r="I153" i="43"/>
  <c r="J153" i="43"/>
  <c r="K153" i="43"/>
  <c r="L153" i="43"/>
  <c r="H331" i="43"/>
  <c r="I331" i="43"/>
  <c r="J331" i="43"/>
  <c r="K331" i="43"/>
  <c r="L331" i="43"/>
  <c r="H652" i="43"/>
  <c r="I652" i="43"/>
  <c r="J652" i="43"/>
  <c r="K652" i="43"/>
  <c r="L652" i="43"/>
  <c r="H566" i="43"/>
  <c r="I566" i="43"/>
  <c r="J566" i="43"/>
  <c r="K566" i="43"/>
  <c r="L566" i="43"/>
  <c r="H512" i="43"/>
  <c r="I512" i="43"/>
  <c r="J512" i="43"/>
  <c r="K512" i="43"/>
  <c r="L512" i="43"/>
  <c r="H613" i="43"/>
  <c r="I613" i="43"/>
  <c r="J613" i="43"/>
  <c r="K613" i="43"/>
  <c r="L613" i="43"/>
  <c r="H545" i="43"/>
  <c r="I545" i="43"/>
  <c r="J545" i="43"/>
  <c r="K545" i="43"/>
  <c r="L545" i="43"/>
  <c r="H146" i="43"/>
  <c r="I146" i="43"/>
  <c r="J146" i="43"/>
  <c r="K146" i="43"/>
  <c r="L146" i="43"/>
  <c r="H318" i="43"/>
  <c r="I318" i="43"/>
  <c r="J318" i="43"/>
  <c r="K318" i="43"/>
  <c r="L318" i="43"/>
  <c r="H562" i="43"/>
  <c r="I562" i="43"/>
  <c r="J562" i="43"/>
  <c r="K562" i="43"/>
  <c r="L562" i="43"/>
  <c r="H148" i="43"/>
  <c r="I148" i="43"/>
  <c r="J148" i="43"/>
  <c r="K148" i="43"/>
  <c r="L148" i="43"/>
  <c r="H93" i="43"/>
  <c r="I93" i="43"/>
  <c r="J93" i="43"/>
  <c r="K93" i="43"/>
  <c r="L93" i="43"/>
  <c r="H358" i="43"/>
  <c r="I358" i="43"/>
  <c r="J358" i="43"/>
  <c r="K358" i="43"/>
  <c r="L358" i="43"/>
  <c r="H117" i="43"/>
  <c r="I117" i="43"/>
  <c r="J117" i="43"/>
  <c r="K117" i="43"/>
  <c r="L117" i="43"/>
  <c r="H293" i="43"/>
  <c r="I293" i="43"/>
  <c r="J293" i="43"/>
  <c r="K293" i="43"/>
  <c r="L293" i="43"/>
  <c r="H629" i="43"/>
  <c r="I629" i="43"/>
  <c r="J629" i="43"/>
  <c r="K629" i="43"/>
  <c r="L629" i="43"/>
  <c r="H75" i="43"/>
  <c r="I75" i="43"/>
  <c r="J75" i="43"/>
  <c r="K75" i="43"/>
  <c r="L75" i="43"/>
  <c r="H572" i="43"/>
  <c r="I572" i="43"/>
  <c r="J572" i="43"/>
  <c r="K572" i="43"/>
  <c r="L572" i="43"/>
  <c r="H370" i="43"/>
  <c r="I370" i="43"/>
  <c r="J370" i="43"/>
  <c r="K370" i="43"/>
  <c r="L370" i="43"/>
  <c r="H498" i="43"/>
  <c r="I498" i="43"/>
  <c r="J498" i="43"/>
  <c r="K498" i="43"/>
  <c r="L498" i="43"/>
  <c r="H427" i="43"/>
  <c r="I427" i="43"/>
  <c r="J427" i="43"/>
  <c r="K427" i="43"/>
  <c r="L427" i="43"/>
  <c r="H361" i="43"/>
  <c r="I361" i="43"/>
  <c r="J361" i="43"/>
  <c r="K361" i="43"/>
  <c r="L361" i="43"/>
  <c r="H406" i="43"/>
  <c r="I406" i="43"/>
  <c r="J406" i="43"/>
  <c r="K406" i="43"/>
  <c r="L406" i="43"/>
  <c r="H112" i="43"/>
  <c r="I112" i="43"/>
  <c r="J112" i="43"/>
  <c r="K112" i="43"/>
  <c r="L112" i="43"/>
  <c r="H631" i="43"/>
  <c r="I631" i="43"/>
  <c r="J631" i="43"/>
  <c r="K631" i="43"/>
  <c r="L631" i="43"/>
  <c r="H360" i="43"/>
  <c r="I360" i="43"/>
  <c r="J360" i="43"/>
  <c r="K360" i="43"/>
  <c r="L360" i="43"/>
  <c r="H643" i="43"/>
  <c r="I643" i="43"/>
  <c r="J643" i="43"/>
  <c r="K643" i="43"/>
  <c r="L643" i="43"/>
  <c r="H622" i="43"/>
  <c r="I622" i="43"/>
  <c r="J622" i="43"/>
  <c r="K622" i="43"/>
  <c r="L622" i="43"/>
  <c r="H349" i="43"/>
  <c r="I349" i="43"/>
  <c r="J349" i="43"/>
  <c r="K349" i="43"/>
  <c r="L349" i="43"/>
  <c r="H529" i="43"/>
  <c r="I529" i="43"/>
  <c r="J529" i="43"/>
  <c r="K529" i="43"/>
  <c r="L529" i="43"/>
  <c r="H92" i="43"/>
  <c r="I92" i="43"/>
  <c r="J92" i="43"/>
  <c r="K92" i="43"/>
  <c r="L92" i="43"/>
  <c r="H341" i="43"/>
  <c r="I341" i="43"/>
  <c r="J341" i="43"/>
  <c r="K341" i="43"/>
  <c r="L341" i="43"/>
  <c r="H62" i="43"/>
  <c r="I62" i="43"/>
  <c r="J62" i="43"/>
  <c r="K62" i="43"/>
  <c r="L62" i="43"/>
  <c r="H322" i="43"/>
  <c r="I322" i="43"/>
  <c r="J322" i="43"/>
  <c r="K322" i="43"/>
  <c r="L322" i="43"/>
  <c r="H97" i="43"/>
  <c r="I97" i="43"/>
  <c r="J97" i="43"/>
  <c r="K97" i="43"/>
  <c r="L97" i="43"/>
  <c r="H645" i="43"/>
  <c r="I645" i="43"/>
  <c r="J645" i="43"/>
  <c r="K645" i="43"/>
  <c r="L645" i="43"/>
  <c r="H52" i="43"/>
  <c r="I52" i="43"/>
  <c r="J52" i="43"/>
  <c r="K52" i="43"/>
  <c r="L52" i="43"/>
  <c r="H294" i="43"/>
  <c r="I294" i="43"/>
  <c r="J294" i="43"/>
  <c r="K294" i="43"/>
  <c r="L294" i="43"/>
  <c r="H80" i="43"/>
  <c r="I80" i="43"/>
  <c r="J80" i="43"/>
  <c r="K80" i="43"/>
  <c r="L80" i="43"/>
  <c r="H32" i="43"/>
  <c r="I32" i="43"/>
  <c r="J32" i="43"/>
  <c r="K32" i="43"/>
  <c r="L32" i="43"/>
  <c r="H550" i="43"/>
  <c r="I550" i="43"/>
  <c r="J550" i="43"/>
  <c r="K550" i="43"/>
  <c r="L550" i="43"/>
  <c r="H563" i="43"/>
  <c r="I563" i="43"/>
  <c r="J563" i="43"/>
  <c r="K563" i="43"/>
  <c r="L563" i="43"/>
  <c r="H401" i="43"/>
  <c r="I401" i="43"/>
  <c r="J401" i="43"/>
  <c r="K401" i="43"/>
  <c r="L401" i="43"/>
  <c r="H403" i="43"/>
  <c r="I403" i="43"/>
  <c r="J403" i="43"/>
  <c r="K403" i="43"/>
  <c r="L403" i="43"/>
  <c r="H171" i="43"/>
  <c r="I171" i="43"/>
  <c r="J171" i="43"/>
  <c r="K171" i="43"/>
  <c r="L171" i="43"/>
  <c r="H507" i="43"/>
  <c r="I507" i="43"/>
  <c r="J507" i="43"/>
  <c r="K507" i="43"/>
  <c r="L507" i="43"/>
  <c r="H23" i="43"/>
  <c r="I23" i="43"/>
  <c r="J23" i="43"/>
  <c r="K23" i="43"/>
  <c r="L23" i="43"/>
  <c r="H609" i="43"/>
  <c r="I609" i="43"/>
  <c r="J609" i="43"/>
  <c r="K609" i="43"/>
  <c r="L609" i="43"/>
  <c r="H352" i="43"/>
  <c r="I352" i="43"/>
  <c r="J352" i="43"/>
  <c r="K352" i="43"/>
  <c r="L352" i="43"/>
  <c r="H555" i="43"/>
  <c r="I555" i="43"/>
  <c r="J555" i="43"/>
  <c r="K555" i="43"/>
  <c r="L555" i="43"/>
  <c r="H197" i="43"/>
  <c r="I197" i="43"/>
  <c r="J197" i="43"/>
  <c r="K197" i="43"/>
  <c r="L197" i="43"/>
  <c r="H497" i="43"/>
  <c r="I497" i="43"/>
  <c r="J497" i="43"/>
  <c r="K497" i="43"/>
  <c r="L497" i="43"/>
  <c r="H385" i="43"/>
  <c r="I385" i="43"/>
  <c r="J385" i="43"/>
  <c r="K385" i="43"/>
  <c r="L385" i="43"/>
  <c r="H54" i="43"/>
  <c r="I54" i="43"/>
  <c r="J54" i="43"/>
  <c r="K54" i="43"/>
  <c r="L54" i="43"/>
  <c r="H610" i="43"/>
  <c r="I610" i="43"/>
  <c r="J610" i="43"/>
  <c r="K610" i="43"/>
  <c r="L610" i="43"/>
  <c r="H67" i="43"/>
  <c r="I67" i="43"/>
  <c r="J67" i="43"/>
  <c r="K67" i="43"/>
  <c r="L67" i="43"/>
  <c r="H650" i="43"/>
  <c r="I650" i="43"/>
  <c r="J650" i="43"/>
  <c r="K650" i="43"/>
  <c r="L650" i="43"/>
  <c r="H386" i="43"/>
  <c r="I386" i="43"/>
  <c r="J386" i="43"/>
  <c r="K386" i="43"/>
  <c r="L386" i="43"/>
  <c r="H87" i="43"/>
  <c r="I87" i="43"/>
  <c r="J87" i="43"/>
  <c r="K87" i="43"/>
  <c r="L87" i="43"/>
  <c r="H141" i="43"/>
  <c r="I141" i="43"/>
  <c r="J141" i="43"/>
  <c r="K141" i="43"/>
  <c r="L141" i="43"/>
  <c r="H388" i="43"/>
  <c r="I388" i="43"/>
  <c r="J388" i="43"/>
  <c r="K388" i="43"/>
  <c r="L388" i="43"/>
  <c r="H78" i="43"/>
  <c r="I78" i="43"/>
  <c r="J78" i="43"/>
  <c r="K78" i="43"/>
  <c r="L78" i="43"/>
  <c r="H20" i="43"/>
  <c r="I20" i="43"/>
  <c r="J20" i="43"/>
  <c r="K20" i="43"/>
  <c r="L20" i="43"/>
  <c r="H223" i="43"/>
  <c r="I223" i="43"/>
  <c r="J223" i="43"/>
  <c r="K223" i="43"/>
  <c r="L223" i="43"/>
  <c r="H605" i="43"/>
  <c r="I605" i="43"/>
  <c r="J605" i="43"/>
  <c r="K605" i="43"/>
  <c r="L605" i="43"/>
  <c r="H190" i="43"/>
  <c r="I190" i="43"/>
  <c r="J190" i="43"/>
  <c r="K190" i="43"/>
  <c r="L190" i="43"/>
  <c r="H509" i="43"/>
  <c r="I509" i="43"/>
  <c r="J509" i="43"/>
  <c r="K509" i="43"/>
  <c r="L509" i="43"/>
  <c r="H127" i="43"/>
  <c r="I127" i="43"/>
  <c r="J127" i="43"/>
  <c r="K127" i="43"/>
  <c r="L127" i="43"/>
  <c r="H181" i="43"/>
  <c r="I181" i="43"/>
  <c r="J181" i="43"/>
  <c r="K181" i="43"/>
  <c r="L181" i="43"/>
  <c r="H281" i="43"/>
  <c r="I281" i="43"/>
  <c r="J281" i="43"/>
  <c r="K281" i="43"/>
  <c r="L281" i="43"/>
  <c r="H255" i="43"/>
  <c r="I255" i="43"/>
  <c r="J255" i="43"/>
  <c r="K255" i="43"/>
  <c r="L255" i="43"/>
  <c r="H483" i="43"/>
  <c r="I483" i="43"/>
  <c r="J483" i="43"/>
  <c r="K483" i="43"/>
  <c r="L483" i="43"/>
  <c r="H179" i="43"/>
  <c r="I179" i="43"/>
  <c r="J179" i="43"/>
  <c r="K179" i="43"/>
  <c r="L179" i="43"/>
  <c r="H601" i="43"/>
  <c r="I601" i="43"/>
  <c r="J601" i="43"/>
  <c r="K601" i="43"/>
  <c r="L601" i="43"/>
  <c r="H167" i="43"/>
  <c r="I167" i="43"/>
  <c r="J167" i="43"/>
  <c r="K167" i="43"/>
  <c r="L167" i="43"/>
  <c r="H589" i="43"/>
  <c r="I589" i="43"/>
  <c r="J589" i="43"/>
  <c r="K589" i="43"/>
  <c r="L589" i="43"/>
  <c r="H434" i="43"/>
  <c r="I434" i="43"/>
  <c r="J434" i="43"/>
  <c r="K434" i="43"/>
  <c r="L434" i="43"/>
  <c r="H581" i="43"/>
  <c r="I581" i="43"/>
  <c r="J581" i="43"/>
  <c r="K581" i="43"/>
  <c r="L581" i="43"/>
  <c r="H479" i="43"/>
  <c r="I479" i="43"/>
  <c r="J479" i="43"/>
  <c r="K479" i="43"/>
  <c r="L479" i="43"/>
  <c r="H252" i="43"/>
  <c r="I252" i="43"/>
  <c r="J252" i="43"/>
  <c r="K252" i="43"/>
  <c r="L252" i="43"/>
  <c r="H164" i="43"/>
  <c r="I164" i="43"/>
  <c r="J164" i="43"/>
  <c r="K164" i="43"/>
  <c r="L164" i="43"/>
  <c r="H105" i="43"/>
  <c r="I105" i="43"/>
  <c r="J105" i="43"/>
  <c r="K105" i="43"/>
  <c r="L105" i="43"/>
  <c r="H226" i="43"/>
  <c r="I226" i="43"/>
  <c r="J226" i="43"/>
  <c r="K226" i="43"/>
  <c r="L226" i="43"/>
  <c r="H548" i="43"/>
  <c r="I548" i="43"/>
  <c r="J548" i="43"/>
  <c r="K548" i="43"/>
  <c r="L548" i="43"/>
  <c r="H591" i="43"/>
  <c r="I591" i="43"/>
  <c r="J591" i="43"/>
  <c r="K591" i="43"/>
  <c r="L591" i="43"/>
  <c r="H377" i="43"/>
  <c r="I377" i="43"/>
  <c r="J377" i="43"/>
  <c r="K377" i="43"/>
  <c r="L377" i="43"/>
  <c r="H139" i="43"/>
  <c r="I139" i="43"/>
  <c r="J139" i="43"/>
  <c r="K139" i="43"/>
  <c r="L139" i="43"/>
  <c r="H96" i="43"/>
  <c r="I96" i="43"/>
  <c r="J96" i="43"/>
  <c r="K96" i="43"/>
  <c r="L96" i="43"/>
  <c r="H638" i="43"/>
  <c r="I638" i="43"/>
  <c r="J638" i="43"/>
  <c r="K638" i="43"/>
  <c r="L638" i="43"/>
  <c r="H510" i="43"/>
  <c r="I510" i="43"/>
  <c r="J510" i="43"/>
  <c r="K510" i="43"/>
  <c r="L510" i="43"/>
  <c r="H37" i="43"/>
  <c r="I37" i="43"/>
  <c r="J37" i="43"/>
  <c r="K37" i="43"/>
  <c r="L37" i="43"/>
  <c r="H182" i="43"/>
  <c r="I182" i="43"/>
  <c r="J182" i="43"/>
  <c r="K182" i="43"/>
  <c r="L182" i="43"/>
  <c r="H491" i="43"/>
  <c r="I491" i="43"/>
  <c r="J491" i="43"/>
  <c r="K491" i="43"/>
  <c r="L491" i="43"/>
  <c r="H646" i="43"/>
  <c r="I646" i="43"/>
  <c r="J646" i="43"/>
  <c r="K646" i="43"/>
  <c r="L646" i="43"/>
  <c r="H336" i="43"/>
  <c r="I336" i="43"/>
  <c r="J336" i="43"/>
  <c r="K336" i="43"/>
  <c r="L336" i="43"/>
  <c r="H422" i="43"/>
  <c r="I422" i="43"/>
  <c r="J422" i="43"/>
  <c r="K422" i="43"/>
  <c r="L422" i="43"/>
  <c r="H530" i="43"/>
  <c r="I530" i="43"/>
  <c r="J530" i="43"/>
  <c r="K530" i="43"/>
  <c r="L530" i="43"/>
  <c r="H259" i="43"/>
  <c r="I259" i="43"/>
  <c r="J259" i="43"/>
  <c r="K259" i="43"/>
  <c r="L259" i="43"/>
  <c r="H600" i="43"/>
  <c r="I600" i="43"/>
  <c r="J600" i="43"/>
  <c r="K600" i="43"/>
  <c r="L600" i="43"/>
  <c r="H147" i="43"/>
  <c r="I147" i="43"/>
  <c r="J147" i="43"/>
  <c r="K147" i="43"/>
  <c r="L147" i="43"/>
  <c r="H136" i="43"/>
  <c r="I136" i="43"/>
  <c r="J136" i="43"/>
  <c r="K136" i="43"/>
  <c r="L136" i="43"/>
  <c r="H480" i="43"/>
  <c r="I480" i="43"/>
  <c r="J480" i="43"/>
  <c r="K480" i="43"/>
  <c r="L480" i="43"/>
  <c r="H229" i="43"/>
  <c r="I229" i="43"/>
  <c r="J229" i="43"/>
  <c r="K229" i="43"/>
  <c r="L229" i="43"/>
  <c r="H72" i="43"/>
  <c r="I72" i="43"/>
  <c r="J72" i="43"/>
  <c r="K72" i="43"/>
  <c r="L72" i="43"/>
  <c r="H108" i="43"/>
  <c r="I108" i="43"/>
  <c r="J108" i="43"/>
  <c r="K108" i="43"/>
  <c r="L108" i="43"/>
  <c r="H516" i="43"/>
  <c r="I516" i="43"/>
  <c r="J516" i="43"/>
  <c r="K516" i="43"/>
  <c r="L516" i="43"/>
  <c r="H543" i="43"/>
  <c r="I543" i="43"/>
  <c r="J543" i="43"/>
  <c r="K543" i="43"/>
  <c r="L543" i="43"/>
  <c r="H73" i="43"/>
  <c r="I73" i="43"/>
  <c r="J73" i="43"/>
  <c r="K73" i="43"/>
  <c r="L73" i="43"/>
  <c r="H576" i="43"/>
  <c r="I576" i="43"/>
  <c r="J576" i="43"/>
  <c r="K576" i="43"/>
  <c r="L576" i="43"/>
  <c r="H478" i="43"/>
  <c r="I478" i="43"/>
  <c r="J478" i="43"/>
  <c r="K478" i="43"/>
  <c r="L478" i="43"/>
  <c r="H262" i="43"/>
  <c r="I262" i="43"/>
  <c r="J262" i="43"/>
  <c r="K262" i="43"/>
  <c r="L262" i="43"/>
  <c r="H17" i="43"/>
  <c r="I17" i="43"/>
  <c r="J17" i="43"/>
  <c r="K17" i="43"/>
  <c r="L17" i="43"/>
  <c r="H218" i="43"/>
  <c r="I218" i="43"/>
  <c r="J218" i="43"/>
  <c r="K218" i="43"/>
  <c r="L218" i="43"/>
  <c r="H528" i="43"/>
  <c r="I528" i="43"/>
  <c r="J528" i="43"/>
  <c r="K528" i="43"/>
  <c r="L528" i="43"/>
  <c r="H476" i="43"/>
  <c r="I476" i="43"/>
  <c r="J476" i="43"/>
  <c r="K476" i="43"/>
  <c r="L476" i="43"/>
  <c r="H26" i="43"/>
  <c r="I26" i="43"/>
  <c r="J26" i="43"/>
  <c r="K26" i="43"/>
  <c r="L26" i="43"/>
  <c r="H584" i="43"/>
  <c r="I584" i="43"/>
  <c r="J584" i="43"/>
  <c r="K584" i="43"/>
  <c r="L584" i="43"/>
  <c r="H249" i="43"/>
  <c r="I249" i="43"/>
  <c r="J249" i="43"/>
  <c r="K249" i="43"/>
  <c r="L249" i="43"/>
  <c r="H6" i="43"/>
  <c r="I6" i="43"/>
  <c r="J6" i="43"/>
  <c r="K6" i="43"/>
  <c r="L6" i="43"/>
  <c r="H119" i="43"/>
  <c r="I119" i="43"/>
  <c r="J119" i="43"/>
  <c r="K119" i="43"/>
  <c r="L119" i="43"/>
  <c r="H583" i="43"/>
  <c r="I583" i="43"/>
  <c r="J583" i="43"/>
  <c r="K583" i="43"/>
  <c r="L583" i="43"/>
  <c r="H568" i="43"/>
  <c r="I568" i="43"/>
  <c r="J568" i="43"/>
  <c r="K568" i="43"/>
  <c r="L568" i="43"/>
  <c r="H372" i="43"/>
  <c r="I372" i="43"/>
  <c r="J372" i="43"/>
  <c r="K372" i="43"/>
  <c r="L372" i="43"/>
  <c r="H311" i="43"/>
  <c r="I311" i="43"/>
  <c r="J311" i="43"/>
  <c r="K311" i="43"/>
  <c r="L311" i="43"/>
  <c r="H110" i="43"/>
  <c r="I110" i="43"/>
  <c r="J110" i="43"/>
  <c r="K110" i="43"/>
  <c r="L110" i="43"/>
  <c r="H60" i="43"/>
  <c r="I60" i="43"/>
  <c r="J60" i="43"/>
  <c r="K60" i="43"/>
  <c r="L60" i="43"/>
  <c r="H305" i="43"/>
  <c r="I305" i="43"/>
  <c r="J305" i="43"/>
  <c r="K305" i="43"/>
  <c r="L305" i="43"/>
  <c r="H522" i="43"/>
  <c r="I522" i="43"/>
  <c r="J522" i="43"/>
  <c r="K522" i="43"/>
  <c r="L522" i="43"/>
  <c r="H353" i="43"/>
  <c r="I353" i="43"/>
  <c r="J353" i="43"/>
  <c r="K353" i="43"/>
  <c r="L353" i="43"/>
  <c r="H413" i="43"/>
  <c r="I413" i="43"/>
  <c r="J413" i="43"/>
  <c r="K413" i="43"/>
  <c r="L413" i="43"/>
  <c r="H551" i="43"/>
  <c r="I551" i="43"/>
  <c r="J551" i="43"/>
  <c r="K551" i="43"/>
  <c r="L551" i="43"/>
  <c r="H655" i="43"/>
  <c r="I655" i="43"/>
  <c r="J655" i="43"/>
  <c r="K655" i="43"/>
  <c r="L655" i="43"/>
  <c r="H442" i="43"/>
  <c r="I442" i="43"/>
  <c r="J442" i="43"/>
  <c r="K442" i="43"/>
  <c r="L442" i="43"/>
  <c r="H291" i="43"/>
  <c r="I291" i="43"/>
  <c r="J291" i="43"/>
  <c r="K291" i="43"/>
  <c r="L291" i="43"/>
  <c r="H425" i="43"/>
  <c r="I425" i="43"/>
  <c r="J425" i="43"/>
  <c r="K425" i="43"/>
  <c r="L425" i="43"/>
  <c r="H282" i="43"/>
  <c r="I282" i="43"/>
  <c r="J282" i="43"/>
  <c r="K282" i="43"/>
  <c r="L282" i="43"/>
  <c r="H642" i="43"/>
  <c r="I642" i="43"/>
  <c r="J642" i="43"/>
  <c r="K642" i="43"/>
  <c r="L642" i="43"/>
  <c r="H539" i="43"/>
  <c r="I539" i="43"/>
  <c r="J539" i="43"/>
  <c r="K539" i="43"/>
  <c r="L539" i="43"/>
  <c r="H367" i="43"/>
  <c r="I367" i="43"/>
  <c r="J367" i="43"/>
  <c r="K367" i="43"/>
  <c r="L367" i="43"/>
  <c r="H348" i="43"/>
  <c r="I348" i="43"/>
  <c r="J348" i="43"/>
  <c r="K348" i="43"/>
  <c r="L348" i="43"/>
  <c r="H199" i="43"/>
  <c r="I199" i="43"/>
  <c r="J199" i="43"/>
  <c r="K199" i="43"/>
  <c r="L199" i="43"/>
  <c r="H86" i="43"/>
  <c r="I86" i="43"/>
  <c r="J86" i="43"/>
  <c r="K86" i="43"/>
  <c r="L86" i="43"/>
  <c r="H420" i="43"/>
  <c r="I420" i="43"/>
  <c r="J420" i="43"/>
  <c r="K420" i="43"/>
  <c r="L420" i="43"/>
  <c r="H69" i="43"/>
  <c r="I69" i="43"/>
  <c r="J69" i="43"/>
  <c r="K69" i="43"/>
  <c r="L69" i="43"/>
  <c r="H588" i="43"/>
  <c r="I588" i="43"/>
  <c r="J588" i="43"/>
  <c r="K588" i="43"/>
  <c r="L588" i="43"/>
  <c r="H430" i="43"/>
  <c r="I430" i="43"/>
  <c r="J430" i="43"/>
  <c r="K430" i="43"/>
  <c r="L430" i="43"/>
  <c r="H101" i="43"/>
  <c r="I101" i="43"/>
  <c r="J101" i="43"/>
  <c r="K101" i="43"/>
  <c r="L101" i="43"/>
  <c r="H10" i="43"/>
  <c r="I10" i="43"/>
  <c r="J10" i="43"/>
  <c r="K10" i="43"/>
  <c r="L10" i="43"/>
  <c r="H25" i="43"/>
  <c r="I25" i="43"/>
  <c r="J25" i="43"/>
  <c r="K25" i="43"/>
  <c r="L25" i="43"/>
  <c r="H63" i="43"/>
  <c r="I63" i="43"/>
  <c r="J63" i="43"/>
  <c r="K63" i="43"/>
  <c r="L63" i="43"/>
  <c r="H168" i="43"/>
  <c r="I168" i="43"/>
  <c r="J168" i="43"/>
  <c r="K168" i="43"/>
  <c r="L168" i="43"/>
  <c r="H4" i="43"/>
  <c r="I4" i="43"/>
  <c r="J4" i="43"/>
  <c r="K4" i="43"/>
  <c r="L4" i="43"/>
  <c r="H225" i="43"/>
  <c r="I225" i="43"/>
  <c r="J225" i="43"/>
  <c r="K225" i="43"/>
  <c r="L225" i="43"/>
  <c r="H89" i="43"/>
  <c r="I89" i="43"/>
  <c r="J89" i="43"/>
  <c r="K89" i="43"/>
  <c r="L89" i="43"/>
  <c r="H307" i="43"/>
  <c r="I307" i="43"/>
  <c r="J307" i="43"/>
  <c r="K307" i="43"/>
  <c r="L307" i="43"/>
  <c r="H536" i="43"/>
  <c r="I536" i="43"/>
  <c r="J536" i="43"/>
  <c r="K536" i="43"/>
  <c r="L536" i="43"/>
  <c r="H9" i="43"/>
  <c r="I9" i="43"/>
  <c r="J9" i="43"/>
  <c r="K9" i="43"/>
  <c r="L9" i="43"/>
  <c r="H577" i="43"/>
  <c r="I577" i="43"/>
  <c r="J577" i="43"/>
  <c r="K577" i="43"/>
  <c r="L577" i="43"/>
  <c r="H143" i="43"/>
  <c r="I143" i="43"/>
  <c r="J143" i="43"/>
  <c r="K143" i="43"/>
  <c r="L143" i="43"/>
  <c r="H466" i="43"/>
  <c r="I466" i="43"/>
  <c r="J466" i="43"/>
  <c r="K466" i="43"/>
  <c r="L466" i="43"/>
  <c r="H451" i="43"/>
  <c r="I451" i="43"/>
  <c r="J451" i="43"/>
  <c r="K451" i="43"/>
  <c r="L451" i="43"/>
  <c r="H433" i="43"/>
  <c r="I433" i="43"/>
  <c r="J433" i="43"/>
  <c r="K433" i="43"/>
  <c r="L433" i="43"/>
  <c r="G20" i="20"/>
  <c r="K20" i="20" s="1"/>
  <c r="O20" i="20" s="1"/>
  <c r="G21" i="20"/>
  <c r="H21" i="20" s="1"/>
  <c r="M21" i="20" s="1"/>
  <c r="G22" i="20"/>
  <c r="H22" i="20" s="1"/>
  <c r="M22" i="20" s="1"/>
  <c r="G23" i="20"/>
  <c r="H23" i="20" s="1"/>
  <c r="M23" i="20" s="1"/>
  <c r="G24" i="20"/>
  <c r="H24" i="20" s="1"/>
  <c r="M24" i="20" s="1"/>
  <c r="G44" i="22"/>
  <c r="I44" i="22" s="1"/>
  <c r="G45" i="22"/>
  <c r="I45" i="22" s="1"/>
  <c r="G46" i="22"/>
  <c r="H46" i="22" s="1"/>
  <c r="M46" i="22" s="1"/>
  <c r="G47" i="22"/>
  <c r="H47" i="22" s="1"/>
  <c r="M47" i="22" s="1"/>
  <c r="G35" i="22"/>
  <c r="H35" i="22" s="1"/>
  <c r="M35" i="22" s="1"/>
  <c r="G36" i="22"/>
  <c r="K36" i="22" s="1"/>
  <c r="O36" i="22" s="1"/>
  <c r="G37" i="22"/>
  <c r="H37" i="22" s="1"/>
  <c r="M37" i="22" s="1"/>
  <c r="G38" i="22"/>
  <c r="H38" i="22" s="1"/>
  <c r="M38" i="22" s="1"/>
  <c r="G39" i="22"/>
  <c r="H39" i="22" s="1"/>
  <c r="M39" i="22" s="1"/>
  <c r="G40" i="22"/>
  <c r="K40" i="22" s="1"/>
  <c r="O40" i="22" s="1"/>
  <c r="G41" i="22"/>
  <c r="H41" i="22" s="1"/>
  <c r="M41" i="22" s="1"/>
  <c r="G42" i="22"/>
  <c r="H42" i="22" s="1"/>
  <c r="M42" i="22" s="1"/>
  <c r="G43" i="22"/>
  <c r="H43" i="22" s="1"/>
  <c r="M43" i="22" s="1"/>
  <c r="G20" i="22"/>
  <c r="K20" i="22" s="1"/>
  <c r="O20" i="22" s="1"/>
  <c r="G21" i="22"/>
  <c r="H21" i="22" s="1"/>
  <c r="M21" i="22" s="1"/>
  <c r="G22" i="22"/>
  <c r="H22" i="22" s="1"/>
  <c r="M22" i="22" s="1"/>
  <c r="G23" i="22"/>
  <c r="K23" i="22" s="1"/>
  <c r="O23" i="22" s="1"/>
  <c r="G24" i="22"/>
  <c r="H24" i="22" s="1"/>
  <c r="M24" i="22" s="1"/>
  <c r="G25" i="22"/>
  <c r="I25" i="22" s="1"/>
  <c r="G26" i="22"/>
  <c r="K26" i="22" s="1"/>
  <c r="O26" i="22" s="1"/>
  <c r="G27" i="22"/>
  <c r="I27" i="22" s="1"/>
  <c r="G28" i="22"/>
  <c r="I28" i="22" s="1"/>
  <c r="G29" i="22"/>
  <c r="H29" i="22" s="1"/>
  <c r="M29" i="22" s="1"/>
  <c r="G30" i="22"/>
  <c r="H30" i="22" s="1"/>
  <c r="M30" i="22" s="1"/>
  <c r="G31" i="22"/>
  <c r="K31" i="22" s="1"/>
  <c r="O31" i="22" s="1"/>
  <c r="G32" i="22"/>
  <c r="H32" i="22" s="1"/>
  <c r="M32" i="22" s="1"/>
  <c r="G33" i="22"/>
  <c r="K33" i="22" s="1"/>
  <c r="O33" i="22" s="1"/>
  <c r="G34" i="22"/>
  <c r="H34" i="22" s="1"/>
  <c r="M34" i="22" s="1"/>
  <c r="AS44" i="41"/>
  <c r="AS43" i="41"/>
  <c r="AS42" i="41"/>
  <c r="AS41" i="41"/>
  <c r="AS40" i="41"/>
  <c r="AS39" i="41"/>
  <c r="AS38" i="41"/>
  <c r="AS37" i="41"/>
  <c r="AS36" i="41"/>
  <c r="AS35" i="41"/>
  <c r="AS34" i="41"/>
  <c r="AS33" i="41"/>
  <c r="AS32" i="41"/>
  <c r="AS31" i="41"/>
  <c r="AS30" i="41"/>
  <c r="AS29" i="41"/>
  <c r="AS28" i="41"/>
  <c r="AS27" i="41"/>
  <c r="AS26" i="41"/>
  <c r="AS25" i="41"/>
  <c r="AS24" i="41"/>
  <c r="AS23" i="41"/>
  <c r="AS22" i="41"/>
  <c r="AS21" i="41"/>
  <c r="AS20" i="41"/>
  <c r="AS19" i="41"/>
  <c r="AS18" i="41"/>
  <c r="AS17" i="41"/>
  <c r="AS16" i="41"/>
  <c r="AS15" i="41"/>
  <c r="AS14" i="41"/>
  <c r="AS13" i="41"/>
  <c r="AS12" i="41"/>
  <c r="AS11" i="41"/>
  <c r="AS10" i="41"/>
  <c r="AS9" i="41"/>
  <c r="AS8" i="41"/>
  <c r="AS7" i="41"/>
  <c r="AS6" i="41"/>
  <c r="AS5" i="41"/>
  <c r="AS4" i="41"/>
  <c r="AS3" i="41"/>
  <c r="AS2" i="41"/>
  <c r="G7" i="38"/>
  <c r="K7" i="38" s="1"/>
  <c r="N7" i="38" s="1"/>
  <c r="G6" i="38"/>
  <c r="K6" i="38" s="1"/>
  <c r="N6" i="38" s="1"/>
  <c r="G5" i="38"/>
  <c r="K5" i="38" s="1"/>
  <c r="N5" i="38" s="1"/>
  <c r="O2" i="1"/>
  <c r="O3" i="1"/>
  <c r="O4" i="1"/>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O2001" i="1"/>
  <c r="O2002" i="1"/>
  <c r="O2003" i="1"/>
  <c r="O2004" i="1"/>
  <c r="O2005" i="1"/>
  <c r="O2006" i="1"/>
  <c r="O2007" i="1"/>
  <c r="O2008" i="1"/>
  <c r="O2009" i="1"/>
  <c r="O2010" i="1"/>
  <c r="O2011" i="1"/>
  <c r="O2012" i="1"/>
  <c r="O2013" i="1"/>
  <c r="O2014" i="1"/>
  <c r="O2015" i="1"/>
  <c r="O2016" i="1"/>
  <c r="O2017" i="1"/>
  <c r="O2018" i="1"/>
  <c r="O2019" i="1"/>
  <c r="O2020" i="1"/>
  <c r="O2021" i="1"/>
  <c r="O2022" i="1"/>
  <c r="O2023" i="1"/>
  <c r="O2024" i="1"/>
  <c r="O2025" i="1"/>
  <c r="O2026" i="1"/>
  <c r="O2027" i="1"/>
  <c r="O2028" i="1"/>
  <c r="O2029" i="1"/>
  <c r="O2030" i="1"/>
  <c r="O2031" i="1"/>
  <c r="O2032" i="1"/>
  <c r="O2033" i="1"/>
  <c r="O2034" i="1"/>
  <c r="O2035" i="1"/>
  <c r="O2036" i="1"/>
  <c r="O2037" i="1"/>
  <c r="O2038" i="1"/>
  <c r="O2039" i="1"/>
  <c r="O2040" i="1"/>
  <c r="O2041" i="1"/>
  <c r="O2042" i="1"/>
  <c r="O2043" i="1"/>
  <c r="O2044" i="1"/>
  <c r="O2045" i="1"/>
  <c r="O2046" i="1"/>
  <c r="O2047" i="1"/>
  <c r="O2048" i="1"/>
  <c r="O2049" i="1"/>
  <c r="O2050" i="1"/>
  <c r="O2051" i="1"/>
  <c r="O2052" i="1"/>
  <c r="O2053" i="1"/>
  <c r="O2054" i="1"/>
  <c r="O2055" i="1"/>
  <c r="O2056" i="1"/>
  <c r="O2057" i="1"/>
  <c r="O2058" i="1"/>
  <c r="O2059" i="1"/>
  <c r="O2060" i="1"/>
  <c r="O2061" i="1"/>
  <c r="O2062" i="1"/>
  <c r="O2063" i="1"/>
  <c r="O2064" i="1"/>
  <c r="O2065" i="1"/>
  <c r="O2066" i="1"/>
  <c r="O2067" i="1"/>
  <c r="O2068" i="1"/>
  <c r="O2069" i="1"/>
  <c r="O2070" i="1"/>
  <c r="O2071" i="1"/>
  <c r="O2072" i="1"/>
  <c r="O2073" i="1"/>
  <c r="O2074" i="1"/>
  <c r="O2075" i="1"/>
  <c r="O2076" i="1"/>
  <c r="O2077" i="1"/>
  <c r="O2078" i="1"/>
  <c r="O2079" i="1"/>
  <c r="O2080" i="1"/>
  <c r="O2081" i="1"/>
  <c r="O2082" i="1"/>
  <c r="O2083" i="1"/>
  <c r="O2084" i="1"/>
  <c r="O2085" i="1"/>
  <c r="O2086" i="1"/>
  <c r="O2087" i="1"/>
  <c r="O2088" i="1"/>
  <c r="O2089" i="1"/>
  <c r="O2090" i="1"/>
  <c r="O2091" i="1"/>
  <c r="O2092" i="1"/>
  <c r="O2093" i="1"/>
  <c r="O2094" i="1"/>
  <c r="O2095" i="1"/>
  <c r="O2096" i="1"/>
  <c r="O2097" i="1"/>
  <c r="O2098" i="1"/>
  <c r="O2099" i="1"/>
  <c r="O2100" i="1"/>
  <c r="O2101" i="1"/>
  <c r="O2102" i="1"/>
  <c r="O2103" i="1"/>
  <c r="O2104" i="1"/>
  <c r="O2105" i="1"/>
  <c r="O2106" i="1"/>
  <c r="O2107" i="1"/>
  <c r="O2108" i="1"/>
  <c r="O2109" i="1"/>
  <c r="O2110" i="1"/>
  <c r="O2111" i="1"/>
  <c r="O2112" i="1"/>
  <c r="O2113" i="1"/>
  <c r="O2114" i="1"/>
  <c r="O2115" i="1"/>
  <c r="O2116" i="1"/>
  <c r="O2117" i="1"/>
  <c r="O2118" i="1"/>
  <c r="O2119" i="1"/>
  <c r="O2120" i="1"/>
  <c r="O2121" i="1"/>
  <c r="O2122" i="1"/>
  <c r="O2123" i="1"/>
  <c r="O2124" i="1"/>
  <c r="O2125" i="1"/>
  <c r="O2126" i="1"/>
  <c r="O2127" i="1"/>
  <c r="O2128" i="1"/>
  <c r="O2129" i="1"/>
  <c r="O2130" i="1"/>
  <c r="O2131" i="1"/>
  <c r="O2132" i="1"/>
  <c r="O2133" i="1"/>
  <c r="O2134" i="1"/>
  <c r="O2135" i="1"/>
  <c r="O2136" i="1"/>
  <c r="O2137" i="1"/>
  <c r="O2138" i="1"/>
  <c r="O2139" i="1"/>
  <c r="O2140" i="1"/>
  <c r="O2141" i="1"/>
  <c r="O2142" i="1"/>
  <c r="O2143" i="1"/>
  <c r="O2144" i="1"/>
  <c r="O2145" i="1"/>
  <c r="O2146" i="1"/>
  <c r="O2147" i="1"/>
  <c r="O2148" i="1"/>
  <c r="O2149" i="1"/>
  <c r="O2150" i="1"/>
  <c r="O2151" i="1"/>
  <c r="O2152" i="1"/>
  <c r="O2153" i="1"/>
  <c r="O2154" i="1"/>
  <c r="O2155" i="1"/>
  <c r="O2156" i="1"/>
  <c r="O2157" i="1"/>
  <c r="O2158" i="1"/>
  <c r="O2159" i="1"/>
  <c r="O2160" i="1"/>
  <c r="O2161" i="1"/>
  <c r="O2162" i="1"/>
  <c r="O2163" i="1"/>
  <c r="O2164" i="1"/>
  <c r="O2165" i="1"/>
  <c r="O2166" i="1"/>
  <c r="O2167" i="1"/>
  <c r="O2168" i="1"/>
  <c r="O2169" i="1"/>
  <c r="O2170" i="1"/>
  <c r="O2171" i="1"/>
  <c r="O2172" i="1"/>
  <c r="O2173" i="1"/>
  <c r="O2174" i="1"/>
  <c r="O2175" i="1"/>
  <c r="O2176" i="1"/>
  <c r="O2177" i="1"/>
  <c r="O2178" i="1"/>
  <c r="O2179" i="1"/>
  <c r="O2180" i="1"/>
  <c r="O2181" i="1"/>
  <c r="O2182" i="1"/>
  <c r="O2183" i="1"/>
  <c r="O2184" i="1"/>
  <c r="O2185" i="1"/>
  <c r="O2186" i="1"/>
  <c r="O2187" i="1"/>
  <c r="O2188" i="1"/>
  <c r="O2189" i="1"/>
  <c r="O2190" i="1"/>
  <c r="O2191" i="1"/>
  <c r="O2192" i="1"/>
  <c r="O2193" i="1"/>
  <c r="O2194" i="1"/>
  <c r="O2195" i="1"/>
  <c r="O2196" i="1"/>
  <c r="O2197" i="1"/>
  <c r="O2198" i="1"/>
  <c r="O2199" i="1"/>
  <c r="O2200" i="1"/>
  <c r="O2201" i="1"/>
  <c r="O2202" i="1"/>
  <c r="O2203" i="1"/>
  <c r="O2204" i="1"/>
  <c r="O2205" i="1"/>
  <c r="O2206" i="1"/>
  <c r="O2207" i="1"/>
  <c r="O2208" i="1"/>
  <c r="O2209" i="1"/>
  <c r="O2210" i="1"/>
  <c r="O2211" i="1"/>
  <c r="O2212" i="1"/>
  <c r="O2213" i="1"/>
  <c r="O2214" i="1"/>
  <c r="O2215" i="1"/>
  <c r="O2216" i="1"/>
  <c r="O2217" i="1"/>
  <c r="O2218" i="1"/>
  <c r="O2219" i="1"/>
  <c r="O2220" i="1"/>
  <c r="O2221" i="1"/>
  <c r="O2222" i="1"/>
  <c r="O2223" i="1"/>
  <c r="O2224" i="1"/>
  <c r="O2225" i="1"/>
  <c r="O2226" i="1"/>
  <c r="O2227" i="1"/>
  <c r="O2228" i="1"/>
  <c r="O2229" i="1"/>
  <c r="O2230" i="1"/>
  <c r="O2231" i="1"/>
  <c r="O2232" i="1"/>
  <c r="O2233" i="1"/>
  <c r="O2234" i="1"/>
  <c r="O2235" i="1"/>
  <c r="O2236" i="1"/>
  <c r="O2237" i="1"/>
  <c r="O2238" i="1"/>
  <c r="O2239" i="1"/>
  <c r="O2240" i="1"/>
  <c r="O2241" i="1"/>
  <c r="O2242" i="1"/>
  <c r="O2243" i="1"/>
  <c r="O2244" i="1"/>
  <c r="O2245" i="1"/>
  <c r="O2246" i="1"/>
  <c r="O2247" i="1"/>
  <c r="O2248" i="1"/>
  <c r="O2249" i="1"/>
  <c r="O2250" i="1"/>
  <c r="O2251" i="1"/>
  <c r="O2252" i="1"/>
  <c r="O2253" i="1"/>
  <c r="O2254" i="1"/>
  <c r="O2255" i="1"/>
  <c r="O2256" i="1"/>
  <c r="O2257" i="1"/>
  <c r="O2258" i="1"/>
  <c r="O2259" i="1"/>
  <c r="O2260" i="1"/>
  <c r="O2261" i="1"/>
  <c r="O2262" i="1"/>
  <c r="O2263" i="1"/>
  <c r="O2264" i="1"/>
  <c r="O2265" i="1"/>
  <c r="O2266" i="1"/>
  <c r="O2267" i="1"/>
  <c r="O2268" i="1"/>
  <c r="O2269" i="1"/>
  <c r="O2270" i="1"/>
  <c r="O2271" i="1"/>
  <c r="O2272" i="1"/>
  <c r="O2273" i="1"/>
  <c r="O2274" i="1"/>
  <c r="O2275" i="1"/>
  <c r="O2276" i="1"/>
  <c r="O2277" i="1"/>
  <c r="O2278" i="1"/>
  <c r="O2279" i="1"/>
  <c r="O2280" i="1"/>
  <c r="O2281" i="1"/>
  <c r="O2282" i="1"/>
  <c r="O2283" i="1"/>
  <c r="O2284" i="1"/>
  <c r="O2285" i="1"/>
  <c r="O2286" i="1"/>
  <c r="O2287" i="1"/>
  <c r="O2288" i="1"/>
  <c r="O2289" i="1"/>
  <c r="O2290" i="1"/>
  <c r="O2291" i="1"/>
  <c r="O2292" i="1"/>
  <c r="O2293" i="1"/>
  <c r="O2294" i="1"/>
  <c r="O2295" i="1"/>
  <c r="O2296" i="1"/>
  <c r="O2297" i="1"/>
  <c r="O2298" i="1"/>
  <c r="O2299" i="1"/>
  <c r="O2300" i="1"/>
  <c r="O2301" i="1"/>
  <c r="O2302" i="1"/>
  <c r="O2303" i="1"/>
  <c r="O2304" i="1"/>
  <c r="O2305" i="1"/>
  <c r="O2306" i="1"/>
  <c r="O2307" i="1"/>
  <c r="O2308" i="1"/>
  <c r="O2309" i="1"/>
  <c r="O2310" i="1"/>
  <c r="O2311" i="1"/>
  <c r="O2312" i="1"/>
  <c r="O2313" i="1"/>
  <c r="O2314" i="1"/>
  <c r="O2315" i="1"/>
  <c r="O2316" i="1"/>
  <c r="O2317" i="1"/>
  <c r="O2318" i="1"/>
  <c r="O2319" i="1"/>
  <c r="O2320" i="1"/>
  <c r="O2321" i="1"/>
  <c r="O2322" i="1"/>
  <c r="O2323" i="1"/>
  <c r="O2324" i="1"/>
  <c r="O2325" i="1"/>
  <c r="O2326" i="1"/>
  <c r="O2327" i="1"/>
  <c r="O2328" i="1"/>
  <c r="O2329" i="1"/>
  <c r="O2330" i="1"/>
  <c r="O2331" i="1"/>
  <c r="O2332" i="1"/>
  <c r="O2333" i="1"/>
  <c r="O2334" i="1"/>
  <c r="O2335" i="1"/>
  <c r="O2336" i="1"/>
  <c r="O2337" i="1"/>
  <c r="O2338" i="1"/>
  <c r="O2339" i="1"/>
  <c r="O2340" i="1"/>
  <c r="O2341" i="1"/>
  <c r="O2342" i="1"/>
  <c r="O2343" i="1"/>
  <c r="O2344" i="1"/>
  <c r="O2345" i="1"/>
  <c r="O2346" i="1"/>
  <c r="O2347" i="1"/>
  <c r="O2348" i="1"/>
  <c r="O2349"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3" i="1"/>
  <c r="O2394" i="1"/>
  <c r="O2395" i="1"/>
  <c r="O2396" i="1"/>
  <c r="O2397" i="1"/>
  <c r="O2398" i="1"/>
  <c r="O2399" i="1"/>
  <c r="O2400" i="1"/>
  <c r="O2401" i="1"/>
  <c r="O2402" i="1"/>
  <c r="O2403" i="1"/>
  <c r="O2404" i="1"/>
  <c r="O2405" i="1"/>
  <c r="O2406" i="1"/>
  <c r="O2407" i="1"/>
  <c r="O2408" i="1"/>
  <c r="O2409" i="1"/>
  <c r="O2410" i="1"/>
  <c r="O2411" i="1"/>
  <c r="O2412" i="1"/>
  <c r="O2413" i="1"/>
  <c r="O2414" i="1"/>
  <c r="O2415" i="1"/>
  <c r="O2416" i="1"/>
  <c r="O2417" i="1"/>
  <c r="O2418" i="1"/>
  <c r="O2419" i="1"/>
  <c r="O2420" i="1"/>
  <c r="O2421" i="1"/>
  <c r="O2422" i="1"/>
  <c r="O2423" i="1"/>
  <c r="O2424" i="1"/>
  <c r="O2425" i="1"/>
  <c r="O2426" i="1"/>
  <c r="O2427" i="1"/>
  <c r="O2428" i="1"/>
  <c r="O2429" i="1"/>
  <c r="O2430" i="1"/>
  <c r="O2431" i="1"/>
  <c r="O2432" i="1"/>
  <c r="O2433" i="1"/>
  <c r="O2434" i="1"/>
  <c r="O2435" i="1"/>
  <c r="O2436" i="1"/>
  <c r="O2437" i="1"/>
  <c r="O2438" i="1"/>
  <c r="O2439" i="1"/>
  <c r="O2440" i="1"/>
  <c r="O2441" i="1"/>
  <c r="O2442" i="1"/>
  <c r="O2443" i="1"/>
  <c r="O2444" i="1"/>
  <c r="O2445" i="1"/>
  <c r="O2446" i="1"/>
  <c r="O2447" i="1"/>
  <c r="O2448" i="1"/>
  <c r="O2449" i="1"/>
  <c r="O2450" i="1"/>
  <c r="O2451" i="1"/>
  <c r="O2452" i="1"/>
  <c r="O2453" i="1"/>
  <c r="O2454" i="1"/>
  <c r="O2455" i="1"/>
  <c r="O2456" i="1"/>
  <c r="O2457" i="1"/>
  <c r="O2458" i="1"/>
  <c r="O2459" i="1"/>
  <c r="O2460" i="1"/>
  <c r="O2461" i="1"/>
  <c r="O2462" i="1"/>
  <c r="O2463" i="1"/>
  <c r="O2464" i="1"/>
  <c r="O2465" i="1"/>
  <c r="O2466" i="1"/>
  <c r="O2467" i="1"/>
  <c r="O2468" i="1"/>
  <c r="O2469" i="1"/>
  <c r="O2470" i="1"/>
  <c r="O2471" i="1"/>
  <c r="O2472" i="1"/>
  <c r="O2473" i="1"/>
  <c r="O2474" i="1"/>
  <c r="O2475" i="1"/>
  <c r="O2476" i="1"/>
  <c r="O2477" i="1"/>
  <c r="O2478" i="1"/>
  <c r="O2479" i="1"/>
  <c r="O2480" i="1"/>
  <c r="O2481" i="1"/>
  <c r="O2482" i="1"/>
  <c r="O2483" i="1"/>
  <c r="O2484" i="1"/>
  <c r="O2485" i="1"/>
  <c r="O2486" i="1"/>
  <c r="O2487" i="1"/>
  <c r="O2488" i="1"/>
  <c r="O2489" i="1"/>
  <c r="O2490" i="1"/>
  <c r="O2491" i="1"/>
  <c r="O2492" i="1"/>
  <c r="O2493" i="1"/>
  <c r="O2494" i="1"/>
  <c r="O2495" i="1"/>
  <c r="O2496" i="1"/>
  <c r="O2497" i="1"/>
  <c r="O2498" i="1"/>
  <c r="O2499" i="1"/>
  <c r="O2500" i="1"/>
  <c r="O2501" i="1"/>
  <c r="O2502" i="1"/>
  <c r="O2503" i="1"/>
  <c r="O2504" i="1"/>
  <c r="O2505" i="1"/>
  <c r="O2506" i="1"/>
  <c r="O2507" i="1"/>
  <c r="O2508" i="1"/>
  <c r="O2509" i="1"/>
  <c r="O2510" i="1"/>
  <c r="O2511" i="1"/>
  <c r="O2512" i="1"/>
  <c r="O2513" i="1"/>
  <c r="O2514" i="1"/>
  <c r="O2515" i="1"/>
  <c r="O2516" i="1"/>
  <c r="O2517" i="1"/>
  <c r="O2518" i="1"/>
  <c r="O2519" i="1"/>
  <c r="O2520" i="1"/>
  <c r="O2521" i="1"/>
  <c r="O2522" i="1"/>
  <c r="O2523" i="1"/>
  <c r="O2524" i="1"/>
  <c r="O2525" i="1"/>
  <c r="O2526" i="1"/>
  <c r="O2527" i="1"/>
  <c r="O2528" i="1"/>
  <c r="O2529" i="1"/>
  <c r="O2530" i="1"/>
  <c r="O2531" i="1"/>
  <c r="O2532" i="1"/>
  <c r="O2533" i="1"/>
  <c r="O2534" i="1"/>
  <c r="O2535" i="1"/>
  <c r="O2536" i="1"/>
  <c r="O2537" i="1"/>
  <c r="O2538" i="1"/>
  <c r="O2539" i="1"/>
  <c r="O2540" i="1"/>
  <c r="O2541" i="1"/>
  <c r="O2542" i="1"/>
  <c r="O2543" i="1"/>
  <c r="O2544" i="1"/>
  <c r="O2545" i="1"/>
  <c r="O2546" i="1"/>
  <c r="O2547" i="1"/>
  <c r="O2548" i="1"/>
  <c r="O2549" i="1"/>
  <c r="O2550" i="1"/>
  <c r="O2551" i="1"/>
  <c r="O2552" i="1"/>
  <c r="O2553" i="1"/>
  <c r="O2554" i="1"/>
  <c r="O2555" i="1"/>
  <c r="O2556" i="1"/>
  <c r="O2557" i="1"/>
  <c r="O2558" i="1"/>
  <c r="O2559" i="1"/>
  <c r="O2560" i="1"/>
  <c r="O2561" i="1"/>
  <c r="O2562" i="1"/>
  <c r="O2563" i="1"/>
  <c r="O2564" i="1"/>
  <c r="O2565" i="1"/>
  <c r="O2566" i="1"/>
  <c r="O2567" i="1"/>
  <c r="O2568" i="1"/>
  <c r="O2569" i="1"/>
  <c r="O2570" i="1"/>
  <c r="O2571" i="1"/>
  <c r="O2572" i="1"/>
  <c r="O2573" i="1"/>
  <c r="O2574" i="1"/>
  <c r="O2575" i="1"/>
  <c r="O2576" i="1"/>
  <c r="O2577" i="1"/>
  <c r="O2578" i="1"/>
  <c r="O2579" i="1"/>
  <c r="O2580" i="1"/>
  <c r="O2581" i="1"/>
  <c r="O2582" i="1"/>
  <c r="O2583" i="1"/>
  <c r="O2584" i="1"/>
  <c r="O2585" i="1"/>
  <c r="O2586" i="1"/>
  <c r="O2587" i="1"/>
  <c r="O2588" i="1"/>
  <c r="O2589" i="1"/>
  <c r="O2590" i="1"/>
  <c r="O2591" i="1"/>
  <c r="O2592" i="1"/>
  <c r="O2593" i="1"/>
  <c r="O2594" i="1"/>
  <c r="O2595" i="1"/>
  <c r="O2596" i="1"/>
  <c r="O2597" i="1"/>
  <c r="O2598" i="1"/>
  <c r="O2599" i="1"/>
  <c r="O2600" i="1"/>
  <c r="O2601" i="1"/>
  <c r="O2602" i="1"/>
  <c r="O2603" i="1"/>
  <c r="O2604" i="1"/>
  <c r="O2605" i="1"/>
  <c r="O2606" i="1"/>
  <c r="O2607" i="1"/>
  <c r="O2608" i="1"/>
  <c r="O2609" i="1"/>
  <c r="O2610" i="1"/>
  <c r="O2611" i="1"/>
  <c r="O2612" i="1"/>
  <c r="O2613" i="1"/>
  <c r="O2614" i="1"/>
  <c r="O2615" i="1"/>
  <c r="O2616" i="1"/>
  <c r="O2617" i="1"/>
  <c r="O2618" i="1"/>
  <c r="O2619" i="1"/>
  <c r="O2620" i="1"/>
  <c r="O2621" i="1"/>
  <c r="O2622" i="1"/>
  <c r="O2623" i="1"/>
  <c r="O2624" i="1"/>
  <c r="O2625" i="1"/>
  <c r="O2626" i="1"/>
  <c r="O2627" i="1"/>
  <c r="O2628" i="1"/>
  <c r="O2629" i="1"/>
  <c r="O2630" i="1"/>
  <c r="O2631" i="1"/>
  <c r="O2632" i="1"/>
  <c r="O2633" i="1"/>
  <c r="O2634" i="1"/>
  <c r="O2635" i="1"/>
  <c r="O2636" i="1"/>
  <c r="O2637" i="1"/>
  <c r="O2638" i="1"/>
  <c r="O2639" i="1"/>
  <c r="O2640" i="1"/>
  <c r="O2641" i="1"/>
  <c r="O2642" i="1"/>
  <c r="O2643" i="1"/>
  <c r="O2644" i="1"/>
  <c r="O2645" i="1"/>
  <c r="O2646" i="1"/>
  <c r="O2647" i="1"/>
  <c r="O2648" i="1"/>
  <c r="O2649" i="1"/>
  <c r="O2650" i="1"/>
  <c r="O2651" i="1"/>
  <c r="O2652" i="1"/>
  <c r="O2653" i="1"/>
  <c r="O2654" i="1"/>
  <c r="O2655" i="1"/>
  <c r="O2656" i="1"/>
  <c r="O2657" i="1"/>
  <c r="O2658" i="1"/>
  <c r="O2659" i="1"/>
  <c r="O2660" i="1"/>
  <c r="O2661" i="1"/>
  <c r="O2662" i="1"/>
  <c r="O2663" i="1"/>
  <c r="O2664" i="1"/>
  <c r="O2665" i="1"/>
  <c r="O2666" i="1"/>
  <c r="O2667" i="1"/>
  <c r="O2668" i="1"/>
  <c r="O2669" i="1"/>
  <c r="O2670" i="1"/>
  <c r="O2671" i="1"/>
  <c r="O2672" i="1"/>
  <c r="O2673" i="1"/>
  <c r="O2674" i="1"/>
  <c r="O2675" i="1"/>
  <c r="O2676" i="1"/>
  <c r="O2677" i="1"/>
  <c r="O2678" i="1"/>
  <c r="O2679" i="1"/>
  <c r="O2680" i="1"/>
  <c r="O2681" i="1"/>
  <c r="O2682" i="1"/>
  <c r="O2683" i="1"/>
  <c r="O2684" i="1"/>
  <c r="O2685" i="1"/>
  <c r="O2686" i="1"/>
  <c r="O2687" i="1"/>
  <c r="O2688" i="1"/>
  <c r="O2689" i="1"/>
  <c r="O2690" i="1"/>
  <c r="O2691" i="1"/>
  <c r="O2692" i="1"/>
  <c r="O2693" i="1"/>
  <c r="O2694" i="1"/>
  <c r="O2695" i="1"/>
  <c r="O2696" i="1"/>
  <c r="O2697" i="1"/>
  <c r="O2698" i="1"/>
  <c r="O2699" i="1"/>
  <c r="O2700" i="1"/>
  <c r="O2701" i="1"/>
  <c r="O2702" i="1"/>
  <c r="O2703" i="1"/>
  <c r="O2704" i="1"/>
  <c r="O2705" i="1"/>
  <c r="O2706" i="1"/>
  <c r="O2707" i="1"/>
  <c r="O2708" i="1"/>
  <c r="O2709" i="1"/>
  <c r="O2710" i="1"/>
  <c r="O2711" i="1"/>
  <c r="O2712" i="1"/>
  <c r="O2713" i="1"/>
  <c r="O2714" i="1"/>
  <c r="O2715" i="1"/>
  <c r="O2716" i="1"/>
  <c r="O2717" i="1"/>
  <c r="O2718" i="1"/>
  <c r="O2719" i="1"/>
  <c r="O2720" i="1"/>
  <c r="O2721" i="1"/>
  <c r="O2722" i="1"/>
  <c r="O2723" i="1"/>
  <c r="O2724" i="1"/>
  <c r="O2725" i="1"/>
  <c r="O2726" i="1"/>
  <c r="O2727" i="1"/>
  <c r="O2728" i="1"/>
  <c r="O2729" i="1"/>
  <c r="O2730" i="1"/>
  <c r="O2731" i="1"/>
  <c r="O2732" i="1"/>
  <c r="O2733" i="1"/>
  <c r="O2734" i="1"/>
  <c r="O2735" i="1"/>
  <c r="O2736" i="1"/>
  <c r="O2737" i="1"/>
  <c r="O2738" i="1"/>
  <c r="O2739" i="1"/>
  <c r="O2740" i="1"/>
  <c r="O2741" i="1"/>
  <c r="O2742" i="1"/>
  <c r="O2743" i="1"/>
  <c r="O2744" i="1"/>
  <c r="O2745" i="1"/>
  <c r="O2746" i="1"/>
  <c r="O2747" i="1"/>
  <c r="O2748" i="1"/>
  <c r="O2749" i="1"/>
  <c r="O2750" i="1"/>
  <c r="O2751" i="1"/>
  <c r="O2752" i="1"/>
  <c r="O2753" i="1"/>
  <c r="O2754" i="1"/>
  <c r="O2755" i="1"/>
  <c r="O2756" i="1"/>
  <c r="O2757" i="1"/>
  <c r="O2758" i="1"/>
  <c r="O2759" i="1"/>
  <c r="O2760" i="1"/>
  <c r="O2761" i="1"/>
  <c r="O2762" i="1"/>
  <c r="O2763" i="1"/>
  <c r="O2764" i="1"/>
  <c r="O2765" i="1"/>
  <c r="O2766" i="1"/>
  <c r="O2767" i="1"/>
  <c r="O2768" i="1"/>
  <c r="O2769" i="1"/>
  <c r="O2770" i="1"/>
  <c r="O2771" i="1"/>
  <c r="O2772" i="1"/>
  <c r="O2773" i="1"/>
  <c r="O2774" i="1"/>
  <c r="O2775" i="1"/>
  <c r="O2776" i="1"/>
  <c r="O2777" i="1"/>
  <c r="O2778" i="1"/>
  <c r="O2779" i="1"/>
  <c r="O2780" i="1"/>
  <c r="O2781" i="1"/>
  <c r="O2782" i="1"/>
  <c r="O2783" i="1"/>
  <c r="O2784" i="1"/>
  <c r="O2785" i="1"/>
  <c r="O2786" i="1"/>
  <c r="O2787" i="1"/>
  <c r="O2788" i="1"/>
  <c r="O2789" i="1"/>
  <c r="O2790" i="1"/>
  <c r="O2791" i="1"/>
  <c r="O2792" i="1"/>
  <c r="O2793" i="1"/>
  <c r="O2794" i="1"/>
  <c r="O2795" i="1"/>
  <c r="O2796" i="1"/>
  <c r="O2797" i="1"/>
  <c r="O2798" i="1"/>
  <c r="O2799" i="1"/>
  <c r="O2800" i="1"/>
  <c r="O2801" i="1"/>
  <c r="O2802" i="1"/>
  <c r="O2803" i="1"/>
  <c r="O2804" i="1"/>
  <c r="O2805" i="1"/>
  <c r="O2806" i="1"/>
  <c r="O2807" i="1"/>
  <c r="O2808" i="1"/>
  <c r="O2809" i="1"/>
  <c r="O2810" i="1"/>
  <c r="O2811" i="1"/>
  <c r="O2812" i="1"/>
  <c r="O2813" i="1"/>
  <c r="O2814" i="1"/>
  <c r="O2815" i="1"/>
  <c r="O2816" i="1"/>
  <c r="O2817" i="1"/>
  <c r="O2818" i="1"/>
  <c r="O2819" i="1"/>
  <c r="O2820" i="1"/>
  <c r="O2821" i="1"/>
  <c r="O2822" i="1"/>
  <c r="O2823" i="1"/>
  <c r="O2824" i="1"/>
  <c r="O2825" i="1"/>
  <c r="O2826" i="1"/>
  <c r="O2827" i="1"/>
  <c r="O2828" i="1"/>
  <c r="O2829" i="1"/>
  <c r="O2830" i="1"/>
  <c r="O2831" i="1"/>
  <c r="O2832" i="1"/>
  <c r="O2833" i="1"/>
  <c r="O2834" i="1"/>
  <c r="O2835" i="1"/>
  <c r="O2836" i="1"/>
  <c r="O2837" i="1"/>
  <c r="O2838" i="1"/>
  <c r="O2839" i="1"/>
  <c r="O2840" i="1"/>
  <c r="O2841" i="1"/>
  <c r="O2842" i="1"/>
  <c r="O2843" i="1"/>
  <c r="O2844" i="1"/>
  <c r="O2845" i="1"/>
  <c r="O2846" i="1"/>
  <c r="O2847" i="1"/>
  <c r="O2848" i="1"/>
  <c r="O2849" i="1"/>
  <c r="O2850" i="1"/>
  <c r="O2851" i="1"/>
  <c r="O2852" i="1"/>
  <c r="O2853" i="1"/>
  <c r="O2854" i="1"/>
  <c r="O2855" i="1"/>
  <c r="O2856" i="1"/>
  <c r="O2857" i="1"/>
  <c r="O2858" i="1"/>
  <c r="O2859" i="1"/>
  <c r="O2860" i="1"/>
  <c r="O2861" i="1"/>
  <c r="O2862" i="1"/>
  <c r="O2863" i="1"/>
  <c r="O2864" i="1"/>
  <c r="O2865" i="1"/>
  <c r="O2866" i="1"/>
  <c r="O2867" i="1"/>
  <c r="O2868" i="1"/>
  <c r="O2869" i="1"/>
  <c r="O2870" i="1"/>
  <c r="O2871" i="1"/>
  <c r="O2872" i="1"/>
  <c r="O2873" i="1"/>
  <c r="O2874" i="1"/>
  <c r="O2875" i="1"/>
  <c r="O2876" i="1"/>
  <c r="O2877" i="1"/>
  <c r="O2878" i="1"/>
  <c r="O2879" i="1"/>
  <c r="O2880" i="1"/>
  <c r="O2881" i="1"/>
  <c r="O2882" i="1"/>
  <c r="O2883" i="1"/>
  <c r="O2884" i="1"/>
  <c r="O2885" i="1"/>
  <c r="O2886" i="1"/>
  <c r="O2887" i="1"/>
  <c r="O2888" i="1"/>
  <c r="O2889" i="1"/>
  <c r="O2890" i="1"/>
  <c r="O2891" i="1"/>
  <c r="O2892" i="1"/>
  <c r="O2893" i="1"/>
  <c r="O2894" i="1"/>
  <c r="O2895" i="1"/>
  <c r="O2896" i="1"/>
  <c r="O2897" i="1"/>
  <c r="O2898" i="1"/>
  <c r="O2899" i="1"/>
  <c r="O2900" i="1"/>
  <c r="O2901" i="1"/>
  <c r="O2902" i="1"/>
  <c r="O2903" i="1"/>
  <c r="O2904" i="1"/>
  <c r="O2905" i="1"/>
  <c r="O2906" i="1"/>
  <c r="O2907" i="1"/>
  <c r="O2908" i="1"/>
  <c r="O2909" i="1"/>
  <c r="O2910" i="1"/>
  <c r="O2911" i="1"/>
  <c r="O2912" i="1"/>
  <c r="O2913" i="1"/>
  <c r="O2914" i="1"/>
  <c r="O2915" i="1"/>
  <c r="O2916" i="1"/>
  <c r="O2917" i="1"/>
  <c r="O2918" i="1"/>
  <c r="O2919" i="1"/>
  <c r="O2920" i="1"/>
  <c r="O2921" i="1"/>
  <c r="O2922" i="1"/>
  <c r="O2923" i="1"/>
  <c r="O2924" i="1"/>
  <c r="O2925" i="1"/>
  <c r="O2926" i="1"/>
  <c r="O2927" i="1"/>
  <c r="O2928" i="1"/>
  <c r="O2929" i="1"/>
  <c r="O2930" i="1"/>
  <c r="O2931" i="1"/>
  <c r="O2932" i="1"/>
  <c r="O2933" i="1"/>
  <c r="O2934" i="1"/>
  <c r="O2935" i="1"/>
  <c r="O2936" i="1"/>
  <c r="O2937" i="1"/>
  <c r="O2938" i="1"/>
  <c r="O2939" i="1"/>
  <c r="O2940" i="1"/>
  <c r="O2941" i="1"/>
  <c r="O2942" i="1"/>
  <c r="O2943" i="1"/>
  <c r="O2944" i="1"/>
  <c r="O2945" i="1"/>
  <c r="O2946" i="1"/>
  <c r="O2947" i="1"/>
  <c r="O2948" i="1"/>
  <c r="O2949" i="1"/>
  <c r="O2950" i="1"/>
  <c r="O2951" i="1"/>
  <c r="O2952" i="1"/>
  <c r="O2953" i="1"/>
  <c r="O2954" i="1"/>
  <c r="O2955" i="1"/>
  <c r="O2956" i="1"/>
  <c r="O2957" i="1"/>
  <c r="O2958" i="1"/>
  <c r="O2959" i="1"/>
  <c r="O2960" i="1"/>
  <c r="O2961" i="1"/>
  <c r="O2962" i="1"/>
  <c r="O2963" i="1"/>
  <c r="O2964" i="1"/>
  <c r="O2965" i="1"/>
  <c r="O2966" i="1"/>
  <c r="O2967" i="1"/>
  <c r="O2968" i="1"/>
  <c r="O2969" i="1"/>
  <c r="O2970" i="1"/>
  <c r="O2971" i="1"/>
  <c r="O2972" i="1"/>
  <c r="O2973" i="1"/>
  <c r="O2974" i="1"/>
  <c r="O2975" i="1"/>
  <c r="O2976" i="1"/>
  <c r="O2977" i="1"/>
  <c r="O2978" i="1"/>
  <c r="O2979" i="1"/>
  <c r="O2980" i="1"/>
  <c r="O2981" i="1"/>
  <c r="O2982" i="1"/>
  <c r="O2983" i="1"/>
  <c r="O2984" i="1"/>
  <c r="O2985" i="1"/>
  <c r="O2986" i="1"/>
  <c r="O2987" i="1"/>
  <c r="O2988" i="1"/>
  <c r="O2989" i="1"/>
  <c r="O2990" i="1"/>
  <c r="O2991" i="1"/>
  <c r="O2992" i="1"/>
  <c r="O2993" i="1"/>
  <c r="O2994" i="1"/>
  <c r="O2995" i="1"/>
  <c r="O2996" i="1"/>
  <c r="O2997" i="1"/>
  <c r="O2998" i="1"/>
  <c r="O2999" i="1"/>
  <c r="O3000" i="1"/>
  <c r="O3001" i="1"/>
  <c r="O3002" i="1"/>
  <c r="O3003" i="1"/>
  <c r="O3004" i="1"/>
  <c r="O3005" i="1"/>
  <c r="O3006" i="1"/>
  <c r="O3007" i="1"/>
  <c r="O3008" i="1"/>
  <c r="O3009" i="1"/>
  <c r="O3010" i="1"/>
  <c r="O3011" i="1"/>
  <c r="O3012" i="1"/>
  <c r="O3013" i="1"/>
  <c r="O3014" i="1"/>
  <c r="O3015" i="1"/>
  <c r="O3016" i="1"/>
  <c r="O3017" i="1"/>
  <c r="O3018" i="1"/>
  <c r="O3019" i="1"/>
  <c r="O3020" i="1"/>
  <c r="O3021" i="1"/>
  <c r="O3022" i="1"/>
  <c r="O3023" i="1"/>
  <c r="O3024" i="1"/>
  <c r="O3025" i="1"/>
  <c r="O3026" i="1"/>
  <c r="O3027" i="1"/>
  <c r="O3028" i="1"/>
  <c r="O3029" i="1"/>
  <c r="O3030" i="1"/>
  <c r="O3031" i="1"/>
  <c r="O3032" i="1"/>
  <c r="O3033" i="1"/>
  <c r="O3034" i="1"/>
  <c r="O3035" i="1"/>
  <c r="O3036" i="1"/>
  <c r="O3037" i="1"/>
  <c r="O3038" i="1"/>
  <c r="O3039" i="1"/>
  <c r="O3040" i="1"/>
  <c r="O3041" i="1"/>
  <c r="O3042" i="1"/>
  <c r="O3043" i="1"/>
  <c r="O3044" i="1"/>
  <c r="O3045" i="1"/>
  <c r="O3046" i="1"/>
  <c r="O3047" i="1"/>
  <c r="O3048" i="1"/>
  <c r="O3049" i="1"/>
  <c r="O3050" i="1"/>
  <c r="O3051" i="1"/>
  <c r="O3052" i="1"/>
  <c r="O3053" i="1"/>
  <c r="O3054" i="1"/>
  <c r="O3055" i="1"/>
  <c r="O3056" i="1"/>
  <c r="O3057" i="1"/>
  <c r="O3058" i="1"/>
  <c r="O3059" i="1"/>
  <c r="O3060" i="1"/>
  <c r="O3061" i="1"/>
  <c r="O3062" i="1"/>
  <c r="O3063" i="1"/>
  <c r="O3064" i="1"/>
  <c r="O3065" i="1"/>
  <c r="O3066" i="1"/>
  <c r="O3067" i="1"/>
  <c r="O3068" i="1"/>
  <c r="O3069" i="1"/>
  <c r="O3070" i="1"/>
  <c r="O3071" i="1"/>
  <c r="O3072" i="1"/>
  <c r="O3073" i="1"/>
  <c r="O3074" i="1"/>
  <c r="O3075" i="1"/>
  <c r="O3076" i="1"/>
  <c r="O3077" i="1"/>
  <c r="O3078" i="1"/>
  <c r="O3079" i="1"/>
  <c r="O3080" i="1"/>
  <c r="O3081" i="1"/>
  <c r="O3082" i="1"/>
  <c r="O3083" i="1"/>
  <c r="O3084" i="1"/>
  <c r="O3085" i="1"/>
  <c r="O3086" i="1"/>
  <c r="O3087" i="1"/>
  <c r="O3088" i="1"/>
  <c r="O3089" i="1"/>
  <c r="O3090" i="1"/>
  <c r="O3091" i="1"/>
  <c r="O3092" i="1"/>
  <c r="O3093" i="1"/>
  <c r="O3094" i="1"/>
  <c r="O3095" i="1"/>
  <c r="O3096" i="1"/>
  <c r="O3097" i="1"/>
  <c r="O3098" i="1"/>
  <c r="O3099" i="1"/>
  <c r="O3100" i="1"/>
  <c r="O3101" i="1"/>
  <c r="O3102" i="1"/>
  <c r="O3103" i="1"/>
  <c r="O3104" i="1"/>
  <c r="O3105" i="1"/>
  <c r="O3106" i="1"/>
  <c r="O3107" i="1"/>
  <c r="O3108" i="1"/>
  <c r="O3109" i="1"/>
  <c r="O3110" i="1"/>
  <c r="O3111" i="1"/>
  <c r="O3112" i="1"/>
  <c r="O3113" i="1"/>
  <c r="O3114" i="1"/>
  <c r="O3115" i="1"/>
  <c r="O3116" i="1"/>
  <c r="O3117" i="1"/>
  <c r="O3118" i="1"/>
  <c r="O3119" i="1"/>
  <c r="O3120" i="1"/>
  <c r="O3121" i="1"/>
  <c r="O3122" i="1"/>
  <c r="O3123" i="1"/>
  <c r="O3124" i="1"/>
  <c r="O3125" i="1"/>
  <c r="O3126" i="1"/>
  <c r="O3127" i="1"/>
  <c r="O3128" i="1"/>
  <c r="O3129" i="1"/>
  <c r="O3130" i="1"/>
  <c r="O3131" i="1"/>
  <c r="O3132" i="1"/>
  <c r="O3133" i="1"/>
  <c r="O3134" i="1"/>
  <c r="O3135" i="1"/>
  <c r="O3136" i="1"/>
  <c r="O3137" i="1"/>
  <c r="O3138" i="1"/>
  <c r="O3139" i="1"/>
  <c r="O3140" i="1"/>
  <c r="O3141" i="1"/>
  <c r="O3142" i="1"/>
  <c r="O3143" i="1"/>
  <c r="O3144" i="1"/>
  <c r="O3145" i="1"/>
  <c r="O3146" i="1"/>
  <c r="O3147" i="1"/>
  <c r="O3148" i="1"/>
  <c r="O3149" i="1"/>
  <c r="O3150" i="1"/>
  <c r="O3151" i="1"/>
  <c r="O3152" i="1"/>
  <c r="O3153" i="1"/>
  <c r="O3154" i="1"/>
  <c r="O3155" i="1"/>
  <c r="O3156" i="1"/>
  <c r="O3157" i="1"/>
  <c r="O3158" i="1"/>
  <c r="O3159" i="1"/>
  <c r="O3160" i="1"/>
  <c r="O3161" i="1"/>
  <c r="O3162" i="1"/>
  <c r="O3163" i="1"/>
  <c r="O3164" i="1"/>
  <c r="O3165" i="1"/>
  <c r="O3166" i="1"/>
  <c r="O3167" i="1"/>
  <c r="O3168" i="1"/>
  <c r="O3169" i="1"/>
  <c r="O3170" i="1"/>
  <c r="O3171" i="1"/>
  <c r="O3172" i="1"/>
  <c r="O3173" i="1"/>
  <c r="O3174" i="1"/>
  <c r="O3175" i="1"/>
  <c r="O3176" i="1"/>
  <c r="O3177" i="1"/>
  <c r="O3178" i="1"/>
  <c r="O3179" i="1"/>
  <c r="O3180" i="1"/>
  <c r="O3181" i="1"/>
  <c r="O3182" i="1"/>
  <c r="O3183" i="1"/>
  <c r="O3184" i="1"/>
  <c r="O3185" i="1"/>
  <c r="O3186" i="1"/>
  <c r="O3187" i="1"/>
  <c r="O3188" i="1"/>
  <c r="O3189" i="1"/>
  <c r="O3190" i="1"/>
  <c r="O3191" i="1"/>
  <c r="O3192" i="1"/>
  <c r="O3193" i="1"/>
  <c r="O3194" i="1"/>
  <c r="O3195" i="1"/>
  <c r="O3196" i="1"/>
  <c r="O3197" i="1"/>
  <c r="O3198" i="1"/>
  <c r="O3199" i="1"/>
  <c r="O3200" i="1"/>
  <c r="O3201" i="1"/>
  <c r="O3202" i="1"/>
  <c r="O3203" i="1"/>
  <c r="O3204" i="1"/>
  <c r="O3205" i="1"/>
  <c r="O3206" i="1"/>
  <c r="O3207" i="1"/>
  <c r="O3208" i="1"/>
  <c r="O3209" i="1"/>
  <c r="O3210" i="1"/>
  <c r="O3211" i="1"/>
  <c r="O3212" i="1"/>
  <c r="O3213" i="1"/>
  <c r="O3214" i="1"/>
  <c r="O3215" i="1"/>
  <c r="O3216" i="1"/>
  <c r="O3217" i="1"/>
  <c r="O3218" i="1"/>
  <c r="O3219" i="1"/>
  <c r="O3220" i="1"/>
  <c r="O3221" i="1"/>
  <c r="O3222" i="1"/>
  <c r="O3223" i="1"/>
  <c r="O3224" i="1"/>
  <c r="O3225" i="1"/>
  <c r="O3226" i="1"/>
  <c r="O3227" i="1"/>
  <c r="O3228" i="1"/>
  <c r="O3229" i="1"/>
  <c r="O3230" i="1"/>
  <c r="O3231" i="1"/>
  <c r="O3232" i="1"/>
  <c r="O3233" i="1"/>
  <c r="O3234" i="1"/>
  <c r="O3235" i="1"/>
  <c r="O3236" i="1"/>
  <c r="O3237" i="1"/>
  <c r="O3238" i="1"/>
  <c r="O3239" i="1"/>
  <c r="O3240" i="1"/>
  <c r="O3241" i="1"/>
  <c r="O3242" i="1"/>
  <c r="O3243" i="1"/>
  <c r="O3244" i="1"/>
  <c r="O3245" i="1"/>
  <c r="O3246" i="1"/>
  <c r="O3247" i="1"/>
  <c r="O3248" i="1"/>
  <c r="O3249" i="1"/>
  <c r="O3250" i="1"/>
  <c r="O3251" i="1"/>
  <c r="O3252" i="1"/>
  <c r="O3253" i="1"/>
  <c r="O3254" i="1"/>
  <c r="O3255" i="1"/>
  <c r="O3256" i="1"/>
  <c r="O3257" i="1"/>
  <c r="O3258" i="1"/>
  <c r="O3259" i="1"/>
  <c r="O3260" i="1"/>
  <c r="O3261" i="1"/>
  <c r="O3262" i="1"/>
  <c r="O3263" i="1"/>
  <c r="O3264" i="1"/>
  <c r="O3265" i="1"/>
  <c r="O3266" i="1"/>
  <c r="O3267" i="1"/>
  <c r="O3268" i="1"/>
  <c r="O3269" i="1"/>
  <c r="O3270" i="1"/>
  <c r="O3271" i="1"/>
  <c r="O3272" i="1"/>
  <c r="O3273" i="1"/>
  <c r="O3274" i="1"/>
  <c r="O3275" i="1"/>
  <c r="O3276" i="1"/>
  <c r="O3277" i="1"/>
  <c r="O3278" i="1"/>
  <c r="O3279" i="1"/>
  <c r="O3280" i="1"/>
  <c r="O3281" i="1"/>
  <c r="O3282" i="1"/>
  <c r="O3283" i="1"/>
  <c r="O3284" i="1"/>
  <c r="O3285" i="1"/>
  <c r="O3286" i="1"/>
  <c r="O3287" i="1"/>
  <c r="O3288" i="1"/>
  <c r="O3289" i="1"/>
  <c r="O3290" i="1"/>
  <c r="O3291" i="1"/>
  <c r="O3292" i="1"/>
  <c r="O3293" i="1"/>
  <c r="O3294" i="1"/>
  <c r="O3295" i="1"/>
  <c r="O3296" i="1"/>
  <c r="O3297" i="1"/>
  <c r="O3298" i="1"/>
  <c r="O3299" i="1"/>
  <c r="O3300" i="1"/>
  <c r="O3301" i="1"/>
  <c r="O3302" i="1"/>
  <c r="O3303" i="1"/>
  <c r="O3304" i="1"/>
  <c r="O3305" i="1"/>
  <c r="O3306" i="1"/>
  <c r="O3307" i="1"/>
  <c r="O3308" i="1"/>
  <c r="O3309" i="1"/>
  <c r="O3310" i="1"/>
  <c r="O3311" i="1"/>
  <c r="O3312" i="1"/>
  <c r="O3313" i="1"/>
  <c r="O3314" i="1"/>
  <c r="O3315" i="1"/>
  <c r="O3316" i="1"/>
  <c r="O3317" i="1"/>
  <c r="O3318" i="1"/>
  <c r="O3319" i="1"/>
  <c r="O3320" i="1"/>
  <c r="O3321" i="1"/>
  <c r="O3322" i="1"/>
  <c r="O3323" i="1"/>
  <c r="O3324" i="1"/>
  <c r="O3325" i="1"/>
  <c r="O3326" i="1"/>
  <c r="O3327" i="1"/>
  <c r="O3328" i="1"/>
  <c r="O3329" i="1"/>
  <c r="O3330" i="1"/>
  <c r="O3331" i="1"/>
  <c r="O3332" i="1"/>
  <c r="O3333" i="1"/>
  <c r="O3334" i="1"/>
  <c r="O3335" i="1"/>
  <c r="O3336" i="1"/>
  <c r="O3337" i="1"/>
  <c r="O3338" i="1"/>
  <c r="O3339" i="1"/>
  <c r="O3340" i="1"/>
  <c r="O3341" i="1"/>
  <c r="O3342" i="1"/>
  <c r="O3343" i="1"/>
  <c r="O3344" i="1"/>
  <c r="O3345" i="1"/>
  <c r="O3346" i="1"/>
  <c r="O3347" i="1"/>
  <c r="O3348" i="1"/>
  <c r="O3349" i="1"/>
  <c r="O3350" i="1"/>
  <c r="O3351" i="1"/>
  <c r="O3352" i="1"/>
  <c r="O3353" i="1"/>
  <c r="O3354" i="1"/>
  <c r="O3355" i="1"/>
  <c r="O3356" i="1"/>
  <c r="O3357" i="1"/>
  <c r="O3358" i="1"/>
  <c r="O3359" i="1"/>
  <c r="O3360" i="1"/>
  <c r="O3361" i="1"/>
  <c r="O3362" i="1"/>
  <c r="O3363" i="1"/>
  <c r="O3364" i="1"/>
  <c r="O3365" i="1"/>
  <c r="O3366" i="1"/>
  <c r="O3367" i="1"/>
  <c r="O3368" i="1"/>
  <c r="O3369" i="1"/>
  <c r="O3370" i="1"/>
  <c r="O3371" i="1"/>
  <c r="O3372" i="1"/>
  <c r="O3373" i="1"/>
  <c r="O3374" i="1"/>
  <c r="O3375" i="1"/>
  <c r="O3376" i="1"/>
  <c r="O3377" i="1"/>
  <c r="O3378" i="1"/>
  <c r="O3379" i="1"/>
  <c r="O3380" i="1"/>
  <c r="O3381" i="1"/>
  <c r="O3382" i="1"/>
  <c r="O3383" i="1"/>
  <c r="O3384" i="1"/>
  <c r="O3385" i="1"/>
  <c r="O3386" i="1"/>
  <c r="O3387" i="1"/>
  <c r="O3388" i="1"/>
  <c r="O3389" i="1"/>
  <c r="O3390" i="1"/>
  <c r="O3391" i="1"/>
  <c r="O3392" i="1"/>
  <c r="O3393" i="1"/>
  <c r="O3394" i="1"/>
  <c r="O3395" i="1"/>
  <c r="O3396" i="1"/>
  <c r="O3397" i="1"/>
  <c r="O3398" i="1"/>
  <c r="O3399" i="1"/>
  <c r="O3400" i="1"/>
  <c r="O3401" i="1"/>
  <c r="O3402" i="1"/>
  <c r="O3403" i="1"/>
  <c r="O3404" i="1"/>
  <c r="O3405" i="1"/>
  <c r="O3406" i="1"/>
  <c r="O3407" i="1"/>
  <c r="O3408" i="1"/>
  <c r="O3409" i="1"/>
  <c r="O3410" i="1"/>
  <c r="O3411" i="1"/>
  <c r="O3412" i="1"/>
  <c r="O3413" i="1"/>
  <c r="O3414" i="1"/>
  <c r="O3415" i="1"/>
  <c r="O3416" i="1"/>
  <c r="O3417" i="1"/>
  <c r="O3418" i="1"/>
  <c r="O3419" i="1"/>
  <c r="O3420" i="1"/>
  <c r="O3421" i="1"/>
  <c r="O3422" i="1"/>
  <c r="O3423" i="1"/>
  <c r="O3424" i="1"/>
  <c r="O3425" i="1"/>
  <c r="O3426" i="1"/>
  <c r="O3427" i="1"/>
  <c r="O3428" i="1"/>
  <c r="O3429" i="1"/>
  <c r="O3430" i="1"/>
  <c r="O3431" i="1"/>
  <c r="O3432" i="1"/>
  <c r="O3433" i="1"/>
  <c r="O3434" i="1"/>
  <c r="O3435" i="1"/>
  <c r="O3436" i="1"/>
  <c r="O3437" i="1"/>
  <c r="O3438" i="1"/>
  <c r="O3439" i="1"/>
  <c r="O3440" i="1"/>
  <c r="O3441" i="1"/>
  <c r="O3442" i="1"/>
  <c r="O3443" i="1"/>
  <c r="O3444" i="1"/>
  <c r="O3445" i="1"/>
  <c r="O3446" i="1"/>
  <c r="O3447" i="1"/>
  <c r="O3448" i="1"/>
  <c r="O3449" i="1"/>
  <c r="O3450" i="1"/>
  <c r="O3451" i="1"/>
  <c r="O3452" i="1"/>
  <c r="O3453" i="1"/>
  <c r="O3454" i="1"/>
  <c r="O3455" i="1"/>
  <c r="O3456" i="1"/>
  <c r="O3457" i="1"/>
  <c r="O3458" i="1"/>
  <c r="O3459" i="1"/>
  <c r="O3460" i="1"/>
  <c r="O3461" i="1"/>
  <c r="O3462" i="1"/>
  <c r="O3463" i="1"/>
  <c r="O3464" i="1"/>
  <c r="O3465" i="1"/>
  <c r="O3466" i="1"/>
  <c r="O3467" i="1"/>
  <c r="O3468" i="1"/>
  <c r="O3469" i="1"/>
  <c r="O3470" i="1"/>
  <c r="O3471" i="1"/>
  <c r="O3472" i="1"/>
  <c r="O3473" i="1"/>
  <c r="O3474" i="1"/>
  <c r="O3475" i="1"/>
  <c r="O3476" i="1"/>
  <c r="O3477" i="1"/>
  <c r="O3478" i="1"/>
  <c r="O3479" i="1"/>
  <c r="O3480" i="1"/>
  <c r="O3481" i="1"/>
  <c r="O3482" i="1"/>
  <c r="O3483" i="1"/>
  <c r="O3484" i="1"/>
  <c r="O3485" i="1"/>
  <c r="O3486" i="1"/>
  <c r="O3487" i="1"/>
  <c r="O3488" i="1"/>
  <c r="O3489" i="1"/>
  <c r="O3490" i="1"/>
  <c r="O3491" i="1"/>
  <c r="O3492" i="1"/>
  <c r="O3493" i="1"/>
  <c r="O3494" i="1"/>
  <c r="O3495" i="1"/>
  <c r="O3496" i="1"/>
  <c r="O3497" i="1"/>
  <c r="O3498" i="1"/>
  <c r="O3499" i="1"/>
  <c r="O3500" i="1"/>
  <c r="O3501" i="1"/>
  <c r="O3502" i="1"/>
  <c r="O3503" i="1"/>
  <c r="O3504" i="1"/>
  <c r="O3505" i="1"/>
  <c r="O3506" i="1"/>
  <c r="O3507" i="1"/>
  <c r="O3508" i="1"/>
  <c r="O3509" i="1"/>
  <c r="O3510" i="1"/>
  <c r="O3511" i="1"/>
  <c r="O3512" i="1"/>
  <c r="O3513" i="1"/>
  <c r="O3514" i="1"/>
  <c r="O3515" i="1"/>
  <c r="O3516" i="1"/>
  <c r="O3517" i="1"/>
  <c r="O3518" i="1"/>
  <c r="O3519" i="1"/>
  <c r="O3520" i="1"/>
  <c r="O3521" i="1"/>
  <c r="O3522" i="1"/>
  <c r="O3523" i="1"/>
  <c r="O3524" i="1"/>
  <c r="O3525" i="1"/>
  <c r="O3526" i="1"/>
  <c r="O3527" i="1"/>
  <c r="O3528" i="1"/>
  <c r="O3529" i="1"/>
  <c r="O3530" i="1"/>
  <c r="O3531" i="1"/>
  <c r="O3532" i="1"/>
  <c r="O3533" i="1"/>
  <c r="O3534" i="1"/>
  <c r="O3535" i="1"/>
  <c r="O3536" i="1"/>
  <c r="O3537" i="1"/>
  <c r="O3538" i="1"/>
  <c r="O3539" i="1"/>
  <c r="O3540" i="1"/>
  <c r="O3541" i="1"/>
  <c r="O3542" i="1"/>
  <c r="O3543" i="1"/>
  <c r="O3544" i="1"/>
  <c r="O3545" i="1"/>
  <c r="O3546" i="1"/>
  <c r="O3547" i="1"/>
  <c r="O3548" i="1"/>
  <c r="O3549" i="1"/>
  <c r="O3550" i="1"/>
  <c r="O3551" i="1"/>
  <c r="O3552" i="1"/>
  <c r="O3553" i="1"/>
  <c r="O3554" i="1"/>
  <c r="O3555" i="1"/>
  <c r="O3556" i="1"/>
  <c r="O3557" i="1"/>
  <c r="O3558" i="1"/>
  <c r="O3559" i="1"/>
  <c r="O3560" i="1"/>
  <c r="O3561" i="1"/>
  <c r="O3562" i="1"/>
  <c r="O3563" i="1"/>
  <c r="O3564" i="1"/>
  <c r="O3565" i="1"/>
  <c r="O3566" i="1"/>
  <c r="O3567" i="1"/>
  <c r="O3568" i="1"/>
  <c r="O3569" i="1"/>
  <c r="O3570" i="1"/>
  <c r="O3571" i="1"/>
  <c r="O3572" i="1"/>
  <c r="O3573" i="1"/>
  <c r="O3574" i="1"/>
  <c r="O3575" i="1"/>
  <c r="O3576" i="1"/>
  <c r="O3577" i="1"/>
  <c r="O3578" i="1"/>
  <c r="O3579" i="1"/>
  <c r="O3580" i="1"/>
  <c r="O3581" i="1"/>
  <c r="O3582" i="1"/>
  <c r="O3583" i="1"/>
  <c r="O3584" i="1"/>
  <c r="O3585" i="1"/>
  <c r="O3586" i="1"/>
  <c r="O3587" i="1"/>
  <c r="O3588" i="1"/>
  <c r="O3589" i="1"/>
  <c r="O3590" i="1"/>
  <c r="O3591" i="1"/>
  <c r="O3592" i="1"/>
  <c r="O3593" i="1"/>
  <c r="O3594" i="1"/>
  <c r="O3595" i="1"/>
  <c r="O3596" i="1"/>
  <c r="O3597" i="1"/>
  <c r="O3598" i="1"/>
  <c r="O3599" i="1"/>
  <c r="O3600" i="1"/>
  <c r="O3601" i="1"/>
  <c r="O3602" i="1"/>
  <c r="O3603" i="1"/>
  <c r="O3604" i="1"/>
  <c r="O3605" i="1"/>
  <c r="O3606" i="1"/>
  <c r="O3607" i="1"/>
  <c r="O3608" i="1"/>
  <c r="O3609" i="1"/>
  <c r="O3610" i="1"/>
  <c r="O3611" i="1"/>
  <c r="O3612" i="1"/>
  <c r="O3613" i="1"/>
  <c r="O3614" i="1"/>
  <c r="O3615" i="1"/>
  <c r="O3616" i="1"/>
  <c r="O3617" i="1"/>
  <c r="O3618" i="1"/>
  <c r="O3619" i="1"/>
  <c r="O3620" i="1"/>
  <c r="O3621" i="1"/>
  <c r="O3622" i="1"/>
  <c r="O3623" i="1"/>
  <c r="O3624" i="1"/>
  <c r="O3625" i="1"/>
  <c r="O3626" i="1"/>
  <c r="O3627" i="1"/>
  <c r="O3628" i="1"/>
  <c r="O3629" i="1"/>
  <c r="O3630" i="1"/>
  <c r="O3631" i="1"/>
  <c r="O3632" i="1"/>
  <c r="O3633" i="1"/>
  <c r="O3634" i="1"/>
  <c r="O3635" i="1"/>
  <c r="O3636" i="1"/>
  <c r="O3637" i="1"/>
  <c r="O3638" i="1"/>
  <c r="O3639" i="1"/>
  <c r="O3640" i="1"/>
  <c r="O3641" i="1"/>
  <c r="O3642" i="1"/>
  <c r="O3643" i="1"/>
  <c r="O3644" i="1"/>
  <c r="O3645" i="1"/>
  <c r="O3646" i="1"/>
  <c r="O3647" i="1"/>
  <c r="O3648" i="1"/>
  <c r="O3649" i="1"/>
  <c r="O3650" i="1"/>
  <c r="O3651" i="1"/>
  <c r="O3652" i="1"/>
  <c r="O3653" i="1"/>
  <c r="O3654" i="1"/>
  <c r="O3655" i="1"/>
  <c r="O3656" i="1"/>
  <c r="O3657" i="1"/>
  <c r="O3658" i="1"/>
  <c r="O3659" i="1"/>
  <c r="O3660" i="1"/>
  <c r="O3661" i="1"/>
  <c r="O3662" i="1"/>
  <c r="O3663" i="1"/>
  <c r="O3664" i="1"/>
  <c r="O3665" i="1"/>
  <c r="O3666" i="1"/>
  <c r="O3667" i="1"/>
  <c r="O3668" i="1"/>
  <c r="O3669" i="1"/>
  <c r="O3670" i="1"/>
  <c r="O3671" i="1"/>
  <c r="O3672" i="1"/>
  <c r="O3673" i="1"/>
  <c r="O3674" i="1"/>
  <c r="O3675" i="1"/>
  <c r="O3676" i="1"/>
  <c r="O3677" i="1"/>
  <c r="O3678" i="1"/>
  <c r="O3679" i="1"/>
  <c r="O3680" i="1"/>
  <c r="O3681" i="1"/>
  <c r="O3682" i="1"/>
  <c r="O3683" i="1"/>
  <c r="O3684" i="1"/>
  <c r="O3685" i="1"/>
  <c r="O3686" i="1"/>
  <c r="O3687" i="1"/>
  <c r="O3688" i="1"/>
  <c r="O3689" i="1"/>
  <c r="O3690" i="1"/>
  <c r="O3691" i="1"/>
  <c r="O3692" i="1"/>
  <c r="O3693" i="1"/>
  <c r="O3694" i="1"/>
  <c r="O3695" i="1"/>
  <c r="O3696" i="1"/>
  <c r="O3697" i="1"/>
  <c r="O3698" i="1"/>
  <c r="O3699" i="1"/>
  <c r="O3700" i="1"/>
  <c r="O3701" i="1"/>
  <c r="O3702" i="1"/>
  <c r="O3703" i="1"/>
  <c r="O3704" i="1"/>
  <c r="O3705" i="1"/>
  <c r="O3706" i="1"/>
  <c r="O3707" i="1"/>
  <c r="O3708" i="1"/>
  <c r="O3709" i="1"/>
  <c r="O3710" i="1"/>
  <c r="O3711" i="1"/>
  <c r="O3712" i="1"/>
  <c r="O3713" i="1"/>
  <c r="O3714" i="1"/>
  <c r="O3715" i="1"/>
  <c r="O3716" i="1"/>
  <c r="O3717" i="1"/>
  <c r="O3718" i="1"/>
  <c r="O3719" i="1"/>
  <c r="O3720" i="1"/>
  <c r="O3721" i="1"/>
  <c r="O3722" i="1"/>
  <c r="O3723" i="1"/>
  <c r="O3724" i="1"/>
  <c r="O3725" i="1"/>
  <c r="O3726" i="1"/>
  <c r="O3727" i="1"/>
  <c r="O3728" i="1"/>
  <c r="O3729" i="1"/>
  <c r="O3730" i="1"/>
  <c r="O3731" i="1"/>
  <c r="O3732" i="1"/>
  <c r="O3733" i="1"/>
  <c r="O3734" i="1"/>
  <c r="O3735" i="1"/>
  <c r="O3736" i="1"/>
  <c r="O3737" i="1"/>
  <c r="O3738" i="1"/>
  <c r="O3739" i="1"/>
  <c r="O3740" i="1"/>
  <c r="O3741" i="1"/>
  <c r="O3742" i="1"/>
  <c r="O3743" i="1"/>
  <c r="O3744" i="1"/>
  <c r="O3745" i="1"/>
  <c r="O3746" i="1"/>
  <c r="O3747" i="1"/>
  <c r="O3748" i="1"/>
  <c r="O3749" i="1"/>
  <c r="O3750" i="1"/>
  <c r="O3751" i="1"/>
  <c r="O3752" i="1"/>
  <c r="O3753" i="1"/>
  <c r="O3754" i="1"/>
  <c r="O3755" i="1"/>
  <c r="O3756" i="1"/>
  <c r="O3757" i="1"/>
  <c r="O3758" i="1"/>
  <c r="O3759" i="1"/>
  <c r="O3760" i="1"/>
  <c r="O3761" i="1"/>
  <c r="O3762" i="1"/>
  <c r="O3763" i="1"/>
  <c r="O3764" i="1"/>
  <c r="O3765" i="1"/>
  <c r="O3766" i="1"/>
  <c r="O3767" i="1"/>
  <c r="O3768" i="1"/>
  <c r="O3769" i="1"/>
  <c r="O3770" i="1"/>
  <c r="O3771" i="1"/>
  <c r="O3772" i="1"/>
  <c r="O3773" i="1"/>
  <c r="O3774" i="1"/>
  <c r="O3775" i="1"/>
  <c r="O3776" i="1"/>
  <c r="O3777" i="1"/>
  <c r="O3778" i="1"/>
  <c r="O3779" i="1"/>
  <c r="O3780" i="1"/>
  <c r="O3781" i="1"/>
  <c r="O3782" i="1"/>
  <c r="O3783" i="1"/>
  <c r="O3784" i="1"/>
  <c r="O3785" i="1"/>
  <c r="O3786" i="1"/>
  <c r="O3787" i="1"/>
  <c r="O3788" i="1"/>
  <c r="O3789" i="1"/>
  <c r="O3790" i="1"/>
  <c r="O3791" i="1"/>
  <c r="O3792" i="1"/>
  <c r="O3793" i="1"/>
  <c r="O3794" i="1"/>
  <c r="O3795" i="1"/>
  <c r="O3796" i="1"/>
  <c r="O3797" i="1"/>
  <c r="O3798" i="1"/>
  <c r="O3799" i="1"/>
  <c r="O3800" i="1"/>
  <c r="O3801" i="1"/>
  <c r="O3802" i="1"/>
  <c r="O3803" i="1"/>
  <c r="O3804" i="1"/>
  <c r="O3805" i="1"/>
  <c r="O3806" i="1"/>
  <c r="O3807" i="1"/>
  <c r="O3808" i="1"/>
  <c r="O3809" i="1"/>
  <c r="O3810" i="1"/>
  <c r="O3811" i="1"/>
  <c r="O3812" i="1"/>
  <c r="O3813" i="1"/>
  <c r="O3814" i="1"/>
  <c r="O3815" i="1"/>
  <c r="O3816" i="1"/>
  <c r="O3817" i="1"/>
  <c r="O3818" i="1"/>
  <c r="O3819" i="1"/>
  <c r="O3820" i="1"/>
  <c r="O3821" i="1"/>
  <c r="O3822" i="1"/>
  <c r="O3823" i="1"/>
  <c r="O3824" i="1"/>
  <c r="O3825" i="1"/>
  <c r="O3826" i="1"/>
  <c r="O3827" i="1"/>
  <c r="O3828" i="1"/>
  <c r="O3829" i="1"/>
  <c r="O3830" i="1"/>
  <c r="O3831" i="1"/>
  <c r="O3832" i="1"/>
  <c r="O3833" i="1"/>
  <c r="O3834" i="1"/>
  <c r="O3835" i="1"/>
  <c r="O3836" i="1"/>
  <c r="O3837" i="1"/>
  <c r="O3838" i="1"/>
  <c r="O3839" i="1"/>
  <c r="O3840" i="1"/>
  <c r="O3841" i="1"/>
  <c r="O3842" i="1"/>
  <c r="O3843" i="1"/>
  <c r="O3844" i="1"/>
  <c r="O3845" i="1"/>
  <c r="O3846" i="1"/>
  <c r="O3847" i="1"/>
  <c r="O3848" i="1"/>
  <c r="O3849" i="1"/>
  <c r="O3850" i="1"/>
  <c r="O3851" i="1"/>
  <c r="O3852" i="1"/>
  <c r="O3853" i="1"/>
  <c r="O3854" i="1"/>
  <c r="O3855" i="1"/>
  <c r="O3856" i="1"/>
  <c r="O3857" i="1"/>
  <c r="O3858" i="1"/>
  <c r="O3859" i="1"/>
  <c r="O3860" i="1"/>
  <c r="O3861" i="1"/>
  <c r="O3862" i="1"/>
  <c r="O3863" i="1"/>
  <c r="O3864" i="1"/>
  <c r="O3865" i="1"/>
  <c r="O3866" i="1"/>
  <c r="O3867" i="1"/>
  <c r="O3868" i="1"/>
  <c r="O3869" i="1"/>
  <c r="O3870" i="1"/>
  <c r="O3871" i="1"/>
  <c r="O3872" i="1"/>
  <c r="O3873" i="1"/>
  <c r="O3874" i="1"/>
  <c r="O3875" i="1"/>
  <c r="O3876" i="1"/>
  <c r="O3877" i="1"/>
  <c r="O3878" i="1"/>
  <c r="O3879" i="1"/>
  <c r="O3880" i="1"/>
  <c r="O3881" i="1"/>
  <c r="O3882" i="1"/>
  <c r="O3883" i="1"/>
  <c r="O3884" i="1"/>
  <c r="O3885" i="1"/>
  <c r="O3886" i="1"/>
  <c r="O3887" i="1"/>
  <c r="O3888" i="1"/>
  <c r="O3889" i="1"/>
  <c r="O3890" i="1"/>
  <c r="O3891" i="1"/>
  <c r="O3892" i="1"/>
  <c r="O3893" i="1"/>
  <c r="O3894" i="1"/>
  <c r="O3895" i="1"/>
  <c r="O3896" i="1"/>
  <c r="O3897" i="1"/>
  <c r="O3898" i="1"/>
  <c r="O3899" i="1"/>
  <c r="O3900" i="1"/>
  <c r="O3901" i="1"/>
  <c r="O3902" i="1"/>
  <c r="O3903" i="1"/>
  <c r="O3904" i="1"/>
  <c r="O3905" i="1"/>
  <c r="O3906" i="1"/>
  <c r="O3907" i="1"/>
  <c r="O3908" i="1"/>
  <c r="O3909" i="1"/>
  <c r="O3910" i="1"/>
  <c r="O3911" i="1"/>
  <c r="O3912" i="1"/>
  <c r="O3913" i="1"/>
  <c r="O3914" i="1"/>
  <c r="O3915" i="1"/>
  <c r="O3916" i="1"/>
  <c r="O3917" i="1"/>
  <c r="O3918" i="1"/>
  <c r="O3919" i="1"/>
  <c r="O3920" i="1"/>
  <c r="O3921" i="1"/>
  <c r="O3922" i="1"/>
  <c r="O3923" i="1"/>
  <c r="O3924" i="1"/>
  <c r="O3925" i="1"/>
  <c r="O3926" i="1"/>
  <c r="O3927" i="1"/>
  <c r="O3928" i="1"/>
  <c r="O3929" i="1"/>
  <c r="O3930" i="1"/>
  <c r="O3931" i="1"/>
  <c r="O3932" i="1"/>
  <c r="O3933" i="1"/>
  <c r="O3934" i="1"/>
  <c r="O3935" i="1"/>
  <c r="O3936" i="1"/>
  <c r="O3937" i="1"/>
  <c r="O3938" i="1"/>
  <c r="O3939" i="1"/>
  <c r="O3940" i="1"/>
  <c r="O3941" i="1"/>
  <c r="O3942" i="1"/>
  <c r="O3943" i="1"/>
  <c r="O3944" i="1"/>
  <c r="O3945" i="1"/>
  <c r="O3946" i="1"/>
  <c r="O3947" i="1"/>
  <c r="O3948" i="1"/>
  <c r="O3949" i="1"/>
  <c r="O3950" i="1"/>
  <c r="O3951" i="1"/>
  <c r="O3952" i="1"/>
  <c r="O3953" i="1"/>
  <c r="O3954" i="1"/>
  <c r="O3955" i="1"/>
  <c r="O3956" i="1"/>
  <c r="O3957" i="1"/>
  <c r="O3958" i="1"/>
  <c r="O3959" i="1"/>
  <c r="O3960" i="1"/>
  <c r="O3961" i="1"/>
  <c r="O3962" i="1"/>
  <c r="O3963" i="1"/>
  <c r="O3964" i="1"/>
  <c r="O3965" i="1"/>
  <c r="O3966" i="1"/>
  <c r="O3967" i="1"/>
  <c r="O3968" i="1"/>
  <c r="O3969" i="1"/>
  <c r="O3970" i="1"/>
  <c r="O3971" i="1"/>
  <c r="O3972" i="1"/>
  <c r="O3973" i="1"/>
  <c r="O3974" i="1"/>
  <c r="O3975" i="1"/>
  <c r="O3976" i="1"/>
  <c r="O3977" i="1"/>
  <c r="O3978" i="1"/>
  <c r="O3979" i="1"/>
  <c r="O3980" i="1"/>
  <c r="O3981" i="1"/>
  <c r="O3982" i="1"/>
  <c r="O3983" i="1"/>
  <c r="O3984" i="1"/>
  <c r="O3985" i="1"/>
  <c r="O3986" i="1"/>
  <c r="O3987" i="1"/>
  <c r="O3988" i="1"/>
  <c r="O3989" i="1"/>
  <c r="O3990" i="1"/>
  <c r="O3991" i="1"/>
  <c r="O3992" i="1"/>
  <c r="O3993" i="1"/>
  <c r="O3994" i="1"/>
  <c r="O3995" i="1"/>
  <c r="O3996" i="1"/>
  <c r="O3997" i="1"/>
  <c r="O3998" i="1"/>
  <c r="O3999" i="1"/>
  <c r="O4000" i="1"/>
  <c r="O4001" i="1"/>
  <c r="O4002" i="1"/>
  <c r="O4003" i="1"/>
  <c r="O4004" i="1"/>
  <c r="O4005" i="1"/>
  <c r="O4006" i="1"/>
  <c r="O4007" i="1"/>
  <c r="O4008" i="1"/>
  <c r="O4009" i="1"/>
  <c r="O4010" i="1"/>
  <c r="O4011" i="1"/>
  <c r="O4012" i="1"/>
  <c r="O4013" i="1"/>
  <c r="O4014" i="1"/>
  <c r="O4015" i="1"/>
  <c r="O4016" i="1"/>
  <c r="O4017" i="1"/>
  <c r="O4018" i="1"/>
  <c r="O4019" i="1"/>
  <c r="O4020" i="1"/>
  <c r="O4021" i="1"/>
  <c r="O4022" i="1"/>
  <c r="O4023" i="1"/>
  <c r="O4024" i="1"/>
  <c r="O4025" i="1"/>
  <c r="O4026" i="1"/>
  <c r="O4027" i="1"/>
  <c r="O4028" i="1"/>
  <c r="O4029" i="1"/>
  <c r="O4030" i="1"/>
  <c r="O4031" i="1"/>
  <c r="O4032" i="1"/>
  <c r="O4033" i="1"/>
  <c r="O4034" i="1"/>
  <c r="O4035" i="1"/>
  <c r="O4036" i="1"/>
  <c r="O4037" i="1"/>
  <c r="O4038" i="1"/>
  <c r="O4039" i="1"/>
  <c r="O4040" i="1"/>
  <c r="O4041" i="1"/>
  <c r="O4042" i="1"/>
  <c r="O4043" i="1"/>
  <c r="O4044" i="1"/>
  <c r="O4045" i="1"/>
  <c r="O4046" i="1"/>
  <c r="O4047" i="1"/>
  <c r="O4048" i="1"/>
  <c r="O4049" i="1"/>
  <c r="O4050" i="1"/>
  <c r="O4051" i="1"/>
  <c r="O4052" i="1"/>
  <c r="O4053" i="1"/>
  <c r="O4054" i="1"/>
  <c r="O4055" i="1"/>
  <c r="O4056" i="1"/>
  <c r="O4057" i="1"/>
  <c r="O4058" i="1"/>
  <c r="O4059" i="1"/>
  <c r="O4060" i="1"/>
  <c r="O4061" i="1"/>
  <c r="O4062" i="1"/>
  <c r="O4063" i="1"/>
  <c r="O4064" i="1"/>
  <c r="O4065" i="1"/>
  <c r="O4066" i="1"/>
  <c r="O4067" i="1"/>
  <c r="O4068" i="1"/>
  <c r="O4069" i="1"/>
  <c r="O4070" i="1"/>
  <c r="O4071" i="1"/>
  <c r="O4072" i="1"/>
  <c r="O4073" i="1"/>
  <c r="O4074" i="1"/>
  <c r="O4075" i="1"/>
  <c r="O4076" i="1"/>
  <c r="O4077" i="1"/>
  <c r="O4078" i="1"/>
  <c r="O4079" i="1"/>
  <c r="O4080" i="1"/>
  <c r="O4081" i="1"/>
  <c r="O4082" i="1"/>
  <c r="O4083" i="1"/>
  <c r="O4084" i="1"/>
  <c r="O4085" i="1"/>
  <c r="O4086" i="1"/>
  <c r="O4087" i="1"/>
  <c r="O4088" i="1"/>
  <c r="O4089" i="1"/>
  <c r="O4090" i="1"/>
  <c r="O4091" i="1"/>
  <c r="O4092" i="1"/>
  <c r="O4093" i="1"/>
  <c r="O4094" i="1"/>
  <c r="O4095" i="1"/>
  <c r="O4096" i="1"/>
  <c r="O4097" i="1"/>
  <c r="O4098" i="1"/>
  <c r="O4099" i="1"/>
  <c r="O4100" i="1"/>
  <c r="O4101" i="1"/>
  <c r="O4102" i="1"/>
  <c r="O4103" i="1"/>
  <c r="O4104" i="1"/>
  <c r="O4105" i="1"/>
  <c r="O4106" i="1"/>
  <c r="O4107" i="1"/>
  <c r="O4108" i="1"/>
  <c r="O4109" i="1"/>
  <c r="O4110" i="1"/>
  <c r="O4111" i="1"/>
  <c r="O4112" i="1"/>
  <c r="O4113" i="1"/>
  <c r="O4114" i="1"/>
  <c r="O4115" i="1"/>
  <c r="O4116" i="1"/>
  <c r="O4117" i="1"/>
  <c r="O4118" i="1"/>
  <c r="O4119" i="1"/>
  <c r="O4120" i="1"/>
  <c r="O4121" i="1"/>
  <c r="O4122" i="1"/>
  <c r="O4123" i="1"/>
  <c r="O4124" i="1"/>
  <c r="O4125" i="1"/>
  <c r="O4126" i="1"/>
  <c r="O4127" i="1"/>
  <c r="O4128" i="1"/>
  <c r="O4129" i="1"/>
  <c r="O4130" i="1"/>
  <c r="O4131" i="1"/>
  <c r="O4132" i="1"/>
  <c r="O4133" i="1"/>
  <c r="O4134" i="1"/>
  <c r="O4135" i="1"/>
  <c r="O4136" i="1"/>
  <c r="O4137" i="1"/>
  <c r="O4138" i="1"/>
  <c r="O4139" i="1"/>
  <c r="O4140" i="1"/>
  <c r="O4141" i="1"/>
  <c r="O4142" i="1"/>
  <c r="O4143" i="1"/>
  <c r="O4144" i="1"/>
  <c r="O4145" i="1"/>
  <c r="O4146" i="1"/>
  <c r="O4147" i="1"/>
  <c r="O4148" i="1"/>
  <c r="O4149" i="1"/>
  <c r="O4150" i="1"/>
  <c r="O4151" i="1"/>
  <c r="O4152" i="1"/>
  <c r="O4153" i="1"/>
  <c r="O4154" i="1"/>
  <c r="O4155" i="1"/>
  <c r="O4156" i="1"/>
  <c r="O4157" i="1"/>
  <c r="O4158" i="1"/>
  <c r="O4159" i="1"/>
  <c r="O4160" i="1"/>
  <c r="O4161" i="1"/>
  <c r="O4162" i="1"/>
  <c r="O4163" i="1"/>
  <c r="O4164" i="1"/>
  <c r="O4165" i="1"/>
  <c r="O4166" i="1"/>
  <c r="O4167" i="1"/>
  <c r="O4168" i="1"/>
  <c r="O4169" i="1"/>
  <c r="O4170" i="1"/>
  <c r="O4171" i="1"/>
  <c r="O4172" i="1"/>
  <c r="O4173" i="1"/>
  <c r="O4174" i="1"/>
  <c r="O4175" i="1"/>
  <c r="O4176" i="1"/>
  <c r="O4177" i="1"/>
  <c r="O4178" i="1"/>
  <c r="O4179" i="1"/>
  <c r="O4180" i="1"/>
  <c r="O4181" i="1"/>
  <c r="O4182" i="1"/>
  <c r="O4183" i="1"/>
  <c r="O4184" i="1"/>
  <c r="O4185" i="1"/>
  <c r="O4186" i="1"/>
  <c r="O4187" i="1"/>
  <c r="O4188" i="1"/>
  <c r="O4189" i="1"/>
  <c r="O4190" i="1"/>
  <c r="O4191" i="1"/>
  <c r="O4192" i="1"/>
  <c r="O4193" i="1"/>
  <c r="O4194" i="1"/>
  <c r="O4195" i="1"/>
  <c r="O4196" i="1"/>
  <c r="O4197" i="1"/>
  <c r="O4198" i="1"/>
  <c r="O4199" i="1"/>
  <c r="O4200" i="1"/>
  <c r="O4201" i="1"/>
  <c r="O4202" i="1"/>
  <c r="O4203" i="1"/>
  <c r="O4204" i="1"/>
  <c r="O4205" i="1"/>
  <c r="O4206" i="1"/>
  <c r="O4207" i="1"/>
  <c r="O4208" i="1"/>
  <c r="O4209" i="1"/>
  <c r="O4210" i="1"/>
  <c r="O4211" i="1"/>
  <c r="O4212" i="1"/>
  <c r="O4213" i="1"/>
  <c r="O4214" i="1"/>
  <c r="O4215" i="1"/>
  <c r="O4216" i="1"/>
  <c r="O4217" i="1"/>
  <c r="O4218" i="1"/>
  <c r="O4219" i="1"/>
  <c r="O4220" i="1"/>
  <c r="O4221" i="1"/>
  <c r="O4222" i="1"/>
  <c r="O4223" i="1"/>
  <c r="O4224" i="1"/>
  <c r="O4225" i="1"/>
  <c r="O4226" i="1"/>
  <c r="O4227" i="1"/>
  <c r="O4228" i="1"/>
  <c r="O4229" i="1"/>
  <c r="O4230" i="1"/>
  <c r="O4231" i="1"/>
  <c r="O4232" i="1"/>
  <c r="O4233" i="1"/>
  <c r="O4234" i="1"/>
  <c r="O4235" i="1"/>
  <c r="O4236" i="1"/>
  <c r="O4237" i="1"/>
  <c r="O4238" i="1"/>
  <c r="O4239" i="1"/>
  <c r="O4240" i="1"/>
  <c r="O4241" i="1"/>
  <c r="O4242" i="1"/>
  <c r="O4243" i="1"/>
  <c r="O4244" i="1"/>
  <c r="O4245" i="1"/>
  <c r="O4246" i="1"/>
  <c r="O4247" i="1"/>
  <c r="O4248" i="1"/>
  <c r="O4249" i="1"/>
  <c r="O4250" i="1"/>
  <c r="O4251" i="1"/>
  <c r="O4252" i="1"/>
  <c r="O4253" i="1"/>
  <c r="O4254" i="1"/>
  <c r="O4255" i="1"/>
  <c r="O4256" i="1"/>
  <c r="O4257" i="1"/>
  <c r="O4258" i="1"/>
  <c r="O4259" i="1"/>
  <c r="O4260" i="1"/>
  <c r="O4261" i="1"/>
  <c r="O4262" i="1"/>
  <c r="O4263" i="1"/>
  <c r="O4264" i="1"/>
  <c r="O4265" i="1"/>
  <c r="O4266" i="1"/>
  <c r="O4267" i="1"/>
  <c r="O4268" i="1"/>
  <c r="O4269" i="1"/>
  <c r="O4270" i="1"/>
  <c r="O4271" i="1"/>
  <c r="O4272" i="1"/>
  <c r="O4273" i="1"/>
  <c r="O4274" i="1"/>
  <c r="O4275" i="1"/>
  <c r="O4276" i="1"/>
  <c r="O4277" i="1"/>
  <c r="O4278" i="1"/>
  <c r="O4279" i="1"/>
  <c r="O4280" i="1"/>
  <c r="O4281" i="1"/>
  <c r="O4282" i="1"/>
  <c r="O4283" i="1"/>
  <c r="O4284" i="1"/>
  <c r="O4285" i="1"/>
  <c r="O4286" i="1"/>
  <c r="O4287" i="1"/>
  <c r="O4288" i="1"/>
  <c r="O4289" i="1"/>
  <c r="O4290" i="1"/>
  <c r="O4291" i="1"/>
  <c r="O4292" i="1"/>
  <c r="O4293" i="1"/>
  <c r="O4294" i="1"/>
  <c r="O4295" i="1"/>
  <c r="O4296" i="1"/>
  <c r="O4297" i="1"/>
  <c r="O4298" i="1"/>
  <c r="O4299" i="1"/>
  <c r="O4300" i="1"/>
  <c r="O4301" i="1"/>
  <c r="O4302" i="1"/>
  <c r="O4303" i="1"/>
  <c r="O4304" i="1"/>
  <c r="O4305" i="1"/>
  <c r="O4306" i="1"/>
  <c r="O4307" i="1"/>
  <c r="O4308" i="1"/>
  <c r="O4309" i="1"/>
  <c r="O4310" i="1"/>
  <c r="O4311" i="1"/>
  <c r="O4312" i="1"/>
  <c r="O4313" i="1"/>
  <c r="O4314" i="1"/>
  <c r="O4315" i="1"/>
  <c r="O4316" i="1"/>
  <c r="O4317" i="1"/>
  <c r="O4318" i="1"/>
  <c r="O4319" i="1"/>
  <c r="O4320" i="1"/>
  <c r="O4321" i="1"/>
  <c r="O4322" i="1"/>
  <c r="O4323" i="1"/>
  <c r="O4324" i="1"/>
  <c r="O4325" i="1"/>
  <c r="O4326" i="1"/>
  <c r="O4327" i="1"/>
  <c r="O4328" i="1"/>
  <c r="O4329" i="1"/>
  <c r="O4330" i="1"/>
  <c r="O4331" i="1"/>
  <c r="O4332" i="1"/>
  <c r="O4333" i="1"/>
  <c r="O4334" i="1"/>
  <c r="O4335" i="1"/>
  <c r="O4336" i="1"/>
  <c r="O4337" i="1"/>
  <c r="O4338" i="1"/>
  <c r="O4339" i="1"/>
  <c r="O4340" i="1"/>
  <c r="O4341" i="1"/>
  <c r="O4342" i="1"/>
  <c r="O4343" i="1"/>
  <c r="O4344" i="1"/>
  <c r="O4345" i="1"/>
  <c r="O4346" i="1"/>
  <c r="O4347" i="1"/>
  <c r="O4348" i="1"/>
  <c r="O4349" i="1"/>
  <c r="O4350" i="1"/>
  <c r="O4351" i="1"/>
  <c r="O4352" i="1"/>
  <c r="O4353" i="1"/>
  <c r="O4354" i="1"/>
  <c r="O4355" i="1"/>
  <c r="O4356" i="1"/>
  <c r="O4357" i="1"/>
  <c r="O4358" i="1"/>
  <c r="O4359" i="1"/>
  <c r="O4360" i="1"/>
  <c r="O4361" i="1"/>
  <c r="O4362" i="1"/>
  <c r="O4363" i="1"/>
  <c r="O4364" i="1"/>
  <c r="O4365" i="1"/>
  <c r="O4366" i="1"/>
  <c r="O4367" i="1"/>
  <c r="O4368" i="1"/>
  <c r="O4369" i="1"/>
  <c r="O4370" i="1"/>
  <c r="O4371" i="1"/>
  <c r="O4372" i="1"/>
  <c r="O4373" i="1"/>
  <c r="O4374" i="1"/>
  <c r="O4375" i="1"/>
  <c r="O4376" i="1"/>
  <c r="O4377" i="1"/>
  <c r="O4378" i="1"/>
  <c r="O4379" i="1"/>
  <c r="O4380" i="1"/>
  <c r="O4381" i="1"/>
  <c r="O4382" i="1"/>
  <c r="O4383" i="1"/>
  <c r="O4384" i="1"/>
  <c r="O4385" i="1"/>
  <c r="O4386" i="1"/>
  <c r="O4387" i="1"/>
  <c r="O4388" i="1"/>
  <c r="O4389" i="1"/>
  <c r="O4390" i="1"/>
  <c r="O4391" i="1"/>
  <c r="O4392" i="1"/>
  <c r="O4393" i="1"/>
  <c r="O4394" i="1"/>
  <c r="O4395" i="1"/>
  <c r="O4396" i="1"/>
  <c r="O4397" i="1"/>
  <c r="O4398" i="1"/>
  <c r="O4399" i="1"/>
  <c r="O4400" i="1"/>
  <c r="O4401" i="1"/>
  <c r="O4402" i="1"/>
  <c r="O4403" i="1"/>
  <c r="O4404" i="1"/>
  <c r="O4405" i="1"/>
  <c r="O4406" i="1"/>
  <c r="O4407" i="1"/>
  <c r="O4408" i="1"/>
  <c r="O4409" i="1"/>
  <c r="O4410" i="1"/>
  <c r="O4411" i="1"/>
  <c r="O4412" i="1"/>
  <c r="O4413" i="1"/>
  <c r="O4414" i="1"/>
  <c r="O4415" i="1"/>
  <c r="O4416" i="1"/>
  <c r="O4417" i="1"/>
  <c r="O4418" i="1"/>
  <c r="O4419" i="1"/>
  <c r="O4420" i="1"/>
  <c r="O4421" i="1"/>
  <c r="O4422" i="1"/>
  <c r="O4423" i="1"/>
  <c r="O4424" i="1"/>
  <c r="O4425" i="1"/>
  <c r="O4426" i="1"/>
  <c r="O4427" i="1"/>
  <c r="O4428" i="1"/>
  <c r="O4429" i="1"/>
  <c r="O4430" i="1"/>
  <c r="O4431" i="1"/>
  <c r="O4432" i="1"/>
  <c r="O4433" i="1"/>
  <c r="O4434" i="1"/>
  <c r="O4435" i="1"/>
  <c r="O4436" i="1"/>
  <c r="O4437" i="1"/>
  <c r="O4438" i="1"/>
  <c r="O4439" i="1"/>
  <c r="O4440" i="1"/>
  <c r="O4441" i="1"/>
  <c r="O4442" i="1"/>
  <c r="O4443" i="1"/>
  <c r="O4444" i="1"/>
  <c r="O4445" i="1"/>
  <c r="O4446" i="1"/>
  <c r="O4447" i="1"/>
  <c r="O4448" i="1"/>
  <c r="O4449" i="1"/>
  <c r="O4450" i="1"/>
  <c r="O4451" i="1"/>
  <c r="O4452" i="1"/>
  <c r="O4453" i="1"/>
  <c r="O4454" i="1"/>
  <c r="O4455" i="1"/>
  <c r="O4456" i="1"/>
  <c r="O4457" i="1"/>
  <c r="O4458" i="1"/>
  <c r="O4459" i="1"/>
  <c r="O4460" i="1"/>
  <c r="O4461" i="1"/>
  <c r="O4462" i="1"/>
  <c r="O4463" i="1"/>
  <c r="O4464" i="1"/>
  <c r="O4465" i="1"/>
  <c r="O4466" i="1"/>
  <c r="O4467" i="1"/>
  <c r="O4468" i="1"/>
  <c r="O4469" i="1"/>
  <c r="O4470" i="1"/>
  <c r="O4471" i="1"/>
  <c r="O4472" i="1"/>
  <c r="O4473" i="1"/>
  <c r="O4474" i="1"/>
  <c r="O4475" i="1"/>
  <c r="O4476" i="1"/>
  <c r="O4477" i="1"/>
  <c r="O4478" i="1"/>
  <c r="O4479" i="1"/>
  <c r="O4480" i="1"/>
  <c r="O4481" i="1"/>
  <c r="O4482" i="1"/>
  <c r="O4483" i="1"/>
  <c r="O4484" i="1"/>
  <c r="O4485" i="1"/>
  <c r="O4486" i="1"/>
  <c r="O4487" i="1"/>
  <c r="O4488" i="1"/>
  <c r="O4489" i="1"/>
  <c r="O4490" i="1"/>
  <c r="O4491" i="1"/>
  <c r="O4492" i="1"/>
  <c r="O4493" i="1"/>
  <c r="O4494" i="1"/>
  <c r="O4495" i="1"/>
  <c r="O4496" i="1"/>
  <c r="O4497" i="1"/>
  <c r="O4498" i="1"/>
  <c r="O4499" i="1"/>
  <c r="O4500" i="1"/>
  <c r="O4501" i="1"/>
  <c r="O4502" i="1"/>
  <c r="O4503" i="1"/>
  <c r="O4504" i="1"/>
  <c r="O4505" i="1"/>
  <c r="O4506" i="1"/>
  <c r="O4507" i="1"/>
  <c r="O4508" i="1"/>
  <c r="O4509" i="1"/>
  <c r="O4510" i="1"/>
  <c r="O4511" i="1"/>
  <c r="O4512" i="1"/>
  <c r="O4513" i="1"/>
  <c r="O4514" i="1"/>
  <c r="O4515" i="1"/>
  <c r="O4516" i="1"/>
  <c r="O4517" i="1"/>
  <c r="O4518" i="1"/>
  <c r="O4519" i="1"/>
  <c r="O4520" i="1"/>
  <c r="O4521" i="1"/>
  <c r="O4522" i="1"/>
  <c r="O4523" i="1"/>
  <c r="O4524" i="1"/>
  <c r="O4525" i="1"/>
  <c r="O4526" i="1"/>
  <c r="O4527" i="1"/>
  <c r="O4528" i="1"/>
  <c r="O4529" i="1"/>
  <c r="O4530" i="1"/>
  <c r="O4531" i="1"/>
  <c r="O4532" i="1"/>
  <c r="O4533" i="1"/>
  <c r="O4534" i="1"/>
  <c r="O4535" i="1"/>
  <c r="O4536" i="1"/>
  <c r="O4537" i="1"/>
  <c r="O4538" i="1"/>
  <c r="O4539" i="1"/>
  <c r="O4540" i="1"/>
  <c r="O4541" i="1"/>
  <c r="O4542" i="1"/>
  <c r="O4543" i="1"/>
  <c r="O4544" i="1"/>
  <c r="O4545" i="1"/>
  <c r="O4546" i="1"/>
  <c r="O4547" i="1"/>
  <c r="O4548" i="1"/>
  <c r="O4549" i="1"/>
  <c r="O4550" i="1"/>
  <c r="O4551" i="1"/>
  <c r="O4552" i="1"/>
  <c r="O4553" i="1"/>
  <c r="O4554" i="1"/>
  <c r="O4555" i="1"/>
  <c r="O4556" i="1"/>
  <c r="O4557" i="1"/>
  <c r="O4558" i="1"/>
  <c r="O4559" i="1"/>
  <c r="O4560" i="1"/>
  <c r="O4561" i="1"/>
  <c r="O4562" i="1"/>
  <c r="O4563" i="1"/>
  <c r="O4564" i="1"/>
  <c r="O4565" i="1"/>
  <c r="O4566" i="1"/>
  <c r="O4567" i="1"/>
  <c r="O4568" i="1"/>
  <c r="O4569" i="1"/>
  <c r="O4570" i="1"/>
  <c r="O4571" i="1"/>
  <c r="O4572" i="1"/>
  <c r="O4573" i="1"/>
  <c r="O4574" i="1"/>
  <c r="O4575" i="1"/>
  <c r="O4576" i="1"/>
  <c r="O4577" i="1"/>
  <c r="O4578" i="1"/>
  <c r="O4579" i="1"/>
  <c r="O4580" i="1"/>
  <c r="O4581" i="1"/>
  <c r="O4582" i="1"/>
  <c r="O4583" i="1"/>
  <c r="O4584" i="1"/>
  <c r="O4585" i="1"/>
  <c r="O4586" i="1"/>
  <c r="O4587" i="1"/>
  <c r="O4588" i="1"/>
  <c r="O4589" i="1"/>
  <c r="O4590" i="1"/>
  <c r="O4591" i="1"/>
  <c r="O4592" i="1"/>
  <c r="O4593" i="1"/>
  <c r="O4594" i="1"/>
  <c r="O4595" i="1"/>
  <c r="O4596" i="1"/>
  <c r="O4597" i="1"/>
  <c r="O4598" i="1"/>
  <c r="O4599" i="1"/>
  <c r="O4600" i="1"/>
  <c r="O4601" i="1"/>
  <c r="O4602" i="1"/>
  <c r="O4603" i="1"/>
  <c r="O4604" i="1"/>
  <c r="O4605" i="1"/>
  <c r="O4606" i="1"/>
  <c r="O4607" i="1"/>
  <c r="O4608" i="1"/>
  <c r="O4609" i="1"/>
  <c r="O4610" i="1"/>
  <c r="O4611" i="1"/>
  <c r="O4612" i="1"/>
  <c r="O4613" i="1"/>
  <c r="O4614" i="1"/>
  <c r="O4615" i="1"/>
  <c r="O4616" i="1"/>
  <c r="O4617" i="1"/>
  <c r="O4618" i="1"/>
  <c r="O4619" i="1"/>
  <c r="O4620" i="1"/>
  <c r="O4621" i="1"/>
  <c r="O4622" i="1"/>
  <c r="O4623" i="1"/>
  <c r="O4624" i="1"/>
  <c r="O4625" i="1"/>
  <c r="O4626" i="1"/>
  <c r="O4627" i="1"/>
  <c r="O4628" i="1"/>
  <c r="O4629" i="1"/>
  <c r="O4630" i="1"/>
  <c r="O4631" i="1"/>
  <c r="O4632" i="1"/>
  <c r="O4633" i="1"/>
  <c r="O4634" i="1"/>
  <c r="O4635" i="1"/>
  <c r="O4636" i="1"/>
  <c r="O4637" i="1"/>
  <c r="O4638" i="1"/>
  <c r="O4639" i="1"/>
  <c r="O4640" i="1"/>
  <c r="O4641" i="1"/>
  <c r="O4642" i="1"/>
  <c r="O4643" i="1"/>
  <c r="O4644" i="1"/>
  <c r="O4645" i="1"/>
  <c r="O4646" i="1"/>
  <c r="O4647" i="1"/>
  <c r="O4648" i="1"/>
  <c r="O4649" i="1"/>
  <c r="O4650" i="1"/>
  <c r="O4651" i="1"/>
  <c r="O4652" i="1"/>
  <c r="O4653" i="1"/>
  <c r="O4654" i="1"/>
  <c r="O4655" i="1"/>
  <c r="O4656" i="1"/>
  <c r="O4657" i="1"/>
  <c r="O4658" i="1"/>
  <c r="O4659" i="1"/>
  <c r="O4660" i="1"/>
  <c r="O4661" i="1"/>
  <c r="O4662" i="1"/>
  <c r="O4663" i="1"/>
  <c r="O4664" i="1"/>
  <c r="O4665" i="1"/>
  <c r="O4666" i="1"/>
  <c r="O4667" i="1"/>
  <c r="O4668" i="1"/>
  <c r="O4669" i="1"/>
  <c r="O4670" i="1"/>
  <c r="O4671" i="1"/>
  <c r="O4672" i="1"/>
  <c r="O4673" i="1"/>
  <c r="O4674" i="1"/>
  <c r="O4675" i="1"/>
  <c r="O4676" i="1"/>
  <c r="O4677" i="1"/>
  <c r="O4678" i="1"/>
  <c r="O4679" i="1"/>
  <c r="O4680" i="1"/>
  <c r="O4681" i="1"/>
  <c r="O4682" i="1"/>
  <c r="O4683" i="1"/>
  <c r="O4684" i="1"/>
  <c r="O4685" i="1"/>
  <c r="O4686" i="1"/>
  <c r="O4687" i="1"/>
  <c r="O4688" i="1"/>
  <c r="O4689" i="1"/>
  <c r="O4690" i="1"/>
  <c r="O4691" i="1"/>
  <c r="O4692" i="1"/>
  <c r="O4693" i="1"/>
  <c r="O4694" i="1"/>
  <c r="O4695" i="1"/>
  <c r="O4696" i="1"/>
  <c r="O4697" i="1"/>
  <c r="O4698" i="1"/>
  <c r="O4699" i="1"/>
  <c r="O4700" i="1"/>
  <c r="O4701" i="1"/>
  <c r="O4702" i="1"/>
  <c r="O4703" i="1"/>
  <c r="O4704" i="1"/>
  <c r="O4705" i="1"/>
  <c r="O4706" i="1"/>
  <c r="O4707" i="1"/>
  <c r="O4708" i="1"/>
  <c r="O4709" i="1"/>
  <c r="O4710" i="1"/>
  <c r="O4711" i="1"/>
  <c r="O4712" i="1"/>
  <c r="O4713" i="1"/>
  <c r="O4714" i="1"/>
  <c r="O4715" i="1"/>
  <c r="O4716" i="1"/>
  <c r="O4717" i="1"/>
  <c r="O4718" i="1"/>
  <c r="O4719" i="1"/>
  <c r="O4720" i="1"/>
  <c r="O4721" i="1"/>
  <c r="O4722" i="1"/>
  <c r="O4723" i="1"/>
  <c r="O4724" i="1"/>
  <c r="O4725" i="1"/>
  <c r="O4726" i="1"/>
  <c r="O4727" i="1"/>
  <c r="O4728" i="1"/>
  <c r="O4729" i="1"/>
  <c r="O4730" i="1"/>
  <c r="O4731" i="1"/>
  <c r="O4732" i="1"/>
  <c r="O4733" i="1"/>
  <c r="O4734" i="1"/>
  <c r="O4735" i="1"/>
  <c r="O4736" i="1"/>
  <c r="O4737" i="1"/>
  <c r="O4738" i="1"/>
  <c r="O4739" i="1"/>
  <c r="O4740" i="1"/>
  <c r="O4741" i="1"/>
  <c r="O4742" i="1"/>
  <c r="O4743" i="1"/>
  <c r="O4744" i="1"/>
  <c r="O4745" i="1"/>
  <c r="O4746" i="1"/>
  <c r="O4747" i="1"/>
  <c r="O4748" i="1"/>
  <c r="O4749" i="1"/>
  <c r="O4750" i="1"/>
  <c r="O4751" i="1"/>
  <c r="O4752" i="1"/>
  <c r="O4753" i="1"/>
  <c r="O4754" i="1"/>
  <c r="O4755" i="1"/>
  <c r="O4756" i="1"/>
  <c r="O4757" i="1"/>
  <c r="O4758" i="1"/>
  <c r="O4759" i="1"/>
  <c r="O4760" i="1"/>
  <c r="O4761" i="1"/>
  <c r="O4762" i="1"/>
  <c r="O4763" i="1"/>
  <c r="O4764" i="1"/>
  <c r="O4765" i="1"/>
  <c r="O4766" i="1"/>
  <c r="O4767" i="1"/>
  <c r="O4768" i="1"/>
  <c r="O4769" i="1"/>
  <c r="O4770" i="1"/>
  <c r="O4771" i="1"/>
  <c r="O4772" i="1"/>
  <c r="O4773" i="1"/>
  <c r="O4774" i="1"/>
  <c r="O4775" i="1"/>
  <c r="O4776" i="1"/>
  <c r="O4777" i="1"/>
  <c r="O4778" i="1"/>
  <c r="O4779" i="1"/>
  <c r="O4780" i="1"/>
  <c r="O4781" i="1"/>
  <c r="O4782" i="1"/>
  <c r="O4783" i="1"/>
  <c r="O4784" i="1"/>
  <c r="O4785" i="1"/>
  <c r="O4786" i="1"/>
  <c r="O4787" i="1"/>
  <c r="O4788" i="1"/>
  <c r="O4789" i="1"/>
  <c r="O4790" i="1"/>
  <c r="O4791" i="1"/>
  <c r="O4792" i="1"/>
  <c r="O4793" i="1"/>
  <c r="O4794" i="1"/>
  <c r="O4795" i="1"/>
  <c r="O4796" i="1"/>
  <c r="O4797" i="1"/>
  <c r="O4798" i="1"/>
  <c r="O4799" i="1"/>
  <c r="O4800" i="1"/>
  <c r="O4801" i="1"/>
  <c r="O4802" i="1"/>
  <c r="O4803" i="1"/>
  <c r="O4804" i="1"/>
  <c r="O4805" i="1"/>
  <c r="O4806" i="1"/>
  <c r="O4807" i="1"/>
  <c r="O4808" i="1"/>
  <c r="O4809" i="1"/>
  <c r="O4810" i="1"/>
  <c r="O4811" i="1"/>
  <c r="O4812" i="1"/>
  <c r="O4813" i="1"/>
  <c r="O4814" i="1"/>
  <c r="O4815" i="1"/>
  <c r="O4816" i="1"/>
  <c r="O4817" i="1"/>
  <c r="O4818" i="1"/>
  <c r="O4819" i="1"/>
  <c r="O4820" i="1"/>
  <c r="O4821" i="1"/>
  <c r="O4822" i="1"/>
  <c r="O4823" i="1"/>
  <c r="O4824" i="1"/>
  <c r="O4825" i="1"/>
  <c r="O4826" i="1"/>
  <c r="O4827" i="1"/>
  <c r="O4828" i="1"/>
  <c r="O4829" i="1"/>
  <c r="O4830" i="1"/>
  <c r="O4831" i="1"/>
  <c r="O4832" i="1"/>
  <c r="O4833" i="1"/>
  <c r="O4834" i="1"/>
  <c r="O4835" i="1"/>
  <c r="O4836" i="1"/>
  <c r="O4837" i="1"/>
  <c r="O4838" i="1"/>
  <c r="O4839" i="1"/>
  <c r="O4840" i="1"/>
  <c r="O4841" i="1"/>
  <c r="O4842" i="1"/>
  <c r="O4843" i="1"/>
  <c r="O4844" i="1"/>
  <c r="O4845" i="1"/>
  <c r="O4846" i="1"/>
  <c r="O4847" i="1"/>
  <c r="O4848" i="1"/>
  <c r="O4849" i="1"/>
  <c r="O4850" i="1"/>
  <c r="O4851" i="1"/>
  <c r="O4852" i="1"/>
  <c r="O4853" i="1"/>
  <c r="O4854" i="1"/>
  <c r="O4855" i="1"/>
  <c r="O4856" i="1"/>
  <c r="O4857" i="1"/>
  <c r="O4858" i="1"/>
  <c r="O4859" i="1"/>
  <c r="O4860" i="1"/>
  <c r="O4861" i="1"/>
  <c r="O4862" i="1"/>
  <c r="O4863" i="1"/>
  <c r="O4864" i="1"/>
  <c r="O4865" i="1"/>
  <c r="O4866" i="1"/>
  <c r="O4867" i="1"/>
  <c r="O4868" i="1"/>
  <c r="O4869" i="1"/>
  <c r="O4870" i="1"/>
  <c r="O4871" i="1"/>
  <c r="O4872" i="1"/>
  <c r="O4873" i="1"/>
  <c r="O4874" i="1"/>
  <c r="O4875" i="1"/>
  <c r="O4876" i="1"/>
  <c r="O4877" i="1"/>
  <c r="O4878" i="1"/>
  <c r="O4879" i="1"/>
  <c r="O4880" i="1"/>
  <c r="O4881" i="1"/>
  <c r="O4882" i="1"/>
  <c r="O4883" i="1"/>
  <c r="O4884" i="1"/>
  <c r="O4885" i="1"/>
  <c r="O4886" i="1"/>
  <c r="O4887" i="1"/>
  <c r="O4888" i="1"/>
  <c r="O4889" i="1"/>
  <c r="O4890" i="1"/>
  <c r="O4891" i="1"/>
  <c r="O4892" i="1"/>
  <c r="O4893" i="1"/>
  <c r="O4894" i="1"/>
  <c r="O4895" i="1"/>
  <c r="O4896" i="1"/>
  <c r="O4897" i="1"/>
  <c r="O4898" i="1"/>
  <c r="O4899" i="1"/>
  <c r="O4900" i="1"/>
  <c r="O4901" i="1"/>
  <c r="O4902" i="1"/>
  <c r="O4903" i="1"/>
  <c r="O4904" i="1"/>
  <c r="O4905" i="1"/>
  <c r="O4906" i="1"/>
  <c r="O4907" i="1"/>
  <c r="O4908" i="1"/>
  <c r="O4909" i="1"/>
  <c r="O4910" i="1"/>
  <c r="O4911" i="1"/>
  <c r="O4912" i="1"/>
  <c r="O4913" i="1"/>
  <c r="O4914" i="1"/>
  <c r="O4915" i="1"/>
  <c r="O4916" i="1"/>
  <c r="O4917" i="1"/>
  <c r="O4918" i="1"/>
  <c r="O4919" i="1"/>
  <c r="O4920" i="1"/>
  <c r="O4921" i="1"/>
  <c r="O4922" i="1"/>
  <c r="O4923" i="1"/>
  <c r="O4924" i="1"/>
  <c r="O4925" i="1"/>
  <c r="O4926" i="1"/>
  <c r="O4927" i="1"/>
  <c r="O4928" i="1"/>
  <c r="O4929" i="1"/>
  <c r="O4930" i="1"/>
  <c r="O4931" i="1"/>
  <c r="O4932" i="1"/>
  <c r="O4933" i="1"/>
  <c r="O4934" i="1"/>
  <c r="O4935" i="1"/>
  <c r="O4936" i="1"/>
  <c r="O4937" i="1"/>
  <c r="O4938" i="1"/>
  <c r="O4939" i="1"/>
  <c r="O4940" i="1"/>
  <c r="O4941" i="1"/>
  <c r="O4942" i="1"/>
  <c r="O4943" i="1"/>
  <c r="O4944" i="1"/>
  <c r="O4945" i="1"/>
  <c r="O4946" i="1"/>
  <c r="O4947" i="1"/>
  <c r="O4948" i="1"/>
  <c r="O4949" i="1"/>
  <c r="O4950" i="1"/>
  <c r="O4951" i="1"/>
  <c r="O4952" i="1"/>
  <c r="O4953" i="1"/>
  <c r="O4954" i="1"/>
  <c r="O4955" i="1"/>
  <c r="O4956" i="1"/>
  <c r="O4957" i="1"/>
  <c r="O4958" i="1"/>
  <c r="O4959" i="1"/>
  <c r="O4960" i="1"/>
  <c r="O4961" i="1"/>
  <c r="O4962" i="1"/>
  <c r="O4963" i="1"/>
  <c r="O4964" i="1"/>
  <c r="O4965" i="1"/>
  <c r="O4966" i="1"/>
  <c r="O4967" i="1"/>
  <c r="O4968" i="1"/>
  <c r="O4969" i="1"/>
  <c r="O4970" i="1"/>
  <c r="O4971" i="1"/>
  <c r="O4972" i="1"/>
  <c r="O4973" i="1"/>
  <c r="O4974" i="1"/>
  <c r="O4975" i="1"/>
  <c r="O4976" i="1"/>
  <c r="O4977" i="1"/>
  <c r="O4978" i="1"/>
  <c r="O4979" i="1"/>
  <c r="O4980" i="1"/>
  <c r="O4981" i="1"/>
  <c r="O4982" i="1"/>
  <c r="O4983" i="1"/>
  <c r="O4984" i="1"/>
  <c r="O4985" i="1"/>
  <c r="O4986" i="1"/>
  <c r="O4987" i="1"/>
  <c r="O4988" i="1"/>
  <c r="O4989" i="1"/>
  <c r="O4990" i="1"/>
  <c r="O4991" i="1"/>
  <c r="O4992" i="1"/>
  <c r="O4993" i="1"/>
  <c r="O4994" i="1"/>
  <c r="O4995" i="1"/>
  <c r="O4996" i="1"/>
  <c r="O4997" i="1"/>
  <c r="O4998" i="1"/>
  <c r="O4999" i="1"/>
  <c r="O5000" i="1"/>
  <c r="O5001" i="1"/>
  <c r="O5002" i="1"/>
  <c r="O5003" i="1"/>
  <c r="O5004" i="1"/>
  <c r="O5005" i="1"/>
  <c r="O5006" i="1"/>
  <c r="O5007" i="1"/>
  <c r="O5008" i="1"/>
  <c r="O5009" i="1"/>
  <c r="O5010" i="1"/>
  <c r="O5011" i="1"/>
  <c r="O5012" i="1"/>
  <c r="O5013" i="1"/>
  <c r="O5014" i="1"/>
  <c r="O5015" i="1"/>
  <c r="O5016" i="1"/>
  <c r="O5017" i="1"/>
  <c r="O5018" i="1"/>
  <c r="O5019" i="1"/>
  <c r="O5020" i="1"/>
  <c r="O5021" i="1"/>
  <c r="O5022" i="1"/>
  <c r="O5023" i="1"/>
  <c r="O5024" i="1"/>
  <c r="O5025" i="1"/>
  <c r="O5026" i="1"/>
  <c r="O5027" i="1"/>
  <c r="O5028" i="1"/>
  <c r="O5029" i="1"/>
  <c r="O5030" i="1"/>
  <c r="O5031" i="1"/>
  <c r="O5032" i="1"/>
  <c r="O5033" i="1"/>
  <c r="O5034" i="1"/>
  <c r="O5035" i="1"/>
  <c r="O5036" i="1"/>
  <c r="O5037" i="1"/>
  <c r="O5038" i="1"/>
  <c r="O5039" i="1"/>
  <c r="O5040" i="1"/>
  <c r="O5041" i="1"/>
  <c r="O5042" i="1"/>
  <c r="O5043" i="1"/>
  <c r="O5044" i="1"/>
  <c r="O5045" i="1"/>
  <c r="O5046" i="1"/>
  <c r="O5047" i="1"/>
  <c r="O5048" i="1"/>
  <c r="O5049" i="1"/>
  <c r="O5050" i="1"/>
  <c r="O5051" i="1"/>
  <c r="O5052" i="1"/>
  <c r="O5053" i="1"/>
  <c r="O5054" i="1"/>
  <c r="O5055" i="1"/>
  <c r="O5056" i="1"/>
  <c r="O5057" i="1"/>
  <c r="O5058" i="1"/>
  <c r="O5059" i="1"/>
  <c r="O5060" i="1"/>
  <c r="O5061" i="1"/>
  <c r="O5062" i="1"/>
  <c r="O5063" i="1"/>
  <c r="O5064" i="1"/>
  <c r="O5065" i="1"/>
  <c r="O5066" i="1"/>
  <c r="O5067" i="1"/>
  <c r="O5068" i="1"/>
  <c r="O5069" i="1"/>
  <c r="O5070" i="1"/>
  <c r="O5071" i="1"/>
  <c r="O5072" i="1"/>
  <c r="O5073" i="1"/>
  <c r="O5074" i="1"/>
  <c r="O5075" i="1"/>
  <c r="O5076" i="1"/>
  <c r="O5077" i="1"/>
  <c r="O5078" i="1"/>
  <c r="O5079" i="1"/>
  <c r="O5080" i="1"/>
  <c r="O5081" i="1"/>
  <c r="O5082" i="1"/>
  <c r="O5083" i="1"/>
  <c r="O5084" i="1"/>
  <c r="O5085" i="1"/>
  <c r="O5086" i="1"/>
  <c r="O5087" i="1"/>
  <c r="O5088" i="1"/>
  <c r="O5089" i="1"/>
  <c r="O5090" i="1"/>
  <c r="O5091" i="1"/>
  <c r="O5092" i="1"/>
  <c r="O5093" i="1"/>
  <c r="O5094" i="1"/>
  <c r="O5095" i="1"/>
  <c r="O5096" i="1"/>
  <c r="O5097" i="1"/>
  <c r="O5098" i="1"/>
  <c r="O5099" i="1"/>
  <c r="O5100" i="1"/>
  <c r="O5101" i="1"/>
  <c r="O5102" i="1"/>
  <c r="O5103" i="1"/>
  <c r="O5104" i="1"/>
  <c r="O5105" i="1"/>
  <c r="O5106" i="1"/>
  <c r="O5107" i="1"/>
  <c r="O5108" i="1"/>
  <c r="O5109" i="1"/>
  <c r="O5110" i="1"/>
  <c r="O5111" i="1"/>
  <c r="O5112" i="1"/>
  <c r="O5113" i="1"/>
  <c r="O5114" i="1"/>
  <c r="O5115" i="1"/>
  <c r="O5116" i="1"/>
  <c r="O5117" i="1"/>
  <c r="O5118" i="1"/>
  <c r="O5119" i="1"/>
  <c r="O5120" i="1"/>
  <c r="O5121" i="1"/>
  <c r="O5122" i="1"/>
  <c r="O5123" i="1"/>
  <c r="O5124" i="1"/>
  <c r="O5125" i="1"/>
  <c r="O5126" i="1"/>
  <c r="O5127" i="1"/>
  <c r="O5128" i="1"/>
  <c r="O5129" i="1"/>
  <c r="O5130" i="1"/>
  <c r="O5131" i="1"/>
  <c r="O5132" i="1"/>
  <c r="O5133" i="1"/>
  <c r="O5134" i="1"/>
  <c r="O5135" i="1"/>
  <c r="O5136" i="1"/>
  <c r="O5137" i="1"/>
  <c r="O5138" i="1"/>
  <c r="O5139" i="1"/>
  <c r="O5140" i="1"/>
  <c r="O5141" i="1"/>
  <c r="O5142" i="1"/>
  <c r="O5143" i="1"/>
  <c r="O5144" i="1"/>
  <c r="O5145" i="1"/>
  <c r="O5146" i="1"/>
  <c r="O5147" i="1"/>
  <c r="O5148" i="1"/>
  <c r="O5149" i="1"/>
  <c r="O5150" i="1"/>
  <c r="O5151" i="1"/>
  <c r="O5152" i="1"/>
  <c r="O5153" i="1"/>
  <c r="O5154" i="1"/>
  <c r="O5155" i="1"/>
  <c r="O5156" i="1"/>
  <c r="O5157" i="1"/>
  <c r="O5158" i="1"/>
  <c r="O5159" i="1"/>
  <c r="O5160" i="1"/>
  <c r="O5161" i="1"/>
  <c r="O5162" i="1"/>
  <c r="O5163" i="1"/>
  <c r="O5164" i="1"/>
  <c r="O5165" i="1"/>
  <c r="O5166" i="1"/>
  <c r="O5167" i="1"/>
  <c r="O5168" i="1"/>
  <c r="O5169" i="1"/>
  <c r="O5170" i="1"/>
  <c r="O5171" i="1"/>
  <c r="O5172" i="1"/>
  <c r="O5173" i="1"/>
  <c r="O5174" i="1"/>
  <c r="O5175" i="1"/>
  <c r="O5176" i="1"/>
  <c r="O5177" i="1"/>
  <c r="O5178" i="1"/>
  <c r="O5179" i="1"/>
  <c r="O5180" i="1"/>
  <c r="O5181" i="1"/>
  <c r="O5182" i="1"/>
  <c r="O5183" i="1"/>
  <c r="O5184" i="1"/>
  <c r="O5185" i="1"/>
  <c r="O5186" i="1"/>
  <c r="O5187" i="1"/>
  <c r="O5188" i="1"/>
  <c r="O5189" i="1"/>
  <c r="O5190" i="1"/>
  <c r="O5191" i="1"/>
  <c r="O5192" i="1"/>
  <c r="O5193" i="1"/>
  <c r="O5194" i="1"/>
  <c r="O5195" i="1"/>
  <c r="O5196" i="1"/>
  <c r="O5197" i="1"/>
  <c r="O5198" i="1"/>
  <c r="O5199" i="1"/>
  <c r="O5200" i="1"/>
  <c r="O5201" i="1"/>
  <c r="O5202" i="1"/>
  <c r="O5203" i="1"/>
  <c r="O5204" i="1"/>
  <c r="O5205" i="1"/>
  <c r="O5206" i="1"/>
  <c r="O5207" i="1"/>
  <c r="O5208" i="1"/>
  <c r="O5209" i="1"/>
  <c r="O5210" i="1"/>
  <c r="O5211" i="1"/>
  <c r="O5212" i="1"/>
  <c r="O5213" i="1"/>
  <c r="O5214" i="1"/>
  <c r="O5215" i="1"/>
  <c r="O5216" i="1"/>
  <c r="O5217" i="1"/>
  <c r="O5218" i="1"/>
  <c r="O5219" i="1"/>
  <c r="O5220" i="1"/>
  <c r="O5221" i="1"/>
  <c r="O5222" i="1"/>
  <c r="O5223" i="1"/>
  <c r="O5224" i="1"/>
  <c r="O5225" i="1"/>
  <c r="O5226" i="1"/>
  <c r="O5227" i="1"/>
  <c r="O5228" i="1"/>
  <c r="O5229" i="1"/>
  <c r="O5230" i="1"/>
  <c r="O5231" i="1"/>
  <c r="O5232" i="1"/>
  <c r="O5233" i="1"/>
  <c r="O5234" i="1"/>
  <c r="O5235" i="1"/>
  <c r="O5236" i="1"/>
  <c r="O5237" i="1"/>
  <c r="O5238" i="1"/>
  <c r="O5239" i="1"/>
  <c r="O5240" i="1"/>
  <c r="O5241" i="1"/>
  <c r="O5242" i="1"/>
  <c r="O5243" i="1"/>
  <c r="O5244" i="1"/>
  <c r="O5245" i="1"/>
  <c r="O5246" i="1"/>
  <c r="O5247" i="1"/>
  <c r="O5248" i="1"/>
  <c r="O5249" i="1"/>
  <c r="O5250" i="1"/>
  <c r="O5251" i="1"/>
  <c r="O5252" i="1"/>
  <c r="O5253" i="1"/>
  <c r="O5254" i="1"/>
  <c r="O5255" i="1"/>
  <c r="O5256" i="1"/>
  <c r="O5257" i="1"/>
  <c r="O5258" i="1"/>
  <c r="O5259" i="1"/>
  <c r="O5260" i="1"/>
  <c r="O5261" i="1"/>
  <c r="O5262" i="1"/>
  <c r="O5263" i="1"/>
  <c r="O5264" i="1"/>
  <c r="O5265" i="1"/>
  <c r="O5266" i="1"/>
  <c r="O5267" i="1"/>
  <c r="O5268" i="1"/>
  <c r="O5269" i="1"/>
  <c r="O5270" i="1"/>
  <c r="O5271" i="1"/>
  <c r="O5272" i="1"/>
  <c r="O5273" i="1"/>
  <c r="O5274" i="1"/>
  <c r="O5275" i="1"/>
  <c r="O5276" i="1"/>
  <c r="O5277" i="1"/>
  <c r="O5278" i="1"/>
  <c r="O5279" i="1"/>
  <c r="O5280" i="1"/>
  <c r="O5281" i="1"/>
  <c r="O5282" i="1"/>
  <c r="O5283" i="1"/>
  <c r="O5284" i="1"/>
  <c r="O5285" i="1"/>
  <c r="O5286" i="1"/>
  <c r="O5287" i="1"/>
  <c r="O5288" i="1"/>
  <c r="O5289" i="1"/>
  <c r="O5290" i="1"/>
  <c r="O5291" i="1"/>
  <c r="O5292" i="1"/>
  <c r="O5293" i="1"/>
  <c r="O5294" i="1"/>
  <c r="O5295" i="1"/>
  <c r="O5296" i="1"/>
  <c r="O5297" i="1"/>
  <c r="O5298" i="1"/>
  <c r="O5299" i="1"/>
  <c r="O5300" i="1"/>
  <c r="O5301" i="1"/>
  <c r="O5302" i="1"/>
  <c r="O5303" i="1"/>
  <c r="O5304" i="1"/>
  <c r="O5305" i="1"/>
  <c r="O5306" i="1"/>
  <c r="O5307" i="1"/>
  <c r="O5308" i="1"/>
  <c r="O5309" i="1"/>
  <c r="O5310" i="1"/>
  <c r="O5311" i="1"/>
  <c r="O5312" i="1"/>
  <c r="O5313" i="1"/>
  <c r="O5314" i="1"/>
  <c r="O5315" i="1"/>
  <c r="O5316" i="1"/>
  <c r="O5317" i="1"/>
  <c r="O5318" i="1"/>
  <c r="O5319" i="1"/>
  <c r="O5320" i="1"/>
  <c r="O5321" i="1"/>
  <c r="O5322" i="1"/>
  <c r="O5323" i="1"/>
  <c r="O5324" i="1"/>
  <c r="O5325" i="1"/>
  <c r="O5326" i="1"/>
  <c r="O5327" i="1"/>
  <c r="O5328" i="1"/>
  <c r="O5329" i="1"/>
  <c r="O5330" i="1"/>
  <c r="O5331" i="1"/>
  <c r="O5332" i="1"/>
  <c r="O5333" i="1"/>
  <c r="O5334" i="1"/>
  <c r="O5335" i="1"/>
  <c r="O5336" i="1"/>
  <c r="O5337" i="1"/>
  <c r="O5338" i="1"/>
  <c r="O5339" i="1"/>
  <c r="O5340" i="1"/>
  <c r="O5341" i="1"/>
  <c r="O5342" i="1"/>
  <c r="O5343" i="1"/>
  <c r="O5344" i="1"/>
  <c r="O5345" i="1"/>
  <c r="O5346" i="1"/>
  <c r="O5347" i="1"/>
  <c r="O5348" i="1"/>
  <c r="O5349" i="1"/>
  <c r="O5350" i="1"/>
  <c r="O5351" i="1"/>
  <c r="O5352" i="1"/>
  <c r="O5353" i="1"/>
  <c r="O5354" i="1"/>
  <c r="O5355" i="1"/>
  <c r="O5356" i="1"/>
  <c r="O5357" i="1"/>
  <c r="O5358" i="1"/>
  <c r="O5359" i="1"/>
  <c r="O5360" i="1"/>
  <c r="O5361" i="1"/>
  <c r="O5362" i="1"/>
  <c r="O5363" i="1"/>
  <c r="O5364" i="1"/>
  <c r="O5365" i="1"/>
  <c r="O5366" i="1"/>
  <c r="O5367" i="1"/>
  <c r="O5368" i="1"/>
  <c r="O5369" i="1"/>
  <c r="O5370" i="1"/>
  <c r="O5371" i="1"/>
  <c r="O5372" i="1"/>
  <c r="O5373" i="1"/>
  <c r="O5374" i="1"/>
  <c r="O5375" i="1"/>
  <c r="O5376" i="1"/>
  <c r="O5377" i="1"/>
  <c r="O5378" i="1"/>
  <c r="O5379" i="1"/>
  <c r="O5380" i="1"/>
  <c r="O5381" i="1"/>
  <c r="O5382" i="1"/>
  <c r="O5383" i="1"/>
  <c r="O5384" i="1"/>
  <c r="O5385" i="1"/>
  <c r="O5386" i="1"/>
  <c r="O5387" i="1"/>
  <c r="O5388" i="1"/>
  <c r="O5389" i="1"/>
  <c r="O5390" i="1"/>
  <c r="O5391" i="1"/>
  <c r="O5392" i="1"/>
  <c r="O5393" i="1"/>
  <c r="O5394" i="1"/>
  <c r="O5395" i="1"/>
  <c r="O5396" i="1"/>
  <c r="O5397" i="1"/>
  <c r="O5398" i="1"/>
  <c r="O5399" i="1"/>
  <c r="O5400" i="1"/>
  <c r="O5401" i="1"/>
  <c r="O5402" i="1"/>
  <c r="O5403" i="1"/>
  <c r="O5404" i="1"/>
  <c r="O5405" i="1"/>
  <c r="O5406" i="1"/>
  <c r="O5407" i="1"/>
  <c r="O5408" i="1"/>
  <c r="O5409" i="1"/>
  <c r="O5410" i="1"/>
  <c r="O5411" i="1"/>
  <c r="O5412" i="1"/>
  <c r="O5413" i="1"/>
  <c r="O5414" i="1"/>
  <c r="O5415" i="1"/>
  <c r="O5416" i="1"/>
  <c r="O5417" i="1"/>
  <c r="O5418" i="1"/>
  <c r="O5419" i="1"/>
  <c r="O5420" i="1"/>
  <c r="O5421" i="1"/>
  <c r="O5422" i="1"/>
  <c r="O5423" i="1"/>
  <c r="O5424" i="1"/>
  <c r="O5425" i="1"/>
  <c r="O5426" i="1"/>
  <c r="O5427" i="1"/>
  <c r="O5428" i="1"/>
  <c r="O5429" i="1"/>
  <c r="O5430" i="1"/>
  <c r="O5431" i="1"/>
  <c r="O5432" i="1"/>
  <c r="O5433" i="1"/>
  <c r="O5434" i="1"/>
  <c r="O5435" i="1"/>
  <c r="O5436" i="1"/>
  <c r="O5437" i="1"/>
  <c r="O5438" i="1"/>
  <c r="O5439" i="1"/>
  <c r="O5440" i="1"/>
  <c r="O5441" i="1"/>
  <c r="O5442" i="1"/>
  <c r="O5443" i="1"/>
  <c r="O5444" i="1"/>
  <c r="O5445" i="1"/>
  <c r="O5446" i="1"/>
  <c r="O5447" i="1"/>
  <c r="O5448" i="1"/>
  <c r="O5449" i="1"/>
  <c r="O5450" i="1"/>
  <c r="O5451" i="1"/>
  <c r="O5452" i="1"/>
  <c r="O5453" i="1"/>
  <c r="O5454" i="1"/>
  <c r="O5455" i="1"/>
  <c r="O5456" i="1"/>
  <c r="O5457" i="1"/>
  <c r="O5458" i="1"/>
  <c r="O5459" i="1"/>
  <c r="O5460" i="1"/>
  <c r="O5461" i="1"/>
  <c r="O5462" i="1"/>
  <c r="O5463" i="1"/>
  <c r="O5464" i="1"/>
  <c r="O5465" i="1"/>
  <c r="O5466" i="1"/>
  <c r="O5467" i="1"/>
  <c r="O5468" i="1"/>
  <c r="O5469" i="1"/>
  <c r="O5470" i="1"/>
  <c r="O5471" i="1"/>
  <c r="O5472" i="1"/>
  <c r="O5473" i="1"/>
  <c r="O5474" i="1"/>
  <c r="O5475" i="1"/>
  <c r="O5476" i="1"/>
  <c r="O5477" i="1"/>
  <c r="O5478" i="1"/>
  <c r="O5479" i="1"/>
  <c r="O5480" i="1"/>
  <c r="O5481" i="1"/>
  <c r="O5482" i="1"/>
  <c r="O5483" i="1"/>
  <c r="O5484" i="1"/>
  <c r="O5485" i="1"/>
  <c r="O5486" i="1"/>
  <c r="O5487" i="1"/>
  <c r="O5488" i="1"/>
  <c r="O5489" i="1"/>
  <c r="O5490" i="1"/>
  <c r="O5491" i="1"/>
  <c r="O5492" i="1"/>
  <c r="O5493" i="1"/>
  <c r="O5494" i="1"/>
  <c r="O5495" i="1"/>
  <c r="O5496" i="1"/>
  <c r="O5497" i="1"/>
  <c r="O5498" i="1"/>
  <c r="O5499" i="1"/>
  <c r="O5500" i="1"/>
  <c r="O5501" i="1"/>
  <c r="O5502" i="1"/>
  <c r="O5503" i="1"/>
  <c r="O5504" i="1"/>
  <c r="O5505" i="1"/>
  <c r="O5506" i="1"/>
  <c r="O5507" i="1"/>
  <c r="O5508" i="1"/>
  <c r="O5509" i="1"/>
  <c r="O5510" i="1"/>
  <c r="O5511" i="1"/>
  <c r="O5512" i="1"/>
  <c r="O5513" i="1"/>
  <c r="O5514" i="1"/>
  <c r="O5515" i="1"/>
  <c r="O5516" i="1"/>
  <c r="O5517" i="1"/>
  <c r="O5518" i="1"/>
  <c r="O5519" i="1"/>
  <c r="O5520" i="1"/>
  <c r="O5521" i="1"/>
  <c r="O5522" i="1"/>
  <c r="O5523" i="1"/>
  <c r="O5524" i="1"/>
  <c r="O5525" i="1"/>
  <c r="O5526" i="1"/>
  <c r="O5527" i="1"/>
  <c r="O5528" i="1"/>
  <c r="O5529" i="1"/>
  <c r="O5530" i="1"/>
  <c r="O5531" i="1"/>
  <c r="O5532" i="1"/>
  <c r="O5533" i="1"/>
  <c r="O5534" i="1"/>
  <c r="O5535" i="1"/>
  <c r="O5536" i="1"/>
  <c r="O5537" i="1"/>
  <c r="O5538" i="1"/>
  <c r="O5539" i="1"/>
  <c r="O5540" i="1"/>
  <c r="O5541" i="1"/>
  <c r="O5542" i="1"/>
  <c r="O5543" i="1"/>
  <c r="O5544" i="1"/>
  <c r="O5545" i="1"/>
  <c r="O5546" i="1"/>
  <c r="O5547" i="1"/>
  <c r="O5548" i="1"/>
  <c r="O5549" i="1"/>
  <c r="O5550" i="1"/>
  <c r="O5551" i="1"/>
  <c r="O5552" i="1"/>
  <c r="O5553" i="1"/>
  <c r="O5554" i="1"/>
  <c r="O5555" i="1"/>
  <c r="O5556" i="1"/>
  <c r="O5557" i="1"/>
  <c r="O5558" i="1"/>
  <c r="O5559" i="1"/>
  <c r="O5560" i="1"/>
  <c r="O5561" i="1"/>
  <c r="O5562" i="1"/>
  <c r="O5563" i="1"/>
  <c r="O5564" i="1"/>
  <c r="O5565" i="1"/>
  <c r="O5566" i="1"/>
  <c r="O5567" i="1"/>
  <c r="O5568" i="1"/>
  <c r="O5569" i="1"/>
  <c r="O5570" i="1"/>
  <c r="O5571" i="1"/>
  <c r="O5572" i="1"/>
  <c r="O5573" i="1"/>
  <c r="O5574" i="1"/>
  <c r="O5575" i="1"/>
  <c r="O5576" i="1"/>
  <c r="O5577" i="1"/>
  <c r="O5578" i="1"/>
  <c r="O5579" i="1"/>
  <c r="O5580" i="1"/>
  <c r="O5581" i="1"/>
  <c r="O5582" i="1"/>
  <c r="O5583" i="1"/>
  <c r="O5584" i="1"/>
  <c r="O5585" i="1"/>
  <c r="O5586" i="1"/>
  <c r="O5587" i="1"/>
  <c r="O5588" i="1"/>
  <c r="O5589" i="1"/>
  <c r="O5590" i="1"/>
  <c r="O5591" i="1"/>
  <c r="O5592" i="1"/>
  <c r="O5593" i="1"/>
  <c r="O5594" i="1"/>
  <c r="O5595" i="1"/>
  <c r="O5596" i="1"/>
  <c r="O5597" i="1"/>
  <c r="O5598" i="1"/>
  <c r="O5599" i="1"/>
  <c r="O5600" i="1"/>
  <c r="O5601" i="1"/>
  <c r="O5602" i="1"/>
  <c r="O5603" i="1"/>
  <c r="O5604" i="1"/>
  <c r="O5605" i="1"/>
  <c r="O5606" i="1"/>
  <c r="O5607" i="1"/>
  <c r="O5608" i="1"/>
  <c r="O5609" i="1"/>
  <c r="O5610" i="1"/>
  <c r="O5611" i="1"/>
  <c r="O5612" i="1"/>
  <c r="O5613" i="1"/>
  <c r="O5614" i="1"/>
  <c r="O5615" i="1"/>
  <c r="O5616" i="1"/>
  <c r="O5617" i="1"/>
  <c r="O5618" i="1"/>
  <c r="O5619" i="1"/>
  <c r="O5620" i="1"/>
  <c r="O5621" i="1"/>
  <c r="O5622" i="1"/>
  <c r="O5623" i="1"/>
  <c r="O5624" i="1"/>
  <c r="O5625" i="1"/>
  <c r="O5626" i="1"/>
  <c r="O5627" i="1"/>
  <c r="O5628" i="1"/>
  <c r="O5629" i="1"/>
  <c r="O5630" i="1"/>
  <c r="O5631" i="1"/>
  <c r="O5632" i="1"/>
  <c r="O5633" i="1"/>
  <c r="O5634" i="1"/>
  <c r="O5635" i="1"/>
  <c r="O5636" i="1"/>
  <c r="O5637" i="1"/>
  <c r="O5638" i="1"/>
  <c r="O5639" i="1"/>
  <c r="O5640" i="1"/>
  <c r="O5641" i="1"/>
  <c r="O5642" i="1"/>
  <c r="O5643" i="1"/>
  <c r="O5644" i="1"/>
  <c r="O5645" i="1"/>
  <c r="O5646" i="1"/>
  <c r="O5647" i="1"/>
  <c r="O5648" i="1"/>
  <c r="O5649" i="1"/>
  <c r="O5650" i="1"/>
  <c r="O5651" i="1"/>
  <c r="O5652" i="1"/>
  <c r="O5653" i="1"/>
  <c r="O5654" i="1"/>
  <c r="O5655" i="1"/>
  <c r="O5656" i="1"/>
  <c r="O5657" i="1"/>
  <c r="O5658" i="1"/>
  <c r="O5659" i="1"/>
  <c r="O5660" i="1"/>
  <c r="O5661" i="1"/>
  <c r="O5662" i="1"/>
  <c r="O5663" i="1"/>
  <c r="O5664" i="1"/>
  <c r="O5665" i="1"/>
  <c r="O5666" i="1"/>
  <c r="O5667" i="1"/>
  <c r="O5668" i="1"/>
  <c r="O5669" i="1"/>
  <c r="O5670" i="1"/>
  <c r="O5671" i="1"/>
  <c r="O5672" i="1"/>
  <c r="O5673" i="1"/>
  <c r="O5674" i="1"/>
  <c r="O5675" i="1"/>
  <c r="O5676" i="1"/>
  <c r="O5677" i="1"/>
  <c r="O5678" i="1"/>
  <c r="O5679" i="1"/>
  <c r="O5680" i="1"/>
  <c r="O5681" i="1"/>
  <c r="O5682" i="1"/>
  <c r="O5683" i="1"/>
  <c r="O5684" i="1"/>
  <c r="O5685" i="1"/>
  <c r="O5686" i="1"/>
  <c r="O5687" i="1"/>
  <c r="O5688" i="1"/>
  <c r="O5689" i="1"/>
  <c r="O5690" i="1"/>
  <c r="O5691" i="1"/>
  <c r="O5692" i="1"/>
  <c r="O5693" i="1"/>
  <c r="O5694" i="1"/>
  <c r="O5695" i="1"/>
  <c r="O5696" i="1"/>
  <c r="O5697" i="1"/>
  <c r="O5698" i="1"/>
  <c r="O5699" i="1"/>
  <c r="O5700" i="1"/>
  <c r="O5701" i="1"/>
  <c r="O5702" i="1"/>
  <c r="O5703" i="1"/>
  <c r="O5704" i="1"/>
  <c r="O5705" i="1"/>
  <c r="O5706" i="1"/>
  <c r="O5707" i="1"/>
  <c r="O5708" i="1"/>
  <c r="O5709" i="1"/>
  <c r="O5710" i="1"/>
  <c r="O5711" i="1"/>
  <c r="O5712" i="1"/>
  <c r="O5713" i="1"/>
  <c r="O5714" i="1"/>
  <c r="O5715" i="1"/>
  <c r="O5716" i="1"/>
  <c r="O5717" i="1"/>
  <c r="O5718" i="1"/>
  <c r="O5719" i="1"/>
  <c r="O5720" i="1"/>
  <c r="O5721" i="1"/>
  <c r="O5722" i="1"/>
  <c r="O5723" i="1"/>
  <c r="O5724" i="1"/>
  <c r="O5725" i="1"/>
  <c r="O5726" i="1"/>
  <c r="O5727" i="1"/>
  <c r="O5728" i="1"/>
  <c r="O5729" i="1"/>
  <c r="O5730" i="1"/>
  <c r="O5731" i="1"/>
  <c r="O5732" i="1"/>
  <c r="O5733" i="1"/>
  <c r="O5734" i="1"/>
  <c r="O5735" i="1"/>
  <c r="O5736" i="1"/>
  <c r="O5737" i="1"/>
  <c r="O5738" i="1"/>
  <c r="O5739" i="1"/>
  <c r="O5740" i="1"/>
  <c r="O5741" i="1"/>
  <c r="O5742" i="1"/>
  <c r="O5743" i="1"/>
  <c r="O5744" i="1"/>
  <c r="O5745" i="1"/>
  <c r="O5746" i="1"/>
  <c r="O5747" i="1"/>
  <c r="O5748" i="1"/>
  <c r="O5749" i="1"/>
  <c r="O5750" i="1"/>
  <c r="O5751" i="1"/>
  <c r="O5752" i="1"/>
  <c r="O5753" i="1"/>
  <c r="O5754" i="1"/>
  <c r="O5755" i="1"/>
  <c r="O5756" i="1"/>
  <c r="O5757" i="1"/>
  <c r="O5758" i="1"/>
  <c r="O5759" i="1"/>
  <c r="O5760" i="1"/>
  <c r="O5761" i="1"/>
  <c r="O5762" i="1"/>
  <c r="O5763" i="1"/>
  <c r="O5764" i="1"/>
  <c r="O5765" i="1"/>
  <c r="O5766" i="1"/>
  <c r="O5767" i="1"/>
  <c r="O5768" i="1"/>
  <c r="O5769" i="1"/>
  <c r="O5770" i="1"/>
  <c r="O5771" i="1"/>
  <c r="O5772" i="1"/>
  <c r="O5773" i="1"/>
  <c r="O5774" i="1"/>
  <c r="O5775" i="1"/>
  <c r="O5776" i="1"/>
  <c r="O5777" i="1"/>
  <c r="O5778" i="1"/>
  <c r="O5779" i="1"/>
  <c r="O5780" i="1"/>
  <c r="O5781" i="1"/>
  <c r="O5782" i="1"/>
  <c r="O5783" i="1"/>
  <c r="O5784" i="1"/>
  <c r="O5785" i="1"/>
  <c r="O5786" i="1"/>
  <c r="O5787" i="1"/>
  <c r="O5788" i="1"/>
  <c r="O5789" i="1"/>
  <c r="O5790" i="1"/>
  <c r="O5791" i="1"/>
  <c r="O5792" i="1"/>
  <c r="O5793" i="1"/>
  <c r="O5794" i="1"/>
  <c r="O5795" i="1"/>
  <c r="O5796" i="1"/>
  <c r="O5797" i="1"/>
  <c r="O5798" i="1"/>
  <c r="O5799" i="1"/>
  <c r="O5800" i="1"/>
  <c r="O5801" i="1"/>
  <c r="O5802" i="1"/>
  <c r="O5803" i="1"/>
  <c r="O5804" i="1"/>
  <c r="O5805" i="1"/>
  <c r="O5806" i="1"/>
  <c r="O5807" i="1"/>
  <c r="O5808" i="1"/>
  <c r="O5809" i="1"/>
  <c r="O5810" i="1"/>
  <c r="O5811" i="1"/>
  <c r="O5812" i="1"/>
  <c r="O5813" i="1"/>
  <c r="O5814" i="1"/>
  <c r="O5815" i="1"/>
  <c r="O5816" i="1"/>
  <c r="O5817" i="1"/>
  <c r="O5818" i="1"/>
  <c r="O5819" i="1"/>
  <c r="O5820" i="1"/>
  <c r="O5821" i="1"/>
  <c r="O5822" i="1"/>
  <c r="O5823" i="1"/>
  <c r="O5824" i="1"/>
  <c r="O5825" i="1"/>
  <c r="O5826" i="1"/>
  <c r="O5827" i="1"/>
  <c r="O5828" i="1"/>
  <c r="O5829" i="1"/>
  <c r="O5830" i="1"/>
  <c r="O5831" i="1"/>
  <c r="O5832" i="1"/>
  <c r="O5833" i="1"/>
  <c r="O5834" i="1"/>
  <c r="O5835" i="1"/>
  <c r="O5836" i="1"/>
  <c r="O5837" i="1"/>
  <c r="O5838" i="1"/>
  <c r="O5839" i="1"/>
  <c r="O5840" i="1"/>
  <c r="O5841" i="1"/>
  <c r="O5842" i="1"/>
  <c r="O5843" i="1"/>
  <c r="O5844" i="1"/>
  <c r="O5845" i="1"/>
  <c r="O5846" i="1"/>
  <c r="O5847" i="1"/>
  <c r="O5848" i="1"/>
  <c r="O5849" i="1"/>
  <c r="O5850" i="1"/>
  <c r="O5851" i="1"/>
  <c r="O5852" i="1"/>
  <c r="O5853" i="1"/>
  <c r="O5854" i="1"/>
  <c r="O5855" i="1"/>
  <c r="O5856" i="1"/>
  <c r="O5857" i="1"/>
  <c r="O5858" i="1"/>
  <c r="O5859" i="1"/>
  <c r="O5860" i="1"/>
  <c r="O5861" i="1"/>
  <c r="O5862" i="1"/>
  <c r="O5863" i="1"/>
  <c r="O5864" i="1"/>
  <c r="O5865" i="1"/>
  <c r="O5866" i="1"/>
  <c r="O5867" i="1"/>
  <c r="O5868" i="1"/>
  <c r="O5869" i="1"/>
  <c r="O5870" i="1"/>
  <c r="O5871" i="1"/>
  <c r="O5872" i="1"/>
  <c r="O5873" i="1"/>
  <c r="O5874" i="1"/>
  <c r="O5875" i="1"/>
  <c r="O5876" i="1"/>
  <c r="O5877" i="1"/>
  <c r="O5878" i="1"/>
  <c r="O5879" i="1"/>
  <c r="O5880" i="1"/>
  <c r="O5881" i="1"/>
  <c r="O5882" i="1"/>
  <c r="O5883" i="1"/>
  <c r="O5884" i="1"/>
  <c r="O5885" i="1"/>
  <c r="O5886" i="1"/>
  <c r="O5887" i="1"/>
  <c r="O5888" i="1"/>
  <c r="O5889" i="1"/>
  <c r="O5890" i="1"/>
  <c r="O5891" i="1"/>
  <c r="O5892" i="1"/>
  <c r="O5893" i="1"/>
  <c r="O5894" i="1"/>
  <c r="O5895" i="1"/>
  <c r="O5896" i="1"/>
  <c r="O5897" i="1"/>
  <c r="O5898" i="1"/>
  <c r="O5899" i="1"/>
  <c r="O5900" i="1"/>
  <c r="O5901" i="1"/>
  <c r="O5902" i="1"/>
  <c r="O5903" i="1"/>
  <c r="O5904" i="1"/>
  <c r="O5905" i="1"/>
  <c r="O5906" i="1"/>
  <c r="O5907" i="1"/>
  <c r="O5908" i="1"/>
  <c r="O5909" i="1"/>
  <c r="O5910" i="1"/>
  <c r="O5911" i="1"/>
  <c r="O5912" i="1"/>
  <c r="O5913" i="1"/>
  <c r="O5914" i="1"/>
  <c r="O5915" i="1"/>
  <c r="O5916" i="1"/>
  <c r="O5917" i="1"/>
  <c r="O5918" i="1"/>
  <c r="O5919" i="1"/>
  <c r="O5920" i="1"/>
  <c r="O5921" i="1"/>
  <c r="O5922" i="1"/>
  <c r="O5923" i="1"/>
  <c r="O5924" i="1"/>
  <c r="O5925" i="1"/>
  <c r="O5926" i="1"/>
  <c r="O5927" i="1"/>
  <c r="O5928" i="1"/>
  <c r="O5929" i="1"/>
  <c r="O5930" i="1"/>
  <c r="O5931" i="1"/>
  <c r="O5932" i="1"/>
  <c r="O5933" i="1"/>
  <c r="O5934" i="1"/>
  <c r="O5935" i="1"/>
  <c r="O5936" i="1"/>
  <c r="O5937" i="1"/>
  <c r="O5938" i="1"/>
  <c r="O5939" i="1"/>
  <c r="O5940" i="1"/>
  <c r="O5941" i="1"/>
  <c r="O5942" i="1"/>
  <c r="O5943" i="1"/>
  <c r="O5944" i="1"/>
  <c r="O5945" i="1"/>
  <c r="O5946" i="1"/>
  <c r="O5947" i="1"/>
  <c r="O5948" i="1"/>
  <c r="O5949" i="1"/>
  <c r="O5950" i="1"/>
  <c r="O5951" i="1"/>
  <c r="O5952" i="1"/>
  <c r="O5953" i="1"/>
  <c r="O5954" i="1"/>
  <c r="O5955" i="1"/>
  <c r="O5956" i="1"/>
  <c r="O5957" i="1"/>
  <c r="O5958" i="1"/>
  <c r="O5959" i="1"/>
  <c r="O5960" i="1"/>
  <c r="O5961" i="1"/>
  <c r="O5962" i="1"/>
  <c r="O5963" i="1"/>
  <c r="O5964" i="1"/>
  <c r="O5965" i="1"/>
  <c r="O5966" i="1"/>
  <c r="O5967" i="1"/>
  <c r="O5968" i="1"/>
  <c r="O5969" i="1"/>
  <c r="O5970" i="1"/>
  <c r="O5971" i="1"/>
  <c r="O5972" i="1"/>
  <c r="O5973" i="1"/>
  <c r="O5974" i="1"/>
  <c r="O5975" i="1"/>
  <c r="O5976" i="1"/>
  <c r="O5977" i="1"/>
  <c r="O5978" i="1"/>
  <c r="O5979" i="1"/>
  <c r="O5980" i="1"/>
  <c r="O5981" i="1"/>
  <c r="O5982" i="1"/>
  <c r="O5983" i="1"/>
  <c r="O5984" i="1"/>
  <c r="O5985" i="1"/>
  <c r="O5986" i="1"/>
  <c r="O5987" i="1"/>
  <c r="O5988" i="1"/>
  <c r="O5989" i="1"/>
  <c r="O5990" i="1"/>
  <c r="O5991" i="1"/>
  <c r="O5992" i="1"/>
  <c r="O5993" i="1"/>
  <c r="O5994" i="1"/>
  <c r="O5995" i="1"/>
  <c r="O5996" i="1"/>
  <c r="O5997" i="1"/>
  <c r="O5998" i="1"/>
  <c r="O5999" i="1"/>
  <c r="O6000" i="1"/>
  <c r="O6001" i="1"/>
  <c r="O6002" i="1"/>
  <c r="O6003" i="1"/>
  <c r="O6004" i="1"/>
  <c r="O6005" i="1"/>
  <c r="O6006" i="1"/>
  <c r="O6007" i="1"/>
  <c r="O6008" i="1"/>
  <c r="O6009" i="1"/>
  <c r="O6010" i="1"/>
  <c r="O6011" i="1"/>
  <c r="O6012" i="1"/>
  <c r="O6013" i="1"/>
  <c r="O6014" i="1"/>
  <c r="O6015" i="1"/>
  <c r="O6016" i="1"/>
  <c r="O6017" i="1"/>
  <c r="O6018" i="1"/>
  <c r="O6019" i="1"/>
  <c r="O6020" i="1"/>
  <c r="O6021" i="1"/>
  <c r="O6022" i="1"/>
  <c r="O6023" i="1"/>
  <c r="O6024" i="1"/>
  <c r="O6025" i="1"/>
  <c r="O6026" i="1"/>
  <c r="O6027" i="1"/>
  <c r="O6028" i="1"/>
  <c r="O6029" i="1"/>
  <c r="O6030" i="1"/>
  <c r="O6031" i="1"/>
  <c r="O6032" i="1"/>
  <c r="O6033" i="1"/>
  <c r="O6034" i="1"/>
  <c r="O6035" i="1"/>
  <c r="O6036" i="1"/>
  <c r="O6037" i="1"/>
  <c r="O6038" i="1"/>
  <c r="O6039" i="1"/>
  <c r="O6040" i="1"/>
  <c r="O6041" i="1"/>
  <c r="O6042" i="1"/>
  <c r="O6043" i="1"/>
  <c r="O6044" i="1"/>
  <c r="O6045" i="1"/>
  <c r="O6046" i="1"/>
  <c r="O6047" i="1"/>
  <c r="O6048" i="1"/>
  <c r="O6049" i="1"/>
  <c r="O6050" i="1"/>
  <c r="O6051" i="1"/>
  <c r="O6052" i="1"/>
  <c r="O6053" i="1"/>
  <c r="O6054" i="1"/>
  <c r="O6055" i="1"/>
  <c r="O6056" i="1"/>
  <c r="O6057" i="1"/>
  <c r="O6058" i="1"/>
  <c r="O6059" i="1"/>
  <c r="O6060" i="1"/>
  <c r="O6061" i="1"/>
  <c r="O6062" i="1"/>
  <c r="O6063" i="1"/>
  <c r="O6064" i="1"/>
  <c r="O6065" i="1"/>
  <c r="O6066" i="1"/>
  <c r="O6067" i="1"/>
  <c r="O6068" i="1"/>
  <c r="O6069" i="1"/>
  <c r="O6070" i="1"/>
  <c r="O6071" i="1"/>
  <c r="O6072" i="1"/>
  <c r="O6073" i="1"/>
  <c r="O6074" i="1"/>
  <c r="O6075" i="1"/>
  <c r="O6076" i="1"/>
  <c r="O6077" i="1"/>
  <c r="O6078" i="1"/>
  <c r="O6079" i="1"/>
  <c r="O6080" i="1"/>
  <c r="O6081" i="1"/>
  <c r="O6082" i="1"/>
  <c r="O6083" i="1"/>
  <c r="O6084" i="1"/>
  <c r="O6085" i="1"/>
  <c r="O6086" i="1"/>
  <c r="O6087" i="1"/>
  <c r="O6088" i="1"/>
  <c r="O6089" i="1"/>
  <c r="O6090" i="1"/>
  <c r="O6091" i="1"/>
  <c r="O6092" i="1"/>
  <c r="O6093" i="1"/>
  <c r="O6094" i="1"/>
  <c r="O6095" i="1"/>
  <c r="O6096" i="1"/>
  <c r="O6097" i="1"/>
  <c r="O6098" i="1"/>
  <c r="O6099" i="1"/>
  <c r="O6100" i="1"/>
  <c r="O6101" i="1"/>
  <c r="O6102" i="1"/>
  <c r="O6103" i="1"/>
  <c r="O6104" i="1"/>
  <c r="O6105" i="1"/>
  <c r="O6106" i="1"/>
  <c r="O6107" i="1"/>
  <c r="O6108" i="1"/>
  <c r="O6109" i="1"/>
  <c r="O6110" i="1"/>
  <c r="O6111" i="1"/>
  <c r="O6112" i="1"/>
  <c r="O6113" i="1"/>
  <c r="O6114" i="1"/>
  <c r="O6115" i="1"/>
  <c r="O6116" i="1"/>
  <c r="O6117" i="1"/>
  <c r="O6118" i="1"/>
  <c r="O6119" i="1"/>
  <c r="O6120" i="1"/>
  <c r="O6121" i="1"/>
  <c r="O6122" i="1"/>
  <c r="O6123" i="1"/>
  <c r="O6124" i="1"/>
  <c r="O6125" i="1"/>
  <c r="O6126" i="1"/>
  <c r="O6127" i="1"/>
  <c r="O6128" i="1"/>
  <c r="O6129" i="1"/>
  <c r="O6130" i="1"/>
  <c r="O6131" i="1"/>
  <c r="O6132" i="1"/>
  <c r="O6133" i="1"/>
  <c r="O6134" i="1"/>
  <c r="O6135" i="1"/>
  <c r="O6136" i="1"/>
  <c r="O6137" i="1"/>
  <c r="O6138" i="1"/>
  <c r="O6139" i="1"/>
  <c r="O6140" i="1"/>
  <c r="O6141" i="1"/>
  <c r="O6142" i="1"/>
  <c r="O6143" i="1"/>
  <c r="O6144" i="1"/>
  <c r="O6145" i="1"/>
  <c r="O6146" i="1"/>
  <c r="O6147" i="1"/>
  <c r="O6148" i="1"/>
  <c r="O6149" i="1"/>
  <c r="O6150" i="1"/>
  <c r="O6151" i="1"/>
  <c r="O6152" i="1"/>
  <c r="O6153" i="1"/>
  <c r="O6154" i="1"/>
  <c r="O6155" i="1"/>
  <c r="O6156" i="1"/>
  <c r="O6157" i="1"/>
  <c r="O6158" i="1"/>
  <c r="O6159" i="1"/>
  <c r="O6160" i="1"/>
  <c r="O6161" i="1"/>
  <c r="O6162" i="1"/>
  <c r="O6163" i="1"/>
  <c r="O6164" i="1"/>
  <c r="O6165" i="1"/>
  <c r="O6166" i="1"/>
  <c r="O6167" i="1"/>
  <c r="O6168" i="1"/>
  <c r="O6169" i="1"/>
  <c r="O6170" i="1"/>
  <c r="O6171" i="1"/>
  <c r="O6172" i="1"/>
  <c r="O6173" i="1"/>
  <c r="O6174" i="1"/>
  <c r="O6175" i="1"/>
  <c r="O6176" i="1"/>
  <c r="O6177" i="1"/>
  <c r="O6178" i="1"/>
  <c r="O6179" i="1"/>
  <c r="O6180" i="1"/>
  <c r="O6181" i="1"/>
  <c r="O6182" i="1"/>
  <c r="O6183" i="1"/>
  <c r="O6184" i="1"/>
  <c r="O6185" i="1"/>
  <c r="O6186" i="1"/>
  <c r="O6187" i="1"/>
  <c r="O6188" i="1"/>
  <c r="O6189" i="1"/>
  <c r="O6190" i="1"/>
  <c r="O6191" i="1"/>
  <c r="O6192" i="1"/>
  <c r="O6193" i="1"/>
  <c r="O6194" i="1"/>
  <c r="O6195" i="1"/>
  <c r="O6196" i="1"/>
  <c r="O6197" i="1"/>
  <c r="O6198" i="1"/>
  <c r="O6199" i="1"/>
  <c r="O6200" i="1"/>
  <c r="O6201" i="1"/>
  <c r="O6202" i="1"/>
  <c r="O6203" i="1"/>
  <c r="O6204" i="1"/>
  <c r="O6205" i="1"/>
  <c r="O6206" i="1"/>
  <c r="O6207" i="1"/>
  <c r="O6208" i="1"/>
  <c r="O6209" i="1"/>
  <c r="O6210" i="1"/>
  <c r="O6211" i="1"/>
  <c r="O6212" i="1"/>
  <c r="O6213" i="1"/>
  <c r="O6214" i="1"/>
  <c r="O6215" i="1"/>
  <c r="O6216" i="1"/>
  <c r="O6217" i="1"/>
  <c r="O6218" i="1"/>
  <c r="O6219" i="1"/>
  <c r="O6220" i="1"/>
  <c r="O6221" i="1"/>
  <c r="O6222" i="1"/>
  <c r="O6223" i="1"/>
  <c r="O6224" i="1"/>
  <c r="O6225" i="1"/>
  <c r="O6226" i="1"/>
  <c r="O6227" i="1"/>
  <c r="O6228" i="1"/>
  <c r="O6229" i="1"/>
  <c r="O6230" i="1"/>
  <c r="O6231" i="1"/>
  <c r="O6232" i="1"/>
  <c r="O6233" i="1"/>
  <c r="O6234" i="1"/>
  <c r="O6235" i="1"/>
  <c r="O6236" i="1"/>
  <c r="O6237" i="1"/>
  <c r="O6238" i="1"/>
  <c r="O6239" i="1"/>
  <c r="O6240" i="1"/>
  <c r="O6241" i="1"/>
  <c r="O6242" i="1"/>
  <c r="O6243" i="1"/>
  <c r="O6244" i="1"/>
  <c r="O6245" i="1"/>
  <c r="O6246" i="1"/>
  <c r="O6247" i="1"/>
  <c r="O6248" i="1"/>
  <c r="O6249" i="1"/>
  <c r="O6250" i="1"/>
  <c r="O6251" i="1"/>
  <c r="O6252" i="1"/>
  <c r="O6253" i="1"/>
  <c r="O6254" i="1"/>
  <c r="O6255" i="1"/>
  <c r="O6256" i="1"/>
  <c r="O6257" i="1"/>
  <c r="O6258" i="1"/>
  <c r="O6259" i="1"/>
  <c r="O6260" i="1"/>
  <c r="O6261" i="1"/>
  <c r="O6262" i="1"/>
  <c r="O6263" i="1"/>
  <c r="O6264" i="1"/>
  <c r="O6265" i="1"/>
  <c r="O6266" i="1"/>
  <c r="O6267" i="1"/>
  <c r="O6268" i="1"/>
  <c r="O6269" i="1"/>
  <c r="O6270" i="1"/>
  <c r="O6271" i="1"/>
  <c r="O6272" i="1"/>
  <c r="O6273" i="1"/>
  <c r="O6274" i="1"/>
  <c r="O6275" i="1"/>
  <c r="O6276" i="1"/>
  <c r="O6277" i="1"/>
  <c r="O6278" i="1"/>
  <c r="O6279" i="1"/>
  <c r="O6280" i="1"/>
  <c r="O6281" i="1"/>
  <c r="O6282" i="1"/>
  <c r="O6283" i="1"/>
  <c r="O6284" i="1"/>
  <c r="O6285" i="1"/>
  <c r="O6286" i="1"/>
  <c r="O6287" i="1"/>
  <c r="O6288" i="1"/>
  <c r="O6289" i="1"/>
  <c r="O6290" i="1"/>
  <c r="O6291" i="1"/>
  <c r="O6292" i="1"/>
  <c r="O6293" i="1"/>
  <c r="O6294" i="1"/>
  <c r="O6295" i="1"/>
  <c r="O6296" i="1"/>
  <c r="O6297" i="1"/>
  <c r="O6298" i="1"/>
  <c r="O6299" i="1"/>
  <c r="O6300" i="1"/>
  <c r="O6301" i="1"/>
  <c r="O6302" i="1"/>
  <c r="O6303" i="1"/>
  <c r="O6304" i="1"/>
  <c r="O6305" i="1"/>
  <c r="O6306" i="1"/>
  <c r="O6307" i="1"/>
  <c r="O6308" i="1"/>
  <c r="O6309" i="1"/>
  <c r="O6310" i="1"/>
  <c r="O6311" i="1"/>
  <c r="O6312" i="1"/>
  <c r="O6313" i="1"/>
  <c r="O6314" i="1"/>
  <c r="O6315" i="1"/>
  <c r="O6316" i="1"/>
  <c r="O6317" i="1"/>
  <c r="O6318" i="1"/>
  <c r="O6319" i="1"/>
  <c r="O6320" i="1"/>
  <c r="O6321" i="1"/>
  <c r="O6322" i="1"/>
  <c r="O6323" i="1"/>
  <c r="O6324" i="1"/>
  <c r="O6325" i="1"/>
  <c r="O6326" i="1"/>
  <c r="O6327" i="1"/>
  <c r="O6328" i="1"/>
  <c r="O6329" i="1"/>
  <c r="O6330" i="1"/>
  <c r="O6331" i="1"/>
  <c r="O6332" i="1"/>
  <c r="O6333" i="1"/>
  <c r="O6334" i="1"/>
  <c r="O6335" i="1"/>
  <c r="O6336" i="1"/>
  <c r="O6337" i="1"/>
  <c r="O6338" i="1"/>
  <c r="O6339" i="1"/>
  <c r="O6340" i="1"/>
  <c r="O6341" i="1"/>
  <c r="O6342" i="1"/>
  <c r="O6343" i="1"/>
  <c r="O6344" i="1"/>
  <c r="O6345" i="1"/>
  <c r="O6346" i="1"/>
  <c r="O6347" i="1"/>
  <c r="O6348" i="1"/>
  <c r="O6349" i="1"/>
  <c r="O6350" i="1"/>
  <c r="O6351" i="1"/>
  <c r="O6352" i="1"/>
  <c r="O6353" i="1"/>
  <c r="O6354" i="1"/>
  <c r="O6355" i="1"/>
  <c r="O6356" i="1"/>
  <c r="O6357" i="1"/>
  <c r="O6358" i="1"/>
  <c r="O6359" i="1"/>
  <c r="O6360" i="1"/>
  <c r="O6361" i="1"/>
  <c r="O6362" i="1"/>
  <c r="O6363" i="1"/>
  <c r="O6364" i="1"/>
  <c r="O6365" i="1"/>
  <c r="O6366" i="1"/>
  <c r="O6367" i="1"/>
  <c r="O6368" i="1"/>
  <c r="O6369" i="1"/>
  <c r="O6370" i="1"/>
  <c r="O6371" i="1"/>
  <c r="O6372" i="1"/>
  <c r="O6373" i="1"/>
  <c r="O6374" i="1"/>
  <c r="O6375" i="1"/>
  <c r="O6376" i="1"/>
  <c r="O6377" i="1"/>
  <c r="O6378" i="1"/>
  <c r="O6379" i="1"/>
  <c r="O6380" i="1"/>
  <c r="O6381" i="1"/>
  <c r="O6382" i="1"/>
  <c r="O6383" i="1"/>
  <c r="O6384" i="1"/>
  <c r="O6385" i="1"/>
  <c r="O6386" i="1"/>
  <c r="O6387" i="1"/>
  <c r="O6388" i="1"/>
  <c r="O6389" i="1"/>
  <c r="O6390" i="1"/>
  <c r="O6391" i="1"/>
  <c r="O6392" i="1"/>
  <c r="O6393" i="1"/>
  <c r="O6394" i="1"/>
  <c r="O6395" i="1"/>
  <c r="O6396" i="1"/>
  <c r="O6397" i="1"/>
  <c r="O6398" i="1"/>
  <c r="O6399" i="1"/>
  <c r="O6400" i="1"/>
  <c r="O6401" i="1"/>
  <c r="O6402" i="1"/>
  <c r="O6403" i="1"/>
  <c r="O6404" i="1"/>
  <c r="O6405" i="1"/>
  <c r="O6406" i="1"/>
  <c r="O6407" i="1"/>
  <c r="O6408" i="1"/>
  <c r="O6409" i="1"/>
  <c r="O6410" i="1"/>
  <c r="O6411" i="1"/>
  <c r="O6412" i="1"/>
  <c r="O6413" i="1"/>
  <c r="O6414" i="1"/>
  <c r="O6415" i="1"/>
  <c r="O6416" i="1"/>
  <c r="O6417" i="1"/>
  <c r="O6418" i="1"/>
  <c r="O6419" i="1"/>
  <c r="O6420" i="1"/>
  <c r="O6421" i="1"/>
  <c r="O6422" i="1"/>
  <c r="O6423" i="1"/>
  <c r="O6424" i="1"/>
  <c r="O6425" i="1"/>
  <c r="O6426" i="1"/>
  <c r="O6427" i="1"/>
  <c r="O6428" i="1"/>
  <c r="O6429" i="1"/>
  <c r="O6430" i="1"/>
  <c r="O6431" i="1"/>
  <c r="O6432" i="1"/>
  <c r="O6433" i="1"/>
  <c r="O6434" i="1"/>
  <c r="O6435" i="1"/>
  <c r="O6436" i="1"/>
  <c r="O6437" i="1"/>
  <c r="O6438" i="1"/>
  <c r="O6439" i="1"/>
  <c r="O6440" i="1"/>
  <c r="O6441" i="1"/>
  <c r="O6442" i="1"/>
  <c r="O6443" i="1"/>
  <c r="O6444" i="1"/>
  <c r="O6445" i="1"/>
  <c r="O6446" i="1"/>
  <c r="O6447" i="1"/>
  <c r="O6448" i="1"/>
  <c r="O6449" i="1"/>
  <c r="O6450" i="1"/>
  <c r="O6451" i="1"/>
  <c r="O6452" i="1"/>
  <c r="O6453" i="1"/>
  <c r="O6454" i="1"/>
  <c r="O6455" i="1"/>
  <c r="O6456" i="1"/>
  <c r="O6457" i="1"/>
  <c r="O6458" i="1"/>
  <c r="O6459" i="1"/>
  <c r="O6460" i="1"/>
  <c r="O6461" i="1"/>
  <c r="O6462" i="1"/>
  <c r="O6463" i="1"/>
  <c r="O6464" i="1"/>
  <c r="O6465" i="1"/>
  <c r="O6466" i="1"/>
  <c r="O6467" i="1"/>
  <c r="O6468" i="1"/>
  <c r="O6469" i="1"/>
  <c r="O6470" i="1"/>
  <c r="O6471" i="1"/>
  <c r="O6472" i="1"/>
  <c r="O6473" i="1"/>
  <c r="O6474" i="1"/>
  <c r="O6475" i="1"/>
  <c r="O6476" i="1"/>
  <c r="O6477" i="1"/>
  <c r="O6478" i="1"/>
  <c r="O6479" i="1"/>
  <c r="O6480" i="1"/>
  <c r="O6481" i="1"/>
  <c r="O6482" i="1"/>
  <c r="O6483" i="1"/>
  <c r="O6484" i="1"/>
  <c r="O6485" i="1"/>
  <c r="O6486" i="1"/>
  <c r="O6487" i="1"/>
  <c r="O6488" i="1"/>
  <c r="O6489" i="1"/>
  <c r="O6490" i="1"/>
  <c r="O6491" i="1"/>
  <c r="O6492" i="1"/>
  <c r="O6493" i="1"/>
  <c r="O6494" i="1"/>
  <c r="O6495" i="1"/>
  <c r="O6496" i="1"/>
  <c r="O6497" i="1"/>
  <c r="O6498" i="1"/>
  <c r="O6499" i="1"/>
  <c r="O6500" i="1"/>
  <c r="O6501" i="1"/>
  <c r="O6502" i="1"/>
  <c r="O6503" i="1"/>
  <c r="O6504" i="1"/>
  <c r="O6505" i="1"/>
  <c r="O6506" i="1"/>
  <c r="O6507" i="1"/>
  <c r="O6508" i="1"/>
  <c r="O6509" i="1"/>
  <c r="O6510" i="1"/>
  <c r="O6511" i="1"/>
  <c r="O6512" i="1"/>
  <c r="O6513" i="1"/>
  <c r="O6514" i="1"/>
  <c r="O6515" i="1"/>
  <c r="O6516" i="1"/>
  <c r="O6517" i="1"/>
  <c r="O6518" i="1"/>
  <c r="O6519" i="1"/>
  <c r="O6520" i="1"/>
  <c r="O6521" i="1"/>
  <c r="O6522" i="1"/>
  <c r="O6523" i="1"/>
  <c r="O6524" i="1"/>
  <c r="O6525" i="1"/>
  <c r="O6526" i="1"/>
  <c r="O6527" i="1"/>
  <c r="O6528" i="1"/>
  <c r="O6529" i="1"/>
  <c r="O6530" i="1"/>
  <c r="O6531" i="1"/>
  <c r="O6532" i="1"/>
  <c r="O6533" i="1"/>
  <c r="O6534" i="1"/>
  <c r="O6535" i="1"/>
  <c r="O6536" i="1"/>
  <c r="O6537" i="1"/>
  <c r="O6538" i="1"/>
  <c r="O6539" i="1"/>
  <c r="O6540" i="1"/>
  <c r="O6541" i="1"/>
  <c r="O6542" i="1"/>
  <c r="O6543" i="1"/>
  <c r="O6544" i="1"/>
  <c r="O6545" i="1"/>
  <c r="O6546" i="1"/>
  <c r="O6547" i="1"/>
  <c r="O6548" i="1"/>
  <c r="O6549" i="1"/>
  <c r="O6550" i="1"/>
  <c r="O6551" i="1"/>
  <c r="O6552" i="1"/>
  <c r="O6553" i="1"/>
  <c r="O6554" i="1"/>
  <c r="O6555" i="1"/>
  <c r="O6556" i="1"/>
  <c r="O6557" i="1"/>
  <c r="O6558" i="1"/>
  <c r="O6559" i="1"/>
  <c r="O6560" i="1"/>
  <c r="O6561" i="1"/>
  <c r="O6562" i="1"/>
  <c r="O6563" i="1"/>
  <c r="O6564" i="1"/>
  <c r="O6565" i="1"/>
  <c r="O6566" i="1"/>
  <c r="O6567" i="1"/>
  <c r="O6568" i="1"/>
  <c r="O6569" i="1"/>
  <c r="O6570" i="1"/>
  <c r="O6571" i="1"/>
  <c r="O6572" i="1"/>
  <c r="O6573" i="1"/>
  <c r="O6574" i="1"/>
  <c r="O6575" i="1"/>
  <c r="O6576" i="1"/>
  <c r="O6577" i="1"/>
  <c r="O6578" i="1"/>
  <c r="O6579" i="1"/>
  <c r="O6580" i="1"/>
  <c r="O6581" i="1"/>
  <c r="O6582" i="1"/>
  <c r="O6583" i="1"/>
  <c r="O6584" i="1"/>
  <c r="O6585" i="1"/>
  <c r="O6586" i="1"/>
  <c r="O6587" i="1"/>
  <c r="O6588" i="1"/>
  <c r="O6589" i="1"/>
  <c r="O6590" i="1"/>
  <c r="O6591" i="1"/>
  <c r="O6592" i="1"/>
  <c r="O6593" i="1"/>
  <c r="O6594" i="1"/>
  <c r="O6595" i="1"/>
  <c r="O6596" i="1"/>
  <c r="O6597" i="1"/>
  <c r="O6598" i="1"/>
  <c r="O6599" i="1"/>
  <c r="O6600" i="1"/>
  <c r="O6601" i="1"/>
  <c r="O6602" i="1"/>
  <c r="O6603" i="1"/>
  <c r="O6604" i="1"/>
  <c r="O6605" i="1"/>
  <c r="O6606" i="1"/>
  <c r="O6607" i="1"/>
  <c r="O6608" i="1"/>
  <c r="O6609" i="1"/>
  <c r="O6610" i="1"/>
  <c r="O6611" i="1"/>
  <c r="O6612" i="1"/>
  <c r="O6613" i="1"/>
  <c r="O6614" i="1"/>
  <c r="O6615" i="1"/>
  <c r="O6616" i="1"/>
  <c r="O6617" i="1"/>
  <c r="O6618" i="1"/>
  <c r="O6619" i="1"/>
  <c r="O6620" i="1"/>
  <c r="O6621" i="1"/>
  <c r="O6622" i="1"/>
  <c r="O6623" i="1"/>
  <c r="O6624" i="1"/>
  <c r="O6625" i="1"/>
  <c r="O6626" i="1"/>
  <c r="O6627" i="1"/>
  <c r="O6628" i="1"/>
  <c r="O6629" i="1"/>
  <c r="O6630" i="1"/>
  <c r="O6631" i="1"/>
  <c r="O6632" i="1"/>
  <c r="O6633" i="1"/>
  <c r="O6634" i="1"/>
  <c r="O6635" i="1"/>
  <c r="O6636" i="1"/>
  <c r="O6637" i="1"/>
  <c r="O6638" i="1"/>
  <c r="O6639" i="1"/>
  <c r="O6640" i="1"/>
  <c r="O6641" i="1"/>
  <c r="O6642" i="1"/>
  <c r="O6643" i="1"/>
  <c r="O6644" i="1"/>
  <c r="O6645" i="1"/>
  <c r="O6646" i="1"/>
  <c r="O6647" i="1"/>
  <c r="O6648" i="1"/>
  <c r="O6649" i="1"/>
  <c r="O6650" i="1"/>
  <c r="O6651" i="1"/>
  <c r="O6652" i="1"/>
  <c r="O6653" i="1"/>
  <c r="O6654" i="1"/>
  <c r="O6655" i="1"/>
  <c r="O6656" i="1"/>
  <c r="O6657" i="1"/>
  <c r="O6658" i="1"/>
  <c r="O6659" i="1"/>
  <c r="O6660" i="1"/>
  <c r="O6661" i="1"/>
  <c r="O6662" i="1"/>
  <c r="O6663" i="1"/>
  <c r="O6664" i="1"/>
  <c r="O6665" i="1"/>
  <c r="O6666" i="1"/>
  <c r="O6667" i="1"/>
  <c r="O6668" i="1"/>
  <c r="O6669" i="1"/>
  <c r="O6670" i="1"/>
  <c r="O6671" i="1"/>
  <c r="O6672" i="1"/>
  <c r="O6673" i="1"/>
  <c r="O6674" i="1"/>
  <c r="O6675" i="1"/>
  <c r="O6676" i="1"/>
  <c r="O6677" i="1"/>
  <c r="O6678" i="1"/>
  <c r="O6679" i="1"/>
  <c r="O6680" i="1"/>
  <c r="O6681" i="1"/>
  <c r="O6682" i="1"/>
  <c r="O6683" i="1"/>
  <c r="O6684" i="1"/>
  <c r="O6685" i="1"/>
  <c r="O6686" i="1"/>
  <c r="O6687" i="1"/>
  <c r="O6688" i="1"/>
  <c r="O6689" i="1"/>
  <c r="O6690" i="1"/>
  <c r="O6691" i="1"/>
  <c r="O6692" i="1"/>
  <c r="O6693" i="1"/>
  <c r="O6694" i="1"/>
  <c r="O6695" i="1"/>
  <c r="O6696" i="1"/>
  <c r="O6697" i="1"/>
  <c r="O6698" i="1"/>
  <c r="O6699" i="1"/>
  <c r="O6700" i="1"/>
  <c r="O6701" i="1"/>
  <c r="O6702" i="1"/>
  <c r="O6703" i="1"/>
  <c r="O6704" i="1"/>
  <c r="O6705" i="1"/>
  <c r="O6706" i="1"/>
  <c r="O6707" i="1"/>
  <c r="O6708" i="1"/>
  <c r="O6709" i="1"/>
  <c r="O6710" i="1"/>
  <c r="O6711" i="1"/>
  <c r="O6712" i="1"/>
  <c r="O6713" i="1"/>
  <c r="O6714" i="1"/>
  <c r="O6715" i="1"/>
  <c r="O6716" i="1"/>
  <c r="O6717" i="1"/>
  <c r="O6718" i="1"/>
  <c r="O6719" i="1"/>
  <c r="O6720" i="1"/>
  <c r="O6721" i="1"/>
  <c r="O6722" i="1"/>
  <c r="O6723" i="1"/>
  <c r="O6724" i="1"/>
  <c r="O6725" i="1"/>
  <c r="O6726" i="1"/>
  <c r="O6727" i="1"/>
  <c r="O6728" i="1"/>
  <c r="O6729" i="1"/>
  <c r="O6730" i="1"/>
  <c r="O6731" i="1"/>
  <c r="O6732" i="1"/>
  <c r="O6733" i="1"/>
  <c r="O6734" i="1"/>
  <c r="O6735" i="1"/>
  <c r="O6736" i="1"/>
  <c r="O6737" i="1"/>
  <c r="O6738" i="1"/>
  <c r="O6739" i="1"/>
  <c r="O6740" i="1"/>
  <c r="O6741" i="1"/>
  <c r="O6742" i="1"/>
  <c r="O6743" i="1"/>
  <c r="O6744" i="1"/>
  <c r="O6745" i="1"/>
  <c r="O6746" i="1"/>
  <c r="O6747" i="1"/>
  <c r="O6748" i="1"/>
  <c r="O6749" i="1"/>
  <c r="O6750" i="1"/>
  <c r="O6751" i="1"/>
  <c r="O6752" i="1"/>
  <c r="O6753" i="1"/>
  <c r="O6754" i="1"/>
  <c r="O6755" i="1"/>
  <c r="O6756" i="1"/>
  <c r="O6757" i="1"/>
  <c r="O6758" i="1"/>
  <c r="O6759" i="1"/>
  <c r="O6760" i="1"/>
  <c r="O6761" i="1"/>
  <c r="O6762" i="1"/>
  <c r="O6763" i="1"/>
  <c r="O6764" i="1"/>
  <c r="O6765" i="1"/>
  <c r="O6766" i="1"/>
  <c r="O6767" i="1"/>
  <c r="O6768" i="1"/>
  <c r="O6769" i="1"/>
  <c r="O6770" i="1"/>
  <c r="O6771" i="1"/>
  <c r="O6772" i="1"/>
  <c r="O6773" i="1"/>
  <c r="O6774" i="1"/>
  <c r="O6775" i="1"/>
  <c r="O6776" i="1"/>
  <c r="O6777" i="1"/>
  <c r="O6778" i="1"/>
  <c r="O6779" i="1"/>
  <c r="O6780" i="1"/>
  <c r="O6781" i="1"/>
  <c r="O6782" i="1"/>
  <c r="O6783" i="1"/>
  <c r="O6784" i="1"/>
  <c r="O6785" i="1"/>
  <c r="O6786" i="1"/>
  <c r="O6787" i="1"/>
  <c r="O6788" i="1"/>
  <c r="O6789" i="1"/>
  <c r="O6790" i="1"/>
  <c r="O6791" i="1"/>
  <c r="O6792" i="1"/>
  <c r="O6793" i="1"/>
  <c r="O6794" i="1"/>
  <c r="O6795" i="1"/>
  <c r="O6796" i="1"/>
  <c r="O6797" i="1"/>
  <c r="O6798" i="1"/>
  <c r="O6799" i="1"/>
  <c r="O6800" i="1"/>
  <c r="O6801" i="1"/>
  <c r="O6802" i="1"/>
  <c r="O6803" i="1"/>
  <c r="O6804" i="1"/>
  <c r="O6805" i="1"/>
  <c r="O6806" i="1"/>
  <c r="O6807" i="1"/>
  <c r="O6808" i="1"/>
  <c r="O6809" i="1"/>
  <c r="O6810" i="1"/>
  <c r="O6811" i="1"/>
  <c r="O6812" i="1"/>
  <c r="O6813" i="1"/>
  <c r="O6814" i="1"/>
  <c r="O6815" i="1"/>
  <c r="O6816" i="1"/>
  <c r="O6817" i="1"/>
  <c r="O6818" i="1"/>
  <c r="O6819" i="1"/>
  <c r="O6820" i="1"/>
  <c r="O6821" i="1"/>
  <c r="O6822" i="1"/>
  <c r="O6823" i="1"/>
  <c r="O6824" i="1"/>
  <c r="O6825" i="1"/>
  <c r="O6826" i="1"/>
  <c r="O6827" i="1"/>
  <c r="O6828" i="1"/>
  <c r="O6829" i="1"/>
  <c r="O6830" i="1"/>
  <c r="O6831" i="1"/>
  <c r="O6832" i="1"/>
  <c r="O6833" i="1"/>
  <c r="O6834" i="1"/>
  <c r="O6835" i="1"/>
  <c r="O6836" i="1"/>
  <c r="O6837" i="1"/>
  <c r="O6838" i="1"/>
  <c r="O6839" i="1"/>
  <c r="O6840" i="1"/>
  <c r="O6841" i="1"/>
  <c r="O6842" i="1"/>
  <c r="O6843" i="1"/>
  <c r="O6844" i="1"/>
  <c r="O6845" i="1"/>
  <c r="O6846" i="1"/>
  <c r="O6847" i="1"/>
  <c r="O6848" i="1"/>
  <c r="O6849" i="1"/>
  <c r="O6850" i="1"/>
  <c r="O6851" i="1"/>
  <c r="O6852" i="1"/>
  <c r="O6853" i="1"/>
  <c r="O6854" i="1"/>
  <c r="O6855" i="1"/>
  <c r="O6856" i="1"/>
  <c r="O6857" i="1"/>
  <c r="O6858" i="1"/>
  <c r="O6859" i="1"/>
  <c r="O6860" i="1"/>
  <c r="O6861" i="1"/>
  <c r="O6862" i="1"/>
  <c r="O6863" i="1"/>
  <c r="O6864" i="1"/>
  <c r="O6865" i="1"/>
  <c r="O6866" i="1"/>
  <c r="O6867" i="1"/>
  <c r="O6868" i="1"/>
  <c r="O6869" i="1"/>
  <c r="O6870" i="1"/>
  <c r="O6871" i="1"/>
  <c r="O6872" i="1"/>
  <c r="O6873" i="1"/>
  <c r="O6874" i="1"/>
  <c r="O6875" i="1"/>
  <c r="O6876" i="1"/>
  <c r="O6877" i="1"/>
  <c r="O6878" i="1"/>
  <c r="O6879" i="1"/>
  <c r="O6880" i="1"/>
  <c r="O6881" i="1"/>
  <c r="O6882" i="1"/>
  <c r="O6883" i="1"/>
  <c r="O6884" i="1"/>
  <c r="O6885" i="1"/>
  <c r="O6886" i="1"/>
  <c r="O6887" i="1"/>
  <c r="O6888" i="1"/>
  <c r="O6889" i="1"/>
  <c r="O6890" i="1"/>
  <c r="O6891" i="1"/>
  <c r="O6892" i="1"/>
  <c r="O6893" i="1"/>
  <c r="O6894" i="1"/>
  <c r="O6895" i="1"/>
  <c r="O6896" i="1"/>
  <c r="O6897" i="1"/>
  <c r="O6898" i="1"/>
  <c r="O6899" i="1"/>
  <c r="O6900" i="1"/>
  <c r="O6901" i="1"/>
  <c r="O6902" i="1"/>
  <c r="O6903" i="1"/>
  <c r="O6904" i="1"/>
  <c r="O6905" i="1"/>
  <c r="O6906" i="1"/>
  <c r="O6907" i="1"/>
  <c r="O6908" i="1"/>
  <c r="O6909" i="1"/>
  <c r="O6910" i="1"/>
  <c r="O6911" i="1"/>
  <c r="O6912" i="1"/>
  <c r="O6913" i="1"/>
  <c r="O6914" i="1"/>
  <c r="O6915" i="1"/>
  <c r="O6916" i="1"/>
  <c r="O6917" i="1"/>
  <c r="O6918" i="1"/>
  <c r="O6919" i="1"/>
  <c r="O6920" i="1"/>
  <c r="O6921" i="1"/>
  <c r="O6922" i="1"/>
  <c r="O6923" i="1"/>
  <c r="O6924" i="1"/>
  <c r="O6925" i="1"/>
  <c r="O6926" i="1"/>
  <c r="O6927" i="1"/>
  <c r="O6928" i="1"/>
  <c r="O6929" i="1"/>
  <c r="O6930" i="1"/>
  <c r="O6931" i="1"/>
  <c r="O6932" i="1"/>
  <c r="O6933" i="1"/>
  <c r="O6934" i="1"/>
  <c r="O6935" i="1"/>
  <c r="O6936" i="1"/>
  <c r="O6937" i="1"/>
  <c r="O6938" i="1"/>
  <c r="O6939" i="1"/>
  <c r="O6940" i="1"/>
  <c r="O6941" i="1"/>
  <c r="O6942" i="1"/>
  <c r="O6943" i="1"/>
  <c r="O6944" i="1"/>
  <c r="O6945" i="1"/>
  <c r="O6946" i="1"/>
  <c r="O6947" i="1"/>
  <c r="O6948" i="1"/>
  <c r="O6949" i="1"/>
  <c r="O6950" i="1"/>
  <c r="O6951" i="1"/>
  <c r="O6952" i="1"/>
  <c r="O6953" i="1"/>
  <c r="O6954" i="1"/>
  <c r="O6955" i="1"/>
  <c r="O6956" i="1"/>
  <c r="O6957" i="1"/>
  <c r="O6958" i="1"/>
  <c r="O6959" i="1"/>
  <c r="O6960" i="1"/>
  <c r="O6961" i="1"/>
  <c r="O6962" i="1"/>
  <c r="O6963" i="1"/>
  <c r="O6964" i="1"/>
  <c r="O6965" i="1"/>
  <c r="O6966" i="1"/>
  <c r="O6967" i="1"/>
  <c r="O6968" i="1"/>
  <c r="O6969" i="1"/>
  <c r="O6970" i="1"/>
  <c r="O6971" i="1"/>
  <c r="O6972" i="1"/>
  <c r="O6973" i="1"/>
  <c r="O6974" i="1"/>
  <c r="O6975" i="1"/>
  <c r="O6976" i="1"/>
  <c r="O6977" i="1"/>
  <c r="O6978" i="1"/>
  <c r="O6979" i="1"/>
  <c r="O6980" i="1"/>
  <c r="O6981" i="1"/>
  <c r="O6982" i="1"/>
  <c r="O6983" i="1"/>
  <c r="O6984" i="1"/>
  <c r="O6985" i="1"/>
  <c r="O6986" i="1"/>
  <c r="O6987" i="1"/>
  <c r="O6988" i="1"/>
  <c r="O6989" i="1"/>
  <c r="O6990" i="1"/>
  <c r="O6991" i="1"/>
  <c r="O6992" i="1"/>
  <c r="O6993" i="1"/>
  <c r="O6994" i="1"/>
  <c r="O6995" i="1"/>
  <c r="O6996" i="1"/>
  <c r="O6997" i="1"/>
  <c r="O6998" i="1"/>
  <c r="O6999" i="1"/>
  <c r="O7000" i="1"/>
  <c r="O7001" i="1"/>
  <c r="O7002" i="1"/>
  <c r="O7003" i="1"/>
  <c r="O7004" i="1"/>
  <c r="O7005" i="1"/>
  <c r="O7006" i="1"/>
  <c r="O7007" i="1"/>
  <c r="O7008" i="1"/>
  <c r="O7009" i="1"/>
  <c r="O7010" i="1"/>
  <c r="O7011" i="1"/>
  <c r="O7012" i="1"/>
  <c r="O7013" i="1"/>
  <c r="O7014" i="1"/>
  <c r="O7015" i="1"/>
  <c r="O7016" i="1"/>
  <c r="O7017" i="1"/>
  <c r="O7018" i="1"/>
  <c r="O7019" i="1"/>
  <c r="O7020" i="1"/>
  <c r="O7021" i="1"/>
  <c r="O7022" i="1"/>
  <c r="O7023" i="1"/>
  <c r="O7024" i="1"/>
  <c r="O7025" i="1"/>
  <c r="O7026" i="1"/>
  <c r="O7027" i="1"/>
  <c r="O7028" i="1"/>
  <c r="O7029" i="1"/>
  <c r="O7030" i="1"/>
  <c r="O7031" i="1"/>
  <c r="O7032" i="1"/>
  <c r="O7033" i="1"/>
  <c r="O7034" i="1"/>
  <c r="O7035" i="1"/>
  <c r="O7036" i="1"/>
  <c r="O7037" i="1"/>
  <c r="O7038" i="1"/>
  <c r="O7039" i="1"/>
  <c r="O7040" i="1"/>
  <c r="O7041" i="1"/>
  <c r="O7042" i="1"/>
  <c r="O7043" i="1"/>
  <c r="O7044" i="1"/>
  <c r="O7045" i="1"/>
  <c r="O7046" i="1"/>
  <c r="O7047" i="1"/>
  <c r="O7048" i="1"/>
  <c r="O7049" i="1"/>
  <c r="O7050" i="1"/>
  <c r="O7051" i="1"/>
  <c r="O7052" i="1"/>
  <c r="O7053" i="1"/>
  <c r="O7054" i="1"/>
  <c r="O7055" i="1"/>
  <c r="O7056" i="1"/>
  <c r="O7057" i="1"/>
  <c r="O7058" i="1"/>
  <c r="O7059" i="1"/>
  <c r="O7060" i="1"/>
  <c r="O7061" i="1"/>
  <c r="O7062" i="1"/>
  <c r="O7063" i="1"/>
  <c r="O7064" i="1"/>
  <c r="O7065" i="1"/>
  <c r="O7066" i="1"/>
  <c r="O7067" i="1"/>
  <c r="O7068" i="1"/>
  <c r="O7069" i="1"/>
  <c r="O7070" i="1"/>
  <c r="O7071" i="1"/>
  <c r="O7072" i="1"/>
  <c r="O7073" i="1"/>
  <c r="O7074" i="1"/>
  <c r="O7075" i="1"/>
  <c r="O7076" i="1"/>
  <c r="O7077" i="1"/>
  <c r="O7078" i="1"/>
  <c r="O7079" i="1"/>
  <c r="O7080" i="1"/>
  <c r="O7081" i="1"/>
  <c r="O7082" i="1"/>
  <c r="O7083" i="1"/>
  <c r="O7084" i="1"/>
  <c r="O7085" i="1"/>
  <c r="O7086" i="1"/>
  <c r="O7087" i="1"/>
  <c r="O7088" i="1"/>
  <c r="O7089" i="1"/>
  <c r="O7090" i="1"/>
  <c r="O7091" i="1"/>
  <c r="O7092" i="1"/>
  <c r="O7093" i="1"/>
  <c r="O7094" i="1"/>
  <c r="O7095" i="1"/>
  <c r="O7096" i="1"/>
  <c r="O7097" i="1"/>
  <c r="O7098" i="1"/>
  <c r="O7099" i="1"/>
  <c r="O7100" i="1"/>
  <c r="O7101" i="1"/>
  <c r="O7102" i="1"/>
  <c r="O7103" i="1"/>
  <c r="O7104" i="1"/>
  <c r="O7105" i="1"/>
  <c r="O7106" i="1"/>
  <c r="O7107" i="1"/>
  <c r="O7108" i="1"/>
  <c r="O7109" i="1"/>
  <c r="O7110" i="1"/>
  <c r="O7111" i="1"/>
  <c r="O7112" i="1"/>
  <c r="O7113" i="1"/>
  <c r="O7114" i="1"/>
  <c r="O7115" i="1"/>
  <c r="O7116" i="1"/>
  <c r="O7117" i="1"/>
  <c r="O7118" i="1"/>
  <c r="O7119" i="1"/>
  <c r="O7120" i="1"/>
  <c r="O7121" i="1"/>
  <c r="O7122" i="1"/>
  <c r="O7123" i="1"/>
  <c r="O7124" i="1"/>
  <c r="O7125" i="1"/>
  <c r="O7126" i="1"/>
  <c r="O7127" i="1"/>
  <c r="O7128" i="1"/>
  <c r="O7129" i="1"/>
  <c r="O7130" i="1"/>
  <c r="O7131" i="1"/>
  <c r="O7132" i="1"/>
  <c r="O7133" i="1"/>
  <c r="O7134" i="1"/>
  <c r="O7135" i="1"/>
  <c r="O7136" i="1"/>
  <c r="O7137" i="1"/>
  <c r="O7138" i="1"/>
  <c r="O7139" i="1"/>
  <c r="O7140" i="1"/>
  <c r="O7141" i="1"/>
  <c r="O7142" i="1"/>
  <c r="O7143" i="1"/>
  <c r="O7144" i="1"/>
  <c r="O7145" i="1"/>
  <c r="O7146" i="1"/>
  <c r="O7147" i="1"/>
  <c r="O7148" i="1"/>
  <c r="O7149" i="1"/>
  <c r="O7150" i="1"/>
  <c r="O7151" i="1"/>
  <c r="O7152" i="1"/>
  <c r="O7153" i="1"/>
  <c r="O7154" i="1"/>
  <c r="O7155" i="1"/>
  <c r="O7156" i="1"/>
  <c r="O7157" i="1"/>
  <c r="O7158" i="1"/>
  <c r="O7159" i="1"/>
  <c r="O7160" i="1"/>
  <c r="O7161" i="1"/>
  <c r="O7162" i="1"/>
  <c r="O7163" i="1"/>
  <c r="O7164" i="1"/>
  <c r="O7165" i="1"/>
  <c r="O7166" i="1"/>
  <c r="O7167" i="1"/>
  <c r="O7168" i="1"/>
  <c r="O7169" i="1"/>
  <c r="O7170" i="1"/>
  <c r="O7171" i="1"/>
  <c r="O7172" i="1"/>
  <c r="O7173" i="1"/>
  <c r="O7174" i="1"/>
  <c r="O7175" i="1"/>
  <c r="O7176" i="1"/>
  <c r="O7177" i="1"/>
  <c r="O7178" i="1"/>
  <c r="O7179" i="1"/>
  <c r="O7180" i="1"/>
  <c r="O7181" i="1"/>
  <c r="O7182" i="1"/>
  <c r="O7183" i="1"/>
  <c r="O7184" i="1"/>
  <c r="O7185" i="1"/>
  <c r="O7186" i="1"/>
  <c r="O7187" i="1"/>
  <c r="O7188" i="1"/>
  <c r="O7189" i="1"/>
  <c r="O7190" i="1"/>
  <c r="O7191" i="1"/>
  <c r="O7192" i="1"/>
  <c r="O7193" i="1"/>
  <c r="O7194" i="1"/>
  <c r="O7195" i="1"/>
  <c r="O7196" i="1"/>
  <c r="O7197" i="1"/>
  <c r="O7198" i="1"/>
  <c r="O7199" i="1"/>
  <c r="O7200" i="1"/>
  <c r="O7201" i="1"/>
  <c r="O7202" i="1"/>
  <c r="O7203" i="1"/>
  <c r="O7204" i="1"/>
  <c r="O7205" i="1"/>
  <c r="O7206" i="1"/>
  <c r="O7207" i="1"/>
  <c r="O7208" i="1"/>
  <c r="O7209" i="1"/>
  <c r="O7210" i="1"/>
  <c r="O7211" i="1"/>
  <c r="O7212" i="1"/>
  <c r="O7213" i="1"/>
  <c r="O7214" i="1"/>
  <c r="O7215" i="1"/>
  <c r="O7216" i="1"/>
  <c r="O7217" i="1"/>
  <c r="O7218" i="1"/>
  <c r="O7219" i="1"/>
  <c r="O7220" i="1"/>
  <c r="O7221" i="1"/>
  <c r="O7222" i="1"/>
  <c r="O7223" i="1"/>
  <c r="O7224" i="1"/>
  <c r="O7225" i="1"/>
  <c r="O7226" i="1"/>
  <c r="O7227" i="1"/>
  <c r="O7228" i="1"/>
  <c r="O7229" i="1"/>
  <c r="O7230" i="1"/>
  <c r="O7231" i="1"/>
  <c r="O7232" i="1"/>
  <c r="O7233" i="1"/>
  <c r="O7234" i="1"/>
  <c r="O7235" i="1"/>
  <c r="O7236" i="1"/>
  <c r="O7237" i="1"/>
  <c r="O7238" i="1"/>
  <c r="O7239" i="1"/>
  <c r="O7240" i="1"/>
  <c r="O7241" i="1"/>
  <c r="O7242" i="1"/>
  <c r="O7243" i="1"/>
  <c r="O7244" i="1"/>
  <c r="O7245" i="1"/>
  <c r="O7246" i="1"/>
  <c r="O7247" i="1"/>
  <c r="O7248" i="1"/>
  <c r="O7249" i="1"/>
  <c r="O7250" i="1"/>
  <c r="O7251" i="1"/>
  <c r="O7252" i="1"/>
  <c r="O7253" i="1"/>
  <c r="O7254" i="1"/>
  <c r="O7255" i="1"/>
  <c r="O7256" i="1"/>
  <c r="O7257" i="1"/>
  <c r="O7258" i="1"/>
  <c r="O7259" i="1"/>
  <c r="O7260" i="1"/>
  <c r="O7261" i="1"/>
  <c r="O7262" i="1"/>
  <c r="O7263" i="1"/>
  <c r="O7264" i="1"/>
  <c r="O7265" i="1"/>
  <c r="O7266" i="1"/>
  <c r="O7267" i="1"/>
  <c r="O7268" i="1"/>
  <c r="O7269" i="1"/>
  <c r="O7270" i="1"/>
  <c r="O7271" i="1"/>
  <c r="O7272" i="1"/>
  <c r="O7273" i="1"/>
  <c r="O7274" i="1"/>
  <c r="O7275" i="1"/>
  <c r="O7276" i="1"/>
  <c r="O7277" i="1"/>
  <c r="O7278" i="1"/>
  <c r="O7279" i="1"/>
  <c r="O7280" i="1"/>
  <c r="O7281" i="1"/>
  <c r="O7282" i="1"/>
  <c r="O7283" i="1"/>
  <c r="O7284" i="1"/>
  <c r="O7285" i="1"/>
  <c r="O7286" i="1"/>
  <c r="O7287" i="1"/>
  <c r="O7288" i="1"/>
  <c r="O7289" i="1"/>
  <c r="O7290" i="1"/>
  <c r="O7291" i="1"/>
  <c r="O7292" i="1"/>
  <c r="O7293" i="1"/>
  <c r="O7294" i="1"/>
  <c r="O7295" i="1"/>
  <c r="O7296" i="1"/>
  <c r="O7297" i="1"/>
  <c r="O7298" i="1"/>
  <c r="O7299" i="1"/>
  <c r="O7300" i="1"/>
  <c r="O7301" i="1"/>
  <c r="O7302" i="1"/>
  <c r="O7303" i="1"/>
  <c r="O7304" i="1"/>
  <c r="O7305" i="1"/>
  <c r="O7306" i="1"/>
  <c r="O7307" i="1"/>
  <c r="O7308" i="1"/>
  <c r="O7309" i="1"/>
  <c r="O7310" i="1"/>
  <c r="O7311" i="1"/>
  <c r="O7312" i="1"/>
  <c r="O7313" i="1"/>
  <c r="O7314" i="1"/>
  <c r="O7315" i="1"/>
  <c r="O7316" i="1"/>
  <c r="O7317" i="1"/>
  <c r="O7318" i="1"/>
  <c r="O7319" i="1"/>
  <c r="O7320" i="1"/>
  <c r="O7321" i="1"/>
  <c r="O7322" i="1"/>
  <c r="O7323" i="1"/>
  <c r="O7324" i="1"/>
  <c r="O7325" i="1"/>
  <c r="O7326" i="1"/>
  <c r="O7327" i="1"/>
  <c r="O7328" i="1"/>
  <c r="O7329" i="1"/>
  <c r="O7330" i="1"/>
  <c r="O7331" i="1"/>
  <c r="O7332" i="1"/>
  <c r="O7333" i="1"/>
  <c r="O7334" i="1"/>
  <c r="O7335" i="1"/>
  <c r="O7336" i="1"/>
  <c r="O7337" i="1"/>
  <c r="O7338" i="1"/>
  <c r="O7339" i="1"/>
  <c r="O7340" i="1"/>
  <c r="O7341" i="1"/>
  <c r="O7342" i="1"/>
  <c r="O7343" i="1"/>
  <c r="O7344" i="1"/>
  <c r="O7345" i="1"/>
  <c r="O7346" i="1"/>
  <c r="O7347" i="1"/>
  <c r="O7348" i="1"/>
  <c r="O7349" i="1"/>
  <c r="O7350" i="1"/>
  <c r="O7351" i="1"/>
  <c r="O7352" i="1"/>
  <c r="O7353" i="1"/>
  <c r="O7354" i="1"/>
  <c r="O7355" i="1"/>
  <c r="O7356" i="1"/>
  <c r="O7357" i="1"/>
  <c r="O7358" i="1"/>
  <c r="O7359" i="1"/>
  <c r="O7360" i="1"/>
  <c r="O7361" i="1"/>
  <c r="O7362" i="1"/>
  <c r="O7363" i="1"/>
  <c r="O7364" i="1"/>
  <c r="O7365" i="1"/>
  <c r="O7366" i="1"/>
  <c r="O7367" i="1"/>
  <c r="O7368" i="1"/>
  <c r="O7369" i="1"/>
  <c r="O7370" i="1"/>
  <c r="O7371" i="1"/>
  <c r="O7372" i="1"/>
  <c r="O7373" i="1"/>
  <c r="O7374" i="1"/>
  <c r="O7375" i="1"/>
  <c r="O7376" i="1"/>
  <c r="O7377" i="1"/>
  <c r="O7378" i="1"/>
  <c r="O7379" i="1"/>
  <c r="O7380" i="1"/>
  <c r="O7381" i="1"/>
  <c r="O7382" i="1"/>
  <c r="O7383" i="1"/>
  <c r="O7384" i="1"/>
  <c r="O7385" i="1"/>
  <c r="O7386" i="1"/>
  <c r="O7387" i="1"/>
  <c r="O7388" i="1"/>
  <c r="O7389" i="1"/>
  <c r="O7390" i="1"/>
  <c r="O7391" i="1"/>
  <c r="O7392" i="1"/>
  <c r="O7393" i="1"/>
  <c r="O7394" i="1"/>
  <c r="O7395" i="1"/>
  <c r="O7396" i="1"/>
  <c r="O7397" i="1"/>
  <c r="O7398" i="1"/>
  <c r="O7399" i="1"/>
  <c r="O7400" i="1"/>
  <c r="O7401" i="1"/>
  <c r="O7402" i="1"/>
  <c r="O7403" i="1"/>
  <c r="O7404" i="1"/>
  <c r="O7405" i="1"/>
  <c r="O7406" i="1"/>
  <c r="O7407" i="1"/>
  <c r="O7408" i="1"/>
  <c r="O7409" i="1"/>
  <c r="O7410" i="1"/>
  <c r="O7411" i="1"/>
  <c r="O7412" i="1"/>
  <c r="O7413" i="1"/>
  <c r="O7414" i="1"/>
  <c r="O7415" i="1"/>
  <c r="O7416" i="1"/>
  <c r="O7417" i="1"/>
  <c r="O7418" i="1"/>
  <c r="O7419" i="1"/>
  <c r="O7420" i="1"/>
  <c r="O7421" i="1"/>
  <c r="O7422" i="1"/>
  <c r="O7423" i="1"/>
  <c r="O7424" i="1"/>
  <c r="O7425" i="1"/>
  <c r="O7426" i="1"/>
  <c r="O7427" i="1"/>
  <c r="O7428" i="1"/>
  <c r="O7429" i="1"/>
  <c r="O7430" i="1"/>
  <c r="O7431" i="1"/>
  <c r="O7432" i="1"/>
  <c r="O7433" i="1"/>
  <c r="O7434" i="1"/>
  <c r="O7435" i="1"/>
  <c r="O7436" i="1"/>
  <c r="O7437" i="1"/>
  <c r="O7438" i="1"/>
  <c r="O7439" i="1"/>
  <c r="O7440" i="1"/>
  <c r="O7441" i="1"/>
  <c r="O7442" i="1"/>
  <c r="O7443" i="1"/>
  <c r="O7444" i="1"/>
  <c r="O7445" i="1"/>
  <c r="O7446" i="1"/>
  <c r="O7447" i="1"/>
  <c r="O7448" i="1"/>
  <c r="O7449" i="1"/>
  <c r="O7450" i="1"/>
  <c r="O7451" i="1"/>
  <c r="O7452" i="1"/>
  <c r="O7453" i="1"/>
  <c r="O7454" i="1"/>
  <c r="O7455" i="1"/>
  <c r="O7456" i="1"/>
  <c r="O7457" i="1"/>
  <c r="O7458" i="1"/>
  <c r="O7459" i="1"/>
  <c r="O7460" i="1"/>
  <c r="O7461" i="1"/>
  <c r="O7462" i="1"/>
  <c r="O7463" i="1"/>
  <c r="O7464" i="1"/>
  <c r="O7465" i="1"/>
  <c r="O7466" i="1"/>
  <c r="O7467" i="1"/>
  <c r="O7468" i="1"/>
  <c r="O7469" i="1"/>
  <c r="O7470" i="1"/>
  <c r="O7471" i="1"/>
  <c r="O7472" i="1"/>
  <c r="O7473" i="1"/>
  <c r="O7474" i="1"/>
  <c r="O7475" i="1"/>
  <c r="O7476" i="1"/>
  <c r="O7477" i="1"/>
  <c r="O7478" i="1"/>
  <c r="O7479" i="1"/>
  <c r="O7480" i="1"/>
  <c r="O7481" i="1"/>
  <c r="O7482" i="1"/>
  <c r="O7483" i="1"/>
  <c r="O7484" i="1"/>
  <c r="O7485" i="1"/>
  <c r="O7486" i="1"/>
  <c r="O7487" i="1"/>
  <c r="O7488" i="1"/>
  <c r="O7489" i="1"/>
  <c r="O7490" i="1"/>
  <c r="O7491" i="1"/>
  <c r="O7492" i="1"/>
  <c r="O7493" i="1"/>
  <c r="O7494" i="1"/>
  <c r="O7495" i="1"/>
  <c r="O7496" i="1"/>
  <c r="O7497" i="1"/>
  <c r="O7498" i="1"/>
  <c r="O7499" i="1"/>
  <c r="O7500" i="1"/>
  <c r="O7501" i="1"/>
  <c r="O7502" i="1"/>
  <c r="O7503" i="1"/>
  <c r="O7504" i="1"/>
  <c r="O7505" i="1"/>
  <c r="O7506" i="1"/>
  <c r="O7507" i="1"/>
  <c r="O7508" i="1"/>
  <c r="O7509" i="1"/>
  <c r="O7510" i="1"/>
  <c r="O7511" i="1"/>
  <c r="O7512" i="1"/>
  <c r="O7513" i="1"/>
  <c r="O7514" i="1"/>
  <c r="O7515" i="1"/>
  <c r="O7516" i="1"/>
  <c r="O7517" i="1"/>
  <c r="O7518" i="1"/>
  <c r="O7519" i="1"/>
  <c r="O7520" i="1"/>
  <c r="O7521" i="1"/>
  <c r="O7522" i="1"/>
  <c r="O7523" i="1"/>
  <c r="O7524" i="1"/>
  <c r="O7525" i="1"/>
  <c r="O7526" i="1"/>
  <c r="O7527" i="1"/>
  <c r="O7528" i="1"/>
  <c r="O7529" i="1"/>
  <c r="O7530" i="1"/>
  <c r="O7531" i="1"/>
  <c r="O7532" i="1"/>
  <c r="O7533" i="1"/>
  <c r="O7534" i="1"/>
  <c r="O7535" i="1"/>
  <c r="O7536" i="1"/>
  <c r="O7537" i="1"/>
  <c r="O7538" i="1"/>
  <c r="O7539" i="1"/>
  <c r="O7540" i="1"/>
  <c r="O7541" i="1"/>
  <c r="O7542" i="1"/>
  <c r="O7543" i="1"/>
  <c r="O7544" i="1"/>
  <c r="O7545" i="1"/>
  <c r="O7546" i="1"/>
  <c r="O7547" i="1"/>
  <c r="O7548" i="1"/>
  <c r="O7549" i="1"/>
  <c r="O7550" i="1"/>
  <c r="O7551" i="1"/>
  <c r="O7552" i="1"/>
  <c r="O7553" i="1"/>
  <c r="O7554" i="1"/>
  <c r="O7555" i="1"/>
  <c r="O7556" i="1"/>
  <c r="O7557" i="1"/>
  <c r="O7558" i="1"/>
  <c r="O7559" i="1"/>
  <c r="O7560" i="1"/>
  <c r="O7561" i="1"/>
  <c r="O7562" i="1"/>
  <c r="O7563" i="1"/>
  <c r="O7564" i="1"/>
  <c r="O7565" i="1"/>
  <c r="O7566" i="1"/>
  <c r="O7567" i="1"/>
  <c r="O7568" i="1"/>
  <c r="O7569" i="1"/>
  <c r="O7570" i="1"/>
  <c r="O7571" i="1"/>
  <c r="O7572" i="1"/>
  <c r="O7573" i="1"/>
  <c r="O7574" i="1"/>
  <c r="O7575" i="1"/>
  <c r="O7576" i="1"/>
  <c r="O7577" i="1"/>
  <c r="O7578" i="1"/>
  <c r="O7579" i="1"/>
  <c r="O7580" i="1"/>
  <c r="O7581" i="1"/>
  <c r="O7582" i="1"/>
  <c r="O7583" i="1"/>
  <c r="O7584" i="1"/>
  <c r="O7585" i="1"/>
  <c r="O7586" i="1"/>
  <c r="O7587" i="1"/>
  <c r="O7588" i="1"/>
  <c r="O7589" i="1"/>
  <c r="O7590" i="1"/>
  <c r="O7591" i="1"/>
  <c r="O7592" i="1"/>
  <c r="O7593" i="1"/>
  <c r="O7594" i="1"/>
  <c r="O7595" i="1"/>
  <c r="O7596" i="1"/>
  <c r="O7597" i="1"/>
  <c r="O7598" i="1"/>
  <c r="O7599" i="1"/>
  <c r="O7600" i="1"/>
  <c r="O7601" i="1"/>
  <c r="O7602" i="1"/>
  <c r="O7603" i="1"/>
  <c r="O7604" i="1"/>
  <c r="O7605" i="1"/>
  <c r="O7606" i="1"/>
  <c r="O7607" i="1"/>
  <c r="O7608" i="1"/>
  <c r="O7609" i="1"/>
  <c r="O7610" i="1"/>
  <c r="O7611" i="1"/>
  <c r="O7612" i="1"/>
  <c r="O7613" i="1"/>
  <c r="O7614" i="1"/>
  <c r="O7615" i="1"/>
  <c r="O7616" i="1"/>
  <c r="O7617" i="1"/>
  <c r="O7618" i="1"/>
  <c r="O7619" i="1"/>
  <c r="O7620" i="1"/>
  <c r="O7621" i="1"/>
  <c r="O7622" i="1"/>
  <c r="O7623" i="1"/>
  <c r="O7624" i="1"/>
  <c r="O7625" i="1"/>
  <c r="O7626" i="1"/>
  <c r="O7627" i="1"/>
  <c r="O7628" i="1"/>
  <c r="O7629" i="1"/>
  <c r="O7630" i="1"/>
  <c r="O7631" i="1"/>
  <c r="O7632" i="1"/>
  <c r="O7633" i="1"/>
  <c r="O7634" i="1"/>
  <c r="O7635" i="1"/>
  <c r="O7636" i="1"/>
  <c r="O7637" i="1"/>
  <c r="O7638" i="1"/>
  <c r="O7639" i="1"/>
  <c r="O7640" i="1"/>
  <c r="O7641" i="1"/>
  <c r="O7642" i="1"/>
  <c r="O7643" i="1"/>
  <c r="O7644" i="1"/>
  <c r="O7645" i="1"/>
  <c r="O7646" i="1"/>
  <c r="B2" i="18"/>
  <c r="G19" i="22"/>
  <c r="K19" i="22" s="1"/>
  <c r="O19" i="22" s="1"/>
  <c r="G18" i="22"/>
  <c r="K18" i="22" s="1"/>
  <c r="O18" i="22" s="1"/>
  <c r="G17" i="22"/>
  <c r="K17" i="22" s="1"/>
  <c r="O17" i="22" s="1"/>
  <c r="G16" i="22"/>
  <c r="K16" i="22" s="1"/>
  <c r="O16" i="22" s="1"/>
  <c r="G15" i="22"/>
  <c r="K15" i="22" s="1"/>
  <c r="O15" i="22" s="1"/>
  <c r="G14" i="22"/>
  <c r="K14" i="22" s="1"/>
  <c r="O14" i="22" s="1"/>
  <c r="G13" i="22"/>
  <c r="K13" i="22" s="1"/>
  <c r="O13" i="22" s="1"/>
  <c r="G12" i="22"/>
  <c r="K12" i="22" s="1"/>
  <c r="O12" i="22" s="1"/>
  <c r="G11" i="22"/>
  <c r="K11" i="22" s="1"/>
  <c r="O11" i="22" s="1"/>
  <c r="G10" i="22"/>
  <c r="K10" i="22" s="1"/>
  <c r="O10" i="22" s="1"/>
  <c r="G9" i="22"/>
  <c r="K9" i="22" s="1"/>
  <c r="O9" i="22" s="1"/>
  <c r="G8" i="22"/>
  <c r="K8" i="22" s="1"/>
  <c r="O8" i="22" s="1"/>
  <c r="G7" i="22"/>
  <c r="K7" i="22" s="1"/>
  <c r="O7" i="22" s="1"/>
  <c r="G6" i="22"/>
  <c r="K6" i="22" s="1"/>
  <c r="O6" i="22" s="1"/>
  <c r="G5" i="22"/>
  <c r="K5" i="22" s="1"/>
  <c r="O5" i="22" s="1"/>
  <c r="G14" i="20"/>
  <c r="H14" i="20" s="1"/>
  <c r="M14" i="20" s="1"/>
  <c r="G13" i="20"/>
  <c r="H13" i="20" s="1"/>
  <c r="M13" i="20" s="1"/>
  <c r="G17" i="20"/>
  <c r="H17" i="20" s="1"/>
  <c r="M17" i="20" s="1"/>
  <c r="G10" i="20"/>
  <c r="K10" i="20" s="1"/>
  <c r="O10" i="20" s="1"/>
  <c r="G12" i="20"/>
  <c r="I12" i="20" s="1"/>
  <c r="G15" i="20"/>
  <c r="H15" i="20" s="1"/>
  <c r="M15" i="20" s="1"/>
  <c r="G9" i="20"/>
  <c r="H9" i="20" s="1"/>
  <c r="M9" i="20" s="1"/>
  <c r="G7" i="20"/>
  <c r="K7" i="20" s="1"/>
  <c r="O7" i="20" s="1"/>
  <c r="G16" i="20"/>
  <c r="I16" i="20" s="1"/>
  <c r="N16" i="20" s="1"/>
  <c r="G8" i="20"/>
  <c r="I8" i="20" s="1"/>
  <c r="G11" i="20"/>
  <c r="K11" i="20" s="1"/>
  <c r="O11" i="20" s="1"/>
  <c r="G6" i="20"/>
  <c r="K6" i="20" s="1"/>
  <c r="G19" i="20"/>
  <c r="K19" i="20" s="1"/>
  <c r="G18" i="20"/>
  <c r="K18" i="20" s="1"/>
  <c r="G5" i="20"/>
  <c r="K5" i="20" s="1"/>
  <c r="O5" i="20" s="1"/>
  <c r="G6" i="2"/>
  <c r="I6" i="2" s="1"/>
  <c r="G7" i="2"/>
  <c r="H7" i="2" s="1"/>
  <c r="M7" i="2" s="1"/>
  <c r="G8" i="2"/>
  <c r="H8" i="2" s="1"/>
  <c r="M8" i="2" s="1"/>
  <c r="G9" i="2"/>
  <c r="H9" i="2" s="1"/>
  <c r="M9" i="2" s="1"/>
  <c r="G10" i="2"/>
  <c r="H10" i="2" s="1"/>
  <c r="M10" i="2" s="1"/>
  <c r="G11" i="2"/>
  <c r="I11" i="2" s="1"/>
  <c r="G12" i="2"/>
  <c r="I12" i="2" s="1"/>
  <c r="G13" i="2"/>
  <c r="I13" i="2" s="1"/>
  <c r="G14" i="2"/>
  <c r="I14" i="2" s="1"/>
  <c r="G15" i="2"/>
  <c r="H15" i="2" s="1"/>
  <c r="M15" i="2" s="1"/>
  <c r="G16" i="2"/>
  <c r="H16" i="2" s="1"/>
  <c r="M16" i="2" s="1"/>
  <c r="G5" i="2"/>
  <c r="K5" i="2" s="1"/>
  <c r="G6" i="19"/>
  <c r="K6" i="19" s="1"/>
  <c r="O6" i="19" s="1"/>
  <c r="G5" i="19"/>
  <c r="H5" i="19" s="1"/>
  <c r="M5" i="19" s="1"/>
  <c r="G10" i="18"/>
  <c r="G9" i="18"/>
  <c r="G8" i="18"/>
  <c r="G7" i="18"/>
  <c r="G6" i="18"/>
  <c r="G5" i="18"/>
  <c r="E8" i="8"/>
  <c r="F8" i="8" s="1"/>
  <c r="E7" i="8"/>
  <c r="F7" i="8" s="1"/>
  <c r="E6" i="8"/>
  <c r="M2" i="1"/>
  <c r="M3"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2" i="1"/>
  <c r="M2423" i="1"/>
  <c r="M2424" i="1"/>
  <c r="M2425" i="1"/>
  <c r="M2426"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4"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3" i="1"/>
  <c r="M3474"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3619" i="1"/>
  <c r="M3620" i="1"/>
  <c r="M3621" i="1"/>
  <c r="M3622" i="1"/>
  <c r="M3623" i="1"/>
  <c r="M3624" i="1"/>
  <c r="M3625" i="1"/>
  <c r="M3626" i="1"/>
  <c r="M3627" i="1"/>
  <c r="M3628" i="1"/>
  <c r="M3629" i="1"/>
  <c r="M3630" i="1"/>
  <c r="M3631"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2" i="1"/>
  <c r="M3833" i="1"/>
  <c r="M3834" i="1"/>
  <c r="M3835" i="1"/>
  <c r="M3836"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7"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0" i="1"/>
  <c r="M3921"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0" i="1"/>
  <c r="M3951" i="1"/>
  <c r="M3952" i="1"/>
  <c r="M3953" i="1"/>
  <c r="M3954" i="1"/>
  <c r="M3955" i="1"/>
  <c r="M3956" i="1"/>
  <c r="M3957" i="1"/>
  <c r="M3958" i="1"/>
  <c r="M3959" i="1"/>
  <c r="M3960" i="1"/>
  <c r="M3961" i="1"/>
  <c r="M3962" i="1"/>
  <c r="M3963" i="1"/>
  <c r="M3964" i="1"/>
  <c r="M3965" i="1"/>
  <c r="M3966" i="1"/>
  <c r="M3967" i="1"/>
  <c r="M3968" i="1"/>
  <c r="M3969" i="1"/>
  <c r="M3970" i="1"/>
  <c r="M3971" i="1"/>
  <c r="M3972" i="1"/>
  <c r="M3973" i="1"/>
  <c r="M3974" i="1"/>
  <c r="M3975" i="1"/>
  <c r="M3976" i="1"/>
  <c r="M3977" i="1"/>
  <c r="M3978" i="1"/>
  <c r="M3979" i="1"/>
  <c r="M3980" i="1"/>
  <c r="M3981" i="1"/>
  <c r="M3982" i="1"/>
  <c r="M3983" i="1"/>
  <c r="M3984" i="1"/>
  <c r="M3985" i="1"/>
  <c r="M3986" i="1"/>
  <c r="M3987" i="1"/>
  <c r="M3988" i="1"/>
  <c r="M3989" i="1"/>
  <c r="M3990" i="1"/>
  <c r="M3991" i="1"/>
  <c r="M3992" i="1"/>
  <c r="M3993" i="1"/>
  <c r="M3994" i="1"/>
  <c r="M3995" i="1"/>
  <c r="M3996" i="1"/>
  <c r="M3997" i="1"/>
  <c r="M3998" i="1"/>
  <c r="M3999" i="1"/>
  <c r="M4000" i="1"/>
  <c r="M4001" i="1"/>
  <c r="M4002" i="1"/>
  <c r="M4003" i="1"/>
  <c r="M4004" i="1"/>
  <c r="M4005" i="1"/>
  <c r="M4006" i="1"/>
  <c r="M4007" i="1"/>
  <c r="M4008" i="1"/>
  <c r="M4009" i="1"/>
  <c r="M4010" i="1"/>
  <c r="M4011" i="1"/>
  <c r="M4012" i="1"/>
  <c r="M4013" i="1"/>
  <c r="M4014" i="1"/>
  <c r="M4015" i="1"/>
  <c r="M4016" i="1"/>
  <c r="M4017" i="1"/>
  <c r="M4018" i="1"/>
  <c r="M4019" i="1"/>
  <c r="M4020" i="1"/>
  <c r="M4021" i="1"/>
  <c r="M4022" i="1"/>
  <c r="M4023" i="1"/>
  <c r="M4024" i="1"/>
  <c r="M4025" i="1"/>
  <c r="M4026" i="1"/>
  <c r="M4027" i="1"/>
  <c r="M4028" i="1"/>
  <c r="M4029" i="1"/>
  <c r="M4030" i="1"/>
  <c r="M4031" i="1"/>
  <c r="M4032" i="1"/>
  <c r="M4033" i="1"/>
  <c r="M4034" i="1"/>
  <c r="M4035" i="1"/>
  <c r="M4036" i="1"/>
  <c r="M4037" i="1"/>
  <c r="M4038" i="1"/>
  <c r="M4039" i="1"/>
  <c r="M4040" i="1"/>
  <c r="M4041" i="1"/>
  <c r="M4042" i="1"/>
  <c r="M4043" i="1"/>
  <c r="M4044" i="1"/>
  <c r="M4045" i="1"/>
  <c r="M4046" i="1"/>
  <c r="M4047" i="1"/>
  <c r="M4048" i="1"/>
  <c r="M4049" i="1"/>
  <c r="M4050" i="1"/>
  <c r="M4051" i="1"/>
  <c r="M4052" i="1"/>
  <c r="M4053" i="1"/>
  <c r="M4054" i="1"/>
  <c r="M4055" i="1"/>
  <c r="M4056" i="1"/>
  <c r="M4057" i="1"/>
  <c r="M4058" i="1"/>
  <c r="M4059" i="1"/>
  <c r="M4060" i="1"/>
  <c r="M4061" i="1"/>
  <c r="M4062" i="1"/>
  <c r="M4063" i="1"/>
  <c r="M4064" i="1"/>
  <c r="M4065" i="1"/>
  <c r="M4066" i="1"/>
  <c r="M4067" i="1"/>
  <c r="M4068" i="1"/>
  <c r="M4069" i="1"/>
  <c r="M4070" i="1"/>
  <c r="M4071" i="1"/>
  <c r="M4072" i="1"/>
  <c r="M4073" i="1"/>
  <c r="M4074" i="1"/>
  <c r="M4075" i="1"/>
  <c r="M4076" i="1"/>
  <c r="M4077" i="1"/>
  <c r="M4078" i="1"/>
  <c r="M4079" i="1"/>
  <c r="M4080" i="1"/>
  <c r="M4081" i="1"/>
  <c r="M4082" i="1"/>
  <c r="M4083" i="1"/>
  <c r="M4084" i="1"/>
  <c r="M4085" i="1"/>
  <c r="M4086" i="1"/>
  <c r="M4087" i="1"/>
  <c r="M4088" i="1"/>
  <c r="M4089" i="1"/>
  <c r="M4090" i="1"/>
  <c r="M4091" i="1"/>
  <c r="M4092" i="1"/>
  <c r="M4093" i="1"/>
  <c r="M4094" i="1"/>
  <c r="M4095" i="1"/>
  <c r="M4096" i="1"/>
  <c r="M4097" i="1"/>
  <c r="M4098" i="1"/>
  <c r="M4099" i="1"/>
  <c r="M4100" i="1"/>
  <c r="M4101" i="1"/>
  <c r="M4102" i="1"/>
  <c r="M4103" i="1"/>
  <c r="M4104" i="1"/>
  <c r="M4105" i="1"/>
  <c r="M4106" i="1"/>
  <c r="M4107" i="1"/>
  <c r="M4108" i="1"/>
  <c r="M4109" i="1"/>
  <c r="M4110" i="1"/>
  <c r="M4111" i="1"/>
  <c r="M4112" i="1"/>
  <c r="M4113" i="1"/>
  <c r="M4114" i="1"/>
  <c r="M4115" i="1"/>
  <c r="M4116" i="1"/>
  <c r="M4117" i="1"/>
  <c r="M4118" i="1"/>
  <c r="M4119" i="1"/>
  <c r="M4120" i="1"/>
  <c r="M4121" i="1"/>
  <c r="M4122" i="1"/>
  <c r="M4123" i="1"/>
  <c r="M4124" i="1"/>
  <c r="M4125" i="1"/>
  <c r="M4126" i="1"/>
  <c r="M4127" i="1"/>
  <c r="M4128" i="1"/>
  <c r="M4129" i="1"/>
  <c r="M4130" i="1"/>
  <c r="M4131" i="1"/>
  <c r="M4132" i="1"/>
  <c r="M4133" i="1"/>
  <c r="M4134" i="1"/>
  <c r="M4135" i="1"/>
  <c r="M4136" i="1"/>
  <c r="M4137" i="1"/>
  <c r="M4138" i="1"/>
  <c r="M4139" i="1"/>
  <c r="M4140" i="1"/>
  <c r="M4141" i="1"/>
  <c r="M4142" i="1"/>
  <c r="M4143" i="1"/>
  <c r="M4144" i="1"/>
  <c r="M4145" i="1"/>
  <c r="M4146" i="1"/>
  <c r="M4147" i="1"/>
  <c r="M4148" i="1"/>
  <c r="M4149" i="1"/>
  <c r="M4150" i="1"/>
  <c r="M4151" i="1"/>
  <c r="M4152" i="1"/>
  <c r="M4153" i="1"/>
  <c r="M4154" i="1"/>
  <c r="M4155" i="1"/>
  <c r="M4156" i="1"/>
  <c r="M4157" i="1"/>
  <c r="M4158"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2" i="1"/>
  <c r="M4183" i="1"/>
  <c r="M4184" i="1"/>
  <c r="M4185" i="1"/>
  <c r="M4186" i="1"/>
  <c r="M4187" i="1"/>
  <c r="M4188" i="1"/>
  <c r="M4189" i="1"/>
  <c r="M4190" i="1"/>
  <c r="M4191" i="1"/>
  <c r="M4192" i="1"/>
  <c r="M4193" i="1"/>
  <c r="M4194" i="1"/>
  <c r="M4195" i="1"/>
  <c r="M4196" i="1"/>
  <c r="M4197" i="1"/>
  <c r="M4198" i="1"/>
  <c r="M4199" i="1"/>
  <c r="M4200" i="1"/>
  <c r="M4201" i="1"/>
  <c r="M4202" i="1"/>
  <c r="M4203" i="1"/>
  <c r="M4204" i="1"/>
  <c r="M4205" i="1"/>
  <c r="M4206" i="1"/>
  <c r="M4207" i="1"/>
  <c r="M4208" i="1"/>
  <c r="M4209" i="1"/>
  <c r="M4210" i="1"/>
  <c r="M4211" i="1"/>
  <c r="M4212" i="1"/>
  <c r="M4213" i="1"/>
  <c r="M4214" i="1"/>
  <c r="M4215" i="1"/>
  <c r="M4216" i="1"/>
  <c r="M4217" i="1"/>
  <c r="M4218" i="1"/>
  <c r="M4219" i="1"/>
  <c r="M4220" i="1"/>
  <c r="M4221" i="1"/>
  <c r="M4222" i="1"/>
  <c r="M4223" i="1"/>
  <c r="M4224" i="1"/>
  <c r="M4225" i="1"/>
  <c r="M4226" i="1"/>
  <c r="M4227" i="1"/>
  <c r="M4228" i="1"/>
  <c r="M4229" i="1"/>
  <c r="M4230" i="1"/>
  <c r="M4231" i="1"/>
  <c r="M4232" i="1"/>
  <c r="M4233" i="1"/>
  <c r="M4234" i="1"/>
  <c r="M4235" i="1"/>
  <c r="M4236" i="1"/>
  <c r="M4237" i="1"/>
  <c r="M4238" i="1"/>
  <c r="M4239" i="1"/>
  <c r="M4240" i="1"/>
  <c r="M4241" i="1"/>
  <c r="M4242" i="1"/>
  <c r="M4243" i="1"/>
  <c r="M4244" i="1"/>
  <c r="M4245" i="1"/>
  <c r="M4246" i="1"/>
  <c r="M4247" i="1"/>
  <c r="M4248" i="1"/>
  <c r="M4249" i="1"/>
  <c r="M4250" i="1"/>
  <c r="M4251" i="1"/>
  <c r="M4252" i="1"/>
  <c r="M4253" i="1"/>
  <c r="M4254" i="1"/>
  <c r="M4255" i="1"/>
  <c r="M4256" i="1"/>
  <c r="M4257" i="1"/>
  <c r="M4258" i="1"/>
  <c r="M4259" i="1"/>
  <c r="M4260" i="1"/>
  <c r="M4261" i="1"/>
  <c r="M4262" i="1"/>
  <c r="M4263" i="1"/>
  <c r="M4264" i="1"/>
  <c r="M4265" i="1"/>
  <c r="M4266" i="1"/>
  <c r="M4267" i="1"/>
  <c r="M4268" i="1"/>
  <c r="M4269" i="1"/>
  <c r="M4270" i="1"/>
  <c r="M4271" i="1"/>
  <c r="M4272" i="1"/>
  <c r="M4273" i="1"/>
  <c r="M4274" i="1"/>
  <c r="M4275" i="1"/>
  <c r="M4276" i="1"/>
  <c r="M4277" i="1"/>
  <c r="M4278" i="1"/>
  <c r="M4279" i="1"/>
  <c r="M4280" i="1"/>
  <c r="M4281" i="1"/>
  <c r="M4282" i="1"/>
  <c r="M4283" i="1"/>
  <c r="M4284" i="1"/>
  <c r="M4285" i="1"/>
  <c r="M4286" i="1"/>
  <c r="M4287" i="1"/>
  <c r="M4288" i="1"/>
  <c r="M4289" i="1"/>
  <c r="M4290" i="1"/>
  <c r="M4291" i="1"/>
  <c r="M4292" i="1"/>
  <c r="M4293" i="1"/>
  <c r="M4294" i="1"/>
  <c r="M4295" i="1"/>
  <c r="M4296" i="1"/>
  <c r="M4297" i="1"/>
  <c r="M4298" i="1"/>
  <c r="M4299" i="1"/>
  <c r="M4300" i="1"/>
  <c r="M4301" i="1"/>
  <c r="M4302" i="1"/>
  <c r="M4303" i="1"/>
  <c r="M4304" i="1"/>
  <c r="M4305" i="1"/>
  <c r="M4306" i="1"/>
  <c r="M4307" i="1"/>
  <c r="M4308" i="1"/>
  <c r="M4309" i="1"/>
  <c r="M4310" i="1"/>
  <c r="M4311" i="1"/>
  <c r="M4312" i="1"/>
  <c r="M4313"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39" i="1"/>
  <c r="M4340" i="1"/>
  <c r="M4341" i="1"/>
  <c r="M4342" i="1"/>
  <c r="M4343" i="1"/>
  <c r="M4344" i="1"/>
  <c r="M4345" i="1"/>
  <c r="M4346" i="1"/>
  <c r="M4347" i="1"/>
  <c r="M4348" i="1"/>
  <c r="M4349" i="1"/>
  <c r="M4350" i="1"/>
  <c r="M4351" i="1"/>
  <c r="M4352" i="1"/>
  <c r="M4353" i="1"/>
  <c r="M4354" i="1"/>
  <c r="M4355"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79" i="1"/>
  <c r="M4380" i="1"/>
  <c r="M4381" i="1"/>
  <c r="M4382" i="1"/>
  <c r="M4383" i="1"/>
  <c r="M4384" i="1"/>
  <c r="M4385" i="1"/>
  <c r="M4386" i="1"/>
  <c r="M4387" i="1"/>
  <c r="M4388" i="1"/>
  <c r="M4389" i="1"/>
  <c r="M4390" i="1"/>
  <c r="M4391" i="1"/>
  <c r="M4392" i="1"/>
  <c r="M4393" i="1"/>
  <c r="M4394" i="1"/>
  <c r="M4395" i="1"/>
  <c r="M4396" i="1"/>
  <c r="M4397" i="1"/>
  <c r="M4398" i="1"/>
  <c r="M4399" i="1"/>
  <c r="M4400" i="1"/>
  <c r="M4401" i="1"/>
  <c r="M4402" i="1"/>
  <c r="M4403" i="1"/>
  <c r="M4404" i="1"/>
  <c r="M4405" i="1"/>
  <c r="M4406" i="1"/>
  <c r="M4407" i="1"/>
  <c r="M4408" i="1"/>
  <c r="M4409" i="1"/>
  <c r="M4410" i="1"/>
  <c r="M4411" i="1"/>
  <c r="M4412" i="1"/>
  <c r="M4413" i="1"/>
  <c r="M4414" i="1"/>
  <c r="M4415" i="1"/>
  <c r="M4416" i="1"/>
  <c r="M4417" i="1"/>
  <c r="M4418" i="1"/>
  <c r="M4419" i="1"/>
  <c r="M4420" i="1"/>
  <c r="M4421" i="1"/>
  <c r="M4422" i="1"/>
  <c r="M4423" i="1"/>
  <c r="M4424" i="1"/>
  <c r="M4425" i="1"/>
  <c r="M4426" i="1"/>
  <c r="M4427" i="1"/>
  <c r="M4428" i="1"/>
  <c r="M4429" i="1"/>
  <c r="M4430" i="1"/>
  <c r="M4431" i="1"/>
  <c r="M4432" i="1"/>
  <c r="M4433" i="1"/>
  <c r="M4434" i="1"/>
  <c r="M4435" i="1"/>
  <c r="M4436" i="1"/>
  <c r="M4437" i="1"/>
  <c r="M4438" i="1"/>
  <c r="M4439" i="1"/>
  <c r="M4440" i="1"/>
  <c r="M4441" i="1"/>
  <c r="M4442" i="1"/>
  <c r="M4443" i="1"/>
  <c r="M4444" i="1"/>
  <c r="M4445" i="1"/>
  <c r="M4446" i="1"/>
  <c r="M4447" i="1"/>
  <c r="M4448" i="1"/>
  <c r="M4449" i="1"/>
  <c r="M4450" i="1"/>
  <c r="M4451" i="1"/>
  <c r="M4452" i="1"/>
  <c r="M4453" i="1"/>
  <c r="M4454" i="1"/>
  <c r="M4455" i="1"/>
  <c r="M4456" i="1"/>
  <c r="M4457" i="1"/>
  <c r="M4458" i="1"/>
  <c r="M4459" i="1"/>
  <c r="M4460" i="1"/>
  <c r="M4461" i="1"/>
  <c r="M4462" i="1"/>
  <c r="M4463" i="1"/>
  <c r="M4464" i="1"/>
  <c r="M4465" i="1"/>
  <c r="M4466" i="1"/>
  <c r="M4467" i="1"/>
  <c r="M4468" i="1"/>
  <c r="M4469" i="1"/>
  <c r="M4470" i="1"/>
  <c r="M4471" i="1"/>
  <c r="M4472" i="1"/>
  <c r="M4473"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7" i="1"/>
  <c r="M4498" i="1"/>
  <c r="M4499" i="1"/>
  <c r="M4500" i="1"/>
  <c r="M4501" i="1"/>
  <c r="M4502" i="1"/>
  <c r="M4503" i="1"/>
  <c r="M4504" i="1"/>
  <c r="M4505" i="1"/>
  <c r="M4506" i="1"/>
  <c r="M4507" i="1"/>
  <c r="M4508" i="1"/>
  <c r="M4509" i="1"/>
  <c r="M4510" i="1"/>
  <c r="M4511" i="1"/>
  <c r="M4512" i="1"/>
  <c r="M4513" i="1"/>
  <c r="M4514" i="1"/>
  <c r="M4515" i="1"/>
  <c r="M4516" i="1"/>
  <c r="M4517" i="1"/>
  <c r="M4518" i="1"/>
  <c r="M4519" i="1"/>
  <c r="M4520" i="1"/>
  <c r="M4521" i="1"/>
  <c r="M4522" i="1"/>
  <c r="M4523" i="1"/>
  <c r="M4524" i="1"/>
  <c r="M4525" i="1"/>
  <c r="M4526" i="1"/>
  <c r="M4527" i="1"/>
  <c r="M4528" i="1"/>
  <c r="M4529" i="1"/>
  <c r="M4530" i="1"/>
  <c r="M4531" i="1"/>
  <c r="M4532" i="1"/>
  <c r="M4533" i="1"/>
  <c r="M4534" i="1"/>
  <c r="M4535" i="1"/>
  <c r="M4536" i="1"/>
  <c r="M4537" i="1"/>
  <c r="M4538" i="1"/>
  <c r="M4539" i="1"/>
  <c r="M4540" i="1"/>
  <c r="M4541" i="1"/>
  <c r="M4542" i="1"/>
  <c r="M4543" i="1"/>
  <c r="M4544" i="1"/>
  <c r="M4545" i="1"/>
  <c r="M4546" i="1"/>
  <c r="M4547" i="1"/>
  <c r="M4548" i="1"/>
  <c r="M4549" i="1"/>
  <c r="M4550" i="1"/>
  <c r="M4551" i="1"/>
  <c r="M4552" i="1"/>
  <c r="M4553" i="1"/>
  <c r="M4554" i="1"/>
  <c r="M4555" i="1"/>
  <c r="M4556" i="1"/>
  <c r="M4557" i="1"/>
  <c r="M4558" i="1"/>
  <c r="M4559" i="1"/>
  <c r="M4560" i="1"/>
  <c r="M4561" i="1"/>
  <c r="M4562" i="1"/>
  <c r="M4563" i="1"/>
  <c r="M4564" i="1"/>
  <c r="M4565" i="1"/>
  <c r="M4566" i="1"/>
  <c r="M4567" i="1"/>
  <c r="M4568" i="1"/>
  <c r="M4569" i="1"/>
  <c r="M4570" i="1"/>
  <c r="M4571" i="1"/>
  <c r="M4572" i="1"/>
  <c r="M4573" i="1"/>
  <c r="M4574" i="1"/>
  <c r="M4575" i="1"/>
  <c r="M4576" i="1"/>
  <c r="M4577" i="1"/>
  <c r="M4578" i="1"/>
  <c r="M4579" i="1"/>
  <c r="M4580" i="1"/>
  <c r="M4581" i="1"/>
  <c r="M4582" i="1"/>
  <c r="M4583" i="1"/>
  <c r="M4584" i="1"/>
  <c r="M4585" i="1"/>
  <c r="M4586" i="1"/>
  <c r="M4587" i="1"/>
  <c r="M4588" i="1"/>
  <c r="M4589" i="1"/>
  <c r="M4590" i="1"/>
  <c r="M4591" i="1"/>
  <c r="M4592" i="1"/>
  <c r="M4593" i="1"/>
  <c r="M4594" i="1"/>
  <c r="M4595" i="1"/>
  <c r="M4596" i="1"/>
  <c r="M4597" i="1"/>
  <c r="M4598" i="1"/>
  <c r="M4599" i="1"/>
  <c r="M4600" i="1"/>
  <c r="M4601" i="1"/>
  <c r="M4602" i="1"/>
  <c r="M4603" i="1"/>
  <c r="M4604" i="1"/>
  <c r="M4605" i="1"/>
  <c r="M4606" i="1"/>
  <c r="M4607" i="1"/>
  <c r="M4608" i="1"/>
  <c r="M4609" i="1"/>
  <c r="M4610" i="1"/>
  <c r="M4611" i="1"/>
  <c r="M4612" i="1"/>
  <c r="M4613" i="1"/>
  <c r="M4614" i="1"/>
  <c r="M4615" i="1"/>
  <c r="M4616" i="1"/>
  <c r="M4617" i="1"/>
  <c r="M4618" i="1"/>
  <c r="M4619" i="1"/>
  <c r="M4620" i="1"/>
  <c r="M4621" i="1"/>
  <c r="M4622" i="1"/>
  <c r="M4623" i="1"/>
  <c r="M4624" i="1"/>
  <c r="M4625" i="1"/>
  <c r="M4626" i="1"/>
  <c r="M4627" i="1"/>
  <c r="M4628" i="1"/>
  <c r="M4629" i="1"/>
  <c r="M4630" i="1"/>
  <c r="M4631" i="1"/>
  <c r="M4632" i="1"/>
  <c r="M4633" i="1"/>
  <c r="M4634" i="1"/>
  <c r="M4635" i="1"/>
  <c r="M4636" i="1"/>
  <c r="M4637" i="1"/>
  <c r="M4638" i="1"/>
  <c r="M4639" i="1"/>
  <c r="M4640" i="1"/>
  <c r="M4641" i="1"/>
  <c r="M4642" i="1"/>
  <c r="M4643" i="1"/>
  <c r="M4644" i="1"/>
  <c r="M4645" i="1"/>
  <c r="M4646" i="1"/>
  <c r="M4647" i="1"/>
  <c r="M4648" i="1"/>
  <c r="M4649" i="1"/>
  <c r="M4650" i="1"/>
  <c r="M4651" i="1"/>
  <c r="M4652" i="1"/>
  <c r="M4653" i="1"/>
  <c r="M4654" i="1"/>
  <c r="M4655" i="1"/>
  <c r="M4656" i="1"/>
  <c r="M4657" i="1"/>
  <c r="M4658" i="1"/>
  <c r="M4659" i="1"/>
  <c r="M4660" i="1"/>
  <c r="M4661" i="1"/>
  <c r="M4662" i="1"/>
  <c r="M4663" i="1"/>
  <c r="M4664" i="1"/>
  <c r="M4665" i="1"/>
  <c r="M4666" i="1"/>
  <c r="M4667" i="1"/>
  <c r="M4668" i="1"/>
  <c r="M4669" i="1"/>
  <c r="M4670" i="1"/>
  <c r="M4671" i="1"/>
  <c r="M4672" i="1"/>
  <c r="M4673" i="1"/>
  <c r="M4674" i="1"/>
  <c r="M4675" i="1"/>
  <c r="M4676" i="1"/>
  <c r="M4677" i="1"/>
  <c r="M4678" i="1"/>
  <c r="M4679" i="1"/>
  <c r="M4680" i="1"/>
  <c r="M4681" i="1"/>
  <c r="M4682" i="1"/>
  <c r="M4683" i="1"/>
  <c r="M4684" i="1"/>
  <c r="M4685" i="1"/>
  <c r="M4686" i="1"/>
  <c r="M4687" i="1"/>
  <c r="M4688" i="1"/>
  <c r="M4689" i="1"/>
  <c r="M4690" i="1"/>
  <c r="M4691" i="1"/>
  <c r="M4692" i="1"/>
  <c r="M4693" i="1"/>
  <c r="M4694" i="1"/>
  <c r="M4695" i="1"/>
  <c r="M4696" i="1"/>
  <c r="M4697" i="1"/>
  <c r="M4698" i="1"/>
  <c r="M4699" i="1"/>
  <c r="M4700" i="1"/>
  <c r="M4701" i="1"/>
  <c r="M4702" i="1"/>
  <c r="M4703" i="1"/>
  <c r="M4704" i="1"/>
  <c r="M4705" i="1"/>
  <c r="M4706" i="1"/>
  <c r="M4707" i="1"/>
  <c r="M4708" i="1"/>
  <c r="M4709" i="1"/>
  <c r="M4710" i="1"/>
  <c r="M4711" i="1"/>
  <c r="M4712" i="1"/>
  <c r="M4713" i="1"/>
  <c r="M4714" i="1"/>
  <c r="M4715" i="1"/>
  <c r="M4716" i="1"/>
  <c r="M4717" i="1"/>
  <c r="M4718" i="1"/>
  <c r="M4719" i="1"/>
  <c r="M4720" i="1"/>
  <c r="M4721" i="1"/>
  <c r="M4722" i="1"/>
  <c r="M4723" i="1"/>
  <c r="M4724" i="1"/>
  <c r="M4725" i="1"/>
  <c r="M4726" i="1"/>
  <c r="M4727" i="1"/>
  <c r="M4728" i="1"/>
  <c r="M4729" i="1"/>
  <c r="M4730" i="1"/>
  <c r="M4731" i="1"/>
  <c r="M4732" i="1"/>
  <c r="M4733" i="1"/>
  <c r="M4734" i="1"/>
  <c r="M4735" i="1"/>
  <c r="M4736" i="1"/>
  <c r="M4737" i="1"/>
  <c r="M4738" i="1"/>
  <c r="M4739" i="1"/>
  <c r="M4740" i="1"/>
  <c r="M4741" i="1"/>
  <c r="M4742" i="1"/>
  <c r="M4743" i="1"/>
  <c r="M4744" i="1"/>
  <c r="M4745" i="1"/>
  <c r="M4746" i="1"/>
  <c r="M4747" i="1"/>
  <c r="M4748" i="1"/>
  <c r="M4749" i="1"/>
  <c r="M4750" i="1"/>
  <c r="M4751" i="1"/>
  <c r="M4752" i="1"/>
  <c r="M4753" i="1"/>
  <c r="M4754" i="1"/>
  <c r="M4755" i="1"/>
  <c r="M4756" i="1"/>
  <c r="M4757" i="1"/>
  <c r="M4758" i="1"/>
  <c r="M4759" i="1"/>
  <c r="M4760" i="1"/>
  <c r="M4761" i="1"/>
  <c r="M4762" i="1"/>
  <c r="M4763" i="1"/>
  <c r="M4764" i="1"/>
  <c r="M4765" i="1"/>
  <c r="M4766" i="1"/>
  <c r="M4767" i="1"/>
  <c r="M4768" i="1"/>
  <c r="M4769" i="1"/>
  <c r="M4770" i="1"/>
  <c r="M4771" i="1"/>
  <c r="M4772" i="1"/>
  <c r="M4773" i="1"/>
  <c r="M4774" i="1"/>
  <c r="M4775" i="1"/>
  <c r="M4776" i="1"/>
  <c r="M4777" i="1"/>
  <c r="M4778" i="1"/>
  <c r="M4779" i="1"/>
  <c r="M4780" i="1"/>
  <c r="M4781" i="1"/>
  <c r="M4782" i="1"/>
  <c r="M4783" i="1"/>
  <c r="M4784" i="1"/>
  <c r="M4785" i="1"/>
  <c r="M4786" i="1"/>
  <c r="M4787" i="1"/>
  <c r="M4788" i="1"/>
  <c r="M4789" i="1"/>
  <c r="M4790" i="1"/>
  <c r="M4791" i="1"/>
  <c r="M4792" i="1"/>
  <c r="M4793" i="1"/>
  <c r="M4794" i="1"/>
  <c r="M4795" i="1"/>
  <c r="M4796" i="1"/>
  <c r="M4797" i="1"/>
  <c r="M4798" i="1"/>
  <c r="M4799" i="1"/>
  <c r="M4800" i="1"/>
  <c r="M4801" i="1"/>
  <c r="M4802" i="1"/>
  <c r="M4803" i="1"/>
  <c r="M4804" i="1"/>
  <c r="M4805" i="1"/>
  <c r="M4806" i="1"/>
  <c r="M4807" i="1"/>
  <c r="M4808" i="1"/>
  <c r="M4809" i="1"/>
  <c r="M4810" i="1"/>
  <c r="M4811" i="1"/>
  <c r="M4812" i="1"/>
  <c r="M4813" i="1"/>
  <c r="M4814" i="1"/>
  <c r="M4815" i="1"/>
  <c r="M4816" i="1"/>
  <c r="M4817" i="1"/>
  <c r="M4818" i="1"/>
  <c r="M4819" i="1"/>
  <c r="M4820" i="1"/>
  <c r="M4821" i="1"/>
  <c r="M4822" i="1"/>
  <c r="M4823" i="1"/>
  <c r="M4824" i="1"/>
  <c r="M4825" i="1"/>
  <c r="M4826" i="1"/>
  <c r="M4827" i="1"/>
  <c r="M4828" i="1"/>
  <c r="M4829" i="1"/>
  <c r="M4830" i="1"/>
  <c r="M4831" i="1"/>
  <c r="M4832" i="1"/>
  <c r="M4833" i="1"/>
  <c r="M4834" i="1"/>
  <c r="M4835" i="1"/>
  <c r="M4836" i="1"/>
  <c r="M4837" i="1"/>
  <c r="M4838" i="1"/>
  <c r="M4839" i="1"/>
  <c r="M4840" i="1"/>
  <c r="M4841" i="1"/>
  <c r="M4842" i="1"/>
  <c r="M4843" i="1"/>
  <c r="M4844" i="1"/>
  <c r="M4845" i="1"/>
  <c r="M4846" i="1"/>
  <c r="M4847" i="1"/>
  <c r="M4848" i="1"/>
  <c r="M4849" i="1"/>
  <c r="M4850" i="1"/>
  <c r="M4851" i="1"/>
  <c r="M4852" i="1"/>
  <c r="M4853" i="1"/>
  <c r="M4854" i="1"/>
  <c r="M4855" i="1"/>
  <c r="M4856" i="1"/>
  <c r="M4857" i="1"/>
  <c r="M4858" i="1"/>
  <c r="M4859" i="1"/>
  <c r="M4860" i="1"/>
  <c r="M4861" i="1"/>
  <c r="M4862" i="1"/>
  <c r="M4863" i="1"/>
  <c r="M4864" i="1"/>
  <c r="M4865" i="1"/>
  <c r="M4866" i="1"/>
  <c r="M4867" i="1"/>
  <c r="M4868" i="1"/>
  <c r="M4869" i="1"/>
  <c r="M4870" i="1"/>
  <c r="M4871" i="1"/>
  <c r="M4872" i="1"/>
  <c r="M4873" i="1"/>
  <c r="M4874" i="1"/>
  <c r="M4875" i="1"/>
  <c r="M4876" i="1"/>
  <c r="M4877" i="1"/>
  <c r="M4878" i="1"/>
  <c r="M4879" i="1"/>
  <c r="M4880" i="1"/>
  <c r="M4881" i="1"/>
  <c r="M4882" i="1"/>
  <c r="M4883" i="1"/>
  <c r="M4884" i="1"/>
  <c r="M4885" i="1"/>
  <c r="M4886" i="1"/>
  <c r="M4887" i="1"/>
  <c r="M4888" i="1"/>
  <c r="M4889" i="1"/>
  <c r="M4890" i="1"/>
  <c r="M4891" i="1"/>
  <c r="M4892" i="1"/>
  <c r="M4893" i="1"/>
  <c r="M4894" i="1"/>
  <c r="M4895" i="1"/>
  <c r="M4896" i="1"/>
  <c r="M4897" i="1"/>
  <c r="M4898" i="1"/>
  <c r="M4899" i="1"/>
  <c r="M4900" i="1"/>
  <c r="M4901" i="1"/>
  <c r="M4902" i="1"/>
  <c r="M4903" i="1"/>
  <c r="M4904" i="1"/>
  <c r="M4905" i="1"/>
  <c r="M4906" i="1"/>
  <c r="M4907" i="1"/>
  <c r="M4908" i="1"/>
  <c r="M4909" i="1"/>
  <c r="M4910" i="1"/>
  <c r="M4911" i="1"/>
  <c r="M4912" i="1"/>
  <c r="M4913" i="1"/>
  <c r="M4914" i="1"/>
  <c r="M4915" i="1"/>
  <c r="M4916" i="1"/>
  <c r="M4917" i="1"/>
  <c r="M4918" i="1"/>
  <c r="M4919" i="1"/>
  <c r="M4920" i="1"/>
  <c r="M4921" i="1"/>
  <c r="M4922" i="1"/>
  <c r="M4923" i="1"/>
  <c r="M4924" i="1"/>
  <c r="M4925" i="1"/>
  <c r="M4926" i="1"/>
  <c r="M4927" i="1"/>
  <c r="M4928" i="1"/>
  <c r="M4929" i="1"/>
  <c r="M4930" i="1"/>
  <c r="M4931" i="1"/>
  <c r="M4932" i="1"/>
  <c r="M4933" i="1"/>
  <c r="M4934" i="1"/>
  <c r="M4935" i="1"/>
  <c r="M4936" i="1"/>
  <c r="M4937" i="1"/>
  <c r="M4938" i="1"/>
  <c r="M4939" i="1"/>
  <c r="M4940" i="1"/>
  <c r="M4941" i="1"/>
  <c r="M4942" i="1"/>
  <c r="M4943" i="1"/>
  <c r="M4944" i="1"/>
  <c r="M4945" i="1"/>
  <c r="M4946" i="1"/>
  <c r="M4947" i="1"/>
  <c r="M4948" i="1"/>
  <c r="M4949" i="1"/>
  <c r="M4950" i="1"/>
  <c r="M4951" i="1"/>
  <c r="M4952" i="1"/>
  <c r="M4953" i="1"/>
  <c r="M4954" i="1"/>
  <c r="M4955" i="1"/>
  <c r="M4956" i="1"/>
  <c r="M4957" i="1"/>
  <c r="M4958" i="1"/>
  <c r="M4959" i="1"/>
  <c r="M4960" i="1"/>
  <c r="M4961" i="1"/>
  <c r="M4962" i="1"/>
  <c r="M4963" i="1"/>
  <c r="M4964" i="1"/>
  <c r="M4965" i="1"/>
  <c r="M4966" i="1"/>
  <c r="M4967" i="1"/>
  <c r="M4968" i="1"/>
  <c r="M4969" i="1"/>
  <c r="M4970" i="1"/>
  <c r="M4971" i="1"/>
  <c r="M4972" i="1"/>
  <c r="M4973" i="1"/>
  <c r="M4974" i="1"/>
  <c r="M4975" i="1"/>
  <c r="M4976" i="1"/>
  <c r="M4977" i="1"/>
  <c r="M4978" i="1"/>
  <c r="M4979" i="1"/>
  <c r="M4980" i="1"/>
  <c r="M4981" i="1"/>
  <c r="M4982" i="1"/>
  <c r="M4983" i="1"/>
  <c r="M4984" i="1"/>
  <c r="M4985" i="1"/>
  <c r="M4986" i="1"/>
  <c r="M4987" i="1"/>
  <c r="M4988" i="1"/>
  <c r="M4989" i="1"/>
  <c r="M4990" i="1"/>
  <c r="M4991" i="1"/>
  <c r="M4992" i="1"/>
  <c r="M4993" i="1"/>
  <c r="M4994" i="1"/>
  <c r="M4995" i="1"/>
  <c r="M4996" i="1"/>
  <c r="M4997" i="1"/>
  <c r="M4998" i="1"/>
  <c r="M4999" i="1"/>
  <c r="M5000" i="1"/>
  <c r="M5001" i="1"/>
  <c r="M5002" i="1"/>
  <c r="M5003" i="1"/>
  <c r="M5004" i="1"/>
  <c r="M5005" i="1"/>
  <c r="M5006" i="1"/>
  <c r="M5007" i="1"/>
  <c r="M5008" i="1"/>
  <c r="M5009" i="1"/>
  <c r="M5010" i="1"/>
  <c r="M5011" i="1"/>
  <c r="M5012" i="1"/>
  <c r="M5013" i="1"/>
  <c r="M5014" i="1"/>
  <c r="M5015" i="1"/>
  <c r="M5016" i="1"/>
  <c r="M5017" i="1"/>
  <c r="M5018" i="1"/>
  <c r="M5019" i="1"/>
  <c r="M5020" i="1"/>
  <c r="M5021" i="1"/>
  <c r="M5022" i="1"/>
  <c r="M5023" i="1"/>
  <c r="M5024" i="1"/>
  <c r="M5025" i="1"/>
  <c r="M5026" i="1"/>
  <c r="M5027" i="1"/>
  <c r="M5028" i="1"/>
  <c r="M5029" i="1"/>
  <c r="M5030" i="1"/>
  <c r="M5031" i="1"/>
  <c r="M5032" i="1"/>
  <c r="M5033" i="1"/>
  <c r="M5034" i="1"/>
  <c r="M5035" i="1"/>
  <c r="M5036" i="1"/>
  <c r="M5037" i="1"/>
  <c r="M5038" i="1"/>
  <c r="M5039" i="1"/>
  <c r="M5040" i="1"/>
  <c r="M5041" i="1"/>
  <c r="M5042" i="1"/>
  <c r="M5043" i="1"/>
  <c r="M5044" i="1"/>
  <c r="M5045" i="1"/>
  <c r="M5046" i="1"/>
  <c r="M5047" i="1"/>
  <c r="M5048" i="1"/>
  <c r="M5049" i="1"/>
  <c r="M5050" i="1"/>
  <c r="M5051" i="1"/>
  <c r="M5052" i="1"/>
  <c r="M5053" i="1"/>
  <c r="M5054" i="1"/>
  <c r="M5055" i="1"/>
  <c r="M5056" i="1"/>
  <c r="M5057" i="1"/>
  <c r="M5058" i="1"/>
  <c r="M5059" i="1"/>
  <c r="M5060" i="1"/>
  <c r="M5061" i="1"/>
  <c r="M5062" i="1"/>
  <c r="M5063" i="1"/>
  <c r="M5064" i="1"/>
  <c r="M5065" i="1"/>
  <c r="M5066" i="1"/>
  <c r="M5067" i="1"/>
  <c r="M5068" i="1"/>
  <c r="M5069" i="1"/>
  <c r="M5070" i="1"/>
  <c r="M5071" i="1"/>
  <c r="M5072" i="1"/>
  <c r="M5073" i="1"/>
  <c r="M5074" i="1"/>
  <c r="M5075" i="1"/>
  <c r="M5076" i="1"/>
  <c r="M5077" i="1"/>
  <c r="M5078" i="1"/>
  <c r="M5079" i="1"/>
  <c r="M5080" i="1"/>
  <c r="M5081" i="1"/>
  <c r="M5082" i="1"/>
  <c r="M5083" i="1"/>
  <c r="M5084" i="1"/>
  <c r="M5085" i="1"/>
  <c r="M5086" i="1"/>
  <c r="M5087" i="1"/>
  <c r="M5088" i="1"/>
  <c r="M5089" i="1"/>
  <c r="M5090" i="1"/>
  <c r="M5091" i="1"/>
  <c r="M5092" i="1"/>
  <c r="M5093" i="1"/>
  <c r="M5094" i="1"/>
  <c r="M5095" i="1"/>
  <c r="M5096" i="1"/>
  <c r="M5097" i="1"/>
  <c r="M5098" i="1"/>
  <c r="M5099" i="1"/>
  <c r="M5100" i="1"/>
  <c r="M5101" i="1"/>
  <c r="M5102" i="1"/>
  <c r="M5103" i="1"/>
  <c r="M5104" i="1"/>
  <c r="M5105" i="1"/>
  <c r="M5106" i="1"/>
  <c r="M5107" i="1"/>
  <c r="M5108" i="1"/>
  <c r="M5109" i="1"/>
  <c r="M5110" i="1"/>
  <c r="M5111" i="1"/>
  <c r="M5112" i="1"/>
  <c r="M5113" i="1"/>
  <c r="M5114" i="1"/>
  <c r="M5115" i="1"/>
  <c r="M5116" i="1"/>
  <c r="M5117" i="1"/>
  <c r="M5118" i="1"/>
  <c r="M5119" i="1"/>
  <c r="M5120" i="1"/>
  <c r="M5121" i="1"/>
  <c r="M5122" i="1"/>
  <c r="M5123" i="1"/>
  <c r="M5124" i="1"/>
  <c r="M5125" i="1"/>
  <c r="M5126" i="1"/>
  <c r="M5127" i="1"/>
  <c r="M5128" i="1"/>
  <c r="M5129" i="1"/>
  <c r="M5130" i="1"/>
  <c r="M5131" i="1"/>
  <c r="M5132" i="1"/>
  <c r="M5133" i="1"/>
  <c r="M5134" i="1"/>
  <c r="M5135" i="1"/>
  <c r="M5136" i="1"/>
  <c r="M5137" i="1"/>
  <c r="M5138" i="1"/>
  <c r="M5139" i="1"/>
  <c r="M5140" i="1"/>
  <c r="M5141" i="1"/>
  <c r="M5142" i="1"/>
  <c r="M5143" i="1"/>
  <c r="M5144" i="1"/>
  <c r="M5145" i="1"/>
  <c r="M5146" i="1"/>
  <c r="M5147" i="1"/>
  <c r="M5148" i="1"/>
  <c r="M5149" i="1"/>
  <c r="M5150" i="1"/>
  <c r="M5151" i="1"/>
  <c r="M5152" i="1"/>
  <c r="M5153" i="1"/>
  <c r="M5154" i="1"/>
  <c r="M5155" i="1"/>
  <c r="M5156" i="1"/>
  <c r="M5157" i="1"/>
  <c r="M5158" i="1"/>
  <c r="M5159" i="1"/>
  <c r="M5160" i="1"/>
  <c r="M5161" i="1"/>
  <c r="M5162" i="1"/>
  <c r="M5163" i="1"/>
  <c r="M5164" i="1"/>
  <c r="M5165" i="1"/>
  <c r="M5166" i="1"/>
  <c r="M5167" i="1"/>
  <c r="M5168" i="1"/>
  <c r="M5169" i="1"/>
  <c r="M5170" i="1"/>
  <c r="M5171" i="1"/>
  <c r="M5172" i="1"/>
  <c r="M5173" i="1"/>
  <c r="M5174" i="1"/>
  <c r="M5175" i="1"/>
  <c r="M5176" i="1"/>
  <c r="M5177" i="1"/>
  <c r="M5178" i="1"/>
  <c r="M5179" i="1"/>
  <c r="M5180" i="1"/>
  <c r="M5181" i="1"/>
  <c r="M5182" i="1"/>
  <c r="M5183" i="1"/>
  <c r="M5184" i="1"/>
  <c r="M5185" i="1"/>
  <c r="M5186" i="1"/>
  <c r="M5187" i="1"/>
  <c r="M5188" i="1"/>
  <c r="M5189" i="1"/>
  <c r="M5190" i="1"/>
  <c r="M5191" i="1"/>
  <c r="M5192" i="1"/>
  <c r="M5193" i="1"/>
  <c r="M5194" i="1"/>
  <c r="M5195" i="1"/>
  <c r="M5196" i="1"/>
  <c r="M5197" i="1"/>
  <c r="M5198" i="1"/>
  <c r="M5199" i="1"/>
  <c r="M5200" i="1"/>
  <c r="M5201" i="1"/>
  <c r="M5202" i="1"/>
  <c r="M5203" i="1"/>
  <c r="M5204" i="1"/>
  <c r="M5205" i="1"/>
  <c r="M5206" i="1"/>
  <c r="M5207" i="1"/>
  <c r="M5208" i="1"/>
  <c r="M5209" i="1"/>
  <c r="M5210" i="1"/>
  <c r="M5211" i="1"/>
  <c r="M5212" i="1"/>
  <c r="M5213" i="1"/>
  <c r="M5214" i="1"/>
  <c r="M5215" i="1"/>
  <c r="M5216" i="1"/>
  <c r="M5217" i="1"/>
  <c r="M5218" i="1"/>
  <c r="M5219" i="1"/>
  <c r="M5220" i="1"/>
  <c r="M5221" i="1"/>
  <c r="M5222" i="1"/>
  <c r="M5223" i="1"/>
  <c r="M5224" i="1"/>
  <c r="M5225" i="1"/>
  <c r="M5226" i="1"/>
  <c r="M5227" i="1"/>
  <c r="M5228" i="1"/>
  <c r="M5229" i="1"/>
  <c r="M5230" i="1"/>
  <c r="M5231" i="1"/>
  <c r="M5232" i="1"/>
  <c r="M5233" i="1"/>
  <c r="M5234" i="1"/>
  <c r="M5235" i="1"/>
  <c r="M5236" i="1"/>
  <c r="M5237" i="1"/>
  <c r="M5238" i="1"/>
  <c r="M5239" i="1"/>
  <c r="M5240" i="1"/>
  <c r="M5241" i="1"/>
  <c r="M5242" i="1"/>
  <c r="M5243" i="1"/>
  <c r="M5244" i="1"/>
  <c r="M5245" i="1"/>
  <c r="M5246" i="1"/>
  <c r="M5247" i="1"/>
  <c r="M5248" i="1"/>
  <c r="M5249" i="1"/>
  <c r="M5250" i="1"/>
  <c r="M5251" i="1"/>
  <c r="M5252" i="1"/>
  <c r="M5253" i="1"/>
  <c r="M5254" i="1"/>
  <c r="M5255" i="1"/>
  <c r="M5256" i="1"/>
  <c r="M5257" i="1"/>
  <c r="M5258" i="1"/>
  <c r="M5259" i="1"/>
  <c r="M5260" i="1"/>
  <c r="M5261" i="1"/>
  <c r="M5262" i="1"/>
  <c r="M5263" i="1"/>
  <c r="M5264" i="1"/>
  <c r="M5265" i="1"/>
  <c r="M5266" i="1"/>
  <c r="M5267" i="1"/>
  <c r="M5268" i="1"/>
  <c r="M5269" i="1"/>
  <c r="M5270" i="1"/>
  <c r="M5271" i="1"/>
  <c r="M5272" i="1"/>
  <c r="M5273" i="1"/>
  <c r="M5274" i="1"/>
  <c r="M5275" i="1"/>
  <c r="M5276" i="1"/>
  <c r="M5277" i="1"/>
  <c r="M5278" i="1"/>
  <c r="M5279" i="1"/>
  <c r="M5280" i="1"/>
  <c r="M5281" i="1"/>
  <c r="M5282" i="1"/>
  <c r="M5283" i="1"/>
  <c r="M5284" i="1"/>
  <c r="M5285" i="1"/>
  <c r="M5286" i="1"/>
  <c r="M5287" i="1"/>
  <c r="M5288" i="1"/>
  <c r="M5289" i="1"/>
  <c r="M5290" i="1"/>
  <c r="M5291" i="1"/>
  <c r="M5292" i="1"/>
  <c r="M5293" i="1"/>
  <c r="M5294" i="1"/>
  <c r="M5295" i="1"/>
  <c r="M5296" i="1"/>
  <c r="M5297" i="1"/>
  <c r="M5298" i="1"/>
  <c r="M5299" i="1"/>
  <c r="M5300" i="1"/>
  <c r="M5301" i="1"/>
  <c r="M5302" i="1"/>
  <c r="M5303" i="1"/>
  <c r="M5304" i="1"/>
  <c r="M5305" i="1"/>
  <c r="M5306" i="1"/>
  <c r="M5307" i="1"/>
  <c r="M5308" i="1"/>
  <c r="M5309" i="1"/>
  <c r="M5310" i="1"/>
  <c r="M5311" i="1"/>
  <c r="M5312" i="1"/>
  <c r="M5313" i="1"/>
  <c r="M5314" i="1"/>
  <c r="M5315" i="1"/>
  <c r="M5316" i="1"/>
  <c r="M5317" i="1"/>
  <c r="M5318" i="1"/>
  <c r="M5319" i="1"/>
  <c r="M5320" i="1"/>
  <c r="M5321" i="1"/>
  <c r="M5322" i="1"/>
  <c r="M5323" i="1"/>
  <c r="M5324" i="1"/>
  <c r="M5325" i="1"/>
  <c r="M5326" i="1"/>
  <c r="M5327" i="1"/>
  <c r="M5328" i="1"/>
  <c r="M5329" i="1"/>
  <c r="M5330" i="1"/>
  <c r="M5331" i="1"/>
  <c r="M5332" i="1"/>
  <c r="M5333" i="1"/>
  <c r="M5334" i="1"/>
  <c r="M5335" i="1"/>
  <c r="M5336" i="1"/>
  <c r="M5337" i="1"/>
  <c r="M5338" i="1"/>
  <c r="M5339" i="1"/>
  <c r="M5340" i="1"/>
  <c r="M5341" i="1"/>
  <c r="M5342" i="1"/>
  <c r="M5343" i="1"/>
  <c r="M5344" i="1"/>
  <c r="M5345" i="1"/>
  <c r="M5346" i="1"/>
  <c r="M5347" i="1"/>
  <c r="M5348" i="1"/>
  <c r="M5349" i="1"/>
  <c r="M5350" i="1"/>
  <c r="M5351" i="1"/>
  <c r="M5352" i="1"/>
  <c r="M5353" i="1"/>
  <c r="M5354" i="1"/>
  <c r="M5355" i="1"/>
  <c r="M5356" i="1"/>
  <c r="M5357" i="1"/>
  <c r="M5358" i="1"/>
  <c r="M5359" i="1"/>
  <c r="M5360" i="1"/>
  <c r="M5361" i="1"/>
  <c r="M5362" i="1"/>
  <c r="M5363" i="1"/>
  <c r="M5364" i="1"/>
  <c r="M5365" i="1"/>
  <c r="M5366" i="1"/>
  <c r="M5367" i="1"/>
  <c r="M5368" i="1"/>
  <c r="M5369" i="1"/>
  <c r="M5370" i="1"/>
  <c r="M5371" i="1"/>
  <c r="M5372" i="1"/>
  <c r="M5373" i="1"/>
  <c r="M5374" i="1"/>
  <c r="M5375" i="1"/>
  <c r="M5376" i="1"/>
  <c r="M5377" i="1"/>
  <c r="M5378" i="1"/>
  <c r="M5379" i="1"/>
  <c r="M5380" i="1"/>
  <c r="M5381" i="1"/>
  <c r="M5382" i="1"/>
  <c r="M5383" i="1"/>
  <c r="M5384" i="1"/>
  <c r="M5385" i="1"/>
  <c r="M5386" i="1"/>
  <c r="M5387" i="1"/>
  <c r="M5388" i="1"/>
  <c r="M5389" i="1"/>
  <c r="M5390" i="1"/>
  <c r="M5391" i="1"/>
  <c r="M5392" i="1"/>
  <c r="M5393" i="1"/>
  <c r="M5394" i="1"/>
  <c r="M5395" i="1"/>
  <c r="M5396" i="1"/>
  <c r="M5397" i="1"/>
  <c r="M5398" i="1"/>
  <c r="M5399" i="1"/>
  <c r="M5400" i="1"/>
  <c r="M5401" i="1"/>
  <c r="M5402" i="1"/>
  <c r="M5403" i="1"/>
  <c r="M5404" i="1"/>
  <c r="M5405" i="1"/>
  <c r="M5406" i="1"/>
  <c r="M5407" i="1"/>
  <c r="M5408" i="1"/>
  <c r="M5409" i="1"/>
  <c r="M5410" i="1"/>
  <c r="M5411" i="1"/>
  <c r="M5412" i="1"/>
  <c r="M5413" i="1"/>
  <c r="M5414" i="1"/>
  <c r="M5415" i="1"/>
  <c r="M5416" i="1"/>
  <c r="M5417" i="1"/>
  <c r="M5418" i="1"/>
  <c r="M5419" i="1"/>
  <c r="M5420" i="1"/>
  <c r="M5421" i="1"/>
  <c r="M5422" i="1"/>
  <c r="M5423" i="1"/>
  <c r="M5424" i="1"/>
  <c r="M5425" i="1"/>
  <c r="M5426" i="1"/>
  <c r="M5427" i="1"/>
  <c r="M5428" i="1"/>
  <c r="M5429" i="1"/>
  <c r="M5430" i="1"/>
  <c r="M5431" i="1"/>
  <c r="M5432" i="1"/>
  <c r="M5433" i="1"/>
  <c r="M5434" i="1"/>
  <c r="M5435" i="1"/>
  <c r="M5436" i="1"/>
  <c r="M5437" i="1"/>
  <c r="M5438" i="1"/>
  <c r="M5439" i="1"/>
  <c r="M5440" i="1"/>
  <c r="M5441" i="1"/>
  <c r="M5442" i="1"/>
  <c r="M5443" i="1"/>
  <c r="M5444" i="1"/>
  <c r="M5445" i="1"/>
  <c r="M5446" i="1"/>
  <c r="M5447" i="1"/>
  <c r="M5448" i="1"/>
  <c r="M5449" i="1"/>
  <c r="M5450" i="1"/>
  <c r="M5451" i="1"/>
  <c r="M5452" i="1"/>
  <c r="M5453" i="1"/>
  <c r="M5454" i="1"/>
  <c r="M5455" i="1"/>
  <c r="M5456" i="1"/>
  <c r="M5457" i="1"/>
  <c r="M5458" i="1"/>
  <c r="M5459" i="1"/>
  <c r="M5460" i="1"/>
  <c r="M5461" i="1"/>
  <c r="M5462" i="1"/>
  <c r="M5463" i="1"/>
  <c r="M5464" i="1"/>
  <c r="M5465" i="1"/>
  <c r="M5466" i="1"/>
  <c r="M5467" i="1"/>
  <c r="M5468" i="1"/>
  <c r="M5469" i="1"/>
  <c r="M5470" i="1"/>
  <c r="M5471" i="1"/>
  <c r="M5472" i="1"/>
  <c r="M5473" i="1"/>
  <c r="M5474" i="1"/>
  <c r="M5475" i="1"/>
  <c r="M5476" i="1"/>
  <c r="M5477" i="1"/>
  <c r="M5478" i="1"/>
  <c r="M5479" i="1"/>
  <c r="M5480" i="1"/>
  <c r="M5481" i="1"/>
  <c r="M5482" i="1"/>
  <c r="M5483" i="1"/>
  <c r="M5484" i="1"/>
  <c r="M5485" i="1"/>
  <c r="M5486" i="1"/>
  <c r="M5487" i="1"/>
  <c r="M5488" i="1"/>
  <c r="M5489" i="1"/>
  <c r="M5490" i="1"/>
  <c r="M5491" i="1"/>
  <c r="M5492" i="1"/>
  <c r="M5493" i="1"/>
  <c r="M5494" i="1"/>
  <c r="M5495" i="1"/>
  <c r="M5496" i="1"/>
  <c r="M5497" i="1"/>
  <c r="M5498" i="1"/>
  <c r="M5499" i="1"/>
  <c r="M5500" i="1"/>
  <c r="M5501" i="1"/>
  <c r="M5502" i="1"/>
  <c r="M5503" i="1"/>
  <c r="M5504" i="1"/>
  <c r="M5505" i="1"/>
  <c r="M5506" i="1"/>
  <c r="M5507" i="1"/>
  <c r="M5508" i="1"/>
  <c r="M5509" i="1"/>
  <c r="M5510" i="1"/>
  <c r="M5511" i="1"/>
  <c r="M5512" i="1"/>
  <c r="M5513" i="1"/>
  <c r="M5514" i="1"/>
  <c r="M5515" i="1"/>
  <c r="M5516" i="1"/>
  <c r="M5517" i="1"/>
  <c r="M5518" i="1"/>
  <c r="M5519" i="1"/>
  <c r="M5520" i="1"/>
  <c r="M5521" i="1"/>
  <c r="M5522" i="1"/>
  <c r="M5523" i="1"/>
  <c r="M5524" i="1"/>
  <c r="M5525" i="1"/>
  <c r="M5526" i="1"/>
  <c r="M5527" i="1"/>
  <c r="M5528" i="1"/>
  <c r="M5529" i="1"/>
  <c r="M5530" i="1"/>
  <c r="M5531" i="1"/>
  <c r="M5532" i="1"/>
  <c r="M5533" i="1"/>
  <c r="M5534" i="1"/>
  <c r="M5535" i="1"/>
  <c r="M5536" i="1"/>
  <c r="M5537" i="1"/>
  <c r="M5538" i="1"/>
  <c r="M5539" i="1"/>
  <c r="M5540" i="1"/>
  <c r="M5541" i="1"/>
  <c r="M5542" i="1"/>
  <c r="M5543" i="1"/>
  <c r="M5544" i="1"/>
  <c r="M5545" i="1"/>
  <c r="M5546" i="1"/>
  <c r="M5547" i="1"/>
  <c r="M5548" i="1"/>
  <c r="M5549" i="1"/>
  <c r="M5550" i="1"/>
  <c r="M5551" i="1"/>
  <c r="M5552" i="1"/>
  <c r="M5553" i="1"/>
  <c r="M5554" i="1"/>
  <c r="M5555" i="1"/>
  <c r="M5556" i="1"/>
  <c r="M5557" i="1"/>
  <c r="M5558" i="1"/>
  <c r="M5559" i="1"/>
  <c r="M5560" i="1"/>
  <c r="M5561" i="1"/>
  <c r="M5562" i="1"/>
  <c r="M5563" i="1"/>
  <c r="M5564" i="1"/>
  <c r="M5565" i="1"/>
  <c r="M5566" i="1"/>
  <c r="M5567" i="1"/>
  <c r="M5568" i="1"/>
  <c r="M5569" i="1"/>
  <c r="M5570" i="1"/>
  <c r="M5571" i="1"/>
  <c r="M5572" i="1"/>
  <c r="M5573" i="1"/>
  <c r="M5574" i="1"/>
  <c r="M5575" i="1"/>
  <c r="M5576" i="1"/>
  <c r="M5577" i="1"/>
  <c r="M5578" i="1"/>
  <c r="M5579" i="1"/>
  <c r="M5580" i="1"/>
  <c r="M5581" i="1"/>
  <c r="M5582" i="1"/>
  <c r="M5583" i="1"/>
  <c r="M5584" i="1"/>
  <c r="M5585" i="1"/>
  <c r="M5586" i="1"/>
  <c r="M5587" i="1"/>
  <c r="M5588" i="1"/>
  <c r="M5589" i="1"/>
  <c r="M5590" i="1"/>
  <c r="M5591" i="1"/>
  <c r="M5592" i="1"/>
  <c r="M5593" i="1"/>
  <c r="M5594" i="1"/>
  <c r="M5595" i="1"/>
  <c r="M5596" i="1"/>
  <c r="M5597" i="1"/>
  <c r="M5598" i="1"/>
  <c r="M5599" i="1"/>
  <c r="M5600" i="1"/>
  <c r="M5601" i="1"/>
  <c r="M5602" i="1"/>
  <c r="M5603" i="1"/>
  <c r="M5604" i="1"/>
  <c r="M5605" i="1"/>
  <c r="M5606" i="1"/>
  <c r="M5607" i="1"/>
  <c r="M5608" i="1"/>
  <c r="M5609" i="1"/>
  <c r="M5610" i="1"/>
  <c r="M5611" i="1"/>
  <c r="M5612" i="1"/>
  <c r="M5613" i="1"/>
  <c r="M5614" i="1"/>
  <c r="M5615" i="1"/>
  <c r="M5616" i="1"/>
  <c r="M5617" i="1"/>
  <c r="M5618" i="1"/>
  <c r="M5619" i="1"/>
  <c r="M5620" i="1"/>
  <c r="M5621" i="1"/>
  <c r="M5622" i="1"/>
  <c r="M5623" i="1"/>
  <c r="M5624" i="1"/>
  <c r="M5625" i="1"/>
  <c r="M5626" i="1"/>
  <c r="M5627" i="1"/>
  <c r="M5628" i="1"/>
  <c r="M5629" i="1"/>
  <c r="M5630" i="1"/>
  <c r="M5631" i="1"/>
  <c r="M5632" i="1"/>
  <c r="M5633" i="1"/>
  <c r="M5634" i="1"/>
  <c r="M5635" i="1"/>
  <c r="M5636" i="1"/>
  <c r="M5637" i="1"/>
  <c r="M5638" i="1"/>
  <c r="M5639" i="1"/>
  <c r="M5640" i="1"/>
  <c r="M5641" i="1"/>
  <c r="M5642" i="1"/>
  <c r="M5643" i="1"/>
  <c r="M5644" i="1"/>
  <c r="M5645" i="1"/>
  <c r="M5646" i="1"/>
  <c r="M5647" i="1"/>
  <c r="M5648" i="1"/>
  <c r="M5649" i="1"/>
  <c r="M5650" i="1"/>
  <c r="M5651" i="1"/>
  <c r="M5652" i="1"/>
  <c r="M5653" i="1"/>
  <c r="M5654" i="1"/>
  <c r="M5655" i="1"/>
  <c r="M5656" i="1"/>
  <c r="M5657" i="1"/>
  <c r="M5658" i="1"/>
  <c r="M5659" i="1"/>
  <c r="M5660" i="1"/>
  <c r="M5661" i="1"/>
  <c r="M5662" i="1"/>
  <c r="M5663" i="1"/>
  <c r="M5664" i="1"/>
  <c r="M5665" i="1"/>
  <c r="M5666" i="1"/>
  <c r="M5667" i="1"/>
  <c r="M5668" i="1"/>
  <c r="M5669" i="1"/>
  <c r="M5670" i="1"/>
  <c r="M5671" i="1"/>
  <c r="M5672" i="1"/>
  <c r="M5673" i="1"/>
  <c r="M5674" i="1"/>
  <c r="M5675" i="1"/>
  <c r="M5676" i="1"/>
  <c r="M5677" i="1"/>
  <c r="M5678" i="1"/>
  <c r="M5679" i="1"/>
  <c r="M5680" i="1"/>
  <c r="M5681" i="1"/>
  <c r="M5682" i="1"/>
  <c r="M5683" i="1"/>
  <c r="M5684" i="1"/>
  <c r="M5685" i="1"/>
  <c r="M5686" i="1"/>
  <c r="M5687" i="1"/>
  <c r="M5688" i="1"/>
  <c r="M5689" i="1"/>
  <c r="M5690" i="1"/>
  <c r="M5691" i="1"/>
  <c r="M5692" i="1"/>
  <c r="M5693" i="1"/>
  <c r="M5694" i="1"/>
  <c r="M5695" i="1"/>
  <c r="M5696" i="1"/>
  <c r="M5697" i="1"/>
  <c r="M5698" i="1"/>
  <c r="M5699" i="1"/>
  <c r="M5700" i="1"/>
  <c r="M5701" i="1"/>
  <c r="M5702" i="1"/>
  <c r="M5703" i="1"/>
  <c r="M5704" i="1"/>
  <c r="M5705" i="1"/>
  <c r="M5706" i="1"/>
  <c r="M5707" i="1"/>
  <c r="M5708" i="1"/>
  <c r="M5709" i="1"/>
  <c r="M5710" i="1"/>
  <c r="M5711" i="1"/>
  <c r="M5712" i="1"/>
  <c r="M5713" i="1"/>
  <c r="M5714" i="1"/>
  <c r="M5715" i="1"/>
  <c r="M5716" i="1"/>
  <c r="M5717" i="1"/>
  <c r="M5718" i="1"/>
  <c r="M5719" i="1"/>
  <c r="M5720" i="1"/>
  <c r="M5721" i="1"/>
  <c r="M5722" i="1"/>
  <c r="M5723" i="1"/>
  <c r="M5724" i="1"/>
  <c r="M5725" i="1"/>
  <c r="M5726" i="1"/>
  <c r="M5727" i="1"/>
  <c r="M5728" i="1"/>
  <c r="M5729" i="1"/>
  <c r="M5730" i="1"/>
  <c r="M5731" i="1"/>
  <c r="M5732" i="1"/>
  <c r="M5733" i="1"/>
  <c r="M5734" i="1"/>
  <c r="M5735" i="1"/>
  <c r="M5736" i="1"/>
  <c r="M5737" i="1"/>
  <c r="M5738" i="1"/>
  <c r="M5739" i="1"/>
  <c r="M5740" i="1"/>
  <c r="M5741" i="1"/>
  <c r="M5742" i="1"/>
  <c r="M5743" i="1"/>
  <c r="M5744" i="1"/>
  <c r="M5745" i="1"/>
  <c r="M5746" i="1"/>
  <c r="M5747" i="1"/>
  <c r="M5748" i="1"/>
  <c r="M5749" i="1"/>
  <c r="M5750" i="1"/>
  <c r="M5751" i="1"/>
  <c r="M5752" i="1"/>
  <c r="M5753" i="1"/>
  <c r="M5754" i="1"/>
  <c r="M5755" i="1"/>
  <c r="M5756" i="1"/>
  <c r="M5757" i="1"/>
  <c r="M5758" i="1"/>
  <c r="M5759" i="1"/>
  <c r="M5760" i="1"/>
  <c r="M5761" i="1"/>
  <c r="M5762" i="1"/>
  <c r="M5763" i="1"/>
  <c r="M5764" i="1"/>
  <c r="M5765" i="1"/>
  <c r="M5766" i="1"/>
  <c r="M5767" i="1"/>
  <c r="M5768" i="1"/>
  <c r="M5769" i="1"/>
  <c r="M5770" i="1"/>
  <c r="M5771" i="1"/>
  <c r="M5772" i="1"/>
  <c r="M5773" i="1"/>
  <c r="M5774" i="1"/>
  <c r="M5775" i="1"/>
  <c r="M5776" i="1"/>
  <c r="M5777" i="1"/>
  <c r="M5778" i="1"/>
  <c r="M5779" i="1"/>
  <c r="M5780" i="1"/>
  <c r="M5781" i="1"/>
  <c r="M5782" i="1"/>
  <c r="M5783" i="1"/>
  <c r="M5784" i="1"/>
  <c r="M5785" i="1"/>
  <c r="M5786" i="1"/>
  <c r="M5787" i="1"/>
  <c r="M5788" i="1"/>
  <c r="M5789" i="1"/>
  <c r="M5790" i="1"/>
  <c r="M5791" i="1"/>
  <c r="M5792" i="1"/>
  <c r="M5793" i="1"/>
  <c r="M5794" i="1"/>
  <c r="M5795" i="1"/>
  <c r="M5796" i="1"/>
  <c r="M5797" i="1"/>
  <c r="M5798" i="1"/>
  <c r="M5799" i="1"/>
  <c r="M5800" i="1"/>
  <c r="M5801" i="1"/>
  <c r="M5802" i="1"/>
  <c r="M5803" i="1"/>
  <c r="M5804" i="1"/>
  <c r="M5805" i="1"/>
  <c r="M5806" i="1"/>
  <c r="M5807" i="1"/>
  <c r="M5808" i="1"/>
  <c r="M5809" i="1"/>
  <c r="M5810" i="1"/>
  <c r="M5811" i="1"/>
  <c r="M5812" i="1"/>
  <c r="M5813" i="1"/>
  <c r="M5814" i="1"/>
  <c r="M5815" i="1"/>
  <c r="M5816" i="1"/>
  <c r="M5817" i="1"/>
  <c r="M5818" i="1"/>
  <c r="M5819" i="1"/>
  <c r="M5820" i="1"/>
  <c r="M5821" i="1"/>
  <c r="M5822" i="1"/>
  <c r="M5823" i="1"/>
  <c r="M5824" i="1"/>
  <c r="M5825" i="1"/>
  <c r="M5826" i="1"/>
  <c r="M5827" i="1"/>
  <c r="M5828" i="1"/>
  <c r="M5829" i="1"/>
  <c r="M5830" i="1"/>
  <c r="M5831" i="1"/>
  <c r="M5832" i="1"/>
  <c r="M5833" i="1"/>
  <c r="M5834" i="1"/>
  <c r="M5835" i="1"/>
  <c r="M5836" i="1"/>
  <c r="M5837" i="1"/>
  <c r="M5838" i="1"/>
  <c r="M5839" i="1"/>
  <c r="M5840" i="1"/>
  <c r="M5841" i="1"/>
  <c r="M5842" i="1"/>
  <c r="M5843" i="1"/>
  <c r="M5844" i="1"/>
  <c r="M5845" i="1"/>
  <c r="M5846" i="1"/>
  <c r="M5847" i="1"/>
  <c r="M5848" i="1"/>
  <c r="M5849" i="1"/>
  <c r="M5850" i="1"/>
  <c r="M5851" i="1"/>
  <c r="M5852" i="1"/>
  <c r="M5853" i="1"/>
  <c r="M5854" i="1"/>
  <c r="M5855" i="1"/>
  <c r="M5856" i="1"/>
  <c r="M5857" i="1"/>
  <c r="M5858" i="1"/>
  <c r="M5859" i="1"/>
  <c r="M5860" i="1"/>
  <c r="M5861" i="1"/>
  <c r="M5862" i="1"/>
  <c r="M5863" i="1"/>
  <c r="M5864" i="1"/>
  <c r="M5865" i="1"/>
  <c r="M5866" i="1"/>
  <c r="M5867" i="1"/>
  <c r="M5868" i="1"/>
  <c r="M5869" i="1"/>
  <c r="M5870" i="1"/>
  <c r="M5871" i="1"/>
  <c r="M5872" i="1"/>
  <c r="M5873" i="1"/>
  <c r="M5874" i="1"/>
  <c r="M5875" i="1"/>
  <c r="M5876" i="1"/>
  <c r="M5877" i="1"/>
  <c r="M5878" i="1"/>
  <c r="M5879" i="1"/>
  <c r="M5880" i="1"/>
  <c r="M5881" i="1"/>
  <c r="M5882" i="1"/>
  <c r="M5883" i="1"/>
  <c r="M5884" i="1"/>
  <c r="M5885" i="1"/>
  <c r="M5886" i="1"/>
  <c r="M5887" i="1"/>
  <c r="M5888" i="1"/>
  <c r="M5889" i="1"/>
  <c r="M5890" i="1"/>
  <c r="M5891" i="1"/>
  <c r="M5892" i="1"/>
  <c r="M5893" i="1"/>
  <c r="M5894" i="1"/>
  <c r="M5895" i="1"/>
  <c r="M5896" i="1"/>
  <c r="M5897" i="1"/>
  <c r="M5898" i="1"/>
  <c r="M5899" i="1"/>
  <c r="M5900" i="1"/>
  <c r="M5901" i="1"/>
  <c r="M5902" i="1"/>
  <c r="M5903" i="1"/>
  <c r="M5904" i="1"/>
  <c r="M5905" i="1"/>
  <c r="M5906" i="1"/>
  <c r="M5907" i="1"/>
  <c r="M5908" i="1"/>
  <c r="M5909" i="1"/>
  <c r="M5910" i="1"/>
  <c r="M5911" i="1"/>
  <c r="M5912" i="1"/>
  <c r="M5913" i="1"/>
  <c r="M5914" i="1"/>
  <c r="M5915" i="1"/>
  <c r="M5916" i="1"/>
  <c r="M5917" i="1"/>
  <c r="M5918" i="1"/>
  <c r="M5919" i="1"/>
  <c r="M5920" i="1"/>
  <c r="M5921" i="1"/>
  <c r="M5922" i="1"/>
  <c r="M5923" i="1"/>
  <c r="M5924" i="1"/>
  <c r="M5925" i="1"/>
  <c r="M5926" i="1"/>
  <c r="M5927" i="1"/>
  <c r="M5928" i="1"/>
  <c r="M5929" i="1"/>
  <c r="M5930" i="1"/>
  <c r="M5931" i="1"/>
  <c r="M5932" i="1"/>
  <c r="M5933" i="1"/>
  <c r="M5934" i="1"/>
  <c r="M5935" i="1"/>
  <c r="M5936" i="1"/>
  <c r="M5937" i="1"/>
  <c r="M5938" i="1"/>
  <c r="M5939" i="1"/>
  <c r="M5940" i="1"/>
  <c r="M5941" i="1"/>
  <c r="M5942" i="1"/>
  <c r="M5943" i="1"/>
  <c r="M5944" i="1"/>
  <c r="M5945" i="1"/>
  <c r="M5946" i="1"/>
  <c r="M5947" i="1"/>
  <c r="M5948" i="1"/>
  <c r="M5949" i="1"/>
  <c r="M5950" i="1"/>
  <c r="M5951" i="1"/>
  <c r="M5952" i="1"/>
  <c r="M5953" i="1"/>
  <c r="M5954" i="1"/>
  <c r="M5955" i="1"/>
  <c r="M5956" i="1"/>
  <c r="M5957" i="1"/>
  <c r="M5958" i="1"/>
  <c r="M5959" i="1"/>
  <c r="M5960" i="1"/>
  <c r="M5961" i="1"/>
  <c r="M5962" i="1"/>
  <c r="M5963" i="1"/>
  <c r="M5964" i="1"/>
  <c r="M5965" i="1"/>
  <c r="M5966" i="1"/>
  <c r="M5967" i="1"/>
  <c r="M5968" i="1"/>
  <c r="M5969" i="1"/>
  <c r="M5970" i="1"/>
  <c r="M5971" i="1"/>
  <c r="M5972" i="1"/>
  <c r="M5973" i="1"/>
  <c r="M5974" i="1"/>
  <c r="M5975" i="1"/>
  <c r="M5976" i="1"/>
  <c r="M5977" i="1"/>
  <c r="M5978" i="1"/>
  <c r="M5979" i="1"/>
  <c r="M5980" i="1"/>
  <c r="M5981" i="1"/>
  <c r="M5982" i="1"/>
  <c r="M5983" i="1"/>
  <c r="M5984" i="1"/>
  <c r="M5985" i="1"/>
  <c r="M5986" i="1"/>
  <c r="M5987" i="1"/>
  <c r="M5988" i="1"/>
  <c r="M5989" i="1"/>
  <c r="M5990" i="1"/>
  <c r="M5991" i="1"/>
  <c r="M5992" i="1"/>
  <c r="M5993" i="1"/>
  <c r="M5994" i="1"/>
  <c r="M5995" i="1"/>
  <c r="M5996" i="1"/>
  <c r="M5997" i="1"/>
  <c r="M5998" i="1"/>
  <c r="M5999" i="1"/>
  <c r="M6000" i="1"/>
  <c r="M6001" i="1"/>
  <c r="M6002" i="1"/>
  <c r="M6003" i="1"/>
  <c r="M6004" i="1"/>
  <c r="M6005" i="1"/>
  <c r="M6006" i="1"/>
  <c r="M6007" i="1"/>
  <c r="M6008" i="1"/>
  <c r="M6009" i="1"/>
  <c r="M6010" i="1"/>
  <c r="M6011" i="1"/>
  <c r="M6012" i="1"/>
  <c r="M6013" i="1"/>
  <c r="M6014" i="1"/>
  <c r="M6015" i="1"/>
  <c r="M6016" i="1"/>
  <c r="M6017" i="1"/>
  <c r="M6018" i="1"/>
  <c r="M6019" i="1"/>
  <c r="M6020" i="1"/>
  <c r="M6021" i="1"/>
  <c r="M6022" i="1"/>
  <c r="M6023" i="1"/>
  <c r="M6024" i="1"/>
  <c r="M6025" i="1"/>
  <c r="M6026" i="1"/>
  <c r="M6027" i="1"/>
  <c r="M6028" i="1"/>
  <c r="M6029" i="1"/>
  <c r="M6030" i="1"/>
  <c r="M6031" i="1"/>
  <c r="M6032" i="1"/>
  <c r="M6033" i="1"/>
  <c r="M6034" i="1"/>
  <c r="M6035" i="1"/>
  <c r="M6036" i="1"/>
  <c r="M6037" i="1"/>
  <c r="M6038" i="1"/>
  <c r="M6039" i="1"/>
  <c r="M6040" i="1"/>
  <c r="M6041" i="1"/>
  <c r="M6042" i="1"/>
  <c r="M6043" i="1"/>
  <c r="M6044" i="1"/>
  <c r="M6045" i="1"/>
  <c r="M6046" i="1"/>
  <c r="M6047" i="1"/>
  <c r="M6048" i="1"/>
  <c r="M6049" i="1"/>
  <c r="M6050" i="1"/>
  <c r="M6051" i="1"/>
  <c r="M6052" i="1"/>
  <c r="M6053" i="1"/>
  <c r="M6054" i="1"/>
  <c r="M6055" i="1"/>
  <c r="M6056" i="1"/>
  <c r="M6057" i="1"/>
  <c r="M6058" i="1"/>
  <c r="M6059" i="1"/>
  <c r="M6060" i="1"/>
  <c r="M6061" i="1"/>
  <c r="M6062" i="1"/>
  <c r="M6063" i="1"/>
  <c r="M6064" i="1"/>
  <c r="M6065" i="1"/>
  <c r="M6066" i="1"/>
  <c r="M6067" i="1"/>
  <c r="M6068" i="1"/>
  <c r="M6069" i="1"/>
  <c r="M6070" i="1"/>
  <c r="M6071" i="1"/>
  <c r="M6072" i="1"/>
  <c r="M6073" i="1"/>
  <c r="M6074" i="1"/>
  <c r="M6075" i="1"/>
  <c r="M6076" i="1"/>
  <c r="M6077" i="1"/>
  <c r="M6078" i="1"/>
  <c r="M6079" i="1"/>
  <c r="M6080" i="1"/>
  <c r="M6081" i="1"/>
  <c r="M6082" i="1"/>
  <c r="M6083" i="1"/>
  <c r="M6084" i="1"/>
  <c r="M6085" i="1"/>
  <c r="M6086" i="1"/>
  <c r="M6087" i="1"/>
  <c r="M6088" i="1"/>
  <c r="M6089" i="1"/>
  <c r="M6090" i="1"/>
  <c r="M6091" i="1"/>
  <c r="M6092" i="1"/>
  <c r="M6093" i="1"/>
  <c r="M6094" i="1"/>
  <c r="M6095" i="1"/>
  <c r="M6096" i="1"/>
  <c r="M6097" i="1"/>
  <c r="M6098" i="1"/>
  <c r="M6099" i="1"/>
  <c r="M6100" i="1"/>
  <c r="M6101" i="1"/>
  <c r="M6102" i="1"/>
  <c r="M6103" i="1"/>
  <c r="M6104" i="1"/>
  <c r="M6105" i="1"/>
  <c r="M6106" i="1"/>
  <c r="M6107" i="1"/>
  <c r="M6108" i="1"/>
  <c r="M6109" i="1"/>
  <c r="M6110" i="1"/>
  <c r="M6111" i="1"/>
  <c r="M6112" i="1"/>
  <c r="M6113" i="1"/>
  <c r="M6114" i="1"/>
  <c r="M6115" i="1"/>
  <c r="M6116" i="1"/>
  <c r="M6117" i="1"/>
  <c r="M6118" i="1"/>
  <c r="M6119" i="1"/>
  <c r="M6120" i="1"/>
  <c r="M6121" i="1"/>
  <c r="M6122" i="1"/>
  <c r="M6123" i="1"/>
  <c r="M6124" i="1"/>
  <c r="M6125" i="1"/>
  <c r="M6126" i="1"/>
  <c r="M6127" i="1"/>
  <c r="M6128" i="1"/>
  <c r="M6129" i="1"/>
  <c r="M6130" i="1"/>
  <c r="M6131" i="1"/>
  <c r="M6132" i="1"/>
  <c r="M6133" i="1"/>
  <c r="M6134" i="1"/>
  <c r="M6135" i="1"/>
  <c r="M6136" i="1"/>
  <c r="M6137" i="1"/>
  <c r="M6138" i="1"/>
  <c r="M6139" i="1"/>
  <c r="M6140" i="1"/>
  <c r="M6141" i="1"/>
  <c r="M6142" i="1"/>
  <c r="M6143" i="1"/>
  <c r="M6144" i="1"/>
  <c r="M6145" i="1"/>
  <c r="M6146" i="1"/>
  <c r="M6147" i="1"/>
  <c r="M6148" i="1"/>
  <c r="M6149" i="1"/>
  <c r="M6150" i="1"/>
  <c r="M6151" i="1"/>
  <c r="M6152" i="1"/>
  <c r="M6153" i="1"/>
  <c r="M6154" i="1"/>
  <c r="M6155" i="1"/>
  <c r="M6156" i="1"/>
  <c r="M6157" i="1"/>
  <c r="M6158" i="1"/>
  <c r="M6159" i="1"/>
  <c r="M6160" i="1"/>
  <c r="M6161" i="1"/>
  <c r="M6162" i="1"/>
  <c r="M6163" i="1"/>
  <c r="M6164" i="1"/>
  <c r="M6165" i="1"/>
  <c r="M6166" i="1"/>
  <c r="M6167" i="1"/>
  <c r="M6168" i="1"/>
  <c r="M6169" i="1"/>
  <c r="M6170" i="1"/>
  <c r="M6171" i="1"/>
  <c r="M6172" i="1"/>
  <c r="M6173" i="1"/>
  <c r="M6174" i="1"/>
  <c r="M6175" i="1"/>
  <c r="M6176" i="1"/>
  <c r="M6177" i="1"/>
  <c r="M6178" i="1"/>
  <c r="M6179" i="1"/>
  <c r="M6180" i="1"/>
  <c r="M6181" i="1"/>
  <c r="M6182" i="1"/>
  <c r="M6183" i="1"/>
  <c r="M6184" i="1"/>
  <c r="M6185" i="1"/>
  <c r="M6186" i="1"/>
  <c r="M6187" i="1"/>
  <c r="M6188" i="1"/>
  <c r="M6189" i="1"/>
  <c r="M6190" i="1"/>
  <c r="M6191" i="1"/>
  <c r="M6192" i="1"/>
  <c r="M6193" i="1"/>
  <c r="M6194" i="1"/>
  <c r="M6195" i="1"/>
  <c r="M6196" i="1"/>
  <c r="M6197" i="1"/>
  <c r="M6198" i="1"/>
  <c r="M6199" i="1"/>
  <c r="M6200" i="1"/>
  <c r="M6201" i="1"/>
  <c r="M6202" i="1"/>
  <c r="M6203" i="1"/>
  <c r="M6204" i="1"/>
  <c r="M6205" i="1"/>
  <c r="M6206" i="1"/>
  <c r="M6207" i="1"/>
  <c r="M6208" i="1"/>
  <c r="M6209" i="1"/>
  <c r="M6210" i="1"/>
  <c r="M6211" i="1"/>
  <c r="M6212" i="1"/>
  <c r="M6213" i="1"/>
  <c r="M6214" i="1"/>
  <c r="M6215" i="1"/>
  <c r="M6216" i="1"/>
  <c r="M6217" i="1"/>
  <c r="M6218" i="1"/>
  <c r="M6219" i="1"/>
  <c r="M6220" i="1"/>
  <c r="M6221" i="1"/>
  <c r="M6222" i="1"/>
  <c r="M6223" i="1"/>
  <c r="M6224" i="1"/>
  <c r="M6225" i="1"/>
  <c r="M6226" i="1"/>
  <c r="M6227" i="1"/>
  <c r="M6228" i="1"/>
  <c r="M6229" i="1"/>
  <c r="M6230" i="1"/>
  <c r="M6231" i="1"/>
  <c r="M6232" i="1"/>
  <c r="M6233" i="1"/>
  <c r="M6234" i="1"/>
  <c r="M6235" i="1"/>
  <c r="M6236" i="1"/>
  <c r="M6237" i="1"/>
  <c r="M6238" i="1"/>
  <c r="M6239" i="1"/>
  <c r="M6240" i="1"/>
  <c r="M6241" i="1"/>
  <c r="M6242" i="1"/>
  <c r="M6243" i="1"/>
  <c r="M6244" i="1"/>
  <c r="M6245" i="1"/>
  <c r="M6246" i="1"/>
  <c r="M6247" i="1"/>
  <c r="M6248" i="1"/>
  <c r="M6249" i="1"/>
  <c r="M6250" i="1"/>
  <c r="M6251" i="1"/>
  <c r="M6252" i="1"/>
  <c r="M6253" i="1"/>
  <c r="M6254" i="1"/>
  <c r="M6255" i="1"/>
  <c r="M6256" i="1"/>
  <c r="M6257" i="1"/>
  <c r="M6258" i="1"/>
  <c r="M6259" i="1"/>
  <c r="M6260" i="1"/>
  <c r="M6261" i="1"/>
  <c r="M6262" i="1"/>
  <c r="M6263" i="1"/>
  <c r="M6264" i="1"/>
  <c r="M6265" i="1"/>
  <c r="M6266" i="1"/>
  <c r="M6267" i="1"/>
  <c r="M6268" i="1"/>
  <c r="M6269" i="1"/>
  <c r="M6270" i="1"/>
  <c r="M6271" i="1"/>
  <c r="M6272" i="1"/>
  <c r="M6273" i="1"/>
  <c r="M6274" i="1"/>
  <c r="M6275" i="1"/>
  <c r="M6276" i="1"/>
  <c r="M6277" i="1"/>
  <c r="M6278" i="1"/>
  <c r="M6279" i="1"/>
  <c r="M6280" i="1"/>
  <c r="M6281" i="1"/>
  <c r="M6282" i="1"/>
  <c r="M6283" i="1"/>
  <c r="M6284" i="1"/>
  <c r="M6285" i="1"/>
  <c r="M6286" i="1"/>
  <c r="M6287" i="1"/>
  <c r="M6288" i="1"/>
  <c r="M6289" i="1"/>
  <c r="M6290" i="1"/>
  <c r="M6291" i="1"/>
  <c r="M6292" i="1"/>
  <c r="M6293" i="1"/>
  <c r="M6294" i="1"/>
  <c r="M6295" i="1"/>
  <c r="M6296" i="1"/>
  <c r="M6297" i="1"/>
  <c r="M6298" i="1"/>
  <c r="M6299" i="1"/>
  <c r="M6300" i="1"/>
  <c r="M6301" i="1"/>
  <c r="M6302" i="1"/>
  <c r="M6303" i="1"/>
  <c r="M6304" i="1"/>
  <c r="M6305" i="1"/>
  <c r="M6306" i="1"/>
  <c r="M6307" i="1"/>
  <c r="M6308" i="1"/>
  <c r="M6309" i="1"/>
  <c r="M6310" i="1"/>
  <c r="M6311" i="1"/>
  <c r="M6312" i="1"/>
  <c r="M6313" i="1"/>
  <c r="M6314" i="1"/>
  <c r="M6315" i="1"/>
  <c r="M6316" i="1"/>
  <c r="M6317" i="1"/>
  <c r="M6318" i="1"/>
  <c r="M6319" i="1"/>
  <c r="M6320" i="1"/>
  <c r="M6321" i="1"/>
  <c r="M6322" i="1"/>
  <c r="M6323" i="1"/>
  <c r="M6324" i="1"/>
  <c r="M6325" i="1"/>
  <c r="M6326" i="1"/>
  <c r="M6327" i="1"/>
  <c r="M6328" i="1"/>
  <c r="M6329" i="1"/>
  <c r="M6330" i="1"/>
  <c r="M6331" i="1"/>
  <c r="M6332" i="1"/>
  <c r="M6333" i="1"/>
  <c r="M6334" i="1"/>
  <c r="M6335" i="1"/>
  <c r="M6336" i="1"/>
  <c r="M6337" i="1"/>
  <c r="M6338" i="1"/>
  <c r="M6339" i="1"/>
  <c r="M6340" i="1"/>
  <c r="M6341" i="1"/>
  <c r="M6342" i="1"/>
  <c r="M6343" i="1"/>
  <c r="M6344" i="1"/>
  <c r="M6345" i="1"/>
  <c r="M6346" i="1"/>
  <c r="M6347" i="1"/>
  <c r="M6348" i="1"/>
  <c r="M6349" i="1"/>
  <c r="M6350" i="1"/>
  <c r="M6351" i="1"/>
  <c r="M6352" i="1"/>
  <c r="M6353" i="1"/>
  <c r="M6354" i="1"/>
  <c r="M6355" i="1"/>
  <c r="M6356" i="1"/>
  <c r="M6357" i="1"/>
  <c r="M6358" i="1"/>
  <c r="M6359" i="1"/>
  <c r="M6360" i="1"/>
  <c r="M6361" i="1"/>
  <c r="M6362" i="1"/>
  <c r="M6363" i="1"/>
  <c r="M6364" i="1"/>
  <c r="M6365" i="1"/>
  <c r="M6366" i="1"/>
  <c r="M6367" i="1"/>
  <c r="M6368" i="1"/>
  <c r="M6369" i="1"/>
  <c r="M6370" i="1"/>
  <c r="M6371" i="1"/>
  <c r="M6372" i="1"/>
  <c r="M6373" i="1"/>
  <c r="M6374" i="1"/>
  <c r="M6375" i="1"/>
  <c r="M6376" i="1"/>
  <c r="M6377" i="1"/>
  <c r="M6378" i="1"/>
  <c r="M6379" i="1"/>
  <c r="M6380" i="1"/>
  <c r="M6381" i="1"/>
  <c r="M6382" i="1"/>
  <c r="M6383" i="1"/>
  <c r="M6384" i="1"/>
  <c r="M6385" i="1"/>
  <c r="M6386" i="1"/>
  <c r="M6387" i="1"/>
  <c r="M6388" i="1"/>
  <c r="M6389" i="1"/>
  <c r="M6390" i="1"/>
  <c r="M6391" i="1"/>
  <c r="M6392" i="1"/>
  <c r="M6393" i="1"/>
  <c r="M6394" i="1"/>
  <c r="M6395" i="1"/>
  <c r="M6396" i="1"/>
  <c r="M6397" i="1"/>
  <c r="M6398" i="1"/>
  <c r="M6399" i="1"/>
  <c r="M6400" i="1"/>
  <c r="M6401" i="1"/>
  <c r="M6402" i="1"/>
  <c r="M6403" i="1"/>
  <c r="M6404" i="1"/>
  <c r="M6405" i="1"/>
  <c r="M6406" i="1"/>
  <c r="M6407" i="1"/>
  <c r="M6408" i="1"/>
  <c r="M6409" i="1"/>
  <c r="M6410" i="1"/>
  <c r="M6411" i="1"/>
  <c r="M6412" i="1"/>
  <c r="M6413" i="1"/>
  <c r="M6414" i="1"/>
  <c r="M6415" i="1"/>
  <c r="M6416" i="1"/>
  <c r="M6417" i="1"/>
  <c r="M6418" i="1"/>
  <c r="M6419" i="1"/>
  <c r="M6420" i="1"/>
  <c r="M6421" i="1"/>
  <c r="M6422" i="1"/>
  <c r="M6423" i="1"/>
  <c r="M6424" i="1"/>
  <c r="M6425" i="1"/>
  <c r="M6426" i="1"/>
  <c r="M6427" i="1"/>
  <c r="M6428" i="1"/>
  <c r="M6429" i="1"/>
  <c r="M6430" i="1"/>
  <c r="M6431" i="1"/>
  <c r="M6432" i="1"/>
  <c r="M6433" i="1"/>
  <c r="M6434" i="1"/>
  <c r="M6435" i="1"/>
  <c r="M6436" i="1"/>
  <c r="M6437" i="1"/>
  <c r="M6438" i="1"/>
  <c r="M6439" i="1"/>
  <c r="M6440" i="1"/>
  <c r="M6441" i="1"/>
  <c r="M6442" i="1"/>
  <c r="M6443" i="1"/>
  <c r="M6444" i="1"/>
  <c r="M6445" i="1"/>
  <c r="M6446" i="1"/>
  <c r="M6447" i="1"/>
  <c r="M6448" i="1"/>
  <c r="M6449" i="1"/>
  <c r="M6450" i="1"/>
  <c r="M6451" i="1"/>
  <c r="M6452" i="1"/>
  <c r="M6453" i="1"/>
  <c r="M6454" i="1"/>
  <c r="M6455" i="1"/>
  <c r="M6456" i="1"/>
  <c r="M6457" i="1"/>
  <c r="M6458" i="1"/>
  <c r="M6459" i="1"/>
  <c r="M6460" i="1"/>
  <c r="M6461" i="1"/>
  <c r="M6462" i="1"/>
  <c r="M6463" i="1"/>
  <c r="M6464" i="1"/>
  <c r="M6465" i="1"/>
  <c r="M6466" i="1"/>
  <c r="M6467" i="1"/>
  <c r="M6468" i="1"/>
  <c r="M6469" i="1"/>
  <c r="M6470" i="1"/>
  <c r="M6471" i="1"/>
  <c r="M6472" i="1"/>
  <c r="M6473" i="1"/>
  <c r="M6474" i="1"/>
  <c r="M6475" i="1"/>
  <c r="M6476" i="1"/>
  <c r="M6477" i="1"/>
  <c r="M6478" i="1"/>
  <c r="M6479" i="1"/>
  <c r="M6480" i="1"/>
  <c r="M6481" i="1"/>
  <c r="M6482" i="1"/>
  <c r="M6483" i="1"/>
  <c r="M6484" i="1"/>
  <c r="M6485" i="1"/>
  <c r="M6486" i="1"/>
  <c r="M6487" i="1"/>
  <c r="M6488" i="1"/>
  <c r="M6489" i="1"/>
  <c r="M6490" i="1"/>
  <c r="M6491" i="1"/>
  <c r="M6492" i="1"/>
  <c r="M6493" i="1"/>
  <c r="M6494" i="1"/>
  <c r="M6495" i="1"/>
  <c r="M6496" i="1"/>
  <c r="M6497" i="1"/>
  <c r="M6498" i="1"/>
  <c r="M6499" i="1"/>
  <c r="M6500" i="1"/>
  <c r="M6501" i="1"/>
  <c r="M6502" i="1"/>
  <c r="M6503" i="1"/>
  <c r="M6504" i="1"/>
  <c r="M6505" i="1"/>
  <c r="M6506" i="1"/>
  <c r="M6507" i="1"/>
  <c r="M6508" i="1"/>
  <c r="M6509" i="1"/>
  <c r="M6510" i="1"/>
  <c r="M6511" i="1"/>
  <c r="M6512" i="1"/>
  <c r="M6513" i="1"/>
  <c r="M6514" i="1"/>
  <c r="M6515" i="1"/>
  <c r="M6516" i="1"/>
  <c r="M6517" i="1"/>
  <c r="M6518" i="1"/>
  <c r="M6519" i="1"/>
  <c r="M6520" i="1"/>
  <c r="M6521" i="1"/>
  <c r="M6522" i="1"/>
  <c r="M6523" i="1"/>
  <c r="M6524" i="1"/>
  <c r="M6525" i="1"/>
  <c r="M6526" i="1"/>
  <c r="M6527" i="1"/>
  <c r="M6528" i="1"/>
  <c r="M6529" i="1"/>
  <c r="M6530" i="1"/>
  <c r="M6531" i="1"/>
  <c r="M6532" i="1"/>
  <c r="M6533" i="1"/>
  <c r="M6534" i="1"/>
  <c r="M6535" i="1"/>
  <c r="M6536" i="1"/>
  <c r="M6537" i="1"/>
  <c r="M6538" i="1"/>
  <c r="M6539" i="1"/>
  <c r="M6540" i="1"/>
  <c r="M6541" i="1"/>
  <c r="M6542" i="1"/>
  <c r="M6543" i="1"/>
  <c r="M6544" i="1"/>
  <c r="M6545" i="1"/>
  <c r="M6546" i="1"/>
  <c r="M6547" i="1"/>
  <c r="M6548" i="1"/>
  <c r="M6549" i="1"/>
  <c r="M6550" i="1"/>
  <c r="M6551" i="1"/>
  <c r="M6552" i="1"/>
  <c r="M6553" i="1"/>
  <c r="M6554" i="1"/>
  <c r="M6555" i="1"/>
  <c r="M6556" i="1"/>
  <c r="M6557" i="1"/>
  <c r="M6558" i="1"/>
  <c r="M6559" i="1"/>
  <c r="M6560" i="1"/>
  <c r="M6561" i="1"/>
  <c r="M6562" i="1"/>
  <c r="M6563" i="1"/>
  <c r="M6564" i="1"/>
  <c r="M6565" i="1"/>
  <c r="M6566" i="1"/>
  <c r="M6567" i="1"/>
  <c r="M6568" i="1"/>
  <c r="M6569" i="1"/>
  <c r="M6570" i="1"/>
  <c r="M6571" i="1"/>
  <c r="M6572" i="1"/>
  <c r="M6573" i="1"/>
  <c r="M6574" i="1"/>
  <c r="M6575" i="1"/>
  <c r="M6576" i="1"/>
  <c r="M6577" i="1"/>
  <c r="M6578" i="1"/>
  <c r="M6579" i="1"/>
  <c r="M6580" i="1"/>
  <c r="M6581" i="1"/>
  <c r="M6582" i="1"/>
  <c r="M6583" i="1"/>
  <c r="M6584" i="1"/>
  <c r="M6585" i="1"/>
  <c r="M6586" i="1"/>
  <c r="M6587" i="1"/>
  <c r="M6588" i="1"/>
  <c r="M6589" i="1"/>
  <c r="M6590" i="1"/>
  <c r="M6591" i="1"/>
  <c r="M6592" i="1"/>
  <c r="M6593" i="1"/>
  <c r="M6594" i="1"/>
  <c r="M6595" i="1"/>
  <c r="M6596" i="1"/>
  <c r="M6597" i="1"/>
  <c r="M6598" i="1"/>
  <c r="M6599" i="1"/>
  <c r="M6600" i="1"/>
  <c r="M6601" i="1"/>
  <c r="M6602" i="1"/>
  <c r="M6603" i="1"/>
  <c r="M6604" i="1"/>
  <c r="M6605" i="1"/>
  <c r="M6606" i="1"/>
  <c r="M6607" i="1"/>
  <c r="M6608" i="1"/>
  <c r="M6609" i="1"/>
  <c r="M6610" i="1"/>
  <c r="M6611" i="1"/>
  <c r="M6612" i="1"/>
  <c r="M6613" i="1"/>
  <c r="M6614" i="1"/>
  <c r="M6615" i="1"/>
  <c r="M6616" i="1"/>
  <c r="M6617" i="1"/>
  <c r="M6618" i="1"/>
  <c r="M6619" i="1"/>
  <c r="M6620" i="1"/>
  <c r="M6621" i="1"/>
  <c r="M6622" i="1"/>
  <c r="M6623" i="1"/>
  <c r="M6624" i="1"/>
  <c r="M6625" i="1"/>
  <c r="M6626" i="1"/>
  <c r="M6627" i="1"/>
  <c r="M6628" i="1"/>
  <c r="M6629" i="1"/>
  <c r="M6630" i="1"/>
  <c r="M6631" i="1"/>
  <c r="M6632" i="1"/>
  <c r="M6633" i="1"/>
  <c r="M6634" i="1"/>
  <c r="M6635" i="1"/>
  <c r="M6636" i="1"/>
  <c r="M6637" i="1"/>
  <c r="M6638" i="1"/>
  <c r="M6639" i="1"/>
  <c r="M6640" i="1"/>
  <c r="M6641" i="1"/>
  <c r="M6642" i="1"/>
  <c r="M6643" i="1"/>
  <c r="M6644" i="1"/>
  <c r="M6645" i="1"/>
  <c r="M6646" i="1"/>
  <c r="M6647" i="1"/>
  <c r="M6648" i="1"/>
  <c r="M6649" i="1"/>
  <c r="M6650" i="1"/>
  <c r="M6651" i="1"/>
  <c r="M6652" i="1"/>
  <c r="M6653" i="1"/>
  <c r="M6654" i="1"/>
  <c r="M6655" i="1"/>
  <c r="M6656" i="1"/>
  <c r="M6657" i="1"/>
  <c r="M6658" i="1"/>
  <c r="M6659" i="1"/>
  <c r="M6660" i="1"/>
  <c r="M6661" i="1"/>
  <c r="M6662" i="1"/>
  <c r="M6663" i="1"/>
  <c r="M6664" i="1"/>
  <c r="M6665" i="1"/>
  <c r="M6666" i="1"/>
  <c r="M6667" i="1"/>
  <c r="M6668" i="1"/>
  <c r="M6669" i="1"/>
  <c r="M6670" i="1"/>
  <c r="M6671" i="1"/>
  <c r="M6672" i="1"/>
  <c r="M6673" i="1"/>
  <c r="M6674" i="1"/>
  <c r="M6675" i="1"/>
  <c r="M6676" i="1"/>
  <c r="M6677" i="1"/>
  <c r="M6678" i="1"/>
  <c r="M6679" i="1"/>
  <c r="M6680" i="1"/>
  <c r="M6681" i="1"/>
  <c r="M6682" i="1"/>
  <c r="M6683" i="1"/>
  <c r="M6684" i="1"/>
  <c r="M6685" i="1"/>
  <c r="M6686" i="1"/>
  <c r="M6687" i="1"/>
  <c r="M6688" i="1"/>
  <c r="M6689" i="1"/>
  <c r="M6690" i="1"/>
  <c r="M6691" i="1"/>
  <c r="M6692" i="1"/>
  <c r="M6693" i="1"/>
  <c r="M6694" i="1"/>
  <c r="M6695" i="1"/>
  <c r="M6696" i="1"/>
  <c r="M6697" i="1"/>
  <c r="M6698" i="1"/>
  <c r="M6699" i="1"/>
  <c r="M6700" i="1"/>
  <c r="M6701" i="1"/>
  <c r="M6702" i="1"/>
  <c r="M6703" i="1"/>
  <c r="M6704" i="1"/>
  <c r="M6705" i="1"/>
  <c r="M6706" i="1"/>
  <c r="M6707" i="1"/>
  <c r="M6708" i="1"/>
  <c r="M6709" i="1"/>
  <c r="M6710" i="1"/>
  <c r="M6711" i="1"/>
  <c r="M6712" i="1"/>
  <c r="M6713" i="1"/>
  <c r="M6714" i="1"/>
  <c r="M6715" i="1"/>
  <c r="M6716" i="1"/>
  <c r="M6717" i="1"/>
  <c r="M6718" i="1"/>
  <c r="M6719" i="1"/>
  <c r="M6720" i="1"/>
  <c r="M6721" i="1"/>
  <c r="M6722" i="1"/>
  <c r="M6723" i="1"/>
  <c r="M6724" i="1"/>
  <c r="M6725" i="1"/>
  <c r="M6726" i="1"/>
  <c r="M6727" i="1"/>
  <c r="M6728" i="1"/>
  <c r="M6729" i="1"/>
  <c r="M6730" i="1"/>
  <c r="M6731" i="1"/>
  <c r="M6732" i="1"/>
  <c r="M6733" i="1"/>
  <c r="M6734" i="1"/>
  <c r="M6735" i="1"/>
  <c r="M6736" i="1"/>
  <c r="M6737" i="1"/>
  <c r="M6738" i="1"/>
  <c r="M6739" i="1"/>
  <c r="M6740" i="1"/>
  <c r="M6741" i="1"/>
  <c r="M6742" i="1"/>
  <c r="M6743" i="1"/>
  <c r="M6744" i="1"/>
  <c r="M6745" i="1"/>
  <c r="M6746" i="1"/>
  <c r="M6747" i="1"/>
  <c r="M6748" i="1"/>
  <c r="M6749" i="1"/>
  <c r="M6750" i="1"/>
  <c r="M6751" i="1"/>
  <c r="M6752" i="1"/>
  <c r="M6753" i="1"/>
  <c r="M6754" i="1"/>
  <c r="M6755" i="1"/>
  <c r="M6756" i="1"/>
  <c r="M6757" i="1"/>
  <c r="M6758" i="1"/>
  <c r="M6759" i="1"/>
  <c r="M6760" i="1"/>
  <c r="M6761" i="1"/>
  <c r="M6762" i="1"/>
  <c r="M6763" i="1"/>
  <c r="M6764" i="1"/>
  <c r="M6765" i="1"/>
  <c r="M6766" i="1"/>
  <c r="M6767" i="1"/>
  <c r="M6768" i="1"/>
  <c r="M6769" i="1"/>
  <c r="M6770" i="1"/>
  <c r="M6771" i="1"/>
  <c r="M6772" i="1"/>
  <c r="M6773" i="1"/>
  <c r="M6774" i="1"/>
  <c r="M6775" i="1"/>
  <c r="M6776" i="1"/>
  <c r="M6777" i="1"/>
  <c r="M6778" i="1"/>
  <c r="M6779" i="1"/>
  <c r="M6780" i="1"/>
  <c r="M6781" i="1"/>
  <c r="M6782" i="1"/>
  <c r="M6783" i="1"/>
  <c r="M6784" i="1"/>
  <c r="M6785" i="1"/>
  <c r="M6786" i="1"/>
  <c r="M6787" i="1"/>
  <c r="M6788" i="1"/>
  <c r="M6789" i="1"/>
  <c r="M6790" i="1"/>
  <c r="M6791" i="1"/>
  <c r="M6792" i="1"/>
  <c r="M6793" i="1"/>
  <c r="M6794" i="1"/>
  <c r="M6795" i="1"/>
  <c r="M6796" i="1"/>
  <c r="M6797" i="1"/>
  <c r="M6798" i="1"/>
  <c r="M6799" i="1"/>
  <c r="M6800" i="1"/>
  <c r="M6801" i="1"/>
  <c r="M6802" i="1"/>
  <c r="M6803" i="1"/>
  <c r="M6804" i="1"/>
  <c r="M6805" i="1"/>
  <c r="M6806" i="1"/>
  <c r="M6807" i="1"/>
  <c r="M6808" i="1"/>
  <c r="M6809" i="1"/>
  <c r="M6810" i="1"/>
  <c r="M6811" i="1"/>
  <c r="M6812" i="1"/>
  <c r="M6813" i="1"/>
  <c r="M6814" i="1"/>
  <c r="M6815" i="1"/>
  <c r="M6816" i="1"/>
  <c r="M6817" i="1"/>
  <c r="M6818" i="1"/>
  <c r="M6819" i="1"/>
  <c r="M6820" i="1"/>
  <c r="M6821" i="1"/>
  <c r="M6822" i="1"/>
  <c r="M6823" i="1"/>
  <c r="M6824" i="1"/>
  <c r="M6825" i="1"/>
  <c r="M6826" i="1"/>
  <c r="M6827" i="1"/>
  <c r="M6828" i="1"/>
  <c r="M6829" i="1"/>
  <c r="M6830" i="1"/>
  <c r="M6831" i="1"/>
  <c r="M6832" i="1"/>
  <c r="M6833" i="1"/>
  <c r="M6834" i="1"/>
  <c r="M6835" i="1"/>
  <c r="M6836" i="1"/>
  <c r="M6837" i="1"/>
  <c r="M6838" i="1"/>
  <c r="M6839" i="1"/>
  <c r="M6840" i="1"/>
  <c r="M6841" i="1"/>
  <c r="M6842" i="1"/>
  <c r="M6843" i="1"/>
  <c r="M6844" i="1"/>
  <c r="M6845" i="1"/>
  <c r="M6846" i="1"/>
  <c r="M6847" i="1"/>
  <c r="M6848" i="1"/>
  <c r="M6849" i="1"/>
  <c r="M6850" i="1"/>
  <c r="M6851" i="1"/>
  <c r="M6852" i="1"/>
  <c r="M6853" i="1"/>
  <c r="M6854" i="1"/>
  <c r="M6855" i="1"/>
  <c r="M6856" i="1"/>
  <c r="M6857" i="1"/>
  <c r="M6858" i="1"/>
  <c r="M6859" i="1"/>
  <c r="M6860" i="1"/>
  <c r="M6861" i="1"/>
  <c r="M6862" i="1"/>
  <c r="M6863" i="1"/>
  <c r="M6864" i="1"/>
  <c r="M6865" i="1"/>
  <c r="M6866" i="1"/>
  <c r="M6867" i="1"/>
  <c r="M6868" i="1"/>
  <c r="M6869" i="1"/>
  <c r="M6870" i="1"/>
  <c r="M6871" i="1"/>
  <c r="M6872" i="1"/>
  <c r="M6873" i="1"/>
  <c r="M6874" i="1"/>
  <c r="M6875" i="1"/>
  <c r="M6876" i="1"/>
  <c r="M6877" i="1"/>
  <c r="M6878" i="1"/>
  <c r="M6879" i="1"/>
  <c r="M6880" i="1"/>
  <c r="M6881" i="1"/>
  <c r="M6882" i="1"/>
  <c r="M6883" i="1"/>
  <c r="M6884" i="1"/>
  <c r="M6885" i="1"/>
  <c r="M6886" i="1"/>
  <c r="M6887" i="1"/>
  <c r="M6888" i="1"/>
  <c r="M6889" i="1"/>
  <c r="M6890" i="1"/>
  <c r="M6891" i="1"/>
  <c r="M6892" i="1"/>
  <c r="M6893" i="1"/>
  <c r="M6894" i="1"/>
  <c r="M6895" i="1"/>
  <c r="M6896" i="1"/>
  <c r="M6897" i="1"/>
  <c r="M6898" i="1"/>
  <c r="M6899" i="1"/>
  <c r="M6900" i="1"/>
  <c r="M6901" i="1"/>
  <c r="M6902" i="1"/>
  <c r="M6903" i="1"/>
  <c r="M6904" i="1"/>
  <c r="M6905" i="1"/>
  <c r="M6906" i="1"/>
  <c r="M6907" i="1"/>
  <c r="M6908" i="1"/>
  <c r="M6909" i="1"/>
  <c r="M6910" i="1"/>
  <c r="M6911" i="1"/>
  <c r="M6912" i="1"/>
  <c r="M6913" i="1"/>
  <c r="M6914" i="1"/>
  <c r="M6915" i="1"/>
  <c r="M6916" i="1"/>
  <c r="M6917" i="1"/>
  <c r="M6918" i="1"/>
  <c r="M6919" i="1"/>
  <c r="M6920" i="1"/>
  <c r="M6921" i="1"/>
  <c r="M6922" i="1"/>
  <c r="M6923" i="1"/>
  <c r="M6924" i="1"/>
  <c r="M6925" i="1"/>
  <c r="M6926" i="1"/>
  <c r="M6927" i="1"/>
  <c r="M6928" i="1"/>
  <c r="M6929" i="1"/>
  <c r="M6930" i="1"/>
  <c r="M6931" i="1"/>
  <c r="M6932" i="1"/>
  <c r="M6933" i="1"/>
  <c r="M6934" i="1"/>
  <c r="M6935" i="1"/>
  <c r="M6936" i="1"/>
  <c r="M6937" i="1"/>
  <c r="M6938" i="1"/>
  <c r="M6939" i="1"/>
  <c r="M6940" i="1"/>
  <c r="M6941" i="1"/>
  <c r="M6942" i="1"/>
  <c r="M6943" i="1"/>
  <c r="M6944" i="1"/>
  <c r="M6945" i="1"/>
  <c r="M6946" i="1"/>
  <c r="M6947" i="1"/>
  <c r="M6948" i="1"/>
  <c r="M6949" i="1"/>
  <c r="M6950" i="1"/>
  <c r="M6951" i="1"/>
  <c r="M6952" i="1"/>
  <c r="M6953" i="1"/>
  <c r="M6954" i="1"/>
  <c r="M6955" i="1"/>
  <c r="M6956" i="1"/>
  <c r="M6957" i="1"/>
  <c r="M6958" i="1"/>
  <c r="M6959" i="1"/>
  <c r="M6960" i="1"/>
  <c r="M6961" i="1"/>
  <c r="M6962" i="1"/>
  <c r="M6963" i="1"/>
  <c r="M6964" i="1"/>
  <c r="M6965" i="1"/>
  <c r="M6966" i="1"/>
  <c r="M6967" i="1"/>
  <c r="M6968" i="1"/>
  <c r="M6969" i="1"/>
  <c r="M6970" i="1"/>
  <c r="M6971" i="1"/>
  <c r="M6972" i="1"/>
  <c r="M6973" i="1"/>
  <c r="M6974" i="1"/>
  <c r="M6975" i="1"/>
  <c r="M6976" i="1"/>
  <c r="M6977" i="1"/>
  <c r="M6978" i="1"/>
  <c r="M6979" i="1"/>
  <c r="M6980" i="1"/>
  <c r="M6981" i="1"/>
  <c r="M6982" i="1"/>
  <c r="M6983" i="1"/>
  <c r="M6984" i="1"/>
  <c r="M6985" i="1"/>
  <c r="M6986" i="1"/>
  <c r="M6987" i="1"/>
  <c r="M6988" i="1"/>
  <c r="M6989" i="1"/>
  <c r="M6990" i="1"/>
  <c r="M6991" i="1"/>
  <c r="M6992" i="1"/>
  <c r="M6993" i="1"/>
  <c r="M6994" i="1"/>
  <c r="M6995" i="1"/>
  <c r="M6996" i="1"/>
  <c r="M6997" i="1"/>
  <c r="M6998" i="1"/>
  <c r="M6999" i="1"/>
  <c r="M7000" i="1"/>
  <c r="M7001" i="1"/>
  <c r="M7002" i="1"/>
  <c r="M7003" i="1"/>
  <c r="M7004" i="1"/>
  <c r="M7005" i="1"/>
  <c r="M7006" i="1"/>
  <c r="M7007" i="1"/>
  <c r="M7008" i="1"/>
  <c r="M7009" i="1"/>
  <c r="M7010" i="1"/>
  <c r="M7011" i="1"/>
  <c r="M7012" i="1"/>
  <c r="M7013" i="1"/>
  <c r="M7014" i="1"/>
  <c r="M7015" i="1"/>
  <c r="M7016" i="1"/>
  <c r="M7017" i="1"/>
  <c r="M7018" i="1"/>
  <c r="M7019" i="1"/>
  <c r="M7020" i="1"/>
  <c r="M7021" i="1"/>
  <c r="M7022" i="1"/>
  <c r="M7023" i="1"/>
  <c r="M7024" i="1"/>
  <c r="M7025" i="1"/>
  <c r="M7026" i="1"/>
  <c r="M7027" i="1"/>
  <c r="M7028" i="1"/>
  <c r="M7029" i="1"/>
  <c r="M7030" i="1"/>
  <c r="M7031" i="1"/>
  <c r="M7032" i="1"/>
  <c r="M7033" i="1"/>
  <c r="M7034" i="1"/>
  <c r="M7035" i="1"/>
  <c r="M7036" i="1"/>
  <c r="M7037" i="1"/>
  <c r="M7038" i="1"/>
  <c r="M7039" i="1"/>
  <c r="M7040" i="1"/>
  <c r="M7041" i="1"/>
  <c r="M7042" i="1"/>
  <c r="M7043" i="1"/>
  <c r="M7044" i="1"/>
  <c r="M7045" i="1"/>
  <c r="M7046" i="1"/>
  <c r="M7047" i="1"/>
  <c r="M7048" i="1"/>
  <c r="M7049" i="1"/>
  <c r="M7050" i="1"/>
  <c r="M7051" i="1"/>
  <c r="M7052" i="1"/>
  <c r="M7053" i="1"/>
  <c r="M7054" i="1"/>
  <c r="M7055" i="1"/>
  <c r="M7056" i="1"/>
  <c r="M7057" i="1"/>
  <c r="M7058" i="1"/>
  <c r="M7059" i="1"/>
  <c r="M7060" i="1"/>
  <c r="M7061" i="1"/>
  <c r="M7062" i="1"/>
  <c r="M7063" i="1"/>
  <c r="M7064" i="1"/>
  <c r="M7065" i="1"/>
  <c r="M7066" i="1"/>
  <c r="M7067" i="1"/>
  <c r="M7068" i="1"/>
  <c r="M7069" i="1"/>
  <c r="M7070" i="1"/>
  <c r="M7071" i="1"/>
  <c r="M7072" i="1"/>
  <c r="M7073" i="1"/>
  <c r="M7074" i="1"/>
  <c r="M7075" i="1"/>
  <c r="M7076" i="1"/>
  <c r="M7077" i="1"/>
  <c r="M7078" i="1"/>
  <c r="M7079" i="1"/>
  <c r="M7080" i="1"/>
  <c r="M7081" i="1"/>
  <c r="M7082" i="1"/>
  <c r="M7083" i="1"/>
  <c r="M7084" i="1"/>
  <c r="M7085" i="1"/>
  <c r="M7086" i="1"/>
  <c r="M7087" i="1"/>
  <c r="M7088" i="1"/>
  <c r="M7089" i="1"/>
  <c r="M7090" i="1"/>
  <c r="M7091" i="1"/>
  <c r="M7092" i="1"/>
  <c r="M7093" i="1"/>
  <c r="M7094" i="1"/>
  <c r="M7095" i="1"/>
  <c r="M7096" i="1"/>
  <c r="M7097" i="1"/>
  <c r="M7098" i="1"/>
  <c r="M7099" i="1"/>
  <c r="M7100" i="1"/>
  <c r="M7101" i="1"/>
  <c r="M7102" i="1"/>
  <c r="M7103" i="1"/>
  <c r="M7104" i="1"/>
  <c r="M7105" i="1"/>
  <c r="M7106" i="1"/>
  <c r="M7107" i="1"/>
  <c r="M7108" i="1"/>
  <c r="M7109" i="1"/>
  <c r="M7110" i="1"/>
  <c r="M7111" i="1"/>
  <c r="M7112" i="1"/>
  <c r="M7113" i="1"/>
  <c r="M7114" i="1"/>
  <c r="M7115" i="1"/>
  <c r="M7116" i="1"/>
  <c r="M7117" i="1"/>
  <c r="M7118" i="1"/>
  <c r="M7119" i="1"/>
  <c r="M7120" i="1"/>
  <c r="M7121" i="1"/>
  <c r="M7122" i="1"/>
  <c r="M7123" i="1"/>
  <c r="M7124" i="1"/>
  <c r="M7125" i="1"/>
  <c r="M7126" i="1"/>
  <c r="M7127" i="1"/>
  <c r="M7128" i="1"/>
  <c r="M7129" i="1"/>
  <c r="M7130" i="1"/>
  <c r="M7131" i="1"/>
  <c r="M7132" i="1"/>
  <c r="M7133" i="1"/>
  <c r="M7134" i="1"/>
  <c r="M7135" i="1"/>
  <c r="M7136" i="1"/>
  <c r="M7137" i="1"/>
  <c r="M7138" i="1"/>
  <c r="M7139" i="1"/>
  <c r="M7140" i="1"/>
  <c r="M7141" i="1"/>
  <c r="M7142" i="1"/>
  <c r="M7143" i="1"/>
  <c r="M7144" i="1"/>
  <c r="M7145" i="1"/>
  <c r="M7146" i="1"/>
  <c r="M7147" i="1"/>
  <c r="M7148" i="1"/>
  <c r="M7149" i="1"/>
  <c r="M7150" i="1"/>
  <c r="M7151" i="1"/>
  <c r="M7152" i="1"/>
  <c r="M7153" i="1"/>
  <c r="M7154" i="1"/>
  <c r="M7155" i="1"/>
  <c r="M7156" i="1"/>
  <c r="M7157" i="1"/>
  <c r="M7158" i="1"/>
  <c r="M7159" i="1"/>
  <c r="M7160" i="1"/>
  <c r="M7161" i="1"/>
  <c r="M7162" i="1"/>
  <c r="M7163" i="1"/>
  <c r="M7164" i="1"/>
  <c r="M7165" i="1"/>
  <c r="M7166" i="1"/>
  <c r="M7167" i="1"/>
  <c r="M7168" i="1"/>
  <c r="M7169" i="1"/>
  <c r="M7170" i="1"/>
  <c r="M7171" i="1"/>
  <c r="M7172" i="1"/>
  <c r="M7173" i="1"/>
  <c r="M7174" i="1"/>
  <c r="M7175" i="1"/>
  <c r="M7176" i="1"/>
  <c r="M7177" i="1"/>
  <c r="M7178" i="1"/>
  <c r="M7179" i="1"/>
  <c r="M7180" i="1"/>
  <c r="M7181" i="1"/>
  <c r="M7182" i="1"/>
  <c r="M7183" i="1"/>
  <c r="M7184" i="1"/>
  <c r="M7185" i="1"/>
  <c r="M7186" i="1"/>
  <c r="M7187" i="1"/>
  <c r="M7188" i="1"/>
  <c r="M7189" i="1"/>
  <c r="M7190" i="1"/>
  <c r="M7191" i="1"/>
  <c r="M7192" i="1"/>
  <c r="M7193" i="1"/>
  <c r="M7194" i="1"/>
  <c r="M7195" i="1"/>
  <c r="M7196" i="1"/>
  <c r="M7197" i="1"/>
  <c r="M7198" i="1"/>
  <c r="M7199" i="1"/>
  <c r="M7200" i="1"/>
  <c r="M7201" i="1"/>
  <c r="M7202" i="1"/>
  <c r="M7203" i="1"/>
  <c r="M7204" i="1"/>
  <c r="M7205" i="1"/>
  <c r="M7206" i="1"/>
  <c r="M7207" i="1"/>
  <c r="M7208" i="1"/>
  <c r="M7209" i="1"/>
  <c r="M7210" i="1"/>
  <c r="M7211" i="1"/>
  <c r="M7212" i="1"/>
  <c r="M7213" i="1"/>
  <c r="M7214" i="1"/>
  <c r="M7215" i="1"/>
  <c r="M7216" i="1"/>
  <c r="M7217" i="1"/>
  <c r="M7218" i="1"/>
  <c r="M7219" i="1"/>
  <c r="M7220" i="1"/>
  <c r="M7221" i="1"/>
  <c r="M7222" i="1"/>
  <c r="M7223" i="1"/>
  <c r="M7224" i="1"/>
  <c r="M7225" i="1"/>
  <c r="M7226" i="1"/>
  <c r="M7227" i="1"/>
  <c r="M7228" i="1"/>
  <c r="M7229" i="1"/>
  <c r="M7230" i="1"/>
  <c r="M7231" i="1"/>
  <c r="M7232" i="1"/>
  <c r="M7233" i="1"/>
  <c r="M7234" i="1"/>
  <c r="M7235" i="1"/>
  <c r="M7236" i="1"/>
  <c r="M7237" i="1"/>
  <c r="M7238" i="1"/>
  <c r="M7239" i="1"/>
  <c r="M7240" i="1"/>
  <c r="M7241" i="1"/>
  <c r="M7242" i="1"/>
  <c r="M7243" i="1"/>
  <c r="M7244" i="1"/>
  <c r="M7245" i="1"/>
  <c r="M7246" i="1"/>
  <c r="M7247" i="1"/>
  <c r="M7248" i="1"/>
  <c r="M7249" i="1"/>
  <c r="M7250" i="1"/>
  <c r="M7251" i="1"/>
  <c r="M7252" i="1"/>
  <c r="M7253" i="1"/>
  <c r="M7254" i="1"/>
  <c r="M7255" i="1"/>
  <c r="M7256" i="1"/>
  <c r="M7257" i="1"/>
  <c r="M7258" i="1"/>
  <c r="M7259" i="1"/>
  <c r="M7260" i="1"/>
  <c r="M7261" i="1"/>
  <c r="M7262" i="1"/>
  <c r="M7263" i="1"/>
  <c r="M7264" i="1"/>
  <c r="M7265" i="1"/>
  <c r="M7266" i="1"/>
  <c r="M7267" i="1"/>
  <c r="M7268" i="1"/>
  <c r="M7269" i="1"/>
  <c r="M7270" i="1"/>
  <c r="M7271" i="1"/>
  <c r="M7272" i="1"/>
  <c r="M7273" i="1"/>
  <c r="M7274" i="1"/>
  <c r="M7275" i="1"/>
  <c r="M7276" i="1"/>
  <c r="M7277" i="1"/>
  <c r="M7278" i="1"/>
  <c r="M7279" i="1"/>
  <c r="M7280" i="1"/>
  <c r="M7281" i="1"/>
  <c r="M7282" i="1"/>
  <c r="M7283" i="1"/>
  <c r="M7284" i="1"/>
  <c r="M7285" i="1"/>
  <c r="M7286" i="1"/>
  <c r="M7287" i="1"/>
  <c r="M7288" i="1"/>
  <c r="M7289" i="1"/>
  <c r="M7290" i="1"/>
  <c r="M7291" i="1"/>
  <c r="M7292" i="1"/>
  <c r="M7293" i="1"/>
  <c r="M7294" i="1"/>
  <c r="M7295" i="1"/>
  <c r="M7296" i="1"/>
  <c r="M7297" i="1"/>
  <c r="M7298" i="1"/>
  <c r="M7299" i="1"/>
  <c r="M7300" i="1"/>
  <c r="M7301" i="1"/>
  <c r="M7302" i="1"/>
  <c r="M7303" i="1"/>
  <c r="M7304" i="1"/>
  <c r="M7305" i="1"/>
  <c r="M7306" i="1"/>
  <c r="M7307" i="1"/>
  <c r="M7308" i="1"/>
  <c r="M7309" i="1"/>
  <c r="M7310" i="1"/>
  <c r="M7311" i="1"/>
  <c r="M7312" i="1"/>
  <c r="M7313" i="1"/>
  <c r="M7314" i="1"/>
  <c r="M7315" i="1"/>
  <c r="M7316" i="1"/>
  <c r="M7317" i="1"/>
  <c r="M7318" i="1"/>
  <c r="M7319" i="1"/>
  <c r="M7320" i="1"/>
  <c r="M7321" i="1"/>
  <c r="M7322" i="1"/>
  <c r="M7323" i="1"/>
  <c r="M7324" i="1"/>
  <c r="M7325" i="1"/>
  <c r="M7326" i="1"/>
  <c r="M7327" i="1"/>
  <c r="M7328" i="1"/>
  <c r="M7329" i="1"/>
  <c r="M7330" i="1"/>
  <c r="M7331" i="1"/>
  <c r="M7332" i="1"/>
  <c r="M7333" i="1"/>
  <c r="M7334" i="1"/>
  <c r="M7335" i="1"/>
  <c r="M7336" i="1"/>
  <c r="M7337" i="1"/>
  <c r="M7338" i="1"/>
  <c r="M7339" i="1"/>
  <c r="M7340" i="1"/>
  <c r="M7341" i="1"/>
  <c r="M7342" i="1"/>
  <c r="M7343" i="1"/>
  <c r="M7344" i="1"/>
  <c r="M7345" i="1"/>
  <c r="M7346" i="1"/>
  <c r="M7347" i="1"/>
  <c r="M7348" i="1"/>
  <c r="M7349" i="1"/>
  <c r="M7350" i="1"/>
  <c r="M7351" i="1"/>
  <c r="M7352" i="1"/>
  <c r="M7353" i="1"/>
  <c r="M7354" i="1"/>
  <c r="M7355" i="1"/>
  <c r="M7356" i="1"/>
  <c r="M7357" i="1"/>
  <c r="M7358" i="1"/>
  <c r="M7359" i="1"/>
  <c r="M7360" i="1"/>
  <c r="M7361" i="1"/>
  <c r="M7362" i="1"/>
  <c r="M7363" i="1"/>
  <c r="M7364" i="1"/>
  <c r="M7365" i="1"/>
  <c r="M7366" i="1"/>
  <c r="M7367" i="1"/>
  <c r="M7368" i="1"/>
  <c r="M7369" i="1"/>
  <c r="M7370" i="1"/>
  <c r="M7371" i="1"/>
  <c r="M7372" i="1"/>
  <c r="M7373" i="1"/>
  <c r="M7374" i="1"/>
  <c r="M7375" i="1"/>
  <c r="M7376" i="1"/>
  <c r="M7377" i="1"/>
  <c r="M7378" i="1"/>
  <c r="M7379" i="1"/>
  <c r="M7380" i="1"/>
  <c r="M7381" i="1"/>
  <c r="M7382" i="1"/>
  <c r="M7383" i="1"/>
  <c r="M7384" i="1"/>
  <c r="M7385" i="1"/>
  <c r="M7386" i="1"/>
  <c r="M7387" i="1"/>
  <c r="M7388" i="1"/>
  <c r="M7389" i="1"/>
  <c r="M7390" i="1"/>
  <c r="M7391" i="1"/>
  <c r="M7392" i="1"/>
  <c r="M7393" i="1"/>
  <c r="M7394" i="1"/>
  <c r="M7395" i="1"/>
  <c r="M7396" i="1"/>
  <c r="M7397" i="1"/>
  <c r="M7398" i="1"/>
  <c r="M7399" i="1"/>
  <c r="M7400" i="1"/>
  <c r="M7401" i="1"/>
  <c r="M7402" i="1"/>
  <c r="M7403" i="1"/>
  <c r="M7404" i="1"/>
  <c r="M7405" i="1"/>
  <c r="M7406" i="1"/>
  <c r="M7407" i="1"/>
  <c r="M7408" i="1"/>
  <c r="M7409" i="1"/>
  <c r="M7410" i="1"/>
  <c r="M7411" i="1"/>
  <c r="M7412" i="1"/>
  <c r="M7413" i="1"/>
  <c r="M7414" i="1"/>
  <c r="M7415" i="1"/>
  <c r="M7416" i="1"/>
  <c r="M7417" i="1"/>
  <c r="M7418" i="1"/>
  <c r="M7419" i="1"/>
  <c r="M7420" i="1"/>
  <c r="M7421" i="1"/>
  <c r="M7422" i="1"/>
  <c r="M7423" i="1"/>
  <c r="M7424" i="1"/>
  <c r="M7425" i="1"/>
  <c r="M7426" i="1"/>
  <c r="M7427" i="1"/>
  <c r="M7428" i="1"/>
  <c r="M7429" i="1"/>
  <c r="M7430" i="1"/>
  <c r="M7431" i="1"/>
  <c r="M7432" i="1"/>
  <c r="M7433" i="1"/>
  <c r="M7434" i="1"/>
  <c r="M7435" i="1"/>
  <c r="M7436" i="1"/>
  <c r="M7437" i="1"/>
  <c r="M7438" i="1"/>
  <c r="M7439" i="1"/>
  <c r="M7440" i="1"/>
  <c r="M7441" i="1"/>
  <c r="M7442" i="1"/>
  <c r="M7443" i="1"/>
  <c r="M7444" i="1"/>
  <c r="M7445" i="1"/>
  <c r="M7446" i="1"/>
  <c r="M7447" i="1"/>
  <c r="M7448" i="1"/>
  <c r="M7449" i="1"/>
  <c r="M7450" i="1"/>
  <c r="M7451" i="1"/>
  <c r="M7452" i="1"/>
  <c r="M7453" i="1"/>
  <c r="M7454" i="1"/>
  <c r="M7455" i="1"/>
  <c r="M7456" i="1"/>
  <c r="M7457" i="1"/>
  <c r="M7458" i="1"/>
  <c r="M7459" i="1"/>
  <c r="M7460" i="1"/>
  <c r="M7461" i="1"/>
  <c r="M7462" i="1"/>
  <c r="M7463" i="1"/>
  <c r="M7464" i="1"/>
  <c r="M7465" i="1"/>
  <c r="M7466" i="1"/>
  <c r="M7467" i="1"/>
  <c r="M7468" i="1"/>
  <c r="M7469" i="1"/>
  <c r="M7470" i="1"/>
  <c r="M7471" i="1"/>
  <c r="M7472" i="1"/>
  <c r="M7473" i="1"/>
  <c r="M7474" i="1"/>
  <c r="M7475" i="1"/>
  <c r="M7476" i="1"/>
  <c r="M7477" i="1"/>
  <c r="M7478" i="1"/>
  <c r="M7479" i="1"/>
  <c r="M7480" i="1"/>
  <c r="M7481" i="1"/>
  <c r="M7482" i="1"/>
  <c r="M7483" i="1"/>
  <c r="M7484" i="1"/>
  <c r="M7485" i="1"/>
  <c r="M7486" i="1"/>
  <c r="M7487" i="1"/>
  <c r="M7488" i="1"/>
  <c r="M7489" i="1"/>
  <c r="M7490" i="1"/>
  <c r="M7491" i="1"/>
  <c r="M7492" i="1"/>
  <c r="M7493" i="1"/>
  <c r="M7494" i="1"/>
  <c r="M7495" i="1"/>
  <c r="M7496" i="1"/>
  <c r="M7497" i="1"/>
  <c r="M7498" i="1"/>
  <c r="M7499" i="1"/>
  <c r="M7500" i="1"/>
  <c r="M7501" i="1"/>
  <c r="M7502" i="1"/>
  <c r="M7503" i="1"/>
  <c r="M7504" i="1"/>
  <c r="M7505" i="1"/>
  <c r="M7506" i="1"/>
  <c r="M7507" i="1"/>
  <c r="M7508" i="1"/>
  <c r="M7509" i="1"/>
  <c r="M7510" i="1"/>
  <c r="M7511" i="1"/>
  <c r="M7512" i="1"/>
  <c r="M7513" i="1"/>
  <c r="M7514" i="1"/>
  <c r="M7515" i="1"/>
  <c r="M7516" i="1"/>
  <c r="M7517" i="1"/>
  <c r="M7518" i="1"/>
  <c r="M7519" i="1"/>
  <c r="M7520" i="1"/>
  <c r="M7521" i="1"/>
  <c r="M7522" i="1"/>
  <c r="M7523" i="1"/>
  <c r="M7524" i="1"/>
  <c r="M7525" i="1"/>
  <c r="M7526" i="1"/>
  <c r="M7527" i="1"/>
  <c r="M7528" i="1"/>
  <c r="M7529" i="1"/>
  <c r="M7530" i="1"/>
  <c r="M7531" i="1"/>
  <c r="M7532" i="1"/>
  <c r="M7533" i="1"/>
  <c r="M7534" i="1"/>
  <c r="M7535" i="1"/>
  <c r="M7536" i="1"/>
  <c r="M7537" i="1"/>
  <c r="M7538" i="1"/>
  <c r="M7539" i="1"/>
  <c r="M7540" i="1"/>
  <c r="M7541" i="1"/>
  <c r="M7542" i="1"/>
  <c r="M7543" i="1"/>
  <c r="M7544" i="1"/>
  <c r="M7545" i="1"/>
  <c r="M7546" i="1"/>
  <c r="M7547" i="1"/>
  <c r="M7548" i="1"/>
  <c r="M7549" i="1"/>
  <c r="M7550" i="1"/>
  <c r="M7551" i="1"/>
  <c r="M7552" i="1"/>
  <c r="M7553" i="1"/>
  <c r="M7554" i="1"/>
  <c r="M7555" i="1"/>
  <c r="M7556" i="1"/>
  <c r="M7557" i="1"/>
  <c r="M7558" i="1"/>
  <c r="M7559" i="1"/>
  <c r="M7560" i="1"/>
  <c r="M7561" i="1"/>
  <c r="M7562" i="1"/>
  <c r="M7563" i="1"/>
  <c r="M7564" i="1"/>
  <c r="M7565" i="1"/>
  <c r="M7566" i="1"/>
  <c r="M7567" i="1"/>
  <c r="M7568" i="1"/>
  <c r="M7569" i="1"/>
  <c r="M7570" i="1"/>
  <c r="M7571" i="1"/>
  <c r="M7572" i="1"/>
  <c r="M7573" i="1"/>
  <c r="M7574" i="1"/>
  <c r="M7575" i="1"/>
  <c r="M7576" i="1"/>
  <c r="M7577" i="1"/>
  <c r="M7578" i="1"/>
  <c r="M7579" i="1"/>
  <c r="M7580" i="1"/>
  <c r="M7581" i="1"/>
  <c r="M7582" i="1"/>
  <c r="M7583" i="1"/>
  <c r="M7584" i="1"/>
  <c r="M7585" i="1"/>
  <c r="M7586" i="1"/>
  <c r="M7587" i="1"/>
  <c r="M7588" i="1"/>
  <c r="M7589" i="1"/>
  <c r="M7590" i="1"/>
  <c r="M7591" i="1"/>
  <c r="M7592" i="1"/>
  <c r="M7593" i="1"/>
  <c r="M7594" i="1"/>
  <c r="M7595" i="1"/>
  <c r="M7596" i="1"/>
  <c r="M7597" i="1"/>
  <c r="M7598" i="1"/>
  <c r="M7599" i="1"/>
  <c r="M7600" i="1"/>
  <c r="M7601" i="1"/>
  <c r="M7602" i="1"/>
  <c r="M7603" i="1"/>
  <c r="M7604" i="1"/>
  <c r="M7605" i="1"/>
  <c r="M7606" i="1"/>
  <c r="M7607" i="1"/>
  <c r="M7608" i="1"/>
  <c r="M7609" i="1"/>
  <c r="M7610" i="1"/>
  <c r="M7611" i="1"/>
  <c r="M7612" i="1"/>
  <c r="M7613" i="1"/>
  <c r="M7614" i="1"/>
  <c r="M7615" i="1"/>
  <c r="M7616" i="1"/>
  <c r="M7617" i="1"/>
  <c r="M7618" i="1"/>
  <c r="M7619" i="1"/>
  <c r="M7620" i="1"/>
  <c r="M7621" i="1"/>
  <c r="M7622" i="1"/>
  <c r="M7623" i="1"/>
  <c r="M7624" i="1"/>
  <c r="M7625" i="1"/>
  <c r="M7626" i="1"/>
  <c r="M7627" i="1"/>
  <c r="M7628" i="1"/>
  <c r="M7629" i="1"/>
  <c r="M7630" i="1"/>
  <c r="M7631" i="1"/>
  <c r="M7632" i="1"/>
  <c r="M7633" i="1"/>
  <c r="M7634" i="1"/>
  <c r="M7635" i="1"/>
  <c r="M7636" i="1"/>
  <c r="M7637" i="1"/>
  <c r="M7638" i="1"/>
  <c r="M7639" i="1"/>
  <c r="M7640" i="1"/>
  <c r="M7641" i="1"/>
  <c r="M7642" i="1"/>
  <c r="M7643" i="1"/>
  <c r="M7644" i="1"/>
  <c r="M7645" i="1"/>
  <c r="M7646" i="1"/>
  <c r="N2" i="1"/>
  <c r="N3"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N3905" i="1"/>
  <c r="N3906" i="1"/>
  <c r="N3907" i="1"/>
  <c r="N3908" i="1"/>
  <c r="N3909" i="1"/>
  <c r="N3910" i="1"/>
  <c r="N3911" i="1"/>
  <c r="N3912" i="1"/>
  <c r="N3913" i="1"/>
  <c r="N3914" i="1"/>
  <c r="N3915" i="1"/>
  <c r="N3916" i="1"/>
  <c r="N3917" i="1"/>
  <c r="N3918" i="1"/>
  <c r="N3919" i="1"/>
  <c r="N3920" i="1"/>
  <c r="N3921" i="1"/>
  <c r="N3922" i="1"/>
  <c r="N3923" i="1"/>
  <c r="N3924" i="1"/>
  <c r="N3925" i="1"/>
  <c r="N3926" i="1"/>
  <c r="N3927" i="1"/>
  <c r="N3928" i="1"/>
  <c r="N3929" i="1"/>
  <c r="N3930" i="1"/>
  <c r="N3931" i="1"/>
  <c r="N3932" i="1"/>
  <c r="N3933" i="1"/>
  <c r="N3934" i="1"/>
  <c r="N3935" i="1"/>
  <c r="N3936" i="1"/>
  <c r="N3937" i="1"/>
  <c r="N3938" i="1"/>
  <c r="N3939" i="1"/>
  <c r="N3940" i="1"/>
  <c r="N3941" i="1"/>
  <c r="N3942" i="1"/>
  <c r="N3943" i="1"/>
  <c r="N3944" i="1"/>
  <c r="N3945" i="1"/>
  <c r="N3946" i="1"/>
  <c r="N3947" i="1"/>
  <c r="N3948" i="1"/>
  <c r="N3949" i="1"/>
  <c r="N3950" i="1"/>
  <c r="N3951" i="1"/>
  <c r="N3952" i="1"/>
  <c r="N3953" i="1"/>
  <c r="N3954" i="1"/>
  <c r="N3955" i="1"/>
  <c r="N3956" i="1"/>
  <c r="N3957" i="1"/>
  <c r="N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7" i="1"/>
  <c r="N3988" i="1"/>
  <c r="N3989" i="1"/>
  <c r="N3990" i="1"/>
  <c r="N3991" i="1"/>
  <c r="N3992" i="1"/>
  <c r="N3993" i="1"/>
  <c r="N3994" i="1"/>
  <c r="N3995" i="1"/>
  <c r="N3996" i="1"/>
  <c r="N3997"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4" i="1"/>
  <c r="N4035" i="1"/>
  <c r="N4036" i="1"/>
  <c r="N4037" i="1"/>
  <c r="N4038" i="1"/>
  <c r="N4039" i="1"/>
  <c r="N4040" i="1"/>
  <c r="N4041" i="1"/>
  <c r="N4042" i="1"/>
  <c r="N4043"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7" i="1"/>
  <c r="N4068"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4" i="1"/>
  <c r="N4095" i="1"/>
  <c r="N4096" i="1"/>
  <c r="N4097" i="1"/>
  <c r="N4098" i="1"/>
  <c r="N4099" i="1"/>
  <c r="N4100" i="1"/>
  <c r="N4101" i="1"/>
  <c r="N4102" i="1"/>
  <c r="N4103" i="1"/>
  <c r="N4104" i="1"/>
  <c r="N4105" i="1"/>
  <c r="N4106" i="1"/>
  <c r="N4107" i="1"/>
  <c r="N4108" i="1"/>
  <c r="N4109" i="1"/>
  <c r="N4110" i="1"/>
  <c r="N4111" i="1"/>
  <c r="N4112" i="1"/>
  <c r="N4113" i="1"/>
  <c r="N4114" i="1"/>
  <c r="N4115" i="1"/>
  <c r="N4116" i="1"/>
  <c r="N4117" i="1"/>
  <c r="N4118" i="1"/>
  <c r="N4119" i="1"/>
  <c r="N4120" i="1"/>
  <c r="N4121" i="1"/>
  <c r="N4122" i="1"/>
  <c r="N4123" i="1"/>
  <c r="N4124" i="1"/>
  <c r="N4125" i="1"/>
  <c r="N4126" i="1"/>
  <c r="N4127" i="1"/>
  <c r="N4128" i="1"/>
  <c r="N4129" i="1"/>
  <c r="N4130" i="1"/>
  <c r="N4131" i="1"/>
  <c r="N4132" i="1"/>
  <c r="N4133" i="1"/>
  <c r="N4134" i="1"/>
  <c r="N4135" i="1"/>
  <c r="N4136" i="1"/>
  <c r="N4137" i="1"/>
  <c r="N4138" i="1"/>
  <c r="N4139" i="1"/>
  <c r="N4140" i="1"/>
  <c r="N4141" i="1"/>
  <c r="N4142" i="1"/>
  <c r="N4143" i="1"/>
  <c r="N4144" i="1"/>
  <c r="N4145" i="1"/>
  <c r="N4146" i="1"/>
  <c r="N4147" i="1"/>
  <c r="N4148" i="1"/>
  <c r="N4149" i="1"/>
  <c r="N4150" i="1"/>
  <c r="N4151" i="1"/>
  <c r="N4152" i="1"/>
  <c r="N4153" i="1"/>
  <c r="N4154" i="1"/>
  <c r="N4155"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1" i="1"/>
  <c r="N4202" i="1"/>
  <c r="N4203" i="1"/>
  <c r="N4204" i="1"/>
  <c r="N4205" i="1"/>
  <c r="N4206" i="1"/>
  <c r="N4207" i="1"/>
  <c r="N4208" i="1"/>
  <c r="N4209" i="1"/>
  <c r="N4210" i="1"/>
  <c r="N4211" i="1"/>
  <c r="N4212" i="1"/>
  <c r="N4213" i="1"/>
  <c r="N4214" i="1"/>
  <c r="N4215" i="1"/>
  <c r="N4216" i="1"/>
  <c r="N4217" i="1"/>
  <c r="N4218" i="1"/>
  <c r="N4219" i="1"/>
  <c r="N4220" i="1"/>
  <c r="N4221" i="1"/>
  <c r="N4222" i="1"/>
  <c r="N4223" i="1"/>
  <c r="N4224" i="1"/>
  <c r="N4225" i="1"/>
  <c r="N4226" i="1"/>
  <c r="N4227" i="1"/>
  <c r="N4228" i="1"/>
  <c r="N4229" i="1"/>
  <c r="N4230" i="1"/>
  <c r="N4231" i="1"/>
  <c r="N4232" i="1"/>
  <c r="N4233" i="1"/>
  <c r="N4234" i="1"/>
  <c r="N4235" i="1"/>
  <c r="N4236" i="1"/>
  <c r="N4237" i="1"/>
  <c r="N4238" i="1"/>
  <c r="N4239" i="1"/>
  <c r="N4240" i="1"/>
  <c r="N4241" i="1"/>
  <c r="N4242" i="1"/>
  <c r="N4243" i="1"/>
  <c r="N4244" i="1"/>
  <c r="N4245" i="1"/>
  <c r="N4246" i="1"/>
  <c r="N4247" i="1"/>
  <c r="N4248" i="1"/>
  <c r="N4249" i="1"/>
  <c r="N4250" i="1"/>
  <c r="N4251" i="1"/>
  <c r="N4252" i="1"/>
  <c r="N4253" i="1"/>
  <c r="N4254" i="1"/>
  <c r="N4255" i="1"/>
  <c r="N4256" i="1"/>
  <c r="N4257" i="1"/>
  <c r="N4258" i="1"/>
  <c r="N4259" i="1"/>
  <c r="N4260" i="1"/>
  <c r="N4261" i="1"/>
  <c r="N4262" i="1"/>
  <c r="N4263" i="1"/>
  <c r="N4264" i="1"/>
  <c r="N4265" i="1"/>
  <c r="N4266" i="1"/>
  <c r="N4267" i="1"/>
  <c r="N4268" i="1"/>
  <c r="N4269" i="1"/>
  <c r="N4270" i="1"/>
  <c r="N4271" i="1"/>
  <c r="N4272" i="1"/>
  <c r="N4273" i="1"/>
  <c r="N4274" i="1"/>
  <c r="N4275" i="1"/>
  <c r="N4276" i="1"/>
  <c r="N4277" i="1"/>
  <c r="N4278" i="1"/>
  <c r="N4279" i="1"/>
  <c r="N4280" i="1"/>
  <c r="N4281" i="1"/>
  <c r="N4282" i="1"/>
  <c r="N4283" i="1"/>
  <c r="N4284" i="1"/>
  <c r="N4285" i="1"/>
  <c r="N4286" i="1"/>
  <c r="N4287" i="1"/>
  <c r="N4288" i="1"/>
  <c r="N4289" i="1"/>
  <c r="N4290" i="1"/>
  <c r="N4291" i="1"/>
  <c r="N4292" i="1"/>
  <c r="N4293" i="1"/>
  <c r="N4294" i="1"/>
  <c r="N4295" i="1"/>
  <c r="N4296" i="1"/>
  <c r="N4297" i="1"/>
  <c r="N4298" i="1"/>
  <c r="N4299" i="1"/>
  <c r="N4300" i="1"/>
  <c r="N4301" i="1"/>
  <c r="N4302" i="1"/>
  <c r="N4303" i="1"/>
  <c r="N4304" i="1"/>
  <c r="N4305" i="1"/>
  <c r="N4306" i="1"/>
  <c r="N4307" i="1"/>
  <c r="N4308" i="1"/>
  <c r="N4309" i="1"/>
  <c r="N4310" i="1"/>
  <c r="N4311" i="1"/>
  <c r="N4312" i="1"/>
  <c r="N4313" i="1"/>
  <c r="N4314" i="1"/>
  <c r="N4315" i="1"/>
  <c r="N4316" i="1"/>
  <c r="N4317" i="1"/>
  <c r="N4318" i="1"/>
  <c r="N4319" i="1"/>
  <c r="N4320" i="1"/>
  <c r="N4321" i="1"/>
  <c r="N4322" i="1"/>
  <c r="N4323" i="1"/>
  <c r="N4324" i="1"/>
  <c r="N4325" i="1"/>
  <c r="N4326" i="1"/>
  <c r="N4327" i="1"/>
  <c r="N4328" i="1"/>
  <c r="N4329" i="1"/>
  <c r="N4330" i="1"/>
  <c r="N4331" i="1"/>
  <c r="N4332" i="1"/>
  <c r="N4333" i="1"/>
  <c r="N4334" i="1"/>
  <c r="N4335" i="1"/>
  <c r="N4336" i="1"/>
  <c r="N4337" i="1"/>
  <c r="N4338" i="1"/>
  <c r="N4339" i="1"/>
  <c r="N4340" i="1"/>
  <c r="N4341" i="1"/>
  <c r="N4342" i="1"/>
  <c r="N4343" i="1"/>
  <c r="N4344" i="1"/>
  <c r="N4345" i="1"/>
  <c r="N4346" i="1"/>
  <c r="N4347" i="1"/>
  <c r="N4348" i="1"/>
  <c r="N4349" i="1"/>
  <c r="N4350" i="1"/>
  <c r="N4351" i="1"/>
  <c r="N4352" i="1"/>
  <c r="N4353" i="1"/>
  <c r="N4354" i="1"/>
  <c r="N4355" i="1"/>
  <c r="N4356" i="1"/>
  <c r="N4357" i="1"/>
  <c r="N4358" i="1"/>
  <c r="N4359" i="1"/>
  <c r="N4360" i="1"/>
  <c r="N4361" i="1"/>
  <c r="N4362" i="1"/>
  <c r="N4363" i="1"/>
  <c r="N4364" i="1"/>
  <c r="N4365" i="1"/>
  <c r="N4366" i="1"/>
  <c r="N4367" i="1"/>
  <c r="N4368" i="1"/>
  <c r="N4369" i="1"/>
  <c r="N4370" i="1"/>
  <c r="N4371" i="1"/>
  <c r="N4372" i="1"/>
  <c r="N4373" i="1"/>
  <c r="N4374" i="1"/>
  <c r="N4375" i="1"/>
  <c r="N4376" i="1"/>
  <c r="N4377" i="1"/>
  <c r="N4378" i="1"/>
  <c r="N4379" i="1"/>
  <c r="N4380" i="1"/>
  <c r="N4381" i="1"/>
  <c r="N4382" i="1"/>
  <c r="N4383" i="1"/>
  <c r="N4384" i="1"/>
  <c r="N4385" i="1"/>
  <c r="N4386" i="1"/>
  <c r="N4387" i="1"/>
  <c r="N4388" i="1"/>
  <c r="N4389" i="1"/>
  <c r="N4390" i="1"/>
  <c r="N4391" i="1"/>
  <c r="N4392" i="1"/>
  <c r="N4393" i="1"/>
  <c r="N4394" i="1"/>
  <c r="N4395" i="1"/>
  <c r="N4396" i="1"/>
  <c r="N4397" i="1"/>
  <c r="N4398" i="1"/>
  <c r="N4399" i="1"/>
  <c r="N4400" i="1"/>
  <c r="N4401" i="1"/>
  <c r="N4402" i="1"/>
  <c r="N4403" i="1"/>
  <c r="N4404" i="1"/>
  <c r="N4405" i="1"/>
  <c r="N4406" i="1"/>
  <c r="N4407" i="1"/>
  <c r="N4408" i="1"/>
  <c r="N4409" i="1"/>
  <c r="N4410" i="1"/>
  <c r="N4411" i="1"/>
  <c r="N4412" i="1"/>
  <c r="N4413" i="1"/>
  <c r="N4414" i="1"/>
  <c r="N4415" i="1"/>
  <c r="N4416" i="1"/>
  <c r="N4417" i="1"/>
  <c r="N4418" i="1"/>
  <c r="N4419" i="1"/>
  <c r="N4420" i="1"/>
  <c r="N4421" i="1"/>
  <c r="N4422" i="1"/>
  <c r="N4423" i="1"/>
  <c r="N4424" i="1"/>
  <c r="N4425" i="1"/>
  <c r="N4426" i="1"/>
  <c r="N4427" i="1"/>
  <c r="N4428" i="1"/>
  <c r="N4429" i="1"/>
  <c r="N4430" i="1"/>
  <c r="N4431" i="1"/>
  <c r="N4432" i="1"/>
  <c r="N4433" i="1"/>
  <c r="N4434" i="1"/>
  <c r="N4435" i="1"/>
  <c r="N4436" i="1"/>
  <c r="N4437" i="1"/>
  <c r="N4438" i="1"/>
  <c r="N4439" i="1"/>
  <c r="N4440" i="1"/>
  <c r="N4441" i="1"/>
  <c r="N4442" i="1"/>
  <c r="N4443" i="1"/>
  <c r="N4444" i="1"/>
  <c r="N4445" i="1"/>
  <c r="N4446" i="1"/>
  <c r="N4447" i="1"/>
  <c r="N4448" i="1"/>
  <c r="N4449" i="1"/>
  <c r="N4450" i="1"/>
  <c r="N4451" i="1"/>
  <c r="N4452" i="1"/>
  <c r="N4453" i="1"/>
  <c r="N4454" i="1"/>
  <c r="N4455" i="1"/>
  <c r="N4456" i="1"/>
  <c r="N4457" i="1"/>
  <c r="N4458" i="1"/>
  <c r="N4459" i="1"/>
  <c r="N4460" i="1"/>
  <c r="N4461" i="1"/>
  <c r="N4462" i="1"/>
  <c r="N4463" i="1"/>
  <c r="N4464" i="1"/>
  <c r="N4465" i="1"/>
  <c r="N4466" i="1"/>
  <c r="N4467" i="1"/>
  <c r="N4468" i="1"/>
  <c r="N4469" i="1"/>
  <c r="N4470" i="1"/>
  <c r="N4471" i="1"/>
  <c r="N4472" i="1"/>
  <c r="N4473" i="1"/>
  <c r="N4474" i="1"/>
  <c r="N4475" i="1"/>
  <c r="N4476" i="1"/>
  <c r="N4477" i="1"/>
  <c r="N4478" i="1"/>
  <c r="N4479" i="1"/>
  <c r="N4480" i="1"/>
  <c r="N4481" i="1"/>
  <c r="N4482" i="1"/>
  <c r="N4483" i="1"/>
  <c r="N4484" i="1"/>
  <c r="N4485" i="1"/>
  <c r="N4486" i="1"/>
  <c r="N4487" i="1"/>
  <c r="N4488" i="1"/>
  <c r="N4489" i="1"/>
  <c r="N4490" i="1"/>
  <c r="N4491" i="1"/>
  <c r="N4492" i="1"/>
  <c r="N4493" i="1"/>
  <c r="N4494" i="1"/>
  <c r="N4495" i="1"/>
  <c r="N4496" i="1"/>
  <c r="N4497" i="1"/>
  <c r="N4498" i="1"/>
  <c r="N4499" i="1"/>
  <c r="N4500" i="1"/>
  <c r="N4501" i="1"/>
  <c r="N4502" i="1"/>
  <c r="N4503" i="1"/>
  <c r="N4504" i="1"/>
  <c r="N4505" i="1"/>
  <c r="N4506" i="1"/>
  <c r="N4507" i="1"/>
  <c r="N4508" i="1"/>
  <c r="N4509" i="1"/>
  <c r="N4510" i="1"/>
  <c r="N4511" i="1"/>
  <c r="N4512" i="1"/>
  <c r="N4513" i="1"/>
  <c r="N4514" i="1"/>
  <c r="N4515" i="1"/>
  <c r="N4516" i="1"/>
  <c r="N4517" i="1"/>
  <c r="N4518" i="1"/>
  <c r="N4519" i="1"/>
  <c r="N4520" i="1"/>
  <c r="N4521" i="1"/>
  <c r="N4522" i="1"/>
  <c r="N4523" i="1"/>
  <c r="N4524" i="1"/>
  <c r="N4525" i="1"/>
  <c r="N4526" i="1"/>
  <c r="N4527" i="1"/>
  <c r="N4528" i="1"/>
  <c r="N4529" i="1"/>
  <c r="N4530" i="1"/>
  <c r="N4531" i="1"/>
  <c r="N4532" i="1"/>
  <c r="N4533" i="1"/>
  <c r="N4534" i="1"/>
  <c r="N4535" i="1"/>
  <c r="N4536" i="1"/>
  <c r="N4537" i="1"/>
  <c r="N4538" i="1"/>
  <c r="N4539" i="1"/>
  <c r="N4540" i="1"/>
  <c r="N4541" i="1"/>
  <c r="N4542" i="1"/>
  <c r="N4543" i="1"/>
  <c r="N4544" i="1"/>
  <c r="N4545" i="1"/>
  <c r="N4546" i="1"/>
  <c r="N4547" i="1"/>
  <c r="N4548" i="1"/>
  <c r="N4549" i="1"/>
  <c r="N4550" i="1"/>
  <c r="N4551" i="1"/>
  <c r="N4552" i="1"/>
  <c r="N4553" i="1"/>
  <c r="N4554" i="1"/>
  <c r="N4555" i="1"/>
  <c r="N4556" i="1"/>
  <c r="N4557" i="1"/>
  <c r="N4558" i="1"/>
  <c r="N4559" i="1"/>
  <c r="N4560" i="1"/>
  <c r="N4561" i="1"/>
  <c r="N4562" i="1"/>
  <c r="N4563" i="1"/>
  <c r="N4564" i="1"/>
  <c r="N4565" i="1"/>
  <c r="N4566" i="1"/>
  <c r="N4567" i="1"/>
  <c r="N4568" i="1"/>
  <c r="N4569" i="1"/>
  <c r="N4570" i="1"/>
  <c r="N4571" i="1"/>
  <c r="N4572" i="1"/>
  <c r="N4573" i="1"/>
  <c r="N4574" i="1"/>
  <c r="N4575" i="1"/>
  <c r="N4576" i="1"/>
  <c r="N4577" i="1"/>
  <c r="N4578" i="1"/>
  <c r="N4579" i="1"/>
  <c r="N4580" i="1"/>
  <c r="N4581" i="1"/>
  <c r="N4582" i="1"/>
  <c r="N4583" i="1"/>
  <c r="N4584" i="1"/>
  <c r="N4585" i="1"/>
  <c r="N4586" i="1"/>
  <c r="N4587" i="1"/>
  <c r="N4588" i="1"/>
  <c r="N4589" i="1"/>
  <c r="N4590" i="1"/>
  <c r="N4591" i="1"/>
  <c r="N4592" i="1"/>
  <c r="N4593" i="1"/>
  <c r="N4594" i="1"/>
  <c r="N4595" i="1"/>
  <c r="N4596" i="1"/>
  <c r="N4597" i="1"/>
  <c r="N4598" i="1"/>
  <c r="N4599" i="1"/>
  <c r="N4600" i="1"/>
  <c r="N4601" i="1"/>
  <c r="N4602" i="1"/>
  <c r="N4603" i="1"/>
  <c r="N4604" i="1"/>
  <c r="N4605" i="1"/>
  <c r="N4606" i="1"/>
  <c r="N4607" i="1"/>
  <c r="N4608" i="1"/>
  <c r="N4609" i="1"/>
  <c r="N4610" i="1"/>
  <c r="N4611" i="1"/>
  <c r="N4612" i="1"/>
  <c r="N4613" i="1"/>
  <c r="N4614" i="1"/>
  <c r="N4615" i="1"/>
  <c r="N4616" i="1"/>
  <c r="N4617" i="1"/>
  <c r="N4618" i="1"/>
  <c r="N4619" i="1"/>
  <c r="N4620" i="1"/>
  <c r="N4621" i="1"/>
  <c r="N4622" i="1"/>
  <c r="N4623" i="1"/>
  <c r="N4624" i="1"/>
  <c r="N4625" i="1"/>
  <c r="N4626" i="1"/>
  <c r="N4627" i="1"/>
  <c r="N4628" i="1"/>
  <c r="N4629" i="1"/>
  <c r="N4630" i="1"/>
  <c r="N4631" i="1"/>
  <c r="N4632" i="1"/>
  <c r="N4633" i="1"/>
  <c r="N4634" i="1"/>
  <c r="N4635" i="1"/>
  <c r="N4636" i="1"/>
  <c r="N4637" i="1"/>
  <c r="N4638" i="1"/>
  <c r="N4639" i="1"/>
  <c r="N4640" i="1"/>
  <c r="N4641" i="1"/>
  <c r="N4642" i="1"/>
  <c r="N4643" i="1"/>
  <c r="N4644" i="1"/>
  <c r="N4645" i="1"/>
  <c r="N4646" i="1"/>
  <c r="N4647" i="1"/>
  <c r="N4648" i="1"/>
  <c r="N4649" i="1"/>
  <c r="N4650" i="1"/>
  <c r="N4651" i="1"/>
  <c r="N4652" i="1"/>
  <c r="N4653" i="1"/>
  <c r="N4654" i="1"/>
  <c r="N4655" i="1"/>
  <c r="N4656" i="1"/>
  <c r="N4657" i="1"/>
  <c r="N4658" i="1"/>
  <c r="N4659" i="1"/>
  <c r="N4660" i="1"/>
  <c r="N4661" i="1"/>
  <c r="N4662" i="1"/>
  <c r="N4663" i="1"/>
  <c r="N4664" i="1"/>
  <c r="N4665" i="1"/>
  <c r="N4666" i="1"/>
  <c r="N4667" i="1"/>
  <c r="N4668" i="1"/>
  <c r="N4669" i="1"/>
  <c r="N4670" i="1"/>
  <c r="N4671" i="1"/>
  <c r="N4672" i="1"/>
  <c r="N4673" i="1"/>
  <c r="N4674" i="1"/>
  <c r="N4675" i="1"/>
  <c r="N4676" i="1"/>
  <c r="N4677" i="1"/>
  <c r="N4678" i="1"/>
  <c r="N4679" i="1"/>
  <c r="N4680" i="1"/>
  <c r="N4681" i="1"/>
  <c r="N4682" i="1"/>
  <c r="N4683" i="1"/>
  <c r="N4684" i="1"/>
  <c r="N4685" i="1"/>
  <c r="N4686" i="1"/>
  <c r="N4687" i="1"/>
  <c r="N4688" i="1"/>
  <c r="N4689" i="1"/>
  <c r="N4690" i="1"/>
  <c r="N4691" i="1"/>
  <c r="N4692" i="1"/>
  <c r="N4693" i="1"/>
  <c r="N4694" i="1"/>
  <c r="N4695" i="1"/>
  <c r="N4696" i="1"/>
  <c r="N4697" i="1"/>
  <c r="N4698" i="1"/>
  <c r="N4699" i="1"/>
  <c r="N4700" i="1"/>
  <c r="N4701" i="1"/>
  <c r="N4702" i="1"/>
  <c r="N4703" i="1"/>
  <c r="N4704" i="1"/>
  <c r="N4705" i="1"/>
  <c r="N4706" i="1"/>
  <c r="N4707" i="1"/>
  <c r="N4708" i="1"/>
  <c r="N4709" i="1"/>
  <c r="N4710" i="1"/>
  <c r="N4711" i="1"/>
  <c r="N4712" i="1"/>
  <c r="N4713" i="1"/>
  <c r="N4714" i="1"/>
  <c r="N4715" i="1"/>
  <c r="N4716" i="1"/>
  <c r="N4717" i="1"/>
  <c r="N4718" i="1"/>
  <c r="N4719" i="1"/>
  <c r="N4720" i="1"/>
  <c r="N4721" i="1"/>
  <c r="N4722" i="1"/>
  <c r="N4723" i="1"/>
  <c r="N4724" i="1"/>
  <c r="N4725" i="1"/>
  <c r="N4726" i="1"/>
  <c r="N4727" i="1"/>
  <c r="N4728" i="1"/>
  <c r="N4729" i="1"/>
  <c r="N4730" i="1"/>
  <c r="N4731" i="1"/>
  <c r="N4732" i="1"/>
  <c r="N4733" i="1"/>
  <c r="N4734" i="1"/>
  <c r="N4735" i="1"/>
  <c r="N4736" i="1"/>
  <c r="N4737" i="1"/>
  <c r="N4738" i="1"/>
  <c r="N4739" i="1"/>
  <c r="N4740" i="1"/>
  <c r="N4741" i="1"/>
  <c r="N4742" i="1"/>
  <c r="N4743" i="1"/>
  <c r="N4744" i="1"/>
  <c r="N4745" i="1"/>
  <c r="N4746" i="1"/>
  <c r="N4747" i="1"/>
  <c r="N4748" i="1"/>
  <c r="N4749" i="1"/>
  <c r="N4750" i="1"/>
  <c r="N4751" i="1"/>
  <c r="N4752" i="1"/>
  <c r="N4753" i="1"/>
  <c r="N4754" i="1"/>
  <c r="N4755" i="1"/>
  <c r="N4756" i="1"/>
  <c r="N4757" i="1"/>
  <c r="N4758" i="1"/>
  <c r="N4759" i="1"/>
  <c r="N4760" i="1"/>
  <c r="N4761" i="1"/>
  <c r="N4762" i="1"/>
  <c r="N4763" i="1"/>
  <c r="N4764" i="1"/>
  <c r="N4765" i="1"/>
  <c r="N4766" i="1"/>
  <c r="N4767" i="1"/>
  <c r="N4768" i="1"/>
  <c r="N4769" i="1"/>
  <c r="N4770" i="1"/>
  <c r="N4771" i="1"/>
  <c r="N4772" i="1"/>
  <c r="N4773" i="1"/>
  <c r="N4774" i="1"/>
  <c r="N4775" i="1"/>
  <c r="N4776" i="1"/>
  <c r="N4777" i="1"/>
  <c r="N4778" i="1"/>
  <c r="N4779" i="1"/>
  <c r="N4780" i="1"/>
  <c r="N4781" i="1"/>
  <c r="N4782" i="1"/>
  <c r="N4783" i="1"/>
  <c r="N4784" i="1"/>
  <c r="N4785" i="1"/>
  <c r="N4786" i="1"/>
  <c r="N4787" i="1"/>
  <c r="N4788" i="1"/>
  <c r="N4789" i="1"/>
  <c r="N4790" i="1"/>
  <c r="N4791" i="1"/>
  <c r="N4792" i="1"/>
  <c r="N4793" i="1"/>
  <c r="N4794" i="1"/>
  <c r="N4795" i="1"/>
  <c r="N4796" i="1"/>
  <c r="N4797" i="1"/>
  <c r="N4798" i="1"/>
  <c r="N4799" i="1"/>
  <c r="N4800" i="1"/>
  <c r="N4801" i="1"/>
  <c r="N4802" i="1"/>
  <c r="N4803" i="1"/>
  <c r="N4804" i="1"/>
  <c r="N4805" i="1"/>
  <c r="N4806" i="1"/>
  <c r="N4807" i="1"/>
  <c r="N4808" i="1"/>
  <c r="N4809" i="1"/>
  <c r="N4810" i="1"/>
  <c r="N4811" i="1"/>
  <c r="N4812" i="1"/>
  <c r="N4813" i="1"/>
  <c r="N4814" i="1"/>
  <c r="N4815" i="1"/>
  <c r="N4816" i="1"/>
  <c r="N4817" i="1"/>
  <c r="N4818" i="1"/>
  <c r="N4819" i="1"/>
  <c r="N4820" i="1"/>
  <c r="N4821" i="1"/>
  <c r="N4822" i="1"/>
  <c r="N4823" i="1"/>
  <c r="N4824" i="1"/>
  <c r="N4825" i="1"/>
  <c r="N4826" i="1"/>
  <c r="N4827" i="1"/>
  <c r="N4828" i="1"/>
  <c r="N4829" i="1"/>
  <c r="N4830" i="1"/>
  <c r="N4831" i="1"/>
  <c r="N4832" i="1"/>
  <c r="N4833" i="1"/>
  <c r="N4834" i="1"/>
  <c r="N4835" i="1"/>
  <c r="N4836" i="1"/>
  <c r="N4837" i="1"/>
  <c r="N4838" i="1"/>
  <c r="N4839" i="1"/>
  <c r="N4840" i="1"/>
  <c r="N4841" i="1"/>
  <c r="N4842" i="1"/>
  <c r="N4843" i="1"/>
  <c r="N4844" i="1"/>
  <c r="N4845" i="1"/>
  <c r="N4846" i="1"/>
  <c r="N4847" i="1"/>
  <c r="N4848" i="1"/>
  <c r="N4849" i="1"/>
  <c r="N4850" i="1"/>
  <c r="N4851" i="1"/>
  <c r="N4852" i="1"/>
  <c r="N4853" i="1"/>
  <c r="N4854" i="1"/>
  <c r="N4855" i="1"/>
  <c r="N4856" i="1"/>
  <c r="N4857" i="1"/>
  <c r="N4858" i="1"/>
  <c r="N4859" i="1"/>
  <c r="N4860" i="1"/>
  <c r="N4861" i="1"/>
  <c r="N4862" i="1"/>
  <c r="N4863" i="1"/>
  <c r="N4864" i="1"/>
  <c r="N4865" i="1"/>
  <c r="N4866" i="1"/>
  <c r="N4867" i="1"/>
  <c r="N4868" i="1"/>
  <c r="N4869" i="1"/>
  <c r="N4870" i="1"/>
  <c r="N4871" i="1"/>
  <c r="N4872" i="1"/>
  <c r="N4873" i="1"/>
  <c r="N4874" i="1"/>
  <c r="N4875" i="1"/>
  <c r="N4876" i="1"/>
  <c r="N4877" i="1"/>
  <c r="N4878" i="1"/>
  <c r="N4879" i="1"/>
  <c r="N4880" i="1"/>
  <c r="N4881" i="1"/>
  <c r="N4882" i="1"/>
  <c r="N4883" i="1"/>
  <c r="N4884" i="1"/>
  <c r="N4885" i="1"/>
  <c r="N4886" i="1"/>
  <c r="N4887" i="1"/>
  <c r="N4888" i="1"/>
  <c r="N4889" i="1"/>
  <c r="N4890" i="1"/>
  <c r="N4891" i="1"/>
  <c r="N4892" i="1"/>
  <c r="N4893" i="1"/>
  <c r="N4894" i="1"/>
  <c r="N4895" i="1"/>
  <c r="N4896" i="1"/>
  <c r="N4897" i="1"/>
  <c r="N4898" i="1"/>
  <c r="N4899" i="1"/>
  <c r="N4900" i="1"/>
  <c r="N4901" i="1"/>
  <c r="N4902" i="1"/>
  <c r="N4903" i="1"/>
  <c r="N4904" i="1"/>
  <c r="N4905" i="1"/>
  <c r="N4906" i="1"/>
  <c r="N4907" i="1"/>
  <c r="N4908" i="1"/>
  <c r="N4909" i="1"/>
  <c r="N4910" i="1"/>
  <c r="N4911" i="1"/>
  <c r="N4912" i="1"/>
  <c r="N4913" i="1"/>
  <c r="N4914" i="1"/>
  <c r="N4915" i="1"/>
  <c r="N4916" i="1"/>
  <c r="N4917" i="1"/>
  <c r="N4918" i="1"/>
  <c r="N4919" i="1"/>
  <c r="N4920" i="1"/>
  <c r="N4921" i="1"/>
  <c r="N4922" i="1"/>
  <c r="N4923" i="1"/>
  <c r="N4924" i="1"/>
  <c r="N4925" i="1"/>
  <c r="N4926" i="1"/>
  <c r="N4927" i="1"/>
  <c r="N4928" i="1"/>
  <c r="N4929" i="1"/>
  <c r="N4930" i="1"/>
  <c r="N4931" i="1"/>
  <c r="N4932" i="1"/>
  <c r="N4933" i="1"/>
  <c r="N4934" i="1"/>
  <c r="N4935" i="1"/>
  <c r="N4936" i="1"/>
  <c r="N4937" i="1"/>
  <c r="N4938" i="1"/>
  <c r="N4939" i="1"/>
  <c r="N4940" i="1"/>
  <c r="N4941" i="1"/>
  <c r="N4942" i="1"/>
  <c r="N4943" i="1"/>
  <c r="N4944" i="1"/>
  <c r="N4945" i="1"/>
  <c r="N4946" i="1"/>
  <c r="N4947" i="1"/>
  <c r="N4948" i="1"/>
  <c r="N4949" i="1"/>
  <c r="N4950" i="1"/>
  <c r="N4951" i="1"/>
  <c r="N4952" i="1"/>
  <c r="N4953" i="1"/>
  <c r="N4954" i="1"/>
  <c r="N4955" i="1"/>
  <c r="N4956" i="1"/>
  <c r="N4957" i="1"/>
  <c r="N4958" i="1"/>
  <c r="N4959" i="1"/>
  <c r="N4960" i="1"/>
  <c r="N4961" i="1"/>
  <c r="N4962" i="1"/>
  <c r="N4963" i="1"/>
  <c r="N4964" i="1"/>
  <c r="N4965" i="1"/>
  <c r="N4966" i="1"/>
  <c r="N4967" i="1"/>
  <c r="N4968" i="1"/>
  <c r="N4969" i="1"/>
  <c r="N4970" i="1"/>
  <c r="N4971" i="1"/>
  <c r="N4972" i="1"/>
  <c r="N4973" i="1"/>
  <c r="N4974" i="1"/>
  <c r="N4975" i="1"/>
  <c r="N4976" i="1"/>
  <c r="N4977" i="1"/>
  <c r="N4978" i="1"/>
  <c r="N4979" i="1"/>
  <c r="N4980" i="1"/>
  <c r="N4981" i="1"/>
  <c r="N4982" i="1"/>
  <c r="N4983" i="1"/>
  <c r="N4984" i="1"/>
  <c r="N4985" i="1"/>
  <c r="N4986" i="1"/>
  <c r="N4987" i="1"/>
  <c r="N4988" i="1"/>
  <c r="N4989" i="1"/>
  <c r="N4990" i="1"/>
  <c r="N4991" i="1"/>
  <c r="N4992" i="1"/>
  <c r="N4993" i="1"/>
  <c r="N4994" i="1"/>
  <c r="N4995" i="1"/>
  <c r="N4996" i="1"/>
  <c r="N4997" i="1"/>
  <c r="N4998" i="1"/>
  <c r="N4999" i="1"/>
  <c r="N5000" i="1"/>
  <c r="N5001" i="1"/>
  <c r="N5002" i="1"/>
  <c r="N5003" i="1"/>
  <c r="N5004" i="1"/>
  <c r="N5005" i="1"/>
  <c r="N5006" i="1"/>
  <c r="N5007" i="1"/>
  <c r="N5008" i="1"/>
  <c r="N5009" i="1"/>
  <c r="N5010" i="1"/>
  <c r="N5011" i="1"/>
  <c r="N5012" i="1"/>
  <c r="N5013" i="1"/>
  <c r="N5014" i="1"/>
  <c r="N5015" i="1"/>
  <c r="N5016" i="1"/>
  <c r="N5017" i="1"/>
  <c r="N5018" i="1"/>
  <c r="N5019" i="1"/>
  <c r="N5020" i="1"/>
  <c r="N5021" i="1"/>
  <c r="N5022" i="1"/>
  <c r="N5023" i="1"/>
  <c r="N5024" i="1"/>
  <c r="N5025" i="1"/>
  <c r="N5026" i="1"/>
  <c r="N5027" i="1"/>
  <c r="N5028" i="1"/>
  <c r="N5029" i="1"/>
  <c r="N5030" i="1"/>
  <c r="N5031" i="1"/>
  <c r="N5032" i="1"/>
  <c r="N5033" i="1"/>
  <c r="N5034" i="1"/>
  <c r="N5035" i="1"/>
  <c r="N5036" i="1"/>
  <c r="N5037" i="1"/>
  <c r="N5038" i="1"/>
  <c r="N5039" i="1"/>
  <c r="N5040" i="1"/>
  <c r="N5041" i="1"/>
  <c r="N5042" i="1"/>
  <c r="N5043" i="1"/>
  <c r="N5044" i="1"/>
  <c r="N5045" i="1"/>
  <c r="N5046" i="1"/>
  <c r="N5047" i="1"/>
  <c r="N5048" i="1"/>
  <c r="N5049" i="1"/>
  <c r="N5050" i="1"/>
  <c r="N5051" i="1"/>
  <c r="N5052" i="1"/>
  <c r="N5053" i="1"/>
  <c r="N5054" i="1"/>
  <c r="N5055" i="1"/>
  <c r="N5056" i="1"/>
  <c r="N5057" i="1"/>
  <c r="N5058" i="1"/>
  <c r="N5059" i="1"/>
  <c r="N5060" i="1"/>
  <c r="N5061" i="1"/>
  <c r="N5062" i="1"/>
  <c r="N5063" i="1"/>
  <c r="N5064" i="1"/>
  <c r="N5065" i="1"/>
  <c r="N5066" i="1"/>
  <c r="N5067" i="1"/>
  <c r="N5068" i="1"/>
  <c r="N5069" i="1"/>
  <c r="N5070" i="1"/>
  <c r="N5071" i="1"/>
  <c r="N5072" i="1"/>
  <c r="N5073" i="1"/>
  <c r="N5074" i="1"/>
  <c r="N5075" i="1"/>
  <c r="N5076" i="1"/>
  <c r="N5077" i="1"/>
  <c r="N5078" i="1"/>
  <c r="N5079" i="1"/>
  <c r="N5080" i="1"/>
  <c r="N5081" i="1"/>
  <c r="N5082" i="1"/>
  <c r="N5083" i="1"/>
  <c r="N5084" i="1"/>
  <c r="N5085" i="1"/>
  <c r="N5086" i="1"/>
  <c r="N5087" i="1"/>
  <c r="N5088" i="1"/>
  <c r="N5089" i="1"/>
  <c r="N5090" i="1"/>
  <c r="N5091" i="1"/>
  <c r="N5092" i="1"/>
  <c r="N5093" i="1"/>
  <c r="N5094" i="1"/>
  <c r="N5095" i="1"/>
  <c r="N5096" i="1"/>
  <c r="N5097" i="1"/>
  <c r="N5098" i="1"/>
  <c r="N5099" i="1"/>
  <c r="N5100" i="1"/>
  <c r="N5101" i="1"/>
  <c r="N5102" i="1"/>
  <c r="N5103" i="1"/>
  <c r="N5104" i="1"/>
  <c r="N5105" i="1"/>
  <c r="N5106" i="1"/>
  <c r="N5107" i="1"/>
  <c r="N5108" i="1"/>
  <c r="N5109" i="1"/>
  <c r="N5110" i="1"/>
  <c r="N5111" i="1"/>
  <c r="N5112" i="1"/>
  <c r="N5113" i="1"/>
  <c r="N5114" i="1"/>
  <c r="N5115" i="1"/>
  <c r="N5116" i="1"/>
  <c r="N5117" i="1"/>
  <c r="N5118" i="1"/>
  <c r="N5119" i="1"/>
  <c r="N5120" i="1"/>
  <c r="N5121" i="1"/>
  <c r="N5122" i="1"/>
  <c r="N5123" i="1"/>
  <c r="N5124" i="1"/>
  <c r="N5125" i="1"/>
  <c r="N5126" i="1"/>
  <c r="N5127" i="1"/>
  <c r="N5128" i="1"/>
  <c r="N5129" i="1"/>
  <c r="N5130" i="1"/>
  <c r="N5131" i="1"/>
  <c r="N5132" i="1"/>
  <c r="N5133" i="1"/>
  <c r="N5134" i="1"/>
  <c r="N5135" i="1"/>
  <c r="N5136" i="1"/>
  <c r="N5137" i="1"/>
  <c r="N5138" i="1"/>
  <c r="N5139" i="1"/>
  <c r="N5140" i="1"/>
  <c r="N5141" i="1"/>
  <c r="N5142" i="1"/>
  <c r="N5143" i="1"/>
  <c r="N5144" i="1"/>
  <c r="N5145" i="1"/>
  <c r="N5146" i="1"/>
  <c r="N5147" i="1"/>
  <c r="N5148" i="1"/>
  <c r="N5149" i="1"/>
  <c r="N5150" i="1"/>
  <c r="N5151" i="1"/>
  <c r="N5152" i="1"/>
  <c r="N5153" i="1"/>
  <c r="N5154" i="1"/>
  <c r="N5155" i="1"/>
  <c r="N5156" i="1"/>
  <c r="N5157" i="1"/>
  <c r="N5158" i="1"/>
  <c r="N5159" i="1"/>
  <c r="N5160" i="1"/>
  <c r="N5161" i="1"/>
  <c r="N5162" i="1"/>
  <c r="N5163" i="1"/>
  <c r="N5164" i="1"/>
  <c r="N5165" i="1"/>
  <c r="N5166" i="1"/>
  <c r="N5167" i="1"/>
  <c r="N5168" i="1"/>
  <c r="N5169" i="1"/>
  <c r="N5170" i="1"/>
  <c r="N5171" i="1"/>
  <c r="N5172" i="1"/>
  <c r="N5173" i="1"/>
  <c r="N5174" i="1"/>
  <c r="N5175" i="1"/>
  <c r="N5176" i="1"/>
  <c r="N5177" i="1"/>
  <c r="N5178" i="1"/>
  <c r="N5179" i="1"/>
  <c r="N5180" i="1"/>
  <c r="N5181" i="1"/>
  <c r="N5182" i="1"/>
  <c r="N5183" i="1"/>
  <c r="N5184" i="1"/>
  <c r="N5185" i="1"/>
  <c r="N5186" i="1"/>
  <c r="N5187" i="1"/>
  <c r="N5188" i="1"/>
  <c r="N5189" i="1"/>
  <c r="N5190" i="1"/>
  <c r="N5191" i="1"/>
  <c r="N5192" i="1"/>
  <c r="N5193" i="1"/>
  <c r="N5194" i="1"/>
  <c r="N5195" i="1"/>
  <c r="N5196" i="1"/>
  <c r="N5197" i="1"/>
  <c r="N5198" i="1"/>
  <c r="N5199" i="1"/>
  <c r="N5200" i="1"/>
  <c r="N5201" i="1"/>
  <c r="N5202" i="1"/>
  <c r="N5203" i="1"/>
  <c r="N5204" i="1"/>
  <c r="N5205" i="1"/>
  <c r="N5206" i="1"/>
  <c r="N5207" i="1"/>
  <c r="N5208" i="1"/>
  <c r="N5209" i="1"/>
  <c r="N5210" i="1"/>
  <c r="N5211" i="1"/>
  <c r="N5212" i="1"/>
  <c r="N5213" i="1"/>
  <c r="N5214" i="1"/>
  <c r="N5215" i="1"/>
  <c r="N5216" i="1"/>
  <c r="N5217" i="1"/>
  <c r="N5218" i="1"/>
  <c r="N5219" i="1"/>
  <c r="N5220" i="1"/>
  <c r="N5221" i="1"/>
  <c r="N5222" i="1"/>
  <c r="N5223" i="1"/>
  <c r="N5224" i="1"/>
  <c r="N5225" i="1"/>
  <c r="N5226" i="1"/>
  <c r="N5227" i="1"/>
  <c r="N5228" i="1"/>
  <c r="N5229" i="1"/>
  <c r="N5230" i="1"/>
  <c r="N5231" i="1"/>
  <c r="N5232" i="1"/>
  <c r="N5233" i="1"/>
  <c r="N5234" i="1"/>
  <c r="N5235" i="1"/>
  <c r="N5236" i="1"/>
  <c r="N5237" i="1"/>
  <c r="N5238" i="1"/>
  <c r="N5239" i="1"/>
  <c r="N5240" i="1"/>
  <c r="N5241" i="1"/>
  <c r="N5242" i="1"/>
  <c r="N5243" i="1"/>
  <c r="N5244" i="1"/>
  <c r="N5245" i="1"/>
  <c r="N5246" i="1"/>
  <c r="N5247" i="1"/>
  <c r="N5248" i="1"/>
  <c r="N5249" i="1"/>
  <c r="N5250" i="1"/>
  <c r="N5251" i="1"/>
  <c r="N5252" i="1"/>
  <c r="N5253" i="1"/>
  <c r="N5254" i="1"/>
  <c r="N5255" i="1"/>
  <c r="N5256" i="1"/>
  <c r="N5257" i="1"/>
  <c r="N5258" i="1"/>
  <c r="N5259" i="1"/>
  <c r="N5260" i="1"/>
  <c r="N5261" i="1"/>
  <c r="N5262" i="1"/>
  <c r="N5263" i="1"/>
  <c r="N5264" i="1"/>
  <c r="N5265" i="1"/>
  <c r="N5266" i="1"/>
  <c r="N5267" i="1"/>
  <c r="N5268" i="1"/>
  <c r="N5269" i="1"/>
  <c r="N5270" i="1"/>
  <c r="N5271" i="1"/>
  <c r="N5272" i="1"/>
  <c r="N5273" i="1"/>
  <c r="N5274" i="1"/>
  <c r="N5275" i="1"/>
  <c r="N5276" i="1"/>
  <c r="N5277" i="1"/>
  <c r="N5278" i="1"/>
  <c r="N5279" i="1"/>
  <c r="N5280" i="1"/>
  <c r="N5281" i="1"/>
  <c r="N5282" i="1"/>
  <c r="N5283" i="1"/>
  <c r="N5284" i="1"/>
  <c r="N5285" i="1"/>
  <c r="N5286" i="1"/>
  <c r="N5287" i="1"/>
  <c r="N5288" i="1"/>
  <c r="N5289" i="1"/>
  <c r="N5290" i="1"/>
  <c r="N5291" i="1"/>
  <c r="N5292" i="1"/>
  <c r="N5293" i="1"/>
  <c r="N5294" i="1"/>
  <c r="N5295" i="1"/>
  <c r="N5296" i="1"/>
  <c r="N5297" i="1"/>
  <c r="N5298" i="1"/>
  <c r="N5299" i="1"/>
  <c r="N5300" i="1"/>
  <c r="N5301" i="1"/>
  <c r="N5302" i="1"/>
  <c r="N5303" i="1"/>
  <c r="N5304" i="1"/>
  <c r="N5305" i="1"/>
  <c r="N5306" i="1"/>
  <c r="N5307" i="1"/>
  <c r="N5308" i="1"/>
  <c r="N5309" i="1"/>
  <c r="N5310" i="1"/>
  <c r="N5311" i="1"/>
  <c r="N5312" i="1"/>
  <c r="N5313" i="1"/>
  <c r="N5314" i="1"/>
  <c r="N5315" i="1"/>
  <c r="N5316" i="1"/>
  <c r="N5317" i="1"/>
  <c r="N5318" i="1"/>
  <c r="N5319" i="1"/>
  <c r="N5320" i="1"/>
  <c r="N5321" i="1"/>
  <c r="N5322" i="1"/>
  <c r="N5323" i="1"/>
  <c r="N5324" i="1"/>
  <c r="N5325" i="1"/>
  <c r="N5326" i="1"/>
  <c r="N5327" i="1"/>
  <c r="N5328" i="1"/>
  <c r="N5329" i="1"/>
  <c r="N5330" i="1"/>
  <c r="N5331" i="1"/>
  <c r="N5332" i="1"/>
  <c r="N5333" i="1"/>
  <c r="N5334" i="1"/>
  <c r="N5335" i="1"/>
  <c r="N5336" i="1"/>
  <c r="N5337" i="1"/>
  <c r="N5338" i="1"/>
  <c r="N5339" i="1"/>
  <c r="N5340" i="1"/>
  <c r="N5341" i="1"/>
  <c r="N5342" i="1"/>
  <c r="N5343" i="1"/>
  <c r="N5344" i="1"/>
  <c r="N5345" i="1"/>
  <c r="N5346" i="1"/>
  <c r="N5347" i="1"/>
  <c r="N5348" i="1"/>
  <c r="N5349" i="1"/>
  <c r="N5350" i="1"/>
  <c r="N5351" i="1"/>
  <c r="N5352" i="1"/>
  <c r="N5353" i="1"/>
  <c r="N5354" i="1"/>
  <c r="N5355" i="1"/>
  <c r="N5356" i="1"/>
  <c r="N5357" i="1"/>
  <c r="N5358" i="1"/>
  <c r="N5359" i="1"/>
  <c r="N5360" i="1"/>
  <c r="N5361" i="1"/>
  <c r="N5362" i="1"/>
  <c r="N5363" i="1"/>
  <c r="N5364" i="1"/>
  <c r="N5365" i="1"/>
  <c r="N5366" i="1"/>
  <c r="N5367" i="1"/>
  <c r="N5368" i="1"/>
  <c r="N5369" i="1"/>
  <c r="N5370" i="1"/>
  <c r="N5371" i="1"/>
  <c r="N5372" i="1"/>
  <c r="N5373" i="1"/>
  <c r="N5374" i="1"/>
  <c r="N5375" i="1"/>
  <c r="N5376" i="1"/>
  <c r="N5377" i="1"/>
  <c r="N5378" i="1"/>
  <c r="N5379" i="1"/>
  <c r="N5380" i="1"/>
  <c r="N5381" i="1"/>
  <c r="N5382" i="1"/>
  <c r="N5383" i="1"/>
  <c r="N5384" i="1"/>
  <c r="N5385" i="1"/>
  <c r="N5386" i="1"/>
  <c r="N5387" i="1"/>
  <c r="N5388" i="1"/>
  <c r="N5389" i="1"/>
  <c r="N5390" i="1"/>
  <c r="N5391" i="1"/>
  <c r="N5392" i="1"/>
  <c r="N5393" i="1"/>
  <c r="N5394" i="1"/>
  <c r="N5395" i="1"/>
  <c r="N5396" i="1"/>
  <c r="N5397" i="1"/>
  <c r="N5398" i="1"/>
  <c r="N5399" i="1"/>
  <c r="N5400" i="1"/>
  <c r="N5401" i="1"/>
  <c r="N5402" i="1"/>
  <c r="N5403" i="1"/>
  <c r="N5404" i="1"/>
  <c r="N5405" i="1"/>
  <c r="N5406" i="1"/>
  <c r="N5407" i="1"/>
  <c r="N5408" i="1"/>
  <c r="N5409" i="1"/>
  <c r="N5410" i="1"/>
  <c r="N5411" i="1"/>
  <c r="N5412" i="1"/>
  <c r="N5413" i="1"/>
  <c r="N5414" i="1"/>
  <c r="N5415" i="1"/>
  <c r="N5416" i="1"/>
  <c r="N5417" i="1"/>
  <c r="N5418" i="1"/>
  <c r="N5419" i="1"/>
  <c r="N5420" i="1"/>
  <c r="N5421" i="1"/>
  <c r="N5422" i="1"/>
  <c r="N5423" i="1"/>
  <c r="N5424" i="1"/>
  <c r="N5425" i="1"/>
  <c r="N5426" i="1"/>
  <c r="N5427" i="1"/>
  <c r="N5428" i="1"/>
  <c r="N5429" i="1"/>
  <c r="N5430" i="1"/>
  <c r="N5431" i="1"/>
  <c r="N5432" i="1"/>
  <c r="N5433" i="1"/>
  <c r="N5434" i="1"/>
  <c r="N5435" i="1"/>
  <c r="N5436" i="1"/>
  <c r="N5437" i="1"/>
  <c r="N5438" i="1"/>
  <c r="N5439" i="1"/>
  <c r="N5440" i="1"/>
  <c r="N5441" i="1"/>
  <c r="N5442" i="1"/>
  <c r="N5443" i="1"/>
  <c r="N5444" i="1"/>
  <c r="N5445" i="1"/>
  <c r="N5446" i="1"/>
  <c r="N5447" i="1"/>
  <c r="N5448" i="1"/>
  <c r="N5449" i="1"/>
  <c r="N5450" i="1"/>
  <c r="N5451" i="1"/>
  <c r="N5452" i="1"/>
  <c r="N5453" i="1"/>
  <c r="N5454" i="1"/>
  <c r="N5455" i="1"/>
  <c r="N5456" i="1"/>
  <c r="N5457" i="1"/>
  <c r="N5458" i="1"/>
  <c r="N5459" i="1"/>
  <c r="N5460" i="1"/>
  <c r="N5461" i="1"/>
  <c r="N5462" i="1"/>
  <c r="N5463" i="1"/>
  <c r="N5464" i="1"/>
  <c r="N5465" i="1"/>
  <c r="N5466" i="1"/>
  <c r="N5467" i="1"/>
  <c r="N5468" i="1"/>
  <c r="N5469" i="1"/>
  <c r="N5470" i="1"/>
  <c r="N5471" i="1"/>
  <c r="N5472" i="1"/>
  <c r="N5473" i="1"/>
  <c r="N5474" i="1"/>
  <c r="N5475" i="1"/>
  <c r="N5476" i="1"/>
  <c r="N5477" i="1"/>
  <c r="N5478" i="1"/>
  <c r="N5479" i="1"/>
  <c r="N5480" i="1"/>
  <c r="N5481" i="1"/>
  <c r="N5482" i="1"/>
  <c r="N5483" i="1"/>
  <c r="N5484" i="1"/>
  <c r="N5485" i="1"/>
  <c r="N5486" i="1"/>
  <c r="N5487" i="1"/>
  <c r="N5488" i="1"/>
  <c r="N5489" i="1"/>
  <c r="N5490" i="1"/>
  <c r="N5491" i="1"/>
  <c r="N5492" i="1"/>
  <c r="N5493" i="1"/>
  <c r="N5494" i="1"/>
  <c r="N5495" i="1"/>
  <c r="N5496" i="1"/>
  <c r="N5497" i="1"/>
  <c r="N5498" i="1"/>
  <c r="N5499" i="1"/>
  <c r="N5500" i="1"/>
  <c r="N5501" i="1"/>
  <c r="N5502" i="1"/>
  <c r="N5503" i="1"/>
  <c r="N5504" i="1"/>
  <c r="N5505" i="1"/>
  <c r="N5506" i="1"/>
  <c r="N5507" i="1"/>
  <c r="N5508" i="1"/>
  <c r="N5509" i="1"/>
  <c r="N5510" i="1"/>
  <c r="N5511" i="1"/>
  <c r="N5512" i="1"/>
  <c r="N5513" i="1"/>
  <c r="N5514" i="1"/>
  <c r="N5515" i="1"/>
  <c r="N5516" i="1"/>
  <c r="N5517" i="1"/>
  <c r="N5518" i="1"/>
  <c r="N5519" i="1"/>
  <c r="N5520" i="1"/>
  <c r="N5521" i="1"/>
  <c r="N5522" i="1"/>
  <c r="N5523" i="1"/>
  <c r="N5524" i="1"/>
  <c r="N5525" i="1"/>
  <c r="N5526" i="1"/>
  <c r="N5527" i="1"/>
  <c r="N5528" i="1"/>
  <c r="N5529" i="1"/>
  <c r="N5530" i="1"/>
  <c r="N5531" i="1"/>
  <c r="N5532" i="1"/>
  <c r="N5533" i="1"/>
  <c r="N5534" i="1"/>
  <c r="N5535" i="1"/>
  <c r="N5536" i="1"/>
  <c r="N5537" i="1"/>
  <c r="N5538" i="1"/>
  <c r="N5539" i="1"/>
  <c r="N5540" i="1"/>
  <c r="N5541" i="1"/>
  <c r="N5542" i="1"/>
  <c r="N5543" i="1"/>
  <c r="N5544" i="1"/>
  <c r="N5545" i="1"/>
  <c r="N5546" i="1"/>
  <c r="N5547" i="1"/>
  <c r="N5548" i="1"/>
  <c r="N5549" i="1"/>
  <c r="N5550" i="1"/>
  <c r="N5551" i="1"/>
  <c r="N5552" i="1"/>
  <c r="N5553" i="1"/>
  <c r="N5554" i="1"/>
  <c r="N5555" i="1"/>
  <c r="N5556" i="1"/>
  <c r="N5557" i="1"/>
  <c r="N5558" i="1"/>
  <c r="N5559" i="1"/>
  <c r="N5560" i="1"/>
  <c r="N5561" i="1"/>
  <c r="N5562" i="1"/>
  <c r="N5563" i="1"/>
  <c r="N5564" i="1"/>
  <c r="N5565" i="1"/>
  <c r="N5566" i="1"/>
  <c r="N5567" i="1"/>
  <c r="N5568" i="1"/>
  <c r="N5569" i="1"/>
  <c r="N5570" i="1"/>
  <c r="N5571" i="1"/>
  <c r="N5572" i="1"/>
  <c r="N5573" i="1"/>
  <c r="N5574" i="1"/>
  <c r="N5575" i="1"/>
  <c r="N5576" i="1"/>
  <c r="N5577" i="1"/>
  <c r="N5578" i="1"/>
  <c r="N5579" i="1"/>
  <c r="N5580" i="1"/>
  <c r="N5581" i="1"/>
  <c r="N5582" i="1"/>
  <c r="N5583" i="1"/>
  <c r="N5584" i="1"/>
  <c r="N5585" i="1"/>
  <c r="N5586" i="1"/>
  <c r="N5587" i="1"/>
  <c r="N5588" i="1"/>
  <c r="N5589" i="1"/>
  <c r="N5590" i="1"/>
  <c r="N5591" i="1"/>
  <c r="N5592" i="1"/>
  <c r="N5593" i="1"/>
  <c r="N5594" i="1"/>
  <c r="N5595" i="1"/>
  <c r="N5596" i="1"/>
  <c r="N5597" i="1"/>
  <c r="N5598" i="1"/>
  <c r="N5599" i="1"/>
  <c r="N5600" i="1"/>
  <c r="N5601" i="1"/>
  <c r="N5602" i="1"/>
  <c r="N5603" i="1"/>
  <c r="N5604" i="1"/>
  <c r="N5605" i="1"/>
  <c r="N5606" i="1"/>
  <c r="N5607" i="1"/>
  <c r="N5608" i="1"/>
  <c r="N5609" i="1"/>
  <c r="N5610" i="1"/>
  <c r="N5611" i="1"/>
  <c r="N5612" i="1"/>
  <c r="N5613" i="1"/>
  <c r="N5614" i="1"/>
  <c r="N5615" i="1"/>
  <c r="N5616" i="1"/>
  <c r="N5617" i="1"/>
  <c r="N5618" i="1"/>
  <c r="N5619" i="1"/>
  <c r="N5620" i="1"/>
  <c r="N5621" i="1"/>
  <c r="N5622" i="1"/>
  <c r="N5623" i="1"/>
  <c r="N5624" i="1"/>
  <c r="N5625" i="1"/>
  <c r="N5626" i="1"/>
  <c r="N5627" i="1"/>
  <c r="N5628" i="1"/>
  <c r="N5629" i="1"/>
  <c r="N5630" i="1"/>
  <c r="N5631" i="1"/>
  <c r="N5632" i="1"/>
  <c r="N5633" i="1"/>
  <c r="N5634" i="1"/>
  <c r="N5635" i="1"/>
  <c r="N5636" i="1"/>
  <c r="N5637" i="1"/>
  <c r="N5638" i="1"/>
  <c r="N5639" i="1"/>
  <c r="N5640" i="1"/>
  <c r="N5641" i="1"/>
  <c r="N5642" i="1"/>
  <c r="N5643" i="1"/>
  <c r="N5644" i="1"/>
  <c r="N5645" i="1"/>
  <c r="N5646" i="1"/>
  <c r="N5647" i="1"/>
  <c r="N5648" i="1"/>
  <c r="N5649" i="1"/>
  <c r="N5650" i="1"/>
  <c r="N5651" i="1"/>
  <c r="N5652" i="1"/>
  <c r="N5653" i="1"/>
  <c r="N5654" i="1"/>
  <c r="N5655" i="1"/>
  <c r="N5656" i="1"/>
  <c r="N5657" i="1"/>
  <c r="N5658" i="1"/>
  <c r="N5659" i="1"/>
  <c r="N5660" i="1"/>
  <c r="N5661" i="1"/>
  <c r="N5662" i="1"/>
  <c r="N5663" i="1"/>
  <c r="N5664" i="1"/>
  <c r="N5665" i="1"/>
  <c r="N5666" i="1"/>
  <c r="N5667" i="1"/>
  <c r="N5668" i="1"/>
  <c r="N5669" i="1"/>
  <c r="N5670" i="1"/>
  <c r="N5671" i="1"/>
  <c r="N5672" i="1"/>
  <c r="N5673" i="1"/>
  <c r="N5674" i="1"/>
  <c r="N5675" i="1"/>
  <c r="N5676" i="1"/>
  <c r="N5677" i="1"/>
  <c r="N5678" i="1"/>
  <c r="N5679" i="1"/>
  <c r="N5680" i="1"/>
  <c r="N5681" i="1"/>
  <c r="N5682" i="1"/>
  <c r="N5683" i="1"/>
  <c r="N5684" i="1"/>
  <c r="N5685" i="1"/>
  <c r="N5686" i="1"/>
  <c r="N5687" i="1"/>
  <c r="N5688" i="1"/>
  <c r="N5689" i="1"/>
  <c r="N5690" i="1"/>
  <c r="N5691" i="1"/>
  <c r="N5692" i="1"/>
  <c r="N5693" i="1"/>
  <c r="N5694" i="1"/>
  <c r="N5695" i="1"/>
  <c r="N5696" i="1"/>
  <c r="N5697" i="1"/>
  <c r="N5698" i="1"/>
  <c r="N5699" i="1"/>
  <c r="N5700" i="1"/>
  <c r="N5701" i="1"/>
  <c r="N5702" i="1"/>
  <c r="N5703" i="1"/>
  <c r="N5704" i="1"/>
  <c r="N5705" i="1"/>
  <c r="N5706" i="1"/>
  <c r="N5707" i="1"/>
  <c r="N5708" i="1"/>
  <c r="N5709" i="1"/>
  <c r="N5710" i="1"/>
  <c r="N5711" i="1"/>
  <c r="N5712" i="1"/>
  <c r="N5713" i="1"/>
  <c r="N5714" i="1"/>
  <c r="N5715" i="1"/>
  <c r="N5716" i="1"/>
  <c r="N5717" i="1"/>
  <c r="N5718" i="1"/>
  <c r="N5719" i="1"/>
  <c r="N5720" i="1"/>
  <c r="N5721" i="1"/>
  <c r="N5722" i="1"/>
  <c r="N5723" i="1"/>
  <c r="N5724" i="1"/>
  <c r="N5725" i="1"/>
  <c r="N5726" i="1"/>
  <c r="N5727" i="1"/>
  <c r="N5728" i="1"/>
  <c r="N5729" i="1"/>
  <c r="N5730" i="1"/>
  <c r="N5731" i="1"/>
  <c r="N5732" i="1"/>
  <c r="N5733" i="1"/>
  <c r="N5734" i="1"/>
  <c r="N5735" i="1"/>
  <c r="N5736" i="1"/>
  <c r="N5737" i="1"/>
  <c r="N5738" i="1"/>
  <c r="N5739" i="1"/>
  <c r="N5740" i="1"/>
  <c r="N5741" i="1"/>
  <c r="N5742" i="1"/>
  <c r="N5743" i="1"/>
  <c r="N5744" i="1"/>
  <c r="N5745" i="1"/>
  <c r="N5746" i="1"/>
  <c r="N5747" i="1"/>
  <c r="N5748" i="1"/>
  <c r="N5749" i="1"/>
  <c r="N5750" i="1"/>
  <c r="N5751" i="1"/>
  <c r="N5752" i="1"/>
  <c r="N5753" i="1"/>
  <c r="N5754" i="1"/>
  <c r="N5755" i="1"/>
  <c r="N5756" i="1"/>
  <c r="N5757" i="1"/>
  <c r="N5758" i="1"/>
  <c r="N5759" i="1"/>
  <c r="N5760" i="1"/>
  <c r="N5761" i="1"/>
  <c r="N5762" i="1"/>
  <c r="N5763" i="1"/>
  <c r="N5764" i="1"/>
  <c r="N5765" i="1"/>
  <c r="N5766" i="1"/>
  <c r="N5767" i="1"/>
  <c r="N5768" i="1"/>
  <c r="N5769" i="1"/>
  <c r="N5770" i="1"/>
  <c r="N5771" i="1"/>
  <c r="N5772" i="1"/>
  <c r="N5773" i="1"/>
  <c r="N5774" i="1"/>
  <c r="N5775" i="1"/>
  <c r="N5776" i="1"/>
  <c r="N5777" i="1"/>
  <c r="N5778" i="1"/>
  <c r="N5779" i="1"/>
  <c r="N5780" i="1"/>
  <c r="N5781" i="1"/>
  <c r="N5782" i="1"/>
  <c r="N5783" i="1"/>
  <c r="N5784" i="1"/>
  <c r="N5785" i="1"/>
  <c r="N5786" i="1"/>
  <c r="N5787" i="1"/>
  <c r="N5788" i="1"/>
  <c r="N5789" i="1"/>
  <c r="N5790" i="1"/>
  <c r="N5791" i="1"/>
  <c r="N5792" i="1"/>
  <c r="N5793" i="1"/>
  <c r="N5794" i="1"/>
  <c r="N5795" i="1"/>
  <c r="N5796" i="1"/>
  <c r="N5797" i="1"/>
  <c r="N5798" i="1"/>
  <c r="N5799" i="1"/>
  <c r="N5800" i="1"/>
  <c r="N5801" i="1"/>
  <c r="N5802" i="1"/>
  <c r="N5803" i="1"/>
  <c r="N5804" i="1"/>
  <c r="N5805" i="1"/>
  <c r="N5806" i="1"/>
  <c r="N5807" i="1"/>
  <c r="N5808" i="1"/>
  <c r="N5809" i="1"/>
  <c r="N5810" i="1"/>
  <c r="N5811" i="1"/>
  <c r="N5812" i="1"/>
  <c r="N5813" i="1"/>
  <c r="N5814" i="1"/>
  <c r="N5815" i="1"/>
  <c r="N5816" i="1"/>
  <c r="N5817" i="1"/>
  <c r="N5818" i="1"/>
  <c r="N5819" i="1"/>
  <c r="N5820" i="1"/>
  <c r="N5821" i="1"/>
  <c r="N5822" i="1"/>
  <c r="N5823" i="1"/>
  <c r="N5824" i="1"/>
  <c r="N5825" i="1"/>
  <c r="N5826" i="1"/>
  <c r="N5827" i="1"/>
  <c r="N5828" i="1"/>
  <c r="N5829" i="1"/>
  <c r="N5830" i="1"/>
  <c r="N5831" i="1"/>
  <c r="N5832" i="1"/>
  <c r="N5833" i="1"/>
  <c r="N5834" i="1"/>
  <c r="N5835" i="1"/>
  <c r="N5836" i="1"/>
  <c r="N5837" i="1"/>
  <c r="N5838" i="1"/>
  <c r="N5839" i="1"/>
  <c r="N5840" i="1"/>
  <c r="N5841" i="1"/>
  <c r="N5842" i="1"/>
  <c r="N5843" i="1"/>
  <c r="N5844" i="1"/>
  <c r="N5845" i="1"/>
  <c r="N5846" i="1"/>
  <c r="N5847" i="1"/>
  <c r="N5848" i="1"/>
  <c r="N5849" i="1"/>
  <c r="N5850" i="1"/>
  <c r="N5851" i="1"/>
  <c r="N5852" i="1"/>
  <c r="N5853" i="1"/>
  <c r="N5854" i="1"/>
  <c r="N5855" i="1"/>
  <c r="N5856" i="1"/>
  <c r="N5857" i="1"/>
  <c r="N5858" i="1"/>
  <c r="N5859" i="1"/>
  <c r="N5860" i="1"/>
  <c r="N5861" i="1"/>
  <c r="N5862" i="1"/>
  <c r="N5863" i="1"/>
  <c r="N5864" i="1"/>
  <c r="N5865" i="1"/>
  <c r="N5866" i="1"/>
  <c r="N5867" i="1"/>
  <c r="N5868" i="1"/>
  <c r="N5869" i="1"/>
  <c r="N5870" i="1"/>
  <c r="N5871" i="1"/>
  <c r="N5872" i="1"/>
  <c r="N5873" i="1"/>
  <c r="N5874" i="1"/>
  <c r="N5875" i="1"/>
  <c r="N5876" i="1"/>
  <c r="N5877" i="1"/>
  <c r="N5878" i="1"/>
  <c r="N5879" i="1"/>
  <c r="N5880" i="1"/>
  <c r="N5881" i="1"/>
  <c r="N5882" i="1"/>
  <c r="N5883" i="1"/>
  <c r="N5884" i="1"/>
  <c r="N5885" i="1"/>
  <c r="N5886" i="1"/>
  <c r="N5887" i="1"/>
  <c r="N5888" i="1"/>
  <c r="N5889" i="1"/>
  <c r="N5890" i="1"/>
  <c r="N5891" i="1"/>
  <c r="N5892" i="1"/>
  <c r="N5893" i="1"/>
  <c r="N5894" i="1"/>
  <c r="N5895" i="1"/>
  <c r="N5896" i="1"/>
  <c r="N5897" i="1"/>
  <c r="N5898" i="1"/>
  <c r="N5899" i="1"/>
  <c r="N5900" i="1"/>
  <c r="N5901" i="1"/>
  <c r="N5902" i="1"/>
  <c r="N5903" i="1"/>
  <c r="N5904" i="1"/>
  <c r="N5905" i="1"/>
  <c r="N5906" i="1"/>
  <c r="N5907" i="1"/>
  <c r="N5908" i="1"/>
  <c r="N5909" i="1"/>
  <c r="N5910" i="1"/>
  <c r="N5911" i="1"/>
  <c r="N5912" i="1"/>
  <c r="N5913" i="1"/>
  <c r="N5914" i="1"/>
  <c r="N5915" i="1"/>
  <c r="N5916" i="1"/>
  <c r="N5917" i="1"/>
  <c r="N5918" i="1"/>
  <c r="N5919" i="1"/>
  <c r="N5920" i="1"/>
  <c r="N5921" i="1"/>
  <c r="N5922" i="1"/>
  <c r="N5923" i="1"/>
  <c r="N5924" i="1"/>
  <c r="N5925" i="1"/>
  <c r="N5926" i="1"/>
  <c r="N5927" i="1"/>
  <c r="N5928" i="1"/>
  <c r="N5929" i="1"/>
  <c r="N5930" i="1"/>
  <c r="N5931" i="1"/>
  <c r="N5932" i="1"/>
  <c r="N5933" i="1"/>
  <c r="N5934" i="1"/>
  <c r="N5935" i="1"/>
  <c r="N5936" i="1"/>
  <c r="N5937" i="1"/>
  <c r="N5938" i="1"/>
  <c r="N5939" i="1"/>
  <c r="N5940" i="1"/>
  <c r="N5941" i="1"/>
  <c r="N5942" i="1"/>
  <c r="N5943" i="1"/>
  <c r="N5944" i="1"/>
  <c r="N5945" i="1"/>
  <c r="N5946" i="1"/>
  <c r="N5947" i="1"/>
  <c r="N5948" i="1"/>
  <c r="N5949" i="1"/>
  <c r="N5950" i="1"/>
  <c r="N5951" i="1"/>
  <c r="N5952" i="1"/>
  <c r="N5953" i="1"/>
  <c r="N5954" i="1"/>
  <c r="N5955" i="1"/>
  <c r="N5956" i="1"/>
  <c r="N5957" i="1"/>
  <c r="N5958" i="1"/>
  <c r="N5959" i="1"/>
  <c r="N5960" i="1"/>
  <c r="N5961" i="1"/>
  <c r="N5962" i="1"/>
  <c r="N5963" i="1"/>
  <c r="N5964" i="1"/>
  <c r="N5965" i="1"/>
  <c r="N5966" i="1"/>
  <c r="N5967" i="1"/>
  <c r="N5968" i="1"/>
  <c r="N5969" i="1"/>
  <c r="N5970" i="1"/>
  <c r="N5971" i="1"/>
  <c r="N5972" i="1"/>
  <c r="N5973" i="1"/>
  <c r="N5974" i="1"/>
  <c r="N5975" i="1"/>
  <c r="N5976" i="1"/>
  <c r="N5977" i="1"/>
  <c r="N5978" i="1"/>
  <c r="N5979" i="1"/>
  <c r="N5980" i="1"/>
  <c r="N5981" i="1"/>
  <c r="N5982" i="1"/>
  <c r="N5983" i="1"/>
  <c r="N5984" i="1"/>
  <c r="N5985" i="1"/>
  <c r="N5986" i="1"/>
  <c r="N5987" i="1"/>
  <c r="N5988" i="1"/>
  <c r="N5989" i="1"/>
  <c r="N5990" i="1"/>
  <c r="N5991" i="1"/>
  <c r="N5992" i="1"/>
  <c r="N5993" i="1"/>
  <c r="N5994" i="1"/>
  <c r="N5995" i="1"/>
  <c r="N5996" i="1"/>
  <c r="N5997" i="1"/>
  <c r="N5998" i="1"/>
  <c r="N5999" i="1"/>
  <c r="N6000" i="1"/>
  <c r="N6001" i="1"/>
  <c r="N6002" i="1"/>
  <c r="N6003" i="1"/>
  <c r="N6004" i="1"/>
  <c r="N6005" i="1"/>
  <c r="N6006" i="1"/>
  <c r="N6007" i="1"/>
  <c r="N6008" i="1"/>
  <c r="N6009" i="1"/>
  <c r="N6010" i="1"/>
  <c r="N6011" i="1"/>
  <c r="N6012" i="1"/>
  <c r="N6013" i="1"/>
  <c r="N6014" i="1"/>
  <c r="N6015" i="1"/>
  <c r="N6016" i="1"/>
  <c r="N6017" i="1"/>
  <c r="N6018" i="1"/>
  <c r="N6019" i="1"/>
  <c r="N6020" i="1"/>
  <c r="N6021" i="1"/>
  <c r="N6022" i="1"/>
  <c r="N6023" i="1"/>
  <c r="N6024" i="1"/>
  <c r="N6025" i="1"/>
  <c r="N6026" i="1"/>
  <c r="N6027" i="1"/>
  <c r="N6028" i="1"/>
  <c r="N6029" i="1"/>
  <c r="N6030" i="1"/>
  <c r="N6031" i="1"/>
  <c r="N6032" i="1"/>
  <c r="N6033" i="1"/>
  <c r="N6034" i="1"/>
  <c r="N6035" i="1"/>
  <c r="N6036" i="1"/>
  <c r="N6037" i="1"/>
  <c r="N6038" i="1"/>
  <c r="N6039" i="1"/>
  <c r="N6040" i="1"/>
  <c r="N6041" i="1"/>
  <c r="N6042" i="1"/>
  <c r="N6043" i="1"/>
  <c r="N6044" i="1"/>
  <c r="N6045" i="1"/>
  <c r="N6046" i="1"/>
  <c r="N6047" i="1"/>
  <c r="N6048" i="1"/>
  <c r="N6049" i="1"/>
  <c r="N6050" i="1"/>
  <c r="N6051" i="1"/>
  <c r="N6052" i="1"/>
  <c r="N6053" i="1"/>
  <c r="N6054" i="1"/>
  <c r="N6055" i="1"/>
  <c r="N6056" i="1"/>
  <c r="N6057" i="1"/>
  <c r="N6058" i="1"/>
  <c r="N6059" i="1"/>
  <c r="N6060" i="1"/>
  <c r="N6061" i="1"/>
  <c r="N6062" i="1"/>
  <c r="N6063" i="1"/>
  <c r="N6064" i="1"/>
  <c r="N6065" i="1"/>
  <c r="N6066" i="1"/>
  <c r="N6067" i="1"/>
  <c r="N6068" i="1"/>
  <c r="N6069" i="1"/>
  <c r="N6070" i="1"/>
  <c r="N6071" i="1"/>
  <c r="N6072" i="1"/>
  <c r="N6073" i="1"/>
  <c r="N6074" i="1"/>
  <c r="N6075" i="1"/>
  <c r="N6076" i="1"/>
  <c r="N6077" i="1"/>
  <c r="N6078" i="1"/>
  <c r="N6079" i="1"/>
  <c r="N6080" i="1"/>
  <c r="N6081" i="1"/>
  <c r="N6082" i="1"/>
  <c r="N6083" i="1"/>
  <c r="N6084" i="1"/>
  <c r="N6085" i="1"/>
  <c r="N6086" i="1"/>
  <c r="N6087" i="1"/>
  <c r="N6088" i="1"/>
  <c r="N6089" i="1"/>
  <c r="N6090" i="1"/>
  <c r="N6091" i="1"/>
  <c r="N6092" i="1"/>
  <c r="N6093" i="1"/>
  <c r="N6094" i="1"/>
  <c r="N6095" i="1"/>
  <c r="N6096" i="1"/>
  <c r="N6097" i="1"/>
  <c r="N6098" i="1"/>
  <c r="N6099" i="1"/>
  <c r="N6100" i="1"/>
  <c r="N6101" i="1"/>
  <c r="N6102" i="1"/>
  <c r="N6103" i="1"/>
  <c r="N6104" i="1"/>
  <c r="N6105" i="1"/>
  <c r="N6106" i="1"/>
  <c r="N6107" i="1"/>
  <c r="N6108" i="1"/>
  <c r="N6109" i="1"/>
  <c r="N6110" i="1"/>
  <c r="N6111" i="1"/>
  <c r="N6112" i="1"/>
  <c r="N6113" i="1"/>
  <c r="N6114" i="1"/>
  <c r="N6115" i="1"/>
  <c r="N6116" i="1"/>
  <c r="N6117" i="1"/>
  <c r="N6118" i="1"/>
  <c r="N6119" i="1"/>
  <c r="N6120" i="1"/>
  <c r="N6121" i="1"/>
  <c r="N6122" i="1"/>
  <c r="N6123" i="1"/>
  <c r="N6124" i="1"/>
  <c r="N6125" i="1"/>
  <c r="N6126" i="1"/>
  <c r="N6127" i="1"/>
  <c r="N6128" i="1"/>
  <c r="N6129" i="1"/>
  <c r="N6130" i="1"/>
  <c r="N6131" i="1"/>
  <c r="N6132" i="1"/>
  <c r="N6133" i="1"/>
  <c r="N6134" i="1"/>
  <c r="N6135" i="1"/>
  <c r="N6136" i="1"/>
  <c r="N6137" i="1"/>
  <c r="N6138" i="1"/>
  <c r="N6139" i="1"/>
  <c r="N6140" i="1"/>
  <c r="N6141" i="1"/>
  <c r="N6142" i="1"/>
  <c r="N6143" i="1"/>
  <c r="N6144" i="1"/>
  <c r="N6145" i="1"/>
  <c r="N6146" i="1"/>
  <c r="N6147" i="1"/>
  <c r="N6148" i="1"/>
  <c r="N6149" i="1"/>
  <c r="N6150" i="1"/>
  <c r="N6151" i="1"/>
  <c r="N6152" i="1"/>
  <c r="N6153" i="1"/>
  <c r="N6154" i="1"/>
  <c r="N6155" i="1"/>
  <c r="N6156" i="1"/>
  <c r="N6157" i="1"/>
  <c r="N6158" i="1"/>
  <c r="N6159" i="1"/>
  <c r="N6160" i="1"/>
  <c r="N6161" i="1"/>
  <c r="N6162" i="1"/>
  <c r="N6163" i="1"/>
  <c r="N6164" i="1"/>
  <c r="N6165" i="1"/>
  <c r="N6166" i="1"/>
  <c r="N6167" i="1"/>
  <c r="N6168" i="1"/>
  <c r="N6169" i="1"/>
  <c r="N6170" i="1"/>
  <c r="N6171" i="1"/>
  <c r="N6172" i="1"/>
  <c r="N6173" i="1"/>
  <c r="N6174" i="1"/>
  <c r="N6175" i="1"/>
  <c r="N6176" i="1"/>
  <c r="N6177" i="1"/>
  <c r="N6178" i="1"/>
  <c r="N6179" i="1"/>
  <c r="N6180" i="1"/>
  <c r="N6181" i="1"/>
  <c r="N6182" i="1"/>
  <c r="N6183" i="1"/>
  <c r="N6184" i="1"/>
  <c r="N6185" i="1"/>
  <c r="N6186" i="1"/>
  <c r="N6187" i="1"/>
  <c r="N6188" i="1"/>
  <c r="N6189" i="1"/>
  <c r="N6190" i="1"/>
  <c r="N6191" i="1"/>
  <c r="N6192" i="1"/>
  <c r="N6193" i="1"/>
  <c r="N6194" i="1"/>
  <c r="N6195" i="1"/>
  <c r="N6196" i="1"/>
  <c r="N6197" i="1"/>
  <c r="N6198" i="1"/>
  <c r="N6199" i="1"/>
  <c r="N6200" i="1"/>
  <c r="N6201" i="1"/>
  <c r="N6202" i="1"/>
  <c r="N6203" i="1"/>
  <c r="N6204" i="1"/>
  <c r="N6205" i="1"/>
  <c r="N6206" i="1"/>
  <c r="N6207" i="1"/>
  <c r="N6208" i="1"/>
  <c r="N6209" i="1"/>
  <c r="N6210" i="1"/>
  <c r="N6211" i="1"/>
  <c r="N6212" i="1"/>
  <c r="N6213" i="1"/>
  <c r="N6214" i="1"/>
  <c r="N6215" i="1"/>
  <c r="N6216" i="1"/>
  <c r="N6217" i="1"/>
  <c r="N6218" i="1"/>
  <c r="N6219" i="1"/>
  <c r="N6220" i="1"/>
  <c r="N6221" i="1"/>
  <c r="N6222" i="1"/>
  <c r="N6223" i="1"/>
  <c r="N6224" i="1"/>
  <c r="N6225" i="1"/>
  <c r="N6226" i="1"/>
  <c r="N6227" i="1"/>
  <c r="N6228" i="1"/>
  <c r="N6229" i="1"/>
  <c r="N6230" i="1"/>
  <c r="N6231" i="1"/>
  <c r="N6232" i="1"/>
  <c r="N6233" i="1"/>
  <c r="N6234" i="1"/>
  <c r="N6235" i="1"/>
  <c r="N6236" i="1"/>
  <c r="N6237" i="1"/>
  <c r="N6238" i="1"/>
  <c r="N6239" i="1"/>
  <c r="N6240" i="1"/>
  <c r="N6241" i="1"/>
  <c r="N6242" i="1"/>
  <c r="N6243" i="1"/>
  <c r="N6244" i="1"/>
  <c r="N6245" i="1"/>
  <c r="N6246" i="1"/>
  <c r="N6247" i="1"/>
  <c r="N6248" i="1"/>
  <c r="N6249" i="1"/>
  <c r="N6250" i="1"/>
  <c r="N6251" i="1"/>
  <c r="N6252" i="1"/>
  <c r="N6253" i="1"/>
  <c r="N6254" i="1"/>
  <c r="N6255" i="1"/>
  <c r="N6256" i="1"/>
  <c r="N6257" i="1"/>
  <c r="N6258" i="1"/>
  <c r="N6259" i="1"/>
  <c r="N6260" i="1"/>
  <c r="N6261" i="1"/>
  <c r="N6262" i="1"/>
  <c r="N6263" i="1"/>
  <c r="N6264" i="1"/>
  <c r="N6265" i="1"/>
  <c r="N6266" i="1"/>
  <c r="N6267" i="1"/>
  <c r="N6268" i="1"/>
  <c r="N6269" i="1"/>
  <c r="N6270" i="1"/>
  <c r="N6271" i="1"/>
  <c r="N6272" i="1"/>
  <c r="N6273" i="1"/>
  <c r="N6274" i="1"/>
  <c r="N6275" i="1"/>
  <c r="N6276" i="1"/>
  <c r="N6277" i="1"/>
  <c r="N6278" i="1"/>
  <c r="N6279" i="1"/>
  <c r="N6280" i="1"/>
  <c r="N6281" i="1"/>
  <c r="N6282" i="1"/>
  <c r="N6283" i="1"/>
  <c r="N6284" i="1"/>
  <c r="N6285" i="1"/>
  <c r="N6286" i="1"/>
  <c r="N6287" i="1"/>
  <c r="N6288" i="1"/>
  <c r="N6289" i="1"/>
  <c r="N6290" i="1"/>
  <c r="N6291" i="1"/>
  <c r="N6292" i="1"/>
  <c r="N6293" i="1"/>
  <c r="N6294" i="1"/>
  <c r="N6295" i="1"/>
  <c r="N6296" i="1"/>
  <c r="N6297" i="1"/>
  <c r="N6298" i="1"/>
  <c r="N6299" i="1"/>
  <c r="N6300" i="1"/>
  <c r="N6301" i="1"/>
  <c r="N6302" i="1"/>
  <c r="N6303" i="1"/>
  <c r="N6304" i="1"/>
  <c r="N6305" i="1"/>
  <c r="N6306" i="1"/>
  <c r="N6307" i="1"/>
  <c r="N6308" i="1"/>
  <c r="N6309" i="1"/>
  <c r="N6310" i="1"/>
  <c r="N6311" i="1"/>
  <c r="N6312" i="1"/>
  <c r="N6313" i="1"/>
  <c r="N6314" i="1"/>
  <c r="N6315" i="1"/>
  <c r="N6316" i="1"/>
  <c r="N6317" i="1"/>
  <c r="N6318" i="1"/>
  <c r="N6319" i="1"/>
  <c r="N6320" i="1"/>
  <c r="N6321" i="1"/>
  <c r="N6322" i="1"/>
  <c r="N6323" i="1"/>
  <c r="N6324" i="1"/>
  <c r="N6325" i="1"/>
  <c r="N6326" i="1"/>
  <c r="N6327" i="1"/>
  <c r="N6328" i="1"/>
  <c r="N6329" i="1"/>
  <c r="N6330" i="1"/>
  <c r="N6331" i="1"/>
  <c r="N6332" i="1"/>
  <c r="N6333" i="1"/>
  <c r="N6334" i="1"/>
  <c r="N6335" i="1"/>
  <c r="N6336" i="1"/>
  <c r="N6337" i="1"/>
  <c r="N6338" i="1"/>
  <c r="N6339" i="1"/>
  <c r="N6340" i="1"/>
  <c r="N6341" i="1"/>
  <c r="N6342" i="1"/>
  <c r="N6343" i="1"/>
  <c r="N6344" i="1"/>
  <c r="N6345" i="1"/>
  <c r="N6346" i="1"/>
  <c r="N6347" i="1"/>
  <c r="N6348" i="1"/>
  <c r="N6349" i="1"/>
  <c r="N6350" i="1"/>
  <c r="N6351" i="1"/>
  <c r="N6352" i="1"/>
  <c r="N6353" i="1"/>
  <c r="N6354" i="1"/>
  <c r="N6355" i="1"/>
  <c r="N6356" i="1"/>
  <c r="N6357" i="1"/>
  <c r="N6358" i="1"/>
  <c r="N6359" i="1"/>
  <c r="N6360" i="1"/>
  <c r="N6361" i="1"/>
  <c r="N6362" i="1"/>
  <c r="N6363" i="1"/>
  <c r="N6364" i="1"/>
  <c r="N6365" i="1"/>
  <c r="N6366" i="1"/>
  <c r="N6367" i="1"/>
  <c r="N6368" i="1"/>
  <c r="N6369" i="1"/>
  <c r="N6370" i="1"/>
  <c r="N6371" i="1"/>
  <c r="N6372" i="1"/>
  <c r="N6373" i="1"/>
  <c r="N6374" i="1"/>
  <c r="N6375" i="1"/>
  <c r="N6376" i="1"/>
  <c r="N6377" i="1"/>
  <c r="N6378" i="1"/>
  <c r="N6379" i="1"/>
  <c r="N6380" i="1"/>
  <c r="N6381" i="1"/>
  <c r="N6382" i="1"/>
  <c r="N6383" i="1"/>
  <c r="N6384" i="1"/>
  <c r="N6385" i="1"/>
  <c r="N6386" i="1"/>
  <c r="N6387" i="1"/>
  <c r="N6388" i="1"/>
  <c r="N6389" i="1"/>
  <c r="N6390" i="1"/>
  <c r="N6391" i="1"/>
  <c r="N6392" i="1"/>
  <c r="N6393" i="1"/>
  <c r="N6394" i="1"/>
  <c r="N6395" i="1"/>
  <c r="N6396" i="1"/>
  <c r="N6397" i="1"/>
  <c r="N6398" i="1"/>
  <c r="N6399" i="1"/>
  <c r="N6400" i="1"/>
  <c r="N6401" i="1"/>
  <c r="N6402" i="1"/>
  <c r="N6403" i="1"/>
  <c r="N6404" i="1"/>
  <c r="N6405" i="1"/>
  <c r="N6406" i="1"/>
  <c r="N6407" i="1"/>
  <c r="N6408" i="1"/>
  <c r="N6409" i="1"/>
  <c r="N6410" i="1"/>
  <c r="N6411" i="1"/>
  <c r="N6412" i="1"/>
  <c r="N6413" i="1"/>
  <c r="N6414" i="1"/>
  <c r="N6415" i="1"/>
  <c r="N6416" i="1"/>
  <c r="N6417" i="1"/>
  <c r="N6418" i="1"/>
  <c r="N6419" i="1"/>
  <c r="N6420" i="1"/>
  <c r="N6421" i="1"/>
  <c r="N6422" i="1"/>
  <c r="N6423" i="1"/>
  <c r="N6424" i="1"/>
  <c r="N6425" i="1"/>
  <c r="N6426" i="1"/>
  <c r="N6427" i="1"/>
  <c r="N6428" i="1"/>
  <c r="N6429" i="1"/>
  <c r="N6430" i="1"/>
  <c r="N6431" i="1"/>
  <c r="N6432" i="1"/>
  <c r="N6433" i="1"/>
  <c r="N6434" i="1"/>
  <c r="N6435" i="1"/>
  <c r="N6436" i="1"/>
  <c r="N6437" i="1"/>
  <c r="N6438" i="1"/>
  <c r="N6439" i="1"/>
  <c r="N6440" i="1"/>
  <c r="N6441" i="1"/>
  <c r="N6442" i="1"/>
  <c r="N6443" i="1"/>
  <c r="N6444" i="1"/>
  <c r="N6445" i="1"/>
  <c r="N6446" i="1"/>
  <c r="N6447" i="1"/>
  <c r="N6448" i="1"/>
  <c r="N6449" i="1"/>
  <c r="N6450" i="1"/>
  <c r="N6451" i="1"/>
  <c r="N6452" i="1"/>
  <c r="N6453" i="1"/>
  <c r="N6454" i="1"/>
  <c r="N6455" i="1"/>
  <c r="N6456" i="1"/>
  <c r="N6457" i="1"/>
  <c r="N6458" i="1"/>
  <c r="N6459" i="1"/>
  <c r="N6460" i="1"/>
  <c r="N6461" i="1"/>
  <c r="N6462" i="1"/>
  <c r="N6463" i="1"/>
  <c r="N6464" i="1"/>
  <c r="N6465" i="1"/>
  <c r="N6466" i="1"/>
  <c r="N6467" i="1"/>
  <c r="N6468" i="1"/>
  <c r="N6469" i="1"/>
  <c r="N6470" i="1"/>
  <c r="N6471" i="1"/>
  <c r="N6472" i="1"/>
  <c r="N6473" i="1"/>
  <c r="N6474" i="1"/>
  <c r="N6475" i="1"/>
  <c r="N6476" i="1"/>
  <c r="N6477" i="1"/>
  <c r="N6478" i="1"/>
  <c r="N6479" i="1"/>
  <c r="N6480" i="1"/>
  <c r="N6481" i="1"/>
  <c r="N6482" i="1"/>
  <c r="N6483" i="1"/>
  <c r="N6484" i="1"/>
  <c r="N6485" i="1"/>
  <c r="N6486" i="1"/>
  <c r="N6487" i="1"/>
  <c r="N6488" i="1"/>
  <c r="N6489" i="1"/>
  <c r="N6490" i="1"/>
  <c r="N6491" i="1"/>
  <c r="N6492" i="1"/>
  <c r="N6493" i="1"/>
  <c r="N6494" i="1"/>
  <c r="N6495" i="1"/>
  <c r="N6496" i="1"/>
  <c r="N6497" i="1"/>
  <c r="N6498" i="1"/>
  <c r="N6499" i="1"/>
  <c r="N6500" i="1"/>
  <c r="N6501" i="1"/>
  <c r="N6502" i="1"/>
  <c r="N6503" i="1"/>
  <c r="N6504" i="1"/>
  <c r="N6505" i="1"/>
  <c r="N6506" i="1"/>
  <c r="N6507" i="1"/>
  <c r="N6508" i="1"/>
  <c r="N6509" i="1"/>
  <c r="N6510" i="1"/>
  <c r="N6511" i="1"/>
  <c r="N6512" i="1"/>
  <c r="N6513" i="1"/>
  <c r="N6514" i="1"/>
  <c r="N6515" i="1"/>
  <c r="N6516" i="1"/>
  <c r="N6517" i="1"/>
  <c r="N6518" i="1"/>
  <c r="N6519" i="1"/>
  <c r="N6520" i="1"/>
  <c r="N6521" i="1"/>
  <c r="N6522" i="1"/>
  <c r="N6523" i="1"/>
  <c r="N6524" i="1"/>
  <c r="N6525" i="1"/>
  <c r="N6526" i="1"/>
  <c r="N6527" i="1"/>
  <c r="N6528" i="1"/>
  <c r="N6529" i="1"/>
  <c r="N6530" i="1"/>
  <c r="N6531" i="1"/>
  <c r="N6532" i="1"/>
  <c r="N6533" i="1"/>
  <c r="N6534" i="1"/>
  <c r="N6535" i="1"/>
  <c r="N6536" i="1"/>
  <c r="N6537" i="1"/>
  <c r="N6538" i="1"/>
  <c r="N6539" i="1"/>
  <c r="N6540" i="1"/>
  <c r="N6541" i="1"/>
  <c r="N6542" i="1"/>
  <c r="N6543" i="1"/>
  <c r="N6544" i="1"/>
  <c r="N6545" i="1"/>
  <c r="N6546" i="1"/>
  <c r="N6547" i="1"/>
  <c r="N6548" i="1"/>
  <c r="N6549" i="1"/>
  <c r="N6550" i="1"/>
  <c r="N6551" i="1"/>
  <c r="N6552" i="1"/>
  <c r="N6553" i="1"/>
  <c r="N6554" i="1"/>
  <c r="N6555" i="1"/>
  <c r="N6556" i="1"/>
  <c r="N6557" i="1"/>
  <c r="N6558" i="1"/>
  <c r="N6559" i="1"/>
  <c r="N6560" i="1"/>
  <c r="N6561" i="1"/>
  <c r="N6562" i="1"/>
  <c r="N6563" i="1"/>
  <c r="N6564" i="1"/>
  <c r="N6565" i="1"/>
  <c r="N6566" i="1"/>
  <c r="N6567" i="1"/>
  <c r="N6568" i="1"/>
  <c r="N6569" i="1"/>
  <c r="N6570" i="1"/>
  <c r="N6571" i="1"/>
  <c r="N6572" i="1"/>
  <c r="N6573" i="1"/>
  <c r="N6574" i="1"/>
  <c r="N6575" i="1"/>
  <c r="N6576" i="1"/>
  <c r="N6577" i="1"/>
  <c r="N6578" i="1"/>
  <c r="N6579" i="1"/>
  <c r="N6580" i="1"/>
  <c r="N6581" i="1"/>
  <c r="N6582" i="1"/>
  <c r="N6583" i="1"/>
  <c r="N6584" i="1"/>
  <c r="N6585" i="1"/>
  <c r="N6586" i="1"/>
  <c r="N6587" i="1"/>
  <c r="N6588" i="1"/>
  <c r="N6589" i="1"/>
  <c r="N6590" i="1"/>
  <c r="N6591" i="1"/>
  <c r="N6592" i="1"/>
  <c r="N6593" i="1"/>
  <c r="N6594" i="1"/>
  <c r="N6595" i="1"/>
  <c r="N6596" i="1"/>
  <c r="N6597" i="1"/>
  <c r="N6598" i="1"/>
  <c r="N6599" i="1"/>
  <c r="N6600" i="1"/>
  <c r="N6601" i="1"/>
  <c r="N6602" i="1"/>
  <c r="N6603" i="1"/>
  <c r="N6604" i="1"/>
  <c r="N6605" i="1"/>
  <c r="N6606" i="1"/>
  <c r="N6607" i="1"/>
  <c r="N6608" i="1"/>
  <c r="N6609" i="1"/>
  <c r="N6610" i="1"/>
  <c r="N6611" i="1"/>
  <c r="N6612" i="1"/>
  <c r="N6613" i="1"/>
  <c r="N6614" i="1"/>
  <c r="N6615" i="1"/>
  <c r="N6616" i="1"/>
  <c r="N6617" i="1"/>
  <c r="N6618" i="1"/>
  <c r="N6619" i="1"/>
  <c r="N6620" i="1"/>
  <c r="N6621" i="1"/>
  <c r="N6622" i="1"/>
  <c r="N6623" i="1"/>
  <c r="N6624" i="1"/>
  <c r="N6625" i="1"/>
  <c r="N6626" i="1"/>
  <c r="N6627" i="1"/>
  <c r="N6628" i="1"/>
  <c r="N6629" i="1"/>
  <c r="N6630" i="1"/>
  <c r="N6631" i="1"/>
  <c r="N6632" i="1"/>
  <c r="N6633" i="1"/>
  <c r="N6634" i="1"/>
  <c r="N6635" i="1"/>
  <c r="N6636" i="1"/>
  <c r="N6637" i="1"/>
  <c r="N6638" i="1"/>
  <c r="N6639" i="1"/>
  <c r="N6640" i="1"/>
  <c r="N6641" i="1"/>
  <c r="N6642" i="1"/>
  <c r="N6643" i="1"/>
  <c r="N6644" i="1"/>
  <c r="N6645" i="1"/>
  <c r="N6646" i="1"/>
  <c r="N6647" i="1"/>
  <c r="N6648" i="1"/>
  <c r="N6649" i="1"/>
  <c r="N6650" i="1"/>
  <c r="N6651" i="1"/>
  <c r="N6652" i="1"/>
  <c r="N6653" i="1"/>
  <c r="N6654" i="1"/>
  <c r="N6655" i="1"/>
  <c r="N6656" i="1"/>
  <c r="N6657" i="1"/>
  <c r="N6658" i="1"/>
  <c r="N6659" i="1"/>
  <c r="N6660" i="1"/>
  <c r="N6661" i="1"/>
  <c r="N6662" i="1"/>
  <c r="N6663" i="1"/>
  <c r="N6664" i="1"/>
  <c r="N6665" i="1"/>
  <c r="N6666" i="1"/>
  <c r="N6667" i="1"/>
  <c r="N6668" i="1"/>
  <c r="N6669" i="1"/>
  <c r="N6670" i="1"/>
  <c r="N6671" i="1"/>
  <c r="N6672" i="1"/>
  <c r="N6673" i="1"/>
  <c r="N6674" i="1"/>
  <c r="N6675" i="1"/>
  <c r="N6676" i="1"/>
  <c r="N6677" i="1"/>
  <c r="N6678" i="1"/>
  <c r="N6679" i="1"/>
  <c r="N6680" i="1"/>
  <c r="N6681" i="1"/>
  <c r="N6682" i="1"/>
  <c r="N6683" i="1"/>
  <c r="N6684" i="1"/>
  <c r="N6685" i="1"/>
  <c r="N6686" i="1"/>
  <c r="N6687" i="1"/>
  <c r="N6688" i="1"/>
  <c r="N6689" i="1"/>
  <c r="N6690" i="1"/>
  <c r="N6691" i="1"/>
  <c r="N6692" i="1"/>
  <c r="N6693" i="1"/>
  <c r="N6694" i="1"/>
  <c r="N6695" i="1"/>
  <c r="N6696" i="1"/>
  <c r="N6697" i="1"/>
  <c r="N6698" i="1"/>
  <c r="N6699" i="1"/>
  <c r="N6700" i="1"/>
  <c r="N6701" i="1"/>
  <c r="N6702" i="1"/>
  <c r="N6703" i="1"/>
  <c r="N6704" i="1"/>
  <c r="N6705" i="1"/>
  <c r="N6706" i="1"/>
  <c r="N6707" i="1"/>
  <c r="N6708" i="1"/>
  <c r="N6709" i="1"/>
  <c r="N6710" i="1"/>
  <c r="N6711" i="1"/>
  <c r="N6712" i="1"/>
  <c r="N6713" i="1"/>
  <c r="N6714" i="1"/>
  <c r="N6715" i="1"/>
  <c r="N6716" i="1"/>
  <c r="N6717" i="1"/>
  <c r="N6718" i="1"/>
  <c r="N6719" i="1"/>
  <c r="N6720" i="1"/>
  <c r="N6721" i="1"/>
  <c r="N6722" i="1"/>
  <c r="N6723" i="1"/>
  <c r="N6724" i="1"/>
  <c r="N6725" i="1"/>
  <c r="N6726" i="1"/>
  <c r="N6727" i="1"/>
  <c r="N6728" i="1"/>
  <c r="N6729" i="1"/>
  <c r="N6730" i="1"/>
  <c r="N6731" i="1"/>
  <c r="N6732" i="1"/>
  <c r="N6733" i="1"/>
  <c r="N6734" i="1"/>
  <c r="N6735" i="1"/>
  <c r="N6736" i="1"/>
  <c r="N6737" i="1"/>
  <c r="N6738" i="1"/>
  <c r="N6739" i="1"/>
  <c r="N6740" i="1"/>
  <c r="N6741" i="1"/>
  <c r="N6742" i="1"/>
  <c r="N6743" i="1"/>
  <c r="N6744" i="1"/>
  <c r="N6745" i="1"/>
  <c r="N6746" i="1"/>
  <c r="N6747" i="1"/>
  <c r="N6748" i="1"/>
  <c r="N6749" i="1"/>
  <c r="N6750" i="1"/>
  <c r="N6751" i="1"/>
  <c r="N6752" i="1"/>
  <c r="N6753" i="1"/>
  <c r="N6754" i="1"/>
  <c r="N6755" i="1"/>
  <c r="N6756" i="1"/>
  <c r="N6757" i="1"/>
  <c r="N6758" i="1"/>
  <c r="N6759" i="1"/>
  <c r="N6760" i="1"/>
  <c r="N6761" i="1"/>
  <c r="N6762" i="1"/>
  <c r="N6763" i="1"/>
  <c r="N6764" i="1"/>
  <c r="N6765" i="1"/>
  <c r="N6766" i="1"/>
  <c r="N6767" i="1"/>
  <c r="N6768" i="1"/>
  <c r="N6769" i="1"/>
  <c r="N6770" i="1"/>
  <c r="N6771" i="1"/>
  <c r="N6772" i="1"/>
  <c r="N6773" i="1"/>
  <c r="N6774" i="1"/>
  <c r="N6775" i="1"/>
  <c r="N6776" i="1"/>
  <c r="N6777" i="1"/>
  <c r="N6778" i="1"/>
  <c r="N6779" i="1"/>
  <c r="N6780" i="1"/>
  <c r="N6781" i="1"/>
  <c r="N6782" i="1"/>
  <c r="N6783" i="1"/>
  <c r="N6784" i="1"/>
  <c r="N6785" i="1"/>
  <c r="N6786" i="1"/>
  <c r="N6787" i="1"/>
  <c r="N6788" i="1"/>
  <c r="N6789" i="1"/>
  <c r="N6790" i="1"/>
  <c r="N6791" i="1"/>
  <c r="N6792" i="1"/>
  <c r="N6793" i="1"/>
  <c r="N6794" i="1"/>
  <c r="N6795" i="1"/>
  <c r="N6796" i="1"/>
  <c r="N6797" i="1"/>
  <c r="N6798" i="1"/>
  <c r="N6799" i="1"/>
  <c r="N6800" i="1"/>
  <c r="N6801" i="1"/>
  <c r="N6802" i="1"/>
  <c r="N6803" i="1"/>
  <c r="N6804" i="1"/>
  <c r="N6805" i="1"/>
  <c r="N6806" i="1"/>
  <c r="N6807" i="1"/>
  <c r="N6808" i="1"/>
  <c r="N6809" i="1"/>
  <c r="N6810" i="1"/>
  <c r="N6811" i="1"/>
  <c r="N6812" i="1"/>
  <c r="N6813" i="1"/>
  <c r="N6814" i="1"/>
  <c r="N6815" i="1"/>
  <c r="N6816" i="1"/>
  <c r="N6817" i="1"/>
  <c r="N6818" i="1"/>
  <c r="N6819" i="1"/>
  <c r="N6820" i="1"/>
  <c r="N6821" i="1"/>
  <c r="N6822" i="1"/>
  <c r="N6823" i="1"/>
  <c r="N6824" i="1"/>
  <c r="N6825" i="1"/>
  <c r="N6826" i="1"/>
  <c r="N6827" i="1"/>
  <c r="N6828" i="1"/>
  <c r="N6829" i="1"/>
  <c r="N6830" i="1"/>
  <c r="N6831" i="1"/>
  <c r="N6832" i="1"/>
  <c r="N6833" i="1"/>
  <c r="N6834" i="1"/>
  <c r="N6835" i="1"/>
  <c r="N6836" i="1"/>
  <c r="N6837" i="1"/>
  <c r="N6838" i="1"/>
  <c r="N6839" i="1"/>
  <c r="N6840" i="1"/>
  <c r="N6841" i="1"/>
  <c r="N6842" i="1"/>
  <c r="N6843" i="1"/>
  <c r="N6844" i="1"/>
  <c r="N6845" i="1"/>
  <c r="N6846" i="1"/>
  <c r="N6847" i="1"/>
  <c r="N6848" i="1"/>
  <c r="N6849" i="1"/>
  <c r="N6850" i="1"/>
  <c r="N6851" i="1"/>
  <c r="N6852" i="1"/>
  <c r="N6853" i="1"/>
  <c r="N6854" i="1"/>
  <c r="N6855" i="1"/>
  <c r="N6856" i="1"/>
  <c r="N6857" i="1"/>
  <c r="N6858" i="1"/>
  <c r="N6859" i="1"/>
  <c r="N6860" i="1"/>
  <c r="N6861" i="1"/>
  <c r="N6862" i="1"/>
  <c r="N6863" i="1"/>
  <c r="N6864" i="1"/>
  <c r="N6865" i="1"/>
  <c r="N6866" i="1"/>
  <c r="N6867" i="1"/>
  <c r="N6868" i="1"/>
  <c r="N6869" i="1"/>
  <c r="N6870" i="1"/>
  <c r="N6871" i="1"/>
  <c r="N6872" i="1"/>
  <c r="N6873" i="1"/>
  <c r="N6874" i="1"/>
  <c r="N6875" i="1"/>
  <c r="N6876" i="1"/>
  <c r="N6877" i="1"/>
  <c r="N6878" i="1"/>
  <c r="N6879" i="1"/>
  <c r="N6880" i="1"/>
  <c r="N6881" i="1"/>
  <c r="N6882" i="1"/>
  <c r="N6883" i="1"/>
  <c r="N6884" i="1"/>
  <c r="N6885" i="1"/>
  <c r="N6886" i="1"/>
  <c r="N6887" i="1"/>
  <c r="N6888" i="1"/>
  <c r="N6889" i="1"/>
  <c r="N6890" i="1"/>
  <c r="N6891" i="1"/>
  <c r="N6892" i="1"/>
  <c r="N6893" i="1"/>
  <c r="N6894" i="1"/>
  <c r="N6895" i="1"/>
  <c r="N6896" i="1"/>
  <c r="N6897" i="1"/>
  <c r="N6898" i="1"/>
  <c r="N6899" i="1"/>
  <c r="N6900" i="1"/>
  <c r="N6901" i="1"/>
  <c r="N6902" i="1"/>
  <c r="N6903" i="1"/>
  <c r="N6904" i="1"/>
  <c r="N6905" i="1"/>
  <c r="N6906" i="1"/>
  <c r="N6907" i="1"/>
  <c r="N6908" i="1"/>
  <c r="N6909" i="1"/>
  <c r="N6910" i="1"/>
  <c r="N6911" i="1"/>
  <c r="N6912" i="1"/>
  <c r="N6913" i="1"/>
  <c r="N6914" i="1"/>
  <c r="N6915" i="1"/>
  <c r="N6916" i="1"/>
  <c r="N6917" i="1"/>
  <c r="N6918" i="1"/>
  <c r="N6919" i="1"/>
  <c r="N6920" i="1"/>
  <c r="N6921" i="1"/>
  <c r="N6922" i="1"/>
  <c r="N6923" i="1"/>
  <c r="N6924" i="1"/>
  <c r="N6925" i="1"/>
  <c r="N6926" i="1"/>
  <c r="N6927" i="1"/>
  <c r="N6928" i="1"/>
  <c r="N6929" i="1"/>
  <c r="N6930" i="1"/>
  <c r="N6931" i="1"/>
  <c r="N6932" i="1"/>
  <c r="N6933" i="1"/>
  <c r="N6934" i="1"/>
  <c r="N6935" i="1"/>
  <c r="N6936" i="1"/>
  <c r="N6937" i="1"/>
  <c r="N6938" i="1"/>
  <c r="N6939" i="1"/>
  <c r="N6940" i="1"/>
  <c r="N6941" i="1"/>
  <c r="N6942" i="1"/>
  <c r="N6943" i="1"/>
  <c r="N6944" i="1"/>
  <c r="N6945" i="1"/>
  <c r="N6946" i="1"/>
  <c r="N6947" i="1"/>
  <c r="N6948" i="1"/>
  <c r="N6949" i="1"/>
  <c r="N6950" i="1"/>
  <c r="N6951" i="1"/>
  <c r="N6952" i="1"/>
  <c r="N6953" i="1"/>
  <c r="N6954" i="1"/>
  <c r="N6955" i="1"/>
  <c r="N6956" i="1"/>
  <c r="N6957" i="1"/>
  <c r="N6958" i="1"/>
  <c r="N6959" i="1"/>
  <c r="N6960" i="1"/>
  <c r="N6961" i="1"/>
  <c r="N6962" i="1"/>
  <c r="N6963" i="1"/>
  <c r="N6964" i="1"/>
  <c r="N6965" i="1"/>
  <c r="N6966" i="1"/>
  <c r="N6967" i="1"/>
  <c r="N6968" i="1"/>
  <c r="N6969" i="1"/>
  <c r="N6970" i="1"/>
  <c r="N6971" i="1"/>
  <c r="N6972" i="1"/>
  <c r="N6973" i="1"/>
  <c r="N6974" i="1"/>
  <c r="N6975" i="1"/>
  <c r="N6976" i="1"/>
  <c r="N6977" i="1"/>
  <c r="N6978" i="1"/>
  <c r="N6979" i="1"/>
  <c r="N6980" i="1"/>
  <c r="N6981" i="1"/>
  <c r="N6982" i="1"/>
  <c r="N6983" i="1"/>
  <c r="N6984" i="1"/>
  <c r="N6985" i="1"/>
  <c r="N6986" i="1"/>
  <c r="N6987" i="1"/>
  <c r="N6988" i="1"/>
  <c r="N6989" i="1"/>
  <c r="N6990" i="1"/>
  <c r="N6991" i="1"/>
  <c r="N6992" i="1"/>
  <c r="N6993" i="1"/>
  <c r="N6994" i="1"/>
  <c r="N6995" i="1"/>
  <c r="N6996" i="1"/>
  <c r="N6997" i="1"/>
  <c r="N6998" i="1"/>
  <c r="N6999" i="1"/>
  <c r="N7000" i="1"/>
  <c r="N7001" i="1"/>
  <c r="N7002" i="1"/>
  <c r="N7003" i="1"/>
  <c r="N7004" i="1"/>
  <c r="N7005" i="1"/>
  <c r="N7006" i="1"/>
  <c r="N7007" i="1"/>
  <c r="N7008" i="1"/>
  <c r="N7009" i="1"/>
  <c r="N7010" i="1"/>
  <c r="N7011" i="1"/>
  <c r="N7012" i="1"/>
  <c r="N7013" i="1"/>
  <c r="N7014" i="1"/>
  <c r="N7015" i="1"/>
  <c r="N7016" i="1"/>
  <c r="N7017" i="1"/>
  <c r="N7018" i="1"/>
  <c r="N7019" i="1"/>
  <c r="N7020" i="1"/>
  <c r="N7021" i="1"/>
  <c r="N7022" i="1"/>
  <c r="N7023" i="1"/>
  <c r="N7024" i="1"/>
  <c r="N7025" i="1"/>
  <c r="N7026" i="1"/>
  <c r="N7027" i="1"/>
  <c r="N7028" i="1"/>
  <c r="N7029" i="1"/>
  <c r="N7030" i="1"/>
  <c r="N7031" i="1"/>
  <c r="N7032" i="1"/>
  <c r="N7033" i="1"/>
  <c r="N7034" i="1"/>
  <c r="N7035" i="1"/>
  <c r="N7036" i="1"/>
  <c r="N7037" i="1"/>
  <c r="N7038" i="1"/>
  <c r="N7039" i="1"/>
  <c r="N7040" i="1"/>
  <c r="N7041" i="1"/>
  <c r="N7042" i="1"/>
  <c r="N7043" i="1"/>
  <c r="N7044" i="1"/>
  <c r="N7045" i="1"/>
  <c r="N7046" i="1"/>
  <c r="N7047" i="1"/>
  <c r="N7048" i="1"/>
  <c r="N7049" i="1"/>
  <c r="N7050" i="1"/>
  <c r="N7051" i="1"/>
  <c r="N7052" i="1"/>
  <c r="N7053" i="1"/>
  <c r="N7054" i="1"/>
  <c r="N7055" i="1"/>
  <c r="N7056" i="1"/>
  <c r="N7057" i="1"/>
  <c r="N7058" i="1"/>
  <c r="N7059" i="1"/>
  <c r="N7060" i="1"/>
  <c r="N7061" i="1"/>
  <c r="N7062" i="1"/>
  <c r="N7063" i="1"/>
  <c r="N7064" i="1"/>
  <c r="N7065" i="1"/>
  <c r="N7066" i="1"/>
  <c r="N7067" i="1"/>
  <c r="N7068" i="1"/>
  <c r="N7069" i="1"/>
  <c r="N7070" i="1"/>
  <c r="N7071" i="1"/>
  <c r="N7072" i="1"/>
  <c r="N7073" i="1"/>
  <c r="N7074" i="1"/>
  <c r="N7075" i="1"/>
  <c r="N7076" i="1"/>
  <c r="N7077" i="1"/>
  <c r="N7078" i="1"/>
  <c r="N7079" i="1"/>
  <c r="N7080" i="1"/>
  <c r="N7081" i="1"/>
  <c r="N7082" i="1"/>
  <c r="N7083" i="1"/>
  <c r="N7084" i="1"/>
  <c r="N7085" i="1"/>
  <c r="N7086" i="1"/>
  <c r="N7087" i="1"/>
  <c r="N7088" i="1"/>
  <c r="N7089" i="1"/>
  <c r="N7090" i="1"/>
  <c r="N7091" i="1"/>
  <c r="N7092" i="1"/>
  <c r="N7093" i="1"/>
  <c r="N7094" i="1"/>
  <c r="N7095" i="1"/>
  <c r="N7096" i="1"/>
  <c r="N7097" i="1"/>
  <c r="N7098" i="1"/>
  <c r="N7099" i="1"/>
  <c r="N7100" i="1"/>
  <c r="N7101" i="1"/>
  <c r="N7102" i="1"/>
  <c r="N7103" i="1"/>
  <c r="N7104" i="1"/>
  <c r="N7105" i="1"/>
  <c r="N7106" i="1"/>
  <c r="N7107" i="1"/>
  <c r="N7108" i="1"/>
  <c r="N7109" i="1"/>
  <c r="N7110" i="1"/>
  <c r="N7111" i="1"/>
  <c r="N7112" i="1"/>
  <c r="N7113" i="1"/>
  <c r="N7114" i="1"/>
  <c r="N7115" i="1"/>
  <c r="N7116" i="1"/>
  <c r="N7117" i="1"/>
  <c r="N7118" i="1"/>
  <c r="N7119" i="1"/>
  <c r="N7120" i="1"/>
  <c r="N7121" i="1"/>
  <c r="N7122" i="1"/>
  <c r="N7123" i="1"/>
  <c r="N7124" i="1"/>
  <c r="N7125" i="1"/>
  <c r="N7126" i="1"/>
  <c r="N7127" i="1"/>
  <c r="N7128" i="1"/>
  <c r="N7129" i="1"/>
  <c r="N7130" i="1"/>
  <c r="N7131" i="1"/>
  <c r="N7132" i="1"/>
  <c r="N7133" i="1"/>
  <c r="N7134" i="1"/>
  <c r="N7135" i="1"/>
  <c r="N7136" i="1"/>
  <c r="N7137" i="1"/>
  <c r="N7138" i="1"/>
  <c r="N7139" i="1"/>
  <c r="N7140" i="1"/>
  <c r="N7141" i="1"/>
  <c r="N7142" i="1"/>
  <c r="N7143" i="1"/>
  <c r="N7144" i="1"/>
  <c r="N7145" i="1"/>
  <c r="N7146" i="1"/>
  <c r="N7147" i="1"/>
  <c r="N7148" i="1"/>
  <c r="N7149" i="1"/>
  <c r="N7150" i="1"/>
  <c r="N7151" i="1"/>
  <c r="N7152" i="1"/>
  <c r="N7153" i="1"/>
  <c r="N7154" i="1"/>
  <c r="N7155" i="1"/>
  <c r="N7156" i="1"/>
  <c r="N7157" i="1"/>
  <c r="N7158" i="1"/>
  <c r="N7159" i="1"/>
  <c r="N7160" i="1"/>
  <c r="N7161" i="1"/>
  <c r="N7162" i="1"/>
  <c r="N7163" i="1"/>
  <c r="N7164" i="1"/>
  <c r="N7165" i="1"/>
  <c r="N7166" i="1"/>
  <c r="N7167" i="1"/>
  <c r="N7168" i="1"/>
  <c r="N7169" i="1"/>
  <c r="N7170" i="1"/>
  <c r="N7171" i="1"/>
  <c r="N7172" i="1"/>
  <c r="N7173" i="1"/>
  <c r="N7174" i="1"/>
  <c r="N7175" i="1"/>
  <c r="N7176" i="1"/>
  <c r="N7177" i="1"/>
  <c r="N7178" i="1"/>
  <c r="N7179" i="1"/>
  <c r="N7180" i="1"/>
  <c r="N7181" i="1"/>
  <c r="N7182" i="1"/>
  <c r="N7183" i="1"/>
  <c r="N7184" i="1"/>
  <c r="N7185" i="1"/>
  <c r="N7186" i="1"/>
  <c r="N7187" i="1"/>
  <c r="N7188" i="1"/>
  <c r="N7189" i="1"/>
  <c r="N7190" i="1"/>
  <c r="N7191" i="1"/>
  <c r="N7192" i="1"/>
  <c r="N7193" i="1"/>
  <c r="N7194" i="1"/>
  <c r="N7195" i="1"/>
  <c r="N7196" i="1"/>
  <c r="N7197" i="1"/>
  <c r="N7198" i="1"/>
  <c r="N7199" i="1"/>
  <c r="N7200" i="1"/>
  <c r="N7201" i="1"/>
  <c r="N7202" i="1"/>
  <c r="N7203" i="1"/>
  <c r="N7204" i="1"/>
  <c r="N7205" i="1"/>
  <c r="N7206" i="1"/>
  <c r="N7207" i="1"/>
  <c r="N7208" i="1"/>
  <c r="N7209" i="1"/>
  <c r="N7210" i="1"/>
  <c r="N7211" i="1"/>
  <c r="N7212" i="1"/>
  <c r="N7213" i="1"/>
  <c r="N7214" i="1"/>
  <c r="N7215" i="1"/>
  <c r="N7216" i="1"/>
  <c r="N7217" i="1"/>
  <c r="N7218" i="1"/>
  <c r="N7219" i="1"/>
  <c r="N7220" i="1"/>
  <c r="N7221" i="1"/>
  <c r="N7222" i="1"/>
  <c r="N7223" i="1"/>
  <c r="N7224" i="1"/>
  <c r="N7225" i="1"/>
  <c r="N7226" i="1"/>
  <c r="N7227" i="1"/>
  <c r="N7228" i="1"/>
  <c r="N7229" i="1"/>
  <c r="N7230" i="1"/>
  <c r="N7231" i="1"/>
  <c r="N7232" i="1"/>
  <c r="N7233" i="1"/>
  <c r="N7234" i="1"/>
  <c r="N7235" i="1"/>
  <c r="N7236" i="1"/>
  <c r="N7237" i="1"/>
  <c r="N7238" i="1"/>
  <c r="N7239" i="1"/>
  <c r="N7240" i="1"/>
  <c r="N7241" i="1"/>
  <c r="N7242" i="1"/>
  <c r="N7243" i="1"/>
  <c r="N7244" i="1"/>
  <c r="N7245" i="1"/>
  <c r="N7246" i="1"/>
  <c r="N7247" i="1"/>
  <c r="N7248" i="1"/>
  <c r="N7249" i="1"/>
  <c r="N7250" i="1"/>
  <c r="N7251" i="1"/>
  <c r="N7252" i="1"/>
  <c r="N7253" i="1"/>
  <c r="N7254" i="1"/>
  <c r="N7255" i="1"/>
  <c r="N7256" i="1"/>
  <c r="N7257" i="1"/>
  <c r="N7258" i="1"/>
  <c r="N7259" i="1"/>
  <c r="N7260" i="1"/>
  <c r="N7261" i="1"/>
  <c r="N7262" i="1"/>
  <c r="N7263" i="1"/>
  <c r="N7264" i="1"/>
  <c r="N7265" i="1"/>
  <c r="N7266" i="1"/>
  <c r="N7267" i="1"/>
  <c r="N7268" i="1"/>
  <c r="N7269" i="1"/>
  <c r="N7270" i="1"/>
  <c r="N7271" i="1"/>
  <c r="N7272" i="1"/>
  <c r="N7273" i="1"/>
  <c r="N7274" i="1"/>
  <c r="N7275" i="1"/>
  <c r="N7276" i="1"/>
  <c r="N7277" i="1"/>
  <c r="N7278" i="1"/>
  <c r="N7279" i="1"/>
  <c r="N7280" i="1"/>
  <c r="N7281" i="1"/>
  <c r="N7282" i="1"/>
  <c r="N7283" i="1"/>
  <c r="N7284" i="1"/>
  <c r="N7285" i="1"/>
  <c r="N7286" i="1"/>
  <c r="N7287" i="1"/>
  <c r="N7288" i="1"/>
  <c r="N7289" i="1"/>
  <c r="N7290" i="1"/>
  <c r="N7291" i="1"/>
  <c r="N7292" i="1"/>
  <c r="N7293" i="1"/>
  <c r="N7294" i="1"/>
  <c r="N7295" i="1"/>
  <c r="N7296" i="1"/>
  <c r="N7297" i="1"/>
  <c r="N7298" i="1"/>
  <c r="N7299" i="1"/>
  <c r="N7300" i="1"/>
  <c r="N7301" i="1"/>
  <c r="N7302" i="1"/>
  <c r="N7303" i="1"/>
  <c r="N7304" i="1"/>
  <c r="N7305" i="1"/>
  <c r="N7306" i="1"/>
  <c r="N7307" i="1"/>
  <c r="N7308" i="1"/>
  <c r="N7309" i="1"/>
  <c r="N7310" i="1"/>
  <c r="N7311" i="1"/>
  <c r="N7312" i="1"/>
  <c r="N7313" i="1"/>
  <c r="N7314" i="1"/>
  <c r="N7315" i="1"/>
  <c r="N7316" i="1"/>
  <c r="N7317" i="1"/>
  <c r="N7318" i="1"/>
  <c r="N7319" i="1"/>
  <c r="N7320" i="1"/>
  <c r="N7321" i="1"/>
  <c r="N7322" i="1"/>
  <c r="N7323" i="1"/>
  <c r="N7324" i="1"/>
  <c r="N7325" i="1"/>
  <c r="N7326" i="1"/>
  <c r="N7327" i="1"/>
  <c r="N7328" i="1"/>
  <c r="N7329" i="1"/>
  <c r="N7330" i="1"/>
  <c r="N7331" i="1"/>
  <c r="N7332" i="1"/>
  <c r="N7333" i="1"/>
  <c r="N7334" i="1"/>
  <c r="N7335" i="1"/>
  <c r="N7336" i="1"/>
  <c r="N7337" i="1"/>
  <c r="N7338" i="1"/>
  <c r="N7339" i="1"/>
  <c r="N7340" i="1"/>
  <c r="N7341" i="1"/>
  <c r="N7342" i="1"/>
  <c r="N7343" i="1"/>
  <c r="N7344" i="1"/>
  <c r="N7345" i="1"/>
  <c r="N7346" i="1"/>
  <c r="N7347" i="1"/>
  <c r="N7348" i="1"/>
  <c r="N7349" i="1"/>
  <c r="N7350" i="1"/>
  <c r="N7351" i="1"/>
  <c r="N7352" i="1"/>
  <c r="N7353" i="1"/>
  <c r="N7354" i="1"/>
  <c r="N7355" i="1"/>
  <c r="N7356" i="1"/>
  <c r="N7357" i="1"/>
  <c r="N7358" i="1"/>
  <c r="N7359" i="1"/>
  <c r="N7360" i="1"/>
  <c r="N7361" i="1"/>
  <c r="N7362" i="1"/>
  <c r="N7363" i="1"/>
  <c r="N7364" i="1"/>
  <c r="N7365" i="1"/>
  <c r="N7366" i="1"/>
  <c r="N7367" i="1"/>
  <c r="N7368" i="1"/>
  <c r="N7369" i="1"/>
  <c r="N7370" i="1"/>
  <c r="N7371" i="1"/>
  <c r="N7372" i="1"/>
  <c r="N7373" i="1"/>
  <c r="N7374" i="1"/>
  <c r="N7375" i="1"/>
  <c r="N7376" i="1"/>
  <c r="N7377" i="1"/>
  <c r="N7378" i="1"/>
  <c r="N7379" i="1"/>
  <c r="N7380" i="1"/>
  <c r="N7381" i="1"/>
  <c r="N7382" i="1"/>
  <c r="N7383" i="1"/>
  <c r="N7384" i="1"/>
  <c r="N7385" i="1"/>
  <c r="N7386" i="1"/>
  <c r="N7387" i="1"/>
  <c r="N7388" i="1"/>
  <c r="N7389" i="1"/>
  <c r="N7390" i="1"/>
  <c r="N7391" i="1"/>
  <c r="N7392" i="1"/>
  <c r="N7393" i="1"/>
  <c r="N7394" i="1"/>
  <c r="N7395" i="1"/>
  <c r="N7396" i="1"/>
  <c r="N7397" i="1"/>
  <c r="N7398" i="1"/>
  <c r="N7399" i="1"/>
  <c r="N7400" i="1"/>
  <c r="N7401" i="1"/>
  <c r="N7402" i="1"/>
  <c r="N7403" i="1"/>
  <c r="N7404" i="1"/>
  <c r="N7405" i="1"/>
  <c r="N7406" i="1"/>
  <c r="N7407" i="1"/>
  <c r="N7408" i="1"/>
  <c r="N7409" i="1"/>
  <c r="N7410" i="1"/>
  <c r="N7411" i="1"/>
  <c r="N7412" i="1"/>
  <c r="N7413" i="1"/>
  <c r="N7414" i="1"/>
  <c r="N7415" i="1"/>
  <c r="N7416" i="1"/>
  <c r="N7417" i="1"/>
  <c r="N7418" i="1"/>
  <c r="N7419" i="1"/>
  <c r="N7420" i="1"/>
  <c r="N7421" i="1"/>
  <c r="N7422" i="1"/>
  <c r="N7423" i="1"/>
  <c r="N7424" i="1"/>
  <c r="N7425" i="1"/>
  <c r="N7426" i="1"/>
  <c r="N7427" i="1"/>
  <c r="N7428" i="1"/>
  <c r="N7429" i="1"/>
  <c r="N7430" i="1"/>
  <c r="N7431" i="1"/>
  <c r="N7432" i="1"/>
  <c r="N7433" i="1"/>
  <c r="N7434" i="1"/>
  <c r="N7435" i="1"/>
  <c r="N7436" i="1"/>
  <c r="N7437" i="1"/>
  <c r="N7438" i="1"/>
  <c r="N7439" i="1"/>
  <c r="N7440" i="1"/>
  <c r="N7441" i="1"/>
  <c r="N7442" i="1"/>
  <c r="N7443" i="1"/>
  <c r="N7444" i="1"/>
  <c r="N7445" i="1"/>
  <c r="N7446" i="1"/>
  <c r="N7447" i="1"/>
  <c r="N7448" i="1"/>
  <c r="N7449" i="1"/>
  <c r="N7450" i="1"/>
  <c r="N7451" i="1"/>
  <c r="N7452" i="1"/>
  <c r="N7453" i="1"/>
  <c r="N7454" i="1"/>
  <c r="N7455" i="1"/>
  <c r="N7456" i="1"/>
  <c r="N7457" i="1"/>
  <c r="N7458" i="1"/>
  <c r="N7459" i="1"/>
  <c r="N7460" i="1"/>
  <c r="N7461" i="1"/>
  <c r="N7462" i="1"/>
  <c r="N7463" i="1"/>
  <c r="N7464" i="1"/>
  <c r="N7465" i="1"/>
  <c r="N7466" i="1"/>
  <c r="N7467" i="1"/>
  <c r="N7468" i="1"/>
  <c r="N7469" i="1"/>
  <c r="N7470" i="1"/>
  <c r="N7471" i="1"/>
  <c r="N7472" i="1"/>
  <c r="N7473" i="1"/>
  <c r="N7474" i="1"/>
  <c r="N7475" i="1"/>
  <c r="N7476" i="1"/>
  <c r="N7477" i="1"/>
  <c r="N7478" i="1"/>
  <c r="N7479" i="1"/>
  <c r="N7480" i="1"/>
  <c r="N7481" i="1"/>
  <c r="N7482" i="1"/>
  <c r="N7483" i="1"/>
  <c r="N7484" i="1"/>
  <c r="N7485" i="1"/>
  <c r="N7486" i="1"/>
  <c r="N7487" i="1"/>
  <c r="N7488" i="1"/>
  <c r="N7489" i="1"/>
  <c r="N7490" i="1"/>
  <c r="N7491" i="1"/>
  <c r="N7492" i="1"/>
  <c r="N7493" i="1"/>
  <c r="N7494" i="1"/>
  <c r="N7495" i="1"/>
  <c r="N7496" i="1"/>
  <c r="N7497" i="1"/>
  <c r="N7498" i="1"/>
  <c r="N7499" i="1"/>
  <c r="N7500" i="1"/>
  <c r="N7501" i="1"/>
  <c r="N7502" i="1"/>
  <c r="N7503" i="1"/>
  <c r="N7504" i="1"/>
  <c r="N7505" i="1"/>
  <c r="N7506" i="1"/>
  <c r="N7507" i="1"/>
  <c r="N7508" i="1"/>
  <c r="N7509" i="1"/>
  <c r="N7510" i="1"/>
  <c r="N7511" i="1"/>
  <c r="N7512" i="1"/>
  <c r="N7513" i="1"/>
  <c r="N7514" i="1"/>
  <c r="N7515" i="1"/>
  <c r="N7516" i="1"/>
  <c r="N7517" i="1"/>
  <c r="N7518" i="1"/>
  <c r="N7519" i="1"/>
  <c r="N7520" i="1"/>
  <c r="N7521" i="1"/>
  <c r="N7522" i="1"/>
  <c r="N7523" i="1"/>
  <c r="N7524" i="1"/>
  <c r="N7525" i="1"/>
  <c r="N7526" i="1"/>
  <c r="N7527" i="1"/>
  <c r="N7528" i="1"/>
  <c r="N7529" i="1"/>
  <c r="N7530" i="1"/>
  <c r="N7531" i="1"/>
  <c r="N7532" i="1"/>
  <c r="N7533" i="1"/>
  <c r="N7534" i="1"/>
  <c r="N7535" i="1"/>
  <c r="N7536" i="1"/>
  <c r="N7537" i="1"/>
  <c r="N7538" i="1"/>
  <c r="N7539" i="1"/>
  <c r="N7540" i="1"/>
  <c r="N7541" i="1"/>
  <c r="N7542" i="1"/>
  <c r="N7543" i="1"/>
  <c r="N7544" i="1"/>
  <c r="N7545" i="1"/>
  <c r="N7546" i="1"/>
  <c r="N7547" i="1"/>
  <c r="N7548" i="1"/>
  <c r="N7549" i="1"/>
  <c r="N7550" i="1"/>
  <c r="N7551" i="1"/>
  <c r="N7552" i="1"/>
  <c r="N7553" i="1"/>
  <c r="N7554" i="1"/>
  <c r="N7555" i="1"/>
  <c r="N7556" i="1"/>
  <c r="N7557" i="1"/>
  <c r="N7558" i="1"/>
  <c r="N7559" i="1"/>
  <c r="N7560" i="1"/>
  <c r="N7561" i="1"/>
  <c r="N7562" i="1"/>
  <c r="N7563" i="1"/>
  <c r="N7564" i="1"/>
  <c r="N7565" i="1"/>
  <c r="N7566" i="1"/>
  <c r="N7567" i="1"/>
  <c r="N7568" i="1"/>
  <c r="N7569" i="1"/>
  <c r="N7570" i="1"/>
  <c r="N7571" i="1"/>
  <c r="N7572" i="1"/>
  <c r="N7573" i="1"/>
  <c r="N7574" i="1"/>
  <c r="N7575" i="1"/>
  <c r="N7576" i="1"/>
  <c r="N7577" i="1"/>
  <c r="N7578" i="1"/>
  <c r="N7579" i="1"/>
  <c r="N7580" i="1"/>
  <c r="N7581" i="1"/>
  <c r="N7582" i="1"/>
  <c r="N7583" i="1"/>
  <c r="N7584" i="1"/>
  <c r="N7585" i="1"/>
  <c r="N7586" i="1"/>
  <c r="N7587" i="1"/>
  <c r="N7588" i="1"/>
  <c r="N7589" i="1"/>
  <c r="N7590" i="1"/>
  <c r="N7591" i="1"/>
  <c r="N7592" i="1"/>
  <c r="N7593" i="1"/>
  <c r="N7594" i="1"/>
  <c r="N7595" i="1"/>
  <c r="N7596" i="1"/>
  <c r="N7597" i="1"/>
  <c r="N7598" i="1"/>
  <c r="N7599" i="1"/>
  <c r="N7600" i="1"/>
  <c r="N7601" i="1"/>
  <c r="N7602" i="1"/>
  <c r="N7603" i="1"/>
  <c r="N7604" i="1"/>
  <c r="N7605" i="1"/>
  <c r="N7606" i="1"/>
  <c r="N7607" i="1"/>
  <c r="N7608" i="1"/>
  <c r="N7609" i="1"/>
  <c r="N7610" i="1"/>
  <c r="N7611" i="1"/>
  <c r="N7612" i="1"/>
  <c r="N7613" i="1"/>
  <c r="N7614" i="1"/>
  <c r="N7615" i="1"/>
  <c r="N7616" i="1"/>
  <c r="N7617" i="1"/>
  <c r="N7618" i="1"/>
  <c r="N7619" i="1"/>
  <c r="N7620" i="1"/>
  <c r="N7621" i="1"/>
  <c r="N7622" i="1"/>
  <c r="N7623" i="1"/>
  <c r="N7624" i="1"/>
  <c r="N7625" i="1"/>
  <c r="N7626" i="1"/>
  <c r="N7627" i="1"/>
  <c r="N7628" i="1"/>
  <c r="N7629" i="1"/>
  <c r="N7630" i="1"/>
  <c r="N7631" i="1"/>
  <c r="N7632" i="1"/>
  <c r="N7633" i="1"/>
  <c r="N7634" i="1"/>
  <c r="N7635" i="1"/>
  <c r="N7636" i="1"/>
  <c r="N7637" i="1"/>
  <c r="N7638" i="1"/>
  <c r="N7639" i="1"/>
  <c r="N7640" i="1"/>
  <c r="N7641" i="1"/>
  <c r="N7642" i="1"/>
  <c r="N7643" i="1"/>
  <c r="N7644" i="1"/>
  <c r="N7645" i="1"/>
  <c r="N7646" i="1"/>
  <c r="C2"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B2" i="1"/>
  <c r="B3"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K21" i="22" l="1"/>
  <c r="O21" i="22" s="1"/>
  <c r="H27" i="22"/>
  <c r="M27" i="22" s="1"/>
  <c r="I33" i="22"/>
  <c r="I21" i="22"/>
  <c r="N21" i="22" s="1"/>
  <c r="H40" i="22"/>
  <c r="M40" i="22" s="1"/>
  <c r="K22" i="20"/>
  <c r="O22" i="20" s="1"/>
  <c r="M584" i="43"/>
  <c r="M491" i="43"/>
  <c r="M383" i="43"/>
  <c r="M571" i="43"/>
  <c r="M375" i="43"/>
  <c r="M398" i="43"/>
  <c r="M592" i="43"/>
  <c r="M579" i="43"/>
  <c r="M486" i="43"/>
  <c r="M537" i="43"/>
  <c r="M585" i="43"/>
  <c r="M565" i="43"/>
  <c r="M614" i="43"/>
  <c r="M9" i="43"/>
  <c r="M194" i="43"/>
  <c r="M125" i="43"/>
  <c r="M129" i="43"/>
  <c r="M205" i="43"/>
  <c r="M320" i="43"/>
  <c r="M42" i="43"/>
  <c r="M113" i="43"/>
  <c r="M114" i="43"/>
  <c r="M104" i="43"/>
  <c r="M22" i="43"/>
  <c r="M581" i="43"/>
  <c r="M613" i="43"/>
  <c r="M595" i="43"/>
  <c r="M538" i="43"/>
  <c r="M590" i="43"/>
  <c r="M649" i="43"/>
  <c r="M599" i="43"/>
  <c r="M606" i="43"/>
  <c r="M640" i="43"/>
  <c r="M152" i="43"/>
  <c r="M60" i="43"/>
  <c r="M13" i="43"/>
  <c r="M264" i="43"/>
  <c r="M140" i="43"/>
  <c r="M165" i="43"/>
  <c r="M257" i="43"/>
  <c r="M55" i="43"/>
  <c r="M11" i="43"/>
  <c r="M337" i="43"/>
  <c r="M4" i="43"/>
  <c r="M17" i="43"/>
  <c r="M609" i="43"/>
  <c r="M32" i="43"/>
  <c r="M629" i="43"/>
  <c r="M644" i="43"/>
  <c r="M602" i="43"/>
  <c r="M5" i="43"/>
  <c r="M21" i="43"/>
  <c r="M39" i="43"/>
  <c r="M567" i="43"/>
  <c r="M549" i="43"/>
  <c r="M558" i="43"/>
  <c r="M28" i="43"/>
  <c r="M406" i="43"/>
  <c r="M412" i="43"/>
  <c r="M95" i="43"/>
  <c r="M296" i="43"/>
  <c r="M287" i="43"/>
  <c r="M466" i="43"/>
  <c r="M69" i="43"/>
  <c r="M282" i="43"/>
  <c r="M522" i="43"/>
  <c r="M119" i="43"/>
  <c r="M72" i="43"/>
  <c r="M422" i="43"/>
  <c r="M96" i="43"/>
  <c r="M252" i="43"/>
  <c r="M483" i="43"/>
  <c r="M223" i="43"/>
  <c r="M67" i="43"/>
  <c r="M341" i="43"/>
  <c r="M112" i="43"/>
  <c r="M146" i="43"/>
  <c r="M145" i="43"/>
  <c r="M397" i="43"/>
  <c r="M502" i="43"/>
  <c r="M487" i="43"/>
  <c r="M458" i="43"/>
  <c r="M161" i="43"/>
  <c r="M515" i="43"/>
  <c r="M342" i="43"/>
  <c r="M303" i="43"/>
  <c r="M68" i="43"/>
  <c r="M204" i="43"/>
  <c r="M511" i="43"/>
  <c r="M338" i="43"/>
  <c r="M460" i="43"/>
  <c r="M238" i="43"/>
  <c r="M176" i="43"/>
  <c r="M428" i="43"/>
  <c r="M392" i="43"/>
  <c r="M439" i="43"/>
  <c r="M448" i="43"/>
  <c r="M160" i="43"/>
  <c r="M501" i="43"/>
  <c r="M102" i="43"/>
  <c r="M344" i="43"/>
  <c r="M485" i="43"/>
  <c r="M71" i="43"/>
  <c r="M85" i="43"/>
  <c r="M107" i="43"/>
  <c r="M137" i="43"/>
  <c r="M83" i="43"/>
  <c r="M90" i="43"/>
  <c r="M404" i="43"/>
  <c r="M191" i="43"/>
  <c r="M66" i="43"/>
  <c r="M395" i="43"/>
  <c r="M365" i="43"/>
  <c r="M187" i="43"/>
  <c r="M475" i="43"/>
  <c r="M517" i="43"/>
  <c r="M334" i="43"/>
  <c r="M245" i="43"/>
  <c r="M443" i="43"/>
  <c r="M309" i="43"/>
  <c r="M452" i="43"/>
  <c r="M278" i="43"/>
  <c r="M281" i="43"/>
  <c r="M507" i="43"/>
  <c r="M495" i="43"/>
  <c r="M82" i="43"/>
  <c r="M174" i="43"/>
  <c r="M239" i="43"/>
  <c r="M251" i="43"/>
  <c r="M304" i="43"/>
  <c r="M450" i="43"/>
  <c r="M149" i="43"/>
  <c r="M253" i="43"/>
  <c r="M423" i="43"/>
  <c r="M295" i="43"/>
  <c r="M188" i="43"/>
  <c r="M531" i="43"/>
  <c r="M527" i="43"/>
  <c r="M524" i="43"/>
  <c r="M228" i="43"/>
  <c r="M493" i="43"/>
  <c r="M534" i="43"/>
  <c r="M183" i="43"/>
  <c r="M433" i="43"/>
  <c r="M89" i="43"/>
  <c r="M430" i="43"/>
  <c r="M539" i="43"/>
  <c r="M413" i="43"/>
  <c r="M568" i="43"/>
  <c r="M528" i="43"/>
  <c r="M516" i="43"/>
  <c r="M259" i="43"/>
  <c r="M510" i="43"/>
  <c r="M105" i="43"/>
  <c r="M601" i="43"/>
  <c r="M190" i="43"/>
  <c r="M386" i="43"/>
  <c r="M555" i="43"/>
  <c r="M563" i="43"/>
  <c r="M322" i="43"/>
  <c r="M360" i="43"/>
  <c r="M572" i="43"/>
  <c r="M562" i="43"/>
  <c r="M331" i="43"/>
  <c r="M288" i="43"/>
  <c r="M135" i="43"/>
  <c r="M637" i="43"/>
  <c r="M328" i="43"/>
  <c r="M597" i="43"/>
  <c r="M390" i="43"/>
  <c r="M477" i="43"/>
  <c r="M36" i="43"/>
  <c r="M202" i="43"/>
  <c r="M33" i="43"/>
  <c r="M271" i="43"/>
  <c r="M575" i="43"/>
  <c r="M582" i="43"/>
  <c r="M653" i="43"/>
  <c r="M523" i="43"/>
  <c r="M619" i="43"/>
  <c r="M354" i="43"/>
  <c r="M132" i="43"/>
  <c r="M616" i="43"/>
  <c r="M343" i="43"/>
  <c r="M43" i="43"/>
  <c r="M402" i="43"/>
  <c r="M84" i="43"/>
  <c r="M556" i="43"/>
  <c r="M465" i="43"/>
  <c r="M24" i="43"/>
  <c r="M142" i="43"/>
  <c r="M166" i="43"/>
  <c r="M219" i="43"/>
  <c r="M340" i="43"/>
  <c r="M159" i="43"/>
  <c r="M74" i="43"/>
  <c r="M316" i="43"/>
  <c r="M335" i="43"/>
  <c r="M384" i="43"/>
  <c r="M627" i="43"/>
  <c r="M332" i="43"/>
  <c r="M648" i="43"/>
  <c r="M133" i="43"/>
  <c r="M158" i="43"/>
  <c r="M209" i="43"/>
  <c r="M496" i="43"/>
  <c r="M369" i="43"/>
  <c r="M533" i="43"/>
  <c r="M227" i="43"/>
  <c r="M231" i="43"/>
  <c r="M163" i="43"/>
  <c r="M306" i="43"/>
  <c r="M521" i="43"/>
  <c r="M61" i="43"/>
  <c r="M138" i="43"/>
  <c r="M421" i="43"/>
  <c r="M242" i="43"/>
  <c r="M333" i="43"/>
  <c r="M559" i="43"/>
  <c r="M79" i="43"/>
  <c r="M200" i="43"/>
  <c r="M50" i="43"/>
  <c r="M279" i="43"/>
  <c r="M172" i="43"/>
  <c r="M16" i="43"/>
  <c r="M594" i="43"/>
  <c r="M8" i="43"/>
  <c r="M307" i="43"/>
  <c r="M101" i="43"/>
  <c r="M367" i="43"/>
  <c r="M551" i="43"/>
  <c r="M372" i="43"/>
  <c r="M476" i="43"/>
  <c r="M543" i="43"/>
  <c r="M600" i="43"/>
  <c r="M37" i="43"/>
  <c r="M226" i="43"/>
  <c r="M167" i="43"/>
  <c r="M87" i="43"/>
  <c r="M197" i="43"/>
  <c r="M97" i="43"/>
  <c r="M643" i="43"/>
  <c r="M370" i="43"/>
  <c r="M148" i="43"/>
  <c r="M652" i="43"/>
  <c r="M489" i="43"/>
  <c r="M441" i="43"/>
  <c r="M203" i="43"/>
  <c r="M193" i="43"/>
  <c r="M408" i="43"/>
  <c r="M46" i="43"/>
  <c r="M436" i="43"/>
  <c r="M134" i="43"/>
  <c r="M268" i="43"/>
  <c r="M639" i="43"/>
  <c r="M446" i="43"/>
  <c r="M363" i="43"/>
  <c r="M283" i="43"/>
  <c r="M424" i="43"/>
  <c r="M185" i="43"/>
  <c r="M45" i="43"/>
  <c r="M299" i="43"/>
  <c r="M277" i="43"/>
  <c r="M461" i="43"/>
  <c r="M472" i="43"/>
  <c r="M284" i="43"/>
  <c r="M330" i="43"/>
  <c r="M381" i="43"/>
  <c r="M378" i="43"/>
  <c r="M109" i="43"/>
  <c r="M285" i="43"/>
  <c r="M57" i="43"/>
  <c r="M154" i="43"/>
  <c r="M499" i="43"/>
  <c r="M504" i="43"/>
  <c r="M116" i="43"/>
  <c r="M266" i="43"/>
  <c r="M494" i="43"/>
  <c r="M88" i="43"/>
  <c r="M508" i="43"/>
  <c r="M274" i="43"/>
  <c r="M547" i="43"/>
  <c r="M177" i="43"/>
  <c r="M100" i="43"/>
  <c r="M492" i="43"/>
  <c r="M250" i="43"/>
  <c r="M241" i="43"/>
  <c r="M18" i="43"/>
  <c r="M544" i="43"/>
  <c r="M630" i="43"/>
  <c r="M12" i="43"/>
  <c r="M263" i="43"/>
  <c r="M319" i="43"/>
  <c r="M235" i="43"/>
  <c r="M514" i="43"/>
  <c r="M310" i="43"/>
  <c r="M115" i="43"/>
  <c r="M526" i="43"/>
  <c r="M323" i="43"/>
  <c r="M621" i="43"/>
  <c r="M481" i="43"/>
  <c r="M290" i="43"/>
  <c r="M471" i="43"/>
  <c r="M541" i="43"/>
  <c r="M144" i="43"/>
  <c r="M451" i="43"/>
  <c r="M225" i="43"/>
  <c r="M588" i="43"/>
  <c r="M642" i="43"/>
  <c r="M353" i="43"/>
  <c r="M583" i="43"/>
  <c r="M218" i="43"/>
  <c r="M108" i="43"/>
  <c r="M530" i="43"/>
  <c r="M638" i="43"/>
  <c r="M164" i="43"/>
  <c r="M179" i="43"/>
  <c r="M605" i="43"/>
  <c r="M650" i="43"/>
  <c r="M352" i="43"/>
  <c r="M550" i="43"/>
  <c r="M631" i="43"/>
  <c r="M75" i="43"/>
  <c r="M318" i="43"/>
  <c r="M153" i="43"/>
  <c r="M240" i="43"/>
  <c r="M99" i="43"/>
  <c r="M302" i="43"/>
  <c r="M615" i="43"/>
  <c r="M230" i="43"/>
  <c r="M632" i="43"/>
  <c r="M195" i="43"/>
  <c r="M410" i="43"/>
  <c r="M503" i="43"/>
  <c r="M561" i="43"/>
  <c r="M586" i="43"/>
  <c r="M456" i="43"/>
  <c r="M463" i="43"/>
  <c r="M103" i="43"/>
  <c r="M298" i="43"/>
  <c r="M364" i="43"/>
  <c r="M444" i="43"/>
  <c r="M488" i="43"/>
  <c r="M598" i="43"/>
  <c r="M536" i="43"/>
  <c r="M10" i="43"/>
  <c r="M348" i="43"/>
  <c r="M655" i="43"/>
  <c r="M311" i="43"/>
  <c r="M26" i="43"/>
  <c r="M73" i="43"/>
  <c r="M147" i="43"/>
  <c r="M182" i="43"/>
  <c r="M548" i="43"/>
  <c r="M589" i="43"/>
  <c r="M127" i="43"/>
  <c r="M141" i="43"/>
  <c r="M497" i="43"/>
  <c r="M403" i="43"/>
  <c r="M645" i="43"/>
  <c r="M622" i="43"/>
  <c r="M498" i="43"/>
  <c r="M93" i="43"/>
  <c r="M566" i="43"/>
  <c r="M429" i="43"/>
  <c r="M29" i="43"/>
  <c r="M70" i="43"/>
  <c r="M603" i="43"/>
  <c r="M162" i="43"/>
  <c r="M438" i="43"/>
  <c r="M351" i="43"/>
  <c r="M454" i="43"/>
  <c r="M546" i="43"/>
  <c r="M373" i="43"/>
  <c r="M173" i="43"/>
  <c r="M232" i="43"/>
  <c r="M470" i="43"/>
  <c r="M440" i="43"/>
  <c r="M634" i="43"/>
  <c r="M40" i="43"/>
  <c r="M261" i="43"/>
  <c r="M321" i="43"/>
  <c r="M374" i="43"/>
  <c r="M34" i="43"/>
  <c r="M519" i="43"/>
  <c r="M587" i="43"/>
  <c r="M474" i="43"/>
  <c r="M156" i="43"/>
  <c r="M123" i="43"/>
  <c r="M540" i="43"/>
  <c r="M280" i="43"/>
  <c r="M317" i="43"/>
  <c r="M552" i="43"/>
  <c r="M617" i="43"/>
  <c r="M308" i="43"/>
  <c r="M222" i="43"/>
  <c r="M391" i="43"/>
  <c r="M111" i="43"/>
  <c r="M270" i="43"/>
  <c r="M608" i="43"/>
  <c r="M289" i="43"/>
  <c r="M212" i="43"/>
  <c r="M542" i="43"/>
  <c r="M38" i="43"/>
  <c r="M647" i="43"/>
  <c r="M407" i="43"/>
  <c r="M91" i="43"/>
  <c r="M389" i="43"/>
  <c r="M525" i="43"/>
  <c r="M371" i="43"/>
  <c r="M269" i="43"/>
  <c r="M366" i="43"/>
  <c r="M155" i="43"/>
  <c r="M326" i="43"/>
  <c r="M221" i="43"/>
  <c r="M314" i="43"/>
  <c r="M169" i="43"/>
  <c r="M473" i="43"/>
  <c r="M41" i="43"/>
  <c r="M345" i="43"/>
  <c r="M15" i="43"/>
  <c r="M214" i="43"/>
  <c r="M178" i="43"/>
  <c r="M48" i="43"/>
  <c r="M192" i="43"/>
  <c r="M25" i="43"/>
  <c r="M199" i="43"/>
  <c r="M442" i="43"/>
  <c r="M110" i="43"/>
  <c r="M576" i="43"/>
  <c r="M136" i="43"/>
  <c r="M591" i="43"/>
  <c r="M434" i="43"/>
  <c r="M181" i="43"/>
  <c r="M388" i="43"/>
  <c r="M385" i="43"/>
  <c r="M171" i="43"/>
  <c r="M52" i="43"/>
  <c r="M349" i="43"/>
  <c r="M427" i="43"/>
  <c r="M358" i="43"/>
  <c r="M512" i="43"/>
  <c r="M272" i="43"/>
  <c r="M315" i="43"/>
  <c r="M426" i="43"/>
  <c r="M505" i="43"/>
  <c r="M411" i="43"/>
  <c r="M355" i="43"/>
  <c r="M44" i="43"/>
  <c r="M636" i="43"/>
  <c r="M554" i="43"/>
  <c r="M98" i="43"/>
  <c r="M58" i="43"/>
  <c r="M210" i="43"/>
  <c r="M376" i="43"/>
  <c r="M633" i="43"/>
  <c r="M206" i="43"/>
  <c r="M292" i="43"/>
  <c r="M14" i="43"/>
  <c r="M94" i="43"/>
  <c r="M301" i="43"/>
  <c r="M64" i="43"/>
  <c r="M267" i="43"/>
  <c r="M325" i="43"/>
  <c r="M625" i="43"/>
  <c r="M151" i="43"/>
  <c r="M445" i="43"/>
  <c r="M557" i="43"/>
  <c r="M246" i="43"/>
  <c r="M260" i="43"/>
  <c r="M532" i="43"/>
  <c r="M327" i="43"/>
  <c r="M418" i="43"/>
  <c r="M626" i="43"/>
  <c r="M368" i="43"/>
  <c r="M467" i="43"/>
  <c r="M217" i="43"/>
  <c r="M31" i="43"/>
  <c r="M186" i="43"/>
  <c r="M604" i="43"/>
  <c r="M357" i="43"/>
  <c r="M198" i="43"/>
  <c r="M520" i="43"/>
  <c r="M628" i="43"/>
  <c r="M435" i="43"/>
  <c r="M509" i="43"/>
  <c r="M401" i="43"/>
  <c r="M216" i="43"/>
  <c r="M624" i="43"/>
  <c r="M596" i="43"/>
  <c r="M380" i="43"/>
  <c r="M256" i="43"/>
  <c r="M573" i="43"/>
  <c r="M577" i="43"/>
  <c r="M63" i="43"/>
  <c r="M86" i="43"/>
  <c r="M291" i="43"/>
  <c r="M249" i="43"/>
  <c r="M478" i="43"/>
  <c r="M480" i="43"/>
  <c r="M646" i="43"/>
  <c r="M377" i="43"/>
  <c r="M78" i="43"/>
  <c r="M54" i="43"/>
  <c r="M294" i="43"/>
  <c r="M529" i="43"/>
  <c r="M361" i="43"/>
  <c r="M117" i="43"/>
  <c r="M580" i="43"/>
  <c r="M7" i="43"/>
  <c r="M618" i="43"/>
  <c r="M560" i="43"/>
  <c r="M175" i="43"/>
  <c r="M76" i="43"/>
  <c r="M207" i="43"/>
  <c r="M56" i="43"/>
  <c r="M81" i="43"/>
  <c r="M201" i="43"/>
  <c r="M387" i="43"/>
  <c r="M339" i="43"/>
  <c r="M59" i="43"/>
  <c r="M19" i="43"/>
  <c r="M297" i="43"/>
  <c r="M121" i="43"/>
  <c r="M213" i="43"/>
  <c r="M220" i="43"/>
  <c r="M641" i="43"/>
  <c r="M243" i="43"/>
  <c r="M394" i="43"/>
  <c r="M126" i="43"/>
  <c r="M265" i="43"/>
  <c r="M415" i="43"/>
  <c r="M237" i="43"/>
  <c r="M484" i="43"/>
  <c r="M27" i="43"/>
  <c r="M350" i="43"/>
  <c r="M215" i="43"/>
  <c r="M535" i="43"/>
  <c r="M347" i="43"/>
  <c r="M437" i="43"/>
  <c r="M106" i="43"/>
  <c r="M399" i="43"/>
  <c r="M578" i="43"/>
  <c r="M248" i="43"/>
  <c r="M607" i="43"/>
  <c r="M189" i="43"/>
  <c r="M432" i="43"/>
  <c r="M409" i="43"/>
  <c r="M77" i="43"/>
  <c r="M273" i="43"/>
  <c r="M506" i="43"/>
  <c r="M312" i="43"/>
  <c r="M329" i="43"/>
  <c r="M462" i="43"/>
  <c r="M593" i="43"/>
  <c r="M120" i="43"/>
  <c r="M124" i="43"/>
  <c r="M393" i="43"/>
  <c r="M275" i="43"/>
  <c r="M224" i="43"/>
  <c r="M469" i="43"/>
  <c r="M53" i="43"/>
  <c r="M49" i="43"/>
  <c r="M416" i="43"/>
  <c r="M196" i="43"/>
  <c r="M254" i="43"/>
  <c r="M564" i="43"/>
  <c r="M623" i="43"/>
  <c r="M130" i="43"/>
  <c r="M184" i="43"/>
  <c r="M362" i="43"/>
  <c r="M244" i="43"/>
  <c r="M313" i="43"/>
  <c r="M382" i="43"/>
  <c r="M656" i="43"/>
  <c r="M468" i="43"/>
  <c r="M459" i="43"/>
  <c r="M651" i="43"/>
  <c r="M51" i="43"/>
  <c r="M359" i="43"/>
  <c r="M118" i="43"/>
  <c r="M276" i="43"/>
  <c r="M62" i="43"/>
  <c r="M419" i="43"/>
  <c r="M490" i="43"/>
  <c r="M143" i="43"/>
  <c r="M168" i="43"/>
  <c r="M420" i="43"/>
  <c r="M425" i="43"/>
  <c r="M305" i="43"/>
  <c r="M6" i="43"/>
  <c r="M262" i="43"/>
  <c r="M229" i="43"/>
  <c r="M336" i="43"/>
  <c r="M139" i="43"/>
  <c r="M479" i="43"/>
  <c r="M255" i="43"/>
  <c r="M20" i="43"/>
  <c r="M610" i="43"/>
  <c r="M23" i="43"/>
  <c r="M80" i="43"/>
  <c r="M92" i="43"/>
  <c r="M293" i="43"/>
  <c r="M545" i="43"/>
  <c r="M570" i="43"/>
  <c r="M513" i="43"/>
  <c r="M180" i="43"/>
  <c r="M236" i="43"/>
  <c r="M324" i="43"/>
  <c r="M128" i="43"/>
  <c r="M47" i="43"/>
  <c r="M300" i="43"/>
  <c r="M208" i="43"/>
  <c r="M455" i="43"/>
  <c r="M286" i="43"/>
  <c r="M211" i="43"/>
  <c r="M453" i="43"/>
  <c r="M346" i="43"/>
  <c r="M233" i="43"/>
  <c r="M122" i="43"/>
  <c r="M612" i="43"/>
  <c r="M457" i="43"/>
  <c r="M405" i="43"/>
  <c r="M447" i="43"/>
  <c r="M500" i="43"/>
  <c r="M654" i="43"/>
  <c r="M234" i="43"/>
  <c r="M518" i="43"/>
  <c r="M482" i="43"/>
  <c r="M247" i="43"/>
  <c r="M414" i="43"/>
  <c r="M611" i="43"/>
  <c r="M150" i="43"/>
  <c r="M449" i="43"/>
  <c r="M170" i="43"/>
  <c r="M379" i="43"/>
  <c r="M635" i="43"/>
  <c r="M431" i="43"/>
  <c r="M620" i="43"/>
  <c r="M65" i="43"/>
  <c r="M30" i="43"/>
  <c r="M574" i="43"/>
  <c r="M157" i="43"/>
  <c r="M569" i="43"/>
  <c r="M553" i="43"/>
  <c r="M356" i="43"/>
  <c r="M464" i="43"/>
  <c r="M396" i="43"/>
  <c r="M400" i="43"/>
  <c r="M258" i="43"/>
  <c r="M35" i="43"/>
  <c r="M417" i="43"/>
  <c r="M131" i="43"/>
  <c r="I24" i="20"/>
  <c r="N24" i="20" s="1"/>
  <c r="K21" i="20"/>
  <c r="O21" i="20" s="1"/>
  <c r="K24" i="20"/>
  <c r="O24" i="20" s="1"/>
  <c r="K34" i="22"/>
  <c r="O34" i="22" s="1"/>
  <c r="H33" i="22"/>
  <c r="M33" i="22" s="1"/>
  <c r="I21" i="20"/>
  <c r="N21" i="20" s="1"/>
  <c r="H45" i="22"/>
  <c r="M45" i="22" s="1"/>
  <c r="I22" i="20"/>
  <c r="K23" i="20"/>
  <c r="O23" i="20" s="1"/>
  <c r="I20" i="20"/>
  <c r="L20" i="20" s="1"/>
  <c r="I23" i="20"/>
  <c r="H20" i="20"/>
  <c r="M20" i="20" s="1"/>
  <c r="I34" i="22"/>
  <c r="N34" i="22" s="1"/>
  <c r="H25" i="22"/>
  <c r="M25" i="22" s="1"/>
  <c r="H28" i="22"/>
  <c r="M28" i="22" s="1"/>
  <c r="K45" i="22"/>
  <c r="O45" i="22" s="1"/>
  <c r="K27" i="22"/>
  <c r="O27" i="22" s="1"/>
  <c r="K41" i="22"/>
  <c r="O41" i="22" s="1"/>
  <c r="I36" i="22"/>
  <c r="L36" i="22" s="1"/>
  <c r="I41" i="22"/>
  <c r="N41" i="22" s="1"/>
  <c r="H36" i="22"/>
  <c r="M36" i="22" s="1"/>
  <c r="N28" i="22"/>
  <c r="K29" i="22"/>
  <c r="O29" i="22" s="1"/>
  <c r="K37" i="22"/>
  <c r="O37" i="22" s="1"/>
  <c r="K44" i="22"/>
  <c r="O44" i="22" s="1"/>
  <c r="I31" i="22"/>
  <c r="N31" i="22" s="1"/>
  <c r="K28" i="22"/>
  <c r="O28" i="22" s="1"/>
  <c r="I26" i="22"/>
  <c r="N26" i="22" s="1"/>
  <c r="I23" i="22"/>
  <c r="N23" i="22" s="1"/>
  <c r="I20" i="22"/>
  <c r="L20" i="22" s="1"/>
  <c r="I37" i="22"/>
  <c r="K46" i="22"/>
  <c r="O46" i="22" s="1"/>
  <c r="H44" i="22"/>
  <c r="M44" i="22" s="1"/>
  <c r="H31" i="22"/>
  <c r="M31" i="22" s="1"/>
  <c r="H26" i="22"/>
  <c r="M26" i="22" s="1"/>
  <c r="H23" i="22"/>
  <c r="M23" i="22" s="1"/>
  <c r="H20" i="22"/>
  <c r="M20" i="22" s="1"/>
  <c r="I40" i="22"/>
  <c r="N40" i="22" s="1"/>
  <c r="I46" i="22"/>
  <c r="N25" i="22"/>
  <c r="K30" i="22"/>
  <c r="O30" i="22" s="1"/>
  <c r="I29" i="22"/>
  <c r="K22" i="22"/>
  <c r="O22" i="22" s="1"/>
  <c r="K42" i="22"/>
  <c r="O42" i="22" s="1"/>
  <c r="K38" i="22"/>
  <c r="O38" i="22" s="1"/>
  <c r="K47" i="22"/>
  <c r="O47" i="22" s="1"/>
  <c r="L33" i="22"/>
  <c r="I30" i="22"/>
  <c r="I22" i="22"/>
  <c r="I42" i="22"/>
  <c r="I38" i="22"/>
  <c r="I47" i="22"/>
  <c r="N44" i="22"/>
  <c r="N33" i="22"/>
  <c r="K32" i="22"/>
  <c r="O32" i="22" s="1"/>
  <c r="N27" i="22"/>
  <c r="K24" i="22"/>
  <c r="O24" i="22" s="1"/>
  <c r="K43" i="22"/>
  <c r="O43" i="22" s="1"/>
  <c r="K39" i="22"/>
  <c r="O39" i="22" s="1"/>
  <c r="K35" i="22"/>
  <c r="O35" i="22" s="1"/>
  <c r="N45" i="22"/>
  <c r="I32" i="22"/>
  <c r="K25" i="22"/>
  <c r="O25" i="22" s="1"/>
  <c r="I24" i="22"/>
  <c r="I43" i="22"/>
  <c r="I39" i="22"/>
  <c r="I35" i="22"/>
  <c r="I7" i="38"/>
  <c r="L7" i="38" s="1"/>
  <c r="H7" i="38"/>
  <c r="M7" i="38" s="1"/>
  <c r="H5" i="38"/>
  <c r="M5" i="38" s="1"/>
  <c r="I5" i="38"/>
  <c r="L5" i="38" s="1"/>
  <c r="H6" i="38"/>
  <c r="M6" i="38" s="1"/>
  <c r="I6" i="38"/>
  <c r="L6" i="38" s="1"/>
  <c r="H12" i="20"/>
  <c r="M12" i="20" s="1"/>
  <c r="K17" i="20"/>
  <c r="O17" i="20" s="1"/>
  <c r="I17" i="20"/>
  <c r="N17" i="20" s="1"/>
  <c r="I14" i="20"/>
  <c r="K14" i="20"/>
  <c r="O14" i="20" s="1"/>
  <c r="H5" i="22"/>
  <c r="M5" i="22" s="1"/>
  <c r="H6" i="22"/>
  <c r="M6" i="22" s="1"/>
  <c r="H7" i="22"/>
  <c r="M7" i="22" s="1"/>
  <c r="H8" i="22"/>
  <c r="M8" i="22" s="1"/>
  <c r="H9" i="22"/>
  <c r="M9" i="22" s="1"/>
  <c r="H10" i="22"/>
  <c r="M10" i="22" s="1"/>
  <c r="H11" i="22"/>
  <c r="M11" i="22" s="1"/>
  <c r="H12" i="22"/>
  <c r="M12" i="22" s="1"/>
  <c r="H13" i="22"/>
  <c r="M13" i="22" s="1"/>
  <c r="H14" i="22"/>
  <c r="M14" i="22" s="1"/>
  <c r="H15" i="22"/>
  <c r="M15" i="22" s="1"/>
  <c r="H16" i="22"/>
  <c r="M16" i="22" s="1"/>
  <c r="H17" i="22"/>
  <c r="M17" i="22" s="1"/>
  <c r="H18" i="22"/>
  <c r="M18" i="22" s="1"/>
  <c r="H19" i="22"/>
  <c r="M19" i="22" s="1"/>
  <c r="I5" i="22"/>
  <c r="I6" i="22"/>
  <c r="I7" i="22"/>
  <c r="I8" i="22"/>
  <c r="I9" i="22"/>
  <c r="I10" i="22"/>
  <c r="I11" i="22"/>
  <c r="I12" i="22"/>
  <c r="I13" i="22"/>
  <c r="I14" i="22"/>
  <c r="I15" i="22"/>
  <c r="I16" i="22"/>
  <c r="I17" i="22"/>
  <c r="I18" i="22"/>
  <c r="I19" i="22"/>
  <c r="I10" i="20"/>
  <c r="N10" i="20" s="1"/>
  <c r="K13" i="20"/>
  <c r="O13" i="20" s="1"/>
  <c r="H10" i="20"/>
  <c r="M10" i="20" s="1"/>
  <c r="I13" i="20"/>
  <c r="N13" i="20" s="1"/>
  <c r="K12" i="20"/>
  <c r="O12" i="20" s="1"/>
  <c r="N12" i="20"/>
  <c r="K9" i="20"/>
  <c r="O9" i="20" s="1"/>
  <c r="K16" i="20"/>
  <c r="L16" i="20" s="1"/>
  <c r="I18" i="20"/>
  <c r="N18" i="20" s="1"/>
  <c r="H16" i="20"/>
  <c r="M16" i="20" s="1"/>
  <c r="K15" i="20"/>
  <c r="O15" i="20" s="1"/>
  <c r="K8" i="20"/>
  <c r="O8" i="20" s="1"/>
  <c r="I9" i="20"/>
  <c r="I19" i="20"/>
  <c r="N19" i="20" s="1"/>
  <c r="I15" i="20"/>
  <c r="I11" i="20"/>
  <c r="N11" i="20" s="1"/>
  <c r="N8" i="20"/>
  <c r="H19" i="20"/>
  <c r="M19" i="20" s="1"/>
  <c r="H6" i="20"/>
  <c r="M6" i="20" s="1"/>
  <c r="H11" i="20"/>
  <c r="M11" i="20" s="1"/>
  <c r="O6" i="20"/>
  <c r="O18" i="20"/>
  <c r="H18" i="20"/>
  <c r="M18" i="20" s="1"/>
  <c r="O19" i="20"/>
  <c r="I6" i="20"/>
  <c r="H8" i="20"/>
  <c r="M8" i="20" s="1"/>
  <c r="H5" i="20"/>
  <c r="M5" i="20" s="1"/>
  <c r="H7" i="20"/>
  <c r="M7" i="20" s="1"/>
  <c r="I5" i="20"/>
  <c r="I7" i="20"/>
  <c r="I5" i="2"/>
  <c r="L5" i="2" s="1"/>
  <c r="N5" i="2"/>
  <c r="K12" i="2"/>
  <c r="N12" i="2" s="1"/>
  <c r="I16" i="2"/>
  <c r="I10" i="2"/>
  <c r="I9" i="2"/>
  <c r="I8" i="2"/>
  <c r="K14" i="2"/>
  <c r="H14" i="2"/>
  <c r="M14" i="2" s="1"/>
  <c r="K6" i="2"/>
  <c r="N6" i="2" s="1"/>
  <c r="K13" i="2"/>
  <c r="N13" i="2" s="1"/>
  <c r="H13" i="2"/>
  <c r="M13" i="2" s="1"/>
  <c r="K11" i="2"/>
  <c r="N11" i="2" s="1"/>
  <c r="I15" i="2"/>
  <c r="I7" i="2"/>
  <c r="H11" i="2"/>
  <c r="M11" i="2" s="1"/>
  <c r="H12" i="2"/>
  <c r="M12" i="2" s="1"/>
  <c r="K10" i="2"/>
  <c r="N10" i="2" s="1"/>
  <c r="K9" i="2"/>
  <c r="K16" i="2"/>
  <c r="K8" i="2"/>
  <c r="K15" i="2"/>
  <c r="N15" i="2" s="1"/>
  <c r="K7" i="2"/>
  <c r="N7" i="2" s="1"/>
  <c r="H5" i="2"/>
  <c r="M5" i="2" s="1"/>
  <c r="H6" i="2"/>
  <c r="M6" i="2" s="1"/>
  <c r="I5" i="19"/>
  <c r="H6" i="19"/>
  <c r="M6" i="19" s="1"/>
  <c r="K5" i="19"/>
  <c r="O5" i="19" s="1"/>
  <c r="I6" i="19"/>
  <c r="L6" i="19" s="1"/>
  <c r="K6" i="18"/>
  <c r="O6" i="18" s="1"/>
  <c r="K5" i="18"/>
  <c r="O5" i="18" s="1"/>
  <c r="K7" i="18"/>
  <c r="O7" i="18" s="1"/>
  <c r="K8" i="18"/>
  <c r="O8" i="18" s="1"/>
  <c r="K9" i="18"/>
  <c r="O9" i="18" s="1"/>
  <c r="K10" i="18"/>
  <c r="O10" i="18" s="1"/>
  <c r="I10" i="18"/>
  <c r="I7" i="18"/>
  <c r="H8" i="18"/>
  <c r="M8" i="18" s="1"/>
  <c r="I5" i="18"/>
  <c r="H9" i="18"/>
  <c r="M9" i="18" s="1"/>
  <c r="I6" i="18"/>
  <c r="I9" i="18"/>
  <c r="H6" i="18"/>
  <c r="M6" i="18" s="1"/>
  <c r="H10" i="18"/>
  <c r="M10" i="18" s="1"/>
  <c r="H5" i="18"/>
  <c r="M5" i="18" s="1"/>
  <c r="I8" i="18"/>
  <c r="H7" i="18"/>
  <c r="M7" i="18" s="1"/>
  <c r="F6" i="8"/>
  <c r="G6" i="8" s="1"/>
  <c r="L21" i="22" l="1"/>
  <c r="L34" i="22"/>
  <c r="N36" i="22"/>
  <c r="L23" i="22"/>
  <c r="L24" i="20"/>
  <c r="N20" i="22"/>
  <c r="L40" i="22"/>
  <c r="L31" i="22"/>
  <c r="L21" i="20"/>
  <c r="L27" i="22"/>
  <c r="L23" i="20"/>
  <c r="N23" i="20"/>
  <c r="L45" i="22"/>
  <c r="N20" i="20"/>
  <c r="L22" i="20"/>
  <c r="N22" i="20"/>
  <c r="L41" i="22"/>
  <c r="L44" i="22"/>
  <c r="L26" i="22"/>
  <c r="N46" i="22"/>
  <c r="L46" i="22"/>
  <c r="N37" i="22"/>
  <c r="L37" i="22"/>
  <c r="L28" i="22"/>
  <c r="L35" i="22"/>
  <c r="N35" i="22"/>
  <c r="L39" i="22"/>
  <c r="N39" i="22"/>
  <c r="L43" i="22"/>
  <c r="N43" i="22"/>
  <c r="L24" i="22"/>
  <c r="N24" i="22"/>
  <c r="N47" i="22"/>
  <c r="L47" i="22"/>
  <c r="L38" i="22"/>
  <c r="N38" i="22"/>
  <c r="L32" i="22"/>
  <c r="N32" i="22"/>
  <c r="N42" i="22"/>
  <c r="L42" i="22"/>
  <c r="N30" i="22"/>
  <c r="L30" i="22"/>
  <c r="N22" i="22"/>
  <c r="L22" i="22"/>
  <c r="N29" i="22"/>
  <c r="L29" i="22"/>
  <c r="L25" i="22"/>
  <c r="L9" i="18"/>
  <c r="P9" i="18" s="1"/>
  <c r="L14" i="20"/>
  <c r="O16" i="20"/>
  <c r="L18" i="20"/>
  <c r="L17" i="20"/>
  <c r="N14" i="20"/>
  <c r="L12" i="20"/>
  <c r="N16" i="22"/>
  <c r="L16" i="22"/>
  <c r="N15" i="22"/>
  <c r="L15" i="22"/>
  <c r="N14" i="22"/>
  <c r="L14" i="22"/>
  <c r="N13" i="22"/>
  <c r="L13" i="22"/>
  <c r="N5" i="22"/>
  <c r="L5" i="22"/>
  <c r="N12" i="22"/>
  <c r="L12" i="22"/>
  <c r="N11" i="22"/>
  <c r="L11" i="22"/>
  <c r="N18" i="22"/>
  <c r="L18" i="22"/>
  <c r="N10" i="22"/>
  <c r="L10" i="22"/>
  <c r="N19" i="22"/>
  <c r="L19" i="22"/>
  <c r="N17" i="22"/>
  <c r="L17" i="22"/>
  <c r="N9" i="22"/>
  <c r="L9" i="22"/>
  <c r="N8" i="22"/>
  <c r="L8" i="22"/>
  <c r="N7" i="22"/>
  <c r="L7" i="22"/>
  <c r="N6" i="22"/>
  <c r="L6" i="22"/>
  <c r="L10" i="20"/>
  <c r="L13" i="20"/>
  <c r="L8" i="20"/>
  <c r="L19" i="20"/>
  <c r="L7" i="20"/>
  <c r="N7" i="20"/>
  <c r="L5" i="20"/>
  <c r="N5" i="20"/>
  <c r="L15" i="20"/>
  <c r="N15" i="20"/>
  <c r="L11" i="20"/>
  <c r="L6" i="20"/>
  <c r="N6" i="20"/>
  <c r="L9" i="20"/>
  <c r="N9" i="20"/>
  <c r="L5" i="19"/>
  <c r="L6" i="2"/>
  <c r="L12" i="2"/>
  <c r="L15" i="2"/>
  <c r="L11" i="2"/>
  <c r="N6" i="19"/>
  <c r="L14" i="2"/>
  <c r="N14" i="2"/>
  <c r="L9" i="2"/>
  <c r="N9" i="2"/>
  <c r="L7" i="2"/>
  <c r="L10" i="2"/>
  <c r="L8" i="2"/>
  <c r="N8" i="2"/>
  <c r="L16" i="2"/>
  <c r="N16" i="2"/>
  <c r="L13" i="2"/>
  <c r="N5" i="19"/>
  <c r="L10" i="18"/>
  <c r="P10" i="18" s="1"/>
  <c r="L6" i="18"/>
  <c r="P6" i="18" s="1"/>
  <c r="L8" i="18"/>
  <c r="P8" i="18" s="1"/>
  <c r="L7" i="18"/>
  <c r="P7" i="18" s="1"/>
  <c r="L5" i="18"/>
  <c r="P5" i="18" s="1"/>
  <c r="N9" i="18"/>
  <c r="N8" i="18"/>
  <c r="N6" i="18"/>
  <c r="N5" i="18"/>
  <c r="N7" i="18"/>
  <c r="N10" i="18"/>
  <c r="G8" i="8"/>
  <c r="G7" i="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Pricing &amp; Business Data Analyst_test case_1.xlsx!All_Data" type="102" refreshedVersion="8" minRefreshableVersion="5">
    <extLst>
      <ext xmlns:x15="http://schemas.microsoft.com/office/spreadsheetml/2010/11/main" uri="{DE250136-89BD-433C-8126-D09CA5730AF9}">
        <x15:connection id="All_Data">
          <x15:rangePr sourceName="_xlcn.WorksheetConnection_PricingBusinessDataAnalyst_testcase_1.xlsxAll_Data"/>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All_Data_PP].[Tier2 Description].&amp;[MEMORY]}"/>
  </metadataStrings>
  <mdxMetadata count="1">
    <mdx n="0" f="s">
      <ms ns="1" c="0"/>
    </mdx>
  </mdxMetadata>
  <valueMetadata count="1">
    <bk>
      <rc t="1" v="0"/>
    </bk>
  </valueMetadata>
</metadata>
</file>

<file path=xl/sharedStrings.xml><?xml version="1.0" encoding="utf-8"?>
<sst xmlns="http://schemas.openxmlformats.org/spreadsheetml/2006/main" count="32353" uniqueCount="159">
  <si>
    <t>Invoice (Year+Month)</t>
  </si>
  <si>
    <t>Debtor Number</t>
  </si>
  <si>
    <t>Debtor Segment</t>
  </si>
  <si>
    <t>Tier1 Description</t>
  </si>
  <si>
    <t>Tier2 Description</t>
  </si>
  <si>
    <t>Order No</t>
  </si>
  <si>
    <t>Order Line Quantity</t>
  </si>
  <si>
    <t>EUR Sales Amount</t>
  </si>
  <si>
    <t>EUR Cost Amount</t>
  </si>
  <si>
    <t>CBE1</t>
  </si>
  <si>
    <t>Small</t>
  </si>
  <si>
    <t>BAGS</t>
  </si>
  <si>
    <t>BUSINESS CASES</t>
  </si>
  <si>
    <t>HG GIFTS</t>
  </si>
  <si>
    <t>DESKTOP</t>
  </si>
  <si>
    <t>UMBRELLAS</t>
  </si>
  <si>
    <t>WRITING</t>
  </si>
  <si>
    <t>Medium</t>
  </si>
  <si>
    <t>KNITS</t>
  </si>
  <si>
    <t>FLEECE &amp; KNITS</t>
  </si>
  <si>
    <t>POLOS</t>
  </si>
  <si>
    <t>T-SHIRTS &amp; ACTIVE TOPS</t>
  </si>
  <si>
    <t>NON-PRODUCT</t>
  </si>
  <si>
    <t>CATALOGUES</t>
  </si>
  <si>
    <t>OUTERWEAR</t>
  </si>
  <si>
    <t>JACKETS</t>
  </si>
  <si>
    <t>HG LIFESTYLE</t>
  </si>
  <si>
    <t>APRON &amp; KITCHEN TEXTILES</t>
  </si>
  <si>
    <t>HOUSEWARES</t>
  </si>
  <si>
    <t>TECHNOLOGY</t>
  </si>
  <si>
    <t>AUDIO</t>
  </si>
  <si>
    <t>POWER</t>
  </si>
  <si>
    <t>DRINKWARE</t>
  </si>
  <si>
    <t>SPORT BOTTLES</t>
  </si>
  <si>
    <t>STATIONERY</t>
  </si>
  <si>
    <t>DECORATION CHARGES</t>
  </si>
  <si>
    <t>MEMORY</t>
  </si>
  <si>
    <t>GENERAL</t>
  </si>
  <si>
    <t>BACKPACKS</t>
  </si>
  <si>
    <t>COOLERS</t>
  </si>
  <si>
    <t>TOTES</t>
  </si>
  <si>
    <t>KEYCHAINS</t>
  </si>
  <si>
    <t>LIGHTING</t>
  </si>
  <si>
    <t>SAFETY AUTO &amp; TOOLS</t>
  </si>
  <si>
    <t>HBA</t>
  </si>
  <si>
    <t>NONWEARABLES OTHERS</t>
  </si>
  <si>
    <t>DUFFELS</t>
  </si>
  <si>
    <t>TRAVEL GIFTS</t>
  </si>
  <si>
    <t>HEADWEAR</t>
  </si>
  <si>
    <t>CERAMICS</t>
  </si>
  <si>
    <t>OUTDOOR &amp; LEISURE</t>
  </si>
  <si>
    <t>MUGS &amp; TUMBLERS</t>
  </si>
  <si>
    <t>GENERAL TECH</t>
  </si>
  <si>
    <t>BLANKETS</t>
  </si>
  <si>
    <t>VESTS-BODYWARMERS</t>
  </si>
  <si>
    <t>SPECIALTIES &amp; PACKAGING</t>
  </si>
  <si>
    <t>CES1</t>
  </si>
  <si>
    <t>WOVEN</t>
  </si>
  <si>
    <t>SHIRTS</t>
  </si>
  <si>
    <t>ACCESSORIES</t>
  </si>
  <si>
    <t>LUGGAGE</t>
  </si>
  <si>
    <t>ACRYLIC TUMBLERS</t>
  </si>
  <si>
    <t>TOWELS</t>
  </si>
  <si>
    <t>CNO1</t>
  </si>
  <si>
    <t>SERVICE ITEMS</t>
  </si>
  <si>
    <t>APPAREL</t>
  </si>
  <si>
    <t>WEARABLES OTHERS</t>
  </si>
  <si>
    <t>Column1</t>
  </si>
  <si>
    <t>Year</t>
  </si>
  <si>
    <t>Month</t>
  </si>
  <si>
    <t>Grand Total</t>
  </si>
  <si>
    <t>Sum of EUR Sales Amount</t>
  </si>
  <si>
    <t>(All)</t>
  </si>
  <si>
    <t>Return</t>
  </si>
  <si>
    <t>Revenue</t>
  </si>
  <si>
    <t>Category</t>
  </si>
  <si>
    <t>CATEGORY</t>
  </si>
  <si>
    <t>02</t>
  </si>
  <si>
    <t>Gross Profit</t>
  </si>
  <si>
    <t>Sum of Gross Profit</t>
  </si>
  <si>
    <t>Country Code</t>
  </si>
  <si>
    <t>SHARE OF GROSS PROFIT BY CONTRIES</t>
  </si>
  <si>
    <t>Sign</t>
  </si>
  <si>
    <t>05</t>
  </si>
  <si>
    <t>01</t>
  </si>
  <si>
    <t>03</t>
  </si>
  <si>
    <t>04</t>
  </si>
  <si>
    <t>06</t>
  </si>
  <si>
    <t xml:space="preserve">Gross Profit </t>
  </si>
  <si>
    <t>SIGN PROFIT</t>
  </si>
  <si>
    <t>SIGN REVENUE</t>
  </si>
  <si>
    <t>BY COUNTRIES</t>
  </si>
  <si>
    <t>BY DEBTOR SEGMENTS</t>
  </si>
  <si>
    <t>Sum of EUR Cost Amount</t>
  </si>
  <si>
    <t>Cost</t>
  </si>
  <si>
    <t>Sales</t>
  </si>
  <si>
    <t>Add</t>
  </si>
  <si>
    <t>Sign Sales</t>
  </si>
  <si>
    <t>Sign GM</t>
  </si>
  <si>
    <t>Debtor</t>
  </si>
  <si>
    <t>GP / GM</t>
  </si>
  <si>
    <t>Tier2&amp;OrderNo</t>
  </si>
  <si>
    <t>MEMORY1551656</t>
  </si>
  <si>
    <t>MEMORY1557067</t>
  </si>
  <si>
    <t>MEMORY1557970</t>
  </si>
  <si>
    <t>GM</t>
  </si>
  <si>
    <t>Av_price</t>
  </si>
  <si>
    <t>minPr_price</t>
  </si>
  <si>
    <t>Price range</t>
  </si>
  <si>
    <t>CO-OCCURRENCE</t>
  </si>
  <si>
    <t>Index</t>
  </si>
  <si>
    <t>PRODUCT</t>
  </si>
  <si>
    <t>Test Instructions</t>
  </si>
  <si>
    <t>The Data tab has the following detail by order for Jan-Jun 2020:</t>
  </si>
  <si>
    <t>- Country code</t>
  </si>
  <si>
    <t>- Tier 1 &amp; Tier 2 product categories</t>
  </si>
  <si>
    <t>- Customer segment</t>
  </si>
  <si>
    <t>- Order number</t>
  </si>
  <si>
    <t>- Quantity sold</t>
  </si>
  <si>
    <t>- Sales &amp; cost data</t>
  </si>
  <si>
    <t>The task</t>
  </si>
  <si>
    <t>We expect candidate to review the data and present it back in what they consider the most appropriate manner:</t>
  </si>
  <si>
    <t>- What key insights and trends can be drawn from the data?</t>
  </si>
  <si>
    <t>- What actions would you take from the insight?</t>
  </si>
  <si>
    <t>- What additional information would you want/need? How would you go about obtaining it?</t>
  </si>
  <si>
    <t>- Any other relevant thought or observations?</t>
  </si>
  <si>
    <t>Format</t>
  </si>
  <si>
    <t>The candidate can use whatever format they would consider ppropriate using relevant tools (graphs, tables, etc.)</t>
  </si>
  <si>
    <t xml:space="preserve">TOP20  SUB-CATEGORIES, SORT BY GP </t>
  </si>
  <si>
    <t xml:space="preserve">  </t>
  </si>
  <si>
    <r>
      <t xml:space="preserve">2. </t>
    </r>
    <r>
      <rPr>
        <b/>
        <sz val="11"/>
        <color rgb="FF000000"/>
        <rFont val="Arial"/>
        <family val="2"/>
      </rPr>
      <t>The co-occurrence matrix</t>
    </r>
    <r>
      <rPr>
        <sz val="11"/>
        <color rgb="FF000000"/>
        <rFont val="Arial"/>
        <family val="2"/>
      </rPr>
      <t>, constructed using Python, provides valuable insights into the patterns of product associations based on sales data. By analyzing the frequency of products appearing together in orders, we gain a deeper understanding of the relationships and connections between different products.</t>
    </r>
  </si>
  <si>
    <t>With Excel's integrated Power Pivot technology, we can efficiently manage data and enable different departments to work with a unified data source. This eliminates issues related to inconsistent data and redundant information across departments. All users can rely on a single, reliable data source, enhancing the accuracy and reliability of our analysis.</t>
  </si>
  <si>
    <t>44%</t>
  </si>
  <si>
    <t>35%</t>
  </si>
  <si>
    <t>VOLUME OF SALES</t>
  </si>
  <si>
    <t>Cost_aver_price</t>
  </si>
  <si>
    <t>Order line quantity</t>
  </si>
  <si>
    <t>Cost_per_unit</t>
  </si>
  <si>
    <r>
      <t xml:space="preserve">1. </t>
    </r>
    <r>
      <rPr>
        <b/>
        <sz val="11"/>
        <color rgb="FF000000"/>
        <rFont val="Arial"/>
        <family val="2"/>
      </rPr>
      <t>The product matrix</t>
    </r>
    <r>
      <rPr>
        <sz val="11"/>
        <color rgb="FF000000"/>
        <rFont val="Arial"/>
        <family val="2"/>
      </rPr>
      <t>, created with Python, provides a quick assessment of the performance of each product category based on their gross margin, total sales and sales volume. This helps identify high-performing categories that drive significant sales and profits, allowing businesses to allocate resources and strategize efficiently. By comparing the size of the circles, companies can understand the popularity of different categories.
In practical application, the product matrix can be enhanced by considering the inventory volumes. Identifying products with large circle sizes and low profitability highlights potential areas of concern. It prompts further investigation to determine the underlying factors contributing to the suboptimal performance, excessive storage costs, or weak demand.</t>
    </r>
  </si>
  <si>
    <r>
      <t>Excel dashboards empower us to leverage the capabilities of BI</t>
    </r>
    <r>
      <rPr>
        <b/>
        <i/>
        <sz val="11"/>
        <color rgb="FF000000"/>
        <rFont val="Arial"/>
        <family val="2"/>
      </rPr>
      <t xml:space="preserve"> right away</t>
    </r>
    <r>
      <rPr>
        <i/>
        <sz val="11"/>
        <color rgb="FF000000"/>
        <rFont val="Arial"/>
        <family val="2"/>
      </rPr>
      <t xml:space="preserve"> without having to wait for the implementation of Tableau or Power BI.</t>
    </r>
  </si>
  <si>
    <t>EXAMPLE</t>
  </si>
  <si>
    <t>SALES VOLUME</t>
  </si>
  <si>
    <t>2020</t>
  </si>
  <si>
    <t>Let's take the example of the Memory subcategory to illustrate the insights provided by the different components of the analysis. On the product matrix, we observe that this subcategory has above-average revenue but below-average gross profit. The co-occurrence matrix indicates that only 26% of Memory products were sold together with other items, suggesting that the low margin of 15% is not driven by cross-sales. Examining the monthly performance, we see that February and May had higher profitability. The lower graph reveals that this was due to selling Memory at a higher price than the average.</t>
  </si>
  <si>
    <t>Analyzing the Top 20 debtors graph, we notice variations in the selling price to different debtors. For instance, a debtor purchasing goods worth 5000 EUR generated higher profits for the company compared to a debtor purchasing goods worth 22000 EUR. The price graph does not exhibit a clear relationship between the quantity sold and the price of the product.</t>
  </si>
  <si>
    <t>ANALYSIS</t>
  </si>
  <si>
    <t xml:space="preserve">TOP20 DEBTORS, SORT BY GP </t>
  </si>
  <si>
    <t xml:space="preserve">CATEGORIES, SORT BY GP </t>
  </si>
  <si>
    <t>Additional information that could enhance a price analysis might include:</t>
  </si>
  <si>
    <r>
      <t xml:space="preserve">     1. </t>
    </r>
    <r>
      <rPr>
        <b/>
        <i/>
        <sz val="11"/>
        <color rgb="FF000000"/>
        <rFont val="Arial"/>
        <family val="2"/>
      </rPr>
      <t>Product Details</t>
    </r>
    <r>
      <rPr>
        <i/>
        <sz val="11"/>
        <color rgb="FF000000"/>
        <rFont val="Arial"/>
        <family val="2"/>
      </rPr>
      <t>: Detailed product characteristics such as size, color, brand, material, etc., which could influence its price. This data could be obtained from product catalogs or databases.</t>
    </r>
  </si>
  <si>
    <r>
      <t xml:space="preserve">     2. </t>
    </r>
    <r>
      <rPr>
        <b/>
        <i/>
        <sz val="11"/>
        <color rgb="FF000000"/>
        <rFont val="Arial"/>
        <family val="2"/>
      </rPr>
      <t>Competitor Prices</t>
    </r>
    <r>
      <rPr>
        <i/>
        <sz val="11"/>
        <color rgb="FF000000"/>
        <rFont val="Arial"/>
        <family val="2"/>
      </rPr>
      <t>: Knowing what competitors charge for similar products can provide valuable context for our price analysis. This data might be collected through web scraping, market research firms, or manual research.</t>
    </r>
  </si>
  <si>
    <r>
      <t xml:space="preserve">     3. </t>
    </r>
    <r>
      <rPr>
        <b/>
        <i/>
        <sz val="11"/>
        <color rgb="FF000000"/>
        <rFont val="Arial"/>
        <family val="2"/>
      </rPr>
      <t>Historical Price Changes:</t>
    </r>
    <r>
      <rPr>
        <i/>
        <sz val="11"/>
        <color rgb="FF000000"/>
        <rFont val="Arial"/>
        <family val="2"/>
      </rPr>
      <t xml:space="preserve"> Understanding how the price of each product has changed over time can provide insights into pricing strategy and market dynamics. This data should be available in your sales records or accounting system.</t>
    </r>
  </si>
  <si>
    <r>
      <t xml:space="preserve">     4. </t>
    </r>
    <r>
      <rPr>
        <b/>
        <i/>
        <sz val="11"/>
        <color rgb="FF000000"/>
        <rFont val="Arial"/>
        <family val="2"/>
      </rPr>
      <t>Discounts and Promotions:</t>
    </r>
    <r>
      <rPr>
        <i/>
        <sz val="11"/>
        <color rgb="FF000000"/>
        <rFont val="Arial"/>
        <family val="2"/>
      </rPr>
      <t xml:space="preserve"> Any discounts or promotions applied to the products. Discounts can significantly impact the final sales price and need to be considered in the analysis. This information can be gathered from sales records or marketing databases.</t>
    </r>
  </si>
  <si>
    <r>
      <t xml:space="preserve">     5</t>
    </r>
    <r>
      <rPr>
        <b/>
        <i/>
        <sz val="11"/>
        <color rgb="FF000000"/>
        <rFont val="Arial"/>
        <family val="2"/>
      </rPr>
      <t>.Data period</t>
    </r>
    <r>
      <rPr>
        <i/>
        <sz val="11"/>
        <color rgb="FF000000"/>
        <rFont val="Arial"/>
        <family val="2"/>
      </rPr>
      <t>: With only six months of data, we'll not have a full view of the yearly cycle. Many products have seasonal demand patterns (like winter clothing or holiday-related items), and without a full year of data, it might be impossible to accurately forecast these patterns.</t>
    </r>
  </si>
  <si>
    <r>
      <t xml:space="preserve">     6. </t>
    </r>
    <r>
      <rPr>
        <b/>
        <i/>
        <sz val="11"/>
        <color rgb="FF000000"/>
        <rFont val="Arial"/>
        <family val="2"/>
      </rPr>
      <t>Market Conditions</t>
    </r>
    <r>
      <rPr>
        <i/>
        <sz val="11"/>
        <color rgb="FF000000"/>
        <rFont val="Arial"/>
        <family val="2"/>
      </rPr>
      <t>: Information about the economic environment, consumer sentiment, and industry trends can also impact prices and would be useful to include in your analysis. This could be gathered from industry reports, economic indicators, and market research.</t>
    </r>
  </si>
  <si>
    <r>
      <t>3.</t>
    </r>
    <r>
      <rPr>
        <b/>
        <sz val="11"/>
        <color rgb="FF000000"/>
        <rFont val="Arial"/>
        <family val="2"/>
      </rPr>
      <t>Interactive Dashboard "SALES + GROSS MARGIN"</t>
    </r>
    <r>
      <rPr>
        <sz val="11"/>
        <color rgb="FF000000"/>
        <rFont val="Arial"/>
        <family val="2"/>
      </rPr>
      <t xml:space="preserve"> provides a distinct advantage over traditional static reports. It allows us to simultaneously visualize and analyze sales profitability and performance across various dimensions, including month, country, debtor category, the top 20 debtors, product category, and the top 20 subcategories. 
 With a few clicks, we can change perspectives, explore different dimensions and its levels, and identify areas of improvement. 
Based on the performance insights across different dimensions, we can make strategic decisions to increase sales and profitability. For instance, CN01 region is underperforming, you may need to revisit your go-to-market strategy for these segments. Similarly, TOP3  categories are particularly profitable, you might want to focus on promoting these more aggressively.</t>
    </r>
  </si>
  <si>
    <t xml:space="preserve">    WORKBOOK SUMMARY</t>
  </si>
  <si>
    <r>
      <t xml:space="preserve">4. </t>
    </r>
    <r>
      <rPr>
        <b/>
        <sz val="11"/>
        <color rgb="FF000000"/>
        <rFont val="Arial"/>
        <family val="2"/>
      </rPr>
      <t>The "Prices" dashboard</t>
    </r>
    <r>
      <rPr>
        <sz val="11"/>
        <color rgb="FF000000"/>
        <rFont val="Arial"/>
        <family val="2"/>
      </rPr>
      <t xml:space="preserve"> is designed to analyze the price dynamics of a specific product subcategory. It should be noted that due to the lack of information regarding the exact composition and hierarchical structure of the subcategory, a simplifying assumption is made that the products within the subcategory are reasonably similar in nature. While they don't have to be identical, they should serve the same basic purpose or fulfill the same basic need.
The "Prices" dashboard offers valuable insights in sales volume, understand the impact of changes in sales volume on the unit price of products, Identify products with high price sensitivity and sales below their cost. 
The first graph visually represents the variations in sales volume across different months. With access to more comprehensive data, we would be able to identify any discernible seasonal patterns or trends in sales volume. This knowledge would greatly assist us in making informed decisions related to inventory management and accurate sales forecasting.
The second graph presents the average sales price and average cost per unit of the products sold on a monthly basis. By studying this relationship, we can gain a broader understanding of how changes in sales volume impact the unit price of our products. This knowledge is crucial for effectively pricing our offerings in accordance with market demand and optimizing our revenue streams.
The third graph illustrates the relationship between price and sales volume, allowing us to identify products with high price sensitivity and sales below their cost. By analyzing this graph, we can observe how changes in price impact the corresponding sales volume. It provides valuable insights into the price-demand dynamics and helps identify products that may be priced too high, resulting in lower sales volume or products sold below their cost, potentially indicating pricing inefficiencies. This information enables businesses to make data-driven pricing decisions and optimize profitability.</t>
    </r>
  </si>
  <si>
    <r>
      <rPr>
        <b/>
        <sz val="11"/>
        <color rgb="FF000000"/>
        <rFont val="Arial"/>
        <family val="2"/>
      </rPr>
      <t>Several potential actions that could be considered:</t>
    </r>
    <r>
      <rPr>
        <sz val="11"/>
        <color rgb="FF000000"/>
        <rFont val="Arial"/>
        <family val="2"/>
      </rPr>
      <t xml:space="preserve">
1. </t>
    </r>
    <r>
      <rPr>
        <b/>
        <sz val="11"/>
        <color rgb="FF000000"/>
        <rFont val="Arial"/>
        <family val="2"/>
      </rPr>
      <t>Improving Gross Profit Margins:</t>
    </r>
    <r>
      <rPr>
        <sz val="11"/>
        <color rgb="FF000000"/>
        <rFont val="Arial"/>
        <family val="2"/>
      </rPr>
      <t xml:space="preserve"> Since the 'Memory' subcategory has above-average revenue but below-average gross profit, strategies to improve gross profit margins should be considered. These might involve reducing costs (if possible), adjusting prices, or a combination of both.
2. </t>
    </r>
    <r>
      <rPr>
        <b/>
        <sz val="11"/>
        <color rgb="FF000000"/>
        <rFont val="Arial"/>
        <family val="2"/>
      </rPr>
      <t xml:space="preserve">Boosting Sales Volume in CBE1: </t>
    </r>
    <r>
      <rPr>
        <sz val="11"/>
        <color rgb="FF000000"/>
        <rFont val="Arial"/>
        <family val="2"/>
      </rPr>
      <t xml:space="preserve">Given that the profit margin is higher in CBE1, it could be beneficial to focus on increasing sales volume there. Specific marketing or sales initiatives to boost the revenue of "Memory" products in CBE1 should be considered.
3. </t>
    </r>
    <r>
      <rPr>
        <b/>
        <sz val="11"/>
        <color rgb="FF000000"/>
        <rFont val="Arial"/>
        <family val="2"/>
      </rPr>
      <t>Promoting Cross-Sales:</t>
    </r>
    <r>
      <rPr>
        <sz val="11"/>
        <color rgb="FF000000"/>
        <rFont val="Arial"/>
        <family val="2"/>
      </rPr>
      <t xml:space="preserve"> With only 26% of 'Memory' products being sold together with other items, there may be opportunities to increase the gross margin through cross-sales. Bundling 'Memory' products with complementary products could help increase the overall purchase value.
4. </t>
    </r>
    <r>
      <rPr>
        <b/>
        <sz val="11"/>
        <color rgb="FF000000"/>
        <rFont val="Arial"/>
        <family val="2"/>
      </rPr>
      <t>Reevaluating Pricing Strategy with Debtors:</t>
    </r>
    <r>
      <rPr>
        <sz val="11"/>
        <color rgb="FF000000"/>
        <rFont val="Arial"/>
        <family val="2"/>
      </rPr>
      <t xml:space="preserve"> The variations in profitability between different debtors suggest that there may be room to adjust pricing strategies. It might indicate that prices could be increased for the latter, provided this doesn't significantly impact sales volume.
5. </t>
    </r>
    <r>
      <rPr>
        <b/>
        <sz val="11"/>
        <color rgb="FF000000"/>
        <rFont val="Arial"/>
        <family val="2"/>
      </rPr>
      <t xml:space="preserve">Analyzing the Relationship Between Quantity </t>
    </r>
    <r>
      <rPr>
        <sz val="11"/>
        <color rgb="FF000000"/>
        <rFont val="Arial"/>
        <family val="2"/>
      </rPr>
      <t>Sold and Price: Given that there is no clear relationship between the quantity sold and the price of the product, further investigation might be needed to understand price elasticity and to optimize the pricing strategy.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</si>
</sst>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quot;K&quot;"/>
    <numFmt numFmtId="165" formatCode="#,##0_ ;\-#,##0\ "/>
  </numFmts>
  <fonts count="33" x14ac:knownFonts="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57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8"/>
      <name val="Calibri"/>
      <family val="2"/>
      <charset val="204"/>
      <scheme val="minor"/>
    </font>
    <font>
      <sz val="18"/>
      <color rgb="FF374151"/>
      <name val="Segoe UI"/>
      <family val="2"/>
    </font>
    <font>
      <b/>
      <sz val="14"/>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2"/>
      <color theme="1"/>
      <name val="Calibri"/>
      <family val="2"/>
      <scheme val="minor"/>
    </font>
    <font>
      <sz val="10"/>
      <color rgb="FF000000"/>
      <name val="Arial"/>
      <family val="2"/>
    </font>
    <font>
      <sz val="11"/>
      <color rgb="FF000000"/>
      <name val="Arial"/>
      <family val="2"/>
    </font>
    <font>
      <b/>
      <sz val="11"/>
      <color rgb="FF000000"/>
      <name val="Arial"/>
      <family val="2"/>
    </font>
    <font>
      <i/>
      <sz val="11"/>
      <color rgb="FF000000"/>
      <name val="Arial"/>
      <family val="2"/>
    </font>
    <font>
      <b/>
      <i/>
      <sz val="11"/>
      <color rgb="FF000000"/>
      <name val="Arial"/>
      <family val="2"/>
    </font>
    <font>
      <b/>
      <sz val="10"/>
      <color rgb="FF000000"/>
      <name val="Arial"/>
      <family val="2"/>
    </font>
    <font>
      <i/>
      <sz val="10"/>
      <color rgb="FF000000"/>
      <name val="Arial"/>
      <family val="2"/>
    </font>
    <font>
      <b/>
      <i/>
      <sz val="12"/>
      <color rgb="FF000000"/>
      <name val="Arial"/>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theme="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8"/>
        <bgColor indexed="64"/>
      </patternFill>
    </fill>
    <fill>
      <patternFill patternType="solid">
        <fgColor theme="5" tint="0.79998168889431442"/>
        <bgColor indexed="64"/>
      </patternFill>
    </fill>
    <fill>
      <patternFill patternType="solid">
        <fgColor rgb="FFFFC000"/>
        <bgColor indexed="64"/>
      </patternFill>
    </fill>
  </fills>
  <borders count="2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diagonal/>
    </border>
    <border>
      <left style="thin">
        <color theme="0"/>
      </left>
      <right/>
      <top/>
      <bottom style="thin">
        <color theme="0"/>
      </bottom>
      <diagonal/>
    </border>
    <border>
      <left style="thin">
        <color theme="0"/>
      </left>
      <right style="thin">
        <color theme="0"/>
      </right>
      <top/>
      <bottom style="thin">
        <color rgb="FFFFFFFF"/>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right style="thick">
        <color theme="0"/>
      </right>
      <top/>
      <bottom/>
      <diagonal/>
    </border>
    <border>
      <left style="thin">
        <color auto="1"/>
      </left>
      <right style="thick">
        <color indexed="64"/>
      </right>
      <top style="thin">
        <color auto="1"/>
      </top>
      <bottom style="thin">
        <color auto="1"/>
      </bottom>
      <diagonal/>
    </border>
    <border>
      <left/>
      <right style="thick">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7">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1" fillId="0" borderId="0"/>
    <xf numFmtId="9" fontId="21" fillId="0" borderId="0" applyFont="0" applyFill="0" applyBorder="0" applyAlignment="0" applyProtection="0"/>
    <xf numFmtId="0" fontId="25" fillId="0" borderId="0"/>
  </cellStyleXfs>
  <cellXfs count="63">
    <xf numFmtId="0" fontId="0" fillId="0" borderId="0" xfId="0"/>
    <xf numFmtId="2" fontId="0" fillId="0" borderId="0" xfId="0" applyNumberFormat="1"/>
    <xf numFmtId="0" fontId="0" fillId="0" borderId="0" xfId="0" pivotButton="1"/>
    <xf numFmtId="0" fontId="0" fillId="0" borderId="0" xfId="0" applyAlignment="1">
      <alignment horizontal="left"/>
    </xf>
    <xf numFmtId="0" fontId="0" fillId="0" borderId="11" xfId="0" applyBorder="1"/>
    <xf numFmtId="0" fontId="0" fillId="0" borderId="10" xfId="0" applyBorder="1"/>
    <xf numFmtId="0" fontId="19" fillId="0" borderId="10" xfId="0" applyFont="1" applyBorder="1"/>
    <xf numFmtId="0" fontId="0" fillId="0" borderId="10" xfId="0" pivotButton="1" applyBorder="1"/>
    <xf numFmtId="164" fontId="0" fillId="0" borderId="10" xfId="0" applyNumberFormat="1" applyBorder="1"/>
    <xf numFmtId="0" fontId="0" fillId="0" borderId="10" xfId="0" applyBorder="1" applyAlignment="1">
      <alignment horizontal="left"/>
    </xf>
    <xf numFmtId="0" fontId="0" fillId="0" borderId="13" xfId="0" applyBorder="1"/>
    <xf numFmtId="0" fontId="0" fillId="0" borderId="17" xfId="0" applyBorder="1"/>
    <xf numFmtId="0" fontId="0" fillId="0" borderId="12" xfId="0" applyBorder="1"/>
    <xf numFmtId="0" fontId="0" fillId="0" borderId="16" xfId="0" applyBorder="1"/>
    <xf numFmtId="0" fontId="0" fillId="0" borderId="18" xfId="0" applyBorder="1"/>
    <xf numFmtId="0" fontId="0" fillId="0" borderId="14" xfId="0" applyBorder="1"/>
    <xf numFmtId="43" fontId="0" fillId="0" borderId="10" xfId="1" applyFont="1" applyBorder="1"/>
    <xf numFmtId="43" fontId="0" fillId="0" borderId="15" xfId="1" applyFont="1" applyBorder="1"/>
    <xf numFmtId="0" fontId="0" fillId="0" borderId="15" xfId="0" applyBorder="1"/>
    <xf numFmtId="0" fontId="0" fillId="35" borderId="0" xfId="0" applyFill="1"/>
    <xf numFmtId="0" fontId="0" fillId="0" borderId="19" xfId="0" applyBorder="1"/>
    <xf numFmtId="0" fontId="0" fillId="34" borderId="10" xfId="0" applyFill="1" applyBorder="1"/>
    <xf numFmtId="0" fontId="0" fillId="34" borderId="13" xfId="0" applyFill="1" applyBorder="1"/>
    <xf numFmtId="0" fontId="13" fillId="33" borderId="16" xfId="0" applyFont="1" applyFill="1" applyBorder="1"/>
    <xf numFmtId="0" fontId="13" fillId="33" borderId="15" xfId="0" applyFont="1" applyFill="1" applyBorder="1"/>
    <xf numFmtId="0" fontId="13" fillId="33" borderId="18" xfId="0" applyFont="1" applyFill="1" applyBorder="1"/>
    <xf numFmtId="0" fontId="13" fillId="33" borderId="19" xfId="0" applyFont="1" applyFill="1" applyBorder="1"/>
    <xf numFmtId="0" fontId="0" fillId="34" borderId="14" xfId="0" applyFill="1" applyBorder="1"/>
    <xf numFmtId="43" fontId="0" fillId="34" borderId="10" xfId="1" applyFont="1" applyFill="1" applyBorder="1"/>
    <xf numFmtId="43" fontId="0" fillId="0" borderId="14" xfId="1" applyFont="1" applyBorder="1"/>
    <xf numFmtId="49" fontId="0" fillId="34" borderId="13" xfId="1" applyNumberFormat="1" applyFont="1" applyFill="1" applyBorder="1"/>
    <xf numFmtId="0" fontId="20" fillId="0" borderId="0" xfId="0" applyFont="1"/>
    <xf numFmtId="3" fontId="0" fillId="0" borderId="0" xfId="0" applyNumberFormat="1"/>
    <xf numFmtId="0" fontId="21" fillId="0" borderId="0" xfId="44"/>
    <xf numFmtId="0" fontId="22" fillId="0" borderId="20" xfId="44" applyFont="1" applyBorder="1" applyAlignment="1">
      <alignment horizontal="center" vertical="top"/>
    </xf>
    <xf numFmtId="0" fontId="22" fillId="0" borderId="21" xfId="44" applyFont="1" applyBorder="1" applyAlignment="1">
      <alignment horizontal="center" vertical="top"/>
    </xf>
    <xf numFmtId="0" fontId="23" fillId="0" borderId="0" xfId="44" applyFont="1"/>
    <xf numFmtId="9" fontId="0" fillId="0" borderId="0" xfId="45" applyFont="1" applyFill="1"/>
    <xf numFmtId="0" fontId="24" fillId="0" borderId="0" xfId="44" applyFont="1"/>
    <xf numFmtId="0" fontId="22" fillId="0" borderId="22" xfId="44" applyFont="1" applyBorder="1" applyAlignment="1">
      <alignment horizontal="center" vertical="top"/>
    </xf>
    <xf numFmtId="9" fontId="0" fillId="0" borderId="0" xfId="45" applyFont="1" applyFill="1" applyBorder="1"/>
    <xf numFmtId="0" fontId="21" fillId="0" borderId="23" xfId="44" applyBorder="1"/>
    <xf numFmtId="0" fontId="22" fillId="0" borderId="24" xfId="44" applyFont="1" applyBorder="1" applyAlignment="1">
      <alignment horizontal="center" vertical="top"/>
    </xf>
    <xf numFmtId="0" fontId="21" fillId="0" borderId="25" xfId="44" applyBorder="1"/>
    <xf numFmtId="0" fontId="25" fillId="36" borderId="0" xfId="46" applyFill="1"/>
    <xf numFmtId="0" fontId="25" fillId="0" borderId="0" xfId="46"/>
    <xf numFmtId="0" fontId="25" fillId="0" borderId="0" xfId="46" quotePrefix="1"/>
    <xf numFmtId="0" fontId="25" fillId="37" borderId="0" xfId="46" applyFill="1"/>
    <xf numFmtId="0" fontId="26" fillId="0" borderId="0" xfId="46" applyFont="1" applyAlignment="1">
      <alignment wrapText="1"/>
    </xf>
    <xf numFmtId="0" fontId="28" fillId="0" borderId="0" xfId="46" applyFont="1" applyAlignment="1">
      <alignment wrapText="1"/>
    </xf>
    <xf numFmtId="9" fontId="0" fillId="0" borderId="0" xfId="2" applyFont="1"/>
    <xf numFmtId="0" fontId="0" fillId="38" borderId="0" xfId="0" applyFill="1"/>
    <xf numFmtId="165" fontId="0" fillId="0" borderId="0" xfId="1" applyNumberFormat="1" applyFont="1"/>
    <xf numFmtId="0" fontId="26" fillId="0" borderId="0" xfId="46" applyFont="1"/>
    <xf numFmtId="0" fontId="30" fillId="0" borderId="0" xfId="46" applyFont="1"/>
    <xf numFmtId="0" fontId="27" fillId="37" borderId="0" xfId="46" applyFont="1" applyFill="1"/>
    <xf numFmtId="0" fontId="31" fillId="0" borderId="0" xfId="46" applyFont="1"/>
    <xf numFmtId="0" fontId="28" fillId="0" borderId="0" xfId="46" applyFont="1" applyAlignment="1">
      <alignment horizontal="left" vertical="top" wrapText="1"/>
    </xf>
    <xf numFmtId="0" fontId="30" fillId="37" borderId="0" xfId="46" applyFont="1" applyFill="1"/>
    <xf numFmtId="0" fontId="26" fillId="0" borderId="0" xfId="46" applyFont="1" applyAlignment="1">
      <alignment vertical="top" wrapText="1"/>
    </xf>
    <xf numFmtId="0" fontId="32" fillId="0" borderId="0" xfId="46" applyFont="1" applyAlignment="1">
      <alignment wrapText="1"/>
    </xf>
    <xf numFmtId="0" fontId="28" fillId="0" borderId="26" xfId="46" applyFont="1" applyBorder="1" applyAlignment="1">
      <alignment wrapText="1"/>
    </xf>
    <xf numFmtId="0" fontId="28" fillId="0" borderId="27" xfId="46" applyFont="1" applyBorder="1" applyAlignment="1">
      <alignment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6" xr:uid="{00000000-0005-0000-0000-000027000000}"/>
    <cellStyle name="Note" xfId="17" builtinId="10" customBuiltin="1"/>
    <cellStyle name="Output" xfId="12" builtinId="21" customBuiltin="1"/>
    <cellStyle name="Percent" xfId="2" builtinId="5"/>
    <cellStyle name="Percent 2" xfId="45" xr:uid="{00000000-0005-0000-0000-00002B000000}"/>
    <cellStyle name="Title" xfId="3" builtinId="15" customBuiltin="1"/>
    <cellStyle name="Total" xfId="19" builtinId="25" customBuiltin="1"/>
    <cellStyle name="Warning Text" xfId="16" builtinId="11" customBuiltin="1"/>
  </cellStyles>
  <dxfs count="207">
    <dxf>
      <font>
        <b val="0"/>
        <i val="0"/>
        <strike val="0"/>
        <condense val="0"/>
        <extend val="0"/>
        <outline val="0"/>
        <shadow val="0"/>
        <u val="none"/>
        <vertAlign val="baseline"/>
        <sz val="11"/>
        <color theme="1"/>
        <name val="Calibri"/>
        <family val="2"/>
        <charset val="204"/>
        <scheme val="minor"/>
      </font>
      <numFmt numFmtId="0" formatCode="General"/>
      <fill>
        <patternFill patternType="solid">
          <fgColor theme="4" tint="0.79998168889431442"/>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charset val="204"/>
        <scheme val="minor"/>
      </font>
      <numFmt numFmtId="0" formatCode="General"/>
      <fill>
        <patternFill patternType="solid">
          <fgColor theme="4" tint="0.79998168889431442"/>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charset val="204"/>
        <scheme val="minor"/>
      </font>
      <numFmt numFmtId="0" formatCode="General"/>
      <fill>
        <patternFill patternType="solid">
          <fgColor theme="4" tint="0.79998168889431442"/>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charset val="204"/>
        <scheme val="minor"/>
      </font>
      <numFmt numFmtId="0" formatCode="General"/>
      <fill>
        <patternFill patternType="solid">
          <fgColor theme="4" tint="0.79998168889431442"/>
          <bgColor theme="4" tint="0.79998168889431442"/>
        </patternFill>
      </fill>
      <border diagonalUp="0" diagonalDown="0">
        <left style="thin">
          <color theme="0"/>
        </left>
        <right style="thin">
          <color theme="0"/>
        </right>
        <top style="thin">
          <color theme="0"/>
        </top>
        <bottom style="thin">
          <color theme="0"/>
        </bottom>
        <vertical/>
        <horizontal/>
      </border>
    </dxf>
    <dxf>
      <border outline="0">
        <left style="thin">
          <color theme="0"/>
        </left>
      </border>
    </dxf>
    <dxf>
      <numFmt numFmtId="30" formatCode="@"/>
    </dxf>
    <dxf>
      <border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Calibri"/>
        <family val="2"/>
        <charset val="204"/>
        <scheme val="none"/>
      </font>
      <fill>
        <patternFill patternType="solid">
          <fgColor rgb="FFC8E2FB"/>
          <bgColor rgb="FFC8E2FB"/>
        </patternFill>
      </fill>
    </dxf>
    <dxf>
      <font>
        <b/>
        <i val="0"/>
        <strike val="0"/>
        <condense val="0"/>
        <extend val="0"/>
        <outline val="0"/>
        <shadow val="0"/>
        <u val="none"/>
        <vertAlign val="baseline"/>
        <sz val="11"/>
        <color theme="0"/>
        <name val="Calibri"/>
        <family val="2"/>
        <charset val="204"/>
        <scheme val="minor"/>
      </font>
      <fill>
        <patternFill patternType="solid">
          <fgColor theme="4"/>
          <bgColor theme="4"/>
        </patternFill>
      </fill>
      <border diagonalUp="0" diagonalDown="0" outline="0">
        <left style="thin">
          <color theme="0"/>
        </left>
        <right style="thin">
          <color theme="0"/>
        </right>
        <top/>
        <bottom/>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numFmt numFmtId="164" formatCode="0,&quot;K&quot;"/>
    </dxf>
    <dxf>
      <numFmt numFmtId="164" formatCode="0,&quot;K&quot;"/>
    </dxf>
    <dxf>
      <font>
        <b val="0"/>
        <i val="0"/>
        <strike val="0"/>
        <condense val="0"/>
        <extend val="0"/>
        <outline val="0"/>
        <shadow val="0"/>
        <u val="none"/>
        <vertAlign val="baseline"/>
        <sz val="11"/>
        <color theme="1"/>
        <name val="Calibri"/>
        <family val="2"/>
        <charset val="204"/>
        <scheme val="minor"/>
      </font>
      <numFmt numFmtId="0" formatCode="General"/>
      <fill>
        <patternFill patternType="solid">
          <fgColor theme="4" tint="0.79998168889431442"/>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charset val="204"/>
        <scheme val="minor"/>
      </font>
      <numFmt numFmtId="0" formatCode="General"/>
      <fill>
        <patternFill patternType="solid">
          <fgColor theme="4" tint="0.79998168889431442"/>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charset val="204"/>
        <scheme val="minor"/>
      </font>
      <numFmt numFmtId="0" formatCode="General"/>
      <fill>
        <patternFill patternType="solid">
          <fgColor theme="4" tint="0.79998168889431442"/>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charset val="204"/>
        <scheme val="minor"/>
      </font>
      <numFmt numFmtId="0" formatCode="General"/>
      <fill>
        <patternFill patternType="solid">
          <fgColor theme="4" tint="0.79998168889431442"/>
          <bgColor theme="4" tint="0.79998168889431442"/>
        </patternFill>
      </fill>
      <border diagonalUp="0" diagonalDown="0">
        <left style="thin">
          <color theme="0"/>
        </left>
        <right style="thin">
          <color theme="0"/>
        </right>
        <top style="thin">
          <color theme="0"/>
        </top>
        <bottom style="thin">
          <color theme="0"/>
        </bottom>
        <vertical/>
        <horizontal/>
      </border>
    </dxf>
    <dxf>
      <border outline="0">
        <left style="thin">
          <color theme="0"/>
        </left>
      </border>
    </dxf>
    <dxf>
      <numFmt numFmtId="30" formatCode="@"/>
    </dxf>
    <dxf>
      <border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Calibri"/>
        <family val="2"/>
        <charset val="204"/>
        <scheme val="none"/>
      </font>
      <fill>
        <patternFill patternType="solid">
          <fgColor rgb="FFC8E2FB"/>
          <bgColor rgb="FFC8E2FB"/>
        </patternFill>
      </fill>
    </dxf>
    <dxf>
      <font>
        <b/>
        <i val="0"/>
        <strike val="0"/>
        <condense val="0"/>
        <extend val="0"/>
        <outline val="0"/>
        <shadow val="0"/>
        <u val="none"/>
        <vertAlign val="baseline"/>
        <sz val="11"/>
        <color theme="0"/>
        <name val="Calibri"/>
        <family val="2"/>
        <charset val="204"/>
        <scheme val="minor"/>
      </font>
      <fill>
        <patternFill patternType="solid">
          <fgColor theme="4"/>
          <bgColor theme="4"/>
        </patternFill>
      </fill>
      <border diagonalUp="0" diagonalDown="0" outline="0">
        <left style="thin">
          <color theme="0"/>
        </left>
        <right style="thin">
          <color theme="0"/>
        </right>
        <top/>
        <bottom/>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numFmt numFmtId="164" formatCode="0,&quot;K&quot;"/>
    </dxf>
    <dxf>
      <numFmt numFmtId="164" formatCode="0,&quot;K&quot;"/>
    </dxf>
    <dxf>
      <font>
        <b val="0"/>
        <i val="0"/>
        <strike val="0"/>
        <condense val="0"/>
        <extend val="0"/>
        <outline val="0"/>
        <shadow val="0"/>
        <u val="none"/>
        <vertAlign val="baseline"/>
        <sz val="11"/>
        <color theme="1"/>
        <name val="Calibri"/>
        <family val="2"/>
        <charset val="204"/>
        <scheme val="minor"/>
      </font>
      <numFmt numFmtId="0" formatCode="General"/>
      <fill>
        <patternFill patternType="solid">
          <fgColor theme="4" tint="0.79998168889431442"/>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charset val="204"/>
        <scheme val="minor"/>
      </font>
      <numFmt numFmtId="0" formatCode="General"/>
      <fill>
        <patternFill patternType="solid">
          <fgColor theme="4" tint="0.79998168889431442"/>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charset val="204"/>
        <scheme val="minor"/>
      </font>
      <numFmt numFmtId="0" formatCode="General"/>
      <fill>
        <patternFill patternType="solid">
          <fgColor theme="4" tint="0.79998168889431442"/>
          <bgColor theme="4" tint="0.79998168889431442"/>
        </patternFill>
      </fill>
      <border diagonalUp="0" diagonalDown="0">
        <left style="thin">
          <color theme="0"/>
        </left>
        <right style="thin">
          <color theme="0"/>
        </right>
        <top style="thin">
          <color theme="0"/>
        </top>
        <bottom style="thin">
          <color theme="0"/>
        </bottom>
        <vertical/>
        <horizontal/>
      </border>
    </dxf>
    <dxf>
      <border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Calibri"/>
        <family val="2"/>
        <charset val="204"/>
        <scheme val="none"/>
      </font>
      <fill>
        <patternFill patternType="solid">
          <fgColor rgb="FFC8E2FB"/>
          <bgColor rgb="FFC8E2FB"/>
        </patternFill>
      </fill>
    </dxf>
    <dxf>
      <font>
        <b/>
        <i val="0"/>
        <strike val="0"/>
        <condense val="0"/>
        <extend val="0"/>
        <outline val="0"/>
        <shadow val="0"/>
        <u val="none"/>
        <vertAlign val="baseline"/>
        <sz val="11"/>
        <color theme="0"/>
        <name val="Calibri"/>
        <family val="2"/>
        <charset val="204"/>
        <scheme val="minor"/>
      </font>
      <fill>
        <patternFill patternType="solid">
          <fgColor theme="4"/>
          <bgColor theme="4"/>
        </patternFill>
      </fill>
      <border diagonalUp="0" diagonalDown="0" outline="0">
        <left style="thin">
          <color theme="0"/>
        </left>
        <right style="thin">
          <color theme="0"/>
        </right>
        <top/>
        <bottom/>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numFmt numFmtId="164" formatCode="0,&quot;K&quot;"/>
    </dxf>
    <dxf>
      <numFmt numFmtId="164" formatCode="0,&quot;K&quot;"/>
    </dxf>
    <dxf>
      <font>
        <b val="0"/>
        <i val="0"/>
        <strike val="0"/>
        <condense val="0"/>
        <extend val="0"/>
        <outline val="0"/>
        <shadow val="0"/>
        <u val="none"/>
        <vertAlign val="baseline"/>
        <sz val="11"/>
        <color theme="1"/>
        <name val="Calibri"/>
        <family val="2"/>
        <charset val="204"/>
        <scheme val="minor"/>
      </font>
      <numFmt numFmtId="0" formatCode="General"/>
      <fill>
        <patternFill patternType="solid">
          <fgColor theme="4" tint="0.79998168889431442"/>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charset val="204"/>
        <scheme val="minor"/>
      </font>
      <fill>
        <patternFill patternType="solid">
          <fgColor theme="4" tint="0.79998168889431442"/>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charset val="204"/>
        <scheme val="minor"/>
      </font>
      <numFmt numFmtId="0" formatCode="General"/>
      <fill>
        <patternFill patternType="solid">
          <fgColor theme="4" tint="0.79998168889431442"/>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charset val="204"/>
        <scheme val="minor"/>
      </font>
      <numFmt numFmtId="0" formatCode="General"/>
      <fill>
        <patternFill patternType="solid">
          <fgColor theme="4" tint="0.79998168889431442"/>
          <bgColor theme="4" tint="0.79998168889431442"/>
        </patternFill>
      </fill>
      <border diagonalUp="0" diagonalDown="0">
        <left style="thin">
          <color theme="0"/>
        </left>
        <right style="thin">
          <color theme="0"/>
        </right>
        <top style="thin">
          <color theme="0"/>
        </top>
        <bottom style="thin">
          <color theme="0"/>
        </bottom>
        <vertical/>
        <horizontal/>
      </border>
    </dxf>
    <dxf>
      <border outline="0">
        <left style="thin">
          <color rgb="FFFFFFFF"/>
        </left>
        <right style="thin">
          <color rgb="FFFFFFFF"/>
        </right>
        <top style="thin">
          <color rgb="FFFFFFFF"/>
        </top>
        <bottom style="thin">
          <color theme="0"/>
        </bottom>
      </border>
    </dxf>
    <dxf>
      <font>
        <b val="0"/>
        <i val="0"/>
        <strike val="0"/>
        <condense val="0"/>
        <extend val="0"/>
        <outline val="0"/>
        <shadow val="0"/>
        <u val="none"/>
        <vertAlign val="baseline"/>
        <sz val="11"/>
        <color theme="1"/>
        <name val="Calibri"/>
        <family val="2"/>
        <charset val="204"/>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family val="2"/>
        <charset val="204"/>
        <scheme val="minor"/>
      </font>
      <fill>
        <patternFill patternType="solid">
          <fgColor theme="4"/>
          <bgColor theme="4"/>
        </patternFill>
      </fill>
      <border diagonalUp="0" diagonalDown="0" outline="0">
        <left style="thin">
          <color theme="0"/>
        </left>
        <right style="thin">
          <color theme="0"/>
        </right>
        <top/>
        <bottom/>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numFmt numFmtId="164" formatCode="0,&quot;K&quot;"/>
    </dxf>
    <dxf>
      <numFmt numFmtId="164" formatCode="0,&quot;K&quot;"/>
    </dxf>
    <dxf>
      <numFmt numFmtId="0" formatCode="General"/>
      <border diagonalUp="0" diagonalDown="0">
        <left style="thin">
          <color theme="0"/>
        </left>
        <right/>
        <top style="thin">
          <color theme="0"/>
        </top>
        <bottom style="thin">
          <color theme="0"/>
        </bottom>
        <vertical/>
        <horizontal/>
      </border>
    </dxf>
    <dxf>
      <border diagonalUp="0" diagonalDown="0">
        <left style="thin">
          <color theme="0"/>
        </left>
        <right style="thin">
          <color theme="0"/>
        </right>
        <top style="thin">
          <color theme="0"/>
        </top>
        <bottom style="thin">
          <color theme="0"/>
        </bottom>
        <vertical/>
        <horizontal/>
      </border>
    </dxf>
    <dxf>
      <border diagonalUp="0" diagonalDown="0">
        <left/>
        <right style="thin">
          <color theme="0"/>
        </right>
        <top style="thin">
          <color theme="0"/>
        </top>
        <bottom style="thin">
          <color theme="0"/>
        </bottom>
        <vertical/>
        <horizontal/>
      </border>
    </dxf>
    <dxf>
      <border outline="0">
        <top style="thin">
          <color rgb="FFFFFFFF"/>
        </top>
      </border>
    </dxf>
    <dxf>
      <border outline="0">
        <left style="thin">
          <color rgb="FFFFFFFF"/>
        </left>
        <right style="thin">
          <color rgb="FFFFFFFF"/>
        </right>
        <top style="thin">
          <color rgb="FFFFFFFF"/>
        </top>
        <bottom style="thin">
          <color rgb="FFFFFFFF"/>
        </bottom>
      </border>
    </dxf>
    <dxf>
      <border outline="0">
        <bottom style="thin">
          <color rgb="FFFFFFFF"/>
        </bottom>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numFmt numFmtId="164" formatCode="0,&quot;K&quot;"/>
    </dxf>
    <dxf>
      <numFmt numFmtId="164" formatCode="0,&quot;K&quot;"/>
    </dxf>
    <dxf>
      <numFmt numFmtId="13" formatCode="0%"/>
    </dxf>
    <dxf>
      <numFmt numFmtId="165" formatCode="#,##0_ ;\-#,##0\ "/>
    </dxf>
    <dxf>
      <numFmt numFmtId="165" formatCode="#,##0_ ;\-#,##0\ "/>
    </dxf>
    <dxf>
      <numFmt numFmtId="3" formatCode="#,##0"/>
    </dxf>
    <dxf>
      <numFmt numFmtId="165" formatCode="#,##0_ ;\-#,##0\ "/>
    </dxf>
    <dxf>
      <numFmt numFmtId="3" formatCode="#,##0"/>
    </dxf>
    <dxf>
      <numFmt numFmtId="1" formatCode="0"/>
    </dxf>
    <dxf>
      <numFmt numFmtId="1" formatCode="0"/>
    </dxf>
    <dxf>
      <numFmt numFmtId="0" formatCode="General"/>
      <border diagonalUp="0" diagonalDown="0">
        <left style="thin">
          <color theme="0"/>
        </left>
        <right style="thin">
          <color theme="0"/>
        </right>
        <top style="thin">
          <color theme="0"/>
        </top>
        <bottom style="thin">
          <color theme="0"/>
        </bottom>
        <vertical/>
        <horizontal/>
      </border>
    </dxf>
    <dxf>
      <numFmt numFmtId="0" formatCode="General"/>
      <border diagonalUp="0" diagonalDown="0">
        <left style="thin">
          <color theme="0"/>
        </left>
        <right style="thin">
          <color theme="0"/>
        </right>
        <top style="thin">
          <color theme="0"/>
        </top>
        <bottom style="thin">
          <color theme="0"/>
        </bottom>
        <vertical/>
        <horizontal/>
      </border>
    </dxf>
    <dxf>
      <border diagonalUp="0" diagonalDown="0">
        <left style="thin">
          <color theme="0"/>
        </left>
        <right/>
        <top style="thin">
          <color theme="0"/>
        </top>
        <bottom style="thin">
          <color theme="0"/>
        </bottom>
        <vertical/>
        <horizontal/>
      </border>
    </dxf>
    <dxf>
      <numFmt numFmtId="0" formatCode="General"/>
      <border diagonalUp="0" diagonalDown="0">
        <left style="thin">
          <color theme="0"/>
        </left>
        <right style="thin">
          <color theme="0"/>
        </right>
        <top style="thin">
          <color theme="0"/>
        </top>
        <bottom style="thin">
          <color theme="0"/>
        </bottom>
        <vertical/>
        <horizontal/>
      </border>
    </dxf>
    <dxf>
      <numFmt numFmtId="0" formatCode="General"/>
      <border diagonalUp="0" diagonalDown="0">
        <left style="thin">
          <color theme="0"/>
        </left>
        <right style="thin">
          <color theme="0"/>
        </right>
        <top style="thin">
          <color theme="0"/>
        </top>
        <bottom style="thin">
          <color theme="0"/>
        </bottom>
        <vertical/>
        <horizontal/>
      </border>
    </dxf>
    <dxf>
      <numFmt numFmtId="0" formatCode="General"/>
      <border diagonalUp="0" diagonalDown="0">
        <left style="thin">
          <color theme="0"/>
        </left>
        <right style="thin">
          <color theme="0"/>
        </right>
        <top style="thin">
          <color theme="0"/>
        </top>
        <bottom style="thin">
          <color theme="0"/>
        </bottom>
        <vertical/>
        <horizontal/>
      </border>
    </dxf>
    <dxf>
      <border diagonalUp="0" diagonalDown="0">
        <left style="thin">
          <color theme="0"/>
        </left>
        <right style="thin">
          <color theme="0"/>
        </right>
        <top style="thin">
          <color theme="0"/>
        </top>
        <bottom style="thin">
          <color theme="0"/>
        </bottom>
        <vertical/>
        <horizontal/>
      </border>
    </dxf>
    <dxf>
      <border diagonalUp="0" diagonalDown="0">
        <left style="thin">
          <color theme="0"/>
        </left>
        <right style="thin">
          <color theme="0"/>
        </right>
        <top style="thin">
          <color theme="0"/>
        </top>
        <bottom style="thin">
          <color theme="0"/>
        </bottom>
        <vertical/>
        <horizontal/>
      </border>
    </dxf>
    <dxf>
      <numFmt numFmtId="0" formatCode="General"/>
      <border diagonalUp="0" diagonalDown="0">
        <left style="thin">
          <color theme="0"/>
        </left>
        <right style="thin">
          <color theme="0"/>
        </right>
        <top style="thin">
          <color theme="0"/>
        </top>
        <bottom style="thin">
          <color theme="0"/>
        </bottom>
        <vertical/>
        <horizontal/>
      </border>
    </dxf>
    <dxf>
      <border diagonalUp="0" diagonalDown="0">
        <left/>
        <right style="thin">
          <color theme="0"/>
        </right>
        <top style="thin">
          <color theme="0"/>
        </top>
        <bottom style="thin">
          <color theme="0"/>
        </bottom>
        <vertical/>
        <horizontal/>
      </border>
    </dxf>
    <dxf>
      <border outline="0">
        <top style="thin">
          <color rgb="FFFFFFFF"/>
        </top>
      </border>
    </dxf>
    <dxf>
      <border outline="0">
        <left style="thin">
          <color rgb="FFFFFFFF"/>
        </left>
        <right style="thin">
          <color rgb="FFFFFFFF"/>
        </right>
        <top style="thin">
          <color rgb="FFFFFFFF"/>
        </top>
        <bottom style="thin">
          <color rgb="FFFFFFFF"/>
        </bottom>
      </border>
    </dxf>
    <dxf>
      <border outline="0">
        <bottom style="thin">
          <color rgb="FFFFFFFF"/>
        </bottom>
      </border>
    </dxf>
    <dxf>
      <border diagonalUp="0" diagonalDown="0" outline="0">
        <left style="thin">
          <color theme="0"/>
        </left>
        <right style="thin">
          <color theme="0"/>
        </right>
        <top/>
        <bottom/>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numFmt numFmtId="164" formatCode="0,&quot;K&quot;"/>
    </dxf>
    <dxf>
      <numFmt numFmtId="164" formatCode="0,&quot;K&quot;"/>
    </dxf>
    <dxf>
      <font>
        <b val="0"/>
        <i val="0"/>
        <strike val="0"/>
        <condense val="0"/>
        <extend val="0"/>
        <outline val="0"/>
        <shadow val="0"/>
        <u val="none"/>
        <vertAlign val="baseline"/>
        <sz val="11"/>
        <color theme="1"/>
        <name val="Calibri"/>
        <family val="2"/>
        <charset val="204"/>
        <scheme val="minor"/>
      </font>
      <numFmt numFmtId="0" formatCode="General"/>
      <fill>
        <patternFill patternType="solid">
          <fgColor theme="4" tint="0.79998168889431442"/>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charset val="204"/>
        <scheme val="minor"/>
      </font>
      <numFmt numFmtId="0" formatCode="General"/>
      <fill>
        <patternFill patternType="solid">
          <fgColor theme="4" tint="0.79998168889431442"/>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charset val="204"/>
        <scheme val="minor"/>
      </font>
      <numFmt numFmtId="0" formatCode="General"/>
      <fill>
        <patternFill patternType="solid">
          <fgColor theme="4" tint="0.79998168889431442"/>
          <bgColor theme="4" tint="0.79998168889431442"/>
        </patternFill>
      </fill>
      <border diagonalUp="0" diagonalDown="0">
        <left style="thin">
          <color theme="0"/>
        </left>
        <right style="thin">
          <color theme="0"/>
        </right>
        <top style="thin">
          <color theme="0"/>
        </top>
        <bottom style="thin">
          <color theme="0"/>
        </bottom>
        <vertical/>
        <horizontal/>
      </border>
    </dxf>
    <dxf>
      <border outline="0">
        <left style="thin">
          <color rgb="FFFFFFFF"/>
        </left>
        <right style="thin">
          <color rgb="FFFFFFFF"/>
        </right>
        <top style="thin">
          <color rgb="FFFFFFFF"/>
        </top>
        <bottom style="thin">
          <color theme="0"/>
        </bottom>
      </border>
    </dxf>
    <dxf>
      <font>
        <b val="0"/>
        <i val="0"/>
        <strike val="0"/>
        <condense val="0"/>
        <extend val="0"/>
        <outline val="0"/>
        <shadow val="0"/>
        <u val="none"/>
        <vertAlign val="baseline"/>
        <sz val="11"/>
        <color theme="1"/>
        <name val="Calibri"/>
        <family val="2"/>
        <charset val="204"/>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family val="2"/>
        <charset val="204"/>
        <scheme val="minor"/>
      </font>
      <fill>
        <patternFill patternType="solid">
          <fgColor theme="4"/>
          <bgColor theme="4"/>
        </patternFill>
      </fill>
      <border diagonalUp="0" diagonalDown="0" outline="0">
        <left style="thin">
          <color theme="0"/>
        </left>
        <right style="thin">
          <color theme="0"/>
        </right>
        <top/>
        <bottom/>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right style="thin">
          <color theme="0"/>
        </right>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numFmt numFmtId="164" formatCode="0,&quot;K&quot;"/>
    </dxf>
    <dxf>
      <numFmt numFmtId="164" formatCode="0,&quot;K&quot;"/>
    </dxf>
    <dxf>
      <numFmt numFmtId="164" formatCode="0,&quot;K&quot;"/>
    </dxf>
    <dxf>
      <numFmt numFmtId="2" formatCode="0.00"/>
    </dxf>
    <dxf>
      <numFmt numFmtId="0" formatCode="General"/>
    </dxf>
    <dxf>
      <numFmt numFmtId="2" formatCode="0.00"/>
    </dxf>
    <dxf>
      <numFmt numFmtId="2" formatCode="0.00"/>
    </dxf>
    <dxf>
      <numFmt numFmtId="2" formatCode="0.00"/>
    </dxf>
    <dxf>
      <numFmt numFmtId="0" formatCode="General"/>
    </dxf>
    <dxf>
      <numFmt numFmtId="0" formatCode="General"/>
    </dxf>
    <dxf>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left>
        <vertical/>
      </border>
    </dxf>
    <dxf>
      <fill>
        <patternFill patternType="none">
          <fgColor indexed="64"/>
          <bgColor auto="1"/>
        </patternFill>
      </fill>
      <border diagonalUp="0" diagonalDown="0">
        <right style="thick">
          <color indexed="64"/>
        </right>
        <vertical/>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top" textRotation="0" wrapText="0" indent="0" justifyLastLine="0" shrinkToFit="0" readingOrder="0"/>
      <border diagonalUp="0" diagonalDown="0" outline="0">
        <left style="thin">
          <color auto="1"/>
        </left>
        <right style="thin">
          <color auto="1"/>
        </right>
        <top/>
        <bottom/>
      </border>
    </dxf>
  </dxfs>
  <tableStyles count="0" defaultTableStyle="TableStyleMedium2" defaultPivotStyle="PivotStyleLight16"/>
  <colors>
    <mruColors>
      <color rgb="FFEFBAAF"/>
      <color rgb="FFBFB5A7"/>
      <color rgb="FFCFAB97"/>
      <color rgb="FFDE9088"/>
      <color rgb="FFBF9F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microsoft.com/office/2007/relationships/slicerCache" Target="slicerCaches/slicerCache2.xml"/><Relationship Id="rId21" Type="http://schemas.openxmlformats.org/officeDocument/2006/relationships/pivotCacheDefinition" Target="pivotCache/pivotCacheDefinition3.xml"/><Relationship Id="rId42" Type="http://schemas.openxmlformats.org/officeDocument/2006/relationships/powerPivotData" Target="model/item.data"/><Relationship Id="rId47" Type="http://schemas.openxmlformats.org/officeDocument/2006/relationships/customXml" Target="../customXml/item4.xml"/><Relationship Id="rId63" Type="http://schemas.openxmlformats.org/officeDocument/2006/relationships/customXml" Target="../customXml/item20.xml"/><Relationship Id="rId68" Type="http://schemas.openxmlformats.org/officeDocument/2006/relationships/customXml" Target="../customXml/item25.xml"/><Relationship Id="rId2" Type="http://schemas.openxmlformats.org/officeDocument/2006/relationships/worksheet" Target="worksheets/sheet2.xml"/><Relationship Id="rId16" Type="http://schemas.openxmlformats.org/officeDocument/2006/relationships/worksheet" Target="worksheets/sheet16.xml"/><Relationship Id="rId29" Type="http://schemas.microsoft.com/office/2007/relationships/slicerCache" Target="slicerCaches/slicerCache5.xml"/><Relationship Id="rId11" Type="http://schemas.openxmlformats.org/officeDocument/2006/relationships/worksheet" Target="worksheets/sheet11.xml"/><Relationship Id="rId24" Type="http://schemas.openxmlformats.org/officeDocument/2006/relationships/pivotCacheDefinition" Target="pivotCache/pivotCacheDefinition6.xml"/><Relationship Id="rId32" Type="http://schemas.microsoft.com/office/2007/relationships/slicerCache" Target="slicerCaches/slicerCache8.xml"/><Relationship Id="rId37" Type="http://schemas.openxmlformats.org/officeDocument/2006/relationships/theme" Target="theme/theme1.xml"/><Relationship Id="rId40" Type="http://schemas.openxmlformats.org/officeDocument/2006/relationships/sharedStrings" Target="sharedStrings.xml"/><Relationship Id="rId45" Type="http://schemas.openxmlformats.org/officeDocument/2006/relationships/customXml" Target="../customXml/item2.xml"/><Relationship Id="rId53" Type="http://schemas.openxmlformats.org/officeDocument/2006/relationships/customXml" Target="../customXml/item10.xml"/><Relationship Id="rId58" Type="http://schemas.openxmlformats.org/officeDocument/2006/relationships/customXml" Target="../customXml/item15.xml"/><Relationship Id="rId66" Type="http://schemas.openxmlformats.org/officeDocument/2006/relationships/customXml" Target="../customXml/item23.xml"/><Relationship Id="rId5" Type="http://schemas.openxmlformats.org/officeDocument/2006/relationships/worksheet" Target="worksheets/sheet5.xml"/><Relationship Id="rId61" Type="http://schemas.openxmlformats.org/officeDocument/2006/relationships/customXml" Target="../customXml/item18.xml"/><Relationship Id="rId19" Type="http://schemas.openxmlformats.org/officeDocument/2006/relationships/pivotCacheDefinition" Target="pivotCache/pivotCacheDefinition1.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 Id="rId27" Type="http://schemas.microsoft.com/office/2007/relationships/slicerCache" Target="slicerCaches/slicerCache3.xml"/><Relationship Id="rId30" Type="http://schemas.microsoft.com/office/2007/relationships/slicerCache" Target="slicerCaches/slicerCache6.xml"/><Relationship Id="rId35" Type="http://schemas.microsoft.com/office/2007/relationships/slicerCache" Target="slicerCaches/slicerCache11.xml"/><Relationship Id="rId43" Type="http://schemas.openxmlformats.org/officeDocument/2006/relationships/calcChain" Target="calcChain.xml"/><Relationship Id="rId48" Type="http://schemas.openxmlformats.org/officeDocument/2006/relationships/customXml" Target="../customXml/item5.xml"/><Relationship Id="rId56" Type="http://schemas.openxmlformats.org/officeDocument/2006/relationships/customXml" Target="../customXml/item13.xml"/><Relationship Id="rId64" Type="http://schemas.openxmlformats.org/officeDocument/2006/relationships/customXml" Target="../customXml/item21.xml"/><Relationship Id="rId69" Type="http://schemas.openxmlformats.org/officeDocument/2006/relationships/customXml" Target="../customXml/item26.xml"/><Relationship Id="rId8" Type="http://schemas.openxmlformats.org/officeDocument/2006/relationships/worksheet" Target="worksheets/sheet8.xml"/><Relationship Id="rId51" Type="http://schemas.openxmlformats.org/officeDocument/2006/relationships/customXml" Target="../customXml/item8.xml"/><Relationship Id="rId72" Type="http://schemas.openxmlformats.org/officeDocument/2006/relationships/customXml" Target="../customXml/item2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1.xml"/><Relationship Id="rId33" Type="http://schemas.microsoft.com/office/2007/relationships/slicerCache" Target="slicerCaches/slicerCache9.xml"/><Relationship Id="rId38" Type="http://schemas.openxmlformats.org/officeDocument/2006/relationships/connections" Target="connections.xml"/><Relationship Id="rId46" Type="http://schemas.openxmlformats.org/officeDocument/2006/relationships/customXml" Target="../customXml/item3.xml"/><Relationship Id="rId59" Type="http://schemas.openxmlformats.org/officeDocument/2006/relationships/customXml" Target="../customXml/item16.xml"/><Relationship Id="rId67" Type="http://schemas.openxmlformats.org/officeDocument/2006/relationships/customXml" Target="../customXml/item24.xml"/><Relationship Id="rId20" Type="http://schemas.openxmlformats.org/officeDocument/2006/relationships/pivotCacheDefinition" Target="pivotCache/pivotCacheDefinition2.xml"/><Relationship Id="rId41" Type="http://schemas.openxmlformats.org/officeDocument/2006/relationships/sheetMetadata" Target="metadata.xml"/><Relationship Id="rId54" Type="http://schemas.openxmlformats.org/officeDocument/2006/relationships/customXml" Target="../customXml/item11.xml"/><Relationship Id="rId62" Type="http://schemas.openxmlformats.org/officeDocument/2006/relationships/customXml" Target="../customXml/item19.xml"/><Relationship Id="rId70" Type="http://schemas.openxmlformats.org/officeDocument/2006/relationships/customXml" Target="../customXml/item2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5.xml"/><Relationship Id="rId28" Type="http://schemas.microsoft.com/office/2007/relationships/slicerCache" Target="slicerCaches/slicerCache4.xml"/><Relationship Id="rId36" Type="http://schemas.microsoft.com/office/2007/relationships/slicerCache" Target="slicerCaches/slicerCache12.xml"/><Relationship Id="rId49" Type="http://schemas.openxmlformats.org/officeDocument/2006/relationships/customXml" Target="../customXml/item6.xml"/><Relationship Id="rId57" Type="http://schemas.openxmlformats.org/officeDocument/2006/relationships/customXml" Target="../customXml/item14.xml"/><Relationship Id="rId10" Type="http://schemas.openxmlformats.org/officeDocument/2006/relationships/worksheet" Target="worksheets/sheet10.xml"/><Relationship Id="rId31" Type="http://schemas.microsoft.com/office/2007/relationships/slicerCache" Target="slicerCaches/slicerCache7.xml"/><Relationship Id="rId44" Type="http://schemas.openxmlformats.org/officeDocument/2006/relationships/customXml" Target="../customXml/item1.xml"/><Relationship Id="rId52" Type="http://schemas.openxmlformats.org/officeDocument/2006/relationships/customXml" Target="../customXml/item9.xml"/><Relationship Id="rId60" Type="http://schemas.openxmlformats.org/officeDocument/2006/relationships/customXml" Target="../customXml/item17.xml"/><Relationship Id="rId65" Type="http://schemas.openxmlformats.org/officeDocument/2006/relationships/customXml" Target="../customXml/item22.xml"/><Relationship Id="rId73" Type="http://schemas.openxmlformats.org/officeDocument/2006/relationships/customXml" Target="../customXml/item3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styles" Target="styles.xml"/><Relationship Id="rId34" Type="http://schemas.microsoft.com/office/2007/relationships/slicerCache" Target="slicerCaches/slicerCache10.xml"/><Relationship Id="rId50" Type="http://schemas.openxmlformats.org/officeDocument/2006/relationships/customXml" Target="../customXml/item7.xml"/><Relationship Id="rId55" Type="http://schemas.openxmlformats.org/officeDocument/2006/relationships/customXml" Target="../customXml/item12.xml"/><Relationship Id="rId7" Type="http://schemas.openxmlformats.org/officeDocument/2006/relationships/worksheet" Target="worksheets/sheet7.xml"/><Relationship Id="rId71" Type="http://schemas.openxmlformats.org/officeDocument/2006/relationships/customXml" Target="../customXml/item2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'TOTAL REVENUE BY MONTHS (2)'!$B$2</c:f>
          <c:strCache>
            <c:ptCount val="1"/>
            <c:pt idx="0">
              <c:v>TOTAL SALES - 5,57 M
TOTAL GROSS PROFIT (GP) - 2,27 M
GROSS MARGIN (GM) - 41%</c:v>
            </c:pt>
          </c:strCache>
        </c:strRef>
      </c:tx>
      <c:layout>
        <c:manualLayout>
          <c:xMode val="edge"/>
          <c:yMode val="edge"/>
          <c:x val="0.31994236803008291"/>
          <c:y val="0"/>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60079117827192E-2"/>
          <c:y val="0.37023007910425842"/>
          <c:w val="0.96175250723677064"/>
          <c:h val="0.46405296561237547"/>
        </c:manualLayout>
      </c:layout>
      <c:barChart>
        <c:barDir val="col"/>
        <c:grouping val="stacked"/>
        <c:varyColors val="0"/>
        <c:ser>
          <c:idx val="0"/>
          <c:order val="0"/>
          <c:tx>
            <c:strRef>
              <c:f>'TOTAL REVENUE BY MONTHS (2)'!$H$4</c:f>
              <c:strCache>
                <c:ptCount val="1"/>
                <c:pt idx="0">
                  <c:v>Cost</c:v>
                </c:pt>
              </c:strCache>
            </c:strRef>
          </c:tx>
          <c:spPr>
            <a:pattFill prst="pct20">
              <a:fgClr>
                <a:schemeClr val="accent5">
                  <a:lumMod val="75000"/>
                </a:schemeClr>
              </a:fgClr>
              <a:bgClr>
                <a:schemeClr val="accent5">
                  <a:lumMod val="60000"/>
                  <a:lumOff val="40000"/>
                </a:schemeClr>
              </a:bgClr>
            </a:pattFill>
            <a:ln cap="rnd">
              <a:solidFill>
                <a:sysClr val="windowText" lastClr="000000">
                  <a:lumMod val="50000"/>
                  <a:lumOff val="50000"/>
                </a:sysClr>
              </a:solidFill>
              <a:prstDash val="sysDot"/>
            </a:ln>
            <a:effectLst>
              <a:softEdge rad="0"/>
            </a:effectLst>
          </c:spPr>
          <c:invertIfNegative val="0"/>
          <c:cat>
            <c:strRef>
              <c:f>'TOTAL REVENUE BY MONTHS (2)'!$G$5:$G$10</c:f>
              <c:strCache>
                <c:ptCount val="6"/>
                <c:pt idx="0">
                  <c:v>01</c:v>
                </c:pt>
                <c:pt idx="1">
                  <c:v>02</c:v>
                </c:pt>
                <c:pt idx="2">
                  <c:v>03</c:v>
                </c:pt>
                <c:pt idx="3">
                  <c:v>04</c:v>
                </c:pt>
                <c:pt idx="4">
                  <c:v>05</c:v>
                </c:pt>
                <c:pt idx="5">
                  <c:v>06</c:v>
                </c:pt>
              </c:strCache>
            </c:strRef>
          </c:cat>
          <c:val>
            <c:numRef>
              <c:f>'TOTAL REVENUE BY MONTHS (2)'!$H$5:$H$10</c:f>
              <c:numCache>
                <c:formatCode>General</c:formatCode>
                <c:ptCount val="6"/>
                <c:pt idx="0">
                  <c:v>568849.07377035939</c:v>
                </c:pt>
                <c:pt idx="1">
                  <c:v>676903.88797914016</c:v>
                </c:pt>
                <c:pt idx="2">
                  <c:v>469935.47981477017</c:v>
                </c:pt>
                <c:pt idx="3">
                  <c:v>256210.26165511014</c:v>
                </c:pt>
                <c:pt idx="4">
                  <c:v>921532.1170104295</c:v>
                </c:pt>
                <c:pt idx="5">
                  <c:v>404659.84664249001</c:v>
                </c:pt>
              </c:numCache>
            </c:numRef>
          </c:val>
          <c:extLst>
            <c:ext xmlns:c16="http://schemas.microsoft.com/office/drawing/2014/chart" uri="{C3380CC4-5D6E-409C-BE32-E72D297353CC}">
              <c16:uniqueId val="{00000000-3AE1-4930-82C4-9176A5868A86}"/>
            </c:ext>
          </c:extLst>
        </c:ser>
        <c:ser>
          <c:idx val="1"/>
          <c:order val="1"/>
          <c:tx>
            <c:strRef>
              <c:f>'TOTAL REVENUE BY MONTHS (2)'!$I$4</c:f>
              <c:strCache>
                <c:ptCount val="1"/>
                <c:pt idx="0">
                  <c:v>GP / GM</c:v>
                </c:pt>
              </c:strCache>
            </c:strRef>
          </c:tx>
          <c:spPr>
            <a:solidFill>
              <a:schemeClr val="accent5">
                <a:lumMod val="60000"/>
                <a:lumOff val="40000"/>
              </a:schemeClr>
            </a:solidFill>
            <a:ln>
              <a:noFill/>
            </a:ln>
            <a:effectLst/>
          </c:spPr>
          <c:invertIfNegative val="0"/>
          <c:dLbls>
            <c:dLbl>
              <c:idx val="0"/>
              <c:tx>
                <c:rich>
                  <a:bodyPr/>
                  <a:lstStyle/>
                  <a:p>
                    <a:fld id="{CA93A646-C661-4CE5-8800-622CA08607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AE1-4930-82C4-9176A5868A86}"/>
                </c:ext>
              </c:extLst>
            </c:dLbl>
            <c:dLbl>
              <c:idx val="1"/>
              <c:tx>
                <c:rich>
                  <a:bodyPr/>
                  <a:lstStyle/>
                  <a:p>
                    <a:fld id="{69D25A34-5798-4967-95FE-BFF6BBFCFB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AE1-4930-82C4-9176A5868A86}"/>
                </c:ext>
              </c:extLst>
            </c:dLbl>
            <c:dLbl>
              <c:idx val="2"/>
              <c:tx>
                <c:rich>
                  <a:bodyPr/>
                  <a:lstStyle/>
                  <a:p>
                    <a:fld id="{9FBA214C-E494-4BF3-9EE2-D8BB7AC4BB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AE1-4930-82C4-9176A5868A86}"/>
                </c:ext>
              </c:extLst>
            </c:dLbl>
            <c:dLbl>
              <c:idx val="3"/>
              <c:tx>
                <c:rich>
                  <a:bodyPr/>
                  <a:lstStyle/>
                  <a:p>
                    <a:fld id="{23FCD1C2-8245-4E35-9FBE-8B511AB7A0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AE1-4930-82C4-9176A5868A86}"/>
                </c:ext>
              </c:extLst>
            </c:dLbl>
            <c:dLbl>
              <c:idx val="4"/>
              <c:tx>
                <c:rich>
                  <a:bodyPr/>
                  <a:lstStyle/>
                  <a:p>
                    <a:fld id="{86C9C7D1-154E-428A-A55F-F94CFD58E5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AE1-4930-82C4-9176A5868A86}"/>
                </c:ext>
              </c:extLst>
            </c:dLbl>
            <c:dLbl>
              <c:idx val="5"/>
              <c:tx>
                <c:rich>
                  <a:bodyPr/>
                  <a:lstStyle/>
                  <a:p>
                    <a:fld id="{01D79EA3-EC4A-436C-88BB-F388EA2E17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AE1-4930-82C4-9176A5868A86}"/>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'TOTAL REVENUE BY MONTHS (2)'!$G$5:$G$10</c:f>
              <c:strCache>
                <c:ptCount val="6"/>
                <c:pt idx="0">
                  <c:v>01</c:v>
                </c:pt>
                <c:pt idx="1">
                  <c:v>02</c:v>
                </c:pt>
                <c:pt idx="2">
                  <c:v>03</c:v>
                </c:pt>
                <c:pt idx="3">
                  <c:v>04</c:v>
                </c:pt>
                <c:pt idx="4">
                  <c:v>05</c:v>
                </c:pt>
                <c:pt idx="5">
                  <c:v>06</c:v>
                </c:pt>
              </c:strCache>
            </c:strRef>
          </c:cat>
          <c:val>
            <c:numRef>
              <c:f>'TOTAL REVENUE BY MONTHS (2)'!$I$5:$I$10</c:f>
              <c:numCache>
                <c:formatCode>General</c:formatCode>
                <c:ptCount val="6"/>
                <c:pt idx="0">
                  <c:v>457053.2510749799</c:v>
                </c:pt>
                <c:pt idx="1">
                  <c:v>571624.43320564111</c:v>
                </c:pt>
                <c:pt idx="2">
                  <c:v>356395.61606921465</c:v>
                </c:pt>
                <c:pt idx="3">
                  <c:v>178658.48992882998</c:v>
                </c:pt>
                <c:pt idx="4">
                  <c:v>411078.20524654229</c:v>
                </c:pt>
                <c:pt idx="5">
                  <c:v>292195.84567409806</c:v>
                </c:pt>
              </c:numCache>
            </c:numRef>
          </c:val>
          <c:extLst>
            <c:ext xmlns:c15="http://schemas.microsoft.com/office/drawing/2012/chart" uri="{02D57815-91ED-43cb-92C2-25804820EDAC}">
              <c15:datalabelsRange>
                <c15:f>'TOTAL REVENUE BY MONTHS (2)'!$L$5:$L$10</c15:f>
                <c15:dlblRangeCache>
                  <c:ptCount val="6"/>
                  <c:pt idx="0">
                    <c:v>45%</c:v>
                  </c:pt>
                  <c:pt idx="1">
                    <c:v>46%</c:v>
                  </c:pt>
                  <c:pt idx="2">
                    <c:v>43%</c:v>
                  </c:pt>
                  <c:pt idx="3">
                    <c:v>41%</c:v>
                  </c:pt>
                  <c:pt idx="4">
                    <c:v>31%</c:v>
                  </c:pt>
                  <c:pt idx="5">
                    <c:v>42%</c:v>
                  </c:pt>
                </c15:dlblRangeCache>
              </c15:datalabelsRange>
            </c:ext>
            <c:ext xmlns:c16="http://schemas.microsoft.com/office/drawing/2014/chart" uri="{C3380CC4-5D6E-409C-BE32-E72D297353CC}">
              <c16:uniqueId val="{00000007-3AE1-4930-82C4-9176A5868A86}"/>
            </c:ext>
          </c:extLst>
        </c:ser>
        <c:ser>
          <c:idx val="2"/>
          <c:order val="2"/>
          <c:tx>
            <c:strRef>
              <c:f>'TOTAL REVENUE BY MONTHS (2)'!$J$4</c:f>
              <c:strCache>
                <c:ptCount val="1"/>
                <c:pt idx="0">
                  <c:v>Add</c:v>
                </c:pt>
              </c:strCache>
            </c:strRef>
          </c:tx>
          <c:spPr>
            <a:noFill/>
            <a:ln>
              <a:noFill/>
            </a:ln>
            <a:effectLst/>
          </c:spPr>
          <c:invertIfNegative val="0"/>
          <c:dLbls>
            <c:dLbl>
              <c:idx val="0"/>
              <c:tx>
                <c:rich>
                  <a:bodyPr/>
                  <a:lstStyle/>
                  <a:p>
                    <a:fld id="{608AFB98-720C-4EF0-A306-5D4997DD8F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AE1-4930-82C4-9176A5868A86}"/>
                </c:ext>
              </c:extLst>
            </c:dLbl>
            <c:dLbl>
              <c:idx val="1"/>
              <c:tx>
                <c:rich>
                  <a:bodyPr/>
                  <a:lstStyle/>
                  <a:p>
                    <a:fld id="{26E584BD-578A-4E13-A928-7317A1332C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AE1-4930-82C4-9176A5868A86}"/>
                </c:ext>
              </c:extLst>
            </c:dLbl>
            <c:dLbl>
              <c:idx val="2"/>
              <c:tx>
                <c:rich>
                  <a:bodyPr/>
                  <a:lstStyle/>
                  <a:p>
                    <a:fld id="{4F987D16-2285-4431-A342-04F60B017E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AE1-4930-82C4-9176A5868A86}"/>
                </c:ext>
              </c:extLst>
            </c:dLbl>
            <c:dLbl>
              <c:idx val="3"/>
              <c:tx>
                <c:rich>
                  <a:bodyPr/>
                  <a:lstStyle/>
                  <a:p>
                    <a:fld id="{A73420DF-A462-4E1C-B867-24EB7974B9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AE1-4930-82C4-9176A5868A86}"/>
                </c:ext>
              </c:extLst>
            </c:dLbl>
            <c:dLbl>
              <c:idx val="4"/>
              <c:tx>
                <c:rich>
                  <a:bodyPr/>
                  <a:lstStyle/>
                  <a:p>
                    <a:fld id="{5F83A38A-D996-4266-8EB2-8CC2AE6A8A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AE1-4930-82C4-9176A5868A86}"/>
                </c:ext>
              </c:extLst>
            </c:dLbl>
            <c:dLbl>
              <c:idx val="5"/>
              <c:tx>
                <c:rich>
                  <a:bodyPr/>
                  <a:lstStyle/>
                  <a:p>
                    <a:fld id="{2F64D68E-219F-4399-B86E-0A96245A37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AE1-4930-82C4-9176A5868A86}"/>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lumMod val="7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'TOTAL REVENUE BY MONTHS (2)'!$G$5:$G$10</c:f>
              <c:strCache>
                <c:ptCount val="6"/>
                <c:pt idx="0">
                  <c:v>01</c:v>
                </c:pt>
                <c:pt idx="1">
                  <c:v>02</c:v>
                </c:pt>
                <c:pt idx="2">
                  <c:v>03</c:v>
                </c:pt>
                <c:pt idx="3">
                  <c:v>04</c:v>
                </c:pt>
                <c:pt idx="4">
                  <c:v>05</c:v>
                </c:pt>
                <c:pt idx="5">
                  <c:v>06</c:v>
                </c:pt>
              </c:strCache>
            </c:strRef>
          </c:cat>
          <c:val>
            <c:numRef>
              <c:f>'TOTAL REVENUE BY MONTHS (2)'!$J$5:$J$10</c:f>
              <c:numCache>
                <c:formatCode>General</c:formatCode>
                <c:ptCount val="6"/>
                <c:pt idx="0">
                  <c:v>20000</c:v>
                </c:pt>
                <c:pt idx="1">
                  <c:v>20000</c:v>
                </c:pt>
                <c:pt idx="2">
                  <c:v>20000</c:v>
                </c:pt>
                <c:pt idx="3">
                  <c:v>20000</c:v>
                </c:pt>
                <c:pt idx="4">
                  <c:v>20000</c:v>
                </c:pt>
                <c:pt idx="5">
                  <c:v>20000</c:v>
                </c:pt>
              </c:numCache>
            </c:numRef>
          </c:val>
          <c:extLst>
            <c:ext xmlns:c15="http://schemas.microsoft.com/office/drawing/2012/chart" uri="{02D57815-91ED-43cb-92C2-25804820EDAC}">
              <c15:datalabelsRange>
                <c15:f>'TOTAL REVENUE BY MONTHS (2)'!$O$5:$O$10</c15:f>
                <c15:dlblRangeCache>
                  <c:ptCount val="6"/>
                  <c:pt idx="0">
                    <c:v>1,03 M</c:v>
                  </c:pt>
                  <c:pt idx="1">
                    <c:v>1,25 M</c:v>
                  </c:pt>
                  <c:pt idx="2">
                    <c:v>826 K</c:v>
                  </c:pt>
                  <c:pt idx="3">
                    <c:v>435 K</c:v>
                  </c:pt>
                  <c:pt idx="4">
                    <c:v>1,33 M</c:v>
                  </c:pt>
                  <c:pt idx="5">
                    <c:v>697 K</c:v>
                  </c:pt>
                </c15:dlblRangeCache>
              </c15:datalabelsRange>
            </c:ext>
            <c:ext xmlns:c16="http://schemas.microsoft.com/office/drawing/2014/chart" uri="{C3380CC4-5D6E-409C-BE32-E72D297353CC}">
              <c16:uniqueId val="{0000000E-3AE1-4930-82C4-9176A5868A86}"/>
            </c:ext>
          </c:extLst>
        </c:ser>
        <c:dLbls>
          <c:showLegendKey val="0"/>
          <c:showVal val="0"/>
          <c:showCatName val="0"/>
          <c:showSerName val="0"/>
          <c:showPercent val="0"/>
          <c:showBubbleSize val="0"/>
        </c:dLbls>
        <c:gapWidth val="45"/>
        <c:overlap val="100"/>
        <c:axId val="1060308719"/>
        <c:axId val="1060316879"/>
      </c:barChart>
      <c:catAx>
        <c:axId val="1060308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060316879"/>
        <c:crosses val="autoZero"/>
        <c:auto val="1"/>
        <c:lblAlgn val="ctr"/>
        <c:lblOffset val="100"/>
        <c:noMultiLvlLbl val="0"/>
      </c:catAx>
      <c:valAx>
        <c:axId val="1060316879"/>
        <c:scaling>
          <c:orientation val="minMax"/>
        </c:scaling>
        <c:delete val="1"/>
        <c:axPos val="l"/>
        <c:numFmt formatCode="#,##0" sourceLinked="0"/>
        <c:majorTickMark val="none"/>
        <c:minorTickMark val="none"/>
        <c:tickLblPos val="nextTo"/>
        <c:crossAx val="1060308719"/>
        <c:crosses val="autoZero"/>
        <c:crossBetween val="between"/>
      </c:valAx>
      <c:spPr>
        <a:noFill/>
        <a:ln>
          <a:noFill/>
        </a:ln>
        <a:effectLst/>
      </c:spPr>
    </c:plotArea>
    <c:legend>
      <c:legendPos val="b"/>
      <c:legendEntry>
        <c:idx val="2"/>
        <c:delete val="1"/>
      </c:legendEntry>
      <c:layout>
        <c:manualLayout>
          <c:xMode val="edge"/>
          <c:yMode val="edge"/>
          <c:x val="5.6782605576904228E-4"/>
          <c:y val="3.5428866623231363E-3"/>
          <c:w val="0.30849723226084191"/>
          <c:h val="0.24869739598356022"/>
        </c:manualLayout>
      </c:layout>
      <c:overlay val="0"/>
      <c:spPr>
        <a:solidFill>
          <a:schemeClr val="bg1">
            <a:lumMod val="95000"/>
          </a:schemeClr>
        </a:solid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CATEGORIES!$B$2</c:f>
          <c:strCache>
            <c:ptCount val="1"/>
            <c:pt idx="0">
              <c:v>CATEGORIES, SORT BY GP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308986610396023E-2"/>
          <c:y val="8.0652150167139738E-2"/>
          <c:w val="0.62494327463365951"/>
          <c:h val="0.83984001651318085"/>
        </c:manualLayout>
      </c:layout>
      <c:barChart>
        <c:barDir val="bar"/>
        <c:grouping val="stacked"/>
        <c:varyColors val="0"/>
        <c:ser>
          <c:idx val="0"/>
          <c:order val="0"/>
          <c:tx>
            <c:strRef>
              <c:f>CATEGORIES!$H$4</c:f>
              <c:strCache>
                <c:ptCount val="1"/>
                <c:pt idx="0">
                  <c:v>Cost</c:v>
                </c:pt>
              </c:strCache>
            </c:strRef>
          </c:tx>
          <c:spPr>
            <a:pattFill prst="dotDmnd">
              <a:fgClr>
                <a:srgbClr val="7CCA62">
                  <a:lumMod val="75000"/>
                </a:srgbClr>
              </a:fgClr>
              <a:bgClr>
                <a:srgbClr val="7CCA62">
                  <a:lumMod val="60000"/>
                  <a:lumOff val="40000"/>
                </a:srgbClr>
              </a:bgClr>
            </a:pattFill>
            <a:ln cap="rnd">
              <a:solidFill>
                <a:sysClr val="windowText" lastClr="000000">
                  <a:lumMod val="50000"/>
                  <a:lumOff val="50000"/>
                </a:sysClr>
              </a:solidFill>
              <a:prstDash val="sysDot"/>
            </a:ln>
            <a:effectLst>
              <a:softEdge rad="0"/>
            </a:effectLst>
          </c:spPr>
          <c:invertIfNegative val="0"/>
          <c:cat>
            <c:strRef>
              <c:f>CATEGORIES!$G$5:$G$16</c:f>
              <c:strCache>
                <c:ptCount val="12"/>
                <c:pt idx="0">
                  <c:v>NON-PRODUCT</c:v>
                </c:pt>
                <c:pt idx="1">
                  <c:v>HG GIFTS</c:v>
                </c:pt>
                <c:pt idx="2">
                  <c:v>BAGS</c:v>
                </c:pt>
                <c:pt idx="3">
                  <c:v>HG LIFESTYLE</c:v>
                </c:pt>
                <c:pt idx="4">
                  <c:v>DRINKWARE</c:v>
                </c:pt>
                <c:pt idx="5">
                  <c:v>KNITS</c:v>
                </c:pt>
                <c:pt idx="6">
                  <c:v>TECHNOLOGY</c:v>
                </c:pt>
                <c:pt idx="7">
                  <c:v>OUTERWEAR</c:v>
                </c:pt>
                <c:pt idx="8">
                  <c:v>HEADWEAR</c:v>
                </c:pt>
                <c:pt idx="9">
                  <c:v>MEMORY</c:v>
                </c:pt>
                <c:pt idx="10">
                  <c:v>WOVEN</c:v>
                </c:pt>
                <c:pt idx="11">
                  <c:v>APPAREL</c:v>
                </c:pt>
              </c:strCache>
            </c:strRef>
          </c:cat>
          <c:val>
            <c:numRef>
              <c:f>CATEGORIES!$H$5:$H$16</c:f>
              <c:numCache>
                <c:formatCode>General</c:formatCode>
                <c:ptCount val="12"/>
                <c:pt idx="0">
                  <c:v>780364.70687229943</c:v>
                </c:pt>
                <c:pt idx="1">
                  <c:v>670178.87999999931</c:v>
                </c:pt>
                <c:pt idx="2">
                  <c:v>362559.49999999977</c:v>
                </c:pt>
                <c:pt idx="3">
                  <c:v>526774.90000000049</c:v>
                </c:pt>
                <c:pt idx="4">
                  <c:v>290709.55999999994</c:v>
                </c:pt>
                <c:pt idx="5">
                  <c:v>180033.80000000013</c:v>
                </c:pt>
                <c:pt idx="6">
                  <c:v>218008.11999999997</c:v>
                </c:pt>
                <c:pt idx="7">
                  <c:v>50901.619999999974</c:v>
                </c:pt>
                <c:pt idx="8">
                  <c:v>41950.92</c:v>
                </c:pt>
                <c:pt idx="9">
                  <c:v>142739.4200000001</c:v>
                </c:pt>
                <c:pt idx="10">
                  <c:v>32985.24</c:v>
                </c:pt>
                <c:pt idx="11">
                  <c:v>884</c:v>
                </c:pt>
              </c:numCache>
            </c:numRef>
          </c:val>
          <c:extLst>
            <c:ext xmlns:c16="http://schemas.microsoft.com/office/drawing/2014/chart" uri="{C3380CC4-5D6E-409C-BE32-E72D297353CC}">
              <c16:uniqueId val="{00000000-A408-488F-A8F3-8C9C260899AE}"/>
            </c:ext>
          </c:extLst>
        </c:ser>
        <c:ser>
          <c:idx val="1"/>
          <c:order val="1"/>
          <c:tx>
            <c:strRef>
              <c:f>CATEGORIES!$I$4</c:f>
              <c:strCache>
                <c:ptCount val="1"/>
                <c:pt idx="0">
                  <c:v>Gross Profit </c:v>
                </c:pt>
              </c:strCache>
            </c:strRef>
          </c:tx>
          <c:spPr>
            <a:solidFill>
              <a:srgbClr val="7CCA62">
                <a:lumMod val="60000"/>
                <a:lumOff val="40000"/>
              </a:srgbClr>
            </a:solidFill>
            <a:ln>
              <a:noFill/>
            </a:ln>
            <a:effectLst/>
          </c:spPr>
          <c:invertIfNegative val="0"/>
          <c:dLbls>
            <c:dLbl>
              <c:idx val="0"/>
              <c:tx>
                <c:rich>
                  <a:bodyPr/>
                  <a:lstStyle/>
                  <a:p>
                    <a:fld id="{F73196A7-06A0-465F-B2E8-489B43543DD5}"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408-488F-A8F3-8C9C260899AE}"/>
                </c:ext>
              </c:extLst>
            </c:dLbl>
            <c:dLbl>
              <c:idx val="1"/>
              <c:tx>
                <c:rich>
                  <a:bodyPr/>
                  <a:lstStyle/>
                  <a:p>
                    <a:fld id="{BA49687A-BDEF-490C-9DE5-F76DC2D9F25B}"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408-488F-A8F3-8C9C260899AE}"/>
                </c:ext>
              </c:extLst>
            </c:dLbl>
            <c:dLbl>
              <c:idx val="2"/>
              <c:tx>
                <c:rich>
                  <a:bodyPr/>
                  <a:lstStyle/>
                  <a:p>
                    <a:fld id="{AE881AB3-C6C1-4923-B1AE-6FFE87AD249E}"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408-488F-A8F3-8C9C260899AE}"/>
                </c:ext>
              </c:extLst>
            </c:dLbl>
            <c:dLbl>
              <c:idx val="3"/>
              <c:tx>
                <c:rich>
                  <a:bodyPr/>
                  <a:lstStyle/>
                  <a:p>
                    <a:fld id="{F7E29D12-3D85-49B7-83A9-CBFD17C7B6C1}"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59A-4752-9000-55ECFCA39A72}"/>
                </c:ext>
              </c:extLst>
            </c:dLbl>
            <c:dLbl>
              <c:idx val="4"/>
              <c:tx>
                <c:rich>
                  <a:bodyPr/>
                  <a:lstStyle/>
                  <a:p>
                    <a:fld id="{10CCDC68-1C58-4E0D-A9EA-E5FB77EE56D8}"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59A-4752-9000-55ECFCA39A72}"/>
                </c:ext>
              </c:extLst>
            </c:dLbl>
            <c:dLbl>
              <c:idx val="5"/>
              <c:tx>
                <c:rich>
                  <a:bodyPr/>
                  <a:lstStyle/>
                  <a:p>
                    <a:fld id="{D4CE38DC-C507-457F-9FB2-BA7679B8E53F}"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59A-4752-9000-55ECFCA39A72}"/>
                </c:ext>
              </c:extLst>
            </c:dLbl>
            <c:dLbl>
              <c:idx val="6"/>
              <c:tx>
                <c:rich>
                  <a:bodyPr/>
                  <a:lstStyle/>
                  <a:p>
                    <a:fld id="{743A5C8A-B005-4DE5-B721-1D69884E606F}"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59A-4752-9000-55ECFCA39A72}"/>
                </c:ext>
              </c:extLst>
            </c:dLbl>
            <c:dLbl>
              <c:idx val="7"/>
              <c:tx>
                <c:rich>
                  <a:bodyPr/>
                  <a:lstStyle/>
                  <a:p>
                    <a:fld id="{89FAE86F-5608-4375-A3BE-F6CCC64F9B79}"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59A-4752-9000-55ECFCA39A72}"/>
                </c:ext>
              </c:extLst>
            </c:dLbl>
            <c:dLbl>
              <c:idx val="8"/>
              <c:tx>
                <c:rich>
                  <a:bodyPr/>
                  <a:lstStyle/>
                  <a:p>
                    <a:fld id="{3DB528EE-4811-407F-A1F4-B1A968FC9B0C}"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59A-4752-9000-55ECFCA39A72}"/>
                </c:ext>
              </c:extLst>
            </c:dLbl>
            <c:dLbl>
              <c:idx val="9"/>
              <c:tx>
                <c:rich>
                  <a:bodyPr/>
                  <a:lstStyle/>
                  <a:p>
                    <a:fld id="{44CEF079-DF05-4C72-8693-D7804C5FE20E}"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59A-4752-9000-55ECFCA39A72}"/>
                </c:ext>
              </c:extLst>
            </c:dLbl>
            <c:dLbl>
              <c:idx val="10"/>
              <c:tx>
                <c:rich>
                  <a:bodyPr/>
                  <a:lstStyle/>
                  <a:p>
                    <a:fld id="{AF3FE6CC-F592-40F2-A16A-F6450599E161}"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59A-4752-9000-55ECFCA39A72}"/>
                </c:ext>
              </c:extLst>
            </c:dLbl>
            <c:dLbl>
              <c:idx val="11"/>
              <c:tx>
                <c:rich>
                  <a:bodyPr/>
                  <a:lstStyle/>
                  <a:p>
                    <a:fld id="{7905F2D3-15D8-4FF4-B946-6054E93C8792}"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59A-4752-9000-55ECFCA39A7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CATEGORIES!$G$5:$G$16</c:f>
              <c:strCache>
                <c:ptCount val="12"/>
                <c:pt idx="0">
                  <c:v>NON-PRODUCT</c:v>
                </c:pt>
                <c:pt idx="1">
                  <c:v>HG GIFTS</c:v>
                </c:pt>
                <c:pt idx="2">
                  <c:v>BAGS</c:v>
                </c:pt>
                <c:pt idx="3">
                  <c:v>HG LIFESTYLE</c:v>
                </c:pt>
                <c:pt idx="4">
                  <c:v>DRINKWARE</c:v>
                </c:pt>
                <c:pt idx="5">
                  <c:v>KNITS</c:v>
                </c:pt>
                <c:pt idx="6">
                  <c:v>TECHNOLOGY</c:v>
                </c:pt>
                <c:pt idx="7">
                  <c:v>OUTERWEAR</c:v>
                </c:pt>
                <c:pt idx="8">
                  <c:v>HEADWEAR</c:v>
                </c:pt>
                <c:pt idx="9">
                  <c:v>MEMORY</c:v>
                </c:pt>
                <c:pt idx="10">
                  <c:v>WOVEN</c:v>
                </c:pt>
                <c:pt idx="11">
                  <c:v>APPAREL</c:v>
                </c:pt>
              </c:strCache>
            </c:strRef>
          </c:cat>
          <c:val>
            <c:numRef>
              <c:f>CATEGORIES!$I$5:$I$16</c:f>
              <c:numCache>
                <c:formatCode>General</c:formatCode>
                <c:ptCount val="12"/>
                <c:pt idx="0">
                  <c:v>611110.59163239063</c:v>
                </c:pt>
                <c:pt idx="1">
                  <c:v>363801.41645182762</c:v>
                </c:pt>
                <c:pt idx="2">
                  <c:v>344103.28649826901</c:v>
                </c:pt>
                <c:pt idx="3">
                  <c:v>322180.16034124087</c:v>
                </c:pt>
                <c:pt idx="4">
                  <c:v>284556.87894806289</c:v>
                </c:pt>
                <c:pt idx="5">
                  <c:v>123312.36693000393</c:v>
                </c:pt>
                <c:pt idx="6">
                  <c:v>93941.137807975058</c:v>
                </c:pt>
                <c:pt idx="7">
                  <c:v>57749.690202109996</c:v>
                </c:pt>
                <c:pt idx="8">
                  <c:v>26113.193522127</c:v>
                </c:pt>
                <c:pt idx="9">
                  <c:v>24226.757102459989</c:v>
                </c:pt>
                <c:pt idx="10">
                  <c:v>15566.361762839995</c:v>
                </c:pt>
                <c:pt idx="11">
                  <c:v>344</c:v>
                </c:pt>
              </c:numCache>
            </c:numRef>
          </c:val>
          <c:extLst>
            <c:ext xmlns:c15="http://schemas.microsoft.com/office/drawing/2012/chart" uri="{02D57815-91ED-43cb-92C2-25804820EDAC}">
              <c15:datalabelsRange>
                <c15:f>CATEGORIES!$L$5:$L$16</c15:f>
                <c15:dlblRangeCache>
                  <c:ptCount val="12"/>
                  <c:pt idx="0">
                    <c:v>44%</c:v>
                  </c:pt>
                  <c:pt idx="1">
                    <c:v>35%</c:v>
                  </c:pt>
                  <c:pt idx="2">
                    <c:v>49%</c:v>
                  </c:pt>
                  <c:pt idx="3">
                    <c:v>38%</c:v>
                  </c:pt>
                  <c:pt idx="4">
                    <c:v>49%</c:v>
                  </c:pt>
                  <c:pt idx="5">
                    <c:v>41%</c:v>
                  </c:pt>
                  <c:pt idx="6">
                    <c:v>30%</c:v>
                  </c:pt>
                  <c:pt idx="7">
                    <c:v>53%</c:v>
                  </c:pt>
                  <c:pt idx="8">
                    <c:v>38%</c:v>
                  </c:pt>
                  <c:pt idx="9">
                    <c:v>15%</c:v>
                  </c:pt>
                  <c:pt idx="10">
                    <c:v>32%</c:v>
                  </c:pt>
                  <c:pt idx="11">
                    <c:v>28%</c:v>
                  </c:pt>
                </c15:dlblRangeCache>
              </c15:datalabelsRange>
            </c:ext>
            <c:ext xmlns:c16="http://schemas.microsoft.com/office/drawing/2014/chart" uri="{C3380CC4-5D6E-409C-BE32-E72D297353CC}">
              <c16:uniqueId val="{00000004-A408-488F-A8F3-8C9C260899AE}"/>
            </c:ext>
          </c:extLst>
        </c:ser>
        <c:ser>
          <c:idx val="2"/>
          <c:order val="2"/>
          <c:tx>
            <c:strRef>
              <c:f>CATEGORIES!$J$4</c:f>
              <c:strCache>
                <c:ptCount val="1"/>
                <c:pt idx="0">
                  <c:v>Add</c:v>
                </c:pt>
              </c:strCache>
            </c:strRef>
          </c:tx>
          <c:spPr>
            <a:noFill/>
            <a:ln>
              <a:noFill/>
            </a:ln>
            <a:effectLst/>
          </c:spPr>
          <c:invertIfNegative val="0"/>
          <c:dLbls>
            <c:dLbl>
              <c:idx val="0"/>
              <c:tx>
                <c:rich>
                  <a:bodyPr/>
                  <a:lstStyle/>
                  <a:p>
                    <a:fld id="{B954F9EF-B1BD-4607-9030-B44A2981C9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408-488F-A8F3-8C9C260899AE}"/>
                </c:ext>
              </c:extLst>
            </c:dLbl>
            <c:dLbl>
              <c:idx val="1"/>
              <c:tx>
                <c:rich>
                  <a:bodyPr/>
                  <a:lstStyle/>
                  <a:p>
                    <a:fld id="{34C7EC28-BA17-4CF7-9FCA-80C0F90A78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408-488F-A8F3-8C9C260899AE}"/>
                </c:ext>
              </c:extLst>
            </c:dLbl>
            <c:dLbl>
              <c:idx val="2"/>
              <c:tx>
                <c:rich>
                  <a:bodyPr/>
                  <a:lstStyle/>
                  <a:p>
                    <a:fld id="{E403DBE4-F5E1-4108-974F-3C6E7BA7A2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408-488F-A8F3-8C9C260899AE}"/>
                </c:ext>
              </c:extLst>
            </c:dLbl>
            <c:dLbl>
              <c:idx val="3"/>
              <c:tx>
                <c:rich>
                  <a:bodyPr/>
                  <a:lstStyle/>
                  <a:p>
                    <a:fld id="{6E1329B6-764A-4252-9F5D-A54D40EB09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59A-4752-9000-55ECFCA39A72}"/>
                </c:ext>
              </c:extLst>
            </c:dLbl>
            <c:dLbl>
              <c:idx val="4"/>
              <c:tx>
                <c:rich>
                  <a:bodyPr/>
                  <a:lstStyle/>
                  <a:p>
                    <a:fld id="{F4213350-82EC-49FA-9E17-9D22C4991C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59A-4752-9000-55ECFCA39A72}"/>
                </c:ext>
              </c:extLst>
            </c:dLbl>
            <c:dLbl>
              <c:idx val="5"/>
              <c:tx>
                <c:rich>
                  <a:bodyPr/>
                  <a:lstStyle/>
                  <a:p>
                    <a:fld id="{0E8FB797-DAE7-432C-A6CD-F01631CA2F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59A-4752-9000-55ECFCA39A72}"/>
                </c:ext>
              </c:extLst>
            </c:dLbl>
            <c:dLbl>
              <c:idx val="6"/>
              <c:tx>
                <c:rich>
                  <a:bodyPr/>
                  <a:lstStyle/>
                  <a:p>
                    <a:fld id="{7953D2FB-44DC-4F4A-934E-7632BE6C93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59A-4752-9000-55ECFCA39A72}"/>
                </c:ext>
              </c:extLst>
            </c:dLbl>
            <c:dLbl>
              <c:idx val="7"/>
              <c:tx>
                <c:rich>
                  <a:bodyPr/>
                  <a:lstStyle/>
                  <a:p>
                    <a:fld id="{D3468036-B17D-4615-BD2B-9B0B935AEE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59A-4752-9000-55ECFCA39A72}"/>
                </c:ext>
              </c:extLst>
            </c:dLbl>
            <c:dLbl>
              <c:idx val="8"/>
              <c:tx>
                <c:rich>
                  <a:bodyPr/>
                  <a:lstStyle/>
                  <a:p>
                    <a:fld id="{7159678D-620B-4082-B33C-434BB4977D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59A-4752-9000-55ECFCA39A72}"/>
                </c:ext>
              </c:extLst>
            </c:dLbl>
            <c:dLbl>
              <c:idx val="9"/>
              <c:tx>
                <c:rich>
                  <a:bodyPr/>
                  <a:lstStyle/>
                  <a:p>
                    <a:fld id="{4E500932-18E3-4F82-B8A3-4B8C4CDCB5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59A-4752-9000-55ECFCA39A72}"/>
                </c:ext>
              </c:extLst>
            </c:dLbl>
            <c:dLbl>
              <c:idx val="10"/>
              <c:tx>
                <c:rich>
                  <a:bodyPr/>
                  <a:lstStyle/>
                  <a:p>
                    <a:fld id="{EE9764BD-785E-46E6-ACB4-FB144491AB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59A-4752-9000-55ECFCA39A72}"/>
                </c:ext>
              </c:extLst>
            </c:dLbl>
            <c:dLbl>
              <c:idx val="11"/>
              <c:tx>
                <c:rich>
                  <a:bodyPr/>
                  <a:lstStyle/>
                  <a:p>
                    <a:fld id="{814DB55D-C6B1-4F1B-A8FA-0A3EBB4AA9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59A-4752-9000-55ECFCA39A7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CATEGORIES!$G$5:$G$16</c:f>
              <c:strCache>
                <c:ptCount val="12"/>
                <c:pt idx="0">
                  <c:v>NON-PRODUCT</c:v>
                </c:pt>
                <c:pt idx="1">
                  <c:v>HG GIFTS</c:v>
                </c:pt>
                <c:pt idx="2">
                  <c:v>BAGS</c:v>
                </c:pt>
                <c:pt idx="3">
                  <c:v>HG LIFESTYLE</c:v>
                </c:pt>
                <c:pt idx="4">
                  <c:v>DRINKWARE</c:v>
                </c:pt>
                <c:pt idx="5">
                  <c:v>KNITS</c:v>
                </c:pt>
                <c:pt idx="6">
                  <c:v>TECHNOLOGY</c:v>
                </c:pt>
                <c:pt idx="7">
                  <c:v>OUTERWEAR</c:v>
                </c:pt>
                <c:pt idx="8">
                  <c:v>HEADWEAR</c:v>
                </c:pt>
                <c:pt idx="9">
                  <c:v>MEMORY</c:v>
                </c:pt>
                <c:pt idx="10">
                  <c:v>WOVEN</c:v>
                </c:pt>
                <c:pt idx="11">
                  <c:v>APPAREL</c:v>
                </c:pt>
              </c:strCache>
            </c:strRef>
          </c:cat>
          <c:val>
            <c:numRef>
              <c:f>CATEGORIES!$J$5:$J$16</c:f>
              <c:numCache>
                <c:formatCode>General</c:formatCode>
                <c:ptCount val="12"/>
                <c:pt idx="0">
                  <c:v>90000</c:v>
                </c:pt>
                <c:pt idx="1">
                  <c:v>90000</c:v>
                </c:pt>
                <c:pt idx="2">
                  <c:v>90000</c:v>
                </c:pt>
                <c:pt idx="3">
                  <c:v>90000</c:v>
                </c:pt>
                <c:pt idx="4">
                  <c:v>90000</c:v>
                </c:pt>
                <c:pt idx="5">
                  <c:v>90000</c:v>
                </c:pt>
                <c:pt idx="6">
                  <c:v>90000</c:v>
                </c:pt>
                <c:pt idx="7">
                  <c:v>90000</c:v>
                </c:pt>
                <c:pt idx="8">
                  <c:v>90000</c:v>
                </c:pt>
                <c:pt idx="9">
                  <c:v>90000</c:v>
                </c:pt>
                <c:pt idx="10">
                  <c:v>90000</c:v>
                </c:pt>
                <c:pt idx="11">
                  <c:v>90000</c:v>
                </c:pt>
              </c:numCache>
            </c:numRef>
          </c:val>
          <c:extLst>
            <c:ext xmlns:c15="http://schemas.microsoft.com/office/drawing/2012/chart" uri="{02D57815-91ED-43cb-92C2-25804820EDAC}">
              <c15:datalabelsRange>
                <c15:f>CATEGORIES!$N$5:$N$16</c15:f>
                <c15:dlblRangeCache>
                  <c:ptCount val="12"/>
                  <c:pt idx="0">
                    <c:v>1,39 M</c:v>
                  </c:pt>
                  <c:pt idx="1">
                    <c:v>1,03 M</c:v>
                  </c:pt>
                  <c:pt idx="2">
                    <c:v>707 K</c:v>
                  </c:pt>
                  <c:pt idx="3">
                    <c:v>849 K</c:v>
                  </c:pt>
                  <c:pt idx="4">
                    <c:v>575 K</c:v>
                  </c:pt>
                  <c:pt idx="5">
                    <c:v>303 K</c:v>
                  </c:pt>
                  <c:pt idx="6">
                    <c:v>312 K</c:v>
                  </c:pt>
                  <c:pt idx="7">
                    <c:v>109 K</c:v>
                  </c:pt>
                  <c:pt idx="8">
                    <c:v>68 K</c:v>
                  </c:pt>
                  <c:pt idx="9">
                    <c:v>167 K</c:v>
                  </c:pt>
                  <c:pt idx="10">
                    <c:v>49 K</c:v>
                  </c:pt>
                  <c:pt idx="11">
                    <c:v>1 K</c:v>
                  </c:pt>
                </c15:dlblRangeCache>
              </c15:datalabelsRange>
            </c:ext>
            <c:ext xmlns:c16="http://schemas.microsoft.com/office/drawing/2014/chart" uri="{C3380CC4-5D6E-409C-BE32-E72D297353CC}">
              <c16:uniqueId val="{00000008-A408-488F-A8F3-8C9C260899AE}"/>
            </c:ext>
          </c:extLst>
        </c:ser>
        <c:dLbls>
          <c:showLegendKey val="0"/>
          <c:showVal val="0"/>
          <c:showCatName val="0"/>
          <c:showSerName val="0"/>
          <c:showPercent val="0"/>
          <c:showBubbleSize val="0"/>
        </c:dLbls>
        <c:gapWidth val="45"/>
        <c:overlap val="100"/>
        <c:axId val="1060308719"/>
        <c:axId val="1060316879"/>
      </c:barChart>
      <c:catAx>
        <c:axId val="1060308719"/>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0" spcFirstLastPara="1" vertOverflow="ellipsis" wrap="square" anchor="ctr" anchorCtr="0"/>
          <a:lstStyle/>
          <a:p>
            <a:pPr>
              <a:defRPr sz="1200" b="1" i="0" u="none" strike="noStrike" kern="1200" baseline="0">
                <a:solidFill>
                  <a:schemeClr val="tx1">
                    <a:lumMod val="65000"/>
                    <a:lumOff val="35000"/>
                  </a:schemeClr>
                </a:solidFill>
                <a:latin typeface="+mn-lt"/>
                <a:ea typeface="+mn-ea"/>
                <a:cs typeface="+mn-cs"/>
              </a:defRPr>
            </a:pPr>
            <a:endParaRPr lang="en-US"/>
          </a:p>
        </c:txPr>
        <c:crossAx val="1060316879"/>
        <c:crosses val="autoZero"/>
        <c:auto val="1"/>
        <c:lblAlgn val="ctr"/>
        <c:lblOffset val="100"/>
        <c:noMultiLvlLbl val="0"/>
      </c:catAx>
      <c:valAx>
        <c:axId val="1060316879"/>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1060308719"/>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'TOTAL REVENUE BY MONTHS (2)'!$B$2</c:f>
          <c:strCache>
            <c:ptCount val="1"/>
            <c:pt idx="0">
              <c:v>TOTAL SALES - 5,57 M
TOTAL GROSS PROFIT (GP) - 2,27 M
GROSS MARGIN (GM) - 41%</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'TOTAL REVENUE BY MONTHS (2)'!$H$4</c:f>
              <c:strCache>
                <c:ptCount val="1"/>
                <c:pt idx="0">
                  <c:v>Cost</c:v>
                </c:pt>
              </c:strCache>
            </c:strRef>
          </c:tx>
          <c:spPr>
            <a:pattFill prst="pct90">
              <a:fgClr>
                <a:schemeClr val="accent5">
                  <a:lumMod val="75000"/>
                </a:schemeClr>
              </a:fgClr>
              <a:bgClr>
                <a:schemeClr val="bg1"/>
              </a:bgClr>
            </a:pattFill>
            <a:ln cap="rnd">
              <a:solidFill>
                <a:sysClr val="windowText" lastClr="000000">
                  <a:lumMod val="50000"/>
                  <a:lumOff val="50000"/>
                </a:sysClr>
              </a:solidFill>
              <a:prstDash val="sysDot"/>
            </a:ln>
            <a:effectLst>
              <a:softEdge rad="0"/>
            </a:effectLst>
          </c:spPr>
          <c:invertIfNegative val="0"/>
          <c:cat>
            <c:strRef>
              <c:f>'TOTAL REVENUE BY MONTHS (2)'!$G$5:$G$10</c:f>
              <c:strCache>
                <c:ptCount val="6"/>
                <c:pt idx="0">
                  <c:v>01</c:v>
                </c:pt>
                <c:pt idx="1">
                  <c:v>02</c:v>
                </c:pt>
                <c:pt idx="2">
                  <c:v>03</c:v>
                </c:pt>
                <c:pt idx="3">
                  <c:v>04</c:v>
                </c:pt>
                <c:pt idx="4">
                  <c:v>05</c:v>
                </c:pt>
                <c:pt idx="5">
                  <c:v>06</c:v>
                </c:pt>
              </c:strCache>
            </c:strRef>
          </c:cat>
          <c:val>
            <c:numRef>
              <c:f>'TOTAL REVENUE BY MONTHS (2)'!$H$5:$H$10</c:f>
              <c:numCache>
                <c:formatCode>General</c:formatCode>
                <c:ptCount val="6"/>
                <c:pt idx="0">
                  <c:v>568849.07377035939</c:v>
                </c:pt>
                <c:pt idx="1">
                  <c:v>676903.88797914016</c:v>
                </c:pt>
                <c:pt idx="2">
                  <c:v>469935.47981477017</c:v>
                </c:pt>
                <c:pt idx="3">
                  <c:v>256210.26165511014</c:v>
                </c:pt>
                <c:pt idx="4">
                  <c:v>921532.1170104295</c:v>
                </c:pt>
                <c:pt idx="5">
                  <c:v>404659.84664249001</c:v>
                </c:pt>
              </c:numCache>
            </c:numRef>
          </c:val>
          <c:extLst>
            <c:ext xmlns:c16="http://schemas.microsoft.com/office/drawing/2014/chart" uri="{C3380CC4-5D6E-409C-BE32-E72D297353CC}">
              <c16:uniqueId val="{00000000-9FCB-40E8-9076-3E9D015EC941}"/>
            </c:ext>
          </c:extLst>
        </c:ser>
        <c:ser>
          <c:idx val="1"/>
          <c:order val="1"/>
          <c:tx>
            <c:strRef>
              <c:f>'TOTAL REVENUE BY MONTHS (2)'!$I$4</c:f>
              <c:strCache>
                <c:ptCount val="1"/>
                <c:pt idx="0">
                  <c:v>GP / GM</c:v>
                </c:pt>
              </c:strCache>
            </c:strRef>
          </c:tx>
          <c:spPr>
            <a:solidFill>
              <a:schemeClr val="accent5">
                <a:lumMod val="75000"/>
              </a:schemeClr>
            </a:solidFill>
            <a:ln>
              <a:noFill/>
            </a:ln>
            <a:effectLst/>
          </c:spPr>
          <c:invertIfNegative val="0"/>
          <c:dLbls>
            <c:dLbl>
              <c:idx val="0"/>
              <c:tx>
                <c:rich>
                  <a:bodyPr/>
                  <a:lstStyle/>
                  <a:p>
                    <a:fld id="{9592B410-A55B-4478-A687-8AB9C4CEFE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FCB-40E8-9076-3E9D015EC941}"/>
                </c:ext>
              </c:extLst>
            </c:dLbl>
            <c:dLbl>
              <c:idx val="1"/>
              <c:tx>
                <c:rich>
                  <a:bodyPr/>
                  <a:lstStyle/>
                  <a:p>
                    <a:fld id="{F379F493-35E6-4D12-9B8C-FA7C0C71BE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FCB-40E8-9076-3E9D015EC941}"/>
                </c:ext>
              </c:extLst>
            </c:dLbl>
            <c:dLbl>
              <c:idx val="2"/>
              <c:tx>
                <c:rich>
                  <a:bodyPr/>
                  <a:lstStyle/>
                  <a:p>
                    <a:fld id="{1AB2354F-AA52-4D3A-B0E2-D93D7743FA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FCB-40E8-9076-3E9D015EC941}"/>
                </c:ext>
              </c:extLst>
            </c:dLbl>
            <c:dLbl>
              <c:idx val="3"/>
              <c:tx>
                <c:rich>
                  <a:bodyPr/>
                  <a:lstStyle/>
                  <a:p>
                    <a:fld id="{62B8F673-F031-4878-AD9A-9CA8D50A6F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FCB-40E8-9076-3E9D015EC941}"/>
                </c:ext>
              </c:extLst>
            </c:dLbl>
            <c:dLbl>
              <c:idx val="4"/>
              <c:tx>
                <c:rich>
                  <a:bodyPr/>
                  <a:lstStyle/>
                  <a:p>
                    <a:fld id="{2F3CFA51-0C56-4001-B24A-0E6CDFB291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FCB-40E8-9076-3E9D015EC941}"/>
                </c:ext>
              </c:extLst>
            </c:dLbl>
            <c:dLbl>
              <c:idx val="5"/>
              <c:tx>
                <c:rich>
                  <a:bodyPr/>
                  <a:lstStyle/>
                  <a:p>
                    <a:fld id="{6FEB71EE-7A2F-4BFB-9790-4C395A365F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FCB-40E8-9076-3E9D015EC941}"/>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'TOTAL REVENUE BY MONTHS (2)'!$G$5:$G$10</c:f>
              <c:strCache>
                <c:ptCount val="6"/>
                <c:pt idx="0">
                  <c:v>01</c:v>
                </c:pt>
                <c:pt idx="1">
                  <c:v>02</c:v>
                </c:pt>
                <c:pt idx="2">
                  <c:v>03</c:v>
                </c:pt>
                <c:pt idx="3">
                  <c:v>04</c:v>
                </c:pt>
                <c:pt idx="4">
                  <c:v>05</c:v>
                </c:pt>
                <c:pt idx="5">
                  <c:v>06</c:v>
                </c:pt>
              </c:strCache>
            </c:strRef>
          </c:cat>
          <c:val>
            <c:numRef>
              <c:f>'TOTAL REVENUE BY MONTHS (2)'!$I$5:$I$10</c:f>
              <c:numCache>
                <c:formatCode>General</c:formatCode>
                <c:ptCount val="6"/>
                <c:pt idx="0">
                  <c:v>457053.2510749799</c:v>
                </c:pt>
                <c:pt idx="1">
                  <c:v>571624.43320564111</c:v>
                </c:pt>
                <c:pt idx="2">
                  <c:v>356395.61606921465</c:v>
                </c:pt>
                <c:pt idx="3">
                  <c:v>178658.48992882998</c:v>
                </c:pt>
                <c:pt idx="4">
                  <c:v>411078.20524654229</c:v>
                </c:pt>
                <c:pt idx="5">
                  <c:v>292195.84567409806</c:v>
                </c:pt>
              </c:numCache>
            </c:numRef>
          </c:val>
          <c:extLst>
            <c:ext xmlns:c15="http://schemas.microsoft.com/office/drawing/2012/chart" uri="{02D57815-91ED-43cb-92C2-25804820EDAC}">
              <c15:datalabelsRange>
                <c15:f>'TOTAL REVENUE BY MONTHS (2)'!$L$5:$L$10</c15:f>
                <c15:dlblRangeCache>
                  <c:ptCount val="6"/>
                  <c:pt idx="0">
                    <c:v>45%</c:v>
                  </c:pt>
                  <c:pt idx="1">
                    <c:v>46%</c:v>
                  </c:pt>
                  <c:pt idx="2">
                    <c:v>43%</c:v>
                  </c:pt>
                  <c:pt idx="3">
                    <c:v>41%</c:v>
                  </c:pt>
                  <c:pt idx="4">
                    <c:v>31%</c:v>
                  </c:pt>
                  <c:pt idx="5">
                    <c:v>42%</c:v>
                  </c:pt>
                </c15:dlblRangeCache>
              </c15:datalabelsRange>
            </c:ext>
            <c:ext xmlns:c16="http://schemas.microsoft.com/office/drawing/2014/chart" uri="{C3380CC4-5D6E-409C-BE32-E72D297353CC}">
              <c16:uniqueId val="{00000001-9FCB-40E8-9076-3E9D015EC941}"/>
            </c:ext>
          </c:extLst>
        </c:ser>
        <c:ser>
          <c:idx val="2"/>
          <c:order val="2"/>
          <c:tx>
            <c:strRef>
              <c:f>'TOTAL REVENUE BY MONTHS (2)'!$J$4</c:f>
              <c:strCache>
                <c:ptCount val="1"/>
                <c:pt idx="0">
                  <c:v>Add</c:v>
                </c:pt>
              </c:strCache>
            </c:strRef>
          </c:tx>
          <c:spPr>
            <a:noFill/>
            <a:ln>
              <a:noFill/>
            </a:ln>
            <a:effectLst/>
          </c:spPr>
          <c:invertIfNegative val="0"/>
          <c:dLbls>
            <c:dLbl>
              <c:idx val="0"/>
              <c:tx>
                <c:rich>
                  <a:bodyPr/>
                  <a:lstStyle/>
                  <a:p>
                    <a:fld id="{72EFCFD6-2B2D-415F-8D34-C86ED38192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FCB-40E8-9076-3E9D015EC941}"/>
                </c:ext>
              </c:extLst>
            </c:dLbl>
            <c:dLbl>
              <c:idx val="1"/>
              <c:tx>
                <c:rich>
                  <a:bodyPr/>
                  <a:lstStyle/>
                  <a:p>
                    <a:fld id="{11E1D7C4-1F94-4978-B824-4763093315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FCB-40E8-9076-3E9D015EC941}"/>
                </c:ext>
              </c:extLst>
            </c:dLbl>
            <c:dLbl>
              <c:idx val="2"/>
              <c:tx>
                <c:rich>
                  <a:bodyPr/>
                  <a:lstStyle/>
                  <a:p>
                    <a:fld id="{80EADB97-EB69-4BEA-BEEB-F5374AC48E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FCB-40E8-9076-3E9D015EC941}"/>
                </c:ext>
              </c:extLst>
            </c:dLbl>
            <c:dLbl>
              <c:idx val="3"/>
              <c:tx>
                <c:rich>
                  <a:bodyPr/>
                  <a:lstStyle/>
                  <a:p>
                    <a:fld id="{63D23857-D0EF-4A4E-8573-000976D492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FCB-40E8-9076-3E9D015EC941}"/>
                </c:ext>
              </c:extLst>
            </c:dLbl>
            <c:dLbl>
              <c:idx val="4"/>
              <c:tx>
                <c:rich>
                  <a:bodyPr/>
                  <a:lstStyle/>
                  <a:p>
                    <a:fld id="{8DDAD7E1-4C56-4A0D-AB51-32F15FA858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FCB-40E8-9076-3E9D015EC941}"/>
                </c:ext>
              </c:extLst>
            </c:dLbl>
            <c:dLbl>
              <c:idx val="5"/>
              <c:tx>
                <c:rich>
                  <a:bodyPr/>
                  <a:lstStyle/>
                  <a:p>
                    <a:fld id="{FABB0033-6618-4890-979E-70DA088C21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FCB-40E8-9076-3E9D015EC94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lumMod val="7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'TOTAL REVENUE BY MONTHS (2)'!$G$5:$G$10</c:f>
              <c:strCache>
                <c:ptCount val="6"/>
                <c:pt idx="0">
                  <c:v>01</c:v>
                </c:pt>
                <c:pt idx="1">
                  <c:v>02</c:v>
                </c:pt>
                <c:pt idx="2">
                  <c:v>03</c:v>
                </c:pt>
                <c:pt idx="3">
                  <c:v>04</c:v>
                </c:pt>
                <c:pt idx="4">
                  <c:v>05</c:v>
                </c:pt>
                <c:pt idx="5">
                  <c:v>06</c:v>
                </c:pt>
              </c:strCache>
            </c:strRef>
          </c:cat>
          <c:val>
            <c:numRef>
              <c:f>'TOTAL REVENUE BY MONTHS (2)'!$J$5:$J$10</c:f>
              <c:numCache>
                <c:formatCode>General</c:formatCode>
                <c:ptCount val="6"/>
                <c:pt idx="0">
                  <c:v>20000</c:v>
                </c:pt>
                <c:pt idx="1">
                  <c:v>20000</c:v>
                </c:pt>
                <c:pt idx="2">
                  <c:v>20000</c:v>
                </c:pt>
                <c:pt idx="3">
                  <c:v>20000</c:v>
                </c:pt>
                <c:pt idx="4">
                  <c:v>20000</c:v>
                </c:pt>
                <c:pt idx="5">
                  <c:v>20000</c:v>
                </c:pt>
              </c:numCache>
            </c:numRef>
          </c:val>
          <c:extLst>
            <c:ext xmlns:c15="http://schemas.microsoft.com/office/drawing/2012/chart" uri="{02D57815-91ED-43cb-92C2-25804820EDAC}">
              <c15:datalabelsRange>
                <c15:f>'TOTAL REVENUE BY MONTHS (2)'!$O$5:$O$10</c15:f>
                <c15:dlblRangeCache>
                  <c:ptCount val="6"/>
                  <c:pt idx="0">
                    <c:v>1,03 M</c:v>
                  </c:pt>
                  <c:pt idx="1">
                    <c:v>1,25 M</c:v>
                  </c:pt>
                  <c:pt idx="2">
                    <c:v>826 K</c:v>
                  </c:pt>
                  <c:pt idx="3">
                    <c:v>435 K</c:v>
                  </c:pt>
                  <c:pt idx="4">
                    <c:v>1,33 M</c:v>
                  </c:pt>
                  <c:pt idx="5">
                    <c:v>697 K</c:v>
                  </c:pt>
                </c15:dlblRangeCache>
              </c15:datalabelsRange>
            </c:ext>
            <c:ext xmlns:c16="http://schemas.microsoft.com/office/drawing/2014/chart" uri="{C3380CC4-5D6E-409C-BE32-E72D297353CC}">
              <c16:uniqueId val="{00000002-9FCB-40E8-9076-3E9D015EC941}"/>
            </c:ext>
          </c:extLst>
        </c:ser>
        <c:dLbls>
          <c:showLegendKey val="0"/>
          <c:showVal val="0"/>
          <c:showCatName val="0"/>
          <c:showSerName val="0"/>
          <c:showPercent val="0"/>
          <c:showBubbleSize val="0"/>
        </c:dLbls>
        <c:gapWidth val="45"/>
        <c:overlap val="100"/>
        <c:axId val="1060308719"/>
        <c:axId val="1060316879"/>
      </c:barChart>
      <c:catAx>
        <c:axId val="1060308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316879"/>
        <c:crosses val="autoZero"/>
        <c:auto val="1"/>
        <c:lblAlgn val="ctr"/>
        <c:lblOffset val="100"/>
        <c:noMultiLvlLbl val="0"/>
      </c:catAx>
      <c:valAx>
        <c:axId val="106031687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1060308719"/>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[Pricing &amp; Business Data Analyst_test case_Tatiana_Meshkova.xlsx]PRICE_TABLE!PivotTable42</c:name>
    <c:fmtId val="7"/>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PRICE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solidFill>
              <a:srgbClr val="FF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solidFill>
              <a:srgbClr val="FF0000"/>
            </a:solidFill>
          </a:ln>
          <a:effectLst/>
        </c:spPr>
      </c:pivotFmt>
    </c:pivotFmts>
    <c:plotArea>
      <c:layout/>
      <c:barChart>
        <c:barDir val="col"/>
        <c:grouping val="clustered"/>
        <c:varyColors val="0"/>
        <c:ser>
          <c:idx val="0"/>
          <c:order val="0"/>
          <c:tx>
            <c:strRef>
              <c:f>PRICE_TABLE!$C$3</c:f>
              <c:strCache>
                <c:ptCount val="1"/>
                <c:pt idx="0">
                  <c:v>Cost_aver_price</c:v>
                </c:pt>
              </c:strCache>
            </c:strRef>
          </c:tx>
          <c:spPr>
            <a:solidFill>
              <a:schemeClr val="accent1"/>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PRICE_TABLE!$B$4:$B$36</c:f>
              <c:strCache>
                <c:ptCount val="32"/>
                <c:pt idx="0">
                  <c:v>2</c:v>
                </c:pt>
                <c:pt idx="1">
                  <c:v>18</c:v>
                </c:pt>
                <c:pt idx="2">
                  <c:v>20</c:v>
                </c:pt>
                <c:pt idx="3">
                  <c:v>36</c:v>
                </c:pt>
                <c:pt idx="4">
                  <c:v>40</c:v>
                </c:pt>
                <c:pt idx="5">
                  <c:v>50</c:v>
                </c:pt>
                <c:pt idx="6">
                  <c:v>60</c:v>
                </c:pt>
                <c:pt idx="7">
                  <c:v>78</c:v>
                </c:pt>
                <c:pt idx="8">
                  <c:v>80</c:v>
                </c:pt>
                <c:pt idx="9">
                  <c:v>84</c:v>
                </c:pt>
                <c:pt idx="10">
                  <c:v>100</c:v>
                </c:pt>
                <c:pt idx="11">
                  <c:v>140</c:v>
                </c:pt>
                <c:pt idx="12">
                  <c:v>150</c:v>
                </c:pt>
                <c:pt idx="13">
                  <c:v>200</c:v>
                </c:pt>
                <c:pt idx="14">
                  <c:v>202</c:v>
                </c:pt>
                <c:pt idx="15">
                  <c:v>208</c:v>
                </c:pt>
                <c:pt idx="16">
                  <c:v>240</c:v>
                </c:pt>
                <c:pt idx="17">
                  <c:v>252</c:v>
                </c:pt>
                <c:pt idx="18">
                  <c:v>300</c:v>
                </c:pt>
                <c:pt idx="19">
                  <c:v>400</c:v>
                </c:pt>
                <c:pt idx="20">
                  <c:v>404</c:v>
                </c:pt>
                <c:pt idx="21">
                  <c:v>410</c:v>
                </c:pt>
                <c:pt idx="22">
                  <c:v>500</c:v>
                </c:pt>
                <c:pt idx="23">
                  <c:v>520</c:v>
                </c:pt>
                <c:pt idx="24">
                  <c:v>600</c:v>
                </c:pt>
                <c:pt idx="25">
                  <c:v>800</c:v>
                </c:pt>
                <c:pt idx="26">
                  <c:v>1000</c:v>
                </c:pt>
                <c:pt idx="27">
                  <c:v>2000</c:v>
                </c:pt>
                <c:pt idx="28">
                  <c:v>2800</c:v>
                </c:pt>
                <c:pt idx="29">
                  <c:v>2810</c:v>
                </c:pt>
                <c:pt idx="30">
                  <c:v>5000</c:v>
                </c:pt>
                <c:pt idx="31">
                  <c:v>13000</c:v>
                </c:pt>
              </c:strCache>
            </c:strRef>
          </c:cat>
          <c:val>
            <c:numRef>
              <c:f>PRICE_TABLE!$C$4:$C$36</c:f>
              <c:numCache>
                <c:formatCode>0.00</c:formatCode>
                <c:ptCount val="32"/>
                <c:pt idx="0">
                  <c:v>1.94</c:v>
                </c:pt>
                <c:pt idx="1">
                  <c:v>1.5466666666666666</c:v>
                </c:pt>
                <c:pt idx="2">
                  <c:v>1.4430000000000001</c:v>
                </c:pt>
                <c:pt idx="3">
                  <c:v>2.4605555555555556</c:v>
                </c:pt>
                <c:pt idx="4">
                  <c:v>1.9075</c:v>
                </c:pt>
                <c:pt idx="5">
                  <c:v>1.7798666666666667</c:v>
                </c:pt>
                <c:pt idx="6">
                  <c:v>2.0950000000000002</c:v>
                </c:pt>
                <c:pt idx="7">
                  <c:v>1.3353846153846154</c:v>
                </c:pt>
                <c:pt idx="8">
                  <c:v>2.31975</c:v>
                </c:pt>
                <c:pt idx="9">
                  <c:v>1.8878571428571427</c:v>
                </c:pt>
                <c:pt idx="10">
                  <c:v>1.7386888888888892</c:v>
                </c:pt>
                <c:pt idx="11">
                  <c:v>1.4298571428571429</c:v>
                </c:pt>
                <c:pt idx="12">
                  <c:v>1.5862666666666667</c:v>
                </c:pt>
                <c:pt idx="13">
                  <c:v>1.826441379310344</c:v>
                </c:pt>
                <c:pt idx="14">
                  <c:v>1.72</c:v>
                </c:pt>
                <c:pt idx="15">
                  <c:v>2.2529807692307693</c:v>
                </c:pt>
                <c:pt idx="16">
                  <c:v>1.6716249999999999</c:v>
                </c:pt>
                <c:pt idx="17">
                  <c:v>2.06</c:v>
                </c:pt>
                <c:pt idx="18">
                  <c:v>2.304419047619048</c:v>
                </c:pt>
                <c:pt idx="19">
                  <c:v>1.8470500000000001</c:v>
                </c:pt>
                <c:pt idx="20">
                  <c:v>1.9300000000000002</c:v>
                </c:pt>
                <c:pt idx="21">
                  <c:v>3.4750000000000001</c:v>
                </c:pt>
                <c:pt idx="22">
                  <c:v>1.8630566666666666</c:v>
                </c:pt>
                <c:pt idx="23">
                  <c:v>1.4458076923076923</c:v>
                </c:pt>
                <c:pt idx="24">
                  <c:v>1.8931444444444443</c:v>
                </c:pt>
                <c:pt idx="25">
                  <c:v>1.3352999999999999</c:v>
                </c:pt>
                <c:pt idx="26">
                  <c:v>2.0760987500000003</c:v>
                </c:pt>
                <c:pt idx="27">
                  <c:v>1.88</c:v>
                </c:pt>
                <c:pt idx="28">
                  <c:v>1.53</c:v>
                </c:pt>
                <c:pt idx="29">
                  <c:v>1.7885693950177937</c:v>
                </c:pt>
                <c:pt idx="30">
                  <c:v>2.2000000000000002</c:v>
                </c:pt>
                <c:pt idx="31">
                  <c:v>1.38</c:v>
                </c:pt>
              </c:numCache>
            </c:numRef>
          </c:val>
          <c:extLst>
            <c:ext xmlns:c16="http://schemas.microsoft.com/office/drawing/2014/chart" uri="{C3380CC4-5D6E-409C-BE32-E72D297353CC}">
              <c16:uniqueId val="{0000001E-A96E-42F0-8BEC-C3F238B560CF}"/>
            </c:ext>
          </c:extLst>
        </c:ser>
        <c:ser>
          <c:idx val="1"/>
          <c:order val="1"/>
          <c:tx>
            <c:strRef>
              <c:f>PRICE_TABLE!$D$3</c:f>
              <c:strCache>
                <c:ptCount val="1"/>
                <c:pt idx="0">
                  <c:v>Price range</c:v>
                </c:pt>
              </c:strCache>
            </c:strRef>
          </c:tx>
          <c:spPr>
            <a:solidFill>
              <a:schemeClr val="tx2">
                <a:lumMod val="20000"/>
                <a:lumOff val="80000"/>
              </a:schemeClr>
            </a:solidFill>
            <a:ln>
              <a:noFill/>
            </a:ln>
            <a:effectLst/>
          </c:spPr>
          <c:invertIfNegative val="0"/>
          <c:cat>
            <c:strRef>
              <c:f>PRICE_TABLE!$B$4:$B$36</c:f>
              <c:strCache>
                <c:ptCount val="32"/>
                <c:pt idx="0">
                  <c:v>2</c:v>
                </c:pt>
                <c:pt idx="1">
                  <c:v>18</c:v>
                </c:pt>
                <c:pt idx="2">
                  <c:v>20</c:v>
                </c:pt>
                <c:pt idx="3">
                  <c:v>36</c:v>
                </c:pt>
                <c:pt idx="4">
                  <c:v>40</c:v>
                </c:pt>
                <c:pt idx="5">
                  <c:v>50</c:v>
                </c:pt>
                <c:pt idx="6">
                  <c:v>60</c:v>
                </c:pt>
                <c:pt idx="7">
                  <c:v>78</c:v>
                </c:pt>
                <c:pt idx="8">
                  <c:v>80</c:v>
                </c:pt>
                <c:pt idx="9">
                  <c:v>84</c:v>
                </c:pt>
                <c:pt idx="10">
                  <c:v>100</c:v>
                </c:pt>
                <c:pt idx="11">
                  <c:v>140</c:v>
                </c:pt>
                <c:pt idx="12">
                  <c:v>150</c:v>
                </c:pt>
                <c:pt idx="13">
                  <c:v>200</c:v>
                </c:pt>
                <c:pt idx="14">
                  <c:v>202</c:v>
                </c:pt>
                <c:pt idx="15">
                  <c:v>208</c:v>
                </c:pt>
                <c:pt idx="16">
                  <c:v>240</c:v>
                </c:pt>
                <c:pt idx="17">
                  <c:v>252</c:v>
                </c:pt>
                <c:pt idx="18">
                  <c:v>300</c:v>
                </c:pt>
                <c:pt idx="19">
                  <c:v>400</c:v>
                </c:pt>
                <c:pt idx="20">
                  <c:v>404</c:v>
                </c:pt>
                <c:pt idx="21">
                  <c:v>410</c:v>
                </c:pt>
                <c:pt idx="22">
                  <c:v>500</c:v>
                </c:pt>
                <c:pt idx="23">
                  <c:v>520</c:v>
                </c:pt>
                <c:pt idx="24">
                  <c:v>600</c:v>
                </c:pt>
                <c:pt idx="25">
                  <c:v>800</c:v>
                </c:pt>
                <c:pt idx="26">
                  <c:v>1000</c:v>
                </c:pt>
                <c:pt idx="27">
                  <c:v>2000</c:v>
                </c:pt>
                <c:pt idx="28">
                  <c:v>2800</c:v>
                </c:pt>
                <c:pt idx="29">
                  <c:v>2810</c:v>
                </c:pt>
                <c:pt idx="30">
                  <c:v>5000</c:v>
                </c:pt>
                <c:pt idx="31">
                  <c:v>13000</c:v>
                </c:pt>
              </c:strCache>
            </c:strRef>
          </c:cat>
          <c:val>
            <c:numRef>
              <c:f>PRICE_TABLE!$D$4:$D$36</c:f>
              <c:numCache>
                <c:formatCode>General</c:formatCode>
                <c:ptCount val="32"/>
                <c:pt idx="0">
                  <c:v>2.41</c:v>
                </c:pt>
                <c:pt idx="1">
                  <c:v>2.8699999999999997</c:v>
                </c:pt>
                <c:pt idx="2">
                  <c:v>2.0666138530000002</c:v>
                </c:pt>
                <c:pt idx="3">
                  <c:v>1.9300000000000002</c:v>
                </c:pt>
                <c:pt idx="4">
                  <c:v>1.94</c:v>
                </c:pt>
                <c:pt idx="5">
                  <c:v>2.68</c:v>
                </c:pt>
                <c:pt idx="6">
                  <c:v>2.2000000000000002</c:v>
                </c:pt>
                <c:pt idx="7">
                  <c:v>2.42</c:v>
                </c:pt>
                <c:pt idx="8">
                  <c:v>3.09</c:v>
                </c:pt>
                <c:pt idx="9">
                  <c:v>2.75</c:v>
                </c:pt>
                <c:pt idx="10">
                  <c:v>5.22</c:v>
                </c:pt>
                <c:pt idx="11">
                  <c:v>2.5</c:v>
                </c:pt>
                <c:pt idx="12">
                  <c:v>2.48</c:v>
                </c:pt>
                <c:pt idx="13">
                  <c:v>5.55</c:v>
                </c:pt>
                <c:pt idx="14">
                  <c:v>1.8199999999999998</c:v>
                </c:pt>
                <c:pt idx="15">
                  <c:v>1.85</c:v>
                </c:pt>
                <c:pt idx="16">
                  <c:v>2.4099999999999997</c:v>
                </c:pt>
                <c:pt idx="17">
                  <c:v>2.35</c:v>
                </c:pt>
                <c:pt idx="18">
                  <c:v>4.0599999999999996</c:v>
                </c:pt>
                <c:pt idx="19">
                  <c:v>2.94</c:v>
                </c:pt>
                <c:pt idx="20">
                  <c:v>2.1100000000000003</c:v>
                </c:pt>
                <c:pt idx="21">
                  <c:v>5.3599999999999994</c:v>
                </c:pt>
                <c:pt idx="22">
                  <c:v>3.01</c:v>
                </c:pt>
                <c:pt idx="23">
                  <c:v>1.9700000000000002</c:v>
                </c:pt>
                <c:pt idx="24">
                  <c:v>2.5499999999999998</c:v>
                </c:pt>
                <c:pt idx="25">
                  <c:v>1.84</c:v>
                </c:pt>
                <c:pt idx="26">
                  <c:v>5.3120000000000003</c:v>
                </c:pt>
                <c:pt idx="27">
                  <c:v>2.4700000000000002</c:v>
                </c:pt>
                <c:pt idx="28">
                  <c:v>1.75</c:v>
                </c:pt>
                <c:pt idx="29">
                  <c:v>1.7399999999999998</c:v>
                </c:pt>
                <c:pt idx="30">
                  <c:v>3.45</c:v>
                </c:pt>
                <c:pt idx="31">
                  <c:v>1.48</c:v>
                </c:pt>
              </c:numCache>
            </c:numRef>
          </c:val>
          <c:extLst>
            <c:ext xmlns:c16="http://schemas.microsoft.com/office/drawing/2014/chart" uri="{C3380CC4-5D6E-409C-BE32-E72D297353CC}">
              <c16:uniqueId val="{0000001F-A96E-42F0-8BEC-C3F238B560CF}"/>
            </c:ext>
          </c:extLst>
        </c:ser>
        <c:ser>
          <c:idx val="2"/>
          <c:order val="2"/>
          <c:tx>
            <c:strRef>
              <c:f>PRICE_TABLE!$E$3</c:f>
              <c:strCache>
                <c:ptCount val="1"/>
                <c:pt idx="0">
                  <c:v>Av_price</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PRICE_TABLE!$B$4:$B$36</c:f>
              <c:strCache>
                <c:ptCount val="32"/>
                <c:pt idx="0">
                  <c:v>2</c:v>
                </c:pt>
                <c:pt idx="1">
                  <c:v>18</c:v>
                </c:pt>
                <c:pt idx="2">
                  <c:v>20</c:v>
                </c:pt>
                <c:pt idx="3">
                  <c:v>36</c:v>
                </c:pt>
                <c:pt idx="4">
                  <c:v>40</c:v>
                </c:pt>
                <c:pt idx="5">
                  <c:v>50</c:v>
                </c:pt>
                <c:pt idx="6">
                  <c:v>60</c:v>
                </c:pt>
                <c:pt idx="7">
                  <c:v>78</c:v>
                </c:pt>
                <c:pt idx="8">
                  <c:v>80</c:v>
                </c:pt>
                <c:pt idx="9">
                  <c:v>84</c:v>
                </c:pt>
                <c:pt idx="10">
                  <c:v>100</c:v>
                </c:pt>
                <c:pt idx="11">
                  <c:v>140</c:v>
                </c:pt>
                <c:pt idx="12">
                  <c:v>150</c:v>
                </c:pt>
                <c:pt idx="13">
                  <c:v>200</c:v>
                </c:pt>
                <c:pt idx="14">
                  <c:v>202</c:v>
                </c:pt>
                <c:pt idx="15">
                  <c:v>208</c:v>
                </c:pt>
                <c:pt idx="16">
                  <c:v>240</c:v>
                </c:pt>
                <c:pt idx="17">
                  <c:v>252</c:v>
                </c:pt>
                <c:pt idx="18">
                  <c:v>300</c:v>
                </c:pt>
                <c:pt idx="19">
                  <c:v>400</c:v>
                </c:pt>
                <c:pt idx="20">
                  <c:v>404</c:v>
                </c:pt>
                <c:pt idx="21">
                  <c:v>410</c:v>
                </c:pt>
                <c:pt idx="22">
                  <c:v>500</c:v>
                </c:pt>
                <c:pt idx="23">
                  <c:v>520</c:v>
                </c:pt>
                <c:pt idx="24">
                  <c:v>600</c:v>
                </c:pt>
                <c:pt idx="25">
                  <c:v>800</c:v>
                </c:pt>
                <c:pt idx="26">
                  <c:v>1000</c:v>
                </c:pt>
                <c:pt idx="27">
                  <c:v>2000</c:v>
                </c:pt>
                <c:pt idx="28">
                  <c:v>2800</c:v>
                </c:pt>
                <c:pt idx="29">
                  <c:v>2810</c:v>
                </c:pt>
                <c:pt idx="30">
                  <c:v>5000</c:v>
                </c:pt>
                <c:pt idx="31">
                  <c:v>13000</c:v>
                </c:pt>
              </c:strCache>
            </c:strRef>
          </c:cat>
          <c:val>
            <c:numRef>
              <c:f>PRICE_TABLE!$E$4:$E$36</c:f>
              <c:numCache>
                <c:formatCode>General</c:formatCode>
                <c:ptCount val="32"/>
                <c:pt idx="0">
                  <c:v>2.41</c:v>
                </c:pt>
                <c:pt idx="1">
                  <c:v>2.8699999999999997</c:v>
                </c:pt>
                <c:pt idx="2">
                  <c:v>2.0666138530000002</c:v>
                </c:pt>
                <c:pt idx="3">
                  <c:v>1.9300000000000002</c:v>
                </c:pt>
                <c:pt idx="4">
                  <c:v>1.94</c:v>
                </c:pt>
                <c:pt idx="5">
                  <c:v>2.354493120666667</c:v>
                </c:pt>
                <c:pt idx="6">
                  <c:v>2.2000000000000002</c:v>
                </c:pt>
                <c:pt idx="7">
                  <c:v>2.42</c:v>
                </c:pt>
                <c:pt idx="8">
                  <c:v>3.09</c:v>
                </c:pt>
                <c:pt idx="9">
                  <c:v>2.479977951190476</c:v>
                </c:pt>
                <c:pt idx="10">
                  <c:v>2.4858603702222224</c:v>
                </c:pt>
                <c:pt idx="11">
                  <c:v>2.46</c:v>
                </c:pt>
                <c:pt idx="12">
                  <c:v>2.274</c:v>
                </c:pt>
                <c:pt idx="13">
                  <c:v>2.1316387950344824</c:v>
                </c:pt>
                <c:pt idx="14">
                  <c:v>1.8199999999999998</c:v>
                </c:pt>
                <c:pt idx="15">
                  <c:v>1.85</c:v>
                </c:pt>
                <c:pt idx="16">
                  <c:v>2.239340091041667</c:v>
                </c:pt>
                <c:pt idx="17">
                  <c:v>2.35</c:v>
                </c:pt>
                <c:pt idx="18">
                  <c:v>2.6489590497142856</c:v>
                </c:pt>
                <c:pt idx="19">
                  <c:v>2.1606409590909088</c:v>
                </c:pt>
                <c:pt idx="20">
                  <c:v>2.1100000000000003</c:v>
                </c:pt>
                <c:pt idx="21">
                  <c:v>3.73</c:v>
                </c:pt>
                <c:pt idx="22">
                  <c:v>2.2499935894666665</c:v>
                </c:pt>
                <c:pt idx="23">
                  <c:v>1.9700000000000002</c:v>
                </c:pt>
                <c:pt idx="24">
                  <c:v>2.071645363888889</c:v>
                </c:pt>
                <c:pt idx="25">
                  <c:v>1.84</c:v>
                </c:pt>
                <c:pt idx="26">
                  <c:v>2.4002068466249997</c:v>
                </c:pt>
                <c:pt idx="27">
                  <c:v>1.8733333333333333</c:v>
                </c:pt>
                <c:pt idx="28">
                  <c:v>1.75</c:v>
                </c:pt>
                <c:pt idx="29">
                  <c:v>1.7399999999999998</c:v>
                </c:pt>
                <c:pt idx="30">
                  <c:v>3.45</c:v>
                </c:pt>
                <c:pt idx="31">
                  <c:v>1.48</c:v>
                </c:pt>
              </c:numCache>
            </c:numRef>
          </c:val>
          <c:extLst>
            <c:ext xmlns:c16="http://schemas.microsoft.com/office/drawing/2014/chart" uri="{C3380CC4-5D6E-409C-BE32-E72D297353CC}">
              <c16:uniqueId val="{00000020-A96E-42F0-8BEC-C3F238B560CF}"/>
            </c:ext>
          </c:extLst>
        </c:ser>
        <c:ser>
          <c:idx val="3"/>
          <c:order val="3"/>
          <c:tx>
            <c:strRef>
              <c:f>PRICE_TABLE!$F$3</c:f>
              <c:strCache>
                <c:ptCount val="1"/>
                <c:pt idx="0">
                  <c:v>minPr_price</c:v>
                </c:pt>
              </c:strCache>
            </c:strRef>
          </c:tx>
          <c:spPr>
            <a:solidFill>
              <a:schemeClr val="bg1"/>
            </a:solidFill>
            <a:ln>
              <a:noFill/>
            </a:ln>
            <a:effectLst/>
          </c:spPr>
          <c:invertIfNegative val="0"/>
          <c:cat>
            <c:strRef>
              <c:f>PRICE_TABLE!$B$4:$B$36</c:f>
              <c:strCache>
                <c:ptCount val="32"/>
                <c:pt idx="0">
                  <c:v>2</c:v>
                </c:pt>
                <c:pt idx="1">
                  <c:v>18</c:v>
                </c:pt>
                <c:pt idx="2">
                  <c:v>20</c:v>
                </c:pt>
                <c:pt idx="3">
                  <c:v>36</c:v>
                </c:pt>
                <c:pt idx="4">
                  <c:v>40</c:v>
                </c:pt>
                <c:pt idx="5">
                  <c:v>50</c:v>
                </c:pt>
                <c:pt idx="6">
                  <c:v>60</c:v>
                </c:pt>
                <c:pt idx="7">
                  <c:v>78</c:v>
                </c:pt>
                <c:pt idx="8">
                  <c:v>80</c:v>
                </c:pt>
                <c:pt idx="9">
                  <c:v>84</c:v>
                </c:pt>
                <c:pt idx="10">
                  <c:v>100</c:v>
                </c:pt>
                <c:pt idx="11">
                  <c:v>140</c:v>
                </c:pt>
                <c:pt idx="12">
                  <c:v>150</c:v>
                </c:pt>
                <c:pt idx="13">
                  <c:v>200</c:v>
                </c:pt>
                <c:pt idx="14">
                  <c:v>202</c:v>
                </c:pt>
                <c:pt idx="15">
                  <c:v>208</c:v>
                </c:pt>
                <c:pt idx="16">
                  <c:v>240</c:v>
                </c:pt>
                <c:pt idx="17">
                  <c:v>252</c:v>
                </c:pt>
                <c:pt idx="18">
                  <c:v>300</c:v>
                </c:pt>
                <c:pt idx="19">
                  <c:v>400</c:v>
                </c:pt>
                <c:pt idx="20">
                  <c:v>404</c:v>
                </c:pt>
                <c:pt idx="21">
                  <c:v>410</c:v>
                </c:pt>
                <c:pt idx="22">
                  <c:v>500</c:v>
                </c:pt>
                <c:pt idx="23">
                  <c:v>520</c:v>
                </c:pt>
                <c:pt idx="24">
                  <c:v>600</c:v>
                </c:pt>
                <c:pt idx="25">
                  <c:v>800</c:v>
                </c:pt>
                <c:pt idx="26">
                  <c:v>1000</c:v>
                </c:pt>
                <c:pt idx="27">
                  <c:v>2000</c:v>
                </c:pt>
                <c:pt idx="28">
                  <c:v>2800</c:v>
                </c:pt>
                <c:pt idx="29">
                  <c:v>2810</c:v>
                </c:pt>
                <c:pt idx="30">
                  <c:v>5000</c:v>
                </c:pt>
                <c:pt idx="31">
                  <c:v>13000</c:v>
                </c:pt>
              </c:strCache>
            </c:strRef>
          </c:cat>
          <c:val>
            <c:numRef>
              <c:f>PRICE_TABLE!$F$4:$F$36</c:f>
              <c:numCache>
                <c:formatCode>General</c:formatCode>
                <c:ptCount val="32"/>
                <c:pt idx="0">
                  <c:v>2.41</c:v>
                </c:pt>
                <c:pt idx="1">
                  <c:v>2.8699999999999997</c:v>
                </c:pt>
                <c:pt idx="2">
                  <c:v>2.0666138530000002</c:v>
                </c:pt>
                <c:pt idx="3">
                  <c:v>1.9300000000000002</c:v>
                </c:pt>
                <c:pt idx="4">
                  <c:v>1.94</c:v>
                </c:pt>
                <c:pt idx="5">
                  <c:v>1.81</c:v>
                </c:pt>
                <c:pt idx="6">
                  <c:v>2.2000000000000002</c:v>
                </c:pt>
                <c:pt idx="7">
                  <c:v>2.42</c:v>
                </c:pt>
                <c:pt idx="8">
                  <c:v>3.09</c:v>
                </c:pt>
                <c:pt idx="9">
                  <c:v>2.2099559023809525</c:v>
                </c:pt>
                <c:pt idx="10">
                  <c:v>1.73</c:v>
                </c:pt>
                <c:pt idx="11">
                  <c:v>2.42</c:v>
                </c:pt>
                <c:pt idx="12">
                  <c:v>2.0680000000000001</c:v>
                </c:pt>
                <c:pt idx="13">
                  <c:v>1.39</c:v>
                </c:pt>
                <c:pt idx="14">
                  <c:v>1.8199999999999998</c:v>
                </c:pt>
                <c:pt idx="15">
                  <c:v>1.85</c:v>
                </c:pt>
                <c:pt idx="16">
                  <c:v>2.0686801820833334</c:v>
                </c:pt>
                <c:pt idx="17">
                  <c:v>2.35</c:v>
                </c:pt>
                <c:pt idx="18">
                  <c:v>2.0099999999999998</c:v>
                </c:pt>
                <c:pt idx="19">
                  <c:v>1.66</c:v>
                </c:pt>
                <c:pt idx="20">
                  <c:v>2.1100000000000003</c:v>
                </c:pt>
                <c:pt idx="21">
                  <c:v>2.1</c:v>
                </c:pt>
                <c:pt idx="22">
                  <c:v>1.65</c:v>
                </c:pt>
                <c:pt idx="23">
                  <c:v>1.9700000000000002</c:v>
                </c:pt>
                <c:pt idx="24">
                  <c:v>1.7349360916666667</c:v>
                </c:pt>
                <c:pt idx="25">
                  <c:v>1.84</c:v>
                </c:pt>
                <c:pt idx="26">
                  <c:v>1.62</c:v>
                </c:pt>
                <c:pt idx="27">
                  <c:v>1.44</c:v>
                </c:pt>
                <c:pt idx="28">
                  <c:v>1.75</c:v>
                </c:pt>
                <c:pt idx="29">
                  <c:v>1.7399999999999998</c:v>
                </c:pt>
                <c:pt idx="30">
                  <c:v>3.45</c:v>
                </c:pt>
                <c:pt idx="31">
                  <c:v>1.48</c:v>
                </c:pt>
              </c:numCache>
            </c:numRef>
          </c:val>
          <c:extLst>
            <c:ext xmlns:c16="http://schemas.microsoft.com/office/drawing/2014/chart" uri="{C3380CC4-5D6E-409C-BE32-E72D297353CC}">
              <c16:uniqueId val="{00000021-A96E-42F0-8BEC-C3F238B560CF}"/>
            </c:ext>
          </c:extLst>
        </c:ser>
        <c:dLbls>
          <c:showLegendKey val="0"/>
          <c:showVal val="0"/>
          <c:showCatName val="0"/>
          <c:showSerName val="0"/>
          <c:showPercent val="0"/>
          <c:showBubbleSize val="0"/>
        </c:dLbls>
        <c:gapWidth val="324"/>
        <c:overlap val="100"/>
        <c:axId val="1498787775"/>
        <c:axId val="1498781535"/>
      </c:barChart>
      <c:catAx>
        <c:axId val="149878777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VOLUME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498781535"/>
        <c:crosses val="autoZero"/>
        <c:auto val="1"/>
        <c:lblAlgn val="ctr"/>
        <c:lblOffset val="100"/>
        <c:noMultiLvlLbl val="0"/>
      </c:catAx>
      <c:valAx>
        <c:axId val="149878153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PRICE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4987877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[Pricing &amp; Business Data Analyst_test case_Tatiana_Meshkova.xlsx]PRICE_TABLE (2)!PivotTable42</c:name>
    <c:fmtId val="1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PRICE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rgbClr val="FF000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rgbClr val="FF0000"/>
            </a:solidFill>
            <a:round/>
          </a:ln>
          <a:effectLst/>
        </c:spPr>
        <c:marker>
          <c:symbol val="none"/>
        </c:marker>
      </c:pivotFmt>
      <c:pivotFmt>
        <c:idx val="19"/>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ln w="28575" cap="rnd">
            <a:solidFill>
              <a:srgbClr val="FF0000"/>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'PRICE_TABLE (2)'!$C$3</c:f>
              <c:strCache>
                <c:ptCount val="1"/>
                <c:pt idx="0">
                  <c:v>Cost_per_unit</c:v>
                </c:pt>
              </c:strCache>
            </c:strRef>
          </c:tx>
          <c:spPr>
            <a:ln w="28575" cap="rnd">
              <a:solidFill>
                <a:srgbClr val="FF0000"/>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'PRICE_TABLE (2)'!$B$4:$B$10</c:f>
              <c:strCache>
                <c:ptCount val="6"/>
                <c:pt idx="0">
                  <c:v>01</c:v>
                </c:pt>
                <c:pt idx="1">
                  <c:v>02</c:v>
                </c:pt>
                <c:pt idx="2">
                  <c:v>03</c:v>
                </c:pt>
                <c:pt idx="3">
                  <c:v>04</c:v>
                </c:pt>
                <c:pt idx="4">
                  <c:v>05</c:v>
                </c:pt>
                <c:pt idx="5">
                  <c:v>06</c:v>
                </c:pt>
              </c:strCache>
            </c:strRef>
          </c:cat>
          <c:val>
            <c:numRef>
              <c:f>'PRICE_TABLE (2)'!$C$4:$C$10</c:f>
              <c:numCache>
                <c:formatCode>0.00</c:formatCode>
                <c:ptCount val="6"/>
                <c:pt idx="0">
                  <c:v>1.616672231093047</c:v>
                </c:pt>
                <c:pt idx="1">
                  <c:v>1.5877020602218701</c:v>
                </c:pt>
                <c:pt idx="2">
                  <c:v>1.9857083178611215</c:v>
                </c:pt>
                <c:pt idx="3">
                  <c:v>1.9336178861788618</c:v>
                </c:pt>
                <c:pt idx="4">
                  <c:v>1.9483151298119961</c:v>
                </c:pt>
                <c:pt idx="5">
                  <c:v>2.1859895287958118</c:v>
                </c:pt>
              </c:numCache>
            </c:numRef>
          </c:val>
          <c:smooth val="0"/>
          <c:extLst>
            <c:ext xmlns:c16="http://schemas.microsoft.com/office/drawing/2014/chart" uri="{C3380CC4-5D6E-409C-BE32-E72D297353CC}">
              <c16:uniqueId val="{00000014-70BD-44FE-8C18-BF5BA08F4B31}"/>
            </c:ext>
          </c:extLst>
        </c:ser>
        <c:ser>
          <c:idx val="1"/>
          <c:order val="1"/>
          <c:tx>
            <c:strRef>
              <c:f>'PRICE_TABLE (2)'!$D$3</c:f>
              <c:strCache>
                <c:ptCount val="1"/>
                <c:pt idx="0">
                  <c:v>Av_price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'PRICE_TABLE (2)'!$B$4:$B$10</c:f>
              <c:strCache>
                <c:ptCount val="6"/>
                <c:pt idx="0">
                  <c:v>01</c:v>
                </c:pt>
                <c:pt idx="1">
                  <c:v>02</c:v>
                </c:pt>
                <c:pt idx="2">
                  <c:v>03</c:v>
                </c:pt>
                <c:pt idx="3">
                  <c:v>04</c:v>
                </c:pt>
                <c:pt idx="4">
                  <c:v>05</c:v>
                </c:pt>
                <c:pt idx="5">
                  <c:v>06</c:v>
                </c:pt>
              </c:strCache>
            </c:strRef>
          </c:cat>
          <c:val>
            <c:numRef>
              <c:f>'PRICE_TABLE (2)'!$D$4:$D$10</c:f>
              <c:numCache>
                <c:formatCode>0.00</c:formatCode>
                <c:ptCount val="6"/>
                <c:pt idx="0">
                  <c:v>1.8061915397408912</c:v>
                </c:pt>
                <c:pt idx="1">
                  <c:v>2.3537229233755941</c:v>
                </c:pt>
                <c:pt idx="2">
                  <c:v>2.2398095207111028</c:v>
                </c:pt>
                <c:pt idx="3">
                  <c:v>2.2372959820569105</c:v>
                </c:pt>
                <c:pt idx="4">
                  <c:v>2.6405654090152191</c:v>
                </c:pt>
                <c:pt idx="5">
                  <c:v>2.3099319023455496</c:v>
                </c:pt>
              </c:numCache>
            </c:numRef>
          </c:val>
          <c:smooth val="0"/>
          <c:extLst>
            <c:ext xmlns:c16="http://schemas.microsoft.com/office/drawing/2014/chart" uri="{C3380CC4-5D6E-409C-BE32-E72D297353CC}">
              <c16:uniqueId val="{00000015-70BD-44FE-8C18-BF5BA08F4B31}"/>
            </c:ext>
          </c:extLst>
        </c:ser>
        <c:dLbls>
          <c:showLegendKey val="0"/>
          <c:showVal val="0"/>
          <c:showCatName val="0"/>
          <c:showSerName val="0"/>
          <c:showPercent val="0"/>
          <c:showBubbleSize val="0"/>
        </c:dLbls>
        <c:marker val="1"/>
        <c:smooth val="0"/>
        <c:axId val="1498787775"/>
        <c:axId val="1498781535"/>
      </c:lineChart>
      <c:catAx>
        <c:axId val="1498787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498781535"/>
        <c:crosses val="autoZero"/>
        <c:auto val="1"/>
        <c:lblAlgn val="ctr"/>
        <c:lblOffset val="100"/>
        <c:noMultiLvlLbl val="0"/>
      </c:catAx>
      <c:valAx>
        <c:axId val="1498781535"/>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49878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[Pricing &amp; Business Data Analyst_test case_Tatiana_Meshkova.xlsx]VOLUME_OF_SALES!PivotTable42</c:name>
    <c:fmtId val="11"/>
  </c:pivotSource>
  <c:chart>
    <c:title>
      <c:tx>
        <c:strRef>
          <c:f>VOLUME_OF_SALES!$B$1</c:f>
          <c:strCache>
            <c:ptCount val="1"/>
            <c:pt idx="0">
              <c:v>SALES VOLUME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solidFill>
              <a:sysClr val="windowText" lastClr="000000">
                <a:lumMod val="50000"/>
                <a:lumOff val="50000"/>
                <a:alpha val="0"/>
              </a:sys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VOLUME_OF_SALES!$B$1</c:f>
              <c:strCache>
                <c:ptCount val="1"/>
                <c:pt idx="0">
                  <c:v>Total</c:v>
                </c:pt>
              </c:strCache>
            </c:strRef>
          </c:tx>
          <c:spPr>
            <a:solidFill>
              <a:schemeClr val="accent1"/>
            </a:solidFill>
            <a:ln>
              <a:solidFill>
                <a:sysClr val="windowText" lastClr="000000">
                  <a:lumMod val="50000"/>
                  <a:lumOff val="50000"/>
                  <a:alpha val="0"/>
                </a:sysClr>
              </a:solidFill>
            </a:ln>
            <a:effectLst/>
          </c:spPr>
          <c:invertIfNegative val="0"/>
          <c:cat>
            <c:strRef>
              <c:f>VOLUME_OF_SALES!$B$1</c:f>
              <c:strCache>
                <c:ptCount val="6"/>
                <c:pt idx="0">
                  <c:v>01</c:v>
                </c:pt>
                <c:pt idx="1">
                  <c:v>02</c:v>
                </c:pt>
                <c:pt idx="2">
                  <c:v>03</c:v>
                </c:pt>
                <c:pt idx="3">
                  <c:v>04</c:v>
                </c:pt>
                <c:pt idx="4">
                  <c:v>05</c:v>
                </c:pt>
                <c:pt idx="5">
                  <c:v>06</c:v>
                </c:pt>
              </c:strCache>
            </c:strRef>
          </c:cat>
          <c:val>
            <c:numRef>
              <c:f>VOLUME_OF_SALES!$B$1</c:f>
              <c:numCache>
                <c:formatCode>General</c:formatCode>
                <c:ptCount val="6"/>
                <c:pt idx="0">
                  <c:v>27556</c:v>
                </c:pt>
                <c:pt idx="1">
                  <c:v>5048</c:v>
                </c:pt>
                <c:pt idx="2">
                  <c:v>21544</c:v>
                </c:pt>
                <c:pt idx="3">
                  <c:v>2460</c:v>
                </c:pt>
                <c:pt idx="4">
                  <c:v>11170</c:v>
                </c:pt>
                <c:pt idx="5">
                  <c:v>9550</c:v>
                </c:pt>
              </c:numCache>
            </c:numRef>
          </c:val>
          <c:extLst>
            <c:ext xmlns:c16="http://schemas.microsoft.com/office/drawing/2014/chart" uri="{C3380CC4-5D6E-409C-BE32-E72D297353CC}">
              <c16:uniqueId val="{00000006-C73E-457E-A7D1-24EE7020FDCD}"/>
            </c:ext>
          </c:extLst>
        </c:ser>
        <c:dLbls>
          <c:showLegendKey val="0"/>
          <c:showVal val="0"/>
          <c:showCatName val="0"/>
          <c:showSerName val="0"/>
          <c:showPercent val="0"/>
          <c:showBubbleSize val="0"/>
        </c:dLbls>
        <c:gapWidth val="109"/>
        <c:overlap val="-27"/>
        <c:axId val="1802489247"/>
        <c:axId val="1802510367"/>
      </c:barChart>
      <c:catAx>
        <c:axId val="180248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802510367"/>
        <c:crosses val="autoZero"/>
        <c:auto val="1"/>
        <c:lblAlgn val="ctr"/>
        <c:lblOffset val="100"/>
        <c:noMultiLvlLbl val="0"/>
      </c:catAx>
      <c:valAx>
        <c:axId val="1802510367"/>
        <c:scaling>
          <c:orientation val="minMax"/>
        </c:scaling>
        <c:delete val="1"/>
        <c:axPos val="l"/>
        <c:numFmt formatCode="General" sourceLinked="1"/>
        <c:majorTickMark val="none"/>
        <c:minorTickMark val="none"/>
        <c:tickLblPos val="nextTo"/>
        <c:crossAx val="18024892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'Counties Profit'!$B$2</c:f>
          <c:strCache>
            <c:ptCount val="1"/>
            <c:pt idx="0">
              <c:v>SHARE OF GROSS PROFIT BY CONTRIES</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3175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1349305494015441"/>
          <c:y val="8.9684745462465437E-2"/>
          <c:w val="0.5820902428984297"/>
          <c:h val="0.91031525453753459"/>
        </c:manualLayout>
      </c:layout>
      <c:doughnutChart>
        <c:varyColors val="1"/>
        <c:ser>
          <c:idx val="0"/>
          <c:order val="0"/>
          <c:tx>
            <c:strRef>
              <c:f>'Counties Profit'!$F$5</c:f>
              <c:strCache>
                <c:ptCount val="1"/>
                <c:pt idx="0">
                  <c:v> Revenue </c:v>
                </c:pt>
              </c:strCache>
            </c:strRef>
          </c:tx>
          <c:spPr>
            <a:ln w="31750">
              <a:solidFill>
                <a:schemeClr val="bg1"/>
              </a:solidFill>
            </a:ln>
          </c:spPr>
          <c:dPt>
            <c:idx val="0"/>
            <c:bubble3D val="0"/>
            <c:spPr>
              <a:solidFill>
                <a:srgbClr val="7CCA62">
                  <a:lumMod val="75000"/>
                </a:srgbClr>
              </a:solidFill>
              <a:ln w="31750">
                <a:solidFill>
                  <a:schemeClr val="bg1"/>
                </a:solidFill>
              </a:ln>
              <a:effectLst/>
            </c:spPr>
            <c:extLst>
              <c:ext xmlns:c16="http://schemas.microsoft.com/office/drawing/2014/chart" uri="{C3380CC4-5D6E-409C-BE32-E72D297353CC}">
                <c16:uniqueId val="{00000001-9903-47AC-A7A4-E53A39CFB690}"/>
              </c:ext>
            </c:extLst>
          </c:dPt>
          <c:dPt>
            <c:idx val="1"/>
            <c:bubble3D val="0"/>
            <c:spPr>
              <a:solidFill>
                <a:srgbClr val="0BD0D9">
                  <a:lumMod val="75000"/>
                </a:srgbClr>
              </a:solidFill>
              <a:ln w="31750">
                <a:solidFill>
                  <a:schemeClr val="bg1"/>
                </a:solidFill>
              </a:ln>
              <a:effectLst/>
            </c:spPr>
            <c:extLst>
              <c:ext xmlns:c16="http://schemas.microsoft.com/office/drawing/2014/chart" uri="{C3380CC4-5D6E-409C-BE32-E72D297353CC}">
                <c16:uniqueId val="{00000003-9903-47AC-A7A4-E53A39CFB690}"/>
              </c:ext>
            </c:extLst>
          </c:dPt>
          <c:dPt>
            <c:idx val="2"/>
            <c:bubble3D val="0"/>
            <c:spPr>
              <a:solidFill>
                <a:srgbClr val="10CF9B">
                  <a:lumMod val="75000"/>
                </a:srgbClr>
              </a:solidFill>
              <a:ln w="31750">
                <a:solidFill>
                  <a:schemeClr val="bg1"/>
                </a:solidFill>
              </a:ln>
              <a:effectLst/>
            </c:spPr>
            <c:extLst>
              <c:ext xmlns:c16="http://schemas.microsoft.com/office/drawing/2014/chart" uri="{C3380CC4-5D6E-409C-BE32-E72D297353CC}">
                <c16:uniqueId val="{00000005-9903-47AC-A7A4-E53A39CFB690}"/>
              </c:ext>
            </c:extLst>
          </c:dPt>
          <c:dLbls>
            <c:dLbl>
              <c:idx val="0"/>
              <c:tx>
                <c:rich>
                  <a:bodyPr/>
                  <a:lstStyle/>
                  <a:p>
                    <a:fld id="{39D5D1BC-FEC4-46B4-A735-1CA0CC76C6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903-47AC-A7A4-E53A39CFB690}"/>
                </c:ext>
              </c:extLst>
            </c:dLbl>
            <c:dLbl>
              <c:idx val="1"/>
              <c:tx>
                <c:rich>
                  <a:bodyPr/>
                  <a:lstStyle/>
                  <a:p>
                    <a:fld id="{A7C6F1FB-0E5F-4492-ACF2-89241C65BC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903-47AC-A7A4-E53A39CFB690}"/>
                </c:ext>
              </c:extLst>
            </c:dLbl>
            <c:dLbl>
              <c:idx val="2"/>
              <c:tx>
                <c:rich>
                  <a:bodyPr/>
                  <a:lstStyle/>
                  <a:p>
                    <a:fld id="{F1434914-1ABD-4987-A7CA-6801AC4887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903-47AC-A7A4-E53A39CFB69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'Counties Profit'!$E$6:$E$8</c:f>
              <c:strCache>
                <c:ptCount val="3"/>
                <c:pt idx="0">
                  <c:v>CBE1</c:v>
                </c:pt>
                <c:pt idx="1">
                  <c:v>CES1</c:v>
                </c:pt>
                <c:pt idx="2">
                  <c:v>CNO1</c:v>
                </c:pt>
              </c:strCache>
            </c:strRef>
          </c:cat>
          <c:val>
            <c:numRef>
              <c:f>'Counties Profit'!$F$6:$F$8</c:f>
              <c:numCache>
                <c:formatCode>_(* #,##0.00_);_(* \(#,##0.00\);_(* "-"??_);_(@_)</c:formatCode>
                <c:ptCount val="3"/>
                <c:pt idx="0">
                  <c:v>769752.97999999905</c:v>
                </c:pt>
                <c:pt idx="1">
                  <c:v>1188566</c:v>
                </c:pt>
                <c:pt idx="2">
                  <c:v>308686.86119930662</c:v>
                </c:pt>
              </c:numCache>
            </c:numRef>
          </c:val>
          <c:extLst>
            <c:ext xmlns:c15="http://schemas.microsoft.com/office/drawing/2012/chart" uri="{02D57815-91ED-43cb-92C2-25804820EDAC}">
              <c15:datalabelsRange>
                <c15:f>'Counties Profit'!$G$6:$G$8</c15:f>
                <c15:dlblRangeCache>
                  <c:ptCount val="3"/>
                  <c:pt idx="0">
                    <c:v>CBE1
770K
34%</c:v>
                  </c:pt>
                  <c:pt idx="1">
                    <c:v>CES1
1,19 M
52%</c:v>
                  </c:pt>
                  <c:pt idx="2">
                    <c:v>CNO1
309K
14%</c:v>
                  </c:pt>
                </c15:dlblRangeCache>
              </c15:datalabelsRange>
            </c:ext>
            <c:ext xmlns:c16="http://schemas.microsoft.com/office/drawing/2014/chart" uri="{C3380CC4-5D6E-409C-BE32-E72D297353CC}">
              <c16:uniqueId val="{00000006-9903-47AC-A7A4-E53A39CFB690}"/>
            </c:ext>
          </c:extLst>
        </c:ser>
        <c:dLbls>
          <c:showLegendKey val="0"/>
          <c:showVal val="1"/>
          <c:showCatName val="0"/>
          <c:showSerName val="0"/>
          <c:showPercent val="0"/>
          <c:showBubbleSize val="0"/>
          <c:showLeaderLines val="1"/>
        </c:dLbls>
        <c:firstSliceAng val="0"/>
        <c:holeSize val="45"/>
      </c:doughnut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'Debtor segment (2)'!$B$2</c:f>
          <c:strCache>
            <c:ptCount val="1"/>
            <c:pt idx="0">
              <c:v>BY DEBTOR SEGMENTS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 </c:f>
            </c:strRef>
          </c:tx>
          <c:spPr>
            <a:pattFill prst="pct90">
              <a:fgClr>
                <a:srgbClr val="7CCA62">
                  <a:lumMod val="75000"/>
                </a:srgbClr>
              </a:fgClr>
              <a:bgClr>
                <a:srgbClr val="7CCA62">
                  <a:lumMod val="60000"/>
                  <a:lumOff val="40000"/>
                </a:srgbClr>
              </a:bgClr>
            </a:pattFill>
            <a:ln cap="rnd">
              <a:solidFill>
                <a:sysClr val="windowText" lastClr="000000">
                  <a:lumMod val="50000"/>
                  <a:lumOff val="50000"/>
                </a:sysClr>
              </a:solidFill>
              <a:prstDash val="sysDot"/>
            </a:ln>
            <a:effectLst>
              <a:softEdge rad="0"/>
            </a:effectLst>
          </c:spPr>
          <c:invertIfNegative val="0"/>
          <c:cat>
            <c:strRef>
              <c:f>'Debtor segment (2)'!$G$5:$G$6</c:f>
              <c:strCache>
                <c:ptCount val="2"/>
                <c:pt idx="0">
                  <c:v>Medium</c:v>
                </c:pt>
                <c:pt idx="1">
                  <c:v>Small</c:v>
                </c:pt>
              </c:strCache>
            </c:strRef>
          </c:cat>
          <c:val>
            <c:numRef>
              <c:f>'Debtor segment (2)'!$H$5:$H$6</c:f>
              <c:numCache>
                <c:formatCode>General</c:formatCode>
                <c:ptCount val="2"/>
                <c:pt idx="0">
                  <c:v>2635824.7736209505</c:v>
                </c:pt>
                <c:pt idx="1">
                  <c:v>662265.89325134095</c:v>
                </c:pt>
              </c:numCache>
            </c:numRef>
          </c:val>
          <c:extLst>
            <c:ext xmlns:c16="http://schemas.microsoft.com/office/drawing/2014/chart" uri="{C3380CC4-5D6E-409C-BE32-E72D297353CC}">
              <c16:uniqueId val="{00000000-A408-488F-A8F3-8C9C260899AE}"/>
            </c:ext>
          </c:extLst>
        </c:ser>
        <c:ser>
          <c:idx val="1"/>
          <c:order val="1"/>
          <c:tx>
            <c:strRef>
              <c:f> </c:f>
            </c:strRef>
          </c:tx>
          <c:spPr>
            <a:solidFill>
              <a:schemeClr val="accent5">
                <a:lumMod val="75000"/>
              </a:schemeClr>
            </a:solidFill>
            <a:ln>
              <a:noFill/>
            </a:ln>
            <a:effectLst/>
          </c:spPr>
          <c:invertIfNegative val="0"/>
          <c:dLbls>
            <c:dLbl>
              <c:idx val="0"/>
              <c:tx>
                <c:rich>
                  <a:bodyPr/>
                  <a:lstStyle/>
                  <a:p>
                    <a:fld id="{2584984A-434D-4771-AE4E-D3D5F0A33C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408-488F-A8F3-8C9C260899AE}"/>
                </c:ext>
              </c:extLst>
            </c:dLbl>
            <c:dLbl>
              <c:idx val="1"/>
              <c:tx>
                <c:rich>
                  <a:bodyPr/>
                  <a:lstStyle/>
                  <a:p>
                    <a:fld id="{49310942-9833-4FD2-BD4B-9AFEDCA0A5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408-488F-A8F3-8C9C260899AE}"/>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'Debtor segment (2)'!$G$5:$G$6</c:f>
              <c:strCache>
                <c:ptCount val="2"/>
                <c:pt idx="0">
                  <c:v>Medium</c:v>
                </c:pt>
                <c:pt idx="1">
                  <c:v>Small</c:v>
                </c:pt>
              </c:strCache>
            </c:strRef>
          </c:cat>
          <c:val>
            <c:numRef>
              <c:f>'Debtor segment (2)'!$I$5:$I$6</c:f>
              <c:numCache>
                <c:formatCode>General</c:formatCode>
                <c:ptCount val="2"/>
                <c:pt idx="0">
                  <c:v>1740755.1500247794</c:v>
                </c:pt>
                <c:pt idx="1">
                  <c:v>526250.6911745324</c:v>
                </c:pt>
              </c:numCache>
            </c:numRef>
          </c:val>
          <c:extLst>
            <c:ext xmlns:c15="http://schemas.microsoft.com/office/drawing/2012/chart" uri="{02D57815-91ED-43cb-92C2-25804820EDAC}">
              <c15:datalabelsRange>
                <c15:f>'Debtor segment (2)'!$L$5:$L$6</c15:f>
                <c15:dlblRangeCache>
                  <c:ptCount val="2"/>
                  <c:pt idx="0">
                    <c:v>40%</c:v>
                  </c:pt>
                  <c:pt idx="1">
                    <c:v>44%</c:v>
                  </c:pt>
                </c15:dlblRangeCache>
              </c15:datalabelsRange>
            </c:ext>
            <c:ext xmlns:c16="http://schemas.microsoft.com/office/drawing/2014/chart" uri="{C3380CC4-5D6E-409C-BE32-E72D297353CC}">
              <c16:uniqueId val="{00000004-A408-488F-A8F3-8C9C260899AE}"/>
            </c:ext>
          </c:extLst>
        </c:ser>
        <c:ser>
          <c:idx val="2"/>
          <c:order val="2"/>
          <c:tx>
            <c:strRef>
              <c:f>'Debtor segment (2)'!$J$4</c:f>
              <c:strCache>
                <c:ptCount val="1"/>
                <c:pt idx="0">
                  <c:v>Add</c:v>
                </c:pt>
              </c:strCache>
            </c:strRef>
          </c:tx>
          <c:spPr>
            <a:solidFill>
              <a:schemeClr val="accent3"/>
            </a:solidFill>
            <a:ln>
              <a:noFill/>
            </a:ln>
            <a:effectLst/>
          </c:spPr>
          <c:invertIfNegative val="0"/>
          <c:dLbls>
            <c:dLbl>
              <c:idx val="0"/>
              <c:tx>
                <c:rich>
                  <a:bodyPr/>
                  <a:lstStyle/>
                  <a:p>
                    <a:fld id="{597BBCF8-5485-4333-8557-999A329938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337-4EF3-A1B5-FB97A73DF8BD}"/>
                </c:ext>
              </c:extLst>
            </c:dLbl>
            <c:dLbl>
              <c:idx val="1"/>
              <c:tx>
                <c:rich>
                  <a:bodyPr/>
                  <a:lstStyle/>
                  <a:p>
                    <a:fld id="{42C117F1-127D-4E70-A65A-9C9C24DCB4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337-4EF3-A1B5-FB97A73DF8BD}"/>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'Debtor segment (2)'!$G$5:$G$6</c:f>
              <c:strCache>
                <c:ptCount val="2"/>
                <c:pt idx="0">
                  <c:v>Medium</c:v>
                </c:pt>
                <c:pt idx="1">
                  <c:v>Small</c:v>
                </c:pt>
              </c:strCache>
            </c:strRef>
          </c:cat>
          <c:val>
            <c:numRef>
              <c:f>'Debtor segment (2)'!$J$5:$J$6</c:f>
              <c:numCache>
                <c:formatCode>General</c:formatCode>
                <c:ptCount val="2"/>
                <c:pt idx="0">
                  <c:v>20000</c:v>
                </c:pt>
                <c:pt idx="1">
                  <c:v>20000</c:v>
                </c:pt>
              </c:numCache>
            </c:numRef>
          </c:val>
          <c:extLst>
            <c:ext xmlns:c15="http://schemas.microsoft.com/office/drawing/2012/chart" uri="{02D57815-91ED-43cb-92C2-25804820EDAC}">
              <c15:datalabelsRange>
                <c15:f>'Debtor segment (2)'!$O$5:$O$6</c15:f>
                <c15:dlblRangeCache>
                  <c:ptCount val="2"/>
                  <c:pt idx="0">
                    <c:v>4,38 M</c:v>
                  </c:pt>
                  <c:pt idx="1">
                    <c:v>1,19 M</c:v>
                  </c:pt>
                </c15:dlblRangeCache>
              </c15:datalabelsRange>
            </c:ext>
            <c:ext xmlns:c16="http://schemas.microsoft.com/office/drawing/2014/chart" uri="{C3380CC4-5D6E-409C-BE32-E72D297353CC}">
              <c16:uniqueId val="{00000005-6337-4EF3-A1B5-FB97A73DF8BD}"/>
            </c:ext>
          </c:extLst>
        </c:ser>
        <c:dLbls>
          <c:showLegendKey val="0"/>
          <c:showVal val="0"/>
          <c:showCatName val="0"/>
          <c:showSerName val="0"/>
          <c:showPercent val="0"/>
          <c:showBubbleSize val="0"/>
        </c:dLbls>
        <c:gapWidth val="45"/>
        <c:overlap val="100"/>
        <c:axId val="1060308719"/>
        <c:axId val="1060316879"/>
      </c:barChart>
      <c:catAx>
        <c:axId val="1060308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060316879"/>
        <c:crosses val="autoZero"/>
        <c:auto val="1"/>
        <c:lblAlgn val="ctr"/>
        <c:lblOffset val="100"/>
        <c:noMultiLvlLbl val="0"/>
      </c:catAx>
      <c:valAx>
        <c:axId val="106031687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1060308719"/>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'COUNTRIES PROFIT'!$B$2</c:f>
          <c:strCache>
            <c:ptCount val="1"/>
            <c:pt idx="0">
              <c:v>BY COUNTRIES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9685160925658542E-2"/>
          <c:y val="0.17171296296296296"/>
          <c:w val="0.94062967814868292"/>
          <c:h val="0.67793234179060946"/>
        </c:manualLayout>
      </c:layout>
      <c:barChart>
        <c:barDir val="col"/>
        <c:grouping val="stacked"/>
        <c:varyColors val="0"/>
        <c:ser>
          <c:idx val="0"/>
          <c:order val="0"/>
          <c:tx>
            <c:strRef>
              <c:f>'COUNTRIES PROFIT'!$H$4</c:f>
              <c:strCache>
                <c:ptCount val="1"/>
                <c:pt idx="0">
                  <c:v>Cost</c:v>
                </c:pt>
              </c:strCache>
            </c:strRef>
          </c:tx>
          <c:spPr>
            <a:pattFill prst="pct90">
              <a:fgClr>
                <a:srgbClr val="7CCA62">
                  <a:lumMod val="75000"/>
                </a:srgbClr>
              </a:fgClr>
              <a:bgClr>
                <a:srgbClr val="7CCA62">
                  <a:lumMod val="60000"/>
                  <a:lumOff val="40000"/>
                </a:srgbClr>
              </a:bgClr>
            </a:pattFill>
            <a:ln cap="rnd">
              <a:solidFill>
                <a:sysClr val="windowText" lastClr="000000">
                  <a:lumMod val="50000"/>
                  <a:lumOff val="50000"/>
                </a:sysClr>
              </a:solidFill>
              <a:prstDash val="sysDot"/>
            </a:ln>
            <a:effectLst>
              <a:softEdge rad="0"/>
            </a:effectLst>
          </c:spPr>
          <c:invertIfNegative val="0"/>
          <c:cat>
            <c:strRef>
              <c:f>'COUNTRIES PROFIT'!$G$5:$G$7</c:f>
              <c:strCache>
                <c:ptCount val="3"/>
                <c:pt idx="0">
                  <c:v>CES1</c:v>
                </c:pt>
                <c:pt idx="1">
                  <c:v>CBE1</c:v>
                </c:pt>
                <c:pt idx="2">
                  <c:v>CNO1</c:v>
                </c:pt>
              </c:strCache>
            </c:strRef>
          </c:cat>
          <c:val>
            <c:numRef>
              <c:f>'COUNTRIES PROFIT'!$H$5:$H$7</c:f>
              <c:numCache>
                <c:formatCode>General</c:formatCode>
                <c:ptCount val="3"/>
                <c:pt idx="0">
                  <c:v>1808151.7799999905</c:v>
                </c:pt>
                <c:pt idx="1">
                  <c:v>1260639.2999999984</c:v>
                </c:pt>
                <c:pt idx="2">
                  <c:v>229299.58687229984</c:v>
                </c:pt>
              </c:numCache>
            </c:numRef>
          </c:val>
          <c:extLst>
            <c:ext xmlns:c16="http://schemas.microsoft.com/office/drawing/2014/chart" uri="{C3380CC4-5D6E-409C-BE32-E72D297353CC}">
              <c16:uniqueId val="{00000000-2ED1-4BCE-860F-9AB7F673D65A}"/>
            </c:ext>
          </c:extLst>
        </c:ser>
        <c:ser>
          <c:idx val="1"/>
          <c:order val="1"/>
          <c:tx>
            <c:strRef>
              <c:f>'COUNTRIES PROFIT'!$I$4</c:f>
              <c:strCache>
                <c:ptCount val="1"/>
                <c:pt idx="0">
                  <c:v>Gross Profit </c:v>
                </c:pt>
              </c:strCache>
            </c:strRef>
          </c:tx>
          <c:spPr>
            <a:solidFill>
              <a:schemeClr val="accent5">
                <a:lumMod val="75000"/>
              </a:schemeClr>
            </a:solidFill>
            <a:ln>
              <a:noFill/>
            </a:ln>
            <a:effectLst/>
          </c:spPr>
          <c:invertIfNegative val="0"/>
          <c:dLbls>
            <c:dLbl>
              <c:idx val="0"/>
              <c:tx>
                <c:rich>
                  <a:bodyPr/>
                  <a:lstStyle/>
                  <a:p>
                    <a:fld id="{7CC33E2B-3BC8-4F9A-A434-BDEFE189E2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ED1-4BCE-860F-9AB7F673D65A}"/>
                </c:ext>
              </c:extLst>
            </c:dLbl>
            <c:dLbl>
              <c:idx val="1"/>
              <c:tx>
                <c:rich>
                  <a:bodyPr/>
                  <a:lstStyle/>
                  <a:p>
                    <a:fld id="{6AE102DB-2F4A-4C99-938A-20C4AC5F3B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ED1-4BCE-860F-9AB7F673D65A}"/>
                </c:ext>
              </c:extLst>
            </c:dLbl>
            <c:dLbl>
              <c:idx val="2"/>
              <c:tx>
                <c:rich>
                  <a:bodyPr/>
                  <a:lstStyle/>
                  <a:p>
                    <a:fld id="{8BEE8BA3-9EEA-437B-8B00-626515C1A6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ED1-4BCE-860F-9AB7F673D65A}"/>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'COUNTRIES PROFIT'!$G$5:$G$7</c:f>
              <c:strCache>
                <c:ptCount val="3"/>
                <c:pt idx="0">
                  <c:v>CES1</c:v>
                </c:pt>
                <c:pt idx="1">
                  <c:v>CBE1</c:v>
                </c:pt>
                <c:pt idx="2">
                  <c:v>CNO1</c:v>
                </c:pt>
              </c:strCache>
            </c:strRef>
          </c:cat>
          <c:val>
            <c:numRef>
              <c:f>'COUNTRIES PROFIT'!$I$5:$I$7</c:f>
              <c:numCache>
                <c:formatCode>General</c:formatCode>
                <c:ptCount val="3"/>
                <c:pt idx="0">
                  <c:v>1188566</c:v>
                </c:pt>
                <c:pt idx="1">
                  <c:v>769752.97999999905</c:v>
                </c:pt>
                <c:pt idx="2">
                  <c:v>308686.86119930662</c:v>
                </c:pt>
              </c:numCache>
            </c:numRef>
          </c:val>
          <c:extLst>
            <c:ext xmlns:c15="http://schemas.microsoft.com/office/drawing/2012/chart" uri="{02D57815-91ED-43cb-92C2-25804820EDAC}">
              <c15:datalabelsRange>
                <c15:f>'COUNTRIES PROFIT'!$L$5:$L$7</c15:f>
                <c15:dlblRangeCache>
                  <c:ptCount val="3"/>
                  <c:pt idx="0">
                    <c:v>40%</c:v>
                  </c:pt>
                  <c:pt idx="1">
                    <c:v>38%</c:v>
                  </c:pt>
                  <c:pt idx="2">
                    <c:v>57%</c:v>
                  </c:pt>
                </c15:dlblRangeCache>
              </c15:datalabelsRange>
            </c:ext>
            <c:ext xmlns:c16="http://schemas.microsoft.com/office/drawing/2014/chart" uri="{C3380CC4-5D6E-409C-BE32-E72D297353CC}">
              <c16:uniqueId val="{00000003-2ED1-4BCE-860F-9AB7F673D65A}"/>
            </c:ext>
          </c:extLst>
        </c:ser>
        <c:ser>
          <c:idx val="2"/>
          <c:order val="2"/>
          <c:tx>
            <c:strRef>
              <c:f>'COUNTRIES PROFIT'!$J$4</c:f>
              <c:strCache>
                <c:ptCount val="1"/>
                <c:pt idx="0">
                  <c:v>Add</c:v>
                </c:pt>
              </c:strCache>
            </c:strRef>
          </c:tx>
          <c:spPr>
            <a:noFill/>
            <a:ln>
              <a:noFill/>
            </a:ln>
            <a:effectLst/>
          </c:spPr>
          <c:invertIfNegative val="0"/>
          <c:dLbls>
            <c:dLbl>
              <c:idx val="0"/>
              <c:tx>
                <c:rich>
                  <a:bodyPr/>
                  <a:lstStyle/>
                  <a:p>
                    <a:fld id="{C7B8BBD4-F46C-4FEE-B2E0-5D3461EB62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ED1-4BCE-860F-9AB7F673D65A}"/>
                </c:ext>
              </c:extLst>
            </c:dLbl>
            <c:dLbl>
              <c:idx val="1"/>
              <c:tx>
                <c:rich>
                  <a:bodyPr/>
                  <a:lstStyle/>
                  <a:p>
                    <a:fld id="{A2BCE742-EC5F-41B3-B84E-1815B40952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ED1-4BCE-860F-9AB7F673D65A}"/>
                </c:ext>
              </c:extLst>
            </c:dLbl>
            <c:dLbl>
              <c:idx val="2"/>
              <c:tx>
                <c:rich>
                  <a:bodyPr/>
                  <a:lstStyle/>
                  <a:p>
                    <a:fld id="{5B3FB34C-A6D6-46C8-9BE8-4D09386A83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ED1-4BCE-860F-9AB7F673D65A}"/>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'COUNTRIES PROFIT'!$G$5:$G$7</c:f>
              <c:strCache>
                <c:ptCount val="3"/>
                <c:pt idx="0">
                  <c:v>CES1</c:v>
                </c:pt>
                <c:pt idx="1">
                  <c:v>CBE1</c:v>
                </c:pt>
                <c:pt idx="2">
                  <c:v>CNO1</c:v>
                </c:pt>
              </c:strCache>
            </c:strRef>
          </c:cat>
          <c:val>
            <c:numRef>
              <c:f>'COUNTRIES PROFIT'!$J$5:$J$7</c:f>
              <c:numCache>
                <c:formatCode>General</c:formatCode>
                <c:ptCount val="3"/>
                <c:pt idx="0">
                  <c:v>20000</c:v>
                </c:pt>
                <c:pt idx="1">
                  <c:v>20000</c:v>
                </c:pt>
                <c:pt idx="2">
                  <c:v>20001</c:v>
                </c:pt>
              </c:numCache>
            </c:numRef>
          </c:val>
          <c:extLst>
            <c:ext xmlns:c15="http://schemas.microsoft.com/office/drawing/2012/chart" uri="{02D57815-91ED-43cb-92C2-25804820EDAC}">
              <c15:datalabelsRange>
                <c15:f>'COUNTRIES PROFIT'!$N$5:$N$7</c15:f>
                <c15:dlblRangeCache>
                  <c:ptCount val="3"/>
                  <c:pt idx="0">
                    <c:v>3,00 M</c:v>
                  </c:pt>
                  <c:pt idx="1">
                    <c:v>2,03 M</c:v>
                  </c:pt>
                  <c:pt idx="2">
                    <c:v>538 K</c:v>
                  </c:pt>
                </c15:dlblRangeCache>
              </c15:datalabelsRange>
            </c:ext>
            <c:ext xmlns:c16="http://schemas.microsoft.com/office/drawing/2014/chart" uri="{C3380CC4-5D6E-409C-BE32-E72D297353CC}">
              <c16:uniqueId val="{00000006-2ED1-4BCE-860F-9AB7F673D65A}"/>
            </c:ext>
          </c:extLst>
        </c:ser>
        <c:dLbls>
          <c:showLegendKey val="0"/>
          <c:showVal val="0"/>
          <c:showCatName val="0"/>
          <c:showSerName val="0"/>
          <c:showPercent val="0"/>
          <c:showBubbleSize val="0"/>
        </c:dLbls>
        <c:gapWidth val="45"/>
        <c:overlap val="100"/>
        <c:axId val="1060308719"/>
        <c:axId val="1060316879"/>
      </c:barChart>
      <c:catAx>
        <c:axId val="1060308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060316879"/>
        <c:crosses val="autoZero"/>
        <c:auto val="1"/>
        <c:lblAlgn val="ctr"/>
        <c:lblOffset val="100"/>
        <c:noMultiLvlLbl val="0"/>
      </c:catAx>
      <c:valAx>
        <c:axId val="1060316879"/>
        <c:scaling>
          <c:orientation val="minMax"/>
        </c:scaling>
        <c:delete val="1"/>
        <c:axPos val="l"/>
        <c:numFmt formatCode="#,##0" sourceLinked="0"/>
        <c:majorTickMark val="none"/>
        <c:minorTickMark val="none"/>
        <c:tickLblPos val="nextTo"/>
        <c:crossAx val="1060308719"/>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Debtors!$B$2</c:f>
          <c:strCache>
            <c:ptCount val="1"/>
            <c:pt idx="0">
              <c:v>TOP20 DEBTORS, SORT BY GP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1"/>
          <c:order val="0"/>
          <c:spPr>
            <a:pattFill prst="pct20">
              <a:fgClr>
                <a:schemeClr val="accent5">
                  <a:lumMod val="75000"/>
                </a:schemeClr>
              </a:fgClr>
              <a:bgClr>
                <a:schemeClr val="accent5">
                  <a:lumMod val="60000"/>
                  <a:lumOff val="40000"/>
                </a:schemeClr>
              </a:bgClr>
            </a:pattFill>
            <a:ln>
              <a:noFill/>
            </a:ln>
            <a:effectLst/>
          </c:spPr>
          <c:invertIfNegative val="0"/>
          <c:cat>
            <c:numRef>
              <c:f>Debtors!$G$5:$G$24</c:f>
              <c:numCache>
                <c:formatCode>@</c:formatCode>
                <c:ptCount val="20"/>
                <c:pt idx="0">
                  <c:v>6001247</c:v>
                </c:pt>
                <c:pt idx="1">
                  <c:v>3014607</c:v>
                </c:pt>
                <c:pt idx="2">
                  <c:v>6001433</c:v>
                </c:pt>
                <c:pt idx="3">
                  <c:v>6001736</c:v>
                </c:pt>
                <c:pt idx="4">
                  <c:v>3013886</c:v>
                </c:pt>
                <c:pt idx="5">
                  <c:v>3014231</c:v>
                </c:pt>
                <c:pt idx="6">
                  <c:v>2632</c:v>
                </c:pt>
                <c:pt idx="7">
                  <c:v>3014196</c:v>
                </c:pt>
                <c:pt idx="8">
                  <c:v>100611</c:v>
                </c:pt>
                <c:pt idx="9">
                  <c:v>3014532</c:v>
                </c:pt>
                <c:pt idx="10">
                  <c:v>3014475</c:v>
                </c:pt>
                <c:pt idx="11">
                  <c:v>3014677</c:v>
                </c:pt>
                <c:pt idx="12">
                  <c:v>3014899</c:v>
                </c:pt>
                <c:pt idx="13">
                  <c:v>3014251</c:v>
                </c:pt>
                <c:pt idx="14">
                  <c:v>3013395</c:v>
                </c:pt>
                <c:pt idx="15">
                  <c:v>3013812</c:v>
                </c:pt>
                <c:pt idx="16">
                  <c:v>6001350</c:v>
                </c:pt>
                <c:pt idx="17">
                  <c:v>3014377</c:v>
                </c:pt>
                <c:pt idx="18">
                  <c:v>3013412</c:v>
                </c:pt>
                <c:pt idx="19">
                  <c:v>6000468</c:v>
                </c:pt>
              </c:numCache>
            </c:numRef>
          </c:cat>
          <c:val>
            <c:numRef>
              <c:f>Debtors!$H$5:$H$24</c:f>
              <c:numCache>
                <c:formatCode>_(* #,##0.00_);_(* \(#,##0.00\);_(* "-"??_);_(@_)</c:formatCode>
                <c:ptCount val="20"/>
                <c:pt idx="0">
                  <c:v>598087.04</c:v>
                </c:pt>
                <c:pt idx="1">
                  <c:v>34899.9</c:v>
                </c:pt>
                <c:pt idx="2">
                  <c:v>82538.279999999984</c:v>
                </c:pt>
                <c:pt idx="3">
                  <c:v>62218.37999999999</c:v>
                </c:pt>
                <c:pt idx="4">
                  <c:v>28839.1</c:v>
                </c:pt>
                <c:pt idx="5">
                  <c:v>20339.139999999996</c:v>
                </c:pt>
                <c:pt idx="6">
                  <c:v>66643.739999999991</c:v>
                </c:pt>
                <c:pt idx="7">
                  <c:v>18913.64</c:v>
                </c:pt>
                <c:pt idx="8">
                  <c:v>11002.199999999999</c:v>
                </c:pt>
                <c:pt idx="9">
                  <c:v>28775.06</c:v>
                </c:pt>
                <c:pt idx="10">
                  <c:v>47876.679999999986</c:v>
                </c:pt>
                <c:pt idx="11">
                  <c:v>22764.979999999996</c:v>
                </c:pt>
                <c:pt idx="12">
                  <c:v>89234.84</c:v>
                </c:pt>
                <c:pt idx="13">
                  <c:v>14009.579999999998</c:v>
                </c:pt>
                <c:pt idx="14">
                  <c:v>9737.1914779899998</c:v>
                </c:pt>
                <c:pt idx="15">
                  <c:v>27129.7</c:v>
                </c:pt>
                <c:pt idx="16">
                  <c:v>18107.86</c:v>
                </c:pt>
                <c:pt idx="17">
                  <c:v>32901.68</c:v>
                </c:pt>
                <c:pt idx="18">
                  <c:v>10473.655546049999</c:v>
                </c:pt>
                <c:pt idx="19">
                  <c:v>27053.320000000003</c:v>
                </c:pt>
              </c:numCache>
            </c:numRef>
          </c:val>
          <c:extLst>
            <c:ext xmlns:c16="http://schemas.microsoft.com/office/drawing/2014/chart" uri="{C3380CC4-5D6E-409C-BE32-E72D297353CC}">
              <c16:uniqueId val="{00000001-2A65-48E5-A57A-AD5BB6ACD167}"/>
            </c:ext>
          </c:extLst>
        </c:ser>
        <c:ser>
          <c:idx val="2"/>
          <c:order val="1"/>
          <c:spPr>
            <a:solidFill>
              <a:schemeClr val="accent5">
                <a:lumMod val="60000"/>
                <a:lumOff val="40000"/>
              </a:schemeClr>
            </a:solidFill>
            <a:ln>
              <a:noFill/>
            </a:ln>
            <a:effectLst/>
          </c:spPr>
          <c:invertIfNegative val="0"/>
          <c:dLbls>
            <c:dLbl>
              <c:idx val="0"/>
              <c:tx>
                <c:rich>
                  <a:bodyPr/>
                  <a:lstStyle/>
                  <a:p>
                    <a:fld id="{9833D0FB-493E-4D06-BAED-6B1DC13B2B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A65-48E5-A57A-AD5BB6ACD167}"/>
                </c:ext>
              </c:extLst>
            </c:dLbl>
            <c:dLbl>
              <c:idx val="1"/>
              <c:tx>
                <c:rich>
                  <a:bodyPr/>
                  <a:lstStyle/>
                  <a:p>
                    <a:fld id="{20AA3C30-5C85-4374-AD4D-E995664848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A65-48E5-A57A-AD5BB6ACD167}"/>
                </c:ext>
              </c:extLst>
            </c:dLbl>
            <c:dLbl>
              <c:idx val="2"/>
              <c:tx>
                <c:rich>
                  <a:bodyPr/>
                  <a:lstStyle/>
                  <a:p>
                    <a:fld id="{2ED62009-003C-40E2-917F-177041FCA9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A65-48E5-A57A-AD5BB6ACD167}"/>
                </c:ext>
              </c:extLst>
            </c:dLbl>
            <c:dLbl>
              <c:idx val="3"/>
              <c:tx>
                <c:rich>
                  <a:bodyPr/>
                  <a:lstStyle/>
                  <a:p>
                    <a:fld id="{F76E8E8C-C8BA-4E7A-A01C-631F41AD9C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A65-48E5-A57A-AD5BB6ACD167}"/>
                </c:ext>
              </c:extLst>
            </c:dLbl>
            <c:dLbl>
              <c:idx val="4"/>
              <c:tx>
                <c:rich>
                  <a:bodyPr/>
                  <a:lstStyle/>
                  <a:p>
                    <a:fld id="{7FD0BB0B-EE50-49BF-B629-AD527B5B25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A65-48E5-A57A-AD5BB6ACD167}"/>
                </c:ext>
              </c:extLst>
            </c:dLbl>
            <c:dLbl>
              <c:idx val="5"/>
              <c:tx>
                <c:rich>
                  <a:bodyPr/>
                  <a:lstStyle/>
                  <a:p>
                    <a:fld id="{3E61CFA9-46FA-49BF-B8FF-75B412BDFE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A65-48E5-A57A-AD5BB6ACD167}"/>
                </c:ext>
              </c:extLst>
            </c:dLbl>
            <c:dLbl>
              <c:idx val="6"/>
              <c:tx>
                <c:rich>
                  <a:bodyPr/>
                  <a:lstStyle/>
                  <a:p>
                    <a:fld id="{D4FE8FA5-C85A-4EF4-9BEA-DF0D3A56AF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A65-48E5-A57A-AD5BB6ACD167}"/>
                </c:ext>
              </c:extLst>
            </c:dLbl>
            <c:dLbl>
              <c:idx val="7"/>
              <c:tx>
                <c:rich>
                  <a:bodyPr/>
                  <a:lstStyle/>
                  <a:p>
                    <a:fld id="{732AE1C6-38A5-44DB-BB61-3204F2FFC1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A65-48E5-A57A-AD5BB6ACD167}"/>
                </c:ext>
              </c:extLst>
            </c:dLbl>
            <c:dLbl>
              <c:idx val="8"/>
              <c:tx>
                <c:rich>
                  <a:bodyPr/>
                  <a:lstStyle/>
                  <a:p>
                    <a:fld id="{B3BBA755-622D-464F-9743-1D6C9DFFFB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A65-48E5-A57A-AD5BB6ACD167}"/>
                </c:ext>
              </c:extLst>
            </c:dLbl>
            <c:dLbl>
              <c:idx val="9"/>
              <c:tx>
                <c:rich>
                  <a:bodyPr/>
                  <a:lstStyle/>
                  <a:p>
                    <a:fld id="{23FED905-C7B9-4263-B922-608ABE48CA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A65-48E5-A57A-AD5BB6ACD167}"/>
                </c:ext>
              </c:extLst>
            </c:dLbl>
            <c:dLbl>
              <c:idx val="10"/>
              <c:tx>
                <c:rich>
                  <a:bodyPr/>
                  <a:lstStyle/>
                  <a:p>
                    <a:fld id="{FE0DF2EA-44E1-48AE-AFDD-F414416FA5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A65-48E5-A57A-AD5BB6ACD167}"/>
                </c:ext>
              </c:extLst>
            </c:dLbl>
            <c:dLbl>
              <c:idx val="11"/>
              <c:tx>
                <c:rich>
                  <a:bodyPr/>
                  <a:lstStyle/>
                  <a:p>
                    <a:fld id="{8264F81D-4C2F-44F0-9581-4E64DD243D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A65-48E5-A57A-AD5BB6ACD167}"/>
                </c:ext>
              </c:extLst>
            </c:dLbl>
            <c:dLbl>
              <c:idx val="12"/>
              <c:tx>
                <c:rich>
                  <a:bodyPr/>
                  <a:lstStyle/>
                  <a:p>
                    <a:fld id="{3E8E8B12-B54C-4747-B8B6-A7FB6AE8B4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A65-48E5-A57A-AD5BB6ACD167}"/>
                </c:ext>
              </c:extLst>
            </c:dLbl>
            <c:dLbl>
              <c:idx val="13"/>
              <c:tx>
                <c:rich>
                  <a:bodyPr/>
                  <a:lstStyle/>
                  <a:p>
                    <a:fld id="{95C8A179-D180-4703-A9BE-8E49F3C9D7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A65-48E5-A57A-AD5BB6ACD167}"/>
                </c:ext>
              </c:extLst>
            </c:dLbl>
            <c:dLbl>
              <c:idx val="14"/>
              <c:tx>
                <c:rich>
                  <a:bodyPr/>
                  <a:lstStyle/>
                  <a:p>
                    <a:fld id="{A0C439D8-63E3-44D0-9BA5-DB96E1D9A3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A65-48E5-A57A-AD5BB6ACD167}"/>
                </c:ext>
              </c:extLst>
            </c:dLbl>
            <c:dLbl>
              <c:idx val="15"/>
              <c:tx>
                <c:rich>
                  <a:bodyPr/>
                  <a:lstStyle/>
                  <a:p>
                    <a:fld id="{22720A30-796B-491D-B95D-B09D9CBA90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A65-48E5-A57A-AD5BB6ACD167}"/>
                </c:ext>
              </c:extLst>
            </c:dLbl>
            <c:dLbl>
              <c:idx val="16"/>
              <c:tx>
                <c:rich>
                  <a:bodyPr/>
                  <a:lstStyle/>
                  <a:p>
                    <a:fld id="{F2021696-911F-4B5D-9DB5-3D1707864E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A65-48E5-A57A-AD5BB6ACD167}"/>
                </c:ext>
              </c:extLst>
            </c:dLbl>
            <c:dLbl>
              <c:idx val="17"/>
              <c:tx>
                <c:rich>
                  <a:bodyPr/>
                  <a:lstStyle/>
                  <a:p>
                    <a:fld id="{E134417D-075A-423D-B889-B7623A810D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A65-48E5-A57A-AD5BB6ACD167}"/>
                </c:ext>
              </c:extLst>
            </c:dLbl>
            <c:dLbl>
              <c:idx val="18"/>
              <c:tx>
                <c:rich>
                  <a:bodyPr/>
                  <a:lstStyle/>
                  <a:p>
                    <a:fld id="{7BE49CB9-4AE3-4AC7-B78B-1985A7CFDD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A65-48E5-A57A-AD5BB6ACD167}"/>
                </c:ext>
              </c:extLst>
            </c:dLbl>
            <c:dLbl>
              <c:idx val="19"/>
              <c:tx>
                <c:rich>
                  <a:bodyPr/>
                  <a:lstStyle/>
                  <a:p>
                    <a:fld id="{9155C7D8-C59E-4DCC-A7AF-DEBE87E861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A65-48E5-A57A-AD5BB6ACD167}"/>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Debtors!$G$5:$G$24</c:f>
              <c:numCache>
                <c:formatCode>@</c:formatCode>
                <c:ptCount val="20"/>
                <c:pt idx="0">
                  <c:v>6001247</c:v>
                </c:pt>
                <c:pt idx="1">
                  <c:v>3014607</c:v>
                </c:pt>
                <c:pt idx="2">
                  <c:v>6001433</c:v>
                </c:pt>
                <c:pt idx="3">
                  <c:v>6001736</c:v>
                </c:pt>
                <c:pt idx="4">
                  <c:v>3013886</c:v>
                </c:pt>
                <c:pt idx="5">
                  <c:v>3014231</c:v>
                </c:pt>
                <c:pt idx="6">
                  <c:v>2632</c:v>
                </c:pt>
                <c:pt idx="7">
                  <c:v>3014196</c:v>
                </c:pt>
                <c:pt idx="8">
                  <c:v>100611</c:v>
                </c:pt>
                <c:pt idx="9">
                  <c:v>3014532</c:v>
                </c:pt>
                <c:pt idx="10">
                  <c:v>3014475</c:v>
                </c:pt>
                <c:pt idx="11">
                  <c:v>3014677</c:v>
                </c:pt>
                <c:pt idx="12">
                  <c:v>3014899</c:v>
                </c:pt>
                <c:pt idx="13">
                  <c:v>3014251</c:v>
                </c:pt>
                <c:pt idx="14">
                  <c:v>3013395</c:v>
                </c:pt>
                <c:pt idx="15">
                  <c:v>3013812</c:v>
                </c:pt>
                <c:pt idx="16">
                  <c:v>6001350</c:v>
                </c:pt>
                <c:pt idx="17">
                  <c:v>3014377</c:v>
                </c:pt>
                <c:pt idx="18">
                  <c:v>3013412</c:v>
                </c:pt>
                <c:pt idx="19">
                  <c:v>6000468</c:v>
                </c:pt>
              </c:numCache>
            </c:numRef>
          </c:cat>
          <c:val>
            <c:numRef>
              <c:f>Debtors!$I$5:$I$24</c:f>
              <c:numCache>
                <c:formatCode>_(* #,##0.00_);_(* \(#,##0.00\);_(* "-"??_);_(@_)</c:formatCode>
                <c:ptCount val="20"/>
                <c:pt idx="0">
                  <c:v>196683.24000000002</c:v>
                </c:pt>
                <c:pt idx="1">
                  <c:v>45810.979999999996</c:v>
                </c:pt>
                <c:pt idx="2">
                  <c:v>36857.680000000008</c:v>
                </c:pt>
                <c:pt idx="3">
                  <c:v>35969.020000000004</c:v>
                </c:pt>
                <c:pt idx="4">
                  <c:v>33241.780000000006</c:v>
                </c:pt>
                <c:pt idx="5">
                  <c:v>28741.62</c:v>
                </c:pt>
                <c:pt idx="6">
                  <c:v>26898.320000000007</c:v>
                </c:pt>
                <c:pt idx="7">
                  <c:v>26816.02</c:v>
                </c:pt>
                <c:pt idx="8">
                  <c:v>23979.799999999992</c:v>
                </c:pt>
                <c:pt idx="9">
                  <c:v>23977.66</c:v>
                </c:pt>
                <c:pt idx="10">
                  <c:v>22951.499999999996</c:v>
                </c:pt>
                <c:pt idx="11">
                  <c:v>22382.9</c:v>
                </c:pt>
                <c:pt idx="12">
                  <c:v>19982.400000000001</c:v>
                </c:pt>
                <c:pt idx="13">
                  <c:v>19936.999999999993</c:v>
                </c:pt>
                <c:pt idx="14">
                  <c:v>18055.761048417</c:v>
                </c:pt>
                <c:pt idx="15">
                  <c:v>17880.939999999995</c:v>
                </c:pt>
                <c:pt idx="16">
                  <c:v>17863.82</c:v>
                </c:pt>
                <c:pt idx="17">
                  <c:v>17666.439999999995</c:v>
                </c:pt>
                <c:pt idx="18">
                  <c:v>17315.086867199996</c:v>
                </c:pt>
                <c:pt idx="19">
                  <c:v>15956.639999999998</c:v>
                </c:pt>
              </c:numCache>
            </c:numRef>
          </c:val>
          <c:extLst>
            <c:ext xmlns:c15="http://schemas.microsoft.com/office/drawing/2012/chart" uri="{02D57815-91ED-43cb-92C2-25804820EDAC}">
              <c15:datalabelsRange>
                <c15:f>Debtors!$L$5:$L$24</c15:f>
                <c15:dlblRangeCache>
                  <c:ptCount val="20"/>
                  <c:pt idx="0">
                    <c:v>25%</c:v>
                  </c:pt>
                  <c:pt idx="1">
                    <c:v>57%</c:v>
                  </c:pt>
                  <c:pt idx="2">
                    <c:v>31%</c:v>
                  </c:pt>
                  <c:pt idx="3">
                    <c:v>37%</c:v>
                  </c:pt>
                  <c:pt idx="4">
                    <c:v>54%</c:v>
                  </c:pt>
                  <c:pt idx="5">
                    <c:v>59%</c:v>
                  </c:pt>
                  <c:pt idx="6">
                    <c:v>29%</c:v>
                  </c:pt>
                  <c:pt idx="7">
                    <c:v>59%</c:v>
                  </c:pt>
                  <c:pt idx="8">
                    <c:v>69%</c:v>
                  </c:pt>
                  <c:pt idx="9">
                    <c:v>45%</c:v>
                  </c:pt>
                  <c:pt idx="10">
                    <c:v>32%</c:v>
                  </c:pt>
                  <c:pt idx="11">
                    <c:v>50%</c:v>
                  </c:pt>
                  <c:pt idx="12">
                    <c:v>18%</c:v>
                  </c:pt>
                  <c:pt idx="13">
                    <c:v>59%</c:v>
                  </c:pt>
                  <c:pt idx="14">
                    <c:v>65%</c:v>
                  </c:pt>
                  <c:pt idx="15">
                    <c:v>40%</c:v>
                  </c:pt>
                  <c:pt idx="16">
                    <c:v>50%</c:v>
                  </c:pt>
                  <c:pt idx="17">
                    <c:v>35%</c:v>
                  </c:pt>
                  <c:pt idx="18">
                    <c:v>62%</c:v>
                  </c:pt>
                  <c:pt idx="19">
                    <c:v>37%</c:v>
                  </c:pt>
                </c15:dlblRangeCache>
              </c15:datalabelsRange>
            </c:ext>
            <c:ext xmlns:c16="http://schemas.microsoft.com/office/drawing/2014/chart" uri="{C3380CC4-5D6E-409C-BE32-E72D297353CC}">
              <c16:uniqueId val="{00000002-2A65-48E5-A57A-AD5BB6ACD167}"/>
            </c:ext>
          </c:extLst>
        </c:ser>
        <c:ser>
          <c:idx val="3"/>
          <c:order val="2"/>
          <c:spPr>
            <a:noFill/>
            <a:ln>
              <a:noFill/>
            </a:ln>
            <a:effectLst/>
          </c:spPr>
          <c:invertIfNegative val="0"/>
          <c:dLbls>
            <c:dLbl>
              <c:idx val="0"/>
              <c:tx>
                <c:rich>
                  <a:bodyPr/>
                  <a:lstStyle/>
                  <a:p>
                    <a:fld id="{98527750-FF24-4F96-AD85-450E33AB81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A65-48E5-A57A-AD5BB6ACD167}"/>
                </c:ext>
              </c:extLst>
            </c:dLbl>
            <c:dLbl>
              <c:idx val="1"/>
              <c:tx>
                <c:rich>
                  <a:bodyPr/>
                  <a:lstStyle/>
                  <a:p>
                    <a:fld id="{7B32F0CE-8667-4EA2-8DCC-A6A61DA4DF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A65-48E5-A57A-AD5BB6ACD167}"/>
                </c:ext>
              </c:extLst>
            </c:dLbl>
            <c:dLbl>
              <c:idx val="2"/>
              <c:tx>
                <c:rich>
                  <a:bodyPr/>
                  <a:lstStyle/>
                  <a:p>
                    <a:fld id="{1618AB64-1933-4E52-B894-0150F65605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A65-48E5-A57A-AD5BB6ACD167}"/>
                </c:ext>
              </c:extLst>
            </c:dLbl>
            <c:dLbl>
              <c:idx val="3"/>
              <c:tx>
                <c:rich>
                  <a:bodyPr/>
                  <a:lstStyle/>
                  <a:p>
                    <a:fld id="{52B259CF-5366-4DD5-8027-20F7879247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A65-48E5-A57A-AD5BB6ACD167}"/>
                </c:ext>
              </c:extLst>
            </c:dLbl>
            <c:dLbl>
              <c:idx val="4"/>
              <c:tx>
                <c:rich>
                  <a:bodyPr/>
                  <a:lstStyle/>
                  <a:p>
                    <a:fld id="{D7904FC0-FB1D-4070-BCDB-37D7D1CFD6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A65-48E5-A57A-AD5BB6ACD167}"/>
                </c:ext>
              </c:extLst>
            </c:dLbl>
            <c:dLbl>
              <c:idx val="5"/>
              <c:tx>
                <c:rich>
                  <a:bodyPr/>
                  <a:lstStyle/>
                  <a:p>
                    <a:fld id="{8B160526-568E-4E10-BA8F-2031C7C5B0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A65-48E5-A57A-AD5BB6ACD167}"/>
                </c:ext>
              </c:extLst>
            </c:dLbl>
            <c:dLbl>
              <c:idx val="6"/>
              <c:tx>
                <c:rich>
                  <a:bodyPr/>
                  <a:lstStyle/>
                  <a:p>
                    <a:fld id="{626C753E-FE2B-494C-9204-39A7F8D4A5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A65-48E5-A57A-AD5BB6ACD167}"/>
                </c:ext>
              </c:extLst>
            </c:dLbl>
            <c:dLbl>
              <c:idx val="7"/>
              <c:tx>
                <c:rich>
                  <a:bodyPr/>
                  <a:lstStyle/>
                  <a:p>
                    <a:fld id="{57C99EB1-6101-4359-975B-4C86C1C62B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A65-48E5-A57A-AD5BB6ACD167}"/>
                </c:ext>
              </c:extLst>
            </c:dLbl>
            <c:dLbl>
              <c:idx val="8"/>
              <c:tx>
                <c:rich>
                  <a:bodyPr/>
                  <a:lstStyle/>
                  <a:p>
                    <a:fld id="{1DE4F04B-4216-4C8A-AD5C-3F55637249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A65-48E5-A57A-AD5BB6ACD167}"/>
                </c:ext>
              </c:extLst>
            </c:dLbl>
            <c:dLbl>
              <c:idx val="9"/>
              <c:tx>
                <c:rich>
                  <a:bodyPr/>
                  <a:lstStyle/>
                  <a:p>
                    <a:fld id="{BD7A3944-01F7-4220-A1C6-15516BEE35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A65-48E5-A57A-AD5BB6ACD167}"/>
                </c:ext>
              </c:extLst>
            </c:dLbl>
            <c:dLbl>
              <c:idx val="10"/>
              <c:tx>
                <c:rich>
                  <a:bodyPr/>
                  <a:lstStyle/>
                  <a:p>
                    <a:fld id="{92705DAA-7D6C-405E-92F2-41FC1FA64F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A65-48E5-A57A-AD5BB6ACD167}"/>
                </c:ext>
              </c:extLst>
            </c:dLbl>
            <c:dLbl>
              <c:idx val="11"/>
              <c:tx>
                <c:rich>
                  <a:bodyPr/>
                  <a:lstStyle/>
                  <a:p>
                    <a:fld id="{288B1B74-B13D-45F9-B7E1-FCA1EC1DBB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A65-48E5-A57A-AD5BB6ACD167}"/>
                </c:ext>
              </c:extLst>
            </c:dLbl>
            <c:dLbl>
              <c:idx val="12"/>
              <c:tx>
                <c:rich>
                  <a:bodyPr/>
                  <a:lstStyle/>
                  <a:p>
                    <a:fld id="{9EA63A4B-D800-4BFE-93C7-F56DDCAB5A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2A65-48E5-A57A-AD5BB6ACD167}"/>
                </c:ext>
              </c:extLst>
            </c:dLbl>
            <c:dLbl>
              <c:idx val="13"/>
              <c:tx>
                <c:rich>
                  <a:bodyPr/>
                  <a:lstStyle/>
                  <a:p>
                    <a:fld id="{E2899326-B4EF-41EF-BCD5-2AE6F1DBFC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2A65-48E5-A57A-AD5BB6ACD167}"/>
                </c:ext>
              </c:extLst>
            </c:dLbl>
            <c:dLbl>
              <c:idx val="14"/>
              <c:tx>
                <c:rich>
                  <a:bodyPr/>
                  <a:lstStyle/>
                  <a:p>
                    <a:fld id="{CA9501B9-AE9C-4B72-917B-ABCDCA2CA5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2A65-48E5-A57A-AD5BB6ACD167}"/>
                </c:ext>
              </c:extLst>
            </c:dLbl>
            <c:dLbl>
              <c:idx val="15"/>
              <c:tx>
                <c:rich>
                  <a:bodyPr/>
                  <a:lstStyle/>
                  <a:p>
                    <a:fld id="{247998C6-BE13-4FE8-8719-3FD7AF410E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2A65-48E5-A57A-AD5BB6ACD167}"/>
                </c:ext>
              </c:extLst>
            </c:dLbl>
            <c:dLbl>
              <c:idx val="16"/>
              <c:tx>
                <c:rich>
                  <a:bodyPr/>
                  <a:lstStyle/>
                  <a:p>
                    <a:fld id="{E839012F-7E11-4C8C-A676-5C5D410D23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2A65-48E5-A57A-AD5BB6ACD167}"/>
                </c:ext>
              </c:extLst>
            </c:dLbl>
            <c:dLbl>
              <c:idx val="17"/>
              <c:tx>
                <c:rich>
                  <a:bodyPr/>
                  <a:lstStyle/>
                  <a:p>
                    <a:fld id="{DCA76F0C-7B84-4FD2-8F6C-1184C0257F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2A65-48E5-A57A-AD5BB6ACD167}"/>
                </c:ext>
              </c:extLst>
            </c:dLbl>
            <c:dLbl>
              <c:idx val="18"/>
              <c:tx>
                <c:rich>
                  <a:bodyPr/>
                  <a:lstStyle/>
                  <a:p>
                    <a:fld id="{67DCDD04-B3CA-4B99-AAF3-C91EA37466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2A65-48E5-A57A-AD5BB6ACD167}"/>
                </c:ext>
              </c:extLst>
            </c:dLbl>
            <c:dLbl>
              <c:idx val="19"/>
              <c:tx>
                <c:rich>
                  <a:bodyPr/>
                  <a:lstStyle/>
                  <a:p>
                    <a:fld id="{8C563AA5-6BBF-4AC7-98B8-45B4D6936A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2A65-48E5-A57A-AD5BB6ACD16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Debtors!$G$5:$G$24</c:f>
              <c:numCache>
                <c:formatCode>@</c:formatCode>
                <c:ptCount val="20"/>
                <c:pt idx="0">
                  <c:v>6001247</c:v>
                </c:pt>
                <c:pt idx="1">
                  <c:v>3014607</c:v>
                </c:pt>
                <c:pt idx="2">
                  <c:v>6001433</c:v>
                </c:pt>
                <c:pt idx="3">
                  <c:v>6001736</c:v>
                </c:pt>
                <c:pt idx="4">
                  <c:v>3013886</c:v>
                </c:pt>
                <c:pt idx="5">
                  <c:v>3014231</c:v>
                </c:pt>
                <c:pt idx="6">
                  <c:v>2632</c:v>
                </c:pt>
                <c:pt idx="7">
                  <c:v>3014196</c:v>
                </c:pt>
                <c:pt idx="8">
                  <c:v>100611</c:v>
                </c:pt>
                <c:pt idx="9">
                  <c:v>3014532</c:v>
                </c:pt>
                <c:pt idx="10">
                  <c:v>3014475</c:v>
                </c:pt>
                <c:pt idx="11">
                  <c:v>3014677</c:v>
                </c:pt>
                <c:pt idx="12">
                  <c:v>3014899</c:v>
                </c:pt>
                <c:pt idx="13">
                  <c:v>3014251</c:v>
                </c:pt>
                <c:pt idx="14">
                  <c:v>3013395</c:v>
                </c:pt>
                <c:pt idx="15">
                  <c:v>3013812</c:v>
                </c:pt>
                <c:pt idx="16">
                  <c:v>6001350</c:v>
                </c:pt>
                <c:pt idx="17">
                  <c:v>3014377</c:v>
                </c:pt>
                <c:pt idx="18">
                  <c:v>3013412</c:v>
                </c:pt>
                <c:pt idx="19">
                  <c:v>6000468</c:v>
                </c:pt>
              </c:numCache>
            </c:numRef>
          </c:cat>
          <c:val>
            <c:numRef>
              <c:f>Debtors!$J$5:$J$24</c:f>
              <c:numCache>
                <c:formatCode>_(* #,##0.00_);_(* \(#,##0.00\);_(* "-"??_);_(@_)</c:formatCode>
                <c:ptCount val="20"/>
                <c:pt idx="0">
                  <c:v>20000</c:v>
                </c:pt>
                <c:pt idx="1">
                  <c:v>20000</c:v>
                </c:pt>
                <c:pt idx="2">
                  <c:v>20000</c:v>
                </c:pt>
                <c:pt idx="3">
                  <c:v>20000</c:v>
                </c:pt>
                <c:pt idx="4">
                  <c:v>20000</c:v>
                </c:pt>
                <c:pt idx="5">
                  <c:v>20000</c:v>
                </c:pt>
                <c:pt idx="6">
                  <c:v>20000</c:v>
                </c:pt>
                <c:pt idx="7">
                  <c:v>20000</c:v>
                </c:pt>
                <c:pt idx="8">
                  <c:v>20000</c:v>
                </c:pt>
                <c:pt idx="9">
                  <c:v>20000</c:v>
                </c:pt>
                <c:pt idx="10">
                  <c:v>20000</c:v>
                </c:pt>
                <c:pt idx="11">
                  <c:v>20000</c:v>
                </c:pt>
                <c:pt idx="12">
                  <c:v>20000</c:v>
                </c:pt>
                <c:pt idx="13">
                  <c:v>20000</c:v>
                </c:pt>
                <c:pt idx="14">
                  <c:v>20000</c:v>
                </c:pt>
                <c:pt idx="15">
                  <c:v>20000</c:v>
                </c:pt>
                <c:pt idx="16">
                  <c:v>20000</c:v>
                </c:pt>
                <c:pt idx="17">
                  <c:v>20000</c:v>
                </c:pt>
                <c:pt idx="18">
                  <c:v>20000</c:v>
                </c:pt>
                <c:pt idx="19">
                  <c:v>20000</c:v>
                </c:pt>
              </c:numCache>
            </c:numRef>
          </c:val>
          <c:extLst>
            <c:ext xmlns:c15="http://schemas.microsoft.com/office/drawing/2012/chart" uri="{02D57815-91ED-43cb-92C2-25804820EDAC}">
              <c15:datalabelsRange>
                <c15:f>Debtors!$O$5:$O$24</c15:f>
                <c15:dlblRangeCache>
                  <c:ptCount val="20"/>
                  <c:pt idx="0">
                    <c:v>795 K</c:v>
                  </c:pt>
                  <c:pt idx="1">
                    <c:v>81 K</c:v>
                  </c:pt>
                  <c:pt idx="2">
                    <c:v>119 K</c:v>
                  </c:pt>
                  <c:pt idx="3">
                    <c:v>98 K</c:v>
                  </c:pt>
                  <c:pt idx="4">
                    <c:v>62 K</c:v>
                  </c:pt>
                  <c:pt idx="5">
                    <c:v>49 K</c:v>
                  </c:pt>
                  <c:pt idx="6">
                    <c:v>94 K</c:v>
                  </c:pt>
                  <c:pt idx="7">
                    <c:v>46 K</c:v>
                  </c:pt>
                  <c:pt idx="8">
                    <c:v>35 K</c:v>
                  </c:pt>
                  <c:pt idx="9">
                    <c:v>53 K</c:v>
                  </c:pt>
                  <c:pt idx="10">
                    <c:v>71 K</c:v>
                  </c:pt>
                  <c:pt idx="11">
                    <c:v>45 K</c:v>
                  </c:pt>
                  <c:pt idx="12">
                    <c:v>109 K</c:v>
                  </c:pt>
                  <c:pt idx="13">
                    <c:v>34 K</c:v>
                  </c:pt>
                  <c:pt idx="14">
                    <c:v>28 K</c:v>
                  </c:pt>
                  <c:pt idx="15">
                    <c:v>45 K</c:v>
                  </c:pt>
                  <c:pt idx="16">
                    <c:v>36 K</c:v>
                  </c:pt>
                  <c:pt idx="17">
                    <c:v>51 K</c:v>
                  </c:pt>
                  <c:pt idx="18">
                    <c:v>28 K</c:v>
                  </c:pt>
                  <c:pt idx="19">
                    <c:v>43 K</c:v>
                  </c:pt>
                </c15:dlblRangeCache>
              </c15:datalabelsRange>
            </c:ext>
            <c:ext xmlns:c16="http://schemas.microsoft.com/office/drawing/2014/chart" uri="{C3380CC4-5D6E-409C-BE32-E72D297353CC}">
              <c16:uniqueId val="{00000003-2A65-48E5-A57A-AD5BB6ACD167}"/>
            </c:ext>
          </c:extLst>
        </c:ser>
        <c:dLbls>
          <c:showLegendKey val="0"/>
          <c:showVal val="0"/>
          <c:showCatName val="0"/>
          <c:showSerName val="0"/>
          <c:showPercent val="0"/>
          <c:showBubbleSize val="0"/>
        </c:dLbls>
        <c:gapWidth val="72"/>
        <c:overlap val="100"/>
        <c:axId val="834093375"/>
        <c:axId val="834093855"/>
      </c:barChart>
      <c:catAx>
        <c:axId val="834093375"/>
        <c:scaling>
          <c:orientation val="maxMin"/>
        </c:scaling>
        <c:delete val="0"/>
        <c:axPos val="l"/>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34093855"/>
        <c:crosses val="autoZero"/>
        <c:auto val="1"/>
        <c:lblAlgn val="ctr"/>
        <c:lblOffset val="100"/>
        <c:noMultiLvlLbl val="0"/>
      </c:catAx>
      <c:valAx>
        <c:axId val="834093855"/>
        <c:scaling>
          <c:orientation val="minMax"/>
        </c:scaling>
        <c:delete val="1"/>
        <c:axPos val="t"/>
        <c:numFmt formatCode="_(* #,##0.00_);_(* \(#,##0.00\);_(* &quot;-&quot;??_);_(@_)" sourceLinked="1"/>
        <c:majorTickMark val="none"/>
        <c:minorTickMark val="none"/>
        <c:tickLblPos val="nextTo"/>
        <c:crossAx val="8340933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SUB_CATEGORIES!$B$2</c:f>
          <c:strCache>
            <c:ptCount val="1"/>
            <c:pt idx="0">
              <c:v>TOP20  SUB-CATEGORIES, SORT BY GP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1"/>
          <c:order val="0"/>
          <c:tx>
            <c:strRef>
              <c:f>SUB_CATEGORIES!$H$4</c:f>
              <c:strCache>
                <c:ptCount val="1"/>
                <c:pt idx="0">
                  <c:v>Cost</c:v>
                </c:pt>
              </c:strCache>
            </c:strRef>
          </c:tx>
          <c:spPr>
            <a:pattFill prst="pct20">
              <a:fgClr>
                <a:schemeClr val="accent5">
                  <a:lumMod val="75000"/>
                </a:schemeClr>
              </a:fgClr>
              <a:bgClr>
                <a:schemeClr val="accent5">
                  <a:lumMod val="60000"/>
                  <a:lumOff val="40000"/>
                </a:schemeClr>
              </a:bgClr>
            </a:pattFill>
            <a:ln>
              <a:noFill/>
            </a:ln>
            <a:effectLst/>
          </c:spPr>
          <c:invertIfNegative val="0"/>
          <c:cat>
            <c:strRef>
              <c:f>SUB_CATEGORIES!$G$5:$G$24</c:f>
              <c:strCache>
                <c:ptCount val="20"/>
                <c:pt idx="0">
                  <c:v>DECORATION CHARGES</c:v>
                </c:pt>
                <c:pt idx="1">
                  <c:v>NONWEARABLES OTHERS</c:v>
                </c:pt>
                <c:pt idx="2">
                  <c:v>SPORT BOTTLES</c:v>
                </c:pt>
                <c:pt idx="3">
                  <c:v>BACKPACKS</c:v>
                </c:pt>
                <c:pt idx="4">
                  <c:v>SAFETY AUTO &amp; TOOLS</c:v>
                </c:pt>
                <c:pt idx="5">
                  <c:v>STATIONERY</c:v>
                </c:pt>
                <c:pt idx="6">
                  <c:v>WRITING</c:v>
                </c:pt>
                <c:pt idx="7">
                  <c:v>TOTES</c:v>
                </c:pt>
                <c:pt idx="8">
                  <c:v>POLOS</c:v>
                </c:pt>
                <c:pt idx="9">
                  <c:v>MUGS &amp; TUMBLERS</c:v>
                </c:pt>
                <c:pt idx="10">
                  <c:v>OUTDOOR &amp; LEISURE</c:v>
                </c:pt>
                <c:pt idx="11">
                  <c:v>GENERAL</c:v>
                </c:pt>
                <c:pt idx="12">
                  <c:v>UMBRELLAS</c:v>
                </c:pt>
                <c:pt idx="13">
                  <c:v>HBA</c:v>
                </c:pt>
                <c:pt idx="14">
                  <c:v>BUSINESS CASES</c:v>
                </c:pt>
                <c:pt idx="15">
                  <c:v>JACKETS</c:v>
                </c:pt>
                <c:pt idx="16">
                  <c:v>AUDIO</c:v>
                </c:pt>
                <c:pt idx="17">
                  <c:v>T-SHIRTS &amp; ACTIVE TOPS</c:v>
                </c:pt>
                <c:pt idx="18">
                  <c:v>GENERAL TECH</c:v>
                </c:pt>
                <c:pt idx="19">
                  <c:v>HOUSEWARES</c:v>
                </c:pt>
              </c:strCache>
            </c:strRef>
          </c:cat>
          <c:val>
            <c:numRef>
              <c:f>SUB_CATEGORIES!$H$5:$H$24</c:f>
              <c:numCache>
                <c:formatCode>_(* #,##0.00_);_(* \(#,##0.00\);_(* "-"??_);_(@_)</c:formatCode>
                <c:ptCount val="20"/>
                <c:pt idx="0">
                  <c:v>70799.066872300085</c:v>
                </c:pt>
                <c:pt idx="1">
                  <c:v>670151.9</c:v>
                </c:pt>
                <c:pt idx="2">
                  <c:v>142498.4200000001</c:v>
                </c:pt>
                <c:pt idx="3">
                  <c:v>133660.13999999993</c:v>
                </c:pt>
                <c:pt idx="4">
                  <c:v>242222.43999999994</c:v>
                </c:pt>
                <c:pt idx="5">
                  <c:v>142345.78</c:v>
                </c:pt>
                <c:pt idx="6">
                  <c:v>119276.92000000001</c:v>
                </c:pt>
                <c:pt idx="7">
                  <c:v>97204.280000000013</c:v>
                </c:pt>
                <c:pt idx="8">
                  <c:v>106294.36</c:v>
                </c:pt>
                <c:pt idx="9">
                  <c:v>113432.21999999999</c:v>
                </c:pt>
                <c:pt idx="10">
                  <c:v>59808.320000000022</c:v>
                </c:pt>
                <c:pt idx="11">
                  <c:v>260631.51999999996</c:v>
                </c:pt>
                <c:pt idx="12">
                  <c:v>55676.679999999993</c:v>
                </c:pt>
                <c:pt idx="13">
                  <c:v>170954.06000000003</c:v>
                </c:pt>
                <c:pt idx="14">
                  <c:v>82981.319999999992</c:v>
                </c:pt>
                <c:pt idx="15">
                  <c:v>38123.719999999972</c:v>
                </c:pt>
                <c:pt idx="16">
                  <c:v>63824.660000000025</c:v>
                </c:pt>
                <c:pt idx="17">
                  <c:v>66061.960000000021</c:v>
                </c:pt>
                <c:pt idx="18">
                  <c:v>111807.61999999998</c:v>
                </c:pt>
                <c:pt idx="19">
                  <c:v>29540.660000000011</c:v>
                </c:pt>
              </c:numCache>
            </c:numRef>
          </c:val>
          <c:extLst>
            <c:ext xmlns:c16="http://schemas.microsoft.com/office/drawing/2014/chart" uri="{C3380CC4-5D6E-409C-BE32-E72D297353CC}">
              <c16:uniqueId val="{00000000-0173-4391-9E63-14C6E172BC56}"/>
            </c:ext>
          </c:extLst>
        </c:ser>
        <c:ser>
          <c:idx val="2"/>
          <c:order val="1"/>
          <c:tx>
            <c:strRef>
              <c:f>SUB_CATEGORIES!$I$4</c:f>
              <c:strCache>
                <c:ptCount val="1"/>
                <c:pt idx="0">
                  <c:v>Gross Profit </c:v>
                </c:pt>
              </c:strCache>
            </c:strRef>
          </c:tx>
          <c:spPr>
            <a:solidFill>
              <a:schemeClr val="accent5">
                <a:lumMod val="60000"/>
                <a:lumOff val="40000"/>
              </a:schemeClr>
            </a:solidFill>
            <a:ln>
              <a:noFill/>
            </a:ln>
            <a:effectLst/>
          </c:spPr>
          <c:invertIfNegative val="0"/>
          <c:dLbls>
            <c:dLbl>
              <c:idx val="0"/>
              <c:tx>
                <c:rich>
                  <a:bodyPr/>
                  <a:lstStyle/>
                  <a:p>
                    <a:fld id="{4D70C423-920B-47CE-9F3C-EBB9102C43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173-4391-9E63-14C6E172BC56}"/>
                </c:ext>
              </c:extLst>
            </c:dLbl>
            <c:dLbl>
              <c:idx val="1"/>
              <c:tx>
                <c:rich>
                  <a:bodyPr/>
                  <a:lstStyle/>
                  <a:p>
                    <a:fld id="{E2C51112-E467-4AEA-8677-BDF1887F52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173-4391-9E63-14C6E172BC56}"/>
                </c:ext>
              </c:extLst>
            </c:dLbl>
            <c:dLbl>
              <c:idx val="2"/>
              <c:tx>
                <c:rich>
                  <a:bodyPr/>
                  <a:lstStyle/>
                  <a:p>
                    <a:fld id="{48F7DD47-86D9-4554-BF7B-95D15E83DA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173-4391-9E63-14C6E172BC56}"/>
                </c:ext>
              </c:extLst>
            </c:dLbl>
            <c:dLbl>
              <c:idx val="3"/>
              <c:tx>
                <c:rich>
                  <a:bodyPr/>
                  <a:lstStyle/>
                  <a:p>
                    <a:fld id="{714763C7-4590-4546-85D0-09A59F230A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173-4391-9E63-14C6E172BC56}"/>
                </c:ext>
              </c:extLst>
            </c:dLbl>
            <c:dLbl>
              <c:idx val="4"/>
              <c:tx>
                <c:rich>
                  <a:bodyPr/>
                  <a:lstStyle/>
                  <a:p>
                    <a:fld id="{A8B96465-1B85-481B-BAE4-043A92CCE9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173-4391-9E63-14C6E172BC56}"/>
                </c:ext>
              </c:extLst>
            </c:dLbl>
            <c:dLbl>
              <c:idx val="5"/>
              <c:tx>
                <c:rich>
                  <a:bodyPr/>
                  <a:lstStyle/>
                  <a:p>
                    <a:fld id="{C9B62107-472A-4CDE-B97B-A89BCCA2FA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173-4391-9E63-14C6E172BC56}"/>
                </c:ext>
              </c:extLst>
            </c:dLbl>
            <c:dLbl>
              <c:idx val="6"/>
              <c:tx>
                <c:rich>
                  <a:bodyPr/>
                  <a:lstStyle/>
                  <a:p>
                    <a:fld id="{D5929517-33D0-4BC1-89A6-975BE2EE2D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173-4391-9E63-14C6E172BC56}"/>
                </c:ext>
              </c:extLst>
            </c:dLbl>
            <c:dLbl>
              <c:idx val="7"/>
              <c:tx>
                <c:rich>
                  <a:bodyPr/>
                  <a:lstStyle/>
                  <a:p>
                    <a:fld id="{96029E3C-BDD5-426C-8CC3-F797FED769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173-4391-9E63-14C6E172BC56}"/>
                </c:ext>
              </c:extLst>
            </c:dLbl>
            <c:dLbl>
              <c:idx val="8"/>
              <c:tx>
                <c:rich>
                  <a:bodyPr/>
                  <a:lstStyle/>
                  <a:p>
                    <a:fld id="{7283B386-C5F5-4835-B5D5-0A1A07BFA0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173-4391-9E63-14C6E172BC56}"/>
                </c:ext>
              </c:extLst>
            </c:dLbl>
            <c:dLbl>
              <c:idx val="9"/>
              <c:tx>
                <c:rich>
                  <a:bodyPr/>
                  <a:lstStyle/>
                  <a:p>
                    <a:fld id="{BF07830D-9ED5-4A04-A524-C91980AF6B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173-4391-9E63-14C6E172BC56}"/>
                </c:ext>
              </c:extLst>
            </c:dLbl>
            <c:dLbl>
              <c:idx val="10"/>
              <c:tx>
                <c:rich>
                  <a:bodyPr/>
                  <a:lstStyle/>
                  <a:p>
                    <a:fld id="{3E733025-54CD-40D6-882B-C9F1764D81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173-4391-9E63-14C6E172BC56}"/>
                </c:ext>
              </c:extLst>
            </c:dLbl>
            <c:dLbl>
              <c:idx val="11"/>
              <c:tx>
                <c:rich>
                  <a:bodyPr/>
                  <a:lstStyle/>
                  <a:p>
                    <a:fld id="{8FF26FAA-6BD9-420F-B379-8ACAED9788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173-4391-9E63-14C6E172BC56}"/>
                </c:ext>
              </c:extLst>
            </c:dLbl>
            <c:dLbl>
              <c:idx val="12"/>
              <c:tx>
                <c:rich>
                  <a:bodyPr/>
                  <a:lstStyle/>
                  <a:p>
                    <a:fld id="{9B9CABEE-D512-47D8-97E2-22257FCAD7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173-4391-9E63-14C6E172BC56}"/>
                </c:ext>
              </c:extLst>
            </c:dLbl>
            <c:dLbl>
              <c:idx val="13"/>
              <c:tx>
                <c:rich>
                  <a:bodyPr/>
                  <a:lstStyle/>
                  <a:p>
                    <a:fld id="{EA7AA5E8-184D-4B39-BF67-FC0464D709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173-4391-9E63-14C6E172BC56}"/>
                </c:ext>
              </c:extLst>
            </c:dLbl>
            <c:dLbl>
              <c:idx val="14"/>
              <c:tx>
                <c:rich>
                  <a:bodyPr/>
                  <a:lstStyle/>
                  <a:p>
                    <a:fld id="{F496A7E3-9075-4DF0-A4D7-0D4F86576D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173-4391-9E63-14C6E172BC56}"/>
                </c:ext>
              </c:extLst>
            </c:dLbl>
            <c:dLbl>
              <c:idx val="15"/>
              <c:tx>
                <c:rich>
                  <a:bodyPr/>
                  <a:lstStyle/>
                  <a:p>
                    <a:fld id="{76115200-70AE-4DE9-88CF-CD6F95A41F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173-4391-9E63-14C6E172BC56}"/>
                </c:ext>
              </c:extLst>
            </c:dLbl>
            <c:dLbl>
              <c:idx val="16"/>
              <c:tx>
                <c:rich>
                  <a:bodyPr/>
                  <a:lstStyle/>
                  <a:p>
                    <a:fld id="{80E7FFB4-95ED-45D3-B671-D88CF06BF2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173-4391-9E63-14C6E172BC56}"/>
                </c:ext>
              </c:extLst>
            </c:dLbl>
            <c:dLbl>
              <c:idx val="17"/>
              <c:tx>
                <c:rich>
                  <a:bodyPr/>
                  <a:lstStyle/>
                  <a:p>
                    <a:fld id="{2EAAD598-3367-4FFF-9F32-83C3548DC0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173-4391-9E63-14C6E172BC56}"/>
                </c:ext>
              </c:extLst>
            </c:dLbl>
            <c:dLbl>
              <c:idx val="18"/>
              <c:tx>
                <c:rich>
                  <a:bodyPr/>
                  <a:lstStyle/>
                  <a:p>
                    <a:fld id="{C04ACA8D-18A2-4EA6-B4A3-1D954041EB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173-4391-9E63-14C6E172BC56}"/>
                </c:ext>
              </c:extLst>
            </c:dLbl>
            <c:dLbl>
              <c:idx val="19"/>
              <c:tx>
                <c:rich>
                  <a:bodyPr/>
                  <a:lstStyle/>
                  <a:p>
                    <a:fld id="{0D88D675-00A1-44C5-9683-8CCA46FC41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173-4391-9E63-14C6E172BC56}"/>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SUB_CATEGORIES!$G$5:$G$24</c:f>
              <c:strCache>
                <c:ptCount val="20"/>
                <c:pt idx="0">
                  <c:v>DECORATION CHARGES</c:v>
                </c:pt>
                <c:pt idx="1">
                  <c:v>NONWEARABLES OTHERS</c:v>
                </c:pt>
                <c:pt idx="2">
                  <c:v>SPORT BOTTLES</c:v>
                </c:pt>
                <c:pt idx="3">
                  <c:v>BACKPACKS</c:v>
                </c:pt>
                <c:pt idx="4">
                  <c:v>SAFETY AUTO &amp; TOOLS</c:v>
                </c:pt>
                <c:pt idx="5">
                  <c:v>STATIONERY</c:v>
                </c:pt>
                <c:pt idx="6">
                  <c:v>WRITING</c:v>
                </c:pt>
                <c:pt idx="7">
                  <c:v>TOTES</c:v>
                </c:pt>
                <c:pt idx="8">
                  <c:v>POLOS</c:v>
                </c:pt>
                <c:pt idx="9">
                  <c:v>MUGS &amp; TUMBLERS</c:v>
                </c:pt>
                <c:pt idx="10">
                  <c:v>OUTDOOR &amp; LEISURE</c:v>
                </c:pt>
                <c:pt idx="11">
                  <c:v>GENERAL</c:v>
                </c:pt>
                <c:pt idx="12">
                  <c:v>UMBRELLAS</c:v>
                </c:pt>
                <c:pt idx="13">
                  <c:v>HBA</c:v>
                </c:pt>
                <c:pt idx="14">
                  <c:v>BUSINESS CASES</c:v>
                </c:pt>
                <c:pt idx="15">
                  <c:v>JACKETS</c:v>
                </c:pt>
                <c:pt idx="16">
                  <c:v>AUDIO</c:v>
                </c:pt>
                <c:pt idx="17">
                  <c:v>T-SHIRTS &amp; ACTIVE TOPS</c:v>
                </c:pt>
                <c:pt idx="18">
                  <c:v>GENERAL TECH</c:v>
                </c:pt>
                <c:pt idx="19">
                  <c:v>HOUSEWARES</c:v>
                </c:pt>
              </c:strCache>
            </c:strRef>
          </c:cat>
          <c:val>
            <c:numRef>
              <c:f>SUB_CATEGORIES!$I$5:$I$24</c:f>
              <c:numCache>
                <c:formatCode>_(* #,##0.00_);_(* \(#,##0.00\);_(* "-"??_);_(@_)</c:formatCode>
                <c:ptCount val="20"/>
                <c:pt idx="0">
                  <c:v>420833.23400311964</c:v>
                </c:pt>
                <c:pt idx="1">
                  <c:v>205926.31442400001</c:v>
                </c:pt>
                <c:pt idx="2">
                  <c:v>166408.80301727375</c:v>
                </c:pt>
                <c:pt idx="3">
                  <c:v>155109.00753679298</c:v>
                </c:pt>
                <c:pt idx="4">
                  <c:v>150940.67481773684</c:v>
                </c:pt>
                <c:pt idx="5">
                  <c:v>111142.63871387206</c:v>
                </c:pt>
                <c:pt idx="6">
                  <c:v>89648.999537329961</c:v>
                </c:pt>
                <c:pt idx="7">
                  <c:v>85696.333578069956</c:v>
                </c:pt>
                <c:pt idx="8">
                  <c:v>76351.419259974049</c:v>
                </c:pt>
                <c:pt idx="9">
                  <c:v>75151.860915043013</c:v>
                </c:pt>
                <c:pt idx="10">
                  <c:v>70414.056433766033</c:v>
                </c:pt>
                <c:pt idx="11">
                  <c:v>68521.987508501959</c:v>
                </c:pt>
                <c:pt idx="12">
                  <c:v>59363.50305325901</c:v>
                </c:pt>
                <c:pt idx="13">
                  <c:v>47522.298204304025</c:v>
                </c:pt>
                <c:pt idx="14">
                  <c:v>47257.682560237998</c:v>
                </c:pt>
                <c:pt idx="15">
                  <c:v>44312.285381259979</c:v>
                </c:pt>
                <c:pt idx="16">
                  <c:v>40792.181762699984</c:v>
                </c:pt>
                <c:pt idx="17">
                  <c:v>39163.626402549977</c:v>
                </c:pt>
                <c:pt idx="18">
                  <c:v>36890.584800727011</c:v>
                </c:pt>
                <c:pt idx="19">
                  <c:v>28610.759386465998</c:v>
                </c:pt>
              </c:numCache>
            </c:numRef>
          </c:val>
          <c:extLst>
            <c:ext xmlns:c15="http://schemas.microsoft.com/office/drawing/2012/chart" uri="{02D57815-91ED-43cb-92C2-25804820EDAC}">
              <c15:datalabelsRange>
                <c15:f>SUB_CATEGORIES!$L$5:$L$47</c15:f>
                <c15:dlblRangeCache>
                  <c:ptCount val="43"/>
                  <c:pt idx="0">
                    <c:v>86%</c:v>
                  </c:pt>
                  <c:pt idx="1">
                    <c:v>24%</c:v>
                  </c:pt>
                  <c:pt idx="2">
                    <c:v>54%</c:v>
                  </c:pt>
                  <c:pt idx="3">
                    <c:v>54%</c:v>
                  </c:pt>
                  <c:pt idx="4">
                    <c:v>38%</c:v>
                  </c:pt>
                  <c:pt idx="5">
                    <c:v>44%</c:v>
                  </c:pt>
                  <c:pt idx="6">
                    <c:v>43%</c:v>
                  </c:pt>
                  <c:pt idx="7">
                    <c:v>47%</c:v>
                  </c:pt>
                  <c:pt idx="8">
                    <c:v>42%</c:v>
                  </c:pt>
                  <c:pt idx="9">
                    <c:v>40%</c:v>
                  </c:pt>
                  <c:pt idx="10">
                    <c:v>54%</c:v>
                  </c:pt>
                  <c:pt idx="11">
                    <c:v>21%</c:v>
                  </c:pt>
                  <c:pt idx="12">
                    <c:v>52%</c:v>
                  </c:pt>
                  <c:pt idx="13">
                    <c:v>22%</c:v>
                  </c:pt>
                  <c:pt idx="14">
                    <c:v>36%</c:v>
                  </c:pt>
                  <c:pt idx="15">
                    <c:v>54%</c:v>
                  </c:pt>
                  <c:pt idx="16">
                    <c:v>39%</c:v>
                  </c:pt>
                  <c:pt idx="17">
                    <c:v>37%</c:v>
                  </c:pt>
                  <c:pt idx="18">
                    <c:v>25%</c:v>
                  </c:pt>
                  <c:pt idx="19">
                    <c:v>49%</c:v>
                  </c:pt>
                  <c:pt idx="20">
                    <c:v>38%</c:v>
                  </c:pt>
                  <c:pt idx="21">
                    <c:v>53%</c:v>
                  </c:pt>
                  <c:pt idx="22">
                    <c:v>15%</c:v>
                  </c:pt>
                  <c:pt idx="23">
                    <c:v>52%</c:v>
                  </c:pt>
                  <c:pt idx="24">
                    <c:v>53%</c:v>
                  </c:pt>
                  <c:pt idx="25">
                    <c:v>19%</c:v>
                  </c:pt>
                  <c:pt idx="26">
                    <c:v>59%</c:v>
                  </c:pt>
                  <c:pt idx="27">
                    <c:v>55%</c:v>
                  </c:pt>
                  <c:pt idx="28">
                    <c:v>28%</c:v>
                  </c:pt>
                  <c:pt idx="29">
                    <c:v>51%</c:v>
                  </c:pt>
                  <c:pt idx="30">
                    <c:v>44%</c:v>
                  </c:pt>
                  <c:pt idx="31">
                    <c:v>59%</c:v>
                  </c:pt>
                  <c:pt idx="32">
                    <c:v>23%</c:v>
                  </c:pt>
                  <c:pt idx="33">
                    <c:v>51%</c:v>
                  </c:pt>
                  <c:pt idx="34">
                    <c:v>52%</c:v>
                  </c:pt>
                  <c:pt idx="35">
                    <c:v>57%</c:v>
                  </c:pt>
                  <c:pt idx="36">
                    <c:v>68%</c:v>
                  </c:pt>
                  <c:pt idx="37">
                    <c:v>56%</c:v>
                  </c:pt>
                  <c:pt idx="38">
                    <c:v>59%</c:v>
                  </c:pt>
                  <c:pt idx="39">
                    <c:v>62%</c:v>
                  </c:pt>
                  <c:pt idx="40">
                    <c:v>50%</c:v>
                  </c:pt>
                  <c:pt idx="41">
                    <c:v>28%</c:v>
                  </c:pt>
                  <c:pt idx="42">
                    <c:v>-70%</c:v>
                  </c:pt>
                </c15:dlblRangeCache>
              </c15:datalabelsRange>
            </c:ext>
            <c:ext xmlns:c16="http://schemas.microsoft.com/office/drawing/2014/chart" uri="{C3380CC4-5D6E-409C-BE32-E72D297353CC}">
              <c16:uniqueId val="{0000000B-0173-4391-9E63-14C6E172BC56}"/>
            </c:ext>
          </c:extLst>
        </c:ser>
        <c:ser>
          <c:idx val="3"/>
          <c:order val="2"/>
          <c:tx>
            <c:strRef>
              <c:f>SUB_CATEGORIES!$J$4</c:f>
              <c:strCache>
                <c:ptCount val="1"/>
                <c:pt idx="0">
                  <c:v>Add</c:v>
                </c:pt>
              </c:strCache>
            </c:strRef>
          </c:tx>
          <c:spPr>
            <a:noFill/>
            <a:ln>
              <a:noFill/>
            </a:ln>
            <a:effectLst/>
          </c:spPr>
          <c:invertIfNegative val="0"/>
          <c:dLbls>
            <c:dLbl>
              <c:idx val="0"/>
              <c:tx>
                <c:rich>
                  <a:bodyPr/>
                  <a:lstStyle/>
                  <a:p>
                    <a:fld id="{D82714AB-FC30-4534-85B3-D481737242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173-4391-9E63-14C6E172BC56}"/>
                </c:ext>
              </c:extLst>
            </c:dLbl>
            <c:dLbl>
              <c:idx val="1"/>
              <c:tx>
                <c:rich>
                  <a:bodyPr/>
                  <a:lstStyle/>
                  <a:p>
                    <a:fld id="{EEFE2431-1813-43E5-A443-BAD349CB8A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173-4391-9E63-14C6E172BC56}"/>
                </c:ext>
              </c:extLst>
            </c:dLbl>
            <c:dLbl>
              <c:idx val="2"/>
              <c:tx>
                <c:rich>
                  <a:bodyPr/>
                  <a:lstStyle/>
                  <a:p>
                    <a:fld id="{5CCF7F75-50C9-413A-9B13-7401D5DCEF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173-4391-9E63-14C6E172BC56}"/>
                </c:ext>
              </c:extLst>
            </c:dLbl>
            <c:dLbl>
              <c:idx val="3"/>
              <c:tx>
                <c:rich>
                  <a:bodyPr/>
                  <a:lstStyle/>
                  <a:p>
                    <a:fld id="{EF00BACC-F9E0-4693-9388-58598EEB09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173-4391-9E63-14C6E172BC56}"/>
                </c:ext>
              </c:extLst>
            </c:dLbl>
            <c:dLbl>
              <c:idx val="4"/>
              <c:tx>
                <c:rich>
                  <a:bodyPr/>
                  <a:lstStyle/>
                  <a:p>
                    <a:fld id="{F26F3FD3-E284-4692-8ED0-97C1E19497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173-4391-9E63-14C6E172BC56}"/>
                </c:ext>
              </c:extLst>
            </c:dLbl>
            <c:dLbl>
              <c:idx val="5"/>
              <c:tx>
                <c:rich>
                  <a:bodyPr/>
                  <a:lstStyle/>
                  <a:p>
                    <a:fld id="{51142D3C-6C16-4E40-8455-DF21FBF02A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173-4391-9E63-14C6E172BC56}"/>
                </c:ext>
              </c:extLst>
            </c:dLbl>
            <c:dLbl>
              <c:idx val="6"/>
              <c:tx>
                <c:rich>
                  <a:bodyPr/>
                  <a:lstStyle/>
                  <a:p>
                    <a:fld id="{84558D71-6BAC-410E-9622-0B3CF8CF9D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173-4391-9E63-14C6E172BC56}"/>
                </c:ext>
              </c:extLst>
            </c:dLbl>
            <c:dLbl>
              <c:idx val="7"/>
              <c:tx>
                <c:rich>
                  <a:bodyPr/>
                  <a:lstStyle/>
                  <a:p>
                    <a:fld id="{954F0CEE-8126-4D76-B2DE-55C0A29A32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173-4391-9E63-14C6E172BC56}"/>
                </c:ext>
              </c:extLst>
            </c:dLbl>
            <c:dLbl>
              <c:idx val="8"/>
              <c:tx>
                <c:rich>
                  <a:bodyPr/>
                  <a:lstStyle/>
                  <a:p>
                    <a:fld id="{04015403-F8AA-465D-AE2F-1FA700068D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173-4391-9E63-14C6E172BC56}"/>
                </c:ext>
              </c:extLst>
            </c:dLbl>
            <c:dLbl>
              <c:idx val="9"/>
              <c:tx>
                <c:rich>
                  <a:bodyPr/>
                  <a:lstStyle/>
                  <a:p>
                    <a:fld id="{598F524A-14E5-4C98-A58F-665E66E5FF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173-4391-9E63-14C6E172BC56}"/>
                </c:ext>
              </c:extLst>
            </c:dLbl>
            <c:dLbl>
              <c:idx val="10"/>
              <c:tx>
                <c:rich>
                  <a:bodyPr/>
                  <a:lstStyle/>
                  <a:p>
                    <a:fld id="{DFDED7F9-0E59-4AF3-BB66-545C73E069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173-4391-9E63-14C6E172BC56}"/>
                </c:ext>
              </c:extLst>
            </c:dLbl>
            <c:dLbl>
              <c:idx val="11"/>
              <c:tx>
                <c:rich>
                  <a:bodyPr/>
                  <a:lstStyle/>
                  <a:p>
                    <a:fld id="{0FBC478A-0C2D-42D4-B431-128CE8412C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173-4391-9E63-14C6E172BC56}"/>
                </c:ext>
              </c:extLst>
            </c:dLbl>
            <c:dLbl>
              <c:idx val="12"/>
              <c:tx>
                <c:rich>
                  <a:bodyPr/>
                  <a:lstStyle/>
                  <a:p>
                    <a:fld id="{D4FFE54C-E7E0-4AFE-8935-76E0F6BC95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173-4391-9E63-14C6E172BC56}"/>
                </c:ext>
              </c:extLst>
            </c:dLbl>
            <c:dLbl>
              <c:idx val="13"/>
              <c:tx>
                <c:rich>
                  <a:bodyPr/>
                  <a:lstStyle/>
                  <a:p>
                    <a:fld id="{AE66746B-7ED8-4AC0-8156-DB2B486EC8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173-4391-9E63-14C6E172BC56}"/>
                </c:ext>
              </c:extLst>
            </c:dLbl>
            <c:dLbl>
              <c:idx val="14"/>
              <c:tx>
                <c:rich>
                  <a:bodyPr/>
                  <a:lstStyle/>
                  <a:p>
                    <a:fld id="{345CCBAF-08BD-4AFF-83FC-56DDB420F1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173-4391-9E63-14C6E172BC56}"/>
                </c:ext>
              </c:extLst>
            </c:dLbl>
            <c:dLbl>
              <c:idx val="15"/>
              <c:tx>
                <c:rich>
                  <a:bodyPr/>
                  <a:lstStyle/>
                  <a:p>
                    <a:fld id="{1E8C57DE-B2CB-4E1B-9549-0CE4441052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173-4391-9E63-14C6E172BC56}"/>
                </c:ext>
              </c:extLst>
            </c:dLbl>
            <c:dLbl>
              <c:idx val="16"/>
              <c:tx>
                <c:rich>
                  <a:bodyPr/>
                  <a:lstStyle/>
                  <a:p>
                    <a:fld id="{E79E0914-C089-4991-AC98-18B1598553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173-4391-9E63-14C6E172BC56}"/>
                </c:ext>
              </c:extLst>
            </c:dLbl>
            <c:dLbl>
              <c:idx val="17"/>
              <c:tx>
                <c:rich>
                  <a:bodyPr/>
                  <a:lstStyle/>
                  <a:p>
                    <a:fld id="{D723E2F6-C9CE-49B0-8983-62421E2460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0173-4391-9E63-14C6E172BC56}"/>
                </c:ext>
              </c:extLst>
            </c:dLbl>
            <c:dLbl>
              <c:idx val="18"/>
              <c:tx>
                <c:rich>
                  <a:bodyPr/>
                  <a:lstStyle/>
                  <a:p>
                    <a:fld id="{AED749CC-862B-45CA-BBEA-971C69488F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0173-4391-9E63-14C6E172BC56}"/>
                </c:ext>
              </c:extLst>
            </c:dLbl>
            <c:dLbl>
              <c:idx val="19"/>
              <c:tx>
                <c:rich>
                  <a:bodyPr/>
                  <a:lstStyle/>
                  <a:p>
                    <a:fld id="{F04AA5E6-F560-46AD-A194-E9A9F02B5B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0173-4391-9E63-14C6E172BC56}"/>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SUB_CATEGORIES!$G$5:$G$24</c:f>
              <c:strCache>
                <c:ptCount val="20"/>
                <c:pt idx="0">
                  <c:v>DECORATION CHARGES</c:v>
                </c:pt>
                <c:pt idx="1">
                  <c:v>NONWEARABLES OTHERS</c:v>
                </c:pt>
                <c:pt idx="2">
                  <c:v>SPORT BOTTLES</c:v>
                </c:pt>
                <c:pt idx="3">
                  <c:v>BACKPACKS</c:v>
                </c:pt>
                <c:pt idx="4">
                  <c:v>SAFETY AUTO &amp; TOOLS</c:v>
                </c:pt>
                <c:pt idx="5">
                  <c:v>STATIONERY</c:v>
                </c:pt>
                <c:pt idx="6">
                  <c:v>WRITING</c:v>
                </c:pt>
                <c:pt idx="7">
                  <c:v>TOTES</c:v>
                </c:pt>
                <c:pt idx="8">
                  <c:v>POLOS</c:v>
                </c:pt>
                <c:pt idx="9">
                  <c:v>MUGS &amp; TUMBLERS</c:v>
                </c:pt>
                <c:pt idx="10">
                  <c:v>OUTDOOR &amp; LEISURE</c:v>
                </c:pt>
                <c:pt idx="11">
                  <c:v>GENERAL</c:v>
                </c:pt>
                <c:pt idx="12">
                  <c:v>UMBRELLAS</c:v>
                </c:pt>
                <c:pt idx="13">
                  <c:v>HBA</c:v>
                </c:pt>
                <c:pt idx="14">
                  <c:v>BUSINESS CASES</c:v>
                </c:pt>
                <c:pt idx="15">
                  <c:v>JACKETS</c:v>
                </c:pt>
                <c:pt idx="16">
                  <c:v>AUDIO</c:v>
                </c:pt>
                <c:pt idx="17">
                  <c:v>T-SHIRTS &amp; ACTIVE TOPS</c:v>
                </c:pt>
                <c:pt idx="18">
                  <c:v>GENERAL TECH</c:v>
                </c:pt>
                <c:pt idx="19">
                  <c:v>HOUSEWARES</c:v>
                </c:pt>
              </c:strCache>
            </c:strRef>
          </c:cat>
          <c:val>
            <c:numRef>
              <c:f>SUB_CATEGORIES!$J$5:$J$24</c:f>
              <c:numCache>
                <c:formatCode>_(* #,##0.00_);_(* \(#,##0.00\);_(* "-"??_);_(@_)</c:formatCode>
                <c:ptCount val="20"/>
                <c:pt idx="0">
                  <c:v>20000</c:v>
                </c:pt>
                <c:pt idx="1">
                  <c:v>20000</c:v>
                </c:pt>
                <c:pt idx="2">
                  <c:v>20000</c:v>
                </c:pt>
                <c:pt idx="3">
                  <c:v>20000</c:v>
                </c:pt>
                <c:pt idx="4">
                  <c:v>20000</c:v>
                </c:pt>
                <c:pt idx="5">
                  <c:v>20003</c:v>
                </c:pt>
                <c:pt idx="6">
                  <c:v>20000</c:v>
                </c:pt>
                <c:pt idx="7">
                  <c:v>20004</c:v>
                </c:pt>
                <c:pt idx="8">
                  <c:v>20001</c:v>
                </c:pt>
                <c:pt idx="9">
                  <c:v>20004</c:v>
                </c:pt>
                <c:pt idx="10">
                  <c:v>20000</c:v>
                </c:pt>
                <c:pt idx="11">
                  <c:v>20000</c:v>
                </c:pt>
                <c:pt idx="12">
                  <c:v>20002</c:v>
                </c:pt>
                <c:pt idx="13">
                  <c:v>20000</c:v>
                </c:pt>
                <c:pt idx="14">
                  <c:v>20000</c:v>
                </c:pt>
                <c:pt idx="15">
                  <c:v>20001</c:v>
                </c:pt>
                <c:pt idx="16">
                  <c:v>20002</c:v>
                </c:pt>
                <c:pt idx="17">
                  <c:v>20003</c:v>
                </c:pt>
                <c:pt idx="18">
                  <c:v>20004</c:v>
                </c:pt>
                <c:pt idx="19">
                  <c:v>20005</c:v>
                </c:pt>
              </c:numCache>
            </c:numRef>
          </c:val>
          <c:extLst>
            <c:ext xmlns:c15="http://schemas.microsoft.com/office/drawing/2012/chart" uri="{02D57815-91ED-43cb-92C2-25804820EDAC}">
              <c15:datalabelsRange>
                <c15:f>SUB_CATEGORIES!$O$5:$O$47</c15:f>
                <c15:dlblRangeCache>
                  <c:ptCount val="43"/>
                  <c:pt idx="0">
                    <c:v>492 K</c:v>
                  </c:pt>
                  <c:pt idx="1">
                    <c:v>876 K</c:v>
                  </c:pt>
                  <c:pt idx="2">
                    <c:v>309 K</c:v>
                  </c:pt>
                  <c:pt idx="3">
                    <c:v>289 K</c:v>
                  </c:pt>
                  <c:pt idx="4">
                    <c:v>393 K</c:v>
                  </c:pt>
                  <c:pt idx="5">
                    <c:v>253 K</c:v>
                  </c:pt>
                  <c:pt idx="6">
                    <c:v>209 K</c:v>
                  </c:pt>
                  <c:pt idx="7">
                    <c:v>183 K</c:v>
                  </c:pt>
                  <c:pt idx="8">
                    <c:v>183 K</c:v>
                  </c:pt>
                  <c:pt idx="9">
                    <c:v>189 K</c:v>
                  </c:pt>
                  <c:pt idx="10">
                    <c:v>130 K</c:v>
                  </c:pt>
                  <c:pt idx="11">
                    <c:v>329 K</c:v>
                  </c:pt>
                  <c:pt idx="12">
                    <c:v>115 K</c:v>
                  </c:pt>
                  <c:pt idx="13">
                    <c:v>218 K</c:v>
                  </c:pt>
                  <c:pt idx="14">
                    <c:v>130 K</c:v>
                  </c:pt>
                  <c:pt idx="15">
                    <c:v>82 K</c:v>
                  </c:pt>
                  <c:pt idx="16">
                    <c:v>105 K</c:v>
                  </c:pt>
                  <c:pt idx="17">
                    <c:v>105 K</c:v>
                  </c:pt>
                  <c:pt idx="18">
                    <c:v>149 K</c:v>
                  </c:pt>
                  <c:pt idx="19">
                    <c:v>58 K</c:v>
                  </c:pt>
                  <c:pt idx="20">
                    <c:v>68 K</c:v>
                  </c:pt>
                  <c:pt idx="21">
                    <c:v>47 K</c:v>
                  </c:pt>
                  <c:pt idx="22">
                    <c:v>167 K</c:v>
                  </c:pt>
                  <c:pt idx="23">
                    <c:v>44 K</c:v>
                  </c:pt>
                  <c:pt idx="24">
                    <c:v>43 K</c:v>
                  </c:pt>
                  <c:pt idx="25">
                    <c:v>97 K</c:v>
                  </c:pt>
                  <c:pt idx="26">
                    <c:v>30 K</c:v>
                  </c:pt>
                  <c:pt idx="27">
                    <c:v>30 K</c:v>
                  </c:pt>
                  <c:pt idx="28">
                    <c:v>59 K</c:v>
                  </c:pt>
                  <c:pt idx="29">
                    <c:v>26 K</c:v>
                  </c:pt>
                  <c:pt idx="30">
                    <c:v>29 K</c:v>
                  </c:pt>
                  <c:pt idx="31">
                    <c:v>14 K</c:v>
                  </c:pt>
                  <c:pt idx="32">
                    <c:v>34 K</c:v>
                  </c:pt>
                  <c:pt idx="33">
                    <c:v>15 K</c:v>
                  </c:pt>
                  <c:pt idx="34">
                    <c:v>15 K</c:v>
                  </c:pt>
                  <c:pt idx="35">
                    <c:v>11 K</c:v>
                  </c:pt>
                  <c:pt idx="36">
                    <c:v>6 K</c:v>
                  </c:pt>
                  <c:pt idx="37">
                    <c:v>3 K</c:v>
                  </c:pt>
                  <c:pt idx="38">
                    <c:v>3 K</c:v>
                  </c:pt>
                  <c:pt idx="39">
                    <c:v>1 K</c:v>
                  </c:pt>
                  <c:pt idx="40">
                    <c:v>787</c:v>
                  </c:pt>
                  <c:pt idx="41">
                    <c:v>1 K</c:v>
                  </c:pt>
                  <c:pt idx="42">
                    <c:v>23 K</c:v>
                  </c:pt>
                </c15:dlblRangeCache>
              </c15:datalabelsRange>
            </c:ext>
            <c:ext xmlns:c16="http://schemas.microsoft.com/office/drawing/2014/chart" uri="{C3380CC4-5D6E-409C-BE32-E72D297353CC}">
              <c16:uniqueId val="{00000016-0173-4391-9E63-14C6E172BC56}"/>
            </c:ext>
          </c:extLst>
        </c:ser>
        <c:dLbls>
          <c:showLegendKey val="0"/>
          <c:showVal val="0"/>
          <c:showCatName val="0"/>
          <c:showSerName val="0"/>
          <c:showPercent val="0"/>
          <c:showBubbleSize val="0"/>
        </c:dLbls>
        <c:gapWidth val="72"/>
        <c:overlap val="100"/>
        <c:axId val="834093375"/>
        <c:axId val="834093855"/>
      </c:barChart>
      <c:catAx>
        <c:axId val="83409337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34093855"/>
        <c:crosses val="autoZero"/>
        <c:auto val="1"/>
        <c:lblAlgn val="ctr"/>
        <c:lblOffset val="100"/>
        <c:noMultiLvlLbl val="0"/>
      </c:catAx>
      <c:valAx>
        <c:axId val="834093855"/>
        <c:scaling>
          <c:orientation val="minMax"/>
        </c:scaling>
        <c:delete val="1"/>
        <c:axPos val="t"/>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crossAx val="8340933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'Debtor segment (2)'!$B$2</c:f>
          <c:strCache>
            <c:ptCount val="1"/>
            <c:pt idx="0">
              <c:v>BY DEBTOR SEGMENTS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'Debtor segment (2)'!$H$4</c:f>
              <c:strCache>
                <c:ptCount val="1"/>
                <c:pt idx="0">
                  <c:v>Cost</c:v>
                </c:pt>
              </c:strCache>
            </c:strRef>
          </c:tx>
          <c:spPr>
            <a:pattFill prst="pct20">
              <a:fgClr>
                <a:srgbClr val="7CCA62">
                  <a:lumMod val="75000"/>
                </a:srgbClr>
              </a:fgClr>
              <a:bgClr>
                <a:srgbClr val="7CCA62">
                  <a:lumMod val="60000"/>
                  <a:lumOff val="40000"/>
                </a:srgbClr>
              </a:bgClr>
            </a:pattFill>
            <a:ln cap="rnd">
              <a:solidFill>
                <a:sysClr val="windowText" lastClr="000000">
                  <a:lumMod val="50000"/>
                  <a:lumOff val="50000"/>
                </a:sysClr>
              </a:solidFill>
              <a:prstDash val="sysDot"/>
            </a:ln>
            <a:effectLst>
              <a:softEdge rad="0"/>
            </a:effectLst>
          </c:spPr>
          <c:invertIfNegative val="0"/>
          <c:cat>
            <c:strRef>
              <c:f>'Debtor segment (2)'!$G$5:$G$6</c:f>
              <c:strCache>
                <c:ptCount val="2"/>
                <c:pt idx="0">
                  <c:v>Medium</c:v>
                </c:pt>
                <c:pt idx="1">
                  <c:v>Small</c:v>
                </c:pt>
              </c:strCache>
            </c:strRef>
          </c:cat>
          <c:val>
            <c:numRef>
              <c:f>'Debtor segment (2)'!$H$5:$H$6</c:f>
              <c:numCache>
                <c:formatCode>General</c:formatCode>
                <c:ptCount val="2"/>
                <c:pt idx="0">
                  <c:v>2635824.7736209505</c:v>
                </c:pt>
                <c:pt idx="1">
                  <c:v>662265.89325134095</c:v>
                </c:pt>
              </c:numCache>
            </c:numRef>
          </c:val>
          <c:extLst>
            <c:ext xmlns:c16="http://schemas.microsoft.com/office/drawing/2014/chart" uri="{C3380CC4-5D6E-409C-BE32-E72D297353CC}">
              <c16:uniqueId val="{00000000-853A-4D7D-8815-F2F0235701D6}"/>
            </c:ext>
          </c:extLst>
        </c:ser>
        <c:ser>
          <c:idx val="1"/>
          <c:order val="1"/>
          <c:tx>
            <c:strRef>
              <c:f>'Debtor segment (2)'!$I$4</c:f>
              <c:strCache>
                <c:ptCount val="1"/>
                <c:pt idx="0">
                  <c:v>Gross Profit </c:v>
                </c:pt>
              </c:strCache>
            </c:strRef>
          </c:tx>
          <c:spPr>
            <a:solidFill>
              <a:srgbClr val="7CCA62">
                <a:lumMod val="60000"/>
                <a:lumOff val="40000"/>
              </a:srgbClr>
            </a:solidFill>
            <a:ln>
              <a:noFill/>
            </a:ln>
            <a:effectLst/>
          </c:spPr>
          <c:invertIfNegative val="0"/>
          <c:dLbls>
            <c:dLbl>
              <c:idx val="0"/>
              <c:tx>
                <c:rich>
                  <a:bodyPr/>
                  <a:lstStyle/>
                  <a:p>
                    <a:fld id="{1057D8C2-E55C-4F57-AE13-C7E5BA62C3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53A-4D7D-8815-F2F0235701D6}"/>
                </c:ext>
              </c:extLst>
            </c:dLbl>
            <c:dLbl>
              <c:idx val="1"/>
              <c:tx>
                <c:rich>
                  <a:bodyPr/>
                  <a:lstStyle/>
                  <a:p>
                    <a:fld id="{ED7771EA-8DE4-4FC6-9B6A-53D78E47C0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53A-4D7D-8815-F2F0235701D6}"/>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'Debtor segment (2)'!$G$5:$G$6</c:f>
              <c:strCache>
                <c:ptCount val="2"/>
                <c:pt idx="0">
                  <c:v>Medium</c:v>
                </c:pt>
                <c:pt idx="1">
                  <c:v>Small</c:v>
                </c:pt>
              </c:strCache>
            </c:strRef>
          </c:cat>
          <c:val>
            <c:numRef>
              <c:f>'Debtor segment (2)'!$I$5:$I$6</c:f>
              <c:numCache>
                <c:formatCode>General</c:formatCode>
                <c:ptCount val="2"/>
                <c:pt idx="0">
                  <c:v>1740755.1500247794</c:v>
                </c:pt>
                <c:pt idx="1">
                  <c:v>526250.6911745324</c:v>
                </c:pt>
              </c:numCache>
            </c:numRef>
          </c:val>
          <c:extLst>
            <c:ext xmlns:c15="http://schemas.microsoft.com/office/drawing/2012/chart" uri="{02D57815-91ED-43cb-92C2-25804820EDAC}">
              <c15:datalabelsRange>
                <c15:f>'Debtor segment (2)'!$L$5:$L$6</c15:f>
                <c15:dlblRangeCache>
                  <c:ptCount val="2"/>
                  <c:pt idx="0">
                    <c:v>40%</c:v>
                  </c:pt>
                  <c:pt idx="1">
                    <c:v>44%</c:v>
                  </c:pt>
                </c15:dlblRangeCache>
              </c15:datalabelsRange>
            </c:ext>
            <c:ext xmlns:c16="http://schemas.microsoft.com/office/drawing/2014/chart" uri="{C3380CC4-5D6E-409C-BE32-E72D297353CC}">
              <c16:uniqueId val="{00000003-853A-4D7D-8815-F2F0235701D6}"/>
            </c:ext>
          </c:extLst>
        </c:ser>
        <c:ser>
          <c:idx val="2"/>
          <c:order val="2"/>
          <c:tx>
            <c:strRef>
              <c:f>'Debtor segment (2)'!$J$4</c:f>
              <c:strCache>
                <c:ptCount val="1"/>
                <c:pt idx="0">
                  <c:v>Add</c:v>
                </c:pt>
              </c:strCache>
            </c:strRef>
          </c:tx>
          <c:spPr>
            <a:noFill/>
            <a:ln>
              <a:noFill/>
            </a:ln>
            <a:effectLst/>
          </c:spPr>
          <c:invertIfNegative val="0"/>
          <c:dLbls>
            <c:dLbl>
              <c:idx val="0"/>
              <c:tx>
                <c:rich>
                  <a:bodyPr/>
                  <a:lstStyle/>
                  <a:p>
                    <a:fld id="{535977D5-D9A0-4539-8BB5-BFDB7A30F4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53A-4D7D-8815-F2F0235701D6}"/>
                </c:ext>
              </c:extLst>
            </c:dLbl>
            <c:dLbl>
              <c:idx val="1"/>
              <c:tx>
                <c:rich>
                  <a:bodyPr/>
                  <a:lstStyle/>
                  <a:p>
                    <a:fld id="{B43D7EEA-F135-4B24-894B-A436E37066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53A-4D7D-8815-F2F0235701D6}"/>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'Debtor segment (2)'!$G$5:$G$6</c:f>
              <c:strCache>
                <c:ptCount val="2"/>
                <c:pt idx="0">
                  <c:v>Medium</c:v>
                </c:pt>
                <c:pt idx="1">
                  <c:v>Small</c:v>
                </c:pt>
              </c:strCache>
            </c:strRef>
          </c:cat>
          <c:val>
            <c:numRef>
              <c:f>'Debtor segment (2)'!$J$5:$J$6</c:f>
              <c:numCache>
                <c:formatCode>General</c:formatCode>
                <c:ptCount val="2"/>
                <c:pt idx="0">
                  <c:v>20000</c:v>
                </c:pt>
                <c:pt idx="1">
                  <c:v>20000</c:v>
                </c:pt>
              </c:numCache>
            </c:numRef>
          </c:val>
          <c:extLst>
            <c:ext xmlns:c15="http://schemas.microsoft.com/office/drawing/2012/chart" uri="{02D57815-91ED-43cb-92C2-25804820EDAC}">
              <c15:datalabelsRange>
                <c15:f>'Debtor segment (2)'!$O$5:$O$6</c15:f>
                <c15:dlblRangeCache>
                  <c:ptCount val="2"/>
                  <c:pt idx="0">
                    <c:v>4,38 M</c:v>
                  </c:pt>
                  <c:pt idx="1">
                    <c:v>1,19 M</c:v>
                  </c:pt>
                </c15:dlblRangeCache>
              </c15:datalabelsRange>
            </c:ext>
            <c:ext xmlns:c16="http://schemas.microsoft.com/office/drawing/2014/chart" uri="{C3380CC4-5D6E-409C-BE32-E72D297353CC}">
              <c16:uniqueId val="{00000006-853A-4D7D-8815-F2F0235701D6}"/>
            </c:ext>
          </c:extLst>
        </c:ser>
        <c:dLbls>
          <c:showLegendKey val="0"/>
          <c:showVal val="0"/>
          <c:showCatName val="0"/>
          <c:showSerName val="0"/>
          <c:showPercent val="0"/>
          <c:showBubbleSize val="0"/>
        </c:dLbls>
        <c:gapWidth val="45"/>
        <c:overlap val="100"/>
        <c:axId val="1060308719"/>
        <c:axId val="1060316879"/>
      </c:barChart>
      <c:catAx>
        <c:axId val="1060308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060316879"/>
        <c:crosses val="autoZero"/>
        <c:auto val="1"/>
        <c:lblAlgn val="ctr"/>
        <c:lblOffset val="100"/>
        <c:noMultiLvlLbl val="0"/>
      </c:catAx>
      <c:valAx>
        <c:axId val="1060316879"/>
        <c:scaling>
          <c:orientation val="minMax"/>
        </c:scaling>
        <c:delete val="1"/>
        <c:axPos val="l"/>
        <c:numFmt formatCode="#,##0" sourceLinked="0"/>
        <c:majorTickMark val="none"/>
        <c:minorTickMark val="none"/>
        <c:tickLblPos val="nextTo"/>
        <c:crossAx val="1060308719"/>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CATEGORIES!$B$2</c:f>
          <c:strCache>
            <c:ptCount val="1"/>
            <c:pt idx="0">
              <c:v>CATEGORIES, SORT BY GP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308986610396023E-2"/>
          <c:y val="8.0652150167139738E-2"/>
          <c:w val="0.62494327463365951"/>
          <c:h val="0.83984001651318085"/>
        </c:manualLayout>
      </c:layout>
      <c:barChart>
        <c:barDir val="bar"/>
        <c:grouping val="stacked"/>
        <c:varyColors val="0"/>
        <c:ser>
          <c:idx val="0"/>
          <c:order val="0"/>
          <c:tx>
            <c:strRef>
              <c:f>CATEGORIES!$H$4</c:f>
              <c:strCache>
                <c:ptCount val="1"/>
                <c:pt idx="0">
                  <c:v>Cost</c:v>
                </c:pt>
              </c:strCache>
            </c:strRef>
          </c:tx>
          <c:spPr>
            <a:pattFill prst="pct20">
              <a:fgClr>
                <a:srgbClr val="7CCA62">
                  <a:lumMod val="75000"/>
                </a:srgbClr>
              </a:fgClr>
              <a:bgClr>
                <a:srgbClr val="7CCA62">
                  <a:lumMod val="60000"/>
                  <a:lumOff val="40000"/>
                </a:srgbClr>
              </a:bgClr>
            </a:pattFill>
            <a:ln cap="rnd">
              <a:solidFill>
                <a:sysClr val="windowText" lastClr="000000">
                  <a:lumMod val="50000"/>
                  <a:lumOff val="50000"/>
                </a:sysClr>
              </a:solidFill>
              <a:prstDash val="sysDot"/>
            </a:ln>
            <a:effectLst>
              <a:softEdge rad="0"/>
            </a:effectLst>
          </c:spPr>
          <c:invertIfNegative val="0"/>
          <c:cat>
            <c:strRef>
              <c:f>CATEGORIES!$G$5:$G$16</c:f>
              <c:strCache>
                <c:ptCount val="12"/>
                <c:pt idx="0">
                  <c:v>NON-PRODUCT</c:v>
                </c:pt>
                <c:pt idx="1">
                  <c:v>HG GIFTS</c:v>
                </c:pt>
                <c:pt idx="2">
                  <c:v>BAGS</c:v>
                </c:pt>
                <c:pt idx="3">
                  <c:v>HG LIFESTYLE</c:v>
                </c:pt>
                <c:pt idx="4">
                  <c:v>DRINKWARE</c:v>
                </c:pt>
                <c:pt idx="5">
                  <c:v>KNITS</c:v>
                </c:pt>
                <c:pt idx="6">
                  <c:v>TECHNOLOGY</c:v>
                </c:pt>
                <c:pt idx="7">
                  <c:v>OUTERWEAR</c:v>
                </c:pt>
                <c:pt idx="8">
                  <c:v>HEADWEAR</c:v>
                </c:pt>
                <c:pt idx="9">
                  <c:v>MEMORY</c:v>
                </c:pt>
                <c:pt idx="10">
                  <c:v>WOVEN</c:v>
                </c:pt>
                <c:pt idx="11">
                  <c:v>APPAREL</c:v>
                </c:pt>
              </c:strCache>
            </c:strRef>
          </c:cat>
          <c:val>
            <c:numRef>
              <c:f>CATEGORIES!$H$5:$H$16</c:f>
              <c:numCache>
                <c:formatCode>General</c:formatCode>
                <c:ptCount val="12"/>
                <c:pt idx="0">
                  <c:v>780364.70687229943</c:v>
                </c:pt>
                <c:pt idx="1">
                  <c:v>670178.87999999931</c:v>
                </c:pt>
                <c:pt idx="2">
                  <c:v>362559.49999999977</c:v>
                </c:pt>
                <c:pt idx="3">
                  <c:v>526774.90000000049</c:v>
                </c:pt>
                <c:pt idx="4">
                  <c:v>290709.55999999994</c:v>
                </c:pt>
                <c:pt idx="5">
                  <c:v>180033.80000000013</c:v>
                </c:pt>
                <c:pt idx="6">
                  <c:v>218008.11999999997</c:v>
                </c:pt>
                <c:pt idx="7">
                  <c:v>50901.619999999974</c:v>
                </c:pt>
                <c:pt idx="8">
                  <c:v>41950.92</c:v>
                </c:pt>
                <c:pt idx="9">
                  <c:v>142739.4200000001</c:v>
                </c:pt>
                <c:pt idx="10">
                  <c:v>32985.24</c:v>
                </c:pt>
                <c:pt idx="11">
                  <c:v>884</c:v>
                </c:pt>
              </c:numCache>
            </c:numRef>
          </c:val>
          <c:extLst>
            <c:ext xmlns:c16="http://schemas.microsoft.com/office/drawing/2014/chart" uri="{C3380CC4-5D6E-409C-BE32-E72D297353CC}">
              <c16:uniqueId val="{00000000-CEE2-4E81-99A9-22F1EF743474}"/>
            </c:ext>
          </c:extLst>
        </c:ser>
        <c:ser>
          <c:idx val="1"/>
          <c:order val="1"/>
          <c:tx>
            <c:strRef>
              <c:f>CATEGORIES!$I$4</c:f>
              <c:strCache>
                <c:ptCount val="1"/>
                <c:pt idx="0">
                  <c:v>Gross Profit </c:v>
                </c:pt>
              </c:strCache>
            </c:strRef>
          </c:tx>
          <c:spPr>
            <a:solidFill>
              <a:srgbClr val="7CCA62">
                <a:lumMod val="60000"/>
                <a:lumOff val="40000"/>
              </a:srgbClr>
            </a:solidFill>
            <a:ln>
              <a:noFill/>
            </a:ln>
            <a:effectLst/>
          </c:spPr>
          <c:invertIfNegative val="0"/>
          <c:dLbls>
            <c:dLbl>
              <c:idx val="0"/>
              <c:tx>
                <c:rich>
                  <a:bodyPr/>
                  <a:lstStyle/>
                  <a:p>
                    <a:fld id="{F9607952-826B-41F5-A2EB-662B4DFBA46A}"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EE2-4E81-99A9-22F1EF743474}"/>
                </c:ext>
              </c:extLst>
            </c:dLbl>
            <c:dLbl>
              <c:idx val="1"/>
              <c:tx>
                <c:rich>
                  <a:bodyPr/>
                  <a:lstStyle/>
                  <a:p>
                    <a:fld id="{F60D15FD-7D60-4FF9-A785-C99D3F180FB5}"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EE2-4E81-99A9-22F1EF743474}"/>
                </c:ext>
              </c:extLst>
            </c:dLbl>
            <c:dLbl>
              <c:idx val="2"/>
              <c:tx>
                <c:rich>
                  <a:bodyPr/>
                  <a:lstStyle/>
                  <a:p>
                    <a:fld id="{B945A079-BAB3-4F6C-888E-6A67E5CF04DC}"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EE2-4E81-99A9-22F1EF743474}"/>
                </c:ext>
              </c:extLst>
            </c:dLbl>
            <c:dLbl>
              <c:idx val="3"/>
              <c:tx>
                <c:rich>
                  <a:bodyPr/>
                  <a:lstStyle/>
                  <a:p>
                    <a:fld id="{999FE81E-4C48-4D40-824A-955EF67C5271}"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EE2-4E81-99A9-22F1EF743474}"/>
                </c:ext>
              </c:extLst>
            </c:dLbl>
            <c:dLbl>
              <c:idx val="4"/>
              <c:tx>
                <c:rich>
                  <a:bodyPr/>
                  <a:lstStyle/>
                  <a:p>
                    <a:fld id="{58674D73-0FBE-4740-B211-3FFBCE23D68C}"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EE2-4E81-99A9-22F1EF743474}"/>
                </c:ext>
              </c:extLst>
            </c:dLbl>
            <c:dLbl>
              <c:idx val="5"/>
              <c:tx>
                <c:rich>
                  <a:bodyPr/>
                  <a:lstStyle/>
                  <a:p>
                    <a:fld id="{0A33CFAB-0893-4E7A-BA91-92AA0AEC8306}"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EE2-4E81-99A9-22F1EF743474}"/>
                </c:ext>
              </c:extLst>
            </c:dLbl>
            <c:dLbl>
              <c:idx val="6"/>
              <c:tx>
                <c:rich>
                  <a:bodyPr/>
                  <a:lstStyle/>
                  <a:p>
                    <a:fld id="{FA961933-C688-4A84-B421-678AED2214CA}"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EE2-4E81-99A9-22F1EF743474}"/>
                </c:ext>
              </c:extLst>
            </c:dLbl>
            <c:dLbl>
              <c:idx val="7"/>
              <c:tx>
                <c:rich>
                  <a:bodyPr/>
                  <a:lstStyle/>
                  <a:p>
                    <a:fld id="{98882FEE-4EEE-4BBF-A057-C243685B8C64}"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EE2-4E81-99A9-22F1EF743474}"/>
                </c:ext>
              </c:extLst>
            </c:dLbl>
            <c:dLbl>
              <c:idx val="8"/>
              <c:tx>
                <c:rich>
                  <a:bodyPr/>
                  <a:lstStyle/>
                  <a:p>
                    <a:fld id="{4CC33BDD-5E87-44C9-B7C2-565F5EF8591B}"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EE2-4E81-99A9-22F1EF743474}"/>
                </c:ext>
              </c:extLst>
            </c:dLbl>
            <c:dLbl>
              <c:idx val="9"/>
              <c:tx>
                <c:rich>
                  <a:bodyPr/>
                  <a:lstStyle/>
                  <a:p>
                    <a:fld id="{9AEE00E7-04A9-4BB6-AF31-845816A9EBCC}"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EE2-4E81-99A9-22F1EF743474}"/>
                </c:ext>
              </c:extLst>
            </c:dLbl>
            <c:dLbl>
              <c:idx val="10"/>
              <c:tx>
                <c:rich>
                  <a:bodyPr/>
                  <a:lstStyle/>
                  <a:p>
                    <a:fld id="{DBEF84D1-E2D2-499D-A840-211066906E2C}"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EE2-4E81-99A9-22F1EF743474}"/>
                </c:ext>
              </c:extLst>
            </c:dLbl>
            <c:dLbl>
              <c:idx val="11"/>
              <c:tx>
                <c:rich>
                  <a:bodyPr/>
                  <a:lstStyle/>
                  <a:p>
                    <a:fld id="{CBFBF73D-950E-4D3F-A758-C31D5BEAD547}"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EE2-4E81-99A9-22F1EF743474}"/>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CATEGORIES!$G$5:$G$16</c:f>
              <c:strCache>
                <c:ptCount val="12"/>
                <c:pt idx="0">
                  <c:v>NON-PRODUCT</c:v>
                </c:pt>
                <c:pt idx="1">
                  <c:v>HG GIFTS</c:v>
                </c:pt>
                <c:pt idx="2">
                  <c:v>BAGS</c:v>
                </c:pt>
                <c:pt idx="3">
                  <c:v>HG LIFESTYLE</c:v>
                </c:pt>
                <c:pt idx="4">
                  <c:v>DRINKWARE</c:v>
                </c:pt>
                <c:pt idx="5">
                  <c:v>KNITS</c:v>
                </c:pt>
                <c:pt idx="6">
                  <c:v>TECHNOLOGY</c:v>
                </c:pt>
                <c:pt idx="7">
                  <c:v>OUTERWEAR</c:v>
                </c:pt>
                <c:pt idx="8">
                  <c:v>HEADWEAR</c:v>
                </c:pt>
                <c:pt idx="9">
                  <c:v>MEMORY</c:v>
                </c:pt>
                <c:pt idx="10">
                  <c:v>WOVEN</c:v>
                </c:pt>
                <c:pt idx="11">
                  <c:v>APPAREL</c:v>
                </c:pt>
              </c:strCache>
            </c:strRef>
          </c:cat>
          <c:val>
            <c:numRef>
              <c:f>CATEGORIES!$I$5:$I$16</c:f>
              <c:numCache>
                <c:formatCode>General</c:formatCode>
                <c:ptCount val="12"/>
                <c:pt idx="0">
                  <c:v>611110.59163239063</c:v>
                </c:pt>
                <c:pt idx="1">
                  <c:v>363801.41645182762</c:v>
                </c:pt>
                <c:pt idx="2">
                  <c:v>344103.28649826901</c:v>
                </c:pt>
                <c:pt idx="3">
                  <c:v>322180.16034124087</c:v>
                </c:pt>
                <c:pt idx="4">
                  <c:v>284556.87894806289</c:v>
                </c:pt>
                <c:pt idx="5">
                  <c:v>123312.36693000393</c:v>
                </c:pt>
                <c:pt idx="6">
                  <c:v>93941.137807975058</c:v>
                </c:pt>
                <c:pt idx="7">
                  <c:v>57749.690202109996</c:v>
                </c:pt>
                <c:pt idx="8">
                  <c:v>26113.193522127</c:v>
                </c:pt>
                <c:pt idx="9">
                  <c:v>24226.757102459989</c:v>
                </c:pt>
                <c:pt idx="10">
                  <c:v>15566.361762839995</c:v>
                </c:pt>
                <c:pt idx="11">
                  <c:v>344</c:v>
                </c:pt>
              </c:numCache>
            </c:numRef>
          </c:val>
          <c:extLst>
            <c:ext xmlns:c15="http://schemas.microsoft.com/office/drawing/2012/chart" uri="{02D57815-91ED-43cb-92C2-25804820EDAC}">
              <c15:datalabelsRange>
                <c15:f>CATEGORIES!$L$5:$L$16</c15:f>
                <c15:dlblRangeCache>
                  <c:ptCount val="12"/>
                  <c:pt idx="0">
                    <c:v>44%</c:v>
                  </c:pt>
                  <c:pt idx="1">
                    <c:v>35%</c:v>
                  </c:pt>
                  <c:pt idx="2">
                    <c:v>49%</c:v>
                  </c:pt>
                  <c:pt idx="3">
                    <c:v>38%</c:v>
                  </c:pt>
                  <c:pt idx="4">
                    <c:v>49%</c:v>
                  </c:pt>
                  <c:pt idx="5">
                    <c:v>41%</c:v>
                  </c:pt>
                  <c:pt idx="6">
                    <c:v>30%</c:v>
                  </c:pt>
                  <c:pt idx="7">
                    <c:v>53%</c:v>
                  </c:pt>
                  <c:pt idx="8">
                    <c:v>38%</c:v>
                  </c:pt>
                  <c:pt idx="9">
                    <c:v>15%</c:v>
                  </c:pt>
                  <c:pt idx="10">
                    <c:v>32%</c:v>
                  </c:pt>
                  <c:pt idx="11">
                    <c:v>28%</c:v>
                  </c:pt>
                </c15:dlblRangeCache>
              </c15:datalabelsRange>
            </c:ext>
            <c:ext xmlns:c16="http://schemas.microsoft.com/office/drawing/2014/chart" uri="{C3380CC4-5D6E-409C-BE32-E72D297353CC}">
              <c16:uniqueId val="{0000000D-CEE2-4E81-99A9-22F1EF743474}"/>
            </c:ext>
          </c:extLst>
        </c:ser>
        <c:ser>
          <c:idx val="2"/>
          <c:order val="2"/>
          <c:tx>
            <c:strRef>
              <c:f>CATEGORIES!$J$4</c:f>
              <c:strCache>
                <c:ptCount val="1"/>
                <c:pt idx="0">
                  <c:v>Add</c:v>
                </c:pt>
              </c:strCache>
            </c:strRef>
          </c:tx>
          <c:spPr>
            <a:noFill/>
            <a:ln>
              <a:noFill/>
            </a:ln>
            <a:effectLst/>
          </c:spPr>
          <c:invertIfNegative val="0"/>
          <c:dLbls>
            <c:dLbl>
              <c:idx val="0"/>
              <c:tx>
                <c:rich>
                  <a:bodyPr/>
                  <a:lstStyle/>
                  <a:p>
                    <a:fld id="{CB6E0380-A70D-4E07-98F3-D87383DFA6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EE2-4E81-99A9-22F1EF743474}"/>
                </c:ext>
              </c:extLst>
            </c:dLbl>
            <c:dLbl>
              <c:idx val="1"/>
              <c:tx>
                <c:rich>
                  <a:bodyPr/>
                  <a:lstStyle/>
                  <a:p>
                    <a:fld id="{546C6D60-DC22-4749-82EC-A75F878ECE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EE2-4E81-99A9-22F1EF743474}"/>
                </c:ext>
              </c:extLst>
            </c:dLbl>
            <c:dLbl>
              <c:idx val="2"/>
              <c:tx>
                <c:rich>
                  <a:bodyPr/>
                  <a:lstStyle/>
                  <a:p>
                    <a:fld id="{89015D8B-1163-486C-A224-4959D1921F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EE2-4E81-99A9-22F1EF743474}"/>
                </c:ext>
              </c:extLst>
            </c:dLbl>
            <c:dLbl>
              <c:idx val="3"/>
              <c:tx>
                <c:rich>
                  <a:bodyPr/>
                  <a:lstStyle/>
                  <a:p>
                    <a:fld id="{0B11D0FC-1284-443F-BC16-D0ACDBCB70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EE2-4E81-99A9-22F1EF743474}"/>
                </c:ext>
              </c:extLst>
            </c:dLbl>
            <c:dLbl>
              <c:idx val="4"/>
              <c:tx>
                <c:rich>
                  <a:bodyPr/>
                  <a:lstStyle/>
                  <a:p>
                    <a:fld id="{90D07162-BA50-4AE8-A6BB-57B527CED4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EE2-4E81-99A9-22F1EF743474}"/>
                </c:ext>
              </c:extLst>
            </c:dLbl>
            <c:dLbl>
              <c:idx val="5"/>
              <c:tx>
                <c:rich>
                  <a:bodyPr/>
                  <a:lstStyle/>
                  <a:p>
                    <a:fld id="{EC94972F-45F4-4067-9282-39D0EAC827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EE2-4E81-99A9-22F1EF743474}"/>
                </c:ext>
              </c:extLst>
            </c:dLbl>
            <c:dLbl>
              <c:idx val="6"/>
              <c:tx>
                <c:rich>
                  <a:bodyPr/>
                  <a:lstStyle/>
                  <a:p>
                    <a:fld id="{71EC5364-4706-413F-A885-E508BE44DA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EE2-4E81-99A9-22F1EF743474}"/>
                </c:ext>
              </c:extLst>
            </c:dLbl>
            <c:dLbl>
              <c:idx val="7"/>
              <c:tx>
                <c:rich>
                  <a:bodyPr/>
                  <a:lstStyle/>
                  <a:p>
                    <a:fld id="{D5C2CA32-6075-4644-99AD-37369DC3F4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EE2-4E81-99A9-22F1EF743474}"/>
                </c:ext>
              </c:extLst>
            </c:dLbl>
            <c:dLbl>
              <c:idx val="8"/>
              <c:tx>
                <c:rich>
                  <a:bodyPr/>
                  <a:lstStyle/>
                  <a:p>
                    <a:fld id="{D61DBDA6-95FE-47D3-B536-4AD8064561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EE2-4E81-99A9-22F1EF743474}"/>
                </c:ext>
              </c:extLst>
            </c:dLbl>
            <c:dLbl>
              <c:idx val="9"/>
              <c:tx>
                <c:rich>
                  <a:bodyPr/>
                  <a:lstStyle/>
                  <a:p>
                    <a:fld id="{C25CAF5A-27B9-408F-8747-D7DCA6BA6B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EE2-4E81-99A9-22F1EF743474}"/>
                </c:ext>
              </c:extLst>
            </c:dLbl>
            <c:dLbl>
              <c:idx val="10"/>
              <c:tx>
                <c:rich>
                  <a:bodyPr/>
                  <a:lstStyle/>
                  <a:p>
                    <a:fld id="{E1407D93-4B00-4AEB-B6EF-AEB2D1E9E9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EE2-4E81-99A9-22F1EF743474}"/>
                </c:ext>
              </c:extLst>
            </c:dLbl>
            <c:dLbl>
              <c:idx val="11"/>
              <c:tx>
                <c:rich>
                  <a:bodyPr/>
                  <a:lstStyle/>
                  <a:p>
                    <a:fld id="{7FBB6120-5C65-4F8A-B478-28C961F6DD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EE2-4E81-99A9-22F1EF743474}"/>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CATEGORIES!$G$5:$G$16</c:f>
              <c:strCache>
                <c:ptCount val="12"/>
                <c:pt idx="0">
                  <c:v>NON-PRODUCT</c:v>
                </c:pt>
                <c:pt idx="1">
                  <c:v>HG GIFTS</c:v>
                </c:pt>
                <c:pt idx="2">
                  <c:v>BAGS</c:v>
                </c:pt>
                <c:pt idx="3">
                  <c:v>HG LIFESTYLE</c:v>
                </c:pt>
                <c:pt idx="4">
                  <c:v>DRINKWARE</c:v>
                </c:pt>
                <c:pt idx="5">
                  <c:v>KNITS</c:v>
                </c:pt>
                <c:pt idx="6">
                  <c:v>TECHNOLOGY</c:v>
                </c:pt>
                <c:pt idx="7">
                  <c:v>OUTERWEAR</c:v>
                </c:pt>
                <c:pt idx="8">
                  <c:v>HEADWEAR</c:v>
                </c:pt>
                <c:pt idx="9">
                  <c:v>MEMORY</c:v>
                </c:pt>
                <c:pt idx="10">
                  <c:v>WOVEN</c:v>
                </c:pt>
                <c:pt idx="11">
                  <c:v>APPAREL</c:v>
                </c:pt>
              </c:strCache>
            </c:strRef>
          </c:cat>
          <c:val>
            <c:numRef>
              <c:f>CATEGORIES!$J$5:$J$16</c:f>
              <c:numCache>
                <c:formatCode>General</c:formatCode>
                <c:ptCount val="12"/>
                <c:pt idx="0">
                  <c:v>90000</c:v>
                </c:pt>
                <c:pt idx="1">
                  <c:v>90000</c:v>
                </c:pt>
                <c:pt idx="2">
                  <c:v>90000</c:v>
                </c:pt>
                <c:pt idx="3">
                  <c:v>90000</c:v>
                </c:pt>
                <c:pt idx="4">
                  <c:v>90000</c:v>
                </c:pt>
                <c:pt idx="5">
                  <c:v>90000</c:v>
                </c:pt>
                <c:pt idx="6">
                  <c:v>90000</c:v>
                </c:pt>
                <c:pt idx="7">
                  <c:v>90000</c:v>
                </c:pt>
                <c:pt idx="8">
                  <c:v>90000</c:v>
                </c:pt>
                <c:pt idx="9">
                  <c:v>90000</c:v>
                </c:pt>
                <c:pt idx="10">
                  <c:v>90000</c:v>
                </c:pt>
                <c:pt idx="11">
                  <c:v>90000</c:v>
                </c:pt>
              </c:numCache>
            </c:numRef>
          </c:val>
          <c:extLst>
            <c:ext xmlns:c15="http://schemas.microsoft.com/office/drawing/2012/chart" uri="{02D57815-91ED-43cb-92C2-25804820EDAC}">
              <c15:datalabelsRange>
                <c15:f>CATEGORIES!$N$5:$N$16</c15:f>
                <c15:dlblRangeCache>
                  <c:ptCount val="12"/>
                  <c:pt idx="0">
                    <c:v>1,39 M</c:v>
                  </c:pt>
                  <c:pt idx="1">
                    <c:v>1,03 M</c:v>
                  </c:pt>
                  <c:pt idx="2">
                    <c:v>707 K</c:v>
                  </c:pt>
                  <c:pt idx="3">
                    <c:v>849 K</c:v>
                  </c:pt>
                  <c:pt idx="4">
                    <c:v>575 K</c:v>
                  </c:pt>
                  <c:pt idx="5">
                    <c:v>303 K</c:v>
                  </c:pt>
                  <c:pt idx="6">
                    <c:v>312 K</c:v>
                  </c:pt>
                  <c:pt idx="7">
                    <c:v>109 K</c:v>
                  </c:pt>
                  <c:pt idx="8">
                    <c:v>68 K</c:v>
                  </c:pt>
                  <c:pt idx="9">
                    <c:v>167 K</c:v>
                  </c:pt>
                  <c:pt idx="10">
                    <c:v>49 K</c:v>
                  </c:pt>
                  <c:pt idx="11">
                    <c:v>1 K</c:v>
                  </c:pt>
                </c15:dlblRangeCache>
              </c15:datalabelsRange>
            </c:ext>
            <c:ext xmlns:c16="http://schemas.microsoft.com/office/drawing/2014/chart" uri="{C3380CC4-5D6E-409C-BE32-E72D297353CC}">
              <c16:uniqueId val="{0000001A-CEE2-4E81-99A9-22F1EF743474}"/>
            </c:ext>
          </c:extLst>
        </c:ser>
        <c:dLbls>
          <c:showLegendKey val="0"/>
          <c:showVal val="0"/>
          <c:showCatName val="0"/>
          <c:showSerName val="0"/>
          <c:showPercent val="0"/>
          <c:showBubbleSize val="0"/>
        </c:dLbls>
        <c:gapWidth val="45"/>
        <c:overlap val="100"/>
        <c:axId val="1060308719"/>
        <c:axId val="1060316879"/>
      </c:barChart>
      <c:catAx>
        <c:axId val="1060308719"/>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0" spcFirstLastPara="1" vertOverflow="ellipsis" wrap="square" anchor="ctr" anchorCtr="0"/>
          <a:lstStyle/>
          <a:p>
            <a:pPr>
              <a:defRPr sz="1400" b="1" i="0" u="none" strike="noStrike" kern="1200" baseline="0">
                <a:solidFill>
                  <a:schemeClr val="tx1">
                    <a:lumMod val="65000"/>
                    <a:lumOff val="35000"/>
                  </a:schemeClr>
                </a:solidFill>
                <a:latin typeface="+mn-lt"/>
                <a:ea typeface="+mn-ea"/>
                <a:cs typeface="+mn-cs"/>
              </a:defRPr>
            </a:pPr>
            <a:endParaRPr lang="en-US"/>
          </a:p>
        </c:txPr>
        <c:crossAx val="1060316879"/>
        <c:crosses val="autoZero"/>
        <c:auto val="1"/>
        <c:lblAlgn val="ctr"/>
        <c:lblOffset val="100"/>
        <c:noMultiLvlLbl val="0"/>
      </c:catAx>
      <c:valAx>
        <c:axId val="1060316879"/>
        <c:scaling>
          <c:orientation val="minMax"/>
        </c:scaling>
        <c:delete val="1"/>
        <c:axPos val="t"/>
        <c:numFmt formatCode="#,##0" sourceLinked="0"/>
        <c:majorTickMark val="none"/>
        <c:minorTickMark val="none"/>
        <c:tickLblPos val="nextTo"/>
        <c:crossAx val="1060308719"/>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'COUNTRIES PROFIT'!$B$2</c:f>
          <c:strCache>
            <c:ptCount val="1"/>
            <c:pt idx="0">
              <c:v>BY COUNTRIES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9685160925658542E-2"/>
          <c:y val="0.17171296296296296"/>
          <c:w val="0.94062967814868292"/>
          <c:h val="0.67793234179060946"/>
        </c:manualLayout>
      </c:layout>
      <c:barChart>
        <c:barDir val="col"/>
        <c:grouping val="stacked"/>
        <c:varyColors val="0"/>
        <c:ser>
          <c:idx val="0"/>
          <c:order val="0"/>
          <c:tx>
            <c:strRef>
              <c:f>'COUNTRIES PROFIT'!$H$4</c:f>
              <c:strCache>
                <c:ptCount val="1"/>
                <c:pt idx="0">
                  <c:v>Cost</c:v>
                </c:pt>
              </c:strCache>
            </c:strRef>
          </c:tx>
          <c:spPr>
            <a:pattFill prst="pct20">
              <a:fgClr>
                <a:srgbClr val="7CCA62">
                  <a:lumMod val="75000"/>
                </a:srgbClr>
              </a:fgClr>
              <a:bgClr>
                <a:srgbClr val="7CCA62">
                  <a:lumMod val="60000"/>
                  <a:lumOff val="40000"/>
                </a:srgbClr>
              </a:bgClr>
            </a:pattFill>
            <a:ln cap="rnd">
              <a:solidFill>
                <a:sysClr val="windowText" lastClr="000000">
                  <a:lumMod val="50000"/>
                  <a:lumOff val="50000"/>
                  <a:alpha val="97000"/>
                </a:sysClr>
              </a:solidFill>
              <a:prstDash val="sysDot"/>
            </a:ln>
            <a:effectLst>
              <a:softEdge rad="0"/>
            </a:effectLst>
          </c:spPr>
          <c:invertIfNegative val="0"/>
          <c:cat>
            <c:strRef>
              <c:f>'COUNTRIES PROFIT'!$G$5:$G$7</c:f>
              <c:strCache>
                <c:ptCount val="3"/>
                <c:pt idx="0">
                  <c:v>CES1</c:v>
                </c:pt>
                <c:pt idx="1">
                  <c:v>CBE1</c:v>
                </c:pt>
                <c:pt idx="2">
                  <c:v>CNO1</c:v>
                </c:pt>
              </c:strCache>
            </c:strRef>
          </c:cat>
          <c:val>
            <c:numRef>
              <c:f>'COUNTRIES PROFIT'!$H$5:$H$7</c:f>
              <c:numCache>
                <c:formatCode>General</c:formatCode>
                <c:ptCount val="3"/>
                <c:pt idx="0">
                  <c:v>1808151.7799999905</c:v>
                </c:pt>
                <c:pt idx="1">
                  <c:v>1260639.2999999984</c:v>
                </c:pt>
                <c:pt idx="2">
                  <c:v>229299.58687229984</c:v>
                </c:pt>
              </c:numCache>
            </c:numRef>
          </c:val>
          <c:extLst>
            <c:ext xmlns:c16="http://schemas.microsoft.com/office/drawing/2014/chart" uri="{C3380CC4-5D6E-409C-BE32-E72D297353CC}">
              <c16:uniqueId val="{00000000-DA82-4481-8ED5-D0E19A43CA15}"/>
            </c:ext>
          </c:extLst>
        </c:ser>
        <c:ser>
          <c:idx val="1"/>
          <c:order val="1"/>
          <c:tx>
            <c:strRef>
              <c:f>'COUNTRIES PROFIT'!$I$4</c:f>
              <c:strCache>
                <c:ptCount val="1"/>
                <c:pt idx="0">
                  <c:v>Gross Profit </c:v>
                </c:pt>
              </c:strCache>
            </c:strRef>
          </c:tx>
          <c:spPr>
            <a:solidFill>
              <a:srgbClr val="7CCA62">
                <a:lumMod val="60000"/>
                <a:lumOff val="40000"/>
              </a:srgbClr>
            </a:solidFill>
            <a:ln>
              <a:noFill/>
            </a:ln>
            <a:effectLst/>
          </c:spPr>
          <c:invertIfNegative val="0"/>
          <c:dLbls>
            <c:dLbl>
              <c:idx val="0"/>
              <c:tx>
                <c:rich>
                  <a:bodyPr/>
                  <a:lstStyle/>
                  <a:p>
                    <a:fld id="{F89F87DD-F208-4BF8-B867-7C828243E2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A82-4481-8ED5-D0E19A43CA15}"/>
                </c:ext>
              </c:extLst>
            </c:dLbl>
            <c:dLbl>
              <c:idx val="1"/>
              <c:tx>
                <c:rich>
                  <a:bodyPr/>
                  <a:lstStyle/>
                  <a:p>
                    <a:fld id="{389299E3-8AA3-4247-B02F-7B8CA3A817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A82-4481-8ED5-D0E19A43CA15}"/>
                </c:ext>
              </c:extLst>
            </c:dLbl>
            <c:dLbl>
              <c:idx val="2"/>
              <c:tx>
                <c:rich>
                  <a:bodyPr/>
                  <a:lstStyle/>
                  <a:p>
                    <a:fld id="{862B660B-F948-4258-86F7-054DC3FA3D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A82-4481-8ED5-D0E19A43CA15}"/>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'COUNTRIES PROFIT'!$G$5:$G$7</c:f>
              <c:strCache>
                <c:ptCount val="3"/>
                <c:pt idx="0">
                  <c:v>CES1</c:v>
                </c:pt>
                <c:pt idx="1">
                  <c:v>CBE1</c:v>
                </c:pt>
                <c:pt idx="2">
                  <c:v>CNO1</c:v>
                </c:pt>
              </c:strCache>
            </c:strRef>
          </c:cat>
          <c:val>
            <c:numRef>
              <c:f>'COUNTRIES PROFIT'!$I$5:$I$7</c:f>
              <c:numCache>
                <c:formatCode>General</c:formatCode>
                <c:ptCount val="3"/>
                <c:pt idx="0">
                  <c:v>1188566</c:v>
                </c:pt>
                <c:pt idx="1">
                  <c:v>769752.97999999905</c:v>
                </c:pt>
                <c:pt idx="2">
                  <c:v>308686.86119930662</c:v>
                </c:pt>
              </c:numCache>
            </c:numRef>
          </c:val>
          <c:extLst>
            <c:ext xmlns:c15="http://schemas.microsoft.com/office/drawing/2012/chart" uri="{02D57815-91ED-43cb-92C2-25804820EDAC}">
              <c15:datalabelsRange>
                <c15:f>'COUNTRIES PROFIT'!$L$5:$L$7</c15:f>
                <c15:dlblRangeCache>
                  <c:ptCount val="3"/>
                  <c:pt idx="0">
                    <c:v>40%</c:v>
                  </c:pt>
                  <c:pt idx="1">
                    <c:v>38%</c:v>
                  </c:pt>
                  <c:pt idx="2">
                    <c:v>57%</c:v>
                  </c:pt>
                </c15:dlblRangeCache>
              </c15:datalabelsRange>
            </c:ext>
            <c:ext xmlns:c16="http://schemas.microsoft.com/office/drawing/2014/chart" uri="{C3380CC4-5D6E-409C-BE32-E72D297353CC}">
              <c16:uniqueId val="{00000004-DA82-4481-8ED5-D0E19A43CA15}"/>
            </c:ext>
          </c:extLst>
        </c:ser>
        <c:ser>
          <c:idx val="2"/>
          <c:order val="2"/>
          <c:tx>
            <c:strRef>
              <c:f>'COUNTRIES PROFIT'!$J$4</c:f>
              <c:strCache>
                <c:ptCount val="1"/>
                <c:pt idx="0">
                  <c:v>Add</c:v>
                </c:pt>
              </c:strCache>
            </c:strRef>
          </c:tx>
          <c:spPr>
            <a:noFill/>
            <a:ln>
              <a:noFill/>
            </a:ln>
            <a:effectLst/>
          </c:spPr>
          <c:invertIfNegative val="0"/>
          <c:dLbls>
            <c:dLbl>
              <c:idx val="0"/>
              <c:tx>
                <c:rich>
                  <a:bodyPr/>
                  <a:lstStyle/>
                  <a:p>
                    <a:fld id="{531AF842-B775-4BEE-BB6E-34CA87BBF4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A82-4481-8ED5-D0E19A43CA15}"/>
                </c:ext>
              </c:extLst>
            </c:dLbl>
            <c:dLbl>
              <c:idx val="1"/>
              <c:tx>
                <c:rich>
                  <a:bodyPr/>
                  <a:lstStyle/>
                  <a:p>
                    <a:fld id="{DABC6C6B-3EBE-4CD5-978A-70F110E700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A82-4481-8ED5-D0E19A43CA15}"/>
                </c:ext>
              </c:extLst>
            </c:dLbl>
            <c:dLbl>
              <c:idx val="2"/>
              <c:tx>
                <c:rich>
                  <a:bodyPr/>
                  <a:lstStyle/>
                  <a:p>
                    <a:fld id="{26CA728C-50A3-41F0-BEB5-31705F7B4B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A82-4481-8ED5-D0E19A43CA15}"/>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'COUNTRIES PROFIT'!$G$5:$G$7</c:f>
              <c:strCache>
                <c:ptCount val="3"/>
                <c:pt idx="0">
                  <c:v>CES1</c:v>
                </c:pt>
                <c:pt idx="1">
                  <c:v>CBE1</c:v>
                </c:pt>
                <c:pt idx="2">
                  <c:v>CNO1</c:v>
                </c:pt>
              </c:strCache>
            </c:strRef>
          </c:cat>
          <c:val>
            <c:numRef>
              <c:f>'COUNTRIES PROFIT'!$J$5:$J$7</c:f>
              <c:numCache>
                <c:formatCode>General</c:formatCode>
                <c:ptCount val="3"/>
                <c:pt idx="0">
                  <c:v>20000</c:v>
                </c:pt>
                <c:pt idx="1">
                  <c:v>20000</c:v>
                </c:pt>
                <c:pt idx="2">
                  <c:v>20001</c:v>
                </c:pt>
              </c:numCache>
            </c:numRef>
          </c:val>
          <c:extLst>
            <c:ext xmlns:c15="http://schemas.microsoft.com/office/drawing/2012/chart" uri="{02D57815-91ED-43cb-92C2-25804820EDAC}">
              <c15:datalabelsRange>
                <c15:f>'COUNTRIES PROFIT'!$N$5:$N$7</c15:f>
                <c15:dlblRangeCache>
                  <c:ptCount val="3"/>
                  <c:pt idx="0">
                    <c:v>3,00 M</c:v>
                  </c:pt>
                  <c:pt idx="1">
                    <c:v>2,03 M</c:v>
                  </c:pt>
                  <c:pt idx="2">
                    <c:v>538 K</c:v>
                  </c:pt>
                </c15:dlblRangeCache>
              </c15:datalabelsRange>
            </c:ext>
            <c:ext xmlns:c16="http://schemas.microsoft.com/office/drawing/2014/chart" uri="{C3380CC4-5D6E-409C-BE32-E72D297353CC}">
              <c16:uniqueId val="{00000008-DA82-4481-8ED5-D0E19A43CA15}"/>
            </c:ext>
          </c:extLst>
        </c:ser>
        <c:dLbls>
          <c:showLegendKey val="0"/>
          <c:showVal val="0"/>
          <c:showCatName val="0"/>
          <c:showSerName val="0"/>
          <c:showPercent val="0"/>
          <c:showBubbleSize val="0"/>
        </c:dLbls>
        <c:gapWidth val="45"/>
        <c:overlap val="100"/>
        <c:axId val="1060308719"/>
        <c:axId val="1060316879"/>
      </c:barChart>
      <c:catAx>
        <c:axId val="1060308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060316879"/>
        <c:crosses val="autoZero"/>
        <c:auto val="1"/>
        <c:lblAlgn val="ctr"/>
        <c:lblOffset val="100"/>
        <c:noMultiLvlLbl val="0"/>
      </c:catAx>
      <c:valAx>
        <c:axId val="1060316879"/>
        <c:scaling>
          <c:orientation val="minMax"/>
        </c:scaling>
        <c:delete val="1"/>
        <c:axPos val="l"/>
        <c:numFmt formatCode="#,##0" sourceLinked="0"/>
        <c:majorTickMark val="none"/>
        <c:minorTickMark val="none"/>
        <c:tickLblPos val="nextTo"/>
        <c:crossAx val="1060308719"/>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SUB_CATEGORIES!$B$2</c:f>
          <c:strCache>
            <c:ptCount val="1"/>
            <c:pt idx="0">
              <c:v>TOP20  SUB-CATEGORIES, SORT BY GP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1"/>
          <c:order val="0"/>
          <c:tx>
            <c:strRef>
              <c:f>SUB_CATEGORIES!$H$4</c:f>
              <c:strCache>
                <c:ptCount val="1"/>
                <c:pt idx="0">
                  <c:v>Cost</c:v>
                </c:pt>
              </c:strCache>
            </c:strRef>
          </c:tx>
          <c:spPr>
            <a:pattFill prst="pct20">
              <a:fgClr>
                <a:schemeClr val="accent5">
                  <a:lumMod val="75000"/>
                </a:schemeClr>
              </a:fgClr>
              <a:bgClr>
                <a:schemeClr val="accent5">
                  <a:lumMod val="60000"/>
                  <a:lumOff val="40000"/>
                </a:schemeClr>
              </a:bgClr>
            </a:pattFill>
            <a:ln>
              <a:noFill/>
            </a:ln>
            <a:effectLst/>
          </c:spPr>
          <c:invertIfNegative val="0"/>
          <c:cat>
            <c:strRef>
              <c:f>SUB_CATEGORIES!$G$5:$G$24</c:f>
              <c:strCache>
                <c:ptCount val="20"/>
                <c:pt idx="0">
                  <c:v>DECORATION CHARGES</c:v>
                </c:pt>
                <c:pt idx="1">
                  <c:v>NONWEARABLES OTHERS</c:v>
                </c:pt>
                <c:pt idx="2">
                  <c:v>SPORT BOTTLES</c:v>
                </c:pt>
                <c:pt idx="3">
                  <c:v>BACKPACKS</c:v>
                </c:pt>
                <c:pt idx="4">
                  <c:v>SAFETY AUTO &amp; TOOLS</c:v>
                </c:pt>
                <c:pt idx="5">
                  <c:v>STATIONERY</c:v>
                </c:pt>
                <c:pt idx="6">
                  <c:v>WRITING</c:v>
                </c:pt>
                <c:pt idx="7">
                  <c:v>TOTES</c:v>
                </c:pt>
                <c:pt idx="8">
                  <c:v>POLOS</c:v>
                </c:pt>
                <c:pt idx="9">
                  <c:v>MUGS &amp; TUMBLERS</c:v>
                </c:pt>
                <c:pt idx="10">
                  <c:v>OUTDOOR &amp; LEISURE</c:v>
                </c:pt>
                <c:pt idx="11">
                  <c:v>GENERAL</c:v>
                </c:pt>
                <c:pt idx="12">
                  <c:v>UMBRELLAS</c:v>
                </c:pt>
                <c:pt idx="13">
                  <c:v>HBA</c:v>
                </c:pt>
                <c:pt idx="14">
                  <c:v>BUSINESS CASES</c:v>
                </c:pt>
                <c:pt idx="15">
                  <c:v>JACKETS</c:v>
                </c:pt>
                <c:pt idx="16">
                  <c:v>AUDIO</c:v>
                </c:pt>
                <c:pt idx="17">
                  <c:v>T-SHIRTS &amp; ACTIVE TOPS</c:v>
                </c:pt>
                <c:pt idx="18">
                  <c:v>GENERAL TECH</c:v>
                </c:pt>
                <c:pt idx="19">
                  <c:v>HOUSEWARES</c:v>
                </c:pt>
              </c:strCache>
            </c:strRef>
          </c:cat>
          <c:val>
            <c:numRef>
              <c:f>SUB_CATEGORIES!$H$5:$H$24</c:f>
              <c:numCache>
                <c:formatCode>_(* #,##0.00_);_(* \(#,##0.00\);_(* "-"??_);_(@_)</c:formatCode>
                <c:ptCount val="20"/>
                <c:pt idx="0">
                  <c:v>70799.066872300085</c:v>
                </c:pt>
                <c:pt idx="1">
                  <c:v>670151.9</c:v>
                </c:pt>
                <c:pt idx="2">
                  <c:v>142498.4200000001</c:v>
                </c:pt>
                <c:pt idx="3">
                  <c:v>133660.13999999993</c:v>
                </c:pt>
                <c:pt idx="4">
                  <c:v>242222.43999999994</c:v>
                </c:pt>
                <c:pt idx="5">
                  <c:v>142345.78</c:v>
                </c:pt>
                <c:pt idx="6">
                  <c:v>119276.92000000001</c:v>
                </c:pt>
                <c:pt idx="7">
                  <c:v>97204.280000000013</c:v>
                </c:pt>
                <c:pt idx="8">
                  <c:v>106294.36</c:v>
                </c:pt>
                <c:pt idx="9">
                  <c:v>113432.21999999999</c:v>
                </c:pt>
                <c:pt idx="10">
                  <c:v>59808.320000000022</c:v>
                </c:pt>
                <c:pt idx="11">
                  <c:v>260631.51999999996</c:v>
                </c:pt>
                <c:pt idx="12">
                  <c:v>55676.679999999993</c:v>
                </c:pt>
                <c:pt idx="13">
                  <c:v>170954.06000000003</c:v>
                </c:pt>
                <c:pt idx="14">
                  <c:v>82981.319999999992</c:v>
                </c:pt>
                <c:pt idx="15">
                  <c:v>38123.719999999972</c:v>
                </c:pt>
                <c:pt idx="16">
                  <c:v>63824.660000000025</c:v>
                </c:pt>
                <c:pt idx="17">
                  <c:v>66061.960000000021</c:v>
                </c:pt>
                <c:pt idx="18">
                  <c:v>111807.61999999998</c:v>
                </c:pt>
                <c:pt idx="19">
                  <c:v>29540.660000000011</c:v>
                </c:pt>
              </c:numCache>
            </c:numRef>
          </c:val>
          <c:extLst>
            <c:ext xmlns:c16="http://schemas.microsoft.com/office/drawing/2014/chart" uri="{C3380CC4-5D6E-409C-BE32-E72D297353CC}">
              <c16:uniqueId val="{00000000-6CE9-4324-9DC2-AA827288B268}"/>
            </c:ext>
          </c:extLst>
        </c:ser>
        <c:ser>
          <c:idx val="2"/>
          <c:order val="1"/>
          <c:tx>
            <c:strRef>
              <c:f>SUB_CATEGORIES!$I$4</c:f>
              <c:strCache>
                <c:ptCount val="1"/>
                <c:pt idx="0">
                  <c:v>Gross Profit </c:v>
                </c:pt>
              </c:strCache>
            </c:strRef>
          </c:tx>
          <c:spPr>
            <a:solidFill>
              <a:schemeClr val="accent5">
                <a:lumMod val="60000"/>
                <a:lumOff val="40000"/>
              </a:schemeClr>
            </a:solidFill>
            <a:ln>
              <a:noFill/>
            </a:ln>
            <a:effectLst/>
          </c:spPr>
          <c:invertIfNegative val="0"/>
          <c:dLbls>
            <c:dLbl>
              <c:idx val="0"/>
              <c:tx>
                <c:rich>
                  <a:bodyPr/>
                  <a:lstStyle/>
                  <a:p>
                    <a:fld id="{D9E50E51-6DE9-443E-A5C5-1A7CF36709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CE9-4324-9DC2-AA827288B268}"/>
                </c:ext>
              </c:extLst>
            </c:dLbl>
            <c:dLbl>
              <c:idx val="1"/>
              <c:tx>
                <c:rich>
                  <a:bodyPr/>
                  <a:lstStyle/>
                  <a:p>
                    <a:fld id="{5BE13F41-928B-46B8-9805-E8D93163A2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CE9-4324-9DC2-AA827288B268}"/>
                </c:ext>
              </c:extLst>
            </c:dLbl>
            <c:dLbl>
              <c:idx val="2"/>
              <c:tx>
                <c:rich>
                  <a:bodyPr/>
                  <a:lstStyle/>
                  <a:p>
                    <a:fld id="{5F7C55DB-3174-476C-93F6-58DA7ECA9B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E9-4324-9DC2-AA827288B268}"/>
                </c:ext>
              </c:extLst>
            </c:dLbl>
            <c:dLbl>
              <c:idx val="3"/>
              <c:tx>
                <c:rich>
                  <a:bodyPr/>
                  <a:lstStyle/>
                  <a:p>
                    <a:fld id="{94C896B0-D826-4420-9150-E7A71F9A48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E9-4324-9DC2-AA827288B268}"/>
                </c:ext>
              </c:extLst>
            </c:dLbl>
            <c:dLbl>
              <c:idx val="4"/>
              <c:tx>
                <c:rich>
                  <a:bodyPr/>
                  <a:lstStyle/>
                  <a:p>
                    <a:fld id="{3D1F901E-7BAF-443D-88DC-6CC2ACE45A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E9-4324-9DC2-AA827288B268}"/>
                </c:ext>
              </c:extLst>
            </c:dLbl>
            <c:dLbl>
              <c:idx val="5"/>
              <c:tx>
                <c:rich>
                  <a:bodyPr/>
                  <a:lstStyle/>
                  <a:p>
                    <a:fld id="{EB5EB8A9-FFC6-495B-AD75-6FC2BD8027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E9-4324-9DC2-AA827288B268}"/>
                </c:ext>
              </c:extLst>
            </c:dLbl>
            <c:dLbl>
              <c:idx val="6"/>
              <c:tx>
                <c:rich>
                  <a:bodyPr/>
                  <a:lstStyle/>
                  <a:p>
                    <a:fld id="{19DC25E5-9B40-4451-8AC4-C830B923E3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E9-4324-9DC2-AA827288B268}"/>
                </c:ext>
              </c:extLst>
            </c:dLbl>
            <c:dLbl>
              <c:idx val="7"/>
              <c:tx>
                <c:rich>
                  <a:bodyPr/>
                  <a:lstStyle/>
                  <a:p>
                    <a:fld id="{6B1E3F12-7F37-450C-B133-D2D21B5381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E9-4324-9DC2-AA827288B268}"/>
                </c:ext>
              </c:extLst>
            </c:dLbl>
            <c:dLbl>
              <c:idx val="8"/>
              <c:tx>
                <c:rich>
                  <a:bodyPr/>
                  <a:lstStyle/>
                  <a:p>
                    <a:fld id="{CE00F4C3-0A9D-4D82-AB61-8CE6E1B670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E9-4324-9DC2-AA827288B268}"/>
                </c:ext>
              </c:extLst>
            </c:dLbl>
            <c:dLbl>
              <c:idx val="9"/>
              <c:tx>
                <c:rich>
                  <a:bodyPr/>
                  <a:lstStyle/>
                  <a:p>
                    <a:fld id="{2A2A45AB-B355-4BB7-A384-FE5618CA44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E9-4324-9DC2-AA827288B268}"/>
                </c:ext>
              </c:extLst>
            </c:dLbl>
            <c:dLbl>
              <c:idx val="10"/>
              <c:tx>
                <c:rich>
                  <a:bodyPr/>
                  <a:lstStyle/>
                  <a:p>
                    <a:fld id="{CE2F44F8-A3EC-4AB0-B75F-425C49785D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E9-4324-9DC2-AA827288B268}"/>
                </c:ext>
              </c:extLst>
            </c:dLbl>
            <c:dLbl>
              <c:idx val="11"/>
              <c:tx>
                <c:rich>
                  <a:bodyPr/>
                  <a:lstStyle/>
                  <a:p>
                    <a:fld id="{ABCB4899-90EC-48EB-AEEB-3171DA66AB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E9-4324-9DC2-AA827288B268}"/>
                </c:ext>
              </c:extLst>
            </c:dLbl>
            <c:dLbl>
              <c:idx val="12"/>
              <c:tx>
                <c:rich>
                  <a:bodyPr/>
                  <a:lstStyle/>
                  <a:p>
                    <a:fld id="{151EACEE-3C91-49BB-9FC9-73A54A8B69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E9-4324-9DC2-AA827288B268}"/>
                </c:ext>
              </c:extLst>
            </c:dLbl>
            <c:dLbl>
              <c:idx val="13"/>
              <c:tx>
                <c:rich>
                  <a:bodyPr/>
                  <a:lstStyle/>
                  <a:p>
                    <a:fld id="{EBE648C9-8A94-483D-B800-94CF250B8D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E9-4324-9DC2-AA827288B268}"/>
                </c:ext>
              </c:extLst>
            </c:dLbl>
            <c:dLbl>
              <c:idx val="14"/>
              <c:tx>
                <c:rich>
                  <a:bodyPr/>
                  <a:lstStyle/>
                  <a:p>
                    <a:fld id="{7DCAD945-CD96-44B3-8736-6F45D18028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CE9-4324-9DC2-AA827288B268}"/>
                </c:ext>
              </c:extLst>
            </c:dLbl>
            <c:dLbl>
              <c:idx val="15"/>
              <c:tx>
                <c:rich>
                  <a:bodyPr/>
                  <a:lstStyle/>
                  <a:p>
                    <a:fld id="{4444B88E-4AF7-4581-B91B-7C37FE8C57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CE9-4324-9DC2-AA827288B268}"/>
                </c:ext>
              </c:extLst>
            </c:dLbl>
            <c:dLbl>
              <c:idx val="16"/>
              <c:tx>
                <c:rich>
                  <a:bodyPr/>
                  <a:lstStyle/>
                  <a:p>
                    <a:fld id="{5BCF7D47-B9F4-4440-B4FB-C044C879A4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CE9-4324-9DC2-AA827288B268}"/>
                </c:ext>
              </c:extLst>
            </c:dLbl>
            <c:dLbl>
              <c:idx val="17"/>
              <c:tx>
                <c:rich>
                  <a:bodyPr/>
                  <a:lstStyle/>
                  <a:p>
                    <a:fld id="{20CA8A60-3372-4C6F-AE98-6F3B0D1574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CE9-4324-9DC2-AA827288B268}"/>
                </c:ext>
              </c:extLst>
            </c:dLbl>
            <c:dLbl>
              <c:idx val="18"/>
              <c:tx>
                <c:rich>
                  <a:bodyPr/>
                  <a:lstStyle/>
                  <a:p>
                    <a:fld id="{55DF03C1-912D-43BC-93E7-D1956220E1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CE9-4324-9DC2-AA827288B268}"/>
                </c:ext>
              </c:extLst>
            </c:dLbl>
            <c:dLbl>
              <c:idx val="19"/>
              <c:tx>
                <c:rich>
                  <a:bodyPr/>
                  <a:lstStyle/>
                  <a:p>
                    <a:fld id="{D28C17AD-D6B6-4C4F-9CCE-A012B1C471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CE9-4324-9DC2-AA827288B26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SUB_CATEGORIES!$G$5:$G$24</c:f>
              <c:strCache>
                <c:ptCount val="20"/>
                <c:pt idx="0">
                  <c:v>DECORATION CHARGES</c:v>
                </c:pt>
                <c:pt idx="1">
                  <c:v>NONWEARABLES OTHERS</c:v>
                </c:pt>
                <c:pt idx="2">
                  <c:v>SPORT BOTTLES</c:v>
                </c:pt>
                <c:pt idx="3">
                  <c:v>BACKPACKS</c:v>
                </c:pt>
                <c:pt idx="4">
                  <c:v>SAFETY AUTO &amp; TOOLS</c:v>
                </c:pt>
                <c:pt idx="5">
                  <c:v>STATIONERY</c:v>
                </c:pt>
                <c:pt idx="6">
                  <c:v>WRITING</c:v>
                </c:pt>
                <c:pt idx="7">
                  <c:v>TOTES</c:v>
                </c:pt>
                <c:pt idx="8">
                  <c:v>POLOS</c:v>
                </c:pt>
                <c:pt idx="9">
                  <c:v>MUGS &amp; TUMBLERS</c:v>
                </c:pt>
                <c:pt idx="10">
                  <c:v>OUTDOOR &amp; LEISURE</c:v>
                </c:pt>
                <c:pt idx="11">
                  <c:v>GENERAL</c:v>
                </c:pt>
                <c:pt idx="12">
                  <c:v>UMBRELLAS</c:v>
                </c:pt>
                <c:pt idx="13">
                  <c:v>HBA</c:v>
                </c:pt>
                <c:pt idx="14">
                  <c:v>BUSINESS CASES</c:v>
                </c:pt>
                <c:pt idx="15">
                  <c:v>JACKETS</c:v>
                </c:pt>
                <c:pt idx="16">
                  <c:v>AUDIO</c:v>
                </c:pt>
                <c:pt idx="17">
                  <c:v>T-SHIRTS &amp; ACTIVE TOPS</c:v>
                </c:pt>
                <c:pt idx="18">
                  <c:v>GENERAL TECH</c:v>
                </c:pt>
                <c:pt idx="19">
                  <c:v>HOUSEWARES</c:v>
                </c:pt>
              </c:strCache>
            </c:strRef>
          </c:cat>
          <c:val>
            <c:numRef>
              <c:f>SUB_CATEGORIES!$I$5:$I$24</c:f>
              <c:numCache>
                <c:formatCode>_(* #,##0.00_);_(* \(#,##0.00\);_(* "-"??_);_(@_)</c:formatCode>
                <c:ptCount val="20"/>
                <c:pt idx="0">
                  <c:v>420833.23400311964</c:v>
                </c:pt>
                <c:pt idx="1">
                  <c:v>205926.31442400001</c:v>
                </c:pt>
                <c:pt idx="2">
                  <c:v>166408.80301727375</c:v>
                </c:pt>
                <c:pt idx="3">
                  <c:v>155109.00753679298</c:v>
                </c:pt>
                <c:pt idx="4">
                  <c:v>150940.67481773684</c:v>
                </c:pt>
                <c:pt idx="5">
                  <c:v>111142.63871387206</c:v>
                </c:pt>
                <c:pt idx="6">
                  <c:v>89648.999537329961</c:v>
                </c:pt>
                <c:pt idx="7">
                  <c:v>85696.333578069956</c:v>
                </c:pt>
                <c:pt idx="8">
                  <c:v>76351.419259974049</c:v>
                </c:pt>
                <c:pt idx="9">
                  <c:v>75151.860915043013</c:v>
                </c:pt>
                <c:pt idx="10">
                  <c:v>70414.056433766033</c:v>
                </c:pt>
                <c:pt idx="11">
                  <c:v>68521.987508501959</c:v>
                </c:pt>
                <c:pt idx="12">
                  <c:v>59363.50305325901</c:v>
                </c:pt>
                <c:pt idx="13">
                  <c:v>47522.298204304025</c:v>
                </c:pt>
                <c:pt idx="14">
                  <c:v>47257.682560237998</c:v>
                </c:pt>
                <c:pt idx="15">
                  <c:v>44312.285381259979</c:v>
                </c:pt>
                <c:pt idx="16">
                  <c:v>40792.181762699984</c:v>
                </c:pt>
                <c:pt idx="17">
                  <c:v>39163.626402549977</c:v>
                </c:pt>
                <c:pt idx="18">
                  <c:v>36890.584800727011</c:v>
                </c:pt>
                <c:pt idx="19">
                  <c:v>28610.759386465998</c:v>
                </c:pt>
              </c:numCache>
            </c:numRef>
          </c:val>
          <c:extLst>
            <c:ext xmlns:c15="http://schemas.microsoft.com/office/drawing/2012/chart" uri="{02D57815-91ED-43cb-92C2-25804820EDAC}">
              <c15:datalabelsRange>
                <c15:f>SUB_CATEGORIES!$L$5:$L$47</c15:f>
                <c15:dlblRangeCache>
                  <c:ptCount val="43"/>
                  <c:pt idx="0">
                    <c:v>86%</c:v>
                  </c:pt>
                  <c:pt idx="1">
                    <c:v>24%</c:v>
                  </c:pt>
                  <c:pt idx="2">
                    <c:v>54%</c:v>
                  </c:pt>
                  <c:pt idx="3">
                    <c:v>54%</c:v>
                  </c:pt>
                  <c:pt idx="4">
                    <c:v>38%</c:v>
                  </c:pt>
                  <c:pt idx="5">
                    <c:v>44%</c:v>
                  </c:pt>
                  <c:pt idx="6">
                    <c:v>43%</c:v>
                  </c:pt>
                  <c:pt idx="7">
                    <c:v>47%</c:v>
                  </c:pt>
                  <c:pt idx="8">
                    <c:v>42%</c:v>
                  </c:pt>
                  <c:pt idx="9">
                    <c:v>40%</c:v>
                  </c:pt>
                  <c:pt idx="10">
                    <c:v>54%</c:v>
                  </c:pt>
                  <c:pt idx="11">
                    <c:v>21%</c:v>
                  </c:pt>
                  <c:pt idx="12">
                    <c:v>52%</c:v>
                  </c:pt>
                  <c:pt idx="13">
                    <c:v>22%</c:v>
                  </c:pt>
                  <c:pt idx="14">
                    <c:v>36%</c:v>
                  </c:pt>
                  <c:pt idx="15">
                    <c:v>54%</c:v>
                  </c:pt>
                  <c:pt idx="16">
                    <c:v>39%</c:v>
                  </c:pt>
                  <c:pt idx="17">
                    <c:v>37%</c:v>
                  </c:pt>
                  <c:pt idx="18">
                    <c:v>25%</c:v>
                  </c:pt>
                  <c:pt idx="19">
                    <c:v>49%</c:v>
                  </c:pt>
                  <c:pt idx="20">
                    <c:v>38%</c:v>
                  </c:pt>
                  <c:pt idx="21">
                    <c:v>53%</c:v>
                  </c:pt>
                  <c:pt idx="22">
                    <c:v>15%</c:v>
                  </c:pt>
                  <c:pt idx="23">
                    <c:v>52%</c:v>
                  </c:pt>
                  <c:pt idx="24">
                    <c:v>53%</c:v>
                  </c:pt>
                  <c:pt idx="25">
                    <c:v>19%</c:v>
                  </c:pt>
                  <c:pt idx="26">
                    <c:v>59%</c:v>
                  </c:pt>
                  <c:pt idx="27">
                    <c:v>55%</c:v>
                  </c:pt>
                  <c:pt idx="28">
                    <c:v>28%</c:v>
                  </c:pt>
                  <c:pt idx="29">
                    <c:v>51%</c:v>
                  </c:pt>
                  <c:pt idx="30">
                    <c:v>44%</c:v>
                  </c:pt>
                  <c:pt idx="31">
                    <c:v>59%</c:v>
                  </c:pt>
                  <c:pt idx="32">
                    <c:v>23%</c:v>
                  </c:pt>
                  <c:pt idx="33">
                    <c:v>51%</c:v>
                  </c:pt>
                  <c:pt idx="34">
                    <c:v>52%</c:v>
                  </c:pt>
                  <c:pt idx="35">
                    <c:v>57%</c:v>
                  </c:pt>
                  <c:pt idx="36">
                    <c:v>68%</c:v>
                  </c:pt>
                  <c:pt idx="37">
                    <c:v>56%</c:v>
                  </c:pt>
                  <c:pt idx="38">
                    <c:v>59%</c:v>
                  </c:pt>
                  <c:pt idx="39">
                    <c:v>62%</c:v>
                  </c:pt>
                  <c:pt idx="40">
                    <c:v>50%</c:v>
                  </c:pt>
                  <c:pt idx="41">
                    <c:v>28%</c:v>
                  </c:pt>
                  <c:pt idx="42">
                    <c:v>-70%</c:v>
                  </c:pt>
                </c15:dlblRangeCache>
              </c15:datalabelsRange>
            </c:ext>
            <c:ext xmlns:c16="http://schemas.microsoft.com/office/drawing/2014/chart" uri="{C3380CC4-5D6E-409C-BE32-E72D297353CC}">
              <c16:uniqueId val="{00000015-6CE9-4324-9DC2-AA827288B268}"/>
            </c:ext>
          </c:extLst>
        </c:ser>
        <c:ser>
          <c:idx val="3"/>
          <c:order val="2"/>
          <c:tx>
            <c:strRef>
              <c:f>SUB_CATEGORIES!$J$4</c:f>
              <c:strCache>
                <c:ptCount val="1"/>
                <c:pt idx="0">
                  <c:v>Add</c:v>
                </c:pt>
              </c:strCache>
            </c:strRef>
          </c:tx>
          <c:spPr>
            <a:noFill/>
            <a:ln>
              <a:noFill/>
            </a:ln>
            <a:effectLst/>
          </c:spPr>
          <c:invertIfNegative val="0"/>
          <c:dLbls>
            <c:dLbl>
              <c:idx val="0"/>
              <c:tx>
                <c:rich>
                  <a:bodyPr/>
                  <a:lstStyle/>
                  <a:p>
                    <a:fld id="{D204CB7A-73E7-4D2B-B133-5417B97ED2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CE9-4324-9DC2-AA827288B268}"/>
                </c:ext>
              </c:extLst>
            </c:dLbl>
            <c:dLbl>
              <c:idx val="1"/>
              <c:tx>
                <c:rich>
                  <a:bodyPr/>
                  <a:lstStyle/>
                  <a:p>
                    <a:fld id="{3C89CECB-1458-425E-B0AC-0A6C626369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CE9-4324-9DC2-AA827288B268}"/>
                </c:ext>
              </c:extLst>
            </c:dLbl>
            <c:dLbl>
              <c:idx val="2"/>
              <c:tx>
                <c:rich>
                  <a:bodyPr/>
                  <a:lstStyle/>
                  <a:p>
                    <a:fld id="{1C609FC7-1063-4534-9ECE-0D57885E8E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CE9-4324-9DC2-AA827288B268}"/>
                </c:ext>
              </c:extLst>
            </c:dLbl>
            <c:dLbl>
              <c:idx val="3"/>
              <c:tx>
                <c:rich>
                  <a:bodyPr/>
                  <a:lstStyle/>
                  <a:p>
                    <a:fld id="{4CEA40C3-6FCD-4B3A-9A2C-18CB8B0812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CE9-4324-9DC2-AA827288B268}"/>
                </c:ext>
              </c:extLst>
            </c:dLbl>
            <c:dLbl>
              <c:idx val="4"/>
              <c:tx>
                <c:rich>
                  <a:bodyPr/>
                  <a:lstStyle/>
                  <a:p>
                    <a:fld id="{DBCDFBE0-3D24-4042-86F6-176967835A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CE9-4324-9DC2-AA827288B268}"/>
                </c:ext>
              </c:extLst>
            </c:dLbl>
            <c:dLbl>
              <c:idx val="5"/>
              <c:tx>
                <c:rich>
                  <a:bodyPr/>
                  <a:lstStyle/>
                  <a:p>
                    <a:fld id="{C295C69A-9A05-4B34-A79B-6BEF826254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CE9-4324-9DC2-AA827288B268}"/>
                </c:ext>
              </c:extLst>
            </c:dLbl>
            <c:dLbl>
              <c:idx val="6"/>
              <c:tx>
                <c:rich>
                  <a:bodyPr/>
                  <a:lstStyle/>
                  <a:p>
                    <a:fld id="{01CE6EAE-595A-4DF1-B032-0F78104B13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CE9-4324-9DC2-AA827288B268}"/>
                </c:ext>
              </c:extLst>
            </c:dLbl>
            <c:dLbl>
              <c:idx val="7"/>
              <c:tx>
                <c:rich>
                  <a:bodyPr/>
                  <a:lstStyle/>
                  <a:p>
                    <a:fld id="{E50AF682-5CE3-4726-B1D7-A8DDE0404C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CE9-4324-9DC2-AA827288B268}"/>
                </c:ext>
              </c:extLst>
            </c:dLbl>
            <c:dLbl>
              <c:idx val="8"/>
              <c:tx>
                <c:rich>
                  <a:bodyPr/>
                  <a:lstStyle/>
                  <a:p>
                    <a:fld id="{E1DAAF66-B2D5-4D50-884E-6AFDED6DF4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CE9-4324-9DC2-AA827288B268}"/>
                </c:ext>
              </c:extLst>
            </c:dLbl>
            <c:dLbl>
              <c:idx val="9"/>
              <c:tx>
                <c:rich>
                  <a:bodyPr/>
                  <a:lstStyle/>
                  <a:p>
                    <a:fld id="{D5465FAA-7DCD-403A-9D00-C6371DA1FD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CE9-4324-9DC2-AA827288B268}"/>
                </c:ext>
              </c:extLst>
            </c:dLbl>
            <c:dLbl>
              <c:idx val="10"/>
              <c:tx>
                <c:rich>
                  <a:bodyPr/>
                  <a:lstStyle/>
                  <a:p>
                    <a:fld id="{B2A1E5DD-DB9D-4A15-B4CD-DC0CB0F0BA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CE9-4324-9DC2-AA827288B268}"/>
                </c:ext>
              </c:extLst>
            </c:dLbl>
            <c:dLbl>
              <c:idx val="11"/>
              <c:tx>
                <c:rich>
                  <a:bodyPr/>
                  <a:lstStyle/>
                  <a:p>
                    <a:fld id="{A32A1ECC-91B5-412C-8D64-9AF5DACBED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CE9-4324-9DC2-AA827288B268}"/>
                </c:ext>
              </c:extLst>
            </c:dLbl>
            <c:dLbl>
              <c:idx val="12"/>
              <c:tx>
                <c:rich>
                  <a:bodyPr/>
                  <a:lstStyle/>
                  <a:p>
                    <a:fld id="{8AB78193-2450-447E-B54E-86D52BAB95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CE9-4324-9DC2-AA827288B268}"/>
                </c:ext>
              </c:extLst>
            </c:dLbl>
            <c:dLbl>
              <c:idx val="13"/>
              <c:tx>
                <c:rich>
                  <a:bodyPr/>
                  <a:lstStyle/>
                  <a:p>
                    <a:fld id="{05DFAF02-7E9C-419D-800F-58AE38AF35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CE9-4324-9DC2-AA827288B268}"/>
                </c:ext>
              </c:extLst>
            </c:dLbl>
            <c:dLbl>
              <c:idx val="14"/>
              <c:tx>
                <c:rich>
                  <a:bodyPr/>
                  <a:lstStyle/>
                  <a:p>
                    <a:fld id="{D7D3BC0E-58B9-45DB-A851-E893C8A8FB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CE9-4324-9DC2-AA827288B268}"/>
                </c:ext>
              </c:extLst>
            </c:dLbl>
            <c:dLbl>
              <c:idx val="15"/>
              <c:tx>
                <c:rich>
                  <a:bodyPr/>
                  <a:lstStyle/>
                  <a:p>
                    <a:fld id="{EB05E103-DE64-4496-8E7D-172EB8B2F8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CE9-4324-9DC2-AA827288B268}"/>
                </c:ext>
              </c:extLst>
            </c:dLbl>
            <c:dLbl>
              <c:idx val="16"/>
              <c:tx>
                <c:rich>
                  <a:bodyPr/>
                  <a:lstStyle/>
                  <a:p>
                    <a:fld id="{DD202B5A-1816-4D2A-AC29-740EE10739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6CE9-4324-9DC2-AA827288B268}"/>
                </c:ext>
              </c:extLst>
            </c:dLbl>
            <c:dLbl>
              <c:idx val="17"/>
              <c:tx>
                <c:rich>
                  <a:bodyPr/>
                  <a:lstStyle/>
                  <a:p>
                    <a:fld id="{2033946A-5E47-4765-A24B-F02628F1D6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6CE9-4324-9DC2-AA827288B268}"/>
                </c:ext>
              </c:extLst>
            </c:dLbl>
            <c:dLbl>
              <c:idx val="18"/>
              <c:tx>
                <c:rich>
                  <a:bodyPr/>
                  <a:lstStyle/>
                  <a:p>
                    <a:fld id="{BA7FFFB2-DD88-48C4-801E-1887E222D0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6CE9-4324-9DC2-AA827288B268}"/>
                </c:ext>
              </c:extLst>
            </c:dLbl>
            <c:dLbl>
              <c:idx val="19"/>
              <c:tx>
                <c:rich>
                  <a:bodyPr/>
                  <a:lstStyle/>
                  <a:p>
                    <a:fld id="{B5CD1C3C-D452-4BAF-9DFD-A4E77E42CF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6CE9-4324-9DC2-AA827288B26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SUB_CATEGORIES!$G$5:$G$24</c:f>
              <c:strCache>
                <c:ptCount val="20"/>
                <c:pt idx="0">
                  <c:v>DECORATION CHARGES</c:v>
                </c:pt>
                <c:pt idx="1">
                  <c:v>NONWEARABLES OTHERS</c:v>
                </c:pt>
                <c:pt idx="2">
                  <c:v>SPORT BOTTLES</c:v>
                </c:pt>
                <c:pt idx="3">
                  <c:v>BACKPACKS</c:v>
                </c:pt>
                <c:pt idx="4">
                  <c:v>SAFETY AUTO &amp; TOOLS</c:v>
                </c:pt>
                <c:pt idx="5">
                  <c:v>STATIONERY</c:v>
                </c:pt>
                <c:pt idx="6">
                  <c:v>WRITING</c:v>
                </c:pt>
                <c:pt idx="7">
                  <c:v>TOTES</c:v>
                </c:pt>
                <c:pt idx="8">
                  <c:v>POLOS</c:v>
                </c:pt>
                <c:pt idx="9">
                  <c:v>MUGS &amp; TUMBLERS</c:v>
                </c:pt>
                <c:pt idx="10">
                  <c:v>OUTDOOR &amp; LEISURE</c:v>
                </c:pt>
                <c:pt idx="11">
                  <c:v>GENERAL</c:v>
                </c:pt>
                <c:pt idx="12">
                  <c:v>UMBRELLAS</c:v>
                </c:pt>
                <c:pt idx="13">
                  <c:v>HBA</c:v>
                </c:pt>
                <c:pt idx="14">
                  <c:v>BUSINESS CASES</c:v>
                </c:pt>
                <c:pt idx="15">
                  <c:v>JACKETS</c:v>
                </c:pt>
                <c:pt idx="16">
                  <c:v>AUDIO</c:v>
                </c:pt>
                <c:pt idx="17">
                  <c:v>T-SHIRTS &amp; ACTIVE TOPS</c:v>
                </c:pt>
                <c:pt idx="18">
                  <c:v>GENERAL TECH</c:v>
                </c:pt>
                <c:pt idx="19">
                  <c:v>HOUSEWARES</c:v>
                </c:pt>
              </c:strCache>
            </c:strRef>
          </c:cat>
          <c:val>
            <c:numRef>
              <c:f>SUB_CATEGORIES!$J$5:$J$24</c:f>
              <c:numCache>
                <c:formatCode>_(* #,##0.00_);_(* \(#,##0.00\);_(* "-"??_);_(@_)</c:formatCode>
                <c:ptCount val="20"/>
                <c:pt idx="0">
                  <c:v>20000</c:v>
                </c:pt>
                <c:pt idx="1">
                  <c:v>20000</c:v>
                </c:pt>
                <c:pt idx="2">
                  <c:v>20000</c:v>
                </c:pt>
                <c:pt idx="3">
                  <c:v>20000</c:v>
                </c:pt>
                <c:pt idx="4">
                  <c:v>20000</c:v>
                </c:pt>
                <c:pt idx="5">
                  <c:v>20003</c:v>
                </c:pt>
                <c:pt idx="6">
                  <c:v>20000</c:v>
                </c:pt>
                <c:pt idx="7">
                  <c:v>20004</c:v>
                </c:pt>
                <c:pt idx="8">
                  <c:v>20001</c:v>
                </c:pt>
                <c:pt idx="9">
                  <c:v>20004</c:v>
                </c:pt>
                <c:pt idx="10">
                  <c:v>20000</c:v>
                </c:pt>
                <c:pt idx="11">
                  <c:v>20000</c:v>
                </c:pt>
                <c:pt idx="12">
                  <c:v>20002</c:v>
                </c:pt>
                <c:pt idx="13">
                  <c:v>20000</c:v>
                </c:pt>
                <c:pt idx="14">
                  <c:v>20000</c:v>
                </c:pt>
                <c:pt idx="15">
                  <c:v>20001</c:v>
                </c:pt>
                <c:pt idx="16">
                  <c:v>20002</c:v>
                </c:pt>
                <c:pt idx="17">
                  <c:v>20003</c:v>
                </c:pt>
                <c:pt idx="18">
                  <c:v>20004</c:v>
                </c:pt>
                <c:pt idx="19">
                  <c:v>20005</c:v>
                </c:pt>
              </c:numCache>
            </c:numRef>
          </c:val>
          <c:extLst>
            <c:ext xmlns:c15="http://schemas.microsoft.com/office/drawing/2012/chart" uri="{02D57815-91ED-43cb-92C2-25804820EDAC}">
              <c15:datalabelsRange>
                <c15:f>SUB_CATEGORIES!$O$5:$O$47</c15:f>
                <c15:dlblRangeCache>
                  <c:ptCount val="43"/>
                  <c:pt idx="0">
                    <c:v>492 K</c:v>
                  </c:pt>
                  <c:pt idx="1">
                    <c:v>876 K</c:v>
                  </c:pt>
                  <c:pt idx="2">
                    <c:v>309 K</c:v>
                  </c:pt>
                  <c:pt idx="3">
                    <c:v>289 K</c:v>
                  </c:pt>
                  <c:pt idx="4">
                    <c:v>393 K</c:v>
                  </c:pt>
                  <c:pt idx="5">
                    <c:v>253 K</c:v>
                  </c:pt>
                  <c:pt idx="6">
                    <c:v>209 K</c:v>
                  </c:pt>
                  <c:pt idx="7">
                    <c:v>183 K</c:v>
                  </c:pt>
                  <c:pt idx="8">
                    <c:v>183 K</c:v>
                  </c:pt>
                  <c:pt idx="9">
                    <c:v>189 K</c:v>
                  </c:pt>
                  <c:pt idx="10">
                    <c:v>130 K</c:v>
                  </c:pt>
                  <c:pt idx="11">
                    <c:v>329 K</c:v>
                  </c:pt>
                  <c:pt idx="12">
                    <c:v>115 K</c:v>
                  </c:pt>
                  <c:pt idx="13">
                    <c:v>218 K</c:v>
                  </c:pt>
                  <c:pt idx="14">
                    <c:v>130 K</c:v>
                  </c:pt>
                  <c:pt idx="15">
                    <c:v>82 K</c:v>
                  </c:pt>
                  <c:pt idx="16">
                    <c:v>105 K</c:v>
                  </c:pt>
                  <c:pt idx="17">
                    <c:v>105 K</c:v>
                  </c:pt>
                  <c:pt idx="18">
                    <c:v>149 K</c:v>
                  </c:pt>
                  <c:pt idx="19">
                    <c:v>58 K</c:v>
                  </c:pt>
                  <c:pt idx="20">
                    <c:v>68 K</c:v>
                  </c:pt>
                  <c:pt idx="21">
                    <c:v>47 K</c:v>
                  </c:pt>
                  <c:pt idx="22">
                    <c:v>167 K</c:v>
                  </c:pt>
                  <c:pt idx="23">
                    <c:v>44 K</c:v>
                  </c:pt>
                  <c:pt idx="24">
                    <c:v>43 K</c:v>
                  </c:pt>
                  <c:pt idx="25">
                    <c:v>97 K</c:v>
                  </c:pt>
                  <c:pt idx="26">
                    <c:v>30 K</c:v>
                  </c:pt>
                  <c:pt idx="27">
                    <c:v>30 K</c:v>
                  </c:pt>
                  <c:pt idx="28">
                    <c:v>59 K</c:v>
                  </c:pt>
                  <c:pt idx="29">
                    <c:v>26 K</c:v>
                  </c:pt>
                  <c:pt idx="30">
                    <c:v>29 K</c:v>
                  </c:pt>
                  <c:pt idx="31">
                    <c:v>14 K</c:v>
                  </c:pt>
                  <c:pt idx="32">
                    <c:v>34 K</c:v>
                  </c:pt>
                  <c:pt idx="33">
                    <c:v>15 K</c:v>
                  </c:pt>
                  <c:pt idx="34">
                    <c:v>15 K</c:v>
                  </c:pt>
                  <c:pt idx="35">
                    <c:v>11 K</c:v>
                  </c:pt>
                  <c:pt idx="36">
                    <c:v>6 K</c:v>
                  </c:pt>
                  <c:pt idx="37">
                    <c:v>3 K</c:v>
                  </c:pt>
                  <c:pt idx="38">
                    <c:v>3 K</c:v>
                  </c:pt>
                  <c:pt idx="39">
                    <c:v>1 K</c:v>
                  </c:pt>
                  <c:pt idx="40">
                    <c:v>787</c:v>
                  </c:pt>
                  <c:pt idx="41">
                    <c:v>1 K</c:v>
                  </c:pt>
                  <c:pt idx="42">
                    <c:v>23 K</c:v>
                  </c:pt>
                </c15:dlblRangeCache>
              </c15:datalabelsRange>
            </c:ext>
            <c:ext xmlns:c16="http://schemas.microsoft.com/office/drawing/2014/chart" uri="{C3380CC4-5D6E-409C-BE32-E72D297353CC}">
              <c16:uniqueId val="{0000002A-6CE9-4324-9DC2-AA827288B268}"/>
            </c:ext>
          </c:extLst>
        </c:ser>
        <c:dLbls>
          <c:showLegendKey val="0"/>
          <c:showVal val="0"/>
          <c:showCatName val="0"/>
          <c:showSerName val="0"/>
          <c:showPercent val="0"/>
          <c:showBubbleSize val="0"/>
        </c:dLbls>
        <c:gapWidth val="72"/>
        <c:overlap val="100"/>
        <c:axId val="834093375"/>
        <c:axId val="834093855"/>
      </c:barChart>
      <c:catAx>
        <c:axId val="83409337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834093855"/>
        <c:crosses val="autoZero"/>
        <c:auto val="1"/>
        <c:lblAlgn val="ctr"/>
        <c:lblOffset val="100"/>
        <c:noMultiLvlLbl val="0"/>
      </c:catAx>
      <c:valAx>
        <c:axId val="834093855"/>
        <c:scaling>
          <c:orientation val="minMax"/>
        </c:scaling>
        <c:delete val="1"/>
        <c:axPos val="t"/>
        <c:numFmt formatCode="_(* #,##0.00_);_(* \(#,##0.00\);_(* &quot;-&quot;??_);_(@_)" sourceLinked="1"/>
        <c:majorTickMark val="none"/>
        <c:minorTickMark val="none"/>
        <c:tickLblPos val="nextTo"/>
        <c:crossAx val="8340933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Debtors!$B$2</c:f>
          <c:strCache>
            <c:ptCount val="1"/>
            <c:pt idx="0">
              <c:v>TOP20 DEBTORS, SORT BY GP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1"/>
          <c:order val="0"/>
          <c:spPr>
            <a:pattFill prst="pct20">
              <a:fgClr>
                <a:schemeClr val="accent5">
                  <a:lumMod val="75000"/>
                </a:schemeClr>
              </a:fgClr>
              <a:bgClr>
                <a:schemeClr val="accent5">
                  <a:lumMod val="60000"/>
                  <a:lumOff val="40000"/>
                </a:schemeClr>
              </a:bgClr>
            </a:pattFill>
            <a:ln>
              <a:noFill/>
            </a:ln>
            <a:effectLst/>
          </c:spPr>
          <c:invertIfNegative val="0"/>
          <c:cat>
            <c:numRef>
              <c:f>Debtors!$G$5:$G$24</c:f>
              <c:numCache>
                <c:formatCode>@</c:formatCode>
                <c:ptCount val="20"/>
                <c:pt idx="0">
                  <c:v>6001247</c:v>
                </c:pt>
                <c:pt idx="1">
                  <c:v>3014607</c:v>
                </c:pt>
                <c:pt idx="2">
                  <c:v>6001433</c:v>
                </c:pt>
                <c:pt idx="3">
                  <c:v>6001736</c:v>
                </c:pt>
                <c:pt idx="4">
                  <c:v>3013886</c:v>
                </c:pt>
                <c:pt idx="5">
                  <c:v>3014231</c:v>
                </c:pt>
                <c:pt idx="6">
                  <c:v>2632</c:v>
                </c:pt>
                <c:pt idx="7">
                  <c:v>3014196</c:v>
                </c:pt>
                <c:pt idx="8">
                  <c:v>100611</c:v>
                </c:pt>
                <c:pt idx="9">
                  <c:v>3014532</c:v>
                </c:pt>
                <c:pt idx="10">
                  <c:v>3014475</c:v>
                </c:pt>
                <c:pt idx="11">
                  <c:v>3014677</c:v>
                </c:pt>
                <c:pt idx="12">
                  <c:v>3014899</c:v>
                </c:pt>
                <c:pt idx="13">
                  <c:v>3014251</c:v>
                </c:pt>
                <c:pt idx="14">
                  <c:v>3013395</c:v>
                </c:pt>
                <c:pt idx="15">
                  <c:v>3013812</c:v>
                </c:pt>
                <c:pt idx="16">
                  <c:v>6001350</c:v>
                </c:pt>
                <c:pt idx="17">
                  <c:v>3014377</c:v>
                </c:pt>
                <c:pt idx="18">
                  <c:v>3013412</c:v>
                </c:pt>
                <c:pt idx="19">
                  <c:v>6000468</c:v>
                </c:pt>
              </c:numCache>
            </c:numRef>
          </c:cat>
          <c:val>
            <c:numRef>
              <c:f>Debtors!$H$5:$H$24</c:f>
              <c:numCache>
                <c:formatCode>_(* #,##0.00_);_(* \(#,##0.00\);_(* "-"??_);_(@_)</c:formatCode>
                <c:ptCount val="20"/>
                <c:pt idx="0">
                  <c:v>598087.04</c:v>
                </c:pt>
                <c:pt idx="1">
                  <c:v>34899.9</c:v>
                </c:pt>
                <c:pt idx="2">
                  <c:v>82538.279999999984</c:v>
                </c:pt>
                <c:pt idx="3">
                  <c:v>62218.37999999999</c:v>
                </c:pt>
                <c:pt idx="4">
                  <c:v>28839.1</c:v>
                </c:pt>
                <c:pt idx="5">
                  <c:v>20339.139999999996</c:v>
                </c:pt>
                <c:pt idx="6">
                  <c:v>66643.739999999991</c:v>
                </c:pt>
                <c:pt idx="7">
                  <c:v>18913.64</c:v>
                </c:pt>
                <c:pt idx="8">
                  <c:v>11002.199999999999</c:v>
                </c:pt>
                <c:pt idx="9">
                  <c:v>28775.06</c:v>
                </c:pt>
                <c:pt idx="10">
                  <c:v>47876.679999999986</c:v>
                </c:pt>
                <c:pt idx="11">
                  <c:v>22764.979999999996</c:v>
                </c:pt>
                <c:pt idx="12">
                  <c:v>89234.84</c:v>
                </c:pt>
                <c:pt idx="13">
                  <c:v>14009.579999999998</c:v>
                </c:pt>
                <c:pt idx="14">
                  <c:v>9737.1914779899998</c:v>
                </c:pt>
                <c:pt idx="15">
                  <c:v>27129.7</c:v>
                </c:pt>
                <c:pt idx="16">
                  <c:v>18107.86</c:v>
                </c:pt>
                <c:pt idx="17">
                  <c:v>32901.68</c:v>
                </c:pt>
                <c:pt idx="18">
                  <c:v>10473.655546049999</c:v>
                </c:pt>
                <c:pt idx="19">
                  <c:v>27053.320000000003</c:v>
                </c:pt>
              </c:numCache>
            </c:numRef>
          </c:val>
          <c:extLst>
            <c:ext xmlns:c16="http://schemas.microsoft.com/office/drawing/2014/chart" uri="{C3380CC4-5D6E-409C-BE32-E72D297353CC}">
              <c16:uniqueId val="{00000000-B246-407E-B27C-39AA5EDDCE9A}"/>
            </c:ext>
          </c:extLst>
        </c:ser>
        <c:ser>
          <c:idx val="2"/>
          <c:order val="1"/>
          <c:spPr>
            <a:solidFill>
              <a:schemeClr val="accent5">
                <a:lumMod val="60000"/>
                <a:lumOff val="40000"/>
              </a:schemeClr>
            </a:solidFill>
            <a:ln>
              <a:noFill/>
            </a:ln>
            <a:effectLst/>
          </c:spPr>
          <c:invertIfNegative val="0"/>
          <c:dLbls>
            <c:dLbl>
              <c:idx val="0"/>
              <c:tx>
                <c:rich>
                  <a:bodyPr/>
                  <a:lstStyle/>
                  <a:p>
                    <a:fld id="{55384AEA-508E-48EE-8621-32B7476254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246-407E-B27C-39AA5EDDCE9A}"/>
                </c:ext>
              </c:extLst>
            </c:dLbl>
            <c:dLbl>
              <c:idx val="1"/>
              <c:tx>
                <c:rich>
                  <a:bodyPr/>
                  <a:lstStyle/>
                  <a:p>
                    <a:fld id="{FB20A1ED-3DBC-4D8B-9027-BB23B40819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246-407E-B27C-39AA5EDDCE9A}"/>
                </c:ext>
              </c:extLst>
            </c:dLbl>
            <c:dLbl>
              <c:idx val="2"/>
              <c:tx>
                <c:rich>
                  <a:bodyPr/>
                  <a:lstStyle/>
                  <a:p>
                    <a:fld id="{0FBF553E-5FB6-48C8-AA79-6774E4A579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246-407E-B27C-39AA5EDDCE9A}"/>
                </c:ext>
              </c:extLst>
            </c:dLbl>
            <c:dLbl>
              <c:idx val="3"/>
              <c:tx>
                <c:rich>
                  <a:bodyPr/>
                  <a:lstStyle/>
                  <a:p>
                    <a:fld id="{83008718-8EE3-48E7-8D0E-88C1A8189F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246-407E-B27C-39AA5EDDCE9A}"/>
                </c:ext>
              </c:extLst>
            </c:dLbl>
            <c:dLbl>
              <c:idx val="4"/>
              <c:tx>
                <c:rich>
                  <a:bodyPr/>
                  <a:lstStyle/>
                  <a:p>
                    <a:fld id="{9CE52483-1235-42C1-9245-85DC916AA2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246-407E-B27C-39AA5EDDCE9A}"/>
                </c:ext>
              </c:extLst>
            </c:dLbl>
            <c:dLbl>
              <c:idx val="5"/>
              <c:tx>
                <c:rich>
                  <a:bodyPr/>
                  <a:lstStyle/>
                  <a:p>
                    <a:fld id="{A1B60221-DF91-4C22-ABFD-D1F73FEE2C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246-407E-B27C-39AA5EDDCE9A}"/>
                </c:ext>
              </c:extLst>
            </c:dLbl>
            <c:dLbl>
              <c:idx val="6"/>
              <c:tx>
                <c:rich>
                  <a:bodyPr/>
                  <a:lstStyle/>
                  <a:p>
                    <a:fld id="{E4E99FA0-2778-4F4D-8E40-192629F6D5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246-407E-B27C-39AA5EDDCE9A}"/>
                </c:ext>
              </c:extLst>
            </c:dLbl>
            <c:dLbl>
              <c:idx val="7"/>
              <c:tx>
                <c:rich>
                  <a:bodyPr/>
                  <a:lstStyle/>
                  <a:p>
                    <a:fld id="{BD68DC8E-AFA9-4D7B-A704-9BF670C2E9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246-407E-B27C-39AA5EDDCE9A}"/>
                </c:ext>
              </c:extLst>
            </c:dLbl>
            <c:dLbl>
              <c:idx val="8"/>
              <c:tx>
                <c:rich>
                  <a:bodyPr/>
                  <a:lstStyle/>
                  <a:p>
                    <a:fld id="{78B00976-7B54-4BDF-9153-CFB1941B12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246-407E-B27C-39AA5EDDCE9A}"/>
                </c:ext>
              </c:extLst>
            </c:dLbl>
            <c:dLbl>
              <c:idx val="9"/>
              <c:tx>
                <c:rich>
                  <a:bodyPr/>
                  <a:lstStyle/>
                  <a:p>
                    <a:fld id="{2328F72E-B0B6-4B5C-AFEC-38BF6F0FB7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246-407E-B27C-39AA5EDDCE9A}"/>
                </c:ext>
              </c:extLst>
            </c:dLbl>
            <c:dLbl>
              <c:idx val="10"/>
              <c:tx>
                <c:rich>
                  <a:bodyPr/>
                  <a:lstStyle/>
                  <a:p>
                    <a:fld id="{9722861F-BDD3-41A3-8B9D-579024705B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246-407E-B27C-39AA5EDDCE9A}"/>
                </c:ext>
              </c:extLst>
            </c:dLbl>
            <c:dLbl>
              <c:idx val="11"/>
              <c:tx>
                <c:rich>
                  <a:bodyPr/>
                  <a:lstStyle/>
                  <a:p>
                    <a:fld id="{7497F72D-030F-4F99-BC70-E2789C14BA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246-407E-B27C-39AA5EDDCE9A}"/>
                </c:ext>
              </c:extLst>
            </c:dLbl>
            <c:dLbl>
              <c:idx val="12"/>
              <c:tx>
                <c:rich>
                  <a:bodyPr/>
                  <a:lstStyle/>
                  <a:p>
                    <a:fld id="{8E031C48-EA34-4483-8B76-5B12557DA8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246-407E-B27C-39AA5EDDCE9A}"/>
                </c:ext>
              </c:extLst>
            </c:dLbl>
            <c:dLbl>
              <c:idx val="13"/>
              <c:tx>
                <c:rich>
                  <a:bodyPr/>
                  <a:lstStyle/>
                  <a:p>
                    <a:fld id="{8FFB51B5-0530-4F06-A39B-46DEDBF324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246-407E-B27C-39AA5EDDCE9A}"/>
                </c:ext>
              </c:extLst>
            </c:dLbl>
            <c:dLbl>
              <c:idx val="14"/>
              <c:tx>
                <c:rich>
                  <a:bodyPr/>
                  <a:lstStyle/>
                  <a:p>
                    <a:fld id="{0B980F79-B97B-41BA-8DE4-5D95F84343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246-407E-B27C-39AA5EDDCE9A}"/>
                </c:ext>
              </c:extLst>
            </c:dLbl>
            <c:dLbl>
              <c:idx val="15"/>
              <c:tx>
                <c:rich>
                  <a:bodyPr/>
                  <a:lstStyle/>
                  <a:p>
                    <a:fld id="{6C909EBB-86AE-4A20-A647-E66C7D0432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246-407E-B27C-39AA5EDDCE9A}"/>
                </c:ext>
              </c:extLst>
            </c:dLbl>
            <c:dLbl>
              <c:idx val="16"/>
              <c:tx>
                <c:rich>
                  <a:bodyPr/>
                  <a:lstStyle/>
                  <a:p>
                    <a:fld id="{EA114C3D-5B23-4A4D-ABF8-8E9231E39F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246-407E-B27C-39AA5EDDCE9A}"/>
                </c:ext>
              </c:extLst>
            </c:dLbl>
            <c:dLbl>
              <c:idx val="17"/>
              <c:tx>
                <c:rich>
                  <a:bodyPr/>
                  <a:lstStyle/>
                  <a:p>
                    <a:fld id="{7BF4B177-5861-4527-B9E4-8B992D515C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246-407E-B27C-39AA5EDDCE9A}"/>
                </c:ext>
              </c:extLst>
            </c:dLbl>
            <c:dLbl>
              <c:idx val="18"/>
              <c:tx>
                <c:rich>
                  <a:bodyPr/>
                  <a:lstStyle/>
                  <a:p>
                    <a:fld id="{96CC8FB3-98D5-4C9A-8219-97201C12E1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246-407E-B27C-39AA5EDDCE9A}"/>
                </c:ext>
              </c:extLst>
            </c:dLbl>
            <c:dLbl>
              <c:idx val="19"/>
              <c:tx>
                <c:rich>
                  <a:bodyPr/>
                  <a:lstStyle/>
                  <a:p>
                    <a:fld id="{3ECBD131-DDD1-4491-BB4C-4C5547D897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246-407E-B27C-39AA5EDDCE9A}"/>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Debtors!$G$5:$G$24</c:f>
              <c:numCache>
                <c:formatCode>@</c:formatCode>
                <c:ptCount val="20"/>
                <c:pt idx="0">
                  <c:v>6001247</c:v>
                </c:pt>
                <c:pt idx="1">
                  <c:v>3014607</c:v>
                </c:pt>
                <c:pt idx="2">
                  <c:v>6001433</c:v>
                </c:pt>
                <c:pt idx="3">
                  <c:v>6001736</c:v>
                </c:pt>
                <c:pt idx="4">
                  <c:v>3013886</c:v>
                </c:pt>
                <c:pt idx="5">
                  <c:v>3014231</c:v>
                </c:pt>
                <c:pt idx="6">
                  <c:v>2632</c:v>
                </c:pt>
                <c:pt idx="7">
                  <c:v>3014196</c:v>
                </c:pt>
                <c:pt idx="8">
                  <c:v>100611</c:v>
                </c:pt>
                <c:pt idx="9">
                  <c:v>3014532</c:v>
                </c:pt>
                <c:pt idx="10">
                  <c:v>3014475</c:v>
                </c:pt>
                <c:pt idx="11">
                  <c:v>3014677</c:v>
                </c:pt>
                <c:pt idx="12">
                  <c:v>3014899</c:v>
                </c:pt>
                <c:pt idx="13">
                  <c:v>3014251</c:v>
                </c:pt>
                <c:pt idx="14">
                  <c:v>3013395</c:v>
                </c:pt>
                <c:pt idx="15">
                  <c:v>3013812</c:v>
                </c:pt>
                <c:pt idx="16">
                  <c:v>6001350</c:v>
                </c:pt>
                <c:pt idx="17">
                  <c:v>3014377</c:v>
                </c:pt>
                <c:pt idx="18">
                  <c:v>3013412</c:v>
                </c:pt>
                <c:pt idx="19">
                  <c:v>6000468</c:v>
                </c:pt>
              </c:numCache>
            </c:numRef>
          </c:cat>
          <c:val>
            <c:numRef>
              <c:f>Debtors!$I$5:$I$24</c:f>
              <c:numCache>
                <c:formatCode>_(* #,##0.00_);_(* \(#,##0.00\);_(* "-"??_);_(@_)</c:formatCode>
                <c:ptCount val="20"/>
                <c:pt idx="0">
                  <c:v>196683.24000000002</c:v>
                </c:pt>
                <c:pt idx="1">
                  <c:v>45810.979999999996</c:v>
                </c:pt>
                <c:pt idx="2">
                  <c:v>36857.680000000008</c:v>
                </c:pt>
                <c:pt idx="3">
                  <c:v>35969.020000000004</c:v>
                </c:pt>
                <c:pt idx="4">
                  <c:v>33241.780000000006</c:v>
                </c:pt>
                <c:pt idx="5">
                  <c:v>28741.62</c:v>
                </c:pt>
                <c:pt idx="6">
                  <c:v>26898.320000000007</c:v>
                </c:pt>
                <c:pt idx="7">
                  <c:v>26816.02</c:v>
                </c:pt>
                <c:pt idx="8">
                  <c:v>23979.799999999992</c:v>
                </c:pt>
                <c:pt idx="9">
                  <c:v>23977.66</c:v>
                </c:pt>
                <c:pt idx="10">
                  <c:v>22951.499999999996</c:v>
                </c:pt>
                <c:pt idx="11">
                  <c:v>22382.9</c:v>
                </c:pt>
                <c:pt idx="12">
                  <c:v>19982.400000000001</c:v>
                </c:pt>
                <c:pt idx="13">
                  <c:v>19936.999999999993</c:v>
                </c:pt>
                <c:pt idx="14">
                  <c:v>18055.761048417</c:v>
                </c:pt>
                <c:pt idx="15">
                  <c:v>17880.939999999995</c:v>
                </c:pt>
                <c:pt idx="16">
                  <c:v>17863.82</c:v>
                </c:pt>
                <c:pt idx="17">
                  <c:v>17666.439999999995</c:v>
                </c:pt>
                <c:pt idx="18">
                  <c:v>17315.086867199996</c:v>
                </c:pt>
                <c:pt idx="19">
                  <c:v>15956.639999999998</c:v>
                </c:pt>
              </c:numCache>
            </c:numRef>
          </c:val>
          <c:extLst>
            <c:ext xmlns:c15="http://schemas.microsoft.com/office/drawing/2012/chart" uri="{02D57815-91ED-43cb-92C2-25804820EDAC}">
              <c15:datalabelsRange>
                <c15:f>Debtors!$L$5:$L$24</c15:f>
                <c15:dlblRangeCache>
                  <c:ptCount val="20"/>
                  <c:pt idx="0">
                    <c:v>25%</c:v>
                  </c:pt>
                  <c:pt idx="1">
                    <c:v>57%</c:v>
                  </c:pt>
                  <c:pt idx="2">
                    <c:v>31%</c:v>
                  </c:pt>
                  <c:pt idx="3">
                    <c:v>37%</c:v>
                  </c:pt>
                  <c:pt idx="4">
                    <c:v>54%</c:v>
                  </c:pt>
                  <c:pt idx="5">
                    <c:v>59%</c:v>
                  </c:pt>
                  <c:pt idx="6">
                    <c:v>29%</c:v>
                  </c:pt>
                  <c:pt idx="7">
                    <c:v>59%</c:v>
                  </c:pt>
                  <c:pt idx="8">
                    <c:v>69%</c:v>
                  </c:pt>
                  <c:pt idx="9">
                    <c:v>45%</c:v>
                  </c:pt>
                  <c:pt idx="10">
                    <c:v>32%</c:v>
                  </c:pt>
                  <c:pt idx="11">
                    <c:v>50%</c:v>
                  </c:pt>
                  <c:pt idx="12">
                    <c:v>18%</c:v>
                  </c:pt>
                  <c:pt idx="13">
                    <c:v>59%</c:v>
                  </c:pt>
                  <c:pt idx="14">
                    <c:v>65%</c:v>
                  </c:pt>
                  <c:pt idx="15">
                    <c:v>40%</c:v>
                  </c:pt>
                  <c:pt idx="16">
                    <c:v>50%</c:v>
                  </c:pt>
                  <c:pt idx="17">
                    <c:v>35%</c:v>
                  </c:pt>
                  <c:pt idx="18">
                    <c:v>62%</c:v>
                  </c:pt>
                  <c:pt idx="19">
                    <c:v>37%</c:v>
                  </c:pt>
                </c15:dlblRangeCache>
              </c15:datalabelsRange>
            </c:ext>
            <c:ext xmlns:c16="http://schemas.microsoft.com/office/drawing/2014/chart" uri="{C3380CC4-5D6E-409C-BE32-E72D297353CC}">
              <c16:uniqueId val="{00000015-B246-407E-B27C-39AA5EDDCE9A}"/>
            </c:ext>
          </c:extLst>
        </c:ser>
        <c:ser>
          <c:idx val="3"/>
          <c:order val="2"/>
          <c:spPr>
            <a:noFill/>
            <a:ln>
              <a:noFill/>
            </a:ln>
            <a:effectLst/>
          </c:spPr>
          <c:invertIfNegative val="0"/>
          <c:dLbls>
            <c:dLbl>
              <c:idx val="0"/>
              <c:tx>
                <c:rich>
                  <a:bodyPr/>
                  <a:lstStyle/>
                  <a:p>
                    <a:fld id="{657C8E31-DDA5-4DA0-9CAC-91626CEBF0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246-407E-B27C-39AA5EDDCE9A}"/>
                </c:ext>
              </c:extLst>
            </c:dLbl>
            <c:dLbl>
              <c:idx val="1"/>
              <c:tx>
                <c:rich>
                  <a:bodyPr/>
                  <a:lstStyle/>
                  <a:p>
                    <a:fld id="{355A8A54-1FC6-4D31-831C-C72D823298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246-407E-B27C-39AA5EDDCE9A}"/>
                </c:ext>
              </c:extLst>
            </c:dLbl>
            <c:dLbl>
              <c:idx val="2"/>
              <c:tx>
                <c:rich>
                  <a:bodyPr/>
                  <a:lstStyle/>
                  <a:p>
                    <a:fld id="{633DF02F-419F-4ACA-B9E2-390C49AC1B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246-407E-B27C-39AA5EDDCE9A}"/>
                </c:ext>
              </c:extLst>
            </c:dLbl>
            <c:dLbl>
              <c:idx val="3"/>
              <c:tx>
                <c:rich>
                  <a:bodyPr/>
                  <a:lstStyle/>
                  <a:p>
                    <a:fld id="{EF03036C-AAA9-412C-BA97-359D9350D8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246-407E-B27C-39AA5EDDCE9A}"/>
                </c:ext>
              </c:extLst>
            </c:dLbl>
            <c:dLbl>
              <c:idx val="4"/>
              <c:tx>
                <c:rich>
                  <a:bodyPr/>
                  <a:lstStyle/>
                  <a:p>
                    <a:fld id="{A4C20FFC-05EF-46B4-BC91-1D19466B81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246-407E-B27C-39AA5EDDCE9A}"/>
                </c:ext>
              </c:extLst>
            </c:dLbl>
            <c:dLbl>
              <c:idx val="5"/>
              <c:tx>
                <c:rich>
                  <a:bodyPr/>
                  <a:lstStyle/>
                  <a:p>
                    <a:fld id="{6F58EBF2-AE71-4ED1-8830-669653D694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246-407E-B27C-39AA5EDDCE9A}"/>
                </c:ext>
              </c:extLst>
            </c:dLbl>
            <c:dLbl>
              <c:idx val="6"/>
              <c:tx>
                <c:rich>
                  <a:bodyPr/>
                  <a:lstStyle/>
                  <a:p>
                    <a:fld id="{B5B771A2-AA18-41E3-9A5B-76DC21A0DA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246-407E-B27C-39AA5EDDCE9A}"/>
                </c:ext>
              </c:extLst>
            </c:dLbl>
            <c:dLbl>
              <c:idx val="7"/>
              <c:tx>
                <c:rich>
                  <a:bodyPr/>
                  <a:lstStyle/>
                  <a:p>
                    <a:fld id="{FA4D6DC2-C735-4DB1-B5AC-A77D969CF0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246-407E-B27C-39AA5EDDCE9A}"/>
                </c:ext>
              </c:extLst>
            </c:dLbl>
            <c:dLbl>
              <c:idx val="8"/>
              <c:tx>
                <c:rich>
                  <a:bodyPr/>
                  <a:lstStyle/>
                  <a:p>
                    <a:fld id="{3639118A-8A2D-4F89-8789-89DD899FB4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246-407E-B27C-39AA5EDDCE9A}"/>
                </c:ext>
              </c:extLst>
            </c:dLbl>
            <c:dLbl>
              <c:idx val="9"/>
              <c:tx>
                <c:rich>
                  <a:bodyPr/>
                  <a:lstStyle/>
                  <a:p>
                    <a:fld id="{12840174-23A9-41FD-AC86-DECD657037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246-407E-B27C-39AA5EDDCE9A}"/>
                </c:ext>
              </c:extLst>
            </c:dLbl>
            <c:dLbl>
              <c:idx val="10"/>
              <c:tx>
                <c:rich>
                  <a:bodyPr/>
                  <a:lstStyle/>
                  <a:p>
                    <a:fld id="{A21754B2-4FA8-4D47-A9FE-B29CB38B9A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246-407E-B27C-39AA5EDDCE9A}"/>
                </c:ext>
              </c:extLst>
            </c:dLbl>
            <c:dLbl>
              <c:idx val="11"/>
              <c:tx>
                <c:rich>
                  <a:bodyPr/>
                  <a:lstStyle/>
                  <a:p>
                    <a:fld id="{CFAE0A9C-34D4-4E3F-AFD4-A198822CFF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246-407E-B27C-39AA5EDDCE9A}"/>
                </c:ext>
              </c:extLst>
            </c:dLbl>
            <c:dLbl>
              <c:idx val="12"/>
              <c:tx>
                <c:rich>
                  <a:bodyPr/>
                  <a:lstStyle/>
                  <a:p>
                    <a:fld id="{40E87187-84A0-43F5-9D31-53B5D59EE5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246-407E-B27C-39AA5EDDCE9A}"/>
                </c:ext>
              </c:extLst>
            </c:dLbl>
            <c:dLbl>
              <c:idx val="13"/>
              <c:tx>
                <c:rich>
                  <a:bodyPr/>
                  <a:lstStyle/>
                  <a:p>
                    <a:fld id="{46742182-352B-4001-8061-3B02467E73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246-407E-B27C-39AA5EDDCE9A}"/>
                </c:ext>
              </c:extLst>
            </c:dLbl>
            <c:dLbl>
              <c:idx val="14"/>
              <c:tx>
                <c:rich>
                  <a:bodyPr/>
                  <a:lstStyle/>
                  <a:p>
                    <a:fld id="{16E86665-D7ED-4146-90F1-17DCF5A7EB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246-407E-B27C-39AA5EDDCE9A}"/>
                </c:ext>
              </c:extLst>
            </c:dLbl>
            <c:dLbl>
              <c:idx val="15"/>
              <c:tx>
                <c:rich>
                  <a:bodyPr/>
                  <a:lstStyle/>
                  <a:p>
                    <a:fld id="{67A03437-761F-4814-8D20-80A6EB6A5A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246-407E-B27C-39AA5EDDCE9A}"/>
                </c:ext>
              </c:extLst>
            </c:dLbl>
            <c:dLbl>
              <c:idx val="16"/>
              <c:tx>
                <c:rich>
                  <a:bodyPr/>
                  <a:lstStyle/>
                  <a:p>
                    <a:fld id="{51A128A3-3558-432E-A3A3-36228E01A6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246-407E-B27C-39AA5EDDCE9A}"/>
                </c:ext>
              </c:extLst>
            </c:dLbl>
            <c:dLbl>
              <c:idx val="17"/>
              <c:tx>
                <c:rich>
                  <a:bodyPr/>
                  <a:lstStyle/>
                  <a:p>
                    <a:fld id="{A20C85FF-1AE1-4FBB-B16C-0E81745637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246-407E-B27C-39AA5EDDCE9A}"/>
                </c:ext>
              </c:extLst>
            </c:dLbl>
            <c:dLbl>
              <c:idx val="18"/>
              <c:tx>
                <c:rich>
                  <a:bodyPr/>
                  <a:lstStyle/>
                  <a:p>
                    <a:fld id="{8A65E444-6ED0-43F8-B0B3-0984AF3CEA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B246-407E-B27C-39AA5EDDCE9A}"/>
                </c:ext>
              </c:extLst>
            </c:dLbl>
            <c:dLbl>
              <c:idx val="19"/>
              <c:tx>
                <c:rich>
                  <a:bodyPr/>
                  <a:lstStyle/>
                  <a:p>
                    <a:fld id="{8B1B5B4B-AFE2-4BB5-992C-43B8E16138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B246-407E-B27C-39AA5EDDCE9A}"/>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Debtors!$G$5:$G$24</c:f>
              <c:numCache>
                <c:formatCode>@</c:formatCode>
                <c:ptCount val="20"/>
                <c:pt idx="0">
                  <c:v>6001247</c:v>
                </c:pt>
                <c:pt idx="1">
                  <c:v>3014607</c:v>
                </c:pt>
                <c:pt idx="2">
                  <c:v>6001433</c:v>
                </c:pt>
                <c:pt idx="3">
                  <c:v>6001736</c:v>
                </c:pt>
                <c:pt idx="4">
                  <c:v>3013886</c:v>
                </c:pt>
                <c:pt idx="5">
                  <c:v>3014231</c:v>
                </c:pt>
                <c:pt idx="6">
                  <c:v>2632</c:v>
                </c:pt>
                <c:pt idx="7">
                  <c:v>3014196</c:v>
                </c:pt>
                <c:pt idx="8">
                  <c:v>100611</c:v>
                </c:pt>
                <c:pt idx="9">
                  <c:v>3014532</c:v>
                </c:pt>
                <c:pt idx="10">
                  <c:v>3014475</c:v>
                </c:pt>
                <c:pt idx="11">
                  <c:v>3014677</c:v>
                </c:pt>
                <c:pt idx="12">
                  <c:v>3014899</c:v>
                </c:pt>
                <c:pt idx="13">
                  <c:v>3014251</c:v>
                </c:pt>
                <c:pt idx="14">
                  <c:v>3013395</c:v>
                </c:pt>
                <c:pt idx="15">
                  <c:v>3013812</c:v>
                </c:pt>
                <c:pt idx="16">
                  <c:v>6001350</c:v>
                </c:pt>
                <c:pt idx="17">
                  <c:v>3014377</c:v>
                </c:pt>
                <c:pt idx="18">
                  <c:v>3013412</c:v>
                </c:pt>
                <c:pt idx="19">
                  <c:v>6000468</c:v>
                </c:pt>
              </c:numCache>
            </c:numRef>
          </c:cat>
          <c:val>
            <c:numRef>
              <c:f>Debtors!$J$5:$J$24</c:f>
              <c:numCache>
                <c:formatCode>_(* #,##0.00_);_(* \(#,##0.00\);_(* "-"??_);_(@_)</c:formatCode>
                <c:ptCount val="20"/>
                <c:pt idx="0">
                  <c:v>20000</c:v>
                </c:pt>
                <c:pt idx="1">
                  <c:v>20000</c:v>
                </c:pt>
                <c:pt idx="2">
                  <c:v>20000</c:v>
                </c:pt>
                <c:pt idx="3">
                  <c:v>20000</c:v>
                </c:pt>
                <c:pt idx="4">
                  <c:v>20000</c:v>
                </c:pt>
                <c:pt idx="5">
                  <c:v>20000</c:v>
                </c:pt>
                <c:pt idx="6">
                  <c:v>20000</c:v>
                </c:pt>
                <c:pt idx="7">
                  <c:v>20000</c:v>
                </c:pt>
                <c:pt idx="8">
                  <c:v>20000</c:v>
                </c:pt>
                <c:pt idx="9">
                  <c:v>20000</c:v>
                </c:pt>
                <c:pt idx="10">
                  <c:v>20000</c:v>
                </c:pt>
                <c:pt idx="11">
                  <c:v>20000</c:v>
                </c:pt>
                <c:pt idx="12">
                  <c:v>20000</c:v>
                </c:pt>
                <c:pt idx="13">
                  <c:v>20000</c:v>
                </c:pt>
                <c:pt idx="14">
                  <c:v>20000</c:v>
                </c:pt>
                <c:pt idx="15">
                  <c:v>20000</c:v>
                </c:pt>
                <c:pt idx="16">
                  <c:v>20000</c:v>
                </c:pt>
                <c:pt idx="17">
                  <c:v>20000</c:v>
                </c:pt>
                <c:pt idx="18">
                  <c:v>20000</c:v>
                </c:pt>
                <c:pt idx="19">
                  <c:v>20000</c:v>
                </c:pt>
              </c:numCache>
            </c:numRef>
          </c:val>
          <c:extLst>
            <c:ext xmlns:c15="http://schemas.microsoft.com/office/drawing/2012/chart" uri="{02D57815-91ED-43cb-92C2-25804820EDAC}">
              <c15:datalabelsRange>
                <c15:f>Debtors!$O$5:$O$24</c15:f>
                <c15:dlblRangeCache>
                  <c:ptCount val="20"/>
                  <c:pt idx="0">
                    <c:v>795 K</c:v>
                  </c:pt>
                  <c:pt idx="1">
                    <c:v>81 K</c:v>
                  </c:pt>
                  <c:pt idx="2">
                    <c:v>119 K</c:v>
                  </c:pt>
                  <c:pt idx="3">
                    <c:v>98 K</c:v>
                  </c:pt>
                  <c:pt idx="4">
                    <c:v>62 K</c:v>
                  </c:pt>
                  <c:pt idx="5">
                    <c:v>49 K</c:v>
                  </c:pt>
                  <c:pt idx="6">
                    <c:v>94 K</c:v>
                  </c:pt>
                  <c:pt idx="7">
                    <c:v>46 K</c:v>
                  </c:pt>
                  <c:pt idx="8">
                    <c:v>35 K</c:v>
                  </c:pt>
                  <c:pt idx="9">
                    <c:v>53 K</c:v>
                  </c:pt>
                  <c:pt idx="10">
                    <c:v>71 K</c:v>
                  </c:pt>
                  <c:pt idx="11">
                    <c:v>45 K</c:v>
                  </c:pt>
                  <c:pt idx="12">
                    <c:v>109 K</c:v>
                  </c:pt>
                  <c:pt idx="13">
                    <c:v>34 K</c:v>
                  </c:pt>
                  <c:pt idx="14">
                    <c:v>28 K</c:v>
                  </c:pt>
                  <c:pt idx="15">
                    <c:v>45 K</c:v>
                  </c:pt>
                  <c:pt idx="16">
                    <c:v>36 K</c:v>
                  </c:pt>
                  <c:pt idx="17">
                    <c:v>51 K</c:v>
                  </c:pt>
                  <c:pt idx="18">
                    <c:v>28 K</c:v>
                  </c:pt>
                  <c:pt idx="19">
                    <c:v>43 K</c:v>
                  </c:pt>
                </c15:dlblRangeCache>
              </c15:datalabelsRange>
            </c:ext>
            <c:ext xmlns:c16="http://schemas.microsoft.com/office/drawing/2014/chart" uri="{C3380CC4-5D6E-409C-BE32-E72D297353CC}">
              <c16:uniqueId val="{0000002A-B246-407E-B27C-39AA5EDDCE9A}"/>
            </c:ext>
          </c:extLst>
        </c:ser>
        <c:dLbls>
          <c:showLegendKey val="0"/>
          <c:showVal val="0"/>
          <c:showCatName val="0"/>
          <c:showSerName val="0"/>
          <c:showPercent val="0"/>
          <c:showBubbleSize val="0"/>
        </c:dLbls>
        <c:gapWidth val="72"/>
        <c:overlap val="100"/>
        <c:axId val="834093375"/>
        <c:axId val="834093855"/>
      </c:barChart>
      <c:catAx>
        <c:axId val="834093375"/>
        <c:scaling>
          <c:orientation val="maxMin"/>
        </c:scaling>
        <c:delete val="0"/>
        <c:axPos val="l"/>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834093855"/>
        <c:crosses val="autoZero"/>
        <c:auto val="1"/>
        <c:lblAlgn val="ctr"/>
        <c:lblOffset val="100"/>
        <c:noMultiLvlLbl val="0"/>
      </c:catAx>
      <c:valAx>
        <c:axId val="834093855"/>
        <c:scaling>
          <c:orientation val="minMax"/>
        </c:scaling>
        <c:delete val="1"/>
        <c:axPos val="t"/>
        <c:numFmt formatCode="_(* #,##0.00_);_(* \(#,##0.00\);_(* &quot;-&quot;??_);_(@_)" sourceLinked="1"/>
        <c:majorTickMark val="none"/>
        <c:minorTickMark val="none"/>
        <c:tickLblPos val="nextTo"/>
        <c:crossAx val="8340933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[Pricing &amp; Business Data Analyst_test case_Tatiana_Meshkova.xlsx]PRICE_TABLE!PivotTable42</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PRICE POINTS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rgbClr val="FF000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rgbClr val="FF0000"/>
            </a:solidFill>
            <a:round/>
          </a:ln>
          <a:effectLst/>
        </c:spPr>
        <c:marker>
          <c:symbol val="none"/>
        </c:marker>
      </c:pivotFmt>
      <c:pivotFmt>
        <c:idx val="19"/>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rgbClr val="FF000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3">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ln w="28575" cap="rnd">
            <a:solidFill>
              <a:srgbClr val="FF0000"/>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3">
              <a:lumMod val="20000"/>
              <a:lumOff val="80000"/>
            </a:schemeClr>
          </a:solidFill>
          <a:ln>
            <a:noFill/>
          </a:ln>
          <a:effectLst/>
        </c:spPr>
      </c:pivotFmt>
      <c:pivotFmt>
        <c:idx val="28"/>
      </c:pivotFmt>
    </c:pivotFmts>
    <c:plotArea>
      <c:layout/>
      <c:barChart>
        <c:barDir val="col"/>
        <c:grouping val="clustered"/>
        <c:varyColors val="0"/>
        <c:ser>
          <c:idx val="1"/>
          <c:order val="1"/>
          <c:tx>
            <c:strRef>
              <c:f>PRICE_TABLE!$D$3</c:f>
              <c:strCache>
                <c:ptCount val="1"/>
                <c:pt idx="0">
                  <c:v>Price range</c:v>
                </c:pt>
              </c:strCache>
            </c:strRef>
          </c:tx>
          <c:spPr>
            <a:solidFill>
              <a:schemeClr val="accent3">
                <a:lumMod val="20000"/>
                <a:lumOff val="80000"/>
              </a:schemeClr>
            </a:solidFill>
            <a:ln>
              <a:noFill/>
            </a:ln>
            <a:effectLst/>
          </c:spPr>
          <c:invertIfNegative val="0"/>
          <c:cat>
            <c:strRef>
              <c:f>PRICE_TABLE!$B$4:$B$36</c:f>
              <c:strCache>
                <c:ptCount val="32"/>
                <c:pt idx="0">
                  <c:v>2</c:v>
                </c:pt>
                <c:pt idx="1">
                  <c:v>18</c:v>
                </c:pt>
                <c:pt idx="2">
                  <c:v>20</c:v>
                </c:pt>
                <c:pt idx="3">
                  <c:v>36</c:v>
                </c:pt>
                <c:pt idx="4">
                  <c:v>40</c:v>
                </c:pt>
                <c:pt idx="5">
                  <c:v>50</c:v>
                </c:pt>
                <c:pt idx="6">
                  <c:v>60</c:v>
                </c:pt>
                <c:pt idx="7">
                  <c:v>78</c:v>
                </c:pt>
                <c:pt idx="8">
                  <c:v>80</c:v>
                </c:pt>
                <c:pt idx="9">
                  <c:v>84</c:v>
                </c:pt>
                <c:pt idx="10">
                  <c:v>100</c:v>
                </c:pt>
                <c:pt idx="11">
                  <c:v>140</c:v>
                </c:pt>
                <c:pt idx="12">
                  <c:v>150</c:v>
                </c:pt>
                <c:pt idx="13">
                  <c:v>200</c:v>
                </c:pt>
                <c:pt idx="14">
                  <c:v>202</c:v>
                </c:pt>
                <c:pt idx="15">
                  <c:v>208</c:v>
                </c:pt>
                <c:pt idx="16">
                  <c:v>240</c:v>
                </c:pt>
                <c:pt idx="17">
                  <c:v>252</c:v>
                </c:pt>
                <c:pt idx="18">
                  <c:v>300</c:v>
                </c:pt>
                <c:pt idx="19">
                  <c:v>400</c:v>
                </c:pt>
                <c:pt idx="20">
                  <c:v>404</c:v>
                </c:pt>
                <c:pt idx="21">
                  <c:v>410</c:v>
                </c:pt>
                <c:pt idx="22">
                  <c:v>500</c:v>
                </c:pt>
                <c:pt idx="23">
                  <c:v>520</c:v>
                </c:pt>
                <c:pt idx="24">
                  <c:v>600</c:v>
                </c:pt>
                <c:pt idx="25">
                  <c:v>800</c:v>
                </c:pt>
                <c:pt idx="26">
                  <c:v>1000</c:v>
                </c:pt>
                <c:pt idx="27">
                  <c:v>2000</c:v>
                </c:pt>
                <c:pt idx="28">
                  <c:v>2800</c:v>
                </c:pt>
                <c:pt idx="29">
                  <c:v>2810</c:v>
                </c:pt>
                <c:pt idx="30">
                  <c:v>5000</c:v>
                </c:pt>
                <c:pt idx="31">
                  <c:v>13000</c:v>
                </c:pt>
              </c:strCache>
            </c:strRef>
          </c:cat>
          <c:val>
            <c:numRef>
              <c:f>PRICE_TABLE!$D$4:$D$36</c:f>
              <c:numCache>
                <c:formatCode>General</c:formatCode>
                <c:ptCount val="32"/>
                <c:pt idx="0">
                  <c:v>2.41</c:v>
                </c:pt>
                <c:pt idx="1">
                  <c:v>2.8699999999999997</c:v>
                </c:pt>
                <c:pt idx="2">
                  <c:v>2.0666138530000002</c:v>
                </c:pt>
                <c:pt idx="3">
                  <c:v>1.9300000000000002</c:v>
                </c:pt>
                <c:pt idx="4">
                  <c:v>1.94</c:v>
                </c:pt>
                <c:pt idx="5">
                  <c:v>2.68</c:v>
                </c:pt>
                <c:pt idx="6">
                  <c:v>2.2000000000000002</c:v>
                </c:pt>
                <c:pt idx="7">
                  <c:v>2.42</c:v>
                </c:pt>
                <c:pt idx="8">
                  <c:v>3.09</c:v>
                </c:pt>
                <c:pt idx="9">
                  <c:v>2.75</c:v>
                </c:pt>
                <c:pt idx="10">
                  <c:v>5.22</c:v>
                </c:pt>
                <c:pt idx="11">
                  <c:v>2.5</c:v>
                </c:pt>
                <c:pt idx="12">
                  <c:v>2.48</c:v>
                </c:pt>
                <c:pt idx="13">
                  <c:v>5.55</c:v>
                </c:pt>
                <c:pt idx="14">
                  <c:v>1.8199999999999998</c:v>
                </c:pt>
                <c:pt idx="15">
                  <c:v>1.85</c:v>
                </c:pt>
                <c:pt idx="16">
                  <c:v>2.4099999999999997</c:v>
                </c:pt>
                <c:pt idx="17">
                  <c:v>2.35</c:v>
                </c:pt>
                <c:pt idx="18">
                  <c:v>4.0599999999999996</c:v>
                </c:pt>
                <c:pt idx="19">
                  <c:v>2.94</c:v>
                </c:pt>
                <c:pt idx="20">
                  <c:v>2.1100000000000003</c:v>
                </c:pt>
                <c:pt idx="21">
                  <c:v>5.3599999999999994</c:v>
                </c:pt>
                <c:pt idx="22">
                  <c:v>3.01</c:v>
                </c:pt>
                <c:pt idx="23">
                  <c:v>1.9700000000000002</c:v>
                </c:pt>
                <c:pt idx="24">
                  <c:v>2.5499999999999998</c:v>
                </c:pt>
                <c:pt idx="25">
                  <c:v>1.84</c:v>
                </c:pt>
                <c:pt idx="26">
                  <c:v>5.3120000000000003</c:v>
                </c:pt>
                <c:pt idx="27">
                  <c:v>2.4700000000000002</c:v>
                </c:pt>
                <c:pt idx="28">
                  <c:v>1.75</c:v>
                </c:pt>
                <c:pt idx="29">
                  <c:v>1.7399999999999998</c:v>
                </c:pt>
                <c:pt idx="30">
                  <c:v>3.45</c:v>
                </c:pt>
                <c:pt idx="31">
                  <c:v>1.48</c:v>
                </c:pt>
              </c:numCache>
            </c:numRef>
          </c:val>
          <c:extLst>
            <c:ext xmlns:c16="http://schemas.microsoft.com/office/drawing/2014/chart" uri="{C3380CC4-5D6E-409C-BE32-E72D297353CC}">
              <c16:uniqueId val="{00000000-CD9C-4729-BBD1-A03EC9408FB4}"/>
            </c:ext>
          </c:extLst>
        </c:ser>
        <c:ser>
          <c:idx val="3"/>
          <c:order val="3"/>
          <c:tx>
            <c:strRef>
              <c:f>PRICE_TABLE!$F$3</c:f>
              <c:strCache>
                <c:ptCount val="1"/>
                <c:pt idx="0">
                  <c:v>minPr_price</c:v>
                </c:pt>
              </c:strCache>
            </c:strRef>
          </c:tx>
          <c:spPr>
            <a:solidFill>
              <a:schemeClr val="bg1"/>
            </a:solidFill>
            <a:ln>
              <a:noFill/>
            </a:ln>
            <a:effectLst/>
          </c:spPr>
          <c:invertIfNegative val="0"/>
          <c:cat>
            <c:strRef>
              <c:f>PRICE_TABLE!$B$4:$B$36</c:f>
              <c:strCache>
                <c:ptCount val="32"/>
                <c:pt idx="0">
                  <c:v>2</c:v>
                </c:pt>
                <c:pt idx="1">
                  <c:v>18</c:v>
                </c:pt>
                <c:pt idx="2">
                  <c:v>20</c:v>
                </c:pt>
                <c:pt idx="3">
                  <c:v>36</c:v>
                </c:pt>
                <c:pt idx="4">
                  <c:v>40</c:v>
                </c:pt>
                <c:pt idx="5">
                  <c:v>50</c:v>
                </c:pt>
                <c:pt idx="6">
                  <c:v>60</c:v>
                </c:pt>
                <c:pt idx="7">
                  <c:v>78</c:v>
                </c:pt>
                <c:pt idx="8">
                  <c:v>80</c:v>
                </c:pt>
                <c:pt idx="9">
                  <c:v>84</c:v>
                </c:pt>
                <c:pt idx="10">
                  <c:v>100</c:v>
                </c:pt>
                <c:pt idx="11">
                  <c:v>140</c:v>
                </c:pt>
                <c:pt idx="12">
                  <c:v>150</c:v>
                </c:pt>
                <c:pt idx="13">
                  <c:v>200</c:v>
                </c:pt>
                <c:pt idx="14">
                  <c:v>202</c:v>
                </c:pt>
                <c:pt idx="15">
                  <c:v>208</c:v>
                </c:pt>
                <c:pt idx="16">
                  <c:v>240</c:v>
                </c:pt>
                <c:pt idx="17">
                  <c:v>252</c:v>
                </c:pt>
                <c:pt idx="18">
                  <c:v>300</c:v>
                </c:pt>
                <c:pt idx="19">
                  <c:v>400</c:v>
                </c:pt>
                <c:pt idx="20">
                  <c:v>404</c:v>
                </c:pt>
                <c:pt idx="21">
                  <c:v>410</c:v>
                </c:pt>
                <c:pt idx="22">
                  <c:v>500</c:v>
                </c:pt>
                <c:pt idx="23">
                  <c:v>520</c:v>
                </c:pt>
                <c:pt idx="24">
                  <c:v>600</c:v>
                </c:pt>
                <c:pt idx="25">
                  <c:v>800</c:v>
                </c:pt>
                <c:pt idx="26">
                  <c:v>1000</c:v>
                </c:pt>
                <c:pt idx="27">
                  <c:v>2000</c:v>
                </c:pt>
                <c:pt idx="28">
                  <c:v>2800</c:v>
                </c:pt>
                <c:pt idx="29">
                  <c:v>2810</c:v>
                </c:pt>
                <c:pt idx="30">
                  <c:v>5000</c:v>
                </c:pt>
                <c:pt idx="31">
                  <c:v>13000</c:v>
                </c:pt>
              </c:strCache>
            </c:strRef>
          </c:cat>
          <c:val>
            <c:numRef>
              <c:f>PRICE_TABLE!$F$4:$F$36</c:f>
              <c:numCache>
                <c:formatCode>General</c:formatCode>
                <c:ptCount val="32"/>
                <c:pt idx="0">
                  <c:v>2.41</c:v>
                </c:pt>
                <c:pt idx="1">
                  <c:v>2.8699999999999997</c:v>
                </c:pt>
                <c:pt idx="2">
                  <c:v>2.0666138530000002</c:v>
                </c:pt>
                <c:pt idx="3">
                  <c:v>1.9300000000000002</c:v>
                </c:pt>
                <c:pt idx="4">
                  <c:v>1.94</c:v>
                </c:pt>
                <c:pt idx="5">
                  <c:v>1.81</c:v>
                </c:pt>
                <c:pt idx="6">
                  <c:v>2.2000000000000002</c:v>
                </c:pt>
                <c:pt idx="7">
                  <c:v>2.42</c:v>
                </c:pt>
                <c:pt idx="8">
                  <c:v>3.09</c:v>
                </c:pt>
                <c:pt idx="9">
                  <c:v>2.2099559023809525</c:v>
                </c:pt>
                <c:pt idx="10">
                  <c:v>1.73</c:v>
                </c:pt>
                <c:pt idx="11">
                  <c:v>2.42</c:v>
                </c:pt>
                <c:pt idx="12">
                  <c:v>2.0680000000000001</c:v>
                </c:pt>
                <c:pt idx="13">
                  <c:v>1.39</c:v>
                </c:pt>
                <c:pt idx="14">
                  <c:v>1.8199999999999998</c:v>
                </c:pt>
                <c:pt idx="15">
                  <c:v>1.85</c:v>
                </c:pt>
                <c:pt idx="16">
                  <c:v>2.0686801820833334</c:v>
                </c:pt>
                <c:pt idx="17">
                  <c:v>2.35</c:v>
                </c:pt>
                <c:pt idx="18">
                  <c:v>2.0099999999999998</c:v>
                </c:pt>
                <c:pt idx="19">
                  <c:v>1.66</c:v>
                </c:pt>
                <c:pt idx="20">
                  <c:v>2.1100000000000003</c:v>
                </c:pt>
                <c:pt idx="21">
                  <c:v>2.1</c:v>
                </c:pt>
                <c:pt idx="22">
                  <c:v>1.65</c:v>
                </c:pt>
                <c:pt idx="23">
                  <c:v>1.9700000000000002</c:v>
                </c:pt>
                <c:pt idx="24">
                  <c:v>1.7349360916666667</c:v>
                </c:pt>
                <c:pt idx="25">
                  <c:v>1.84</c:v>
                </c:pt>
                <c:pt idx="26">
                  <c:v>1.62</c:v>
                </c:pt>
                <c:pt idx="27">
                  <c:v>1.44</c:v>
                </c:pt>
                <c:pt idx="28">
                  <c:v>1.75</c:v>
                </c:pt>
                <c:pt idx="29">
                  <c:v>1.7399999999999998</c:v>
                </c:pt>
                <c:pt idx="30">
                  <c:v>3.45</c:v>
                </c:pt>
                <c:pt idx="31">
                  <c:v>1.48</c:v>
                </c:pt>
              </c:numCache>
            </c:numRef>
          </c:val>
          <c:extLst>
            <c:ext xmlns:c16="http://schemas.microsoft.com/office/drawing/2014/chart" uri="{C3380CC4-5D6E-409C-BE32-E72D297353CC}">
              <c16:uniqueId val="{00000001-CD9C-4729-BBD1-A03EC9408FB4}"/>
            </c:ext>
          </c:extLst>
        </c:ser>
        <c:dLbls>
          <c:showLegendKey val="0"/>
          <c:showVal val="0"/>
          <c:showCatName val="0"/>
          <c:showSerName val="0"/>
          <c:showPercent val="0"/>
          <c:showBubbleSize val="0"/>
        </c:dLbls>
        <c:gapWidth val="500"/>
        <c:overlap val="100"/>
        <c:axId val="1498787775"/>
        <c:axId val="1498781535"/>
      </c:barChart>
      <c:lineChart>
        <c:grouping val="standard"/>
        <c:varyColors val="0"/>
        <c:ser>
          <c:idx val="0"/>
          <c:order val="0"/>
          <c:tx>
            <c:strRef>
              <c:f>PRICE_TABLE!$C$3</c:f>
              <c:strCache>
                <c:ptCount val="1"/>
                <c:pt idx="0">
                  <c:v>Cost_aver_price</c:v>
                </c:pt>
              </c:strCache>
            </c:strRef>
          </c:tx>
          <c:spPr>
            <a:ln w="28575" cap="rnd">
              <a:solidFill>
                <a:srgbClr val="FF0000"/>
              </a:solidFill>
              <a:round/>
            </a:ln>
            <a:effectLst/>
          </c:spPr>
          <c:marker>
            <c:symbol val="circle"/>
            <c:size val="5"/>
            <c:spPr>
              <a:solidFill>
                <a:schemeClr val="accent1"/>
              </a:solidFill>
              <a:ln w="9525">
                <a:solidFill>
                  <a:schemeClr val="accent1"/>
                </a:solidFill>
              </a:ln>
              <a:effectLst/>
            </c:spPr>
          </c:marker>
          <c:cat>
            <c:strRef>
              <c:f>PRICE_TABLE!$B$4:$B$36</c:f>
              <c:strCache>
                <c:ptCount val="32"/>
                <c:pt idx="0">
                  <c:v>2</c:v>
                </c:pt>
                <c:pt idx="1">
                  <c:v>18</c:v>
                </c:pt>
                <c:pt idx="2">
                  <c:v>20</c:v>
                </c:pt>
                <c:pt idx="3">
                  <c:v>36</c:v>
                </c:pt>
                <c:pt idx="4">
                  <c:v>40</c:v>
                </c:pt>
                <c:pt idx="5">
                  <c:v>50</c:v>
                </c:pt>
                <c:pt idx="6">
                  <c:v>60</c:v>
                </c:pt>
                <c:pt idx="7">
                  <c:v>78</c:v>
                </c:pt>
                <c:pt idx="8">
                  <c:v>80</c:v>
                </c:pt>
                <c:pt idx="9">
                  <c:v>84</c:v>
                </c:pt>
                <c:pt idx="10">
                  <c:v>100</c:v>
                </c:pt>
                <c:pt idx="11">
                  <c:v>140</c:v>
                </c:pt>
                <c:pt idx="12">
                  <c:v>150</c:v>
                </c:pt>
                <c:pt idx="13">
                  <c:v>200</c:v>
                </c:pt>
                <c:pt idx="14">
                  <c:v>202</c:v>
                </c:pt>
                <c:pt idx="15">
                  <c:v>208</c:v>
                </c:pt>
                <c:pt idx="16">
                  <c:v>240</c:v>
                </c:pt>
                <c:pt idx="17">
                  <c:v>252</c:v>
                </c:pt>
                <c:pt idx="18">
                  <c:v>300</c:v>
                </c:pt>
                <c:pt idx="19">
                  <c:v>400</c:v>
                </c:pt>
                <c:pt idx="20">
                  <c:v>404</c:v>
                </c:pt>
                <c:pt idx="21">
                  <c:v>410</c:v>
                </c:pt>
                <c:pt idx="22">
                  <c:v>500</c:v>
                </c:pt>
                <c:pt idx="23">
                  <c:v>520</c:v>
                </c:pt>
                <c:pt idx="24">
                  <c:v>600</c:v>
                </c:pt>
                <c:pt idx="25">
                  <c:v>800</c:v>
                </c:pt>
                <c:pt idx="26">
                  <c:v>1000</c:v>
                </c:pt>
                <c:pt idx="27">
                  <c:v>2000</c:v>
                </c:pt>
                <c:pt idx="28">
                  <c:v>2800</c:v>
                </c:pt>
                <c:pt idx="29">
                  <c:v>2810</c:v>
                </c:pt>
                <c:pt idx="30">
                  <c:v>5000</c:v>
                </c:pt>
                <c:pt idx="31">
                  <c:v>13000</c:v>
                </c:pt>
              </c:strCache>
            </c:strRef>
          </c:cat>
          <c:val>
            <c:numRef>
              <c:f>PRICE_TABLE!$C$4:$C$36</c:f>
              <c:numCache>
                <c:formatCode>0.00</c:formatCode>
                <c:ptCount val="32"/>
                <c:pt idx="0">
                  <c:v>1.94</c:v>
                </c:pt>
                <c:pt idx="1">
                  <c:v>1.5466666666666666</c:v>
                </c:pt>
                <c:pt idx="2">
                  <c:v>1.4430000000000001</c:v>
                </c:pt>
                <c:pt idx="3">
                  <c:v>2.4605555555555556</c:v>
                </c:pt>
                <c:pt idx="4">
                  <c:v>1.9075</c:v>
                </c:pt>
                <c:pt idx="5">
                  <c:v>1.7798666666666667</c:v>
                </c:pt>
                <c:pt idx="6">
                  <c:v>2.0950000000000002</c:v>
                </c:pt>
                <c:pt idx="7">
                  <c:v>1.3353846153846154</c:v>
                </c:pt>
                <c:pt idx="8">
                  <c:v>2.31975</c:v>
                </c:pt>
                <c:pt idx="9">
                  <c:v>1.8878571428571427</c:v>
                </c:pt>
                <c:pt idx="10">
                  <c:v>1.7386888888888892</c:v>
                </c:pt>
                <c:pt idx="11">
                  <c:v>1.4298571428571429</c:v>
                </c:pt>
                <c:pt idx="12">
                  <c:v>1.5862666666666667</c:v>
                </c:pt>
                <c:pt idx="13">
                  <c:v>1.826441379310344</c:v>
                </c:pt>
                <c:pt idx="14">
                  <c:v>1.72</c:v>
                </c:pt>
                <c:pt idx="15">
                  <c:v>2.2529807692307693</c:v>
                </c:pt>
                <c:pt idx="16">
                  <c:v>1.6716249999999999</c:v>
                </c:pt>
                <c:pt idx="17">
                  <c:v>2.06</c:v>
                </c:pt>
                <c:pt idx="18">
                  <c:v>2.304419047619048</c:v>
                </c:pt>
                <c:pt idx="19">
                  <c:v>1.8470500000000001</c:v>
                </c:pt>
                <c:pt idx="20">
                  <c:v>1.9300000000000002</c:v>
                </c:pt>
                <c:pt idx="21">
                  <c:v>3.4750000000000001</c:v>
                </c:pt>
                <c:pt idx="22">
                  <c:v>1.8630566666666666</c:v>
                </c:pt>
                <c:pt idx="23">
                  <c:v>1.4458076923076923</c:v>
                </c:pt>
                <c:pt idx="24">
                  <c:v>1.8931444444444443</c:v>
                </c:pt>
                <c:pt idx="25">
                  <c:v>1.3352999999999999</c:v>
                </c:pt>
                <c:pt idx="26">
                  <c:v>2.0760987500000003</c:v>
                </c:pt>
                <c:pt idx="27">
                  <c:v>1.88</c:v>
                </c:pt>
                <c:pt idx="28">
                  <c:v>1.53</c:v>
                </c:pt>
                <c:pt idx="29">
                  <c:v>1.7885693950177937</c:v>
                </c:pt>
                <c:pt idx="30">
                  <c:v>2.2000000000000002</c:v>
                </c:pt>
                <c:pt idx="31">
                  <c:v>1.38</c:v>
                </c:pt>
              </c:numCache>
            </c:numRef>
          </c:val>
          <c:smooth val="0"/>
          <c:extLst>
            <c:ext xmlns:c16="http://schemas.microsoft.com/office/drawing/2014/chart" uri="{C3380CC4-5D6E-409C-BE32-E72D297353CC}">
              <c16:uniqueId val="{00000002-CD9C-4729-BBD1-A03EC9408FB4}"/>
            </c:ext>
          </c:extLst>
        </c:ser>
        <c:ser>
          <c:idx val="2"/>
          <c:order val="2"/>
          <c:tx>
            <c:strRef>
              <c:f>PRICE_TABLE!$E$3</c:f>
              <c:strCache>
                <c:ptCount val="1"/>
                <c:pt idx="0">
                  <c:v>Av_price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trendline>
            <c:spPr>
              <a:ln w="19050" cap="rnd">
                <a:solidFill>
                  <a:schemeClr val="tx2">
                    <a:lumMod val="75000"/>
                  </a:schemeClr>
                </a:solidFill>
                <a:prstDash val="lgDash"/>
              </a:ln>
              <a:effectLst/>
            </c:spPr>
            <c:trendlineType val="exp"/>
            <c:dispRSqr val="0"/>
            <c:dispEq val="0"/>
          </c:trendline>
          <c:cat>
            <c:strRef>
              <c:f>PRICE_TABLE!$B$4:$B$36</c:f>
              <c:strCache>
                <c:ptCount val="32"/>
                <c:pt idx="0">
                  <c:v>2</c:v>
                </c:pt>
                <c:pt idx="1">
                  <c:v>18</c:v>
                </c:pt>
                <c:pt idx="2">
                  <c:v>20</c:v>
                </c:pt>
                <c:pt idx="3">
                  <c:v>36</c:v>
                </c:pt>
                <c:pt idx="4">
                  <c:v>40</c:v>
                </c:pt>
                <c:pt idx="5">
                  <c:v>50</c:v>
                </c:pt>
                <c:pt idx="6">
                  <c:v>60</c:v>
                </c:pt>
                <c:pt idx="7">
                  <c:v>78</c:v>
                </c:pt>
                <c:pt idx="8">
                  <c:v>80</c:v>
                </c:pt>
                <c:pt idx="9">
                  <c:v>84</c:v>
                </c:pt>
                <c:pt idx="10">
                  <c:v>100</c:v>
                </c:pt>
                <c:pt idx="11">
                  <c:v>140</c:v>
                </c:pt>
                <c:pt idx="12">
                  <c:v>150</c:v>
                </c:pt>
                <c:pt idx="13">
                  <c:v>200</c:v>
                </c:pt>
                <c:pt idx="14">
                  <c:v>202</c:v>
                </c:pt>
                <c:pt idx="15">
                  <c:v>208</c:v>
                </c:pt>
                <c:pt idx="16">
                  <c:v>240</c:v>
                </c:pt>
                <c:pt idx="17">
                  <c:v>252</c:v>
                </c:pt>
                <c:pt idx="18">
                  <c:v>300</c:v>
                </c:pt>
                <c:pt idx="19">
                  <c:v>400</c:v>
                </c:pt>
                <c:pt idx="20">
                  <c:v>404</c:v>
                </c:pt>
                <c:pt idx="21">
                  <c:v>410</c:v>
                </c:pt>
                <c:pt idx="22">
                  <c:v>500</c:v>
                </c:pt>
                <c:pt idx="23">
                  <c:v>520</c:v>
                </c:pt>
                <c:pt idx="24">
                  <c:v>600</c:v>
                </c:pt>
                <c:pt idx="25">
                  <c:v>800</c:v>
                </c:pt>
                <c:pt idx="26">
                  <c:v>1000</c:v>
                </c:pt>
                <c:pt idx="27">
                  <c:v>2000</c:v>
                </c:pt>
                <c:pt idx="28">
                  <c:v>2800</c:v>
                </c:pt>
                <c:pt idx="29">
                  <c:v>2810</c:v>
                </c:pt>
                <c:pt idx="30">
                  <c:v>5000</c:v>
                </c:pt>
                <c:pt idx="31">
                  <c:v>13000</c:v>
                </c:pt>
              </c:strCache>
            </c:strRef>
          </c:cat>
          <c:val>
            <c:numRef>
              <c:f>PRICE_TABLE!$E$4:$E$36</c:f>
              <c:numCache>
                <c:formatCode>General</c:formatCode>
                <c:ptCount val="32"/>
                <c:pt idx="0">
                  <c:v>2.41</c:v>
                </c:pt>
                <c:pt idx="1">
                  <c:v>2.8699999999999997</c:v>
                </c:pt>
                <c:pt idx="2">
                  <c:v>2.0666138530000002</c:v>
                </c:pt>
                <c:pt idx="3">
                  <c:v>1.9300000000000002</c:v>
                </c:pt>
                <c:pt idx="4">
                  <c:v>1.94</c:v>
                </c:pt>
                <c:pt idx="5">
                  <c:v>2.354493120666667</c:v>
                </c:pt>
                <c:pt idx="6">
                  <c:v>2.2000000000000002</c:v>
                </c:pt>
                <c:pt idx="7">
                  <c:v>2.42</c:v>
                </c:pt>
                <c:pt idx="8">
                  <c:v>3.09</c:v>
                </c:pt>
                <c:pt idx="9">
                  <c:v>2.479977951190476</c:v>
                </c:pt>
                <c:pt idx="10">
                  <c:v>2.4858603702222224</c:v>
                </c:pt>
                <c:pt idx="11">
                  <c:v>2.46</c:v>
                </c:pt>
                <c:pt idx="12">
                  <c:v>2.274</c:v>
                </c:pt>
                <c:pt idx="13">
                  <c:v>2.1316387950344824</c:v>
                </c:pt>
                <c:pt idx="14">
                  <c:v>1.8199999999999998</c:v>
                </c:pt>
                <c:pt idx="15">
                  <c:v>1.85</c:v>
                </c:pt>
                <c:pt idx="16">
                  <c:v>2.239340091041667</c:v>
                </c:pt>
                <c:pt idx="17">
                  <c:v>2.35</c:v>
                </c:pt>
                <c:pt idx="18">
                  <c:v>2.6489590497142856</c:v>
                </c:pt>
                <c:pt idx="19">
                  <c:v>2.1606409590909088</c:v>
                </c:pt>
                <c:pt idx="20">
                  <c:v>2.1100000000000003</c:v>
                </c:pt>
                <c:pt idx="21">
                  <c:v>3.73</c:v>
                </c:pt>
                <c:pt idx="22">
                  <c:v>2.2499935894666665</c:v>
                </c:pt>
                <c:pt idx="23">
                  <c:v>1.9700000000000002</c:v>
                </c:pt>
                <c:pt idx="24">
                  <c:v>2.071645363888889</c:v>
                </c:pt>
                <c:pt idx="25">
                  <c:v>1.84</c:v>
                </c:pt>
                <c:pt idx="26">
                  <c:v>2.4002068466249997</c:v>
                </c:pt>
                <c:pt idx="27">
                  <c:v>1.8733333333333333</c:v>
                </c:pt>
                <c:pt idx="28">
                  <c:v>1.75</c:v>
                </c:pt>
                <c:pt idx="29">
                  <c:v>1.7399999999999998</c:v>
                </c:pt>
                <c:pt idx="30">
                  <c:v>3.45</c:v>
                </c:pt>
                <c:pt idx="31">
                  <c:v>1.48</c:v>
                </c:pt>
              </c:numCache>
            </c:numRef>
          </c:val>
          <c:smooth val="0"/>
          <c:extLst>
            <c:ext xmlns:c16="http://schemas.microsoft.com/office/drawing/2014/chart" uri="{C3380CC4-5D6E-409C-BE32-E72D297353CC}">
              <c16:uniqueId val="{00000003-CD9C-4729-BBD1-A03EC9408FB4}"/>
            </c:ext>
          </c:extLst>
        </c:ser>
        <c:dLbls>
          <c:showLegendKey val="0"/>
          <c:showVal val="0"/>
          <c:showCatName val="0"/>
          <c:showSerName val="0"/>
          <c:showPercent val="0"/>
          <c:showBubbleSize val="0"/>
        </c:dLbls>
        <c:marker val="1"/>
        <c:smooth val="0"/>
        <c:axId val="1498787775"/>
        <c:axId val="1498781535"/>
      </c:lineChart>
      <c:catAx>
        <c:axId val="1498787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498781535"/>
        <c:crosses val="autoZero"/>
        <c:auto val="1"/>
        <c:lblAlgn val="ctr"/>
        <c:lblOffset val="100"/>
        <c:noMultiLvlLbl val="0"/>
      </c:catAx>
      <c:valAx>
        <c:axId val="1498781535"/>
        <c:scaling>
          <c:orientation val="minMax"/>
        </c:scaling>
        <c:delete val="0"/>
        <c:axPos val="l"/>
        <c:majorGridlines>
          <c:spPr>
            <a:ln w="9525" cap="flat" cmpd="sng" algn="ctr">
              <a:solidFill>
                <a:schemeClr val="bg2">
                  <a:lumMod val="9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498787775"/>
        <c:crosses val="autoZero"/>
        <c:crossBetween val="between"/>
      </c:valAx>
      <c:spPr>
        <a:noFill/>
        <a:ln>
          <a:noFill/>
        </a:ln>
        <a:effectLst/>
      </c:spPr>
    </c:plotArea>
    <c:legend>
      <c:legendPos val="r"/>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[Pricing &amp; Business Data Analyst_test case_Tatiana_Meshkova.xlsx]PRICE_TABLE (2)!PivotTable42</c:name>
    <c:fmtId val="1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PRICE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rgbClr val="FF000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rgbClr val="FF0000"/>
            </a:solidFill>
            <a:round/>
          </a:ln>
          <a:effectLst/>
        </c:spPr>
        <c:marker>
          <c:symbol val="none"/>
        </c:marker>
      </c:pivotFmt>
      <c:pivotFmt>
        <c:idx val="19"/>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rgbClr val="FF0000"/>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rgbClr val="FF0000"/>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tx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ln w="28575" cap="rnd">
            <a:solidFill>
              <a:srgbClr val="FF0000"/>
            </a:solidFill>
            <a:round/>
          </a:ln>
          <a:effectLst/>
        </c:spPr>
        <c:marker>
          <c:symbol val="circle"/>
          <c:size val="5"/>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FF0000"/>
                  </a:solidFill>
                  <a:latin typeface="+mn-lt"/>
                  <a:ea typeface="+mn-ea"/>
                  <a:cs typeface="+mn-cs"/>
                </a:defRPr>
              </a:pPr>
              <a:endParaRPr lang="en-US"/>
            </a:p>
          </c:txPr>
          <c:dLblPos val="b"/>
          <c:showLegendKey val="0"/>
          <c:showVal val="1"/>
          <c:showCatName val="0"/>
          <c:showSerName val="0"/>
          <c:showPercent val="0"/>
          <c:showBubbleSize val="0"/>
          <c:extLst>
            <c:ext xmlns:c15="http://schemas.microsoft.com/office/drawing/2012/chart" uri="{CE6537A1-D6FC-4f65-9D91-7224C49458BB}"/>
          </c:extLst>
        </c:dLbl>
      </c:pivotFmt>
      <c:pivotFmt>
        <c:idx val="30"/>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8348089504752134E-2"/>
          <c:y val="0.17661689930550309"/>
          <c:w val="0.87509404426040194"/>
          <c:h val="0.72397303832728654"/>
        </c:manualLayout>
      </c:layout>
      <c:lineChart>
        <c:grouping val="standard"/>
        <c:varyColors val="0"/>
        <c:ser>
          <c:idx val="0"/>
          <c:order val="0"/>
          <c:tx>
            <c:strRef>
              <c:f>'PRICE_TABLE (2)'!$C$3</c:f>
              <c:strCache>
                <c:ptCount val="1"/>
                <c:pt idx="0">
                  <c:v>Cost_per_unit</c:v>
                </c:pt>
              </c:strCache>
            </c:strRef>
          </c:tx>
          <c:spPr>
            <a:ln w="28575" cap="rnd">
              <a:solidFill>
                <a:srgbClr val="FF0000"/>
              </a:solidFill>
              <a:round/>
            </a:ln>
            <a:effectLst/>
          </c:spPr>
          <c:marker>
            <c:symbol val="circle"/>
            <c:size val="5"/>
            <c:spPr>
              <a:solidFill>
                <a:srgbClr val="FF0000"/>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FF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'PRICE_TABLE (2)'!$B$4:$B$10</c:f>
              <c:strCache>
                <c:ptCount val="6"/>
                <c:pt idx="0">
                  <c:v>01</c:v>
                </c:pt>
                <c:pt idx="1">
                  <c:v>02</c:v>
                </c:pt>
                <c:pt idx="2">
                  <c:v>03</c:v>
                </c:pt>
                <c:pt idx="3">
                  <c:v>04</c:v>
                </c:pt>
                <c:pt idx="4">
                  <c:v>05</c:v>
                </c:pt>
                <c:pt idx="5">
                  <c:v>06</c:v>
                </c:pt>
              </c:strCache>
            </c:strRef>
          </c:cat>
          <c:val>
            <c:numRef>
              <c:f>'PRICE_TABLE (2)'!$C$4:$C$10</c:f>
              <c:numCache>
                <c:formatCode>0.00</c:formatCode>
                <c:ptCount val="6"/>
                <c:pt idx="0">
                  <c:v>1.616672231093047</c:v>
                </c:pt>
                <c:pt idx="1">
                  <c:v>1.5877020602218701</c:v>
                </c:pt>
                <c:pt idx="2">
                  <c:v>1.9857083178611215</c:v>
                </c:pt>
                <c:pt idx="3">
                  <c:v>1.9336178861788618</c:v>
                </c:pt>
                <c:pt idx="4">
                  <c:v>1.9483151298119961</c:v>
                </c:pt>
                <c:pt idx="5">
                  <c:v>2.1859895287958118</c:v>
                </c:pt>
              </c:numCache>
            </c:numRef>
          </c:val>
          <c:smooth val="0"/>
          <c:extLst>
            <c:ext xmlns:c16="http://schemas.microsoft.com/office/drawing/2014/chart" uri="{C3380CC4-5D6E-409C-BE32-E72D297353CC}">
              <c16:uniqueId val="{0000000E-F548-44D7-BF27-A24C82D6191F}"/>
            </c:ext>
          </c:extLst>
        </c:ser>
        <c:ser>
          <c:idx val="1"/>
          <c:order val="1"/>
          <c:tx>
            <c:strRef>
              <c:f>'PRICE_TABLE (2)'!$D$3</c:f>
              <c:strCache>
                <c:ptCount val="1"/>
                <c:pt idx="0">
                  <c:v>Av_price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'PRICE_TABLE (2)'!$B$4:$B$10</c:f>
              <c:strCache>
                <c:ptCount val="6"/>
                <c:pt idx="0">
                  <c:v>01</c:v>
                </c:pt>
                <c:pt idx="1">
                  <c:v>02</c:v>
                </c:pt>
                <c:pt idx="2">
                  <c:v>03</c:v>
                </c:pt>
                <c:pt idx="3">
                  <c:v>04</c:v>
                </c:pt>
                <c:pt idx="4">
                  <c:v>05</c:v>
                </c:pt>
                <c:pt idx="5">
                  <c:v>06</c:v>
                </c:pt>
              </c:strCache>
            </c:strRef>
          </c:cat>
          <c:val>
            <c:numRef>
              <c:f>'PRICE_TABLE (2)'!$D$4:$D$10</c:f>
              <c:numCache>
                <c:formatCode>0.00</c:formatCode>
                <c:ptCount val="6"/>
                <c:pt idx="0">
                  <c:v>1.8061915397408912</c:v>
                </c:pt>
                <c:pt idx="1">
                  <c:v>2.3537229233755941</c:v>
                </c:pt>
                <c:pt idx="2">
                  <c:v>2.2398095207111028</c:v>
                </c:pt>
                <c:pt idx="3">
                  <c:v>2.2372959820569105</c:v>
                </c:pt>
                <c:pt idx="4">
                  <c:v>2.6405654090152191</c:v>
                </c:pt>
                <c:pt idx="5">
                  <c:v>2.3099319023455496</c:v>
                </c:pt>
              </c:numCache>
            </c:numRef>
          </c:val>
          <c:smooth val="0"/>
          <c:extLst>
            <c:ext xmlns:c16="http://schemas.microsoft.com/office/drawing/2014/chart" uri="{C3380CC4-5D6E-409C-BE32-E72D297353CC}">
              <c16:uniqueId val="{0000000F-F548-44D7-BF27-A24C82D6191F}"/>
            </c:ext>
          </c:extLst>
        </c:ser>
        <c:dLbls>
          <c:showLegendKey val="0"/>
          <c:showVal val="0"/>
          <c:showCatName val="0"/>
          <c:showSerName val="0"/>
          <c:showPercent val="0"/>
          <c:showBubbleSize val="0"/>
        </c:dLbls>
        <c:marker val="1"/>
        <c:smooth val="0"/>
        <c:axId val="1498787775"/>
        <c:axId val="1498781535"/>
      </c:lineChart>
      <c:catAx>
        <c:axId val="1498787775"/>
        <c:scaling>
          <c:orientation val="minMax"/>
        </c:scaling>
        <c:delete val="0"/>
        <c:axPos val="b"/>
        <c:numFmt formatCode="General" sourceLinked="1"/>
        <c:majorTickMark val="none"/>
        <c:minorTickMark val="none"/>
        <c:tickLblPos val="nextTo"/>
        <c:spPr>
          <a:noFill/>
          <a:ln w="9525" cap="flat" cmpd="sng" algn="ctr">
            <a:solidFill>
              <a:schemeClr val="bg1">
                <a:lumMod val="9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498781535"/>
        <c:crosses val="autoZero"/>
        <c:auto val="1"/>
        <c:lblAlgn val="ctr"/>
        <c:lblOffset val="100"/>
        <c:noMultiLvlLbl val="0"/>
      </c:catAx>
      <c:valAx>
        <c:axId val="1498781535"/>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49878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[Pricing &amp; Business Data Analyst_test case_Tatiana_Meshkova.xlsx]VOLUME_OF_SALES!PivotTable42</c:name>
    <c:fmtId val="1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SALES VOLUME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solidFill>
              <a:sysClr val="windowText" lastClr="000000">
                <a:lumMod val="50000"/>
                <a:lumOff val="50000"/>
                <a:alpha val="0"/>
              </a:sys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solidFill>
              <a:sysClr val="windowText" lastClr="000000">
                <a:lumMod val="50000"/>
                <a:lumOff val="50000"/>
                <a:alpha val="0"/>
              </a:sys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solidFill>
              <a:sysClr val="windowText" lastClr="000000">
                <a:lumMod val="50000"/>
                <a:lumOff val="50000"/>
                <a:alpha val="0"/>
              </a:sys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VOLUME_OF_SALES!$C$5</c:f>
              <c:strCache>
                <c:ptCount val="1"/>
                <c:pt idx="0">
                  <c:v>Total</c:v>
                </c:pt>
              </c:strCache>
            </c:strRef>
          </c:tx>
          <c:spPr>
            <a:solidFill>
              <a:schemeClr val="accent1"/>
            </a:solidFill>
            <a:ln>
              <a:solidFill>
                <a:sysClr val="windowText" lastClr="000000">
                  <a:lumMod val="50000"/>
                  <a:lumOff val="50000"/>
                  <a:alpha val="0"/>
                </a:sysClr>
              </a:solidFill>
            </a:ln>
            <a:effectLst/>
          </c:spPr>
          <c:invertIfNegative val="0"/>
          <c:cat>
            <c:strRef>
              <c:f>VOLUME_OF_SALES!$B$6:$B$12</c:f>
              <c:strCache>
                <c:ptCount val="6"/>
                <c:pt idx="0">
                  <c:v>01</c:v>
                </c:pt>
                <c:pt idx="1">
                  <c:v>02</c:v>
                </c:pt>
                <c:pt idx="2">
                  <c:v>03</c:v>
                </c:pt>
                <c:pt idx="3">
                  <c:v>04</c:v>
                </c:pt>
                <c:pt idx="4">
                  <c:v>05</c:v>
                </c:pt>
                <c:pt idx="5">
                  <c:v>06</c:v>
                </c:pt>
              </c:strCache>
            </c:strRef>
          </c:cat>
          <c:val>
            <c:numRef>
              <c:f>VOLUME_OF_SALES!$C$6:$C$12</c:f>
              <c:numCache>
                <c:formatCode>General</c:formatCode>
                <c:ptCount val="6"/>
                <c:pt idx="0">
                  <c:v>27556</c:v>
                </c:pt>
                <c:pt idx="1">
                  <c:v>5048</c:v>
                </c:pt>
                <c:pt idx="2">
                  <c:v>21544</c:v>
                </c:pt>
                <c:pt idx="3">
                  <c:v>2460</c:v>
                </c:pt>
                <c:pt idx="4">
                  <c:v>11170</c:v>
                </c:pt>
                <c:pt idx="5">
                  <c:v>9550</c:v>
                </c:pt>
              </c:numCache>
            </c:numRef>
          </c:val>
          <c:extLst>
            <c:ext xmlns:c16="http://schemas.microsoft.com/office/drawing/2014/chart" uri="{C3380CC4-5D6E-409C-BE32-E72D297353CC}">
              <c16:uniqueId val="{00000000-89C8-45EE-B275-08FFB128C855}"/>
            </c:ext>
          </c:extLst>
        </c:ser>
        <c:dLbls>
          <c:showLegendKey val="0"/>
          <c:showVal val="0"/>
          <c:showCatName val="0"/>
          <c:showSerName val="0"/>
          <c:showPercent val="0"/>
          <c:showBubbleSize val="0"/>
        </c:dLbls>
        <c:gapWidth val="109"/>
        <c:overlap val="-27"/>
        <c:axId val="1802489247"/>
        <c:axId val="1802510367"/>
      </c:barChart>
      <c:catAx>
        <c:axId val="180248924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802510367"/>
        <c:crosses val="autoZero"/>
        <c:auto val="1"/>
        <c:lblAlgn val="ctr"/>
        <c:lblOffset val="100"/>
        <c:noMultiLvlLbl val="0"/>
      </c:catAx>
      <c:valAx>
        <c:axId val="1802510367"/>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024892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60</xdr:row>
      <xdr:rowOff>55664</xdr:rowOff>
    </xdr:from>
    <xdr:to>
      <xdr:col>1</xdr:col>
      <xdr:colOff>5416829</xdr:colOff>
      <xdr:row>86</xdr:row>
      <xdr:rowOff>138133</xdr:rowOff>
    </xdr:to>
    <xdr:pic>
      <xdr:nvPicPr>
        <xdr:cNvPr id="4" name="Picture 3">
          <a:extLst>
            <a:ext uri="{FF2B5EF4-FFF2-40B4-BE49-F238E27FC236}">
              <a16:creationId xmlns:a16="http://schemas.microsoft.com/office/drawing/2014/main" id="{E6CA1503-653E-CE65-1860-3B13087D4D58}"/>
            </a:ext>
          </a:extLst>
        </xdr:cNvPr>
        <xdr:cNvPicPr>
          <a:picLocks noChangeAspect="1"/>
        </xdr:cNvPicPr>
      </xdr:nvPicPr>
      <xdr:blipFill rotWithShape="1">
        <a:blip xmlns:r="http://schemas.openxmlformats.org/officeDocument/2006/relationships" r:embed="rId1"/>
        <a:srcRect t="1512" b="927"/>
        <a:stretch/>
      </xdr:blipFill>
      <xdr:spPr>
        <a:xfrm>
          <a:off x="76200" y="14112255"/>
          <a:ext cx="5427220" cy="4217185"/>
        </a:xfrm>
        <a:prstGeom prst="rect">
          <a:avLst/>
        </a:prstGeom>
      </xdr:spPr>
    </xdr:pic>
    <xdr:clientData/>
  </xdr:twoCellAnchor>
  <xdr:twoCellAnchor editAs="oneCell">
    <xdr:from>
      <xdr:col>1</xdr:col>
      <xdr:colOff>2622550</xdr:colOff>
      <xdr:row>74</xdr:row>
      <xdr:rowOff>141431</xdr:rowOff>
    </xdr:from>
    <xdr:to>
      <xdr:col>1</xdr:col>
      <xdr:colOff>6286688</xdr:colOff>
      <xdr:row>82</xdr:row>
      <xdr:rowOff>97044</xdr:rowOff>
    </xdr:to>
    <xdr:pic>
      <xdr:nvPicPr>
        <xdr:cNvPr id="5" name="Picture 4">
          <a:extLst>
            <a:ext uri="{FF2B5EF4-FFF2-40B4-BE49-F238E27FC236}">
              <a16:creationId xmlns:a16="http://schemas.microsoft.com/office/drawing/2014/main" id="{F5077BB3-5CB4-9E23-54B4-1CD73E87B726}"/>
            </a:ext>
          </a:extLst>
        </xdr:cNvPr>
        <xdr:cNvPicPr>
          <a:picLocks noChangeAspect="1"/>
        </xdr:cNvPicPr>
      </xdr:nvPicPr>
      <xdr:blipFill>
        <a:blip xmlns:r="http://schemas.openxmlformats.org/officeDocument/2006/relationships" r:embed="rId2"/>
        <a:stretch>
          <a:fillRect/>
        </a:stretch>
      </xdr:blipFill>
      <xdr:spPr>
        <a:xfrm>
          <a:off x="2709141" y="16427738"/>
          <a:ext cx="3664138" cy="1225613"/>
        </a:xfrm>
        <a:prstGeom prst="rect">
          <a:avLst/>
        </a:prstGeom>
      </xdr:spPr>
    </xdr:pic>
    <xdr:clientData/>
  </xdr:twoCellAnchor>
  <xdr:twoCellAnchor editAs="oneCell">
    <xdr:from>
      <xdr:col>1</xdr:col>
      <xdr:colOff>2635250</xdr:colOff>
      <xdr:row>77</xdr:row>
      <xdr:rowOff>141431</xdr:rowOff>
    </xdr:from>
    <xdr:to>
      <xdr:col>1</xdr:col>
      <xdr:colOff>4565749</xdr:colOff>
      <xdr:row>78</xdr:row>
      <xdr:rowOff>141438</xdr:rowOff>
    </xdr:to>
    <xdr:pic>
      <xdr:nvPicPr>
        <xdr:cNvPr id="6" name="Picture 5">
          <a:extLst>
            <a:ext uri="{FF2B5EF4-FFF2-40B4-BE49-F238E27FC236}">
              <a16:creationId xmlns:a16="http://schemas.microsoft.com/office/drawing/2014/main" id="{1B013626-DD85-39FC-FA7B-A702992B14EE}"/>
            </a:ext>
          </a:extLst>
        </xdr:cNvPr>
        <xdr:cNvPicPr>
          <a:picLocks noChangeAspect="1"/>
        </xdr:cNvPicPr>
      </xdr:nvPicPr>
      <xdr:blipFill>
        <a:blip xmlns:r="http://schemas.openxmlformats.org/officeDocument/2006/relationships" r:embed="rId3"/>
        <a:stretch>
          <a:fillRect/>
        </a:stretch>
      </xdr:blipFill>
      <xdr:spPr>
        <a:xfrm>
          <a:off x="2721841" y="16903988"/>
          <a:ext cx="1930499" cy="158758"/>
        </a:xfrm>
        <a:prstGeom prst="rect">
          <a:avLst/>
        </a:prstGeom>
      </xdr:spPr>
    </xdr:pic>
    <xdr:clientData/>
  </xdr:twoCellAnchor>
  <xdr:twoCellAnchor editAs="oneCell">
    <xdr:from>
      <xdr:col>1</xdr:col>
      <xdr:colOff>5213350</xdr:colOff>
      <xdr:row>60</xdr:row>
      <xdr:rowOff>84281</xdr:rowOff>
    </xdr:from>
    <xdr:to>
      <xdr:col>1</xdr:col>
      <xdr:colOff>7651875</xdr:colOff>
      <xdr:row>79</xdr:row>
      <xdr:rowOff>154291</xdr:rowOff>
    </xdr:to>
    <xdr:pic>
      <xdr:nvPicPr>
        <xdr:cNvPr id="7" name="Picture 6">
          <a:extLst>
            <a:ext uri="{FF2B5EF4-FFF2-40B4-BE49-F238E27FC236}">
              <a16:creationId xmlns:a16="http://schemas.microsoft.com/office/drawing/2014/main" id="{4B626C94-15B0-43E8-B651-BE45D17B7F9E}"/>
            </a:ext>
          </a:extLst>
        </xdr:cNvPr>
        <xdr:cNvPicPr>
          <a:picLocks noChangeAspect="1"/>
        </xdr:cNvPicPr>
      </xdr:nvPicPr>
      <xdr:blipFill>
        <a:blip xmlns:r="http://schemas.openxmlformats.org/officeDocument/2006/relationships" r:embed="rId4"/>
        <a:stretch>
          <a:fillRect/>
        </a:stretch>
      </xdr:blipFill>
      <xdr:spPr>
        <a:xfrm>
          <a:off x="5299941" y="14140872"/>
          <a:ext cx="2438525" cy="3093475"/>
        </a:xfrm>
        <a:prstGeom prst="rect">
          <a:avLst/>
        </a:prstGeom>
      </xdr:spPr>
    </xdr:pic>
    <xdr:clientData/>
  </xdr:twoCellAnchor>
  <xdr:twoCellAnchor editAs="oneCell">
    <xdr:from>
      <xdr:col>1</xdr:col>
      <xdr:colOff>7727950</xdr:colOff>
      <xdr:row>60</xdr:row>
      <xdr:rowOff>109681</xdr:rowOff>
    </xdr:from>
    <xdr:to>
      <xdr:col>5</xdr:col>
      <xdr:colOff>141288</xdr:colOff>
      <xdr:row>81</xdr:row>
      <xdr:rowOff>116032</xdr:rowOff>
    </xdr:to>
    <xdr:pic>
      <xdr:nvPicPr>
        <xdr:cNvPr id="8" name="Picture 7">
          <a:extLst>
            <a:ext uri="{FF2B5EF4-FFF2-40B4-BE49-F238E27FC236}">
              <a16:creationId xmlns:a16="http://schemas.microsoft.com/office/drawing/2014/main" id="{89F47879-B168-A3DB-679D-A3AF23B93E5D}"/>
            </a:ext>
          </a:extLst>
        </xdr:cNvPr>
        <xdr:cNvPicPr>
          <a:picLocks noChangeAspect="1"/>
        </xdr:cNvPicPr>
      </xdr:nvPicPr>
      <xdr:blipFill>
        <a:blip xmlns:r="http://schemas.openxmlformats.org/officeDocument/2006/relationships" r:embed="rId5"/>
        <a:stretch>
          <a:fillRect/>
        </a:stretch>
      </xdr:blipFill>
      <xdr:spPr>
        <a:xfrm>
          <a:off x="7814541" y="14166272"/>
          <a:ext cx="2696008" cy="3347316"/>
        </a:xfrm>
        <a:prstGeom prst="rect">
          <a:avLst/>
        </a:prstGeom>
      </xdr:spPr>
    </xdr:pic>
    <xdr:clientData/>
  </xdr:twoCellAnchor>
  <xdr:twoCellAnchor editAs="oneCell">
    <xdr:from>
      <xdr:col>1</xdr:col>
      <xdr:colOff>584200</xdr:colOff>
      <xdr:row>87</xdr:row>
      <xdr:rowOff>122381</xdr:rowOff>
    </xdr:from>
    <xdr:to>
      <xdr:col>1</xdr:col>
      <xdr:colOff>2368642</xdr:colOff>
      <xdr:row>104</xdr:row>
      <xdr:rowOff>33615</xdr:rowOff>
    </xdr:to>
    <xdr:pic>
      <xdr:nvPicPr>
        <xdr:cNvPr id="10" name="Picture 9">
          <a:extLst>
            <a:ext uri="{FF2B5EF4-FFF2-40B4-BE49-F238E27FC236}">
              <a16:creationId xmlns:a16="http://schemas.microsoft.com/office/drawing/2014/main" id="{2354176D-C75F-2DB8-B49C-DCAAF2017624}"/>
            </a:ext>
          </a:extLst>
        </xdr:cNvPr>
        <xdr:cNvPicPr>
          <a:picLocks noChangeAspect="1"/>
        </xdr:cNvPicPr>
      </xdr:nvPicPr>
      <xdr:blipFill>
        <a:blip xmlns:r="http://schemas.openxmlformats.org/officeDocument/2006/relationships" r:embed="rId6"/>
        <a:stretch>
          <a:fillRect/>
        </a:stretch>
      </xdr:blipFill>
      <xdr:spPr>
        <a:xfrm>
          <a:off x="670791" y="18472438"/>
          <a:ext cx="1784442" cy="2609984"/>
        </a:xfrm>
        <a:prstGeom prst="rect">
          <a:avLst/>
        </a:prstGeom>
      </xdr:spPr>
    </xdr:pic>
    <xdr:clientData/>
  </xdr:twoCellAnchor>
  <xdr:twoCellAnchor editAs="oneCell">
    <xdr:from>
      <xdr:col>1</xdr:col>
      <xdr:colOff>2635249</xdr:colOff>
      <xdr:row>87</xdr:row>
      <xdr:rowOff>65231</xdr:rowOff>
    </xdr:from>
    <xdr:to>
      <xdr:col>2</xdr:col>
      <xdr:colOff>578178</xdr:colOff>
      <xdr:row>105</xdr:row>
      <xdr:rowOff>14430</xdr:rowOff>
    </xdr:to>
    <xdr:pic>
      <xdr:nvPicPr>
        <xdr:cNvPr id="14" name="Picture 13">
          <a:extLst>
            <a:ext uri="{FF2B5EF4-FFF2-40B4-BE49-F238E27FC236}">
              <a16:creationId xmlns:a16="http://schemas.microsoft.com/office/drawing/2014/main" id="{80E1592B-71BF-67E6-4A2B-48C95BAFC06E}"/>
            </a:ext>
          </a:extLst>
        </xdr:cNvPr>
        <xdr:cNvPicPr>
          <a:picLocks noChangeAspect="1"/>
        </xdr:cNvPicPr>
      </xdr:nvPicPr>
      <xdr:blipFill>
        <a:blip xmlns:r="http://schemas.openxmlformats.org/officeDocument/2006/relationships" r:embed="rId7"/>
        <a:stretch>
          <a:fillRect/>
        </a:stretch>
      </xdr:blipFill>
      <xdr:spPr>
        <a:xfrm>
          <a:off x="2721840" y="18415288"/>
          <a:ext cx="6407190" cy="2806700"/>
        </a:xfrm>
        <a:prstGeom prst="rect">
          <a:avLst/>
        </a:prstGeom>
      </xdr:spPr>
    </xdr:pic>
    <xdr:clientData/>
  </xdr:twoCellAnchor>
  <xdr:twoCellAnchor editAs="oneCell">
    <xdr:from>
      <xdr:col>1</xdr:col>
      <xdr:colOff>6267449</xdr:colOff>
      <xdr:row>81</xdr:row>
      <xdr:rowOff>103331</xdr:rowOff>
    </xdr:from>
    <xdr:to>
      <xdr:col>5</xdr:col>
      <xdr:colOff>280132</xdr:colOff>
      <xdr:row>92</xdr:row>
      <xdr:rowOff>103464</xdr:rowOff>
    </xdr:to>
    <xdr:pic>
      <xdr:nvPicPr>
        <xdr:cNvPr id="13" name="Picture 12">
          <a:extLst>
            <a:ext uri="{FF2B5EF4-FFF2-40B4-BE49-F238E27FC236}">
              <a16:creationId xmlns:a16="http://schemas.microsoft.com/office/drawing/2014/main" id="{C86C8BF4-3E9E-1929-17BD-50C1C735FFAB}"/>
            </a:ext>
          </a:extLst>
        </xdr:cNvPr>
        <xdr:cNvPicPr>
          <a:picLocks noChangeAspect="1"/>
        </xdr:cNvPicPr>
      </xdr:nvPicPr>
      <xdr:blipFill>
        <a:blip xmlns:r="http://schemas.openxmlformats.org/officeDocument/2006/relationships" r:embed="rId8"/>
        <a:stretch>
          <a:fillRect/>
        </a:stretch>
      </xdr:blipFill>
      <xdr:spPr>
        <a:xfrm>
          <a:off x="6354040" y="17500888"/>
          <a:ext cx="4295353" cy="1746383"/>
        </a:xfrm>
        <a:prstGeom prst="rect">
          <a:avLst/>
        </a:prstGeom>
      </xdr:spPr>
    </xdr:pic>
    <xdr:clientData/>
  </xdr:twoCellAnchor>
  <xdr:oneCellAnchor>
    <xdr:from>
      <xdr:col>1</xdr:col>
      <xdr:colOff>6664832</xdr:colOff>
      <xdr:row>82</xdr:row>
      <xdr:rowOff>75090</xdr:rowOff>
    </xdr:from>
    <xdr:ext cx="466731" cy="264560"/>
    <xdr:sp macro="" textlink="">
      <xdr:nvSpPr>
        <xdr:cNvPr id="15" name="TextBox 14">
          <a:extLst>
            <a:ext uri="{FF2B5EF4-FFF2-40B4-BE49-F238E27FC236}">
              <a16:creationId xmlns:a16="http://schemas.microsoft.com/office/drawing/2014/main" id="{94588E1F-E45A-55A1-A0CE-56D65090594E}"/>
            </a:ext>
          </a:extLst>
        </xdr:cNvPr>
        <xdr:cNvSpPr txBox="1"/>
      </xdr:nvSpPr>
      <xdr:spPr>
        <a:xfrm>
          <a:off x="6751423" y="17631397"/>
          <a:ext cx="466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MAY</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4</xdr:col>
      <xdr:colOff>148165</xdr:colOff>
      <xdr:row>8</xdr:row>
      <xdr:rowOff>170543</xdr:rowOff>
    </xdr:from>
    <xdr:to>
      <xdr:col>6</xdr:col>
      <xdr:colOff>1461507</xdr:colOff>
      <xdr:row>29</xdr:row>
      <xdr:rowOff>110874</xdr:rowOff>
    </xdr:to>
    <xdr:graphicFrame macro="">
      <xdr:nvGraphicFramePr>
        <xdr:cNvPr id="3" name="Chart 2">
          <a:extLst>
            <a:ext uri="{FF2B5EF4-FFF2-40B4-BE49-F238E27FC236}">
              <a16:creationId xmlns:a16="http://schemas.microsoft.com/office/drawing/2014/main" id="{EA990446-DC02-4732-9026-E757522FF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345722</xdr:colOff>
      <xdr:row>5</xdr:row>
      <xdr:rowOff>141817</xdr:rowOff>
    </xdr:from>
    <xdr:to>
      <xdr:col>10</xdr:col>
      <xdr:colOff>599722</xdr:colOff>
      <xdr:row>20</xdr:row>
      <xdr:rowOff>133350</xdr:rowOff>
    </xdr:to>
    <xdr:graphicFrame macro="">
      <xdr:nvGraphicFramePr>
        <xdr:cNvPr id="5" name="Chart 4">
          <a:extLst>
            <a:ext uri="{FF2B5EF4-FFF2-40B4-BE49-F238E27FC236}">
              <a16:creationId xmlns:a16="http://schemas.microsoft.com/office/drawing/2014/main" id="{1B25A0CF-D60D-9887-CCFA-5DC543F485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380999</xdr:colOff>
      <xdr:row>9</xdr:row>
      <xdr:rowOff>78317</xdr:rowOff>
    </xdr:from>
    <xdr:to>
      <xdr:col>9</xdr:col>
      <xdr:colOff>84666</xdr:colOff>
      <xdr:row>24</xdr:row>
      <xdr:rowOff>69851</xdr:rowOff>
    </xdr:to>
    <xdr:graphicFrame macro="">
      <xdr:nvGraphicFramePr>
        <xdr:cNvPr id="2" name="Chart 1">
          <a:extLst>
            <a:ext uri="{FF2B5EF4-FFF2-40B4-BE49-F238E27FC236}">
              <a16:creationId xmlns:a16="http://schemas.microsoft.com/office/drawing/2014/main" id="{27E73BB8-7745-4A1D-8D48-2677A62A4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322791</xdr:colOff>
      <xdr:row>5</xdr:row>
      <xdr:rowOff>131232</xdr:rowOff>
    </xdr:from>
    <xdr:to>
      <xdr:col>25</xdr:col>
      <xdr:colOff>137583</xdr:colOff>
      <xdr:row>27</xdr:row>
      <xdr:rowOff>127000</xdr:rowOff>
    </xdr:to>
    <xdr:graphicFrame macro="">
      <xdr:nvGraphicFramePr>
        <xdr:cNvPr id="9" name="Chart 8">
          <a:extLst>
            <a:ext uri="{FF2B5EF4-FFF2-40B4-BE49-F238E27FC236}">
              <a16:creationId xmlns:a16="http://schemas.microsoft.com/office/drawing/2014/main" id="{25129019-917E-2730-6382-166BC5FE07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322791</xdr:colOff>
      <xdr:row>5</xdr:row>
      <xdr:rowOff>131232</xdr:rowOff>
    </xdr:from>
    <xdr:to>
      <xdr:col>25</xdr:col>
      <xdr:colOff>137583</xdr:colOff>
      <xdr:row>27</xdr:row>
      <xdr:rowOff>127000</xdr:rowOff>
    </xdr:to>
    <xdr:graphicFrame macro="">
      <xdr:nvGraphicFramePr>
        <xdr:cNvPr id="2" name="Chart 1">
          <a:extLst>
            <a:ext uri="{FF2B5EF4-FFF2-40B4-BE49-F238E27FC236}">
              <a16:creationId xmlns:a16="http://schemas.microsoft.com/office/drawing/2014/main" id="{86EC9DE4-9EF6-47B8-8876-E8A7D55A22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527050</xdr:colOff>
      <xdr:row>48</xdr:row>
      <xdr:rowOff>185194</xdr:rowOff>
    </xdr:to>
    <xdr:pic>
      <xdr:nvPicPr>
        <xdr:cNvPr id="2" name="Picture 1">
          <a:extLst>
            <a:ext uri="{FF2B5EF4-FFF2-40B4-BE49-F238E27FC236}">
              <a16:creationId xmlns:a16="http://schemas.microsoft.com/office/drawing/2014/main" id="{3D2C4F98-F99D-779A-572C-CD3F1DF76A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328650" cy="906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315514</xdr:colOff>
      <xdr:row>35</xdr:row>
      <xdr:rowOff>101862</xdr:rowOff>
    </xdr:from>
    <xdr:ext cx="8386591" cy="2722284"/>
    <xdr:sp macro="" textlink="">
      <xdr:nvSpPr>
        <xdr:cNvPr id="4" name="TextBox 3">
          <a:extLst>
            <a:ext uri="{FF2B5EF4-FFF2-40B4-BE49-F238E27FC236}">
              <a16:creationId xmlns:a16="http://schemas.microsoft.com/office/drawing/2014/main" id="{F61BA6D4-2245-04A4-1925-B2763D68CC0C}"/>
            </a:ext>
          </a:extLst>
        </xdr:cNvPr>
        <xdr:cNvSpPr txBox="1"/>
      </xdr:nvSpPr>
      <xdr:spPr>
        <a:xfrm>
          <a:off x="315514" y="6606740"/>
          <a:ext cx="8386591" cy="27222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b="1" i="0">
              <a:solidFill>
                <a:schemeClr val="tx1"/>
              </a:solidFill>
              <a:effectLst/>
              <a:latin typeface="+mn-lt"/>
              <a:ea typeface="+mn-ea"/>
              <a:cs typeface="+mn-cs"/>
            </a:rPr>
            <a:t>Upper right quadrant: Products in this quadrant have above-average values for both profit and sales revenue. </a:t>
          </a:r>
          <a:endParaRPr lang="ru-RU" sz="1400" b="1" i="0">
            <a:solidFill>
              <a:schemeClr val="tx1"/>
            </a:solidFill>
            <a:effectLst/>
            <a:latin typeface="+mn-lt"/>
            <a:ea typeface="+mn-ea"/>
            <a:cs typeface="+mn-cs"/>
          </a:endParaRPr>
        </a:p>
        <a:p>
          <a:r>
            <a:rPr lang="en-US" sz="1400" b="1" i="0">
              <a:solidFill>
                <a:schemeClr val="tx1"/>
              </a:solidFill>
              <a:effectLst/>
              <a:latin typeface="+mn-lt"/>
              <a:ea typeface="+mn-ea"/>
              <a:cs typeface="+mn-cs"/>
            </a:rPr>
            <a:t>These are the most valuable products.</a:t>
          </a:r>
        </a:p>
        <a:p>
          <a:endParaRPr lang="ru-RU" sz="1400" b="1" i="0">
            <a:solidFill>
              <a:schemeClr val="tx1"/>
            </a:solidFill>
            <a:effectLst/>
            <a:latin typeface="+mn-lt"/>
            <a:ea typeface="+mn-ea"/>
            <a:cs typeface="+mn-cs"/>
          </a:endParaRPr>
        </a:p>
        <a:p>
          <a:r>
            <a:rPr lang="en-US" sz="1400" b="1" i="0">
              <a:solidFill>
                <a:schemeClr val="tx1"/>
              </a:solidFill>
              <a:effectLst/>
              <a:latin typeface="+mn-lt"/>
              <a:ea typeface="+mn-ea"/>
              <a:cs typeface="+mn-cs"/>
            </a:rPr>
            <a:t>Upper left quadrant: Products in this quadrant have profit above average but sales revenue below average. </a:t>
          </a:r>
          <a:endParaRPr lang="ru-RU" sz="1400" b="1" i="0">
            <a:solidFill>
              <a:schemeClr val="tx1"/>
            </a:solidFill>
            <a:effectLst/>
            <a:latin typeface="+mn-lt"/>
            <a:ea typeface="+mn-ea"/>
            <a:cs typeface="+mn-cs"/>
          </a:endParaRPr>
        </a:p>
        <a:p>
          <a:r>
            <a:rPr lang="en-US" sz="1400" b="1" i="0">
              <a:solidFill>
                <a:schemeClr val="tx1"/>
              </a:solidFill>
              <a:effectLst/>
              <a:latin typeface="+mn-lt"/>
              <a:ea typeface="+mn-ea"/>
              <a:cs typeface="+mn-cs"/>
            </a:rPr>
            <a:t>These are high-margin products.</a:t>
          </a:r>
        </a:p>
        <a:p>
          <a:endParaRPr lang="ru-RU" sz="1400" b="1" i="0">
            <a:solidFill>
              <a:schemeClr val="tx1"/>
            </a:solidFill>
            <a:effectLst/>
            <a:latin typeface="+mn-lt"/>
            <a:ea typeface="+mn-ea"/>
            <a:cs typeface="+mn-cs"/>
          </a:endParaRPr>
        </a:p>
        <a:p>
          <a:r>
            <a:rPr lang="en-US" sz="1400" b="1" i="0">
              <a:solidFill>
                <a:schemeClr val="tx1"/>
              </a:solidFill>
              <a:effectLst/>
              <a:latin typeface="+mn-lt"/>
              <a:ea typeface="+mn-ea"/>
              <a:cs typeface="+mn-cs"/>
            </a:rPr>
            <a:t>Lower right quadrant: Products in this quadrant have profit below average, but sales revenue above average. </a:t>
          </a:r>
          <a:endParaRPr lang="ru-RU" sz="1400" b="1" i="0">
            <a:solidFill>
              <a:schemeClr val="tx1"/>
            </a:solidFill>
            <a:effectLst/>
            <a:latin typeface="+mn-lt"/>
            <a:ea typeface="+mn-ea"/>
            <a:cs typeface="+mn-cs"/>
          </a:endParaRPr>
        </a:p>
        <a:p>
          <a:r>
            <a:rPr lang="en-US" sz="1400" b="1" i="0">
              <a:solidFill>
                <a:schemeClr val="tx1"/>
              </a:solidFill>
              <a:effectLst/>
              <a:latin typeface="+mn-lt"/>
              <a:ea typeface="+mn-ea"/>
              <a:cs typeface="+mn-cs"/>
            </a:rPr>
            <a:t>These are products with high sales volume but low margin.</a:t>
          </a:r>
        </a:p>
        <a:p>
          <a:endParaRPr lang="ru-RU" sz="1400" b="1" i="0">
            <a:solidFill>
              <a:schemeClr val="tx1"/>
            </a:solidFill>
            <a:effectLst/>
            <a:latin typeface="+mn-lt"/>
            <a:ea typeface="+mn-ea"/>
            <a:cs typeface="+mn-cs"/>
          </a:endParaRPr>
        </a:p>
        <a:p>
          <a:r>
            <a:rPr lang="en-US" sz="1400" b="1" i="0">
              <a:solidFill>
                <a:schemeClr val="tx1"/>
              </a:solidFill>
              <a:effectLst/>
              <a:latin typeface="+mn-lt"/>
              <a:ea typeface="+mn-ea"/>
              <a:cs typeface="+mn-cs"/>
            </a:rPr>
            <a:t>Lower left quadrant: Products in this quadrant have both profit and sales revenue below average. </a:t>
          </a:r>
          <a:endParaRPr lang="ru-RU" sz="1400" b="1" i="0">
            <a:solidFill>
              <a:schemeClr val="tx1"/>
            </a:solidFill>
            <a:effectLst/>
            <a:latin typeface="+mn-lt"/>
            <a:ea typeface="+mn-ea"/>
            <a:cs typeface="+mn-cs"/>
          </a:endParaRPr>
        </a:p>
        <a:p>
          <a:r>
            <a:rPr lang="en-US" sz="1400" b="1" i="0">
              <a:solidFill>
                <a:schemeClr val="tx1"/>
              </a:solidFill>
              <a:effectLst/>
              <a:latin typeface="+mn-lt"/>
              <a:ea typeface="+mn-ea"/>
              <a:cs typeface="+mn-cs"/>
            </a:rPr>
            <a:t>These are the least valuable products.</a:t>
          </a:r>
        </a:p>
        <a:p>
          <a:endParaRPr lang="en-US" sz="14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249018</xdr:colOff>
      <xdr:row>3</xdr:row>
      <xdr:rowOff>121506</xdr:rowOff>
    </xdr:from>
    <xdr:to>
      <xdr:col>3</xdr:col>
      <xdr:colOff>247524</xdr:colOff>
      <xdr:row>14</xdr:row>
      <xdr:rowOff>59251</xdr:rowOff>
    </xdr:to>
    <mc:AlternateContent xmlns:mc="http://schemas.openxmlformats.org/markup-compatibility/2006" xmlns:a14="http://schemas.microsoft.com/office/drawing/2010/main">
      <mc:Choice Requires="a14">
        <xdr:graphicFrame macro="">
          <xdr:nvGraphicFramePr>
            <xdr:cNvPr id="11" name="Month">
              <a:extLst>
                <a:ext uri="{FF2B5EF4-FFF2-40B4-BE49-F238E27FC236}">
                  <a16:creationId xmlns:a16="http://schemas.microsoft.com/office/drawing/2014/main" id="{C2A550A6-9007-4924-86EF-BCB896AF444A}"/>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249018" y="665792"/>
              <a:ext cx="1812792" cy="193345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239681</xdr:colOff>
      <xdr:row>14</xdr:row>
      <xdr:rowOff>174422</xdr:rowOff>
    </xdr:from>
    <xdr:to>
      <xdr:col>3</xdr:col>
      <xdr:colOff>238187</xdr:colOff>
      <xdr:row>21</xdr:row>
      <xdr:rowOff>59250</xdr:rowOff>
    </xdr:to>
    <mc:AlternateContent xmlns:mc="http://schemas.openxmlformats.org/markup-compatibility/2006" xmlns:a14="http://schemas.microsoft.com/office/drawing/2010/main">
      <mc:Choice Requires="a14">
        <xdr:graphicFrame macro="">
          <xdr:nvGraphicFramePr>
            <xdr:cNvPr id="12" name="Country Code">
              <a:extLst>
                <a:ext uri="{FF2B5EF4-FFF2-40B4-BE49-F238E27FC236}">
                  <a16:creationId xmlns:a16="http://schemas.microsoft.com/office/drawing/2014/main" id="{7D3BA784-DF58-4BE3-ABBE-3E51C6EF4DB4}"/>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untry Code"/>
            </a:graphicData>
          </a:graphic>
        </xdr:graphicFrame>
      </mc:Choice>
      <mc:Fallback xmlns="">
        <xdr:sp macro="" textlink="">
          <xdr:nvSpPr>
            <xdr:cNvPr id="0" name=""/>
            <xdr:cNvSpPr>
              <a:spLocks noTextEdit="1"/>
            </xdr:cNvSpPr>
          </xdr:nvSpPr>
          <xdr:spPr>
            <a:xfrm>
              <a:off x="239681" y="2714422"/>
              <a:ext cx="1812792" cy="115482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260848</xdr:colOff>
      <xdr:row>27</xdr:row>
      <xdr:rowOff>109481</xdr:rowOff>
    </xdr:from>
    <xdr:to>
      <xdr:col>3</xdr:col>
      <xdr:colOff>259354</xdr:colOff>
      <xdr:row>35</xdr:row>
      <xdr:rowOff>74083</xdr:rowOff>
    </xdr:to>
    <mc:AlternateContent xmlns:mc="http://schemas.openxmlformats.org/markup-compatibility/2006" xmlns:a14="http://schemas.microsoft.com/office/drawing/2010/main">
      <mc:Choice Requires="a14">
        <xdr:graphicFrame macro="">
          <xdr:nvGraphicFramePr>
            <xdr:cNvPr id="13" name="Debtor Number">
              <a:extLst>
                <a:ext uri="{FF2B5EF4-FFF2-40B4-BE49-F238E27FC236}">
                  <a16:creationId xmlns:a16="http://schemas.microsoft.com/office/drawing/2014/main" id="{F0EBB8ED-C451-4F84-B7AE-8EA68A75B7D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ebtor Number"/>
            </a:graphicData>
          </a:graphic>
        </xdr:graphicFrame>
      </mc:Choice>
      <mc:Fallback xmlns="">
        <xdr:sp macro="" textlink="">
          <xdr:nvSpPr>
            <xdr:cNvPr id="0" name=""/>
            <xdr:cNvSpPr>
              <a:spLocks noTextEdit="1"/>
            </xdr:cNvSpPr>
          </xdr:nvSpPr>
          <xdr:spPr>
            <a:xfrm>
              <a:off x="260848" y="5008052"/>
              <a:ext cx="1812792" cy="141603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258358</xdr:colOff>
      <xdr:row>21</xdr:row>
      <xdr:rowOff>143296</xdr:rowOff>
    </xdr:from>
    <xdr:to>
      <xdr:col>3</xdr:col>
      <xdr:colOff>256864</xdr:colOff>
      <xdr:row>26</xdr:row>
      <xdr:rowOff>146409</xdr:rowOff>
    </xdr:to>
    <mc:AlternateContent xmlns:mc="http://schemas.openxmlformats.org/markup-compatibility/2006" xmlns:a14="http://schemas.microsoft.com/office/drawing/2010/main">
      <mc:Choice Requires="a14">
        <xdr:graphicFrame macro="">
          <xdr:nvGraphicFramePr>
            <xdr:cNvPr id="14" name="Debtor Segment">
              <a:extLst>
                <a:ext uri="{FF2B5EF4-FFF2-40B4-BE49-F238E27FC236}">
                  <a16:creationId xmlns:a16="http://schemas.microsoft.com/office/drawing/2014/main" id="{7CF11F8F-6C5C-4407-BB58-C1DEA2BFAD8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ebtor Segment"/>
            </a:graphicData>
          </a:graphic>
        </xdr:graphicFrame>
      </mc:Choice>
      <mc:Fallback xmlns="">
        <xdr:sp macro="" textlink="">
          <xdr:nvSpPr>
            <xdr:cNvPr id="0" name=""/>
            <xdr:cNvSpPr>
              <a:spLocks noTextEdit="1"/>
            </xdr:cNvSpPr>
          </xdr:nvSpPr>
          <xdr:spPr>
            <a:xfrm>
              <a:off x="258358" y="3953296"/>
              <a:ext cx="1812792" cy="91025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323725</xdr:colOff>
      <xdr:row>9</xdr:row>
      <xdr:rowOff>10943</xdr:rowOff>
    </xdr:from>
    <xdr:to>
      <xdr:col>4</xdr:col>
      <xdr:colOff>384486</xdr:colOff>
      <xdr:row>20</xdr:row>
      <xdr:rowOff>23394</xdr:rowOff>
    </xdr:to>
    <mc:AlternateContent xmlns:mc="http://schemas.openxmlformats.org/markup-compatibility/2006" xmlns:a14="http://schemas.microsoft.com/office/drawing/2010/main">
      <mc:Choice Requires="a14">
        <xdr:graphicFrame macro="">
          <xdr:nvGraphicFramePr>
            <xdr:cNvPr id="15" name="CATEGORY">
              <a:extLst>
                <a:ext uri="{FF2B5EF4-FFF2-40B4-BE49-F238E27FC236}">
                  <a16:creationId xmlns:a16="http://schemas.microsoft.com/office/drawing/2014/main" id="{562FB614-79A0-4502-BBA9-73EE91195AA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mlns="">
        <xdr:sp macro="" textlink="">
          <xdr:nvSpPr>
            <xdr:cNvPr id="0" name=""/>
            <xdr:cNvSpPr>
              <a:spLocks noTextEdit="1"/>
            </xdr:cNvSpPr>
          </xdr:nvSpPr>
          <xdr:spPr>
            <a:xfrm>
              <a:off x="2138011" y="1643800"/>
              <a:ext cx="1824650" cy="200816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326837</xdr:colOff>
      <xdr:row>20</xdr:row>
      <xdr:rowOff>153275</xdr:rowOff>
    </xdr:from>
    <xdr:to>
      <xdr:col>4</xdr:col>
      <xdr:colOff>387598</xdr:colOff>
      <xdr:row>35</xdr:row>
      <xdr:rowOff>63500</xdr:rowOff>
    </xdr:to>
    <mc:AlternateContent xmlns:mc="http://schemas.openxmlformats.org/markup-compatibility/2006" xmlns:a14="http://schemas.microsoft.com/office/drawing/2010/main">
      <mc:Choice Requires="a14">
        <xdr:graphicFrame macro="">
          <xdr:nvGraphicFramePr>
            <xdr:cNvPr id="16" name="SUB-CATEGORY">
              <a:extLst>
                <a:ext uri="{FF2B5EF4-FFF2-40B4-BE49-F238E27FC236}">
                  <a16:creationId xmlns:a16="http://schemas.microsoft.com/office/drawing/2014/main" id="{7CB1EF58-C388-4F96-9049-1E9D0BCEC01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UB-CATEGORY"/>
            </a:graphicData>
          </a:graphic>
        </xdr:graphicFrame>
      </mc:Choice>
      <mc:Fallback xmlns="">
        <xdr:sp macro="" textlink="">
          <xdr:nvSpPr>
            <xdr:cNvPr id="0" name=""/>
            <xdr:cNvSpPr>
              <a:spLocks noTextEdit="1"/>
            </xdr:cNvSpPr>
          </xdr:nvSpPr>
          <xdr:spPr>
            <a:xfrm>
              <a:off x="2141123" y="3781846"/>
              <a:ext cx="1824650" cy="263165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329951</xdr:colOff>
      <xdr:row>3</xdr:row>
      <xdr:rowOff>116777</xdr:rowOff>
    </xdr:from>
    <xdr:to>
      <xdr:col>4</xdr:col>
      <xdr:colOff>390712</xdr:colOff>
      <xdr:row>8</xdr:row>
      <xdr:rowOff>73197</xdr:rowOff>
    </xdr:to>
    <mc:AlternateContent xmlns:mc="http://schemas.openxmlformats.org/markup-compatibility/2006" xmlns:a14="http://schemas.microsoft.com/office/drawing/2010/main">
      <mc:Choice Requires="a14">
        <xdr:graphicFrame macro="">
          <xdr:nvGraphicFramePr>
            <xdr:cNvPr id="17" name="Return">
              <a:extLst>
                <a:ext uri="{FF2B5EF4-FFF2-40B4-BE49-F238E27FC236}">
                  <a16:creationId xmlns:a16="http://schemas.microsoft.com/office/drawing/2014/main" id="{81F22EC9-21BD-47C1-BE8E-35D9EE7BEC7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Return"/>
            </a:graphicData>
          </a:graphic>
        </xdr:graphicFrame>
      </mc:Choice>
      <mc:Fallback xmlns="">
        <xdr:sp macro="" textlink="">
          <xdr:nvSpPr>
            <xdr:cNvPr id="0" name=""/>
            <xdr:cNvSpPr>
              <a:spLocks noTextEdit="1"/>
            </xdr:cNvSpPr>
          </xdr:nvSpPr>
          <xdr:spPr>
            <a:xfrm>
              <a:off x="2144237" y="661063"/>
              <a:ext cx="1824650" cy="86356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525521</xdr:colOff>
      <xdr:row>0</xdr:row>
      <xdr:rowOff>124609</xdr:rowOff>
    </xdr:from>
    <xdr:to>
      <xdr:col>13</xdr:col>
      <xdr:colOff>166557</xdr:colOff>
      <xdr:row>16</xdr:row>
      <xdr:rowOff>1</xdr:rowOff>
    </xdr:to>
    <xdr:graphicFrame macro="">
      <xdr:nvGraphicFramePr>
        <xdr:cNvPr id="23" name="Chart 22">
          <a:extLst>
            <a:ext uri="{FF2B5EF4-FFF2-40B4-BE49-F238E27FC236}">
              <a16:creationId xmlns:a16="http://schemas.microsoft.com/office/drawing/2014/main" id="{CD17938A-E7C5-49BC-9F08-195689DB68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138601</xdr:colOff>
      <xdr:row>16</xdr:row>
      <xdr:rowOff>143641</xdr:rowOff>
    </xdr:from>
    <xdr:to>
      <xdr:col>13</xdr:col>
      <xdr:colOff>176968</xdr:colOff>
      <xdr:row>35</xdr:row>
      <xdr:rowOff>90724</xdr:rowOff>
    </xdr:to>
    <xdr:graphicFrame macro="">
      <xdr:nvGraphicFramePr>
        <xdr:cNvPr id="25" name="Chart 24">
          <a:extLst>
            <a:ext uri="{FF2B5EF4-FFF2-40B4-BE49-F238E27FC236}">
              <a16:creationId xmlns:a16="http://schemas.microsoft.com/office/drawing/2014/main" id="{2A10E300-C700-4D79-8B8F-042415605D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236581</xdr:colOff>
      <xdr:row>0</xdr:row>
      <xdr:rowOff>136680</xdr:rowOff>
    </xdr:from>
    <xdr:to>
      <xdr:col>20</xdr:col>
      <xdr:colOff>590702</xdr:colOff>
      <xdr:row>35</xdr:row>
      <xdr:rowOff>62596</xdr:rowOff>
    </xdr:to>
    <xdr:graphicFrame macro="">
      <xdr:nvGraphicFramePr>
        <xdr:cNvPr id="26" name="Chart 25">
          <a:extLst>
            <a:ext uri="{FF2B5EF4-FFF2-40B4-BE49-F238E27FC236}">
              <a16:creationId xmlns:a16="http://schemas.microsoft.com/office/drawing/2014/main" id="{6CBCA9EE-F43D-4C10-A07A-85F9FAE68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229913</xdr:colOff>
      <xdr:row>0</xdr:row>
      <xdr:rowOff>153277</xdr:rowOff>
    </xdr:from>
    <xdr:to>
      <xdr:col>4</xdr:col>
      <xdr:colOff>405085</xdr:colOff>
      <xdr:row>3</xdr:row>
      <xdr:rowOff>32845</xdr:rowOff>
    </xdr:to>
    <xdr:sp macro="" textlink="">
      <xdr:nvSpPr>
        <xdr:cNvPr id="29" name="TextBox 28">
          <a:extLst>
            <a:ext uri="{FF2B5EF4-FFF2-40B4-BE49-F238E27FC236}">
              <a16:creationId xmlns:a16="http://schemas.microsoft.com/office/drawing/2014/main" id="{8A5A6583-13BC-C16F-2829-F6EFA6DA1CEF}"/>
            </a:ext>
          </a:extLst>
        </xdr:cNvPr>
        <xdr:cNvSpPr txBox="1">
          <a:spLocks noChangeAspect="1"/>
        </xdr:cNvSpPr>
      </xdr:nvSpPr>
      <xdr:spPr>
        <a:xfrm>
          <a:off x="229913" y="153277"/>
          <a:ext cx="3777155" cy="437930"/>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a:solidFill>
                <a:schemeClr val="dk1"/>
              </a:solidFill>
              <a:effectLst/>
              <a:latin typeface="+mn-lt"/>
              <a:ea typeface="+mn-ea"/>
              <a:cs typeface="+mn-cs"/>
            </a:rPr>
            <a:t>Select Values in Slicers</a:t>
          </a:r>
          <a:endParaRPr lang="en-US" sz="1800" b="1"/>
        </a:p>
      </xdr:txBody>
    </xdr:sp>
    <xdr:clientData/>
  </xdr:twoCellAnchor>
  <xdr:twoCellAnchor>
    <xdr:from>
      <xdr:col>4</xdr:col>
      <xdr:colOff>520492</xdr:colOff>
      <xdr:row>16</xdr:row>
      <xdr:rowOff>135328</xdr:rowOff>
    </xdr:from>
    <xdr:to>
      <xdr:col>9</xdr:col>
      <xdr:colOff>62459</xdr:colOff>
      <xdr:row>35</xdr:row>
      <xdr:rowOff>93688</xdr:rowOff>
    </xdr:to>
    <xdr:graphicFrame macro="">
      <xdr:nvGraphicFramePr>
        <xdr:cNvPr id="30" name="Chart 29">
          <a:extLst>
            <a:ext uri="{FF2B5EF4-FFF2-40B4-BE49-F238E27FC236}">
              <a16:creationId xmlns:a16="http://schemas.microsoft.com/office/drawing/2014/main" id="{45A24E83-EF24-42E8-A54C-B4DCF7A6FB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65898</xdr:colOff>
      <xdr:row>0</xdr:row>
      <xdr:rowOff>153819</xdr:rowOff>
    </xdr:from>
    <xdr:to>
      <xdr:col>29</xdr:col>
      <xdr:colOff>542971</xdr:colOff>
      <xdr:row>35</xdr:row>
      <xdr:rowOff>82827</xdr:rowOff>
    </xdr:to>
    <xdr:graphicFrame macro="">
      <xdr:nvGraphicFramePr>
        <xdr:cNvPr id="31" name="Chart 30">
          <a:extLst>
            <a:ext uri="{FF2B5EF4-FFF2-40B4-BE49-F238E27FC236}">
              <a16:creationId xmlns:a16="http://schemas.microsoft.com/office/drawing/2014/main" id="{D5F1926C-8FA1-4E53-A751-5B213C530E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54041</xdr:colOff>
      <xdr:row>0</xdr:row>
      <xdr:rowOff>175637</xdr:rowOff>
    </xdr:from>
    <xdr:to>
      <xdr:col>39</xdr:col>
      <xdr:colOff>478715</xdr:colOff>
      <xdr:row>35</xdr:row>
      <xdr:rowOff>81063</xdr:rowOff>
    </xdr:to>
    <xdr:graphicFrame macro="">
      <xdr:nvGraphicFramePr>
        <xdr:cNvPr id="33" name="Chart 32">
          <a:extLst>
            <a:ext uri="{FF2B5EF4-FFF2-40B4-BE49-F238E27FC236}">
              <a16:creationId xmlns:a16="http://schemas.microsoft.com/office/drawing/2014/main" id="{B70861F8-0045-40AC-AB79-586C7B95A4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568341</xdr:colOff>
      <xdr:row>4</xdr:row>
      <xdr:rowOff>117885</xdr:rowOff>
    </xdr:from>
    <xdr:to>
      <xdr:col>4</xdr:col>
      <xdr:colOff>351809</xdr:colOff>
      <xdr:row>11</xdr:row>
      <xdr:rowOff>93923</xdr:rowOff>
    </xdr:to>
    <mc:AlternateContent xmlns:mc="http://schemas.openxmlformats.org/markup-compatibility/2006" xmlns:a14="http://schemas.microsoft.com/office/drawing/2010/main">
      <mc:Choice Requires="a14">
        <xdr:graphicFrame macro="">
          <xdr:nvGraphicFramePr>
            <xdr:cNvPr id="2" name="Country Code 3">
              <a:extLst>
                <a:ext uri="{FF2B5EF4-FFF2-40B4-BE49-F238E27FC236}">
                  <a16:creationId xmlns:a16="http://schemas.microsoft.com/office/drawing/2014/main" id="{CBE12754-DB0D-457E-86C6-7CC3AA3C2465}"/>
                </a:ext>
              </a:extLst>
            </xdr:cNvPr>
            <xdr:cNvGraphicFramePr/>
          </xdr:nvGraphicFramePr>
          <xdr:xfrm>
            <a:off x="0" y="0"/>
            <a:ext cx="0" cy="0"/>
          </xdr:xfrm>
          <a:graphic>
            <a:graphicData uri="http://schemas.microsoft.com/office/drawing/2010/slicer">
              <sle:slicer xmlns:sle="http://schemas.microsoft.com/office/drawing/2010/slicer" name="Country Code 3"/>
            </a:graphicData>
          </a:graphic>
        </xdr:graphicFrame>
      </mc:Choice>
      <mc:Fallback xmlns="">
        <xdr:sp macro="" textlink="">
          <xdr:nvSpPr>
            <xdr:cNvPr id="0" name=""/>
            <xdr:cNvSpPr>
              <a:spLocks noTextEdit="1"/>
            </xdr:cNvSpPr>
          </xdr:nvSpPr>
          <xdr:spPr>
            <a:xfrm>
              <a:off x="1182174" y="837552"/>
              <a:ext cx="1836635" cy="123545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569653</xdr:colOff>
      <xdr:row>11</xdr:row>
      <xdr:rowOff>141299</xdr:rowOff>
    </xdr:from>
    <xdr:to>
      <xdr:col>4</xdr:col>
      <xdr:colOff>353121</xdr:colOff>
      <xdr:row>19</xdr:row>
      <xdr:rowOff>23434</xdr:rowOff>
    </xdr:to>
    <mc:AlternateContent xmlns:mc="http://schemas.openxmlformats.org/markup-compatibility/2006" xmlns:a14="http://schemas.microsoft.com/office/drawing/2010/main">
      <mc:Choice Requires="a14">
        <xdr:graphicFrame macro="">
          <xdr:nvGraphicFramePr>
            <xdr:cNvPr id="4" name="Debtor Segment 2">
              <a:extLst>
                <a:ext uri="{FF2B5EF4-FFF2-40B4-BE49-F238E27FC236}">
                  <a16:creationId xmlns:a16="http://schemas.microsoft.com/office/drawing/2014/main" id="{F6945455-4877-4BA5-B70B-FD6AE12A1E44}"/>
                </a:ext>
              </a:extLst>
            </xdr:cNvPr>
            <xdr:cNvGraphicFramePr/>
          </xdr:nvGraphicFramePr>
          <xdr:xfrm>
            <a:off x="0" y="0"/>
            <a:ext cx="0" cy="0"/>
          </xdr:xfrm>
          <a:graphic>
            <a:graphicData uri="http://schemas.microsoft.com/office/drawing/2010/slicer">
              <sle:slicer xmlns:sle="http://schemas.microsoft.com/office/drawing/2010/slicer" name="Debtor Segment 2"/>
            </a:graphicData>
          </a:graphic>
        </xdr:graphicFrame>
      </mc:Choice>
      <mc:Fallback xmlns="">
        <xdr:sp macro="" textlink="">
          <xdr:nvSpPr>
            <xdr:cNvPr id="0" name=""/>
            <xdr:cNvSpPr>
              <a:spLocks noTextEdit="1"/>
            </xdr:cNvSpPr>
          </xdr:nvSpPr>
          <xdr:spPr>
            <a:xfrm>
              <a:off x="1183486" y="2120382"/>
              <a:ext cx="1836635" cy="132146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127204</xdr:colOff>
      <xdr:row>4</xdr:row>
      <xdr:rowOff>103322</xdr:rowOff>
    </xdr:from>
    <xdr:to>
      <xdr:col>1</xdr:col>
      <xdr:colOff>484909</xdr:colOff>
      <xdr:row>8</xdr:row>
      <xdr:rowOff>11547</xdr:rowOff>
    </xdr:to>
    <mc:AlternateContent xmlns:mc="http://schemas.openxmlformats.org/markup-compatibility/2006" xmlns:a14="http://schemas.microsoft.com/office/drawing/2010/main">
      <mc:Choice Requires="a14">
        <xdr:graphicFrame macro="">
          <xdr:nvGraphicFramePr>
            <xdr:cNvPr id="5" name="Return 3">
              <a:extLst>
                <a:ext uri="{FF2B5EF4-FFF2-40B4-BE49-F238E27FC236}">
                  <a16:creationId xmlns:a16="http://schemas.microsoft.com/office/drawing/2014/main" id="{A3B33AB8-5CEB-4E4D-A38A-072CD733D96E}"/>
                </a:ext>
              </a:extLst>
            </xdr:cNvPr>
            <xdr:cNvGraphicFramePr/>
          </xdr:nvGraphicFramePr>
          <xdr:xfrm>
            <a:off x="0" y="0"/>
            <a:ext cx="0" cy="0"/>
          </xdr:xfrm>
          <a:graphic>
            <a:graphicData uri="http://schemas.microsoft.com/office/drawing/2010/slicer">
              <sle:slicer xmlns:sle="http://schemas.microsoft.com/office/drawing/2010/slicer" name="Return 3"/>
            </a:graphicData>
          </a:graphic>
        </xdr:graphicFrame>
      </mc:Choice>
      <mc:Fallback xmlns="">
        <xdr:sp macro="" textlink="">
          <xdr:nvSpPr>
            <xdr:cNvPr id="0" name=""/>
            <xdr:cNvSpPr>
              <a:spLocks noTextEdit="1"/>
            </xdr:cNvSpPr>
          </xdr:nvSpPr>
          <xdr:spPr>
            <a:xfrm>
              <a:off x="127204" y="822989"/>
              <a:ext cx="971538" cy="62789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389116</xdr:colOff>
      <xdr:row>4</xdr:row>
      <xdr:rowOff>118136</xdr:rowOff>
    </xdr:from>
    <xdr:to>
      <xdr:col>7</xdr:col>
      <xdr:colOff>599539</xdr:colOff>
      <xdr:row>30</xdr:row>
      <xdr:rowOff>95250</xdr:rowOff>
    </xdr:to>
    <mc:AlternateContent xmlns:mc="http://schemas.openxmlformats.org/markup-compatibility/2006" xmlns:a14="http://schemas.microsoft.com/office/drawing/2010/main">
      <mc:Choice Requires="a14">
        <xdr:graphicFrame macro="">
          <xdr:nvGraphicFramePr>
            <xdr:cNvPr id="7" name="Tier2 Description">
              <a:extLst>
                <a:ext uri="{FF2B5EF4-FFF2-40B4-BE49-F238E27FC236}">
                  <a16:creationId xmlns:a16="http://schemas.microsoft.com/office/drawing/2014/main" id="{FD28A679-6DFC-46C8-B077-4E575533F434}"/>
                </a:ext>
              </a:extLst>
            </xdr:cNvPr>
            <xdr:cNvGraphicFramePr/>
          </xdr:nvGraphicFramePr>
          <xdr:xfrm>
            <a:off x="0" y="0"/>
            <a:ext cx="0" cy="0"/>
          </xdr:xfrm>
          <a:graphic>
            <a:graphicData uri="http://schemas.microsoft.com/office/drawing/2010/slicer">
              <sle:slicer xmlns:sle="http://schemas.microsoft.com/office/drawing/2010/slicer" name="Tier2 Description"/>
            </a:graphicData>
          </a:graphic>
        </xdr:graphicFrame>
      </mc:Choice>
      <mc:Fallback xmlns="">
        <xdr:sp macro="" textlink="">
          <xdr:nvSpPr>
            <xdr:cNvPr id="0" name=""/>
            <xdr:cNvSpPr>
              <a:spLocks noTextEdit="1"/>
            </xdr:cNvSpPr>
          </xdr:nvSpPr>
          <xdr:spPr>
            <a:xfrm>
              <a:off x="3056116" y="837803"/>
              <a:ext cx="2051923" cy="465494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113405</xdr:colOff>
      <xdr:row>8</xdr:row>
      <xdr:rowOff>84664</xdr:rowOff>
    </xdr:from>
    <xdr:to>
      <xdr:col>1</xdr:col>
      <xdr:colOff>485300</xdr:colOff>
      <xdr:row>19</xdr:row>
      <xdr:rowOff>56696</xdr:rowOff>
    </xdr:to>
    <mc:AlternateContent xmlns:mc="http://schemas.openxmlformats.org/markup-compatibility/2006" xmlns:a14="http://schemas.microsoft.com/office/drawing/2010/main">
      <mc:Choice Requires="a14">
        <xdr:graphicFrame macro="">
          <xdr:nvGraphicFramePr>
            <xdr:cNvPr id="9" name="Month 3">
              <a:extLst>
                <a:ext uri="{FF2B5EF4-FFF2-40B4-BE49-F238E27FC236}">
                  <a16:creationId xmlns:a16="http://schemas.microsoft.com/office/drawing/2014/main" id="{C09CC462-E4A8-4F1A-A5FB-F7A9AEB42134}"/>
                </a:ext>
              </a:extLst>
            </xdr:cNvPr>
            <xdr:cNvGraphicFramePr/>
          </xdr:nvGraphicFramePr>
          <xdr:xfrm>
            <a:off x="0" y="0"/>
            <a:ext cx="0" cy="0"/>
          </xdr:xfrm>
          <a:graphic>
            <a:graphicData uri="http://schemas.microsoft.com/office/drawing/2010/slicer">
              <sle:slicer xmlns:sle="http://schemas.microsoft.com/office/drawing/2010/slicer" name="Month 3"/>
            </a:graphicData>
          </a:graphic>
        </xdr:graphicFrame>
      </mc:Choice>
      <mc:Fallback xmlns="">
        <xdr:sp macro="" textlink="">
          <xdr:nvSpPr>
            <xdr:cNvPr id="0" name=""/>
            <xdr:cNvSpPr>
              <a:spLocks noTextEdit="1"/>
            </xdr:cNvSpPr>
          </xdr:nvSpPr>
          <xdr:spPr>
            <a:xfrm>
              <a:off x="113405" y="1523997"/>
              <a:ext cx="985728" cy="195111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74102</xdr:colOff>
      <xdr:row>1</xdr:row>
      <xdr:rowOff>116422</xdr:rowOff>
    </xdr:from>
    <xdr:to>
      <xdr:col>7</xdr:col>
      <xdr:colOff>578304</xdr:colOff>
      <xdr:row>4</xdr:row>
      <xdr:rowOff>30347</xdr:rowOff>
    </xdr:to>
    <xdr:sp macro="" textlink="">
      <xdr:nvSpPr>
        <xdr:cNvPr id="13" name="TextBox 12">
          <a:extLst>
            <a:ext uri="{FF2B5EF4-FFF2-40B4-BE49-F238E27FC236}">
              <a16:creationId xmlns:a16="http://schemas.microsoft.com/office/drawing/2014/main" id="{A796BD96-7A4B-4025-94F9-B793FDB529E1}"/>
            </a:ext>
          </a:extLst>
        </xdr:cNvPr>
        <xdr:cNvSpPr txBox="1">
          <a:spLocks noChangeAspect="1"/>
        </xdr:cNvSpPr>
      </xdr:nvSpPr>
      <xdr:spPr>
        <a:xfrm>
          <a:off x="74102" y="297851"/>
          <a:ext cx="5005898" cy="458210"/>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a:solidFill>
                <a:schemeClr val="dk1"/>
              </a:solidFill>
              <a:effectLst/>
              <a:latin typeface="+mn-lt"/>
              <a:ea typeface="+mn-ea"/>
              <a:cs typeface="+mn-cs"/>
            </a:rPr>
            <a:t>Select Values in Slicers</a:t>
          </a:r>
          <a:endParaRPr lang="en-US" sz="1800" b="1"/>
        </a:p>
      </xdr:txBody>
    </xdr:sp>
    <xdr:clientData/>
  </xdr:twoCellAnchor>
  <xdr:twoCellAnchor>
    <xdr:from>
      <xdr:col>14</xdr:col>
      <xdr:colOff>317506</xdr:colOff>
      <xdr:row>1</xdr:row>
      <xdr:rowOff>104384</xdr:rowOff>
    </xdr:from>
    <xdr:to>
      <xdr:col>37</xdr:col>
      <xdr:colOff>4541</xdr:colOff>
      <xdr:row>31</xdr:row>
      <xdr:rowOff>0</xdr:rowOff>
    </xdr:to>
    <xdr:graphicFrame macro="">
      <xdr:nvGraphicFramePr>
        <xdr:cNvPr id="14" name="Chart 13">
          <a:extLst>
            <a:ext uri="{FF2B5EF4-FFF2-40B4-BE49-F238E27FC236}">
              <a16:creationId xmlns:a16="http://schemas.microsoft.com/office/drawing/2014/main" id="{9E7D6439-A9AE-41F1-A028-54BE1CAE08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68512</xdr:colOff>
      <xdr:row>15</xdr:row>
      <xdr:rowOff>69022</xdr:rowOff>
    </xdr:from>
    <xdr:to>
      <xdr:col>14</xdr:col>
      <xdr:colOff>210584</xdr:colOff>
      <xdr:row>30</xdr:row>
      <xdr:rowOff>144454</xdr:rowOff>
    </xdr:to>
    <xdr:graphicFrame macro="">
      <xdr:nvGraphicFramePr>
        <xdr:cNvPr id="15" name="Chart 14">
          <a:extLst>
            <a:ext uri="{FF2B5EF4-FFF2-40B4-BE49-F238E27FC236}">
              <a16:creationId xmlns:a16="http://schemas.microsoft.com/office/drawing/2014/main" id="{BA019646-73D2-4C3B-96EF-49451C135F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52049</xdr:colOff>
      <xdr:row>1</xdr:row>
      <xdr:rowOff>93689</xdr:rowOff>
    </xdr:from>
    <xdr:to>
      <xdr:col>14</xdr:col>
      <xdr:colOff>215726</xdr:colOff>
      <xdr:row>15</xdr:row>
      <xdr:rowOff>62459</xdr:rowOff>
    </xdr:to>
    <xdr:graphicFrame macro="">
      <xdr:nvGraphicFramePr>
        <xdr:cNvPr id="18" name="Chart 17">
          <a:extLst>
            <a:ext uri="{FF2B5EF4-FFF2-40B4-BE49-F238E27FC236}">
              <a16:creationId xmlns:a16="http://schemas.microsoft.com/office/drawing/2014/main" id="{A3957C20-05C1-4FF3-82CC-F1F787FC0A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92029</xdr:colOff>
      <xdr:row>16</xdr:row>
      <xdr:rowOff>163614</xdr:rowOff>
    </xdr:from>
    <xdr:to>
      <xdr:col>15</xdr:col>
      <xdr:colOff>532280</xdr:colOff>
      <xdr:row>43</xdr:row>
      <xdr:rowOff>101231</xdr:rowOff>
    </xdr:to>
    <xdr:graphicFrame macro="">
      <xdr:nvGraphicFramePr>
        <xdr:cNvPr id="3" name="Chart 2">
          <a:extLst>
            <a:ext uri="{FF2B5EF4-FFF2-40B4-BE49-F238E27FC236}">
              <a16:creationId xmlns:a16="http://schemas.microsoft.com/office/drawing/2014/main" id="{46ADD669-2459-7ED5-69C4-31840C7B18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340629</xdr:colOff>
      <xdr:row>13</xdr:row>
      <xdr:rowOff>177397</xdr:rowOff>
    </xdr:from>
    <xdr:to>
      <xdr:col>14</xdr:col>
      <xdr:colOff>796622</xdr:colOff>
      <xdr:row>32</xdr:row>
      <xdr:rowOff>14078</xdr:rowOff>
    </xdr:to>
    <xdr:graphicFrame macro="">
      <xdr:nvGraphicFramePr>
        <xdr:cNvPr id="3" name="Chart 2">
          <a:extLst>
            <a:ext uri="{FF2B5EF4-FFF2-40B4-BE49-F238E27FC236}">
              <a16:creationId xmlns:a16="http://schemas.microsoft.com/office/drawing/2014/main" id="{C52C0862-EE00-86F8-91F5-CFB3D5368F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0</xdr:colOff>
      <xdr:row>7</xdr:row>
      <xdr:rowOff>0</xdr:rowOff>
    </xdr:from>
    <xdr:to>
      <xdr:col>25</xdr:col>
      <xdr:colOff>170093</xdr:colOff>
      <xdr:row>36</xdr:row>
      <xdr:rowOff>172844</xdr:rowOff>
    </xdr:to>
    <xdr:graphicFrame macro="">
      <xdr:nvGraphicFramePr>
        <xdr:cNvPr id="16" name="Chart 15">
          <a:extLst>
            <a:ext uri="{FF2B5EF4-FFF2-40B4-BE49-F238E27FC236}">
              <a16:creationId xmlns:a16="http://schemas.microsoft.com/office/drawing/2014/main" id="{2EEBD6EC-823B-415A-A4D0-5D5BF91DE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xdr:col>
      <xdr:colOff>0</xdr:colOff>
      <xdr:row>7</xdr:row>
      <xdr:rowOff>0</xdr:rowOff>
    </xdr:from>
    <xdr:to>
      <xdr:col>25</xdr:col>
      <xdr:colOff>170093</xdr:colOff>
      <xdr:row>36</xdr:row>
      <xdr:rowOff>172844</xdr:rowOff>
    </xdr:to>
    <xdr:graphicFrame macro="">
      <xdr:nvGraphicFramePr>
        <xdr:cNvPr id="2" name="Chart 1">
          <a:extLst>
            <a:ext uri="{FF2B5EF4-FFF2-40B4-BE49-F238E27FC236}">
              <a16:creationId xmlns:a16="http://schemas.microsoft.com/office/drawing/2014/main" id="{8C6D7D1E-C44A-44DA-A482-4F745A90AD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159163</xdr:colOff>
      <xdr:row>3</xdr:row>
      <xdr:rowOff>166419</xdr:rowOff>
    </xdr:from>
    <xdr:to>
      <xdr:col>9</xdr:col>
      <xdr:colOff>544286</xdr:colOff>
      <xdr:row>19</xdr:row>
      <xdr:rowOff>6762</xdr:rowOff>
    </xdr:to>
    <xdr:graphicFrame macro="">
      <xdr:nvGraphicFramePr>
        <xdr:cNvPr id="3" name="Chart 2">
          <a:extLst>
            <a:ext uri="{FF2B5EF4-FFF2-40B4-BE49-F238E27FC236}">
              <a16:creationId xmlns:a16="http://schemas.microsoft.com/office/drawing/2014/main" id="{A089E2A8-837C-9369-9FC5-E8A163BD48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mitry Meshkov" refreshedDate="45070.56715127315" createdVersion="8" refreshedVersion="8" minRefreshableVersion="3" recordCount="7645" xr:uid="{00000000-000A-0000-FFFF-FFFFCC000000}">
  <cacheSource type="worksheet">
    <worksheetSource name="All_Data"/>
  </cacheSource>
  <cacheFields count="19">
    <cacheField name="Invoice (Year+Month)" numFmtId="0">
      <sharedItems containsSemiMixedTypes="0" containsString="0" containsNumber="1" containsInteger="1" minValue="202001" maxValue="202006"/>
    </cacheField>
    <cacheField name="Year" numFmtId="0">
      <sharedItems count="1">
        <s v="2020"/>
      </sharedItems>
    </cacheField>
    <cacheField name="Month" numFmtId="0">
      <sharedItems count="6">
        <s v="01"/>
        <s v="02"/>
        <s v="03"/>
        <s v="04"/>
        <s v="05"/>
        <s v="06"/>
      </sharedItems>
    </cacheField>
    <cacheField name="Country Code" numFmtId="0">
      <sharedItems count="3">
        <s v="CBE1"/>
        <s v="CES1"/>
        <s v="CNO1"/>
      </sharedItems>
    </cacheField>
    <cacheField name="Debtor Number" numFmtId="0">
      <sharedItems containsSemiMixedTypes="0" containsString="0" containsNumber="1" containsInteger="1" minValue="2079" maxValue="6001766" count="653">
        <n v="2079"/>
        <n v="2392"/>
        <n v="2632"/>
        <n v="3295"/>
        <n v="4391"/>
        <n v="5048"/>
        <n v="5072"/>
        <n v="5081"/>
        <n v="5243"/>
        <n v="5378"/>
        <n v="12330"/>
        <n v="43825"/>
        <n v="100020"/>
        <n v="100608"/>
        <n v="100611"/>
        <n v="100870"/>
        <n v="100985"/>
        <n v="102294"/>
        <n v="102628"/>
        <n v="103010"/>
        <n v="103037"/>
        <n v="103205"/>
        <n v="110451"/>
        <n v="110641"/>
        <n v="110700"/>
        <n v="111542"/>
        <n v="111628"/>
        <n v="111669"/>
        <n v="111799"/>
        <n v="111840"/>
        <n v="112122"/>
        <n v="112242"/>
        <n v="113072"/>
        <n v="113086"/>
        <n v="6000041"/>
        <n v="6000085"/>
        <n v="6000095"/>
        <n v="6000155"/>
        <n v="6000205"/>
        <n v="6000206"/>
        <n v="6000213"/>
        <n v="6000222"/>
        <n v="6000232"/>
        <n v="6000261"/>
        <n v="6000302"/>
        <n v="6000335"/>
        <n v="6000411"/>
        <n v="6000468"/>
        <n v="6000556"/>
        <n v="6000581"/>
        <n v="6001050"/>
        <n v="6001054"/>
        <n v="6001065"/>
        <n v="6001067"/>
        <n v="6001072"/>
        <n v="6001073"/>
        <n v="6001108"/>
        <n v="6001125"/>
        <n v="6001130"/>
        <n v="6001143"/>
        <n v="6001180"/>
        <n v="6001181"/>
        <n v="6001214"/>
        <n v="6001227"/>
        <n v="6001247"/>
        <n v="6001276"/>
        <n v="6001291"/>
        <n v="6001302"/>
        <n v="6001303"/>
        <n v="6001311"/>
        <n v="6001314"/>
        <n v="6001323"/>
        <n v="6001330"/>
        <n v="6001345"/>
        <n v="6001349"/>
        <n v="6001350"/>
        <n v="6001363"/>
        <n v="6001385"/>
        <n v="6001409"/>
        <n v="6001419"/>
        <n v="6001433"/>
        <n v="6001441"/>
        <n v="6001467"/>
        <n v="6001479"/>
        <n v="6001499"/>
        <n v="6001516"/>
        <n v="6001540"/>
        <n v="6001546"/>
        <n v="6001578"/>
        <n v="6001584"/>
        <n v="6001588"/>
        <n v="6001589"/>
        <n v="6001590"/>
        <n v="6001605"/>
        <n v="6001612"/>
        <n v="6001626"/>
        <n v="6001628"/>
        <n v="6001639"/>
        <n v="6001645"/>
        <n v="6001656"/>
        <n v="6001667"/>
        <n v="6001668"/>
        <n v="6001676"/>
        <n v="6001679"/>
        <n v="6001680"/>
        <n v="6001731"/>
        <n v="6001736"/>
        <n v="3013771"/>
        <n v="3013772"/>
        <n v="3013777"/>
        <n v="3013780"/>
        <n v="3013784"/>
        <n v="3013786"/>
        <n v="3013788"/>
        <n v="3013793"/>
        <n v="3013800"/>
        <n v="3013804"/>
        <n v="3013806"/>
        <n v="3013808"/>
        <n v="3013809"/>
        <n v="3013810"/>
        <n v="3013812"/>
        <n v="3013819"/>
        <n v="3013821"/>
        <n v="3013826"/>
        <n v="3013832"/>
        <n v="3013837"/>
        <n v="3013838"/>
        <n v="3013842"/>
        <n v="3013843"/>
        <n v="3013844"/>
        <n v="3013845"/>
        <n v="3013847"/>
        <n v="3013849"/>
        <n v="3013853"/>
        <n v="3013866"/>
        <n v="3013867"/>
        <n v="3013872"/>
        <n v="3013873"/>
        <n v="3013877"/>
        <n v="3013884"/>
        <n v="3013886"/>
        <n v="3013889"/>
        <n v="3013901"/>
        <n v="3013903"/>
        <n v="3013913"/>
        <n v="3013923"/>
        <n v="3013931"/>
        <n v="3013938"/>
        <n v="3013946"/>
        <n v="3013948"/>
        <n v="3013949"/>
        <n v="3013960"/>
        <n v="3013961"/>
        <n v="3013969"/>
        <n v="3013971"/>
        <n v="3013976"/>
        <n v="3013977"/>
        <n v="3013978"/>
        <n v="3013988"/>
        <n v="3013990"/>
        <n v="3013995"/>
        <n v="3014002"/>
        <n v="3014006"/>
        <n v="3014013"/>
        <n v="3014019"/>
        <n v="3014022"/>
        <n v="3014026"/>
        <n v="3014029"/>
        <n v="3014033"/>
        <n v="3014048"/>
        <n v="3014049"/>
        <n v="3014053"/>
        <n v="3014054"/>
        <n v="3014056"/>
        <n v="3014061"/>
        <n v="3014068"/>
        <n v="3014069"/>
        <n v="3014079"/>
        <n v="3014080"/>
        <n v="3014081"/>
        <n v="3014083"/>
        <n v="3014085"/>
        <n v="3014087"/>
        <n v="3014090"/>
        <n v="3014091"/>
        <n v="3014094"/>
        <n v="3014099"/>
        <n v="3014101"/>
        <n v="3014102"/>
        <n v="3014104"/>
        <n v="3014109"/>
        <n v="3014112"/>
        <n v="3014116"/>
        <n v="3014127"/>
        <n v="3014131"/>
        <n v="3014132"/>
        <n v="3014137"/>
        <n v="3014139"/>
        <n v="3014141"/>
        <n v="3014144"/>
        <n v="3014145"/>
        <n v="3014147"/>
        <n v="3014149"/>
        <n v="3014156"/>
        <n v="3014158"/>
        <n v="3014160"/>
        <n v="3014161"/>
        <n v="3014163"/>
        <n v="3014164"/>
        <n v="3014165"/>
        <n v="3014167"/>
        <n v="3014170"/>
        <n v="3014174"/>
        <n v="3014178"/>
        <n v="3014182"/>
        <n v="3014187"/>
        <n v="3014190"/>
        <n v="3014191"/>
        <n v="3014197"/>
        <n v="3014198"/>
        <n v="3014199"/>
        <n v="3014201"/>
        <n v="3014202"/>
        <n v="3014206"/>
        <n v="3014211"/>
        <n v="3014215"/>
        <n v="3014219"/>
        <n v="3014225"/>
        <n v="3014227"/>
        <n v="3014231"/>
        <n v="3014240"/>
        <n v="3014242"/>
        <n v="3014247"/>
        <n v="3014249"/>
        <n v="3014251"/>
        <n v="3014262"/>
        <n v="3014273"/>
        <n v="3014276"/>
        <n v="3014277"/>
        <n v="3014281"/>
        <n v="3014283"/>
        <n v="3014284"/>
        <n v="3014287"/>
        <n v="3014291"/>
        <n v="3014295"/>
        <n v="3014298"/>
        <n v="3014301"/>
        <n v="3014302"/>
        <n v="3014314"/>
        <n v="3014321"/>
        <n v="3014323"/>
        <n v="3014348"/>
        <n v="3014349"/>
        <n v="3014350"/>
        <n v="3014351"/>
        <n v="3014356"/>
        <n v="3014358"/>
        <n v="3014363"/>
        <n v="3014364"/>
        <n v="3014365"/>
        <n v="3014371"/>
        <n v="3014377"/>
        <n v="3014378"/>
        <n v="3014379"/>
        <n v="3014382"/>
        <n v="3014385"/>
        <n v="3014386"/>
        <n v="3014387"/>
        <n v="3014398"/>
        <n v="3014400"/>
        <n v="3014405"/>
        <n v="3014407"/>
        <n v="3014415"/>
        <n v="3014416"/>
        <n v="3014418"/>
        <n v="3014419"/>
        <n v="3014420"/>
        <n v="3014431"/>
        <n v="3014437"/>
        <n v="3014441"/>
        <n v="3014445"/>
        <n v="3014449"/>
        <n v="3014455"/>
        <n v="3014457"/>
        <n v="3014464"/>
        <n v="3014468"/>
        <n v="3014469"/>
        <n v="3014472"/>
        <n v="3014474"/>
        <n v="3014475"/>
        <n v="3014476"/>
        <n v="3014478"/>
        <n v="3014487"/>
        <n v="3014492"/>
        <n v="3014495"/>
        <n v="3014502"/>
        <n v="3014509"/>
        <n v="3014514"/>
        <n v="3014516"/>
        <n v="3014517"/>
        <n v="3014521"/>
        <n v="3014522"/>
        <n v="3014523"/>
        <n v="3014524"/>
        <n v="3014532"/>
        <n v="3014533"/>
        <n v="3014534"/>
        <n v="3014537"/>
        <n v="3014548"/>
        <n v="3014567"/>
        <n v="3014573"/>
        <n v="3014583"/>
        <n v="3014587"/>
        <n v="3014589"/>
        <n v="3014590"/>
        <n v="3014595"/>
        <n v="3014597"/>
        <n v="3014606"/>
        <n v="3014609"/>
        <n v="3014611"/>
        <n v="3014616"/>
        <n v="3014620"/>
        <n v="3014622"/>
        <n v="3014625"/>
        <n v="3014630"/>
        <n v="3014632"/>
        <n v="3014633"/>
        <n v="3014640"/>
        <n v="3014641"/>
        <n v="3014642"/>
        <n v="3014644"/>
        <n v="3014653"/>
        <n v="3014656"/>
        <n v="3014657"/>
        <n v="3014660"/>
        <n v="3014661"/>
        <n v="3014664"/>
        <n v="3014677"/>
        <n v="3014678"/>
        <n v="3014694"/>
        <n v="3014695"/>
        <n v="3014700"/>
        <n v="3014702"/>
        <n v="3014707"/>
        <n v="3014718"/>
        <n v="3014725"/>
        <n v="3014730"/>
        <n v="3014733"/>
        <n v="3014736"/>
        <n v="3014738"/>
        <n v="3014743"/>
        <n v="3014744"/>
        <n v="3014745"/>
        <n v="3014746"/>
        <n v="3014749"/>
        <n v="3014756"/>
        <n v="3014758"/>
        <n v="3014764"/>
        <n v="3014766"/>
        <n v="3014783"/>
        <n v="3014787"/>
        <n v="3014798"/>
        <n v="3014804"/>
        <n v="3014806"/>
        <n v="3014808"/>
        <n v="3014810"/>
        <n v="3014825"/>
        <n v="3014830"/>
        <n v="3014845"/>
        <n v="3014861"/>
        <n v="3014870"/>
        <n v="3014894"/>
        <n v="3014897"/>
        <n v="3014922"/>
        <n v="3014927"/>
        <n v="3014946"/>
        <n v="3014948"/>
        <n v="3014952"/>
        <n v="10572"/>
        <n v="1005270"/>
        <n v="1005388"/>
        <n v="3013329"/>
        <n v="3013331"/>
        <n v="3013336"/>
        <n v="3013339"/>
        <n v="3013346"/>
        <n v="3013356"/>
        <n v="3013361"/>
        <n v="3013364"/>
        <n v="3013365"/>
        <n v="3013368"/>
        <n v="3013375"/>
        <n v="3013376"/>
        <n v="3013385"/>
        <n v="3013393"/>
        <n v="3013395"/>
        <n v="3013402"/>
        <n v="3013411"/>
        <n v="3013412"/>
        <n v="3013420"/>
        <n v="3013422"/>
        <n v="3013426"/>
        <n v="3013430"/>
        <n v="3013433"/>
        <n v="3013435"/>
        <n v="3013439"/>
        <n v="3013440"/>
        <n v="3013448"/>
        <n v="3013454"/>
        <n v="3013455"/>
        <n v="3013459"/>
        <n v="3013464"/>
        <n v="3013465"/>
        <n v="3013466"/>
        <n v="3013468"/>
        <n v="3013471"/>
        <n v="3013475"/>
        <n v="3013478"/>
        <n v="3013484"/>
        <n v="3013485"/>
        <n v="3013486"/>
        <n v="3013493"/>
        <n v="3013496"/>
        <n v="3013497"/>
        <n v="3013498"/>
        <n v="3013499"/>
        <n v="3013506"/>
        <n v="3013519"/>
        <n v="3013523"/>
        <n v="3013524"/>
        <n v="3013540"/>
        <n v="3013542"/>
        <n v="3013547"/>
        <n v="3013549"/>
        <n v="3013557"/>
        <n v="3013569"/>
        <n v="3013570"/>
        <n v="3013578"/>
        <n v="3013586"/>
        <n v="3013590"/>
        <n v="3896"/>
        <n v="102176"/>
        <n v="112259"/>
        <n v="112758"/>
        <n v="6000176"/>
        <n v="6000327"/>
        <n v="6000476"/>
        <n v="6000477"/>
        <n v="6000570"/>
        <n v="6000590"/>
        <n v="6001015"/>
        <n v="6001092"/>
        <n v="6001129"/>
        <n v="6001280"/>
        <n v="6001422"/>
        <n v="6001465"/>
        <n v="6001532"/>
        <n v="6001562"/>
        <n v="6001615"/>
        <n v="3013787"/>
        <n v="3013799"/>
        <n v="3013803"/>
        <n v="3013813"/>
        <n v="3013816"/>
        <n v="3013880"/>
        <n v="3013893"/>
        <n v="3013904"/>
        <n v="3013909"/>
        <n v="3013915"/>
        <n v="3013916"/>
        <n v="3013926"/>
        <n v="3013967"/>
        <n v="3013975"/>
        <n v="3014008"/>
        <n v="3014018"/>
        <n v="3014037"/>
        <n v="3014040"/>
        <n v="3014043"/>
        <n v="3014052"/>
        <n v="3014074"/>
        <n v="3014119"/>
        <n v="3014146"/>
        <n v="3014154"/>
        <n v="3014180"/>
        <n v="3014185"/>
        <n v="3014192"/>
        <n v="3014196"/>
        <n v="3014208"/>
        <n v="3014218"/>
        <n v="3014224"/>
        <n v="3014233"/>
        <n v="3014268"/>
        <n v="3014271"/>
        <n v="3014324"/>
        <n v="3014342"/>
        <n v="3014376"/>
        <n v="3014384"/>
        <n v="3014389"/>
        <n v="3014393"/>
        <n v="3014396"/>
        <n v="3014440"/>
        <n v="3014450"/>
        <n v="3014451"/>
        <n v="3014458"/>
        <n v="3014483"/>
        <n v="3014491"/>
        <n v="3014499"/>
        <n v="3014503"/>
        <n v="3014512"/>
        <n v="3014513"/>
        <n v="3014519"/>
        <n v="3014543"/>
        <n v="3014553"/>
        <n v="3014565"/>
        <n v="3014568"/>
        <n v="3014586"/>
        <n v="3014599"/>
        <n v="3014600"/>
        <n v="3014601"/>
        <n v="3014607"/>
        <n v="3014610"/>
        <n v="3014646"/>
        <n v="3014651"/>
        <n v="3014679"/>
        <n v="3014697"/>
        <n v="3014716"/>
        <n v="3014734"/>
        <n v="3014741"/>
        <n v="3014751"/>
        <n v="3014776"/>
        <n v="3014779"/>
        <n v="3014817"/>
        <n v="3014822"/>
        <n v="3014888"/>
        <n v="3014899"/>
        <n v="3014933"/>
        <n v="3013308"/>
        <n v="3013321"/>
        <n v="3013358"/>
        <n v="3013410"/>
        <n v="3013413"/>
        <n v="3013424"/>
        <n v="3013447"/>
        <n v="3013452"/>
        <n v="3013483"/>
        <n v="3013500"/>
        <n v="3013501"/>
        <n v="3013512"/>
        <n v="3013516"/>
        <n v="3013522"/>
        <n v="3013533"/>
        <n v="3013553"/>
        <n v="3013558"/>
        <n v="3013564"/>
        <n v="2223"/>
        <n v="2466"/>
        <n v="3437"/>
        <n v="3507"/>
        <n v="4018"/>
        <n v="110964"/>
        <n v="111446"/>
        <n v="6000092"/>
        <n v="6001238"/>
        <n v="6001322"/>
        <n v="6001525"/>
        <n v="6001755"/>
        <n v="20860"/>
        <n v="3013778"/>
        <n v="3013789"/>
        <n v="3013818"/>
        <n v="3013881"/>
        <n v="3014064"/>
        <n v="3014157"/>
        <n v="3014221"/>
        <n v="3014228"/>
        <n v="3014246"/>
        <n v="3014252"/>
        <n v="3014327"/>
        <n v="3014467"/>
        <n v="3014510"/>
        <n v="3014572"/>
        <n v="3014593"/>
        <n v="3014663"/>
        <n v="3014721"/>
        <n v="3014790"/>
        <n v="3014807"/>
        <n v="3014898"/>
        <n v="3014904"/>
        <n v="3014931"/>
        <n v="3013405"/>
        <n v="3013436"/>
        <n v="3013438"/>
        <n v="3013461"/>
        <n v="3013476"/>
        <n v="3013480"/>
        <n v="3013489"/>
        <n v="3013539"/>
        <n v="3013556"/>
        <n v="3013561"/>
        <n v="3013580"/>
        <n v="3013592"/>
        <n v="112961"/>
        <n v="6001358"/>
        <n v="6001536"/>
        <n v="3013862"/>
        <n v="3014239"/>
        <n v="3014774"/>
        <n v="3014824"/>
        <n v="3014932"/>
        <n v="3014945"/>
        <n v="3013348"/>
        <n v="3013563"/>
        <n v="112417"/>
        <n v="6001359"/>
        <n v="6001488"/>
        <n v="6001726"/>
        <n v="6001744"/>
        <n v="6001765"/>
        <n v="6001766"/>
        <n v="3013773"/>
        <n v="3013890"/>
        <n v="3013930"/>
        <n v="3014223"/>
        <n v="3014278"/>
        <n v="3014340"/>
        <n v="3014366"/>
        <n v="3014453"/>
        <n v="3014515"/>
        <n v="3014541"/>
        <n v="3014574"/>
        <n v="3014667"/>
        <n v="3014668"/>
        <n v="3014818"/>
        <n v="3014966"/>
        <n v="3014969"/>
        <n v="3013327"/>
        <n v="3013560"/>
        <n v="3013598"/>
        <n v="6000156"/>
        <n v="6001434"/>
        <n v="6001708"/>
        <n v="3013815"/>
        <n v="3014071"/>
        <n v="3014230"/>
        <n v="3014232"/>
        <n v="3014311"/>
        <n v="3014312"/>
        <n v="3014361"/>
        <n v="3014665"/>
        <n v="3014767"/>
        <n v="3013416"/>
        <n v="3013529"/>
      </sharedItems>
    </cacheField>
    <cacheField name="Debtor Segment" numFmtId="0">
      <sharedItems count="2">
        <s v="Small"/>
        <s v="Medium"/>
      </sharedItems>
    </cacheField>
    <cacheField name="Tier1 Description" numFmtId="0">
      <sharedItems count="12">
        <s v="BAGS"/>
        <s v="HG GIFTS"/>
        <s v="KNITS"/>
        <s v="NON-PRODUCT"/>
        <s v="OUTERWEAR"/>
        <s v="HG LIFESTYLE"/>
        <s v="TECHNOLOGY"/>
        <s v="DRINKWARE"/>
        <s v="MEMORY"/>
        <s v="HEADWEAR"/>
        <s v="WOVEN"/>
        <s v="APPAREL"/>
      </sharedItems>
    </cacheField>
    <cacheField name="Tier2 Description" numFmtId="0">
      <sharedItems count="43">
        <s v="BUSINESS CASES"/>
        <s v="DESKTOP"/>
        <s v="UMBRELLAS"/>
        <s v="WRITING"/>
        <s v="FLEECE &amp; KNITS"/>
        <s v="POLOS"/>
        <s v="T-SHIRTS &amp; ACTIVE TOPS"/>
        <s v="CATALOGUES"/>
        <s v="JACKETS"/>
        <s v="APRON &amp; KITCHEN TEXTILES"/>
        <s v="HOUSEWARES"/>
        <s v="AUDIO"/>
        <s v="POWER"/>
        <s v="SPORT BOTTLES"/>
        <s v="STATIONERY"/>
        <s v="DECORATION CHARGES"/>
        <s v="MEMORY"/>
        <s v="GENERAL"/>
        <s v="BACKPACKS"/>
        <s v="COOLERS"/>
        <s v="TOTES"/>
        <s v="KEYCHAINS"/>
        <s v="LIGHTING"/>
        <s v="SAFETY AUTO &amp; TOOLS"/>
        <s v="HBA"/>
        <s v="NONWEARABLES OTHERS"/>
        <s v="DUFFELS"/>
        <s v="TRAVEL GIFTS"/>
        <s v="HEADWEAR"/>
        <s v="CERAMICS"/>
        <s v="OUTDOOR &amp; LEISURE"/>
        <s v="MUGS &amp; TUMBLERS"/>
        <s v="GENERAL TECH"/>
        <s v="BLANKETS"/>
        <s v="VESTS-BODYWARMERS"/>
        <s v="SPECIALTIES &amp; PACKAGING"/>
        <s v="SHIRTS"/>
        <s v="ACCESSORIES"/>
        <s v="LUGGAGE"/>
        <s v="ACRYLIC TUMBLERS"/>
        <s v="TOWELS"/>
        <s v="SERVICE ITEMS"/>
        <s v="WEARABLES OTHERS"/>
      </sharedItems>
    </cacheField>
    <cacheField name="Order No" numFmtId="0">
      <sharedItems containsSemiMixedTypes="0" containsString="0" containsNumber="1" containsInteger="1" minValue="1105974" maxValue="4306910" count="4833">
        <n v="4259085"/>
        <n v="4263041"/>
        <n v="4254709"/>
        <n v="4255994"/>
        <n v="4259554"/>
        <n v="4261042"/>
        <n v="4260429"/>
        <n v="4252075"/>
        <n v="4260067"/>
        <n v="4256379"/>
        <n v="4257995"/>
        <n v="4258997"/>
        <n v="4252108"/>
        <n v="4258605"/>
        <n v="4252575"/>
        <n v="4215790"/>
        <n v="4239034"/>
        <n v="4247195"/>
        <n v="4254663"/>
        <n v="4259842"/>
        <n v="4252179"/>
        <n v="4246248"/>
        <n v="4236672"/>
        <n v="4258006"/>
        <n v="4258603"/>
        <n v="4262153"/>
        <n v="4252829"/>
        <n v="4249262"/>
        <n v="4254182"/>
        <n v="4258550"/>
        <n v="4235170"/>
        <n v="4255615"/>
        <n v="4235375"/>
        <n v="4251183"/>
        <n v="4261606"/>
        <n v="4247934"/>
        <n v="4252720"/>
        <n v="4255445"/>
        <n v="4255530"/>
        <n v="4255927"/>
        <n v="4259353"/>
        <n v="4251344"/>
        <n v="4259676"/>
        <n v="4259751"/>
        <n v="4253915"/>
        <n v="4253916"/>
        <n v="4253877"/>
        <n v="4253880"/>
        <n v="4216166"/>
        <n v="4246351"/>
        <n v="4262855"/>
        <n v="4250075"/>
        <n v="4259998"/>
        <n v="4250233"/>
        <n v="4250063"/>
        <n v="4247549"/>
        <n v="4251322"/>
        <n v="4253634"/>
        <n v="4256113"/>
        <n v="4250510"/>
        <n v="4250513"/>
        <n v="4247078"/>
        <n v="4257857"/>
        <n v="4251199"/>
        <n v="4258035"/>
        <n v="4258817"/>
        <n v="4254165"/>
        <n v="4248504"/>
        <n v="4232330"/>
        <n v="4252791"/>
        <n v="4252792"/>
        <n v="4255510"/>
        <n v="4258453"/>
        <n v="4251825"/>
        <n v="4259789"/>
        <n v="4239855"/>
        <n v="4249139"/>
        <n v="4258600"/>
        <n v="4248184"/>
        <n v="4258554"/>
        <n v="4260829"/>
        <n v="4251308"/>
        <n v="4251561"/>
        <n v="4254738"/>
        <n v="4249429"/>
        <n v="4254707"/>
        <n v="4215791"/>
        <n v="4252274"/>
        <n v="4252160"/>
        <n v="4257949"/>
        <n v="4247235"/>
        <n v="4250147"/>
        <n v="4254386"/>
        <n v="4252262"/>
        <n v="4247717"/>
        <n v="4250151"/>
        <n v="4254463"/>
        <n v="4258259"/>
        <n v="4251131"/>
        <n v="4261765"/>
        <n v="4251511"/>
        <n v="4255596"/>
        <n v="4246763"/>
        <n v="4251827"/>
        <n v="4251807"/>
        <n v="4215787"/>
        <n v="4250723"/>
        <n v="4259125"/>
        <n v="4261964"/>
        <n v="4247772"/>
        <n v="4251743"/>
        <n v="4248254"/>
        <n v="4249721"/>
        <n v="4251401"/>
        <n v="4250392"/>
        <n v="4247642"/>
        <n v="4257788"/>
        <n v="4259317"/>
        <n v="4260022"/>
        <n v="4251172"/>
        <n v="4260299"/>
        <n v="4259403"/>
        <n v="4261121"/>
        <n v="4259369"/>
        <n v="4261011"/>
        <n v="4260450"/>
        <n v="4262209"/>
        <n v="4248362"/>
        <n v="4255452"/>
        <n v="4261739"/>
        <n v="4260244"/>
        <n v="4255897"/>
        <n v="4261682"/>
        <n v="4243230"/>
        <n v="4252257"/>
        <n v="4262462"/>
        <n v="4257056"/>
        <n v="4261477"/>
        <n v="4250797"/>
        <n v="4251902"/>
        <n v="4258881"/>
        <n v="4260666"/>
        <n v="4259054"/>
        <n v="4248168"/>
        <n v="4216179"/>
        <n v="4216185"/>
        <n v="4256798"/>
        <n v="4256044"/>
        <n v="4257233"/>
        <n v="4242936"/>
        <n v="4253614"/>
        <n v="4252258"/>
        <n v="4251363"/>
        <n v="4239997"/>
        <n v="4258941"/>
        <n v="4260094"/>
        <n v="4251403"/>
        <n v="4252617"/>
        <n v="4264037"/>
        <n v="4245269"/>
        <n v="4251407"/>
        <n v="4251098"/>
        <n v="4257099"/>
        <n v="4259121"/>
        <n v="4261100"/>
        <n v="4252789"/>
        <n v="4260351"/>
        <n v="4251037"/>
        <n v="4255529"/>
        <n v="4255536"/>
        <n v="4249753"/>
        <n v="4252264"/>
        <n v="4263951"/>
        <n v="4253870"/>
        <n v="4243976"/>
        <n v="4262354"/>
        <n v="4255465"/>
        <n v="4252380"/>
        <n v="4257497"/>
        <n v="4259873"/>
        <n v="4258873"/>
        <n v="4250992"/>
        <n v="4259456"/>
        <n v="4258752"/>
        <n v="4258819"/>
        <n v="4244587"/>
        <n v="4246684"/>
        <n v="4246453"/>
        <n v="4242340"/>
        <n v="4261402"/>
        <n v="4252608"/>
        <n v="4245811"/>
        <n v="4261571"/>
        <n v="4256902"/>
        <n v="4250631"/>
        <n v="4254202"/>
        <n v="4251338"/>
        <n v="4229268"/>
        <n v="4258345"/>
        <n v="4258375"/>
        <n v="4240649"/>
        <n v="4261061"/>
        <n v="4248791"/>
        <n v="4257210"/>
        <n v="4257660"/>
        <n v="4258805"/>
        <n v="4254316"/>
        <n v="4249973"/>
        <n v="4251460"/>
        <n v="4252607"/>
        <n v="4254681"/>
        <n v="4252612"/>
        <n v="4242561"/>
        <n v="4252842"/>
        <n v="4254048"/>
        <n v="4252295"/>
        <n v="4253262"/>
        <n v="4253568"/>
        <n v="4253924"/>
        <n v="4254194"/>
        <n v="4246508"/>
        <n v="4249809"/>
        <n v="4252968"/>
        <n v="4249580"/>
        <n v="4259775"/>
        <n v="4252615"/>
        <n v="4248331"/>
        <n v="4248321"/>
        <n v="4216070"/>
        <n v="4252222"/>
        <n v="4257663"/>
        <n v="4251076"/>
        <n v="4248384"/>
        <n v="4250123"/>
        <n v="4255243"/>
        <n v="4252616"/>
        <n v="4254737"/>
        <n v="4239571"/>
        <n v="4242205"/>
        <n v="4238802"/>
        <n v="4216117"/>
        <n v="4259904"/>
        <n v="4259333"/>
        <n v="4240900"/>
        <n v="4250921"/>
        <n v="4262014"/>
        <n v="4260325"/>
        <n v="4251284"/>
        <n v="4256807"/>
        <n v="4260502"/>
        <n v="4190370"/>
        <n v="4250317"/>
        <n v="4252603"/>
        <n v="4260883"/>
        <n v="4253426"/>
        <n v="4257253"/>
        <n v="4257255"/>
        <n v="4250385"/>
        <n v="4258398"/>
        <n v="4254945"/>
        <n v="4261455"/>
        <n v="4252618"/>
        <n v="4261059"/>
        <n v="4251102"/>
        <n v="4251092"/>
        <n v="4256538"/>
        <n v="4245300"/>
        <n v="4245302"/>
        <n v="4249669"/>
        <n v="4249670"/>
        <n v="4246643"/>
        <n v="4253578"/>
        <n v="4258768"/>
        <n v="4260879"/>
        <n v="4253394"/>
        <n v="4235419"/>
        <n v="4253576"/>
        <n v="4254304"/>
        <n v="4258476"/>
        <n v="4258265"/>
        <n v="4261039"/>
        <n v="4263904"/>
        <n v="4216172"/>
        <n v="4252271"/>
        <n v="1552620"/>
        <n v="1552627"/>
        <n v="1553718"/>
        <n v="1554658"/>
        <n v="1554552"/>
        <n v="1552730"/>
        <n v="1553726"/>
        <n v="1554412"/>
        <n v="1554716"/>
        <n v="1552003"/>
        <n v="1551232"/>
        <n v="1554460"/>
        <n v="1554145"/>
        <n v="1553621"/>
        <n v="1551298"/>
        <n v="1553790"/>
        <n v="1553869"/>
        <n v="1554108"/>
        <n v="1551661"/>
        <n v="1553932"/>
        <n v="1552789"/>
        <n v="1553329"/>
        <n v="1553923"/>
        <n v="1552538"/>
        <n v="1554356"/>
        <n v="1553666"/>
        <n v="1553047"/>
        <n v="1552397"/>
        <n v="1552398"/>
        <n v="1553209"/>
        <n v="1552934"/>
        <n v="1554163"/>
        <n v="1553888"/>
        <n v="1553052"/>
        <n v="1553097"/>
        <n v="1550612"/>
        <n v="1554461"/>
        <n v="1552761"/>
        <n v="1552298"/>
        <n v="1553182"/>
        <n v="1554708"/>
        <n v="1552355"/>
        <n v="1552182"/>
        <n v="1554029"/>
        <n v="1553234"/>
        <n v="1552670"/>
        <n v="1552837"/>
        <n v="1554611"/>
        <n v="1552696"/>
        <n v="1553489"/>
        <n v="1552799"/>
        <n v="1553202"/>
        <n v="1552984"/>
        <n v="1553804"/>
        <n v="1554841"/>
        <n v="1552708"/>
        <n v="1553384"/>
        <n v="1553944"/>
        <n v="1554119"/>
        <n v="1554923"/>
        <n v="1553941"/>
        <n v="1551979"/>
        <n v="1554228"/>
        <n v="1553712"/>
        <n v="1553994"/>
        <n v="1555019"/>
        <n v="1553953"/>
        <n v="1552902"/>
        <n v="1552704"/>
        <n v="1555021"/>
        <n v="1552600"/>
        <n v="1553420"/>
        <n v="1553863"/>
        <n v="1553121"/>
        <n v="1552551"/>
        <n v="1553655"/>
        <n v="1554584"/>
        <n v="1554268"/>
        <n v="1554726"/>
        <n v="1554903"/>
        <n v="1505557"/>
        <n v="1554709"/>
        <n v="1553344"/>
        <n v="1554012"/>
        <n v="1554454"/>
        <n v="1552167"/>
        <n v="1552210"/>
        <n v="1552893"/>
        <n v="1553169"/>
        <n v="1554503"/>
        <n v="1553979"/>
        <n v="1553292"/>
        <n v="1552476"/>
        <n v="1550014"/>
        <n v="1553391"/>
        <n v="1552959"/>
        <n v="1552443"/>
        <n v="1552463"/>
        <n v="1552911"/>
        <n v="1552913"/>
        <n v="1552920"/>
        <n v="1553902"/>
        <n v="1552845"/>
        <n v="1553412"/>
        <n v="1553188"/>
        <n v="1553432"/>
        <n v="1553210"/>
        <n v="1552409"/>
        <n v="1553109"/>
        <n v="1553930"/>
        <n v="1549757"/>
        <n v="1553685"/>
        <n v="1554430"/>
        <n v="1554434"/>
        <n v="1553245"/>
        <n v="1553711"/>
        <n v="1553805"/>
        <n v="1553032"/>
        <n v="1553462"/>
        <n v="1553882"/>
        <n v="1554683"/>
        <n v="1553727"/>
        <n v="1555084"/>
        <n v="1554483"/>
        <n v="1554541"/>
        <n v="1553081"/>
        <n v="1555061"/>
        <n v="1552743"/>
        <n v="1552434"/>
        <n v="1552871"/>
        <n v="1552904"/>
        <n v="1554239"/>
        <n v="1552936"/>
        <n v="1553717"/>
        <n v="1553575"/>
        <n v="1552505"/>
        <n v="1552700"/>
        <n v="1554493"/>
        <n v="1552841"/>
        <n v="1553377"/>
        <n v="1553528"/>
        <n v="1554559"/>
        <n v="1554211"/>
        <n v="1554714"/>
        <n v="1552466"/>
        <n v="1552966"/>
        <n v="1553847"/>
        <n v="1552324"/>
        <n v="1552121"/>
        <n v="1553661"/>
        <n v="1552856"/>
        <n v="1553657"/>
        <n v="1553744"/>
        <n v="1553539"/>
        <n v="1552050"/>
        <n v="1553960"/>
        <n v="1552043"/>
        <n v="1552048"/>
        <n v="1554257"/>
        <n v="1553868"/>
        <n v="1554020"/>
        <n v="1555064"/>
        <n v="1555086"/>
        <n v="1554254"/>
        <n v="1553102"/>
        <n v="1552147"/>
        <n v="1552174"/>
        <n v="1551189"/>
        <n v="1550791"/>
        <n v="1554789"/>
        <n v="1552976"/>
        <n v="1553650"/>
        <n v="1553898"/>
        <n v="1553678"/>
        <n v="1555077"/>
        <n v="1555118"/>
        <n v="1553395"/>
        <n v="1555117"/>
        <n v="1552965"/>
        <n v="1554671"/>
        <n v="1553550"/>
        <n v="1553651"/>
        <n v="1552803"/>
        <n v="1552955"/>
        <n v="1551737"/>
        <n v="1553130"/>
        <n v="1554488"/>
        <n v="1552415"/>
        <n v="1553755"/>
        <n v="1553355"/>
        <n v="1553586"/>
        <n v="1553371"/>
        <n v="1554201"/>
        <n v="1554381"/>
        <n v="1554383"/>
        <n v="1553537"/>
        <n v="1553830"/>
        <n v="1554939"/>
        <n v="1554941"/>
        <n v="1555113"/>
        <n v="1552376"/>
        <n v="1553337"/>
        <n v="1554750"/>
        <n v="1552578"/>
        <n v="1552590"/>
        <n v="1552631"/>
        <n v="1554899"/>
        <n v="1554620"/>
        <n v="1552557"/>
        <n v="1553088"/>
        <n v="1554895"/>
        <n v="1553104"/>
        <n v="1553132"/>
        <n v="1554921"/>
        <n v="1553919"/>
        <n v="1555055"/>
        <n v="1555089"/>
        <n v="1554919"/>
        <n v="1553119"/>
        <n v="1554809"/>
        <n v="1552520"/>
        <n v="1552806"/>
        <n v="1554936"/>
        <n v="1552849"/>
        <n v="1552412"/>
        <n v="1554217"/>
        <n v="1554060"/>
        <n v="1551656"/>
        <n v="1549745"/>
        <n v="1552507"/>
        <n v="1553501"/>
        <n v="1553993"/>
        <n v="1553166"/>
        <n v="1553283"/>
        <n v="1550162"/>
        <n v="1555011"/>
        <n v="1552720"/>
        <n v="1553588"/>
        <n v="1553518"/>
        <n v="1553670"/>
        <n v="1553368"/>
        <n v="1551491"/>
        <n v="1554964"/>
        <n v="1554985"/>
        <n v="1553195"/>
        <n v="1554408"/>
        <n v="1554741"/>
        <n v="1551580"/>
        <n v="1553390"/>
        <n v="1552827"/>
        <n v="1554554"/>
        <n v="1554908"/>
        <n v="1553933"/>
        <n v="1553302"/>
        <n v="1553794"/>
        <n v="1553615"/>
        <n v="1554803"/>
        <n v="1554317"/>
        <n v="1553410"/>
        <n v="1552609"/>
        <n v="1554162"/>
        <n v="1552369"/>
        <n v="1553301"/>
        <n v="1554055"/>
        <n v="1552765"/>
        <n v="1553089"/>
        <n v="1553044"/>
        <n v="1554285"/>
        <n v="1555012"/>
        <n v="1553008"/>
        <n v="1554398"/>
        <n v="1553433"/>
        <n v="1553667"/>
        <n v="1553606"/>
        <n v="1552764"/>
        <n v="1554612"/>
        <n v="1552877"/>
        <n v="1551855"/>
        <n v="1548236"/>
        <n v="1550340"/>
        <n v="1552873"/>
        <n v="1551010"/>
        <n v="1554371"/>
        <n v="1554442"/>
        <n v="1554651"/>
        <n v="1554739"/>
        <n v="1552787"/>
        <n v="1554304"/>
        <n v="1552802"/>
        <n v="1553864"/>
        <n v="1554309"/>
        <n v="1551295"/>
        <n v="1554673"/>
        <n v="1554992"/>
        <n v="1554046"/>
        <n v="1554648"/>
        <n v="1553843"/>
        <n v="1553431"/>
        <n v="1552406"/>
        <n v="1552521"/>
        <n v="1553378"/>
        <n v="1552653"/>
        <n v="1553361"/>
        <n v="1554820"/>
        <n v="1554424"/>
        <n v="1553105"/>
        <n v="1553110"/>
        <n v="1549455"/>
        <n v="1553920"/>
        <n v="1552498"/>
        <n v="1553413"/>
        <n v="1552431"/>
        <n v="1554444"/>
        <n v="1555094"/>
        <n v="1552625"/>
        <n v="1554100"/>
        <n v="1554531"/>
        <n v="1554219"/>
        <n v="1552751"/>
        <n v="1554136"/>
        <n v="1552546"/>
        <n v="1552508"/>
        <n v="1552435"/>
        <n v="1554421"/>
        <n v="1553330"/>
        <n v="1554101"/>
        <n v="1555027"/>
        <n v="1551986"/>
        <n v="1554008"/>
        <n v="1553457"/>
        <n v="1554056"/>
        <n v="1554411"/>
        <n v="1554669"/>
        <n v="1552543"/>
        <n v="1552328"/>
        <n v="1550117"/>
        <n v="1553691"/>
        <n v="1552883"/>
        <n v="1550503"/>
        <n v="1555109"/>
        <n v="1554006"/>
        <n v="1554732"/>
        <n v="1552062"/>
        <n v="1554193"/>
        <n v="1553517"/>
        <n v="1553025"/>
        <n v="1552824"/>
        <n v="1553783"/>
        <n v="1554144"/>
        <n v="1554204"/>
        <n v="1552703"/>
        <n v="1555073"/>
        <n v="1553499"/>
        <n v="1554769"/>
        <n v="1552460"/>
        <n v="1555016"/>
        <n v="1553861"/>
        <n v="1554829"/>
        <n v="1552137"/>
        <n v="1553158"/>
        <n v="1554770"/>
        <n v="1553866"/>
        <n v="1552464"/>
        <n v="1554546"/>
        <n v="1552848"/>
        <n v="1554533"/>
        <n v="1554352"/>
        <n v="1554118"/>
        <n v="1554520"/>
        <n v="1553436"/>
        <n v="1554122"/>
        <n v="1552592"/>
        <n v="1554458"/>
        <n v="1554608"/>
        <n v="1552453"/>
        <n v="1554830"/>
        <n v="1553005"/>
        <n v="1555051"/>
        <n v="1553003"/>
        <n v="1552788"/>
        <n v="1553640"/>
        <n v="1554593"/>
        <n v="1553988"/>
        <n v="1548776"/>
        <n v="1553099"/>
        <n v="1554277"/>
        <n v="1554345"/>
        <n v="1554237"/>
        <n v="1551927"/>
        <n v="1552698"/>
        <n v="1551539"/>
        <n v="1553699"/>
        <n v="1554149"/>
        <n v="1553070"/>
        <n v="1553151"/>
        <n v="1554176"/>
        <n v="1553917"/>
        <n v="1554783"/>
        <n v="1552742"/>
        <n v="1551835"/>
        <n v="1552664"/>
        <n v="1553781"/>
        <n v="1550933"/>
        <n v="1554522"/>
        <n v="1553782"/>
        <n v="1553991"/>
        <n v="1552482"/>
        <n v="1553748"/>
        <n v="1554991"/>
        <n v="1553879"/>
        <n v="1553970"/>
        <n v="1552892"/>
        <n v="1552992"/>
        <n v="1553122"/>
        <n v="1553997"/>
        <n v="1553844"/>
        <n v="1552574"/>
        <n v="1554757"/>
        <n v="1553326"/>
        <n v="1553648"/>
        <n v="1553752"/>
        <n v="1553911"/>
        <n v="1554682"/>
        <n v="1553973"/>
        <n v="1553470"/>
        <n v="1554891"/>
        <n v="1552230"/>
        <n v="1553296"/>
        <n v="1553788"/>
        <n v="1551304"/>
        <n v="1551536"/>
        <n v="1554516"/>
        <n v="1554527"/>
        <n v="1554785"/>
        <n v="1553286"/>
        <n v="1553306"/>
        <n v="1553826"/>
        <n v="1553543"/>
        <n v="1553312"/>
        <n v="1552433"/>
        <n v="1552760"/>
        <n v="1553319"/>
        <n v="1552352"/>
        <n v="1553232"/>
        <n v="1553285"/>
        <n v="1553035"/>
        <n v="1554487"/>
        <n v="1553638"/>
        <n v="1554859"/>
        <n v="1552439"/>
        <n v="1552597"/>
        <n v="1554363"/>
        <n v="1552591"/>
        <n v="1554140"/>
        <n v="1552143"/>
        <n v="1550505"/>
        <n v="1552402"/>
        <n v="1553977"/>
        <n v="1552379"/>
        <n v="1553117"/>
        <n v="1553171"/>
        <n v="1552012"/>
        <n v="1552702"/>
        <n v="1554529"/>
        <n v="1551954"/>
        <n v="1552914"/>
        <n v="1553124"/>
        <n v="1553266"/>
        <n v="1554771"/>
        <n v="1554704"/>
        <n v="1552926"/>
        <n v="1552939"/>
        <n v="1553687"/>
        <n v="1554004"/>
        <n v="1552715"/>
        <n v="1552918"/>
        <n v="1553713"/>
        <n v="1550176"/>
        <n v="1554715"/>
        <n v="1553817"/>
        <n v="1553284"/>
        <n v="1553581"/>
        <n v="1555080"/>
        <n v="1554463"/>
        <n v="1552345"/>
        <n v="1553184"/>
        <n v="1554484"/>
        <n v="1553829"/>
        <n v="1554289"/>
        <n v="1553897"/>
        <n v="1552774"/>
        <n v="1552179"/>
        <n v="1553599"/>
        <n v="1554583"/>
        <n v="1553476"/>
        <n v="1554015"/>
        <n v="1552562"/>
        <n v="1555029"/>
        <n v="1554028"/>
        <n v="1552514"/>
        <n v="1554662"/>
        <n v="1554103"/>
        <n v="1553040"/>
        <n v="1553729"/>
        <n v="1553578"/>
        <n v="1553538"/>
        <n v="1553068"/>
        <n v="1553780"/>
        <n v="1551756"/>
        <n v="1552709"/>
        <n v="1552542"/>
        <n v="1553023"/>
        <n v="1554975"/>
        <n v="1554650"/>
        <n v="1552559"/>
        <n v="1553016"/>
        <n v="1554165"/>
        <n v="1554181"/>
        <n v="1554506"/>
        <n v="1555128"/>
        <n v="1554495"/>
        <n v="1554065"/>
        <n v="1554817"/>
        <n v="1554577"/>
        <n v="1553968"/>
        <n v="1552717"/>
        <n v="1553287"/>
        <n v="1554190"/>
        <n v="1553400"/>
        <n v="1554258"/>
        <n v="1553012"/>
        <n v="1553887"/>
        <n v="1552941"/>
        <n v="1554928"/>
        <n v="1554653"/>
        <n v="1554627"/>
        <n v="1554635"/>
        <n v="1554904"/>
        <n v="1553469"/>
        <n v="1553300"/>
        <n v="1553387"/>
        <n v="1553162"/>
        <n v="1553565"/>
        <n v="1553013"/>
        <n v="1553406"/>
        <n v="1554269"/>
        <n v="1553483"/>
        <n v="1552680"/>
        <n v="1552912"/>
        <n v="1553458"/>
        <n v="1554104"/>
        <n v="1552888"/>
        <n v="1551177"/>
        <n v="1552894"/>
        <n v="1552500"/>
        <n v="1554580"/>
        <n v="1554606"/>
        <n v="1553849"/>
        <n v="1551133"/>
        <n v="1554518"/>
        <n v="1552707"/>
        <n v="1554528"/>
        <n v="1552424"/>
        <n v="1553264"/>
        <n v="1552346"/>
        <n v="1552782"/>
        <n v="1553020"/>
        <n v="1553154"/>
        <n v="1551474"/>
        <n v="1552689"/>
        <n v="1554437"/>
        <n v="1552986"/>
        <n v="1553925"/>
        <n v="1553796"/>
        <n v="1554429"/>
        <n v="1554124"/>
        <n v="1553354"/>
        <n v="1554974"/>
        <n v="1553271"/>
        <n v="1553419"/>
        <n v="1553439"/>
        <n v="1553669"/>
        <n v="1553787"/>
        <n v="1554878"/>
        <n v="1553467"/>
        <n v="1553426"/>
        <n v="1553899"/>
        <n v="1555053"/>
        <n v="1553401"/>
        <n v="1553677"/>
        <n v="1550840"/>
        <n v="1552882"/>
        <n v="1553971"/>
        <n v="1552885"/>
        <n v="1553072"/>
        <n v="1553966"/>
        <n v="1553940"/>
        <n v="1554779"/>
        <n v="1553304"/>
        <n v="1554655"/>
        <n v="1553369"/>
        <n v="1554295"/>
        <n v="1553838"/>
        <n v="1554063"/>
        <n v="1553848"/>
        <n v="1553527"/>
        <n v="1554439"/>
        <n v="1548986"/>
        <n v="1553808"/>
        <n v="1553459"/>
        <n v="1552446"/>
        <n v="1553907"/>
        <n v="1552407"/>
        <n v="1554509"/>
        <n v="1553566"/>
        <n v="1553910"/>
        <n v="1554679"/>
        <n v="1552925"/>
        <n v="1554019"/>
        <n v="1553490"/>
        <n v="1554744"/>
        <n v="1553660"/>
        <n v="1552129"/>
        <n v="1553435"/>
        <n v="1553437"/>
        <n v="1553709"/>
        <n v="1554344"/>
        <n v="1554067"/>
        <n v="1553116"/>
        <n v="1554427"/>
        <n v="1554513"/>
        <n v="1554780"/>
        <n v="1552401"/>
        <n v="1552999"/>
        <n v="1553198"/>
        <n v="1551847"/>
        <n v="1554081"/>
        <n v="1552537"/>
        <n v="1553251"/>
        <n v="1553523"/>
        <n v="1551614"/>
        <n v="1553463"/>
        <n v="1553303"/>
        <n v="1553915"/>
        <n v="1554130"/>
        <n v="1554754"/>
        <n v="1552801"/>
        <n v="1553722"/>
        <n v="1554413"/>
        <n v="1554208"/>
        <n v="1552753"/>
        <n v="1552869"/>
        <n v="1552183"/>
        <n v="1554469"/>
        <n v="1552678"/>
        <n v="1554252"/>
        <n v="1551786"/>
        <n v="1554954"/>
        <n v="1555032"/>
        <n v="1553004"/>
        <n v="1554983"/>
        <n v="1552511"/>
        <n v="1552828"/>
        <n v="1552338"/>
        <n v="1553852"/>
        <n v="1553041"/>
        <n v="1554502"/>
        <n v="1552738"/>
        <n v="1553564"/>
        <n v="1553967"/>
        <n v="1554275"/>
        <n v="1554354"/>
        <n v="1553280"/>
        <n v="1554446"/>
        <n v="1553484"/>
        <n v="1553506"/>
        <n v="1553857"/>
        <n v="1554333"/>
        <n v="1554724"/>
        <n v="1554489"/>
        <n v="1553033"/>
        <n v="1553686"/>
        <n v="1554740"/>
        <n v="1551444"/>
        <n v="1551101"/>
        <n v="1554070"/>
        <n v="1552668"/>
        <n v="1552013"/>
        <n v="1554271"/>
        <n v="1553365"/>
        <n v="1552541"/>
        <n v="1552481"/>
        <n v="1553389"/>
        <n v="1554766"/>
        <n v="1552872"/>
        <n v="1554324"/>
        <n v="1550012"/>
        <n v="1551678"/>
        <n v="1551841"/>
        <n v="1551912"/>
        <n v="1554051"/>
        <n v="1554768"/>
        <n v="1553639"/>
        <n v="1553090"/>
        <n v="1552646"/>
        <n v="1553498"/>
        <n v="1553553"/>
        <n v="1553592"/>
        <n v="1554202"/>
        <n v="1554312"/>
        <n v="1554735"/>
        <n v="1554743"/>
        <n v="1554313"/>
        <n v="1553422"/>
        <n v="1554240"/>
        <n v="1552351"/>
        <n v="1552963"/>
        <n v="1554547"/>
        <n v="1553652"/>
        <n v="1552447"/>
        <n v="1553204"/>
        <n v="1554087"/>
        <n v="1554320"/>
        <n v="1553818"/>
        <n v="1553636"/>
        <n v="1554645"/>
        <n v="1554893"/>
        <n v="1553411"/>
        <n v="1553165"/>
        <n v="1553926"/>
        <n v="1552366"/>
        <n v="1552930"/>
        <n v="1551615"/>
        <n v="1552452"/>
        <n v="1552985"/>
        <n v="1552368"/>
        <n v="1553120"/>
        <n v="1555096"/>
        <n v="1553777"/>
        <n v="1552429"/>
        <n v="1552932"/>
        <n v="1555129"/>
        <n v="1554049"/>
        <n v="1554064"/>
        <n v="1553269"/>
        <n v="1554080"/>
        <n v="1555104"/>
        <n v="1554274"/>
        <n v="1553803"/>
        <n v="1552679"/>
        <n v="1552634"/>
        <n v="1554618"/>
        <n v="1552392"/>
        <n v="1552462"/>
        <n v="1554808"/>
        <n v="1552131"/>
        <n v="1554774"/>
        <n v="1552426"/>
        <n v="1553350"/>
        <n v="1554416"/>
        <n v="1554377"/>
        <n v="1552648"/>
        <n v="1544522"/>
        <n v="1554151"/>
        <n v="1555048"/>
        <n v="1554616"/>
        <n v="1554358"/>
        <n v="1553405"/>
        <n v="1552697"/>
        <n v="1554445"/>
        <n v="1554865"/>
        <n v="1552833"/>
        <n v="1552933"/>
        <n v="1553511"/>
        <n v="1552611"/>
        <n v="1551658"/>
        <n v="1553597"/>
        <n v="1552329"/>
        <n v="1554914"/>
        <n v="1554827"/>
        <n v="1552923"/>
        <n v="1553363"/>
        <n v="1553428"/>
        <n v="1553939"/>
        <n v="1552940"/>
        <n v="1552567"/>
        <n v="1554646"/>
        <n v="1553155"/>
        <n v="1554887"/>
        <n v="1552779"/>
        <n v="1552781"/>
        <n v="1554048"/>
        <n v="1552440"/>
        <n v="1554187"/>
        <n v="1552917"/>
        <n v="1554110"/>
        <n v="1553984"/>
        <n v="1554310"/>
        <n v="1553525"/>
        <n v="1553909"/>
        <n v="1554675"/>
        <n v="1552645"/>
        <n v="1554327"/>
        <n v="1552831"/>
        <n v="1553671"/>
        <n v="1554380"/>
        <n v="1555067"/>
        <n v="1553396"/>
        <n v="1553945"/>
        <n v="1551995"/>
        <n v="1552783"/>
        <n v="1553643"/>
        <n v="1554053"/>
        <n v="1552744"/>
        <n v="1553605"/>
        <n v="1553684"/>
        <n v="1552957"/>
        <n v="1553199"/>
        <n v="1554525"/>
        <n v="1554812"/>
        <n v="1554862"/>
        <n v="1552472"/>
        <n v="1552470"/>
        <n v="1554386"/>
        <n v="1552705"/>
        <n v="1553243"/>
        <n v="1553989"/>
        <n v="1553591"/>
        <n v="1108184"/>
        <n v="1109094"/>
        <n v="1108206"/>
        <n v="1109036"/>
        <n v="1108721"/>
        <n v="1108808"/>
        <n v="1108175"/>
        <n v="1108719"/>
        <n v="1109030"/>
        <n v="1108327"/>
        <n v="1108681"/>
        <n v="1108663"/>
        <n v="1108452"/>
        <n v="1108668"/>
        <n v="1108330"/>
        <n v="1108397"/>
        <n v="1108901"/>
        <n v="1108610"/>
        <n v="1107803"/>
        <n v="1108750"/>
        <n v="1108572"/>
        <n v="1108247"/>
        <n v="1109138"/>
        <n v="1109218"/>
        <n v="1108505"/>
        <n v="1108722"/>
        <n v="1109040"/>
        <n v="1108814"/>
        <n v="1108818"/>
        <n v="1109140"/>
        <n v="1108707"/>
        <n v="1108390"/>
        <n v="1108331"/>
        <n v="1108409"/>
        <n v="1109079"/>
        <n v="1108358"/>
        <n v="1108242"/>
        <n v="1108687"/>
        <n v="1107624"/>
        <n v="1108984"/>
        <n v="1108615"/>
        <n v="1108638"/>
        <n v="1108855"/>
        <n v="1108908"/>
        <n v="1108207"/>
        <n v="1108517"/>
        <n v="1108879"/>
        <n v="1107431"/>
        <n v="1109026"/>
        <n v="1108983"/>
        <n v="1105974"/>
        <n v="1108765"/>
        <n v="1108925"/>
        <n v="1107872"/>
        <n v="1108682"/>
        <n v="1108591"/>
        <n v="1107710"/>
        <n v="1109098"/>
        <n v="1108204"/>
        <n v="1108684"/>
        <n v="1108388"/>
        <n v="1108616"/>
        <n v="1108075"/>
        <n v="1108426"/>
        <n v="1108199"/>
        <n v="1108537"/>
        <n v="1109068"/>
        <n v="1108539"/>
        <n v="1109069"/>
        <n v="1109105"/>
        <n v="1107036"/>
        <n v="1108023"/>
        <n v="1109234"/>
        <n v="1108887"/>
        <n v="1108727"/>
        <n v="1107975"/>
        <n v="1108691"/>
        <n v="1108939"/>
        <n v="1108937"/>
        <n v="1108938"/>
        <n v="1108786"/>
        <n v="1108557"/>
        <n v="1108837"/>
        <n v="1108305"/>
        <n v="1108350"/>
        <n v="1107867"/>
        <n v="1108117"/>
        <n v="1109281"/>
        <n v="1108020"/>
        <n v="1108295"/>
        <n v="1108626"/>
        <n v="1108365"/>
        <n v="1106723"/>
        <n v="1108460"/>
        <n v="1108371"/>
        <n v="1108919"/>
        <n v="1108373"/>
        <n v="1108032"/>
        <n v="1108932"/>
        <n v="1108934"/>
        <n v="1108812"/>
        <n v="1108031"/>
        <n v="1108188"/>
        <n v="1108567"/>
        <n v="1108949"/>
        <n v="1108293"/>
        <n v="1108547"/>
        <n v="1108910"/>
        <n v="1108524"/>
        <n v="1107587"/>
        <n v="1108275"/>
        <n v="1108285"/>
        <n v="1108618"/>
        <n v="1107844"/>
        <n v="1107632"/>
        <n v="1108307"/>
        <n v="1108530"/>
        <n v="1108541"/>
        <n v="1108755"/>
        <n v="1108774"/>
        <n v="1108827"/>
        <n v="1108264"/>
        <n v="1108582"/>
        <n v="1108742"/>
        <n v="1108586"/>
        <n v="1107906"/>
        <n v="1108794"/>
        <n v="1108521"/>
        <n v="1108885"/>
        <n v="1108355"/>
        <n v="1108956"/>
        <n v="1108692"/>
        <n v="1109013"/>
        <n v="1108487"/>
        <n v="1109014"/>
        <n v="1108205"/>
        <n v="1108981"/>
        <n v="1109111"/>
        <n v="1108393"/>
        <n v="1108724"/>
        <n v="1108433"/>
        <n v="1109065"/>
        <n v="4261610"/>
        <n v="4272980"/>
        <n v="4271137"/>
        <n v="4261489"/>
        <n v="4274174"/>
        <n v="4275754"/>
        <n v="4267249"/>
        <n v="4271580"/>
        <n v="4239049"/>
        <n v="4269037"/>
        <n v="4270097"/>
        <n v="4264236"/>
        <n v="4273356"/>
        <n v="4264339"/>
        <n v="4265561"/>
        <n v="4273300"/>
        <n v="4265444"/>
        <n v="4275116"/>
        <n v="4263508"/>
        <n v="4263522"/>
        <n v="4272598"/>
        <n v="4264056"/>
        <n v="4264703"/>
        <n v="4271704"/>
        <n v="4274731"/>
        <n v="4271364"/>
        <n v="4275166"/>
        <n v="4266005"/>
        <n v="4270782"/>
        <n v="4267169"/>
        <n v="4259962"/>
        <n v="4262211"/>
        <n v="4271611"/>
        <n v="4268241"/>
        <n v="4270444"/>
        <n v="4268734"/>
        <n v="4274318"/>
        <n v="4273849"/>
        <n v="4265298"/>
        <n v="4267715"/>
        <n v="4276893"/>
        <n v="4269575"/>
        <n v="4265799"/>
        <n v="4264317"/>
        <n v="4264715"/>
        <n v="4262117"/>
        <n v="4274588"/>
        <n v="4268233"/>
        <n v="4235270"/>
        <n v="4268737"/>
        <n v="4261120"/>
        <n v="4266520"/>
        <n v="4256757"/>
        <n v="4270636"/>
        <n v="4258596"/>
        <n v="4266761"/>
        <n v="4264044"/>
        <n v="4261860"/>
        <n v="4270577"/>
        <n v="4264171"/>
        <n v="4272007"/>
        <n v="4269251"/>
        <n v="4265620"/>
        <n v="4262841"/>
        <n v="4262865"/>
        <n v="4271752"/>
        <n v="4267840"/>
        <n v="4267006"/>
        <n v="4267966"/>
        <n v="4260943"/>
        <n v="4266448"/>
        <n v="4268570"/>
        <n v="4271278"/>
        <n v="4264809"/>
        <n v="4270637"/>
        <n v="4272617"/>
        <n v="4274676"/>
        <n v="4277150"/>
        <n v="4274624"/>
        <n v="4255888"/>
        <n v="4271634"/>
        <n v="4268998"/>
        <n v="4263976"/>
        <n v="4246110"/>
        <n v="4263841"/>
        <n v="4264735"/>
        <n v="4262719"/>
        <n v="4263761"/>
        <n v="4263601"/>
        <n v="4267298"/>
        <n v="4264343"/>
        <n v="4269955"/>
        <n v="4266506"/>
        <n v="4270760"/>
        <n v="4268403"/>
        <n v="4275130"/>
        <n v="4266260"/>
        <n v="4262235"/>
        <n v="4266201"/>
        <n v="4272355"/>
        <n v="4267618"/>
        <n v="4274951"/>
        <n v="4258343"/>
        <n v="4274800"/>
        <n v="4271291"/>
        <n v="4273381"/>
        <n v="4264574"/>
        <n v="4269960"/>
        <n v="4267061"/>
        <n v="4267736"/>
        <n v="4267740"/>
        <n v="4267745"/>
        <n v="4247375"/>
        <n v="4274431"/>
        <n v="4273449"/>
        <n v="4259285"/>
        <n v="4270271"/>
        <n v="4273524"/>
        <n v="4268480"/>
        <n v="4264616"/>
        <n v="4268367"/>
        <n v="4268425"/>
        <n v="4271126"/>
        <n v="4271906"/>
        <n v="4273053"/>
        <n v="4272468"/>
        <n v="4272475"/>
        <n v="4264111"/>
        <n v="4266557"/>
        <n v="4275173"/>
        <n v="4263161"/>
        <n v="4273918"/>
        <n v="4266018"/>
        <n v="4262928"/>
        <n v="4269958"/>
        <n v="4272425"/>
        <n v="4266057"/>
        <n v="4270891"/>
        <n v="4263518"/>
        <n v="4271254"/>
        <n v="4273275"/>
        <n v="4258922"/>
        <n v="4271510"/>
        <n v="4264523"/>
        <n v="4265136"/>
        <n v="4263202"/>
        <n v="4266402"/>
        <n v="4264010"/>
        <n v="4264150"/>
        <n v="4269572"/>
        <n v="4266352"/>
        <n v="4277192"/>
        <n v="4265039"/>
        <n v="4274438"/>
        <n v="4266604"/>
        <n v="4264968"/>
        <n v="4273865"/>
        <n v="4268217"/>
        <n v="4263305"/>
        <n v="4260882"/>
        <n v="4268312"/>
        <n v="4270252"/>
        <n v="4264303"/>
        <n v="4268997"/>
        <n v="4269367"/>
        <n v="4273298"/>
        <n v="4270005"/>
        <n v="4269971"/>
        <n v="4269979"/>
        <n v="4264580"/>
        <n v="4267118"/>
        <n v="4274050"/>
        <n v="4267104"/>
        <n v="4269045"/>
        <n v="4263717"/>
        <n v="4259543"/>
        <n v="4266689"/>
        <n v="4272234"/>
        <n v="4265139"/>
        <n v="4267244"/>
        <n v="4253931"/>
        <n v="4270189"/>
        <n v="4267509"/>
        <n v="4273788"/>
        <n v="4267272"/>
        <n v="4265807"/>
        <n v="4270050"/>
        <n v="4263999"/>
        <n v="4271754"/>
        <n v="4273234"/>
        <n v="4273252"/>
        <n v="4270204"/>
        <n v="4268823"/>
        <n v="4271857"/>
        <n v="4265534"/>
        <n v="4271530"/>
        <n v="4275544"/>
        <n v="4267228"/>
        <n v="4264792"/>
        <n v="4268824"/>
        <n v="4265348"/>
        <n v="4267753"/>
        <n v="4267756"/>
        <n v="4267757"/>
        <n v="4267758"/>
        <n v="4267763"/>
        <n v="4267765"/>
        <n v="4267766"/>
        <n v="4271285"/>
        <n v="4263980"/>
        <n v="4264576"/>
        <n v="4271286"/>
        <n v="4268754"/>
        <n v="4271185"/>
        <n v="4270184"/>
        <n v="4265006"/>
        <n v="4273267"/>
        <n v="4271449"/>
        <n v="4264850"/>
        <n v="4272729"/>
        <n v="4272738"/>
        <n v="4273266"/>
        <n v="4266726"/>
        <n v="4264451"/>
        <n v="4269239"/>
        <n v="4267747"/>
        <n v="4267385"/>
        <n v="4268907"/>
        <n v="4270374"/>
        <n v="4260812"/>
        <n v="4260284"/>
        <n v="4265566"/>
        <n v="4271346"/>
        <n v="4268876"/>
        <n v="4267988"/>
        <n v="4255868"/>
        <n v="4265307"/>
        <n v="4267337"/>
        <n v="4274053"/>
        <n v="4239711"/>
        <n v="4267434"/>
        <n v="1555660"/>
        <n v="1556422"/>
        <n v="1556557"/>
        <n v="1556102"/>
        <n v="1557229"/>
        <n v="1555563"/>
        <n v="1555657"/>
        <n v="1556179"/>
        <n v="1557740"/>
        <n v="1555208"/>
        <n v="1557363"/>
        <n v="1557350"/>
        <n v="1555154"/>
        <n v="1554956"/>
        <n v="1556200"/>
        <n v="1556269"/>
        <n v="1556436"/>
        <n v="1556823"/>
        <n v="1555247"/>
        <n v="1556327"/>
        <n v="1555586"/>
        <n v="1556438"/>
        <n v="1555869"/>
        <n v="1555533"/>
        <n v="1555776"/>
        <n v="1556490"/>
        <n v="1555752"/>
        <n v="1555796"/>
        <n v="1556563"/>
        <n v="1556481"/>
        <n v="1555418"/>
        <n v="1555717"/>
        <n v="1556596"/>
        <n v="1556599"/>
        <n v="1557379"/>
        <n v="1557340"/>
        <n v="1555897"/>
        <n v="1555474"/>
        <n v="1557378"/>
        <n v="1556216"/>
        <n v="1557804"/>
        <n v="1555228"/>
        <n v="1555725"/>
        <n v="1556594"/>
        <n v="1555463"/>
        <n v="1555712"/>
        <n v="1556539"/>
        <n v="1557677"/>
        <n v="1556165"/>
        <n v="1557198"/>
        <n v="1556835"/>
        <n v="1556101"/>
        <n v="1555374"/>
        <n v="1556573"/>
        <n v="1556902"/>
        <n v="1556230"/>
        <n v="1556558"/>
        <n v="1556181"/>
        <n v="1557145"/>
        <n v="1555570"/>
        <n v="1557879"/>
        <n v="1555766"/>
        <n v="1557155"/>
        <n v="1556913"/>
        <n v="1557610"/>
        <n v="1555571"/>
        <n v="1554867"/>
        <n v="1556288"/>
        <n v="1557217"/>
        <n v="1556087"/>
        <n v="1556852"/>
        <n v="1556612"/>
        <n v="1557427"/>
        <n v="1556709"/>
        <n v="1557893"/>
        <n v="1557223"/>
        <n v="1555993"/>
        <n v="1555453"/>
        <n v="1558064"/>
        <n v="1555549"/>
        <n v="1557122"/>
        <n v="1556918"/>
        <n v="1555698"/>
        <n v="1554364"/>
        <n v="1556368"/>
        <n v="1556786"/>
        <n v="1556893"/>
        <n v="1556538"/>
        <n v="1557733"/>
        <n v="1556475"/>
        <n v="1555469"/>
        <n v="1550971"/>
        <n v="1557339"/>
        <n v="1556521"/>
        <n v="1556562"/>
        <n v="1556565"/>
        <n v="1556971"/>
        <n v="1556395"/>
        <n v="1556036"/>
        <n v="1556430"/>
        <n v="1557324"/>
        <n v="1557950"/>
        <n v="1556350"/>
        <n v="1557081"/>
        <n v="1555189"/>
        <n v="1556082"/>
        <n v="1556412"/>
        <n v="1556493"/>
        <n v="1557298"/>
        <n v="1556636"/>
        <n v="1558015"/>
        <n v="1555565"/>
        <n v="1556094"/>
        <n v="1554797"/>
        <n v="1556007"/>
        <n v="1557801"/>
        <n v="1556595"/>
        <n v="1556496"/>
        <n v="1557652"/>
        <n v="1556318"/>
        <n v="1558088"/>
        <n v="1555354"/>
        <n v="1555445"/>
        <n v="1556561"/>
        <n v="1555385"/>
        <n v="1555947"/>
        <n v="1556605"/>
        <n v="1556285"/>
        <n v="1556940"/>
        <n v="1556586"/>
        <n v="1557358"/>
        <n v="1556624"/>
        <n v="1556963"/>
        <n v="1555421"/>
        <n v="1555844"/>
        <n v="1558102"/>
        <n v="1554959"/>
        <n v="1557117"/>
        <n v="1557618"/>
        <n v="1557820"/>
        <n v="1557905"/>
        <n v="1556995"/>
        <n v="1555518"/>
        <n v="1556349"/>
        <n v="1554334"/>
        <n v="1555616"/>
        <n v="1556764"/>
        <n v="1556121"/>
        <n v="1557251"/>
        <n v="1556919"/>
        <n v="1554507"/>
        <n v="1557539"/>
        <n v="1557718"/>
        <n v="1554457"/>
        <n v="1556592"/>
        <n v="1556923"/>
        <n v="1556096"/>
        <n v="1556543"/>
        <n v="1556546"/>
        <n v="1556552"/>
        <n v="1555456"/>
        <n v="1547474"/>
        <n v="1556582"/>
        <n v="1556716"/>
        <n v="1557073"/>
        <n v="1555703"/>
        <n v="1554826"/>
        <n v="1556447"/>
        <n v="1556941"/>
        <n v="1557845"/>
        <n v="1555112"/>
        <n v="1557421"/>
        <n v="1557903"/>
        <n v="1556241"/>
        <n v="1557672"/>
        <n v="1557726"/>
        <n v="1555545"/>
        <n v="1555440"/>
        <n v="1554801"/>
        <n v="1554907"/>
        <n v="1556625"/>
        <n v="1556687"/>
        <n v="1555876"/>
        <n v="1557601"/>
        <n v="1557045"/>
        <n v="1556968"/>
        <n v="1556116"/>
        <n v="1556268"/>
        <n v="1558130"/>
        <n v="1557292"/>
        <n v="1556117"/>
        <n v="1557455"/>
        <n v="1557602"/>
        <n v="1557063"/>
        <n v="1555405"/>
        <n v="1557502"/>
        <n v="1556218"/>
        <n v="1555242"/>
        <n v="1555807"/>
        <n v="1555514"/>
        <n v="1557366"/>
        <n v="1556139"/>
        <n v="1557159"/>
        <n v="1557172"/>
        <n v="1556435"/>
        <n v="1557441"/>
        <n v="1556576"/>
        <n v="1555560"/>
        <n v="1557199"/>
        <n v="1557196"/>
        <n v="1555227"/>
        <n v="1557839"/>
        <n v="1555536"/>
        <n v="1557907"/>
        <n v="1555794"/>
        <n v="1554733"/>
        <n v="1557374"/>
        <n v="1556734"/>
        <n v="1558109"/>
        <n v="1557457"/>
        <n v="1555780"/>
        <n v="1557471"/>
        <n v="1556233"/>
        <n v="1557545"/>
        <n v="1557435"/>
        <n v="1555524"/>
        <n v="1557678"/>
        <n v="1556017"/>
        <n v="1556390"/>
        <n v="1556540"/>
        <n v="1557239"/>
        <n v="1557547"/>
        <n v="1557635"/>
        <n v="1553938"/>
        <n v="1555063"/>
        <n v="1555697"/>
        <n v="1555332"/>
        <n v="1556942"/>
        <n v="1557546"/>
        <n v="1556943"/>
        <n v="1556173"/>
        <n v="1556125"/>
        <n v="1555123"/>
        <n v="1556465"/>
        <n v="1557087"/>
        <n v="1556828"/>
        <n v="1555753"/>
        <n v="1557430"/>
        <n v="1557810"/>
        <n v="1555250"/>
        <n v="1557871"/>
        <n v="1557093"/>
        <n v="1558134"/>
        <n v="1557915"/>
        <n v="1553009"/>
        <n v="1555740"/>
        <n v="1553045"/>
        <n v="1557183"/>
        <n v="1557557"/>
        <n v="1557396"/>
        <n v="1557629"/>
        <n v="1555334"/>
        <n v="1554348"/>
        <n v="1557648"/>
        <n v="1555572"/>
        <n v="1555373"/>
        <n v="1556388"/>
        <n v="1556849"/>
        <n v="1556275"/>
        <n v="1556141"/>
        <n v="1556977"/>
        <n v="1557589"/>
        <n v="1556861"/>
        <n v="1555249"/>
        <n v="1556454"/>
        <n v="1557352"/>
        <n v="1555387"/>
        <n v="1555833"/>
        <n v="1557232"/>
        <n v="1556559"/>
        <n v="1557160"/>
        <n v="1556762"/>
        <n v="1556597"/>
        <n v="1557108"/>
        <n v="1555596"/>
        <n v="1555559"/>
        <n v="1556343"/>
        <n v="1555938"/>
        <n v="1556177"/>
        <n v="1555171"/>
        <n v="1557019"/>
        <n v="1556783"/>
        <n v="1556869"/>
        <n v="1556518"/>
        <n v="1555880"/>
        <n v="1554157"/>
        <n v="1555462"/>
        <n v="1557252"/>
        <n v="1555588"/>
        <n v="1557254"/>
        <n v="1556574"/>
        <n v="1557156"/>
        <n v="1555577"/>
        <n v="1557390"/>
        <n v="1557829"/>
        <n v="1557999"/>
        <n v="1557943"/>
        <n v="1555526"/>
        <n v="1554846"/>
        <n v="1557805"/>
        <n v="1557494"/>
        <n v="1555631"/>
        <n v="1555551"/>
        <n v="1557463"/>
        <n v="1554600"/>
        <n v="1555656"/>
        <n v="1555612"/>
        <n v="1557887"/>
        <n v="1555206"/>
        <n v="1555207"/>
        <n v="1556533"/>
        <n v="1557864"/>
        <n v="1555781"/>
        <n v="1556777"/>
        <n v="1556329"/>
        <n v="1555248"/>
        <n v="1556485"/>
        <n v="1555890"/>
        <n v="1555156"/>
        <n v="1554215"/>
        <n v="1557682"/>
        <n v="1556908"/>
        <n v="1555255"/>
        <n v="1556880"/>
        <n v="1556944"/>
        <n v="1554647"/>
        <n v="1555314"/>
        <n v="1556357"/>
        <n v="1556646"/>
        <n v="1557855"/>
        <n v="1552759"/>
        <n v="1557359"/>
        <n v="1556572"/>
        <n v="1557720"/>
        <n v="1558025"/>
        <n v="1555635"/>
        <n v="1554930"/>
        <n v="1556616"/>
        <n v="1556949"/>
        <n v="1555569"/>
        <n v="1553821"/>
        <n v="1554890"/>
        <n v="1555328"/>
        <n v="1557853"/>
        <n v="1557219"/>
        <n v="1556954"/>
        <n v="1555969"/>
        <n v="1557244"/>
        <n v="1556699"/>
        <n v="1557626"/>
        <n v="1556461"/>
        <n v="1555541"/>
        <n v="1556469"/>
        <n v="1555321"/>
        <n v="1557089"/>
        <n v="1557192"/>
        <n v="1557883"/>
        <n v="1555858"/>
        <n v="1556973"/>
        <n v="1555149"/>
        <n v="1557412"/>
        <n v="1555270"/>
        <n v="1556147"/>
        <n v="1558047"/>
        <n v="1557475"/>
        <n v="1555444"/>
        <n v="1557131"/>
        <n v="1556642"/>
        <n v="1555555"/>
        <n v="1557874"/>
        <n v="1556579"/>
        <n v="1555765"/>
        <n v="1557865"/>
        <n v="1554467"/>
        <n v="1555603"/>
        <n v="1555898"/>
        <n v="1556820"/>
        <n v="1552247"/>
        <n v="1557214"/>
        <n v="1556170"/>
        <n v="1557144"/>
        <n v="1556520"/>
        <n v="1557356"/>
        <n v="1556992"/>
        <n v="1554399"/>
        <n v="1556051"/>
        <n v="1555754"/>
        <n v="1556037"/>
        <n v="1556202"/>
        <n v="1556689"/>
        <n v="1555685"/>
        <n v="1557694"/>
        <n v="1556738"/>
        <n v="1555695"/>
        <n v="1550810"/>
        <n v="1555959"/>
        <n v="1556393"/>
        <n v="1555499"/>
        <n v="1556205"/>
        <n v="1557070"/>
        <n v="1555722"/>
        <n v="1557204"/>
        <n v="1556348"/>
        <n v="1557032"/>
        <n v="1557873"/>
        <n v="1555389"/>
        <n v="1556824"/>
        <n v="1555998"/>
        <n v="1557109"/>
        <n v="1556370"/>
        <n v="1557375"/>
        <n v="1556774"/>
        <n v="1557266"/>
        <n v="1557596"/>
        <n v="1555467"/>
        <n v="1557365"/>
        <n v="1555553"/>
        <n v="1556841"/>
        <n v="1555153"/>
        <n v="1556827"/>
        <n v="1557785"/>
        <n v="1555106"/>
        <n v="1555229"/>
        <n v="1557840"/>
        <n v="1556534"/>
        <n v="1556012"/>
        <n v="1557891"/>
        <n v="1556100"/>
        <n v="1555035"/>
        <n v="1555865"/>
        <n v="1557193"/>
        <n v="1556878"/>
        <n v="1557342"/>
        <n v="1556250"/>
        <n v="1556203"/>
        <n v="1557311"/>
        <n v="1556066"/>
        <n v="1555505"/>
        <n v="1556702"/>
        <n v="1556704"/>
        <n v="1555186"/>
        <n v="1556517"/>
        <n v="1556979"/>
        <n v="1557347"/>
        <n v="1556661"/>
        <n v="1555525"/>
        <n v="1556027"/>
        <n v="1555672"/>
        <n v="1556319"/>
        <n v="1556332"/>
        <n v="1556376"/>
        <n v="1557236"/>
        <n v="1557394"/>
        <n v="1555799"/>
        <n v="1555900"/>
        <n v="1555530"/>
        <n v="1554840"/>
        <n v="1555209"/>
        <n v="1555517"/>
        <n v="1558041"/>
        <n v="1555345"/>
        <n v="1555347"/>
        <n v="1556342"/>
        <n v="1557741"/>
        <n v="1557660"/>
        <n v="1555287"/>
        <n v="1556195"/>
        <n v="1555366"/>
        <n v="1556214"/>
        <n v="1556615"/>
        <n v="1555914"/>
        <n v="1556242"/>
        <n v="1555480"/>
        <n v="1556331"/>
        <n v="1555764"/>
        <n v="1556400"/>
        <n v="1555411"/>
        <n v="1556113"/>
        <n v="1557686"/>
        <n v="1555344"/>
        <n v="1555532"/>
        <n v="1556509"/>
        <n v="1556404"/>
        <n v="1555744"/>
        <n v="1555169"/>
        <n v="1556541"/>
        <n v="1557952"/>
        <n v="1555170"/>
        <n v="1557090"/>
        <n v="1557595"/>
        <n v="1555464"/>
        <n v="1556042"/>
        <n v="1556427"/>
        <n v="1556601"/>
        <n v="1555397"/>
        <n v="1558110"/>
        <n v="1557048"/>
        <n v="1556568"/>
        <n v="1557206"/>
        <n v="1557783"/>
        <n v="1557963"/>
        <n v="1556506"/>
        <n v="1555817"/>
        <n v="1554491"/>
        <n v="1554640"/>
        <n v="1556394"/>
        <n v="1557415"/>
        <n v="1555974"/>
        <n v="1555556"/>
        <n v="1555552"/>
        <n v="1556957"/>
        <n v="1557849"/>
        <n v="1556237"/>
        <n v="1556158"/>
        <n v="1555952"/>
        <n v="1556584"/>
        <n v="1557309"/>
        <n v="1555901"/>
        <n v="1556437"/>
        <n v="1556432"/>
        <n v="1555863"/>
        <n v="1555301"/>
        <n v="1555252"/>
        <n v="1557291"/>
        <n v="1555732"/>
        <n v="1556396"/>
        <n v="1557053"/>
        <n v="1557276"/>
        <n v="1557174"/>
        <n v="1555627"/>
        <n v="1556525"/>
        <n v="1555859"/>
        <n v="1555946"/>
        <n v="1555539"/>
        <n v="1555451"/>
        <n v="1557205"/>
        <n v="1557858"/>
        <n v="1557399"/>
        <n v="1556106"/>
        <n v="1555808"/>
        <n v="1557420"/>
        <n v="1555431"/>
        <n v="1557885"/>
        <n v="1556140"/>
        <n v="1556523"/>
        <n v="1555778"/>
        <n v="1557473"/>
        <n v="1555320"/>
        <n v="1556956"/>
        <n v="1556976"/>
        <n v="1555400"/>
        <n v="1557018"/>
        <n v="1555775"/>
        <n v="1555509"/>
        <n v="1557290"/>
        <n v="1556508"/>
        <n v="1557124"/>
        <n v="1557129"/>
        <n v="1556501"/>
        <n v="1555810"/>
        <n v="1556135"/>
        <n v="1555176"/>
        <n v="1556057"/>
        <n v="1556442"/>
        <n v="1557510"/>
        <n v="1557834"/>
        <n v="1556420"/>
        <n v="1557827"/>
        <n v="1555716"/>
        <n v="1555715"/>
        <n v="1555847"/>
        <n v="1553019"/>
        <n v="1557799"/>
        <n v="1556868"/>
        <n v="1555318"/>
        <n v="1556497"/>
        <n v="1557024"/>
        <n v="1556499"/>
        <n v="1557445"/>
        <n v="1556262"/>
        <n v="1557819"/>
        <n v="1557516"/>
        <n v="1556537"/>
        <n v="1557383"/>
        <n v="1555853"/>
        <n v="1557253"/>
        <n v="1558117"/>
        <n v="1555643"/>
        <n v="1555838"/>
        <n v="1555842"/>
        <n v="1557139"/>
        <n v="1556775"/>
        <n v="1553964"/>
        <n v="1556516"/>
        <n v="1555132"/>
        <n v="1557213"/>
        <n v="1557249"/>
        <n v="1555516"/>
        <n v="1557942"/>
        <n v="1556248"/>
        <n v="1556907"/>
        <n v="1555926"/>
        <n v="1555620"/>
        <n v="1556720"/>
        <n v="1555258"/>
        <n v="1557766"/>
        <n v="1556040"/>
        <n v="1555042"/>
        <n v="1555574"/>
        <n v="1558004"/>
        <n v="1555216"/>
        <n v="1557634"/>
        <n v="1555190"/>
        <n v="1554765"/>
        <n v="1555508"/>
        <n v="1555439"/>
        <n v="1556444"/>
        <n v="1555861"/>
        <n v="1557351"/>
        <n v="1556514"/>
        <n v="1557691"/>
        <n v="1557826"/>
        <n v="1556962"/>
        <n v="1555236"/>
        <n v="1557544"/>
        <n v="1555613"/>
        <n v="1556264"/>
        <n v="1556405"/>
        <n v="1555785"/>
        <n v="1555693"/>
        <n v="1555198"/>
        <n v="1557127"/>
        <n v="1557440"/>
        <n v="1555566"/>
        <n v="1557128"/>
        <n v="1556047"/>
        <n v="1556901"/>
        <n v="1555973"/>
        <n v="1556107"/>
        <n v="1555763"/>
        <n v="1556836"/>
        <n v="1555591"/>
        <n v="1555939"/>
        <n v="1557036"/>
        <n v="1556618"/>
        <n v="1558032"/>
        <n v="1557550"/>
        <n v="1557353"/>
        <n v="1556352"/>
        <n v="1556123"/>
        <n v="1556426"/>
        <n v="1558063"/>
        <n v="1557725"/>
        <n v="1556782"/>
        <n v="1555598"/>
        <n v="1555500"/>
        <n v="1556015"/>
        <n v="1556431"/>
        <n v="1557567"/>
        <n v="1550911"/>
        <n v="1557607"/>
        <n v="1554918"/>
        <n v="1555290"/>
        <n v="1557793"/>
        <n v="1554838"/>
        <n v="1557846"/>
        <n v="1555834"/>
        <n v="1555025"/>
        <n v="1555409"/>
        <n v="1556549"/>
        <n v="1557643"/>
        <n v="1556692"/>
        <n v="1555761"/>
        <n v="1555883"/>
        <n v="1555886"/>
        <n v="1556715"/>
        <n v="1557732"/>
        <n v="1555146"/>
        <n v="1555147"/>
        <n v="1556166"/>
        <n v="1556672"/>
        <n v="1556834"/>
        <n v="1554884"/>
        <n v="1555286"/>
        <n v="1555308"/>
        <n v="1555466"/>
        <n v="1555593"/>
        <n v="1555814"/>
        <n v="1555882"/>
        <n v="1556228"/>
        <n v="1556416"/>
        <n v="1556480"/>
        <n v="1556676"/>
        <n v="1556693"/>
        <n v="1557470"/>
        <n v="1557953"/>
        <n v="1549793"/>
        <n v="1557576"/>
        <n v="1554737"/>
        <n v="1555489"/>
        <n v="1555894"/>
        <n v="1556802"/>
        <n v="1557821"/>
        <n v="1557221"/>
        <n v="1555158"/>
        <n v="1555309"/>
        <n v="1555498"/>
        <n v="1555972"/>
        <n v="1555143"/>
        <n v="1555144"/>
        <n v="1556694"/>
        <n v="1557271"/>
        <n v="1555465"/>
        <n v="1556479"/>
        <n v="1556487"/>
        <n v="1557116"/>
        <n v="1555213"/>
        <n v="1557524"/>
        <n v="1556189"/>
        <n v="1555127"/>
        <n v="1556041"/>
        <n v="1556246"/>
        <n v="1556698"/>
        <n v="1556910"/>
        <n v="1557317"/>
        <n v="1557882"/>
        <n v="1556253"/>
        <n v="1552618"/>
        <n v="1557293"/>
        <n v="1557517"/>
        <n v="1555604"/>
        <n v="1556931"/>
        <n v="1555758"/>
        <n v="1557896"/>
        <n v="1557386"/>
        <n v="1558036"/>
        <n v="1556896"/>
        <n v="1554667"/>
        <n v="1557599"/>
        <n v="1556669"/>
        <n v="1555513"/>
        <n v="1555639"/>
        <n v="1557673"/>
        <n v="1556374"/>
        <n v="1557661"/>
        <n v="1555929"/>
        <n v="1556801"/>
        <n v="1554624"/>
        <n v="1555965"/>
        <n v="1555994"/>
        <n v="1557265"/>
        <n v="1556505"/>
        <n v="1556513"/>
        <n v="1555955"/>
        <n v="1555961"/>
        <n v="1557021"/>
        <n v="1556548"/>
        <n v="1555337"/>
        <n v="1555452"/>
        <n v="1556691"/>
        <n v="1556697"/>
        <n v="1555333"/>
        <n v="1555784"/>
        <n v="1555260"/>
        <n v="1558006"/>
        <n v="1544487"/>
        <n v="1554802"/>
        <n v="1554833"/>
        <n v="1554950"/>
        <n v="1555197"/>
        <n v="1556351"/>
        <n v="1557247"/>
        <n v="1555291"/>
        <n v="1556457"/>
        <n v="1557625"/>
        <n v="1555816"/>
        <n v="1557973"/>
        <n v="1556536"/>
        <n v="1546018"/>
        <n v="1556070"/>
        <n v="1556583"/>
        <n v="1555484"/>
        <n v="1555233"/>
        <n v="1557777"/>
        <n v="1556478"/>
        <n v="1557456"/>
        <n v="1556807"/>
        <n v="1555413"/>
        <n v="1554945"/>
        <n v="1554678"/>
        <n v="1555999"/>
        <n v="1556016"/>
        <n v="1557242"/>
        <n v="1557398"/>
        <n v="1555441"/>
        <n v="1556953"/>
        <n v="1556788"/>
        <n v="1557190"/>
        <n v="1556354"/>
        <n v="1555942"/>
        <n v="1556322"/>
        <n v="1555075"/>
        <n v="1556198"/>
        <n v="1555299"/>
        <n v="1108987"/>
        <n v="1109505"/>
        <n v="1109768"/>
        <n v="1110027"/>
        <n v="1109516"/>
        <n v="1109223"/>
        <n v="1109249"/>
        <n v="1109103"/>
        <n v="1109560"/>
        <n v="1108695"/>
        <n v="1109440"/>
        <n v="1109941"/>
        <n v="1110085"/>
        <n v="1109242"/>
        <n v="1109382"/>
        <n v="1109442"/>
        <n v="1110119"/>
        <n v="1109603"/>
        <n v="1109495"/>
        <n v="1109503"/>
        <n v="1109426"/>
        <n v="1109590"/>
        <n v="1110236"/>
        <n v="1108819"/>
        <n v="1109517"/>
        <n v="1109911"/>
        <n v="1109208"/>
        <n v="1110081"/>
        <n v="1109044"/>
        <n v="1109388"/>
        <n v="1109569"/>
        <n v="1109801"/>
        <n v="1109321"/>
        <n v="1109319"/>
        <n v="1109726"/>
        <n v="1108157"/>
        <n v="1109364"/>
        <n v="1110192"/>
        <n v="1109422"/>
        <n v="1109423"/>
        <n v="1110337"/>
        <n v="1109757"/>
        <n v="1108962"/>
        <n v="1108965"/>
        <n v="1109355"/>
        <n v="1109611"/>
        <n v="1109698"/>
        <n v="1109112"/>
        <n v="1109638"/>
        <n v="1110131"/>
        <n v="1108971"/>
        <n v="1109247"/>
        <n v="1109574"/>
        <n v="1109621"/>
        <n v="1109759"/>
        <n v="1109714"/>
        <n v="1109126"/>
        <n v="1109548"/>
        <n v="1109687"/>
        <n v="1109536"/>
        <n v="1109811"/>
        <n v="1109631"/>
        <n v="1109550"/>
        <n v="1108865"/>
        <n v="1109225"/>
        <n v="1108976"/>
        <n v="1109825"/>
        <n v="1109345"/>
        <n v="1109332"/>
        <n v="1109656"/>
        <n v="1109113"/>
        <n v="1109458"/>
        <n v="1109719"/>
        <n v="1108108"/>
        <n v="1109679"/>
        <n v="1109708"/>
        <n v="1109684"/>
        <n v="1109949"/>
        <n v="1109706"/>
        <n v="1109229"/>
        <n v="1109226"/>
        <n v="1108391"/>
        <n v="1109448"/>
        <n v="1109666"/>
        <n v="1109088"/>
        <n v="1109343"/>
        <n v="1110072"/>
        <n v="1109148"/>
        <n v="1110097"/>
        <n v="1109213"/>
        <n v="1109214"/>
        <n v="1109523"/>
        <n v="1109559"/>
        <n v="1110096"/>
        <n v="1110263"/>
        <n v="1109652"/>
        <n v="1109506"/>
        <n v="1109614"/>
        <n v="1109821"/>
        <n v="1109865"/>
        <n v="1109207"/>
        <n v="1110070"/>
        <n v="1109339"/>
        <n v="1109670"/>
        <n v="1109096"/>
        <n v="1110158"/>
        <n v="1109118"/>
        <n v="1109414"/>
        <n v="1108781"/>
        <n v="1109842"/>
        <n v="1108954"/>
        <n v="1109468"/>
        <n v="1110080"/>
        <n v="1109303"/>
        <n v="1110017"/>
        <n v="1109310"/>
        <n v="1108263"/>
        <n v="1109435"/>
        <n v="1109356"/>
        <n v="1109627"/>
        <n v="1109993"/>
        <n v="1110374"/>
        <n v="1110378"/>
        <n v="1109512"/>
        <n v="1109216"/>
        <n v="1109444"/>
        <n v="1110038"/>
        <n v="1109973"/>
        <n v="1109815"/>
        <n v="1109361"/>
        <n v="1109700"/>
        <n v="1109705"/>
        <n v="1109547"/>
        <n v="1109494"/>
        <n v="1109802"/>
        <n v="1109347"/>
        <n v="1110067"/>
        <n v="1109371"/>
        <n v="1109288"/>
        <n v="1109555"/>
        <n v="1110401"/>
        <n v="1109217"/>
        <n v="1109544"/>
        <n v="1110268"/>
        <n v="4283144"/>
        <n v="4276365"/>
        <n v="4273761"/>
        <n v="4280851"/>
        <n v="4221463"/>
        <n v="4277442"/>
        <n v="4277858"/>
        <n v="4279807"/>
        <n v="4285457"/>
        <n v="4278330"/>
        <n v="4284848"/>
        <n v="4283855"/>
        <n v="4279230"/>
        <n v="4279246"/>
        <n v="4277565"/>
        <n v="4276600"/>
        <n v="4284553"/>
        <n v="4272600"/>
        <n v="4283758"/>
        <n v="4282534"/>
        <n v="4279249"/>
        <n v="4275953"/>
        <n v="4280007"/>
        <n v="4281259"/>
        <n v="4281556"/>
        <n v="4279889"/>
        <n v="4281048"/>
        <n v="4282164"/>
        <n v="4285312"/>
        <n v="4279626"/>
        <n v="4271846"/>
        <n v="4280167"/>
        <n v="4284351"/>
        <n v="4281024"/>
        <n v="4267295"/>
        <n v="4279064"/>
        <n v="4279825"/>
        <n v="4280640"/>
        <n v="4281748"/>
        <n v="4281135"/>
        <n v="4276523"/>
        <n v="4282196"/>
        <n v="4278045"/>
        <n v="4282228"/>
        <n v="4276520"/>
        <n v="4281481"/>
        <n v="4280269"/>
        <n v="4282860"/>
        <n v="4277244"/>
        <n v="4283554"/>
        <n v="4283118"/>
        <n v="4278182"/>
        <n v="4282574"/>
        <n v="4282941"/>
        <n v="4280170"/>
        <n v="4281745"/>
        <n v="4277075"/>
        <n v="4279042"/>
        <n v="4274310"/>
        <n v="4277407"/>
        <n v="4277430"/>
        <n v="4278394"/>
        <n v="4285161"/>
        <n v="4283804"/>
        <n v="4269412"/>
        <n v="4279239"/>
        <n v="4284888"/>
        <n v="4282022"/>
        <n v="4283471"/>
        <n v="4283688"/>
        <n v="4282018"/>
        <n v="4282020"/>
        <n v="4275675"/>
        <n v="4281664"/>
        <n v="4275604"/>
        <n v="4279801"/>
        <n v="4281578"/>
        <n v="4284663"/>
        <n v="4279399"/>
        <n v="4279488"/>
        <n v="4283974"/>
        <n v="4284336"/>
        <n v="4284132"/>
        <n v="4283691"/>
        <n v="4281900"/>
        <n v="4283799"/>
        <n v="4258580"/>
        <n v="4280369"/>
        <n v="4216583"/>
        <n v="4281770"/>
        <n v="4283759"/>
        <n v="4282958"/>
        <n v="4278297"/>
        <n v="4283407"/>
        <n v="4282604"/>
        <n v="4278160"/>
        <n v="4278667"/>
        <n v="4280024"/>
        <n v="4282288"/>
        <n v="4278845"/>
        <n v="4274766"/>
        <n v="4280910"/>
        <n v="4279199"/>
        <n v="4275170"/>
        <n v="4283919"/>
        <n v="4283914"/>
        <n v="4279800"/>
        <n v="4283270"/>
        <n v="4280820"/>
        <n v="4282109"/>
        <n v="4258429"/>
        <n v="4253927"/>
        <n v="4275935"/>
        <n v="4277692"/>
        <n v="4276798"/>
        <n v="4281747"/>
        <n v="4260302"/>
        <n v="4276594"/>
        <n v="4276588"/>
        <n v="4270091"/>
        <n v="4272879"/>
        <n v="4273168"/>
        <n v="4278877"/>
        <n v="4279621"/>
        <n v="4273047"/>
        <n v="4276000"/>
        <n v="4257058"/>
        <n v="4281545"/>
        <n v="4279925"/>
        <n v="4283400"/>
        <n v="4282697"/>
        <n v="4282442"/>
        <n v="4281346"/>
        <n v="4279637"/>
        <n v="4278653"/>
        <n v="4284633"/>
        <n v="4266897"/>
        <n v="4281155"/>
        <n v="4283932"/>
        <n v="4277593"/>
        <n v="4280298"/>
        <n v="4280785"/>
        <n v="4277597"/>
        <n v="4278976"/>
        <n v="4278948"/>
        <n v="4281606"/>
        <n v="4278772"/>
        <n v="4281765"/>
        <n v="4283583"/>
        <n v="4276117"/>
        <n v="4282389"/>
        <n v="4278108"/>
        <n v="4280992"/>
        <n v="4283936"/>
        <n v="4278400"/>
        <n v="4278348"/>
        <n v="1558402"/>
        <n v="1558750"/>
        <n v="1558179"/>
        <n v="1558991"/>
        <n v="1555879"/>
        <n v="1557815"/>
        <n v="1557997"/>
        <n v="1558600"/>
        <n v="1559179"/>
        <n v="1557391"/>
        <n v="1558553"/>
        <n v="1559000"/>
        <n v="1559219"/>
        <n v="1558663"/>
        <n v="1559141"/>
        <n v="1558845"/>
        <n v="1558608"/>
        <n v="1558942"/>
        <n v="1559095"/>
        <n v="1554175"/>
        <n v="1558332"/>
        <n v="1557938"/>
        <n v="1557142"/>
        <n v="1557052"/>
        <n v="1558536"/>
        <n v="1557697"/>
        <n v="1558330"/>
        <n v="1559444"/>
        <n v="1558855"/>
        <n v="1559144"/>
        <n v="1557876"/>
        <n v="1558485"/>
        <n v="1556460"/>
        <n v="1556846"/>
        <n v="1559007"/>
        <n v="1558898"/>
        <n v="1558689"/>
        <n v="1559343"/>
        <n v="1559124"/>
        <n v="1559483"/>
        <n v="1559360"/>
        <n v="1558652"/>
        <n v="1558623"/>
        <n v="1559243"/>
        <n v="1559449"/>
        <n v="1559437"/>
        <n v="1559120"/>
        <n v="1557448"/>
        <n v="1557808"/>
        <n v="1557945"/>
        <n v="1558429"/>
        <n v="1558996"/>
        <n v="1559295"/>
        <n v="1559347"/>
        <n v="1559679"/>
        <n v="1558653"/>
        <n v="1558082"/>
        <n v="1558083"/>
        <n v="1556729"/>
        <n v="1558250"/>
        <n v="1559568"/>
        <n v="1558065"/>
        <n v="1559020"/>
        <n v="1558059"/>
        <n v="1558825"/>
        <n v="1559069"/>
        <n v="1553769"/>
        <n v="1559530"/>
        <n v="1558688"/>
        <n v="1558669"/>
        <n v="1559560"/>
        <n v="1558885"/>
        <n v="1558308"/>
        <n v="1558418"/>
        <n v="1558230"/>
        <n v="1559286"/>
        <n v="1558254"/>
        <n v="1558646"/>
        <n v="1558552"/>
        <n v="1558757"/>
        <n v="1559400"/>
        <n v="1558204"/>
        <n v="1543413"/>
        <n v="1557614"/>
        <n v="1559216"/>
        <n v="1559448"/>
        <n v="1559139"/>
        <n v="1558614"/>
        <n v="1558531"/>
        <n v="1558534"/>
        <n v="1558404"/>
        <n v="1558089"/>
        <n v="1559334"/>
        <n v="1559333"/>
        <n v="1559410"/>
        <n v="1557981"/>
        <n v="1558625"/>
        <n v="1558474"/>
        <n v="1558161"/>
        <n v="1558672"/>
        <n v="1559086"/>
        <n v="1558687"/>
        <n v="1559215"/>
        <n v="1557860"/>
        <n v="1558126"/>
        <n v="1558787"/>
        <n v="1558128"/>
        <n v="1558184"/>
        <n v="1559445"/>
        <n v="1558186"/>
        <n v="1558147"/>
        <n v="1558923"/>
        <n v="1558679"/>
        <n v="1558909"/>
        <n v="1556151"/>
        <n v="1557478"/>
        <n v="1559296"/>
        <n v="1558829"/>
        <n v="1557795"/>
        <n v="1559194"/>
        <n v="1557947"/>
        <n v="1559055"/>
        <n v="1558951"/>
        <n v="1558480"/>
        <n v="1559159"/>
        <n v="1557067"/>
        <n v="1557970"/>
        <n v="1558692"/>
        <n v="1558763"/>
        <n v="1558013"/>
        <n v="1558331"/>
        <n v="1558252"/>
        <n v="1559735"/>
        <n v="1559571"/>
        <n v="1559676"/>
        <n v="1549742"/>
        <n v="1555608"/>
        <n v="1557152"/>
        <n v="1559469"/>
        <n v="1558871"/>
        <n v="1559294"/>
        <n v="1558173"/>
        <n v="1558158"/>
        <n v="1558715"/>
        <n v="1558979"/>
        <n v="1559508"/>
        <n v="1546370"/>
        <n v="1557688"/>
        <n v="1557527"/>
        <n v="1557707"/>
        <n v="1558793"/>
        <n v="1559253"/>
        <n v="1558182"/>
        <n v="1559049"/>
        <n v="1559166"/>
        <n v="1558467"/>
        <n v="1558823"/>
        <n v="1559588"/>
        <n v="1558883"/>
        <n v="1558342"/>
        <n v="1558795"/>
        <n v="1558275"/>
        <n v="1556162"/>
        <n v="1558325"/>
        <n v="1559228"/>
        <n v="1559532"/>
        <n v="1559157"/>
        <n v="1558482"/>
        <n v="1559497"/>
        <n v="1558840"/>
        <n v="1558255"/>
        <n v="1558260"/>
        <n v="1559065"/>
        <n v="1559635"/>
        <n v="1559182"/>
        <n v="1559416"/>
        <n v="1558969"/>
        <n v="1558409"/>
        <n v="1558476"/>
        <n v="1558890"/>
        <n v="1559257"/>
        <n v="1559143"/>
        <n v="1558529"/>
        <n v="1559185"/>
        <n v="1559213"/>
        <n v="1559708"/>
        <n v="1558358"/>
        <n v="1558570"/>
        <n v="1557747"/>
        <n v="1558725"/>
        <n v="1557274"/>
        <n v="1559716"/>
        <n v="1559649"/>
        <n v="1559245"/>
        <n v="1558435"/>
        <n v="1559744"/>
        <n v="1556402"/>
        <n v="1557426"/>
        <n v="1558706"/>
        <n v="1559490"/>
        <n v="1559147"/>
        <n v="1558273"/>
        <n v="1558864"/>
        <n v="1559037"/>
        <n v="1559318"/>
        <n v="1558067"/>
        <n v="1559330"/>
        <n v="1559304"/>
        <n v="1558291"/>
        <n v="1558557"/>
        <n v="1559128"/>
        <n v="1559602"/>
        <n v="1558012"/>
        <n v="1559062"/>
        <n v="1558068"/>
        <n v="1555358"/>
        <n v="1558225"/>
        <n v="1558141"/>
        <n v="1558427"/>
        <n v="1558350"/>
        <n v="1558138"/>
        <n v="1559178"/>
        <n v="1559537"/>
        <n v="1559501"/>
        <n v="1558800"/>
        <n v="1558512"/>
        <n v="1558797"/>
        <n v="1558985"/>
        <n v="1558486"/>
        <n v="1557825"/>
        <n v="1559081"/>
        <n v="1558903"/>
        <n v="1559686"/>
        <n v="1558565"/>
        <n v="1559024"/>
        <n v="1559534"/>
        <n v="1559073"/>
        <n v="1557604"/>
        <n v="1551713"/>
        <n v="1558172"/>
        <n v="1558218"/>
        <n v="1559266"/>
        <n v="1558908"/>
        <n v="1557085"/>
        <n v="1557738"/>
        <n v="1557816"/>
        <n v="1559076"/>
        <n v="1559385"/>
        <n v="1559135"/>
        <n v="1558498"/>
        <n v="1559019"/>
        <n v="1557911"/>
        <n v="1559522"/>
        <n v="1558448"/>
        <n v="1558925"/>
        <n v="1559229"/>
        <n v="1557017"/>
        <n v="1558493"/>
        <n v="1559380"/>
        <n v="1559312"/>
        <n v="1559428"/>
        <n v="1558221"/>
        <n v="1558489"/>
        <n v="1558383"/>
        <n v="1558504"/>
        <n v="1558487"/>
        <n v="1558862"/>
        <n v="1558265"/>
        <n v="1556071"/>
        <n v="1557709"/>
        <n v="1558638"/>
        <n v="1553295"/>
        <n v="1558595"/>
        <n v="1558831"/>
        <n v="1559171"/>
        <n v="1559438"/>
        <n v="1549323"/>
        <n v="1558176"/>
        <n v="1559737"/>
        <n v="1559255"/>
        <n v="1557382"/>
        <n v="1557597"/>
        <n v="1559234"/>
        <n v="1556084"/>
        <n v="1557307"/>
        <n v="1558590"/>
        <n v="1558868"/>
        <n v="1559421"/>
        <n v="1557623"/>
        <n v="1558484"/>
        <n v="1558870"/>
        <n v="1558093"/>
        <n v="1558791"/>
        <n v="1559519"/>
        <n v="1558726"/>
        <n v="1557447"/>
        <n v="1557555"/>
        <n v="1557552"/>
        <n v="1559436"/>
        <n v="1558107"/>
        <n v="1558508"/>
        <n v="1558952"/>
        <n v="1558382"/>
        <n v="1558838"/>
        <n v="1559607"/>
        <n v="1558362"/>
        <n v="1559183"/>
        <n v="1558836"/>
        <n v="1558567"/>
        <n v="1558914"/>
        <n v="1558680"/>
        <n v="1558168"/>
        <n v="1558808"/>
        <n v="1559353"/>
        <n v="1559512"/>
        <n v="1558546"/>
        <n v="1559107"/>
        <n v="1559511"/>
        <n v="1559496"/>
        <n v="1558755"/>
        <n v="1559051"/>
        <n v="1558960"/>
        <n v="1559608"/>
        <n v="1558727"/>
        <n v="1558678"/>
        <n v="1559096"/>
        <n v="1558248"/>
        <n v="1558807"/>
        <n v="1558812"/>
        <n v="1559196"/>
        <n v="1557719"/>
        <n v="1559017"/>
        <n v="1558297"/>
        <n v="1558802"/>
        <n v="1559206"/>
        <n v="1559210"/>
        <n v="1559214"/>
        <n v="1558356"/>
        <n v="1559662"/>
        <n v="1556837"/>
        <n v="1557537"/>
        <n v="1558656"/>
        <n v="1559109"/>
        <n v="1559319"/>
        <n v="1559467"/>
        <n v="1559556"/>
        <n v="1559706"/>
        <n v="1559494"/>
        <n v="1559033"/>
        <n v="1558668"/>
        <n v="1559348"/>
        <n v="1558533"/>
        <n v="1559009"/>
        <n v="1559279"/>
        <n v="1559300"/>
        <n v="1558921"/>
        <n v="1559177"/>
        <n v="1558539"/>
        <n v="1554385"/>
        <n v="1558506"/>
        <n v="1558582"/>
        <n v="1558296"/>
        <n v="1558457"/>
        <n v="1558944"/>
        <n v="1558583"/>
        <n v="1559226"/>
        <n v="1559272"/>
        <n v="1558686"/>
        <n v="1557102"/>
        <n v="1559495"/>
        <n v="1558721"/>
        <n v="1558562"/>
        <n v="1559103"/>
        <n v="1558268"/>
        <n v="1558360"/>
        <n v="1559029"/>
        <n v="1559256"/>
        <n v="1558756"/>
        <n v="1558343"/>
        <n v="1558395"/>
        <n v="1559435"/>
        <n v="1558421"/>
        <n v="1558154"/>
        <n v="1559006"/>
        <n v="1558783"/>
        <n v="1556784"/>
        <n v="1558139"/>
        <n v="1559045"/>
        <n v="1558279"/>
        <n v="1555749"/>
        <n v="1559354"/>
        <n v="1558454"/>
        <n v="1558753"/>
        <n v="1558405"/>
        <n v="1558373"/>
        <n v="1557998"/>
        <n v="1559601"/>
        <n v="1558443"/>
        <n v="1558856"/>
        <n v="1558359"/>
        <n v="1559515"/>
        <n v="1557982"/>
        <n v="1558937"/>
        <n v="1557944"/>
        <n v="1558424"/>
        <n v="1558497"/>
        <n v="1557700"/>
        <n v="1558305"/>
        <n v="1558712"/>
        <n v="1559114"/>
        <n v="1559521"/>
        <n v="1558306"/>
        <n v="1559638"/>
        <n v="1558847"/>
        <n v="1558327"/>
        <n v="1558869"/>
        <n v="1557735"/>
        <n v="1559364"/>
        <n v="1558086"/>
        <n v="1558203"/>
        <n v="1558648"/>
        <n v="1558384"/>
        <n v="1558340"/>
        <n v="1559297"/>
        <n v="1558351"/>
        <n v="1559298"/>
        <n v="1558711"/>
        <n v="1559687"/>
        <n v="1558202"/>
        <n v="1558478"/>
        <n v="1559453"/>
        <n v="1559264"/>
        <n v="1558866"/>
        <n v="1558219"/>
        <n v="1559299"/>
        <n v="1558207"/>
        <n v="1558577"/>
        <n v="1558762"/>
        <n v="1558103"/>
        <n v="1559339"/>
        <n v="1558215"/>
        <n v="1559466"/>
        <n v="1558771"/>
        <n v="1559372"/>
        <n v="1558635"/>
        <n v="1558488"/>
        <n v="1557092"/>
        <n v="1558420"/>
        <n v="1559165"/>
        <n v="1558408"/>
        <n v="1558805"/>
        <n v="1557163"/>
        <n v="1559030"/>
        <n v="1559175"/>
        <n v="1557554"/>
        <n v="1557830"/>
        <n v="1557584"/>
        <n v="1558814"/>
        <n v="1558947"/>
        <n v="1557393"/>
        <n v="1558941"/>
        <n v="1558709"/>
        <n v="1558662"/>
        <n v="1558676"/>
        <n v="1547843"/>
        <n v="1559074"/>
        <n v="1558558"/>
        <n v="1558328"/>
        <n v="1558817"/>
        <n v="1558863"/>
        <n v="1559725"/>
        <n v="1559180"/>
        <n v="1558906"/>
        <n v="1559439"/>
        <n v="1558748"/>
        <n v="1556234"/>
        <n v="1559485"/>
        <n v="1557792"/>
        <n v="1559551"/>
        <n v="1559275"/>
        <n v="1558627"/>
        <n v="1558879"/>
        <n v="1558069"/>
        <n v="1558071"/>
        <n v="1110812"/>
        <n v="1110504"/>
        <n v="1110321"/>
        <n v="1110855"/>
        <n v="1108535"/>
        <n v="1110073"/>
        <n v="1109910"/>
        <n v="1110177"/>
        <n v="1109626"/>
        <n v="1110872"/>
        <n v="1111040"/>
        <n v="1110845"/>
        <n v="1110765"/>
        <n v="1110641"/>
        <n v="1110214"/>
        <n v="1110014"/>
        <n v="1110701"/>
        <n v="1109624"/>
        <n v="1110637"/>
        <n v="1110542"/>
        <n v="1110132"/>
        <n v="1111036"/>
        <n v="1110996"/>
        <n v="1110545"/>
        <n v="1110508"/>
        <n v="1110406"/>
        <n v="1110440"/>
        <n v="1110507"/>
        <n v="1109952"/>
        <n v="1109832"/>
        <n v="1110977"/>
        <n v="1110807"/>
        <n v="1110204"/>
        <n v="1110794"/>
        <n v="1110759"/>
        <n v="1110024"/>
        <n v="1110470"/>
        <n v="1110732"/>
        <n v="1109704"/>
        <n v="1109969"/>
        <n v="1110065"/>
        <n v="1109641"/>
        <n v="1109643"/>
        <n v="1109859"/>
        <n v="1109860"/>
        <n v="1110720"/>
        <n v="1110837"/>
        <n v="1111012"/>
        <n v="1110813"/>
        <n v="1110348"/>
        <n v="1110194"/>
        <n v="1110393"/>
        <n v="1110535"/>
        <n v="1110763"/>
        <n v="1110596"/>
        <n v="1110815"/>
        <n v="1110672"/>
        <n v="1109546"/>
        <n v="1110728"/>
        <n v="1110522"/>
        <n v="1110289"/>
        <n v="1110307"/>
        <n v="1110463"/>
        <n v="1110968"/>
        <n v="1110391"/>
        <n v="1110517"/>
        <n v="1110518"/>
        <n v="1110638"/>
        <n v="1110544"/>
        <n v="1109886"/>
        <n v="1110660"/>
        <n v="1110851"/>
        <n v="1110760"/>
        <n v="1110890"/>
        <n v="1110671"/>
        <n v="1110498"/>
        <n v="1110524"/>
        <n v="1110745"/>
        <n v="1110583"/>
        <n v="1110802"/>
        <n v="1110755"/>
        <n v="1110589"/>
        <n v="1109549"/>
        <n v="1110910"/>
        <n v="1110693"/>
        <n v="1109912"/>
        <n v="1110206"/>
        <n v="1110614"/>
        <n v="1110165"/>
        <n v="1110369"/>
        <n v="1110418"/>
        <n v="1110452"/>
        <n v="1110727"/>
        <n v="1110744"/>
        <n v="1109763"/>
        <n v="1110747"/>
        <n v="1110061"/>
        <n v="1110357"/>
        <n v="1110186"/>
        <n v="1110483"/>
        <n v="1109101"/>
        <n v="1110502"/>
        <n v="1110878"/>
        <n v="1110461"/>
        <n v="1110905"/>
        <n v="1110242"/>
        <n v="1109661"/>
        <n v="1110599"/>
        <n v="1109511"/>
        <n v="1110137"/>
        <n v="1108428"/>
        <n v="1110205"/>
        <n v="1110013"/>
        <n v="4289719"/>
        <n v="4284874"/>
        <n v="4290222"/>
        <n v="4288531"/>
        <n v="4286641"/>
        <n v="4281295"/>
        <n v="4288334"/>
        <n v="4289241"/>
        <n v="4288711"/>
        <n v="4287378"/>
        <n v="4287482"/>
        <n v="4289892"/>
        <n v="4287660"/>
        <n v="4289817"/>
        <n v="4290595"/>
        <n v="4286956"/>
        <n v="4285526"/>
        <n v="4288551"/>
        <n v="4287620"/>
        <n v="4287007"/>
        <n v="4278248"/>
        <n v="4287994"/>
        <n v="4287074"/>
        <n v="4287062"/>
        <n v="4286599"/>
        <n v="4288869"/>
        <n v="4285336"/>
        <n v="4283208"/>
        <n v="4287121"/>
        <n v="4284754"/>
        <n v="4290511"/>
        <n v="4284845"/>
        <n v="4286259"/>
        <n v="4287951"/>
        <n v="4283527"/>
        <n v="4250232"/>
        <n v="4287967"/>
        <n v="4289980"/>
        <n v="4290224"/>
        <n v="4285254"/>
        <n v="4286617"/>
        <n v="4287906"/>
        <n v="4288584"/>
        <n v="4266104"/>
        <n v="4266108"/>
        <n v="4289514"/>
        <n v="4289158"/>
        <n v="1559683"/>
        <n v="1559842"/>
        <n v="1560312"/>
        <n v="1560128"/>
        <n v="1559580"/>
        <n v="1559935"/>
        <n v="1559603"/>
        <n v="1560119"/>
        <n v="1560056"/>
        <n v="1559745"/>
        <n v="1559582"/>
        <n v="1560055"/>
        <n v="1560066"/>
        <n v="1559923"/>
        <n v="1559693"/>
        <n v="1559797"/>
        <n v="1559856"/>
        <n v="1560025"/>
        <n v="1559698"/>
        <n v="1560229"/>
        <n v="1559951"/>
        <n v="1560212"/>
        <n v="1559878"/>
        <n v="1559440"/>
        <n v="1559506"/>
        <n v="1559627"/>
        <n v="1560001"/>
        <n v="1560262"/>
        <n v="1559974"/>
        <n v="1559820"/>
        <n v="1559831"/>
        <n v="1559668"/>
        <n v="1559853"/>
        <n v="1559653"/>
        <n v="1560185"/>
        <n v="1559984"/>
        <n v="1559753"/>
        <n v="1560142"/>
        <n v="1560197"/>
        <n v="1560152"/>
        <n v="1559622"/>
        <n v="1559625"/>
        <n v="1560195"/>
        <n v="1559474"/>
        <n v="1560076"/>
        <n v="1559320"/>
        <n v="1560069"/>
        <n v="1559964"/>
        <n v="1559703"/>
        <n v="1559621"/>
        <n v="1559646"/>
        <n v="1559926"/>
        <n v="1560271"/>
        <n v="1559402"/>
        <n v="1560051"/>
        <n v="1559784"/>
        <n v="1560130"/>
        <n v="1560033"/>
        <n v="1560084"/>
        <n v="1559442"/>
        <n v="1559443"/>
        <n v="1559140"/>
        <n v="1560186"/>
        <n v="1559997"/>
        <n v="1560225"/>
        <n v="1560037"/>
        <n v="1560088"/>
        <n v="1560270"/>
        <n v="1560091"/>
        <n v="1559930"/>
        <n v="1560090"/>
        <n v="1559671"/>
        <n v="1559969"/>
        <n v="1559750"/>
        <n v="1558956"/>
        <n v="1558958"/>
        <n v="1560122"/>
        <n v="1559446"/>
        <n v="1560202"/>
        <n v="1560052"/>
        <n v="1551740"/>
        <n v="1559919"/>
        <n v="1559425"/>
        <n v="1560074"/>
        <n v="1559825"/>
        <n v="1560158"/>
        <n v="1559682"/>
        <n v="1559774"/>
        <n v="1559913"/>
        <n v="1560120"/>
        <n v="1560121"/>
        <n v="1560071"/>
        <n v="1560026"/>
        <n v="1559008"/>
        <n v="1559771"/>
        <n v="1559669"/>
        <n v="1559945"/>
        <n v="1560200"/>
        <n v="1560017"/>
        <n v="1559667"/>
        <n v="1560193"/>
        <n v="1560018"/>
        <n v="1559783"/>
        <n v="1560295"/>
        <n v="1557125"/>
        <n v="1559503"/>
        <n v="1559938"/>
        <n v="1560050"/>
        <n v="1560173"/>
        <n v="1560201"/>
        <n v="1559933"/>
        <n v="1560102"/>
        <n v="1560059"/>
        <n v="1559891"/>
        <n v="1560123"/>
        <n v="1560125"/>
        <n v="1560127"/>
        <n v="1560135"/>
        <n v="1560277"/>
        <n v="1560288"/>
        <n v="1560078"/>
        <n v="1560294"/>
        <n v="1559899"/>
        <n v="1560199"/>
        <n v="1560239"/>
        <n v="1559629"/>
        <n v="1560181"/>
        <n v="1560151"/>
        <n v="1559700"/>
        <n v="1560245"/>
        <n v="1560053"/>
        <n v="1559465"/>
        <n v="1559482"/>
        <n v="1559224"/>
        <n v="1560006"/>
        <n v="1111065"/>
        <n v="1110327"/>
        <n v="1111121"/>
        <n v="1108891"/>
        <n v="1111189"/>
        <n v="1111273"/>
        <n v="1111323"/>
        <n v="1111220"/>
        <n v="1111221"/>
        <n v="1111275"/>
        <n v="1111074"/>
        <n v="1110937"/>
        <n v="1111193"/>
        <n v="1111099"/>
        <n v="1110803"/>
        <n v="1110754"/>
        <n v="1111119"/>
        <n v="1111120"/>
        <n v="1111293"/>
        <n v="1111297"/>
        <n v="1111282"/>
        <n v="1111205"/>
        <n v="1111037"/>
        <n v="1111310"/>
        <n v="1111038"/>
        <n v="1111067"/>
        <n v="1111041"/>
        <n v="1111194"/>
        <n v="1111230"/>
        <n v="1111292"/>
        <n v="1111018"/>
        <n v="1110575"/>
        <n v="1111179"/>
        <n v="1111180"/>
        <n v="1111265"/>
        <n v="1111178"/>
        <n v="1111243"/>
        <n v="1111184"/>
        <n v="1110881"/>
        <n v="1110927"/>
        <n v="1111284"/>
        <n v="1111213"/>
        <n v="1111289"/>
        <n v="1111122"/>
        <n v="1111210"/>
        <n v="1108360"/>
        <n v="1111149"/>
        <n v="1111150"/>
        <n v="1111056"/>
        <n v="1111237"/>
        <n v="1111162"/>
        <n v="1111058"/>
        <n v="1111086"/>
        <n v="1111270"/>
        <n v="1110454"/>
        <n v="1110481"/>
        <n v="4292874"/>
        <n v="4293985"/>
        <n v="4289860"/>
        <n v="4297311"/>
        <n v="4293991"/>
        <n v="4295821"/>
        <n v="4296552"/>
        <n v="4295730"/>
        <n v="4293489"/>
        <n v="4290623"/>
        <n v="4290974"/>
        <n v="4291405"/>
        <n v="4290105"/>
        <n v="4289957"/>
        <n v="4291795"/>
        <n v="4293114"/>
        <n v="4291801"/>
        <n v="4294616"/>
        <n v="4296424"/>
        <n v="4293600"/>
        <n v="4293604"/>
        <n v="4293881"/>
        <n v="4294972"/>
        <n v="4291344"/>
        <n v="4290525"/>
        <n v="4295656"/>
        <n v="4294111"/>
        <n v="4291238"/>
        <n v="4291567"/>
        <n v="4292978"/>
        <n v="4292104"/>
        <n v="4292284"/>
        <n v="4292849"/>
        <n v="4290589"/>
        <n v="4293395"/>
        <n v="4290590"/>
        <n v="4296286"/>
        <n v="4294787"/>
        <n v="4294926"/>
        <n v="4289778"/>
        <n v="4293581"/>
        <n v="4291343"/>
        <n v="4295220"/>
        <n v="4293854"/>
        <n v="4295666"/>
        <n v="4294003"/>
        <n v="4291935"/>
        <n v="4292540"/>
        <n v="4293241"/>
        <n v="4297301"/>
        <n v="4290461"/>
        <n v="4295738"/>
        <n v="4295872"/>
        <n v="4291947"/>
        <n v="4293203"/>
        <n v="4296891"/>
        <n v="4293357"/>
        <n v="4290514"/>
        <n v="4290580"/>
        <n v="4290799"/>
        <n v="4291138"/>
        <n v="4291414"/>
        <n v="4291416"/>
        <n v="4291877"/>
        <n v="4292421"/>
        <n v="4292631"/>
        <n v="4294520"/>
        <n v="4294080"/>
        <n v="4292259"/>
        <n v="4293307"/>
        <n v="4295117"/>
        <n v="4296206"/>
        <n v="4292345"/>
        <n v="4295703"/>
        <n v="4293612"/>
        <n v="4169438"/>
        <n v="4294451"/>
        <n v="4296132"/>
        <n v="4296933"/>
        <n v="4290979"/>
        <n v="4295156"/>
        <n v="4286957"/>
        <n v="4294819"/>
        <n v="4293269"/>
        <n v="4296166"/>
        <n v="4289894"/>
        <n v="4294217"/>
        <n v="4282847"/>
        <n v="4291683"/>
        <n v="4288353"/>
        <n v="4289556"/>
        <n v="4294056"/>
        <n v="4294612"/>
        <n v="4291930"/>
        <n v="4292264"/>
        <n v="4296501"/>
        <n v="4293161"/>
        <n v="4290284"/>
        <n v="4296536"/>
        <n v="4296152"/>
        <n v="4292664"/>
        <n v="4295469"/>
        <n v="4294920"/>
        <n v="4294533"/>
        <n v="4283976"/>
        <n v="4292640"/>
        <n v="4292549"/>
        <n v="4295863"/>
        <n v="4296045"/>
        <n v="4296267"/>
        <n v="4291955"/>
        <n v="4292229"/>
        <n v="4294032"/>
        <n v="4294877"/>
        <n v="4296189"/>
        <n v="4293342"/>
        <n v="4292027"/>
        <n v="4291512"/>
        <n v="4292457"/>
        <n v="4295102"/>
        <n v="4290830"/>
        <n v="4292947"/>
        <n v="4291068"/>
        <n v="4291290"/>
        <n v="4293366"/>
        <n v="4293559"/>
        <n v="4296938"/>
        <n v="4292011"/>
        <n v="4296832"/>
        <n v="4292605"/>
        <n v="4291425"/>
        <n v="4291939"/>
        <n v="4290845"/>
        <n v="4291125"/>
        <n v="4294440"/>
        <n v="4294455"/>
        <n v="4284700"/>
        <n v="4295490"/>
        <n v="4294140"/>
        <n v="1560452"/>
        <n v="1561021"/>
        <n v="1561179"/>
        <n v="1560650"/>
        <n v="1560790"/>
        <n v="1560190"/>
        <n v="1560352"/>
        <n v="1561384"/>
        <n v="1560975"/>
        <n v="1560792"/>
        <n v="1560849"/>
        <n v="1561085"/>
        <n v="1561050"/>
        <n v="1560536"/>
        <n v="1560540"/>
        <n v="1561458"/>
        <n v="1561163"/>
        <n v="1560458"/>
        <n v="1560798"/>
        <n v="1560925"/>
        <n v="1560382"/>
        <n v="1561445"/>
        <n v="1561039"/>
        <n v="1561402"/>
        <n v="1561468"/>
        <n v="1560773"/>
        <n v="1561059"/>
        <n v="1560487"/>
        <n v="1560981"/>
        <n v="1560722"/>
        <n v="1560800"/>
        <n v="1561345"/>
        <n v="1559887"/>
        <n v="1561477"/>
        <n v="1559675"/>
        <n v="1561158"/>
        <n v="1560910"/>
        <n v="1561247"/>
        <n v="1560655"/>
        <n v="1560755"/>
        <n v="1560367"/>
        <n v="1560441"/>
        <n v="1560814"/>
        <n v="1561324"/>
        <n v="1560557"/>
        <n v="1560710"/>
        <n v="1561126"/>
        <n v="1561485"/>
        <n v="1560799"/>
        <n v="1560652"/>
        <n v="1560451"/>
        <n v="1560561"/>
        <n v="1560433"/>
        <n v="1560449"/>
        <n v="1560846"/>
        <n v="1560752"/>
        <n v="1560970"/>
        <n v="1557835"/>
        <n v="1560824"/>
        <n v="1561251"/>
        <n v="1561013"/>
        <n v="1560836"/>
        <n v="1561165"/>
        <n v="1560794"/>
        <n v="1560513"/>
        <n v="1561023"/>
        <n v="1561154"/>
        <n v="1560713"/>
        <n v="1560682"/>
        <n v="1560676"/>
        <n v="1560493"/>
        <n v="1560481"/>
        <n v="1560660"/>
        <n v="1561404"/>
        <n v="1561332"/>
        <n v="1560461"/>
        <n v="1560172"/>
        <n v="1560501"/>
        <n v="1560961"/>
        <n v="1561042"/>
        <n v="1561413"/>
        <n v="1561515"/>
        <n v="1560531"/>
        <n v="1560614"/>
        <n v="1560137"/>
        <n v="1560488"/>
        <n v="1561299"/>
        <n v="1560646"/>
        <n v="1560465"/>
        <n v="1560844"/>
        <n v="1560656"/>
        <n v="1561072"/>
        <n v="1561412"/>
        <n v="1560580"/>
        <n v="1561206"/>
        <n v="1560733"/>
        <n v="1560343"/>
        <n v="1560535"/>
        <n v="1560988"/>
        <n v="1560093"/>
        <n v="1558718"/>
        <n v="1560912"/>
        <n v="1560921"/>
        <n v="1561241"/>
        <n v="1561243"/>
        <n v="1561244"/>
        <n v="1561253"/>
        <n v="1560943"/>
        <n v="1561048"/>
        <n v="1561334"/>
        <n v="1561151"/>
        <n v="1560276"/>
        <n v="1560500"/>
        <n v="1560739"/>
        <n v="1561109"/>
        <n v="1560843"/>
        <n v="1561011"/>
        <n v="1561250"/>
        <n v="1560549"/>
        <n v="1560741"/>
        <n v="1560436"/>
        <n v="1560985"/>
        <n v="1560916"/>
        <n v="1561369"/>
        <n v="1560355"/>
        <n v="1560686"/>
        <n v="1560896"/>
        <n v="1560812"/>
        <n v="1561133"/>
        <n v="1560729"/>
        <n v="1561025"/>
        <n v="1561236"/>
        <n v="1560659"/>
        <n v="1561348"/>
        <n v="1561377"/>
        <n v="1561096"/>
        <n v="1561473"/>
        <n v="1560623"/>
        <n v="1560442"/>
        <n v="1561038"/>
        <n v="1561246"/>
        <n v="1561514"/>
        <n v="1561527"/>
        <n v="1560480"/>
        <n v="1561471"/>
        <n v="1561474"/>
        <n v="1560434"/>
        <n v="1560476"/>
        <n v="1560562"/>
        <n v="1561009"/>
        <n v="1561403"/>
        <n v="1561137"/>
        <n v="1560533"/>
        <n v="1560440"/>
        <n v="1560966"/>
        <n v="1561314"/>
        <n v="1561496"/>
        <n v="1560956"/>
        <n v="1560671"/>
        <n v="1560227"/>
        <n v="1560698"/>
        <n v="1560456"/>
        <n v="1560634"/>
        <n v="1560253"/>
        <n v="1560673"/>
        <n v="1560525"/>
        <n v="1561112"/>
        <n v="1560266"/>
        <n v="1561052"/>
        <n v="1560853"/>
        <n v="1560553"/>
        <n v="1560924"/>
        <n v="1560715"/>
        <n v="1561499"/>
        <n v="1560776"/>
        <n v="1560621"/>
        <n v="1560615"/>
        <n v="1561272"/>
        <n v="1561513"/>
        <n v="1561285"/>
        <n v="1560915"/>
        <n v="1560699"/>
        <n v="1560875"/>
        <n v="1560577"/>
        <n v="1560806"/>
        <n v="1561307"/>
        <n v="1560278"/>
        <n v="1561479"/>
        <n v="1561183"/>
        <n v="1560979"/>
        <n v="1560341"/>
        <n v="1561140"/>
        <n v="1559673"/>
        <n v="1559863"/>
        <n v="1559864"/>
        <n v="1560936"/>
        <n v="1561478"/>
        <n v="1560748"/>
        <n v="1560406"/>
        <n v="1560903"/>
        <n v="1561016"/>
        <n v="1561055"/>
        <n v="1561239"/>
        <n v="1560725"/>
        <n v="1561003"/>
        <n v="1561015"/>
        <n v="1560583"/>
        <n v="1560610"/>
        <n v="1560960"/>
        <n v="1560645"/>
        <n v="1560644"/>
        <n v="1560937"/>
        <n v="1560663"/>
        <n v="1561340"/>
        <n v="1561269"/>
        <n v="1561027"/>
        <n v="1560587"/>
        <n v="1561204"/>
        <n v="1561191"/>
        <n v="1561428"/>
        <n v="1561213"/>
        <n v="1561020"/>
        <n v="1560640"/>
        <n v="1561197"/>
        <n v="1560572"/>
        <n v="1561138"/>
        <n v="1560940"/>
        <n v="1560330"/>
        <n v="1558854"/>
        <n v="1561363"/>
        <n v="1560373"/>
        <n v="1560651"/>
        <n v="1560527"/>
        <n v="1559613"/>
        <n v="1561156"/>
        <n v="1560358"/>
        <n v="1560629"/>
        <n v="1561286"/>
        <n v="1560653"/>
        <n v="1557088"/>
        <n v="1560827"/>
        <n v="1560840"/>
        <n v="1559949"/>
        <n v="1559950"/>
        <n v="1559047"/>
        <n v="1561131"/>
        <n v="1560815"/>
        <n v="1560204"/>
        <n v="1560942"/>
        <n v="1560374"/>
        <n v="1561426"/>
        <n v="1560538"/>
        <n v="1561407"/>
        <n v="1559052"/>
        <n v="1561012"/>
        <n v="1560471"/>
        <n v="1560635"/>
        <n v="1561117"/>
        <n v="1561187"/>
        <n v="1560850"/>
        <n v="1560585"/>
        <n v="1561383"/>
        <n v="1561316"/>
        <n v="1560703"/>
        <n v="1561419"/>
        <n v="1561321"/>
        <n v="1560391"/>
        <n v="1561224"/>
        <n v="1560474"/>
        <n v="1560475"/>
        <n v="1560904"/>
        <n v="1561319"/>
        <n v="1560789"/>
        <n v="1560882"/>
        <n v="1561254"/>
        <n v="1560950"/>
        <n v="1561394"/>
        <n v="1560720"/>
        <n v="1560892"/>
        <n v="1560630"/>
        <n v="1561427"/>
        <n v="1560529"/>
        <n v="1560593"/>
        <n v="1560688"/>
        <n v="1560723"/>
        <n v="1560919"/>
        <n v="1560978"/>
        <n v="1560871"/>
        <n v="1560705"/>
        <n v="1560807"/>
        <n v="1561238"/>
        <n v="1561245"/>
        <n v="1560858"/>
        <n v="1561193"/>
        <n v="1560818"/>
        <n v="1560758"/>
        <n v="1561535"/>
        <n v="1560930"/>
        <n v="1559459"/>
        <n v="1561452"/>
        <n v="1560129"/>
        <n v="1560342"/>
        <n v="1560657"/>
        <n v="1560345"/>
        <n v="1560422"/>
        <n v="1560460"/>
        <n v="1560124"/>
        <n v="1560126"/>
        <n v="1560324"/>
        <n v="1560332"/>
        <n v="1560334"/>
        <n v="1560335"/>
        <n v="1560336"/>
        <n v="1560340"/>
        <n v="1560344"/>
        <n v="1560347"/>
        <n v="1560356"/>
        <n v="1560357"/>
        <n v="1560364"/>
        <n v="1560399"/>
        <n v="1560477"/>
        <n v="1560601"/>
        <n v="1560957"/>
        <n v="1560993"/>
        <n v="1561108"/>
        <n v="1561376"/>
        <n v="1561436"/>
        <n v="1561519"/>
        <n v="1560949"/>
        <n v="1560782"/>
        <n v="1560369"/>
        <n v="1560522"/>
        <n v="1560576"/>
        <n v="1560604"/>
        <n v="1560670"/>
        <n v="1560685"/>
        <n v="1560784"/>
        <n v="1560951"/>
        <n v="1560964"/>
        <n v="1561000"/>
        <n v="1561007"/>
        <n v="1561028"/>
        <n v="1561040"/>
        <n v="1561077"/>
        <n v="1561456"/>
        <n v="1561466"/>
        <n v="1560265"/>
        <n v="1560955"/>
        <n v="1561331"/>
        <n v="1559883"/>
        <n v="1561563"/>
        <n v="1560602"/>
        <n v="1560837"/>
        <n v="1560883"/>
        <n v="1561018"/>
        <n v="1561167"/>
        <n v="1560520"/>
        <n v="1560795"/>
        <n v="1560880"/>
        <n v="1561435"/>
        <n v="1560171"/>
        <n v="1560478"/>
        <n v="1560589"/>
        <n v="1560654"/>
        <n v="1561103"/>
        <n v="1560563"/>
        <n v="1560674"/>
        <n v="1560667"/>
        <n v="1558193"/>
        <n v="1561440"/>
        <n v="1560679"/>
        <n v="1561066"/>
        <n v="1560760"/>
        <n v="1561507"/>
        <n v="1560559"/>
        <n v="1560511"/>
        <n v="1560532"/>
        <n v="1560886"/>
        <n v="1560132"/>
        <n v="1561463"/>
        <n v="1561203"/>
        <n v="1560574"/>
        <n v="1561229"/>
        <n v="1560254"/>
        <n v="1561159"/>
        <n v="1560509"/>
        <n v="1560933"/>
        <n v="1561528"/>
        <n v="1560203"/>
        <n v="1560206"/>
        <n v="1560817"/>
        <n v="1561302"/>
        <n v="1561194"/>
        <n v="1561189"/>
        <n v="1561297"/>
        <n v="1560982"/>
        <n v="1561101"/>
        <n v="1561082"/>
        <n v="1560678"/>
        <n v="1560677"/>
        <n v="1560721"/>
        <n v="1561004"/>
        <n v="1560796"/>
        <n v="1560349"/>
        <n v="1560753"/>
        <n v="1561322"/>
        <n v="1560857"/>
        <n v="1560742"/>
        <n v="1561256"/>
        <n v="1561107"/>
        <n v="1560375"/>
        <n v="1560887"/>
        <n v="1111395"/>
        <n v="1111182"/>
        <n v="1111287"/>
        <n v="1111291"/>
        <n v="1111362"/>
        <n v="1111348"/>
        <n v="1111651"/>
        <n v="1111582"/>
        <n v="1111737"/>
        <n v="1111694"/>
        <n v="1111428"/>
        <n v="1111636"/>
        <n v="1111118"/>
        <n v="1111510"/>
        <n v="1111382"/>
        <n v="1111325"/>
        <n v="1111124"/>
        <n v="1111372"/>
        <n v="1111576"/>
        <n v="1111606"/>
        <n v="1111341"/>
        <n v="1111539"/>
        <n v="1111349"/>
        <n v="1111482"/>
        <n v="1111547"/>
        <n v="1111504"/>
        <n v="1111740"/>
        <n v="1111396"/>
        <n v="1111206"/>
        <n v="1111207"/>
        <n v="1111507"/>
        <n v="1111497"/>
        <n v="1111426"/>
        <n v="1111394"/>
        <n v="1111451"/>
        <n v="1111491"/>
        <n v="1111319"/>
        <n v="1111562"/>
        <n v="1111415"/>
        <n v="1111613"/>
        <n v="1111436"/>
        <n v="1111609"/>
        <n v="1111715"/>
        <n v="1111437"/>
        <n v="1111376"/>
        <n v="1111378"/>
        <n v="1111381"/>
        <n v="1111405"/>
        <n v="1111423"/>
        <n v="1111561"/>
        <n v="1111357"/>
        <n v="1111618"/>
        <n v="1111347"/>
        <n v="1111339"/>
        <n v="1111585"/>
        <n v="1111614"/>
        <n v="1111410"/>
        <n v="1111685"/>
        <n v="1111402"/>
        <n v="1111299"/>
        <n v="1111668"/>
        <n v="1111671"/>
        <n v="1111676"/>
        <n v="1111302"/>
        <n v="1111574"/>
        <n v="1111520"/>
        <n v="1111421"/>
        <n v="1111429"/>
        <n v="1111386"/>
        <n v="1111380"/>
        <n v="1111598"/>
        <n v="1111534"/>
        <n v="1111679"/>
        <n v="1111393"/>
        <n v="1111593"/>
        <n v="1111334"/>
        <n v="1111648"/>
        <n v="1111472"/>
        <n v="1111468"/>
        <n v="1111506"/>
        <n v="1111490"/>
        <n v="1111274"/>
        <n v="4299703"/>
        <n v="4305166"/>
        <n v="4300898"/>
        <n v="4300224"/>
        <n v="4267650"/>
        <n v="4297423"/>
        <n v="4297424"/>
        <n v="4297426"/>
        <n v="4297429"/>
        <n v="4303678"/>
        <n v="4306257"/>
        <n v="4300944"/>
        <n v="4299500"/>
        <n v="4302434"/>
        <n v="4299352"/>
        <n v="4305573"/>
        <n v="4306480"/>
        <n v="4299701"/>
        <n v="4297012"/>
        <n v="4300784"/>
        <n v="4298025"/>
        <n v="4301708"/>
        <n v="4305737"/>
        <n v="4304742"/>
        <n v="4302304"/>
        <n v="4302305"/>
        <n v="4301255"/>
        <n v="4299215"/>
        <n v="4302051"/>
        <n v="4291564"/>
        <n v="4291566"/>
        <n v="4294110"/>
        <n v="4302347"/>
        <n v="4297715"/>
        <n v="4298955"/>
        <n v="4306029"/>
        <n v="4305835"/>
        <n v="4300646"/>
        <n v="4300933"/>
        <n v="4300455"/>
        <n v="4293629"/>
        <n v="4301761"/>
        <n v="4302980"/>
        <n v="4304584"/>
        <n v="4299543"/>
        <n v="4302635"/>
        <n v="4297824"/>
        <n v="4298246"/>
        <n v="4306910"/>
        <n v="4303749"/>
        <n v="4302750"/>
        <n v="4293352"/>
        <n v="4293720"/>
        <n v="4295218"/>
        <n v="4295363"/>
        <n v="4299235"/>
        <n v="4295147"/>
        <n v="4295157"/>
        <n v="4295224"/>
        <n v="4295448"/>
        <n v="4297151"/>
        <n v="4299603"/>
        <n v="4301299"/>
        <n v="4300687"/>
        <n v="4302140"/>
        <n v="4302142"/>
        <n v="4301943"/>
        <n v="4298011"/>
        <n v="4305235"/>
        <n v="4306506"/>
        <n v="4302842"/>
        <n v="4294209"/>
        <n v="4298794"/>
        <n v="4302540"/>
        <n v="4301049"/>
        <n v="4303331"/>
        <n v="4297749"/>
        <n v="4299153"/>
        <n v="4301788"/>
        <n v="4303899"/>
        <n v="4298080"/>
        <n v="4298103"/>
        <n v="4300425"/>
        <n v="4304822"/>
        <n v="4303676"/>
        <n v="4304506"/>
        <n v="4303299"/>
        <n v="4306899"/>
        <n v="4301775"/>
        <n v="4298960"/>
        <n v="4298705"/>
        <n v="4303858"/>
        <n v="4297427"/>
        <n v="4301017"/>
        <n v="4298608"/>
        <n v="4301695"/>
        <n v="4302352"/>
        <n v="4304283"/>
        <n v="4296099"/>
        <n v="4298658"/>
        <n v="4298692"/>
        <n v="4303114"/>
        <n v="4300868"/>
        <n v="4305680"/>
        <n v="4305942"/>
        <n v="4297954"/>
        <n v="4302484"/>
        <n v="4304716"/>
        <n v="4298452"/>
        <n v="4280276"/>
        <n v="4304088"/>
        <n v="4270526"/>
        <n v="4300536"/>
        <n v="4300533"/>
        <n v="4300774"/>
        <n v="4301426"/>
        <n v="4297031"/>
        <n v="4292456"/>
        <n v="4280266"/>
        <n v="4305261"/>
        <n v="4302514"/>
        <n v="4270574"/>
        <n v="4305542"/>
        <n v="4304896"/>
        <n v="4293108"/>
        <n v="4292931"/>
        <n v="4304075"/>
        <n v="4306404"/>
        <n v="4293504"/>
        <n v="4301781"/>
        <n v="4298979"/>
        <n v="4305065"/>
        <n v="4298042"/>
        <n v="4296855"/>
        <n v="4304823"/>
        <n v="4299251"/>
        <n v="4301857"/>
        <n v="4299949"/>
        <n v="4297417"/>
        <n v="4302149"/>
        <n v="4304981"/>
        <n v="4301535"/>
        <n v="4301060"/>
        <n v="4297189"/>
        <n v="4298330"/>
        <n v="4301455"/>
        <n v="4300690"/>
        <n v="4299647"/>
        <n v="4300497"/>
        <n v="4302249"/>
        <n v="4298048"/>
        <n v="4298047"/>
        <n v="4302417"/>
        <n v="4303373"/>
        <n v="4298091"/>
        <n v="4299815"/>
        <n v="4302151"/>
        <n v="4270535"/>
        <n v="4295923"/>
        <n v="4295929"/>
        <n v="4297303"/>
        <n v="4297107"/>
        <n v="4299087"/>
        <n v="4300451"/>
        <n v="4303262"/>
        <n v="4298802"/>
        <n v="4297223"/>
        <n v="4301342"/>
        <n v="4298813"/>
        <n v="1561709"/>
        <n v="1561803"/>
        <n v="1562206"/>
        <n v="1562055"/>
        <n v="1560920"/>
        <n v="1562575"/>
        <n v="1562372"/>
        <n v="1561860"/>
        <n v="1562321"/>
        <n v="1562342"/>
        <n v="1562184"/>
        <n v="1561627"/>
        <n v="1562335"/>
        <n v="1561601"/>
        <n v="1562720"/>
        <n v="1561715"/>
        <n v="1562002"/>
        <n v="1561845"/>
        <n v="1559057"/>
        <n v="1562504"/>
        <n v="1558796"/>
        <n v="1562133"/>
        <n v="1560973"/>
        <n v="1561127"/>
        <n v="1559577"/>
        <n v="1561906"/>
        <n v="1561921"/>
        <n v="1562231"/>
        <n v="1562101"/>
        <n v="1561583"/>
        <n v="1561790"/>
        <n v="1562695"/>
        <n v="1562052"/>
        <n v="1562039"/>
        <n v="1562095"/>
        <n v="1562042"/>
        <n v="1561602"/>
        <n v="1561707"/>
        <n v="1562157"/>
        <n v="1561486"/>
        <n v="1561489"/>
        <n v="1561957"/>
        <n v="1562537"/>
        <n v="1561855"/>
        <n v="1561955"/>
        <n v="1561722"/>
        <n v="1562447"/>
        <n v="1562362"/>
        <n v="1561539"/>
        <n v="1562214"/>
        <n v="1562598"/>
        <n v="1561831"/>
        <n v="1562333"/>
        <n v="1562198"/>
        <n v="1562067"/>
        <n v="1561902"/>
        <n v="1562332"/>
        <n v="1562418"/>
        <n v="1561506"/>
        <n v="1560366"/>
        <n v="1562453"/>
        <n v="1561988"/>
        <n v="1562801"/>
        <n v="1561378"/>
        <n v="1561731"/>
        <n v="1562343"/>
        <n v="1562257"/>
        <n v="1562180"/>
        <n v="1561375"/>
        <n v="1561517"/>
        <n v="1562566"/>
        <n v="1561380"/>
        <n v="1559337"/>
        <n v="1562353"/>
        <n v="1562550"/>
        <n v="1562056"/>
        <n v="1562608"/>
        <n v="1561381"/>
        <n v="1562230"/>
        <n v="1561675"/>
        <n v="1562217"/>
        <n v="1561689"/>
        <n v="1562357"/>
        <n v="1562738"/>
        <n v="1560690"/>
        <n v="1561623"/>
        <n v="1560869"/>
        <n v="1561699"/>
        <n v="1562168"/>
        <n v="1561480"/>
        <n v="1562650"/>
        <n v="1562651"/>
        <n v="1561681"/>
        <n v="1562568"/>
        <n v="1562455"/>
        <n v="1562538"/>
        <n v="1562791"/>
        <n v="1561672"/>
        <n v="1562384"/>
        <n v="1562248"/>
        <n v="1562389"/>
        <n v="1562150"/>
        <n v="1562063"/>
        <n v="1562533"/>
        <n v="1561724"/>
        <n v="1561796"/>
        <n v="1561851"/>
        <n v="1561926"/>
        <n v="1561761"/>
        <n v="1561596"/>
        <n v="1561531"/>
        <n v="1562360"/>
        <n v="1562152"/>
        <n v="1562167"/>
        <n v="1562390"/>
        <n v="1562405"/>
        <n v="1562746"/>
        <n v="1562125"/>
        <n v="1561711"/>
        <n v="1562188"/>
        <n v="1561907"/>
        <n v="1561600"/>
        <n v="1561909"/>
        <n v="1561579"/>
        <n v="1562035"/>
        <n v="1561700"/>
        <n v="1561791"/>
        <n v="1562464"/>
        <n v="1561821"/>
        <n v="1561100"/>
        <n v="1562105"/>
        <n v="1562276"/>
        <n v="1561897"/>
        <n v="1562426"/>
        <n v="1561540"/>
        <n v="1561833"/>
        <n v="1561986"/>
        <n v="1562364"/>
        <n v="1562520"/>
        <n v="1562241"/>
        <n v="1561099"/>
        <n v="1562024"/>
        <n v="1560977"/>
        <n v="1562466"/>
        <n v="1562292"/>
        <n v="1562758"/>
        <n v="1561911"/>
        <n v="1559092"/>
        <n v="1562001"/>
        <n v="1562296"/>
        <n v="1561732"/>
        <n v="1562146"/>
        <n v="1560643"/>
        <n v="1562681"/>
        <n v="1562615"/>
        <n v="1560631"/>
        <n v="1562588"/>
        <n v="1562750"/>
        <n v="1561207"/>
        <n v="1562587"/>
        <n v="1562610"/>
        <n v="1561881"/>
        <n v="1562281"/>
        <n v="1561543"/>
        <n v="1561619"/>
        <n v="1561640"/>
        <n v="1562543"/>
        <n v="1562614"/>
        <n v="1562734"/>
        <n v="1562616"/>
        <n v="1561688"/>
        <n v="1562097"/>
        <n v="1560786"/>
        <n v="1558366"/>
        <n v="1561879"/>
        <n v="1561571"/>
        <n v="1562450"/>
        <n v="1561943"/>
        <n v="1561801"/>
        <n v="1558861"/>
        <n v="1562476"/>
        <n v="1562493"/>
        <n v="1561610"/>
        <n v="1562350"/>
        <n v="1562641"/>
        <n v="1561643"/>
        <n v="1561002"/>
        <n v="1561792"/>
        <n v="1562415"/>
        <n v="1562190"/>
        <n v="1562483"/>
        <n v="1559123"/>
        <n v="1561984"/>
        <n v="1562290"/>
        <n v="1561713"/>
        <n v="1561959"/>
        <n v="1562414"/>
        <n v="1562604"/>
        <n v="1562774"/>
        <n v="1562227"/>
        <n v="1561232"/>
        <n v="1561105"/>
        <n v="1561397"/>
        <n v="1562337"/>
        <n v="1558785"/>
        <n v="1562481"/>
        <n v="1560774"/>
        <n v="1562622"/>
        <n v="1561935"/>
        <n v="1562377"/>
        <n v="1561737"/>
        <n v="1558975"/>
        <n v="1562199"/>
        <n v="1562076"/>
        <n v="1562412"/>
        <n v="1562153"/>
        <n v="1561356"/>
        <n v="1562068"/>
        <n v="1562648"/>
        <n v="1560763"/>
        <n v="1560777"/>
        <n v="1560876"/>
        <n v="1561337"/>
        <n v="1561964"/>
        <n v="1562274"/>
        <n v="1562627"/>
        <n v="1562623"/>
        <n v="1562437"/>
        <n v="1561771"/>
        <n v="1561944"/>
        <n v="1562240"/>
        <n v="1561970"/>
        <n v="1562492"/>
        <n v="1561604"/>
        <n v="1561694"/>
        <n v="1562395"/>
        <n v="1562423"/>
        <n v="1561071"/>
        <n v="1562259"/>
        <n v="1562036"/>
        <n v="1562115"/>
        <n v="1562242"/>
        <n v="1561584"/>
        <n v="1562421"/>
        <n v="1562425"/>
        <n v="1562480"/>
        <n v="1558292"/>
        <n v="1560914"/>
        <n v="1561869"/>
        <n v="1562624"/>
        <n v="1561382"/>
        <n v="1561962"/>
        <n v="1561892"/>
        <n v="1562749"/>
        <n v="1560926"/>
        <n v="1558223"/>
        <n v="1562796"/>
        <n v="1561920"/>
        <n v="1561999"/>
        <n v="1562040"/>
        <n v="1562114"/>
        <n v="1561871"/>
        <n v="1562020"/>
        <n v="1562436"/>
        <n v="1562579"/>
        <n v="1558881"/>
        <n v="1562625"/>
        <n v="1562315"/>
        <n v="1558363"/>
        <n v="1561752"/>
        <n v="1561508"/>
        <n v="1562340"/>
        <n v="1561008"/>
        <n v="1562563"/>
        <n v="1562401"/>
        <n v="1562534"/>
        <n v="1561177"/>
        <n v="1561816"/>
        <n v="1562301"/>
        <n v="1561726"/>
        <n v="1561781"/>
        <n v="1562286"/>
        <n v="1562522"/>
        <n v="1561914"/>
        <n v="1561698"/>
        <n v="1562038"/>
        <n v="1562307"/>
        <n v="1562164"/>
        <n v="1562338"/>
        <n v="1562803"/>
        <n v="1562298"/>
        <n v="1562358"/>
        <n v="1562567"/>
        <n v="1561946"/>
        <n v="1561577"/>
        <n v="1562247"/>
        <n v="1560248"/>
        <n v="1562078"/>
        <n v="1562080"/>
        <n v="1561931"/>
        <n v="1562098"/>
        <n v="1561510"/>
        <n v="1562536"/>
        <n v="1562050"/>
        <n v="1562331"/>
        <n v="1561877"/>
        <n v="1562000"/>
        <n v="1561762"/>
        <n v="1561632"/>
        <n v="1562048"/>
        <n v="1562427"/>
        <n v="1560298"/>
        <n v="1561613"/>
        <n v="1561516"/>
        <n v="1560761"/>
        <n v="1562525"/>
        <n v="1562236"/>
        <n v="1561664"/>
        <n v="1562501"/>
        <n v="1561987"/>
        <n v="1562238"/>
        <n v="1562744"/>
        <n v="1562754"/>
        <n v="1558510"/>
        <n v="1561714"/>
        <n v="1562013"/>
        <n v="1561795"/>
        <n v="1562289"/>
        <n v="1559259"/>
        <n v="1562183"/>
        <n v="1562451"/>
        <n v="1561658"/>
        <n v="1561671"/>
        <n v="1561400"/>
        <n v="1561832"/>
        <n v="1562635"/>
        <n v="1561509"/>
        <n v="1562141"/>
        <n v="1562145"/>
        <n v="1562163"/>
        <n v="1562165"/>
        <n v="1562169"/>
        <n v="1562387"/>
        <n v="1562646"/>
        <n v="1562807"/>
        <n v="1560744"/>
        <n v="1561765"/>
        <n v="1560819"/>
        <n v="1562126"/>
        <n v="1562560"/>
        <n v="1562788"/>
        <n v="1561763"/>
        <n v="1559303"/>
        <n v="1561265"/>
        <n v="1561784"/>
        <n v="1562117"/>
        <n v="1562554"/>
        <n v="1561661"/>
        <n v="1561829"/>
        <n v="1561656"/>
        <n v="1561930"/>
        <n v="1562225"/>
        <n v="1562713"/>
        <n v="1561837"/>
        <n v="1562686"/>
        <n v="1562652"/>
        <n v="1561740"/>
        <n v="1562131"/>
        <n v="1561379"/>
        <n v="1562462"/>
        <n v="1560767"/>
        <n v="1561343"/>
        <n v="1561442"/>
        <n v="1562210"/>
        <n v="1562714"/>
        <n v="1561704"/>
        <n v="1561586"/>
        <n v="1562106"/>
        <n v="1561759"/>
        <n v="1562051"/>
        <n v="1562107"/>
        <n v="1561846"/>
        <n v="1562670"/>
        <n v="1562288"/>
        <n v="1562271"/>
        <n v="1562128"/>
        <n v="1561723"/>
        <n v="1561814"/>
        <n v="1562743"/>
        <n v="1558859"/>
        <n v="1560241"/>
        <n v="1561996"/>
        <n v="1562252"/>
        <n v="1560424"/>
        <n v="1561735"/>
        <n v="1562108"/>
        <n v="1561995"/>
        <n v="1562226"/>
        <n v="1562668"/>
        <n v="1562786"/>
        <n v="1559129"/>
        <n v="1561521"/>
        <n v="1561556"/>
        <n v="1561566"/>
        <n v="1562502"/>
        <n v="1561511"/>
        <n v="1562403"/>
        <n v="1561843"/>
        <n v="1562015"/>
        <n v="1562620"/>
        <n v="1562486"/>
        <n v="1561576"/>
        <n v="1561391"/>
        <n v="1561355"/>
        <n v="1561868"/>
        <n v="1562041"/>
        <n v="1558710"/>
        <n v="1561546"/>
        <n v="1558399"/>
        <n v="1562467"/>
        <n v="1562580"/>
        <n v="1562135"/>
        <n v="1562144"/>
        <n v="1562470"/>
        <n v="1561817"/>
        <n v="1561760"/>
        <n v="1561317"/>
        <n v="1561650"/>
        <n v="1561417"/>
        <n v="1562465"/>
        <n v="1562246"/>
        <n v="1562456"/>
        <n v="1561662"/>
        <n v="1561683"/>
        <n v="1561292"/>
        <n v="1562275"/>
        <n v="1562077"/>
        <n v="1562303"/>
        <n v="1562304"/>
        <n v="1562649"/>
        <n v="1562795"/>
        <n v="1562090"/>
        <n v="1561512"/>
        <n v="1561738"/>
        <n v="1111966"/>
        <n v="1111868"/>
        <n v="1112236"/>
        <n v="1111760"/>
        <n v="1111761"/>
        <n v="1112281"/>
        <n v="1111356"/>
        <n v="1111601"/>
        <n v="1112160"/>
        <n v="1112393"/>
        <n v="1112130"/>
        <n v="1112257"/>
        <n v="1112021"/>
        <n v="1112384"/>
        <n v="1112029"/>
        <n v="1112044"/>
        <n v="1111793"/>
        <n v="1112001"/>
        <n v="1111887"/>
        <n v="1111991"/>
        <n v="1112283"/>
        <n v="1111873"/>
        <n v="1112014"/>
        <n v="1112184"/>
        <n v="1111955"/>
        <n v="1111981"/>
        <n v="1111983"/>
        <n v="1112007"/>
        <n v="1112294"/>
        <n v="1111995"/>
        <n v="1112023"/>
        <n v="1111925"/>
        <n v="1112226"/>
        <n v="1111825"/>
        <n v="1111994"/>
        <n v="1112318"/>
        <n v="1112296"/>
        <n v="1111863"/>
        <n v="1111875"/>
        <n v="1111798"/>
        <n v="1111828"/>
        <n v="1111704"/>
        <n v="1111922"/>
        <n v="1111530"/>
        <n v="1112217"/>
        <n v="1112291"/>
        <n v="1112273"/>
        <n v="1112024"/>
        <n v="1111978"/>
        <n v="1112385"/>
        <n v="1112205"/>
        <n v="1112340"/>
        <n v="1111849"/>
        <n v="1111878"/>
        <n v="1112101"/>
        <n v="1112339"/>
        <n v="1111807"/>
        <n v="1112182"/>
        <n v="1112409"/>
        <n v="1112311"/>
        <n v="1112099"/>
        <n v="1112119"/>
        <n v="1112115"/>
        <n v="1112252"/>
        <n v="1111846"/>
        <n v="1112002"/>
        <n v="1112191"/>
        <n v="1110962"/>
        <n v="1111823"/>
        <n v="1112181"/>
        <n v="1112221"/>
        <n v="1112086"/>
        <n v="1112146"/>
        <n v="1112242"/>
        <n v="1112300"/>
        <n v="1112301"/>
        <n v="1112039"/>
        <n v="1112234"/>
        <n v="1112253"/>
        <n v="1112254"/>
        <n v="1111564"/>
        <n v="1111960"/>
        <n v="1112156"/>
        <n v="1112165"/>
        <n v="1111791"/>
        <n v="1112140"/>
        <n v="1112141"/>
        <n v="1112105"/>
        <n v="1111862"/>
        <n v="1111901"/>
        <n v="1112117"/>
        <n v="1110843"/>
        <n v="1112508"/>
        <n v="1112129"/>
        <n v="1111899"/>
        <n v="1111903"/>
        <n v="1111979"/>
        <n v="1112000"/>
        <n v="1112036"/>
        <n v="1112037"/>
        <n v="1112180"/>
        <n v="1112139"/>
        <n v="1111848"/>
        <n v="1112111"/>
        <n v="1112238"/>
        <n v="1111637"/>
        <n v="1111589"/>
        <n v="1112246"/>
        <n v="1112249"/>
        <n v="1111900"/>
        <n v="1112145"/>
        <n v="1112134"/>
        <n v="1112274"/>
        <n v="1112306"/>
        <n v="1112272"/>
        <n v="1111989"/>
        <n v="1111962"/>
        <n v="1112321"/>
        <n v="1111894"/>
        <n v="1112162"/>
        <n v="1111817"/>
        <n v="1112109"/>
        <n v="1111999"/>
        <n v="1111700"/>
        <n v="1111940"/>
        <n v="1111944"/>
        <n v="1111990"/>
        <n v="1111929"/>
        <n v="1112364"/>
        <n v="1112070"/>
        <n v="1112365"/>
        <n v="1112027"/>
        <n v="1112366"/>
        <n v="1112367"/>
        <n v="1111389"/>
        <n v="1112112"/>
        <n v="1112359"/>
        <n v="1112092"/>
        <n v="1112080"/>
        <n v="1112082"/>
        <n v="1111478"/>
        <n v="1111652"/>
        <n v="1111833"/>
      </sharedItems>
    </cacheField>
    <cacheField name="Order Line Quantity" numFmtId="0">
      <sharedItems containsSemiMixedTypes="0" containsString="0" containsNumber="1" containsInteger="1" minValue="-4000" maxValue="1000000" count="547">
        <n v="400"/>
        <n v="40"/>
        <n v="20"/>
        <n v="2060"/>
        <n v="1030"/>
        <n v="620"/>
        <n v="2"/>
        <n v="4"/>
        <n v="8"/>
        <n v="12"/>
        <n v="138"/>
        <n v="86"/>
        <n v="60"/>
        <n v="10"/>
        <n v="22"/>
        <n v="100"/>
        <n v="200"/>
        <n v="106"/>
        <n v="1000"/>
        <n v="1002"/>
        <n v="600"/>
        <n v="500"/>
        <n v="120"/>
        <n v="122"/>
        <n v="502"/>
        <n v="602"/>
        <n v="310"/>
        <n v="240"/>
        <n v="220"/>
        <n v="-200"/>
        <n v="1400"/>
        <n v="300"/>
        <n v="2000"/>
        <n v="4000"/>
        <n v="6"/>
        <n v="700"/>
        <n v="1500"/>
        <n v="508"/>
        <n v="102"/>
        <n v="4004"/>
        <n v="2002"/>
        <n v="1502"/>
        <n v="202"/>
        <n v="6006"/>
        <n v="2004"/>
        <n v="702"/>
        <n v="1016"/>
        <n v="4032"/>
        <n v="50"/>
        <n v="54"/>
        <n v="204"/>
        <n v="800"/>
        <n v="802"/>
        <n v="304"/>
        <n v="558"/>
        <n v="168"/>
        <n v="408"/>
        <n v="170"/>
        <n v="2100"/>
        <n v="70"/>
        <n v="2906"/>
        <n v="1004"/>
        <n v="1412"/>
        <n v="208"/>
        <n v="90"/>
        <n v="80"/>
        <n v="24"/>
        <n v="3208"/>
        <n v="48"/>
        <n v="128"/>
        <n v="132"/>
        <n v="42"/>
        <n v="66"/>
        <n v="3000"/>
        <n v="312"/>
        <n v="46"/>
        <n v="350"/>
        <n v="352"/>
        <n v="1200"/>
        <n v="30"/>
        <n v="1504"/>
        <n v="1204"/>
        <n v="96"/>
        <n v="406"/>
        <n v="610"/>
        <n v="34"/>
        <n v="8004"/>
        <n v="224"/>
        <n v="226"/>
        <n v="4002"/>
        <n v="506"/>
        <n v="404"/>
        <n v="576"/>
        <n v="580"/>
        <n v="84"/>
        <n v="140"/>
        <n v="144"/>
        <n v="8000"/>
        <n v="16"/>
        <n v="8002"/>
        <n v="504"/>
        <n v="440"/>
        <n v="52"/>
        <n v="302"/>
        <n v="420"/>
        <n v="432"/>
        <n v="28"/>
        <n v="710"/>
        <n v="250"/>
        <n v="130"/>
        <n v="252"/>
        <n v="640"/>
        <n v="642"/>
        <n v="10000"/>
        <n v="10004"/>
        <n v="1006"/>
        <n v="5164"/>
        <n v="3010"/>
        <n v="996"/>
        <n v="3012"/>
        <n v="5166"/>
        <n v="1670"/>
        <n v="1672"/>
        <n v="104"/>
        <n v="900"/>
        <n v="902"/>
        <n v="604"/>
        <n v="1212"/>
        <n v="804"/>
        <n v="402"/>
        <n v="3002"/>
        <n v="6000"/>
        <n v="6002"/>
        <n v="14"/>
        <n v="1420"/>
        <n v="510"/>
        <n v="270"/>
        <n v="1008"/>
        <n v="272"/>
        <n v="606"/>
        <n v="18"/>
        <n v="-150"/>
        <n v="142"/>
        <n v="-134"/>
        <n v="62"/>
        <n v="-20"/>
        <n v="2500"/>
        <n v="2502"/>
        <n v="-12"/>
        <n v="1600"/>
        <n v="160"/>
        <n v="560"/>
        <n v="5000"/>
        <n v="9000"/>
        <n v="10480"/>
        <n v="44"/>
        <n v="-40"/>
        <n v="20010"/>
        <n v="32"/>
        <n v="4010"/>
        <n v="6800"/>
        <n v="6802"/>
        <n v="1602"/>
        <n v="12002"/>
        <n v="36"/>
        <n v="4008"/>
        <n v="-14"/>
        <n v="7000"/>
        <n v="1244"/>
        <n v="16700"/>
        <n v="410"/>
        <n v="2010"/>
        <n v="1084"/>
        <n v="72"/>
        <n v="-10"/>
        <n v="162"/>
        <n v="286"/>
        <n v="360"/>
        <n v="362"/>
        <n v="582"/>
        <n v="820"/>
        <n v="11000"/>
        <n v="822"/>
        <n v="180"/>
        <n v="26"/>
        <n v="6004"/>
        <n v="4200"/>
        <n v="4204"/>
        <n v="450"/>
        <n v="-400"/>
        <n v="3600"/>
        <n v="4854"/>
        <n v="2322"/>
        <n v="64"/>
        <n v="-6"/>
        <n v="2042"/>
        <n v="1206"/>
        <n v="328"/>
        <n v="512"/>
        <n v="1900"/>
        <n v="1902"/>
        <n v="-24"/>
        <n v="-580"/>
        <n v="380"/>
        <n v="154"/>
        <n v="134"/>
        <n v="260"/>
        <n v="13000"/>
        <n v="608"/>
        <n v="2032"/>
        <n v="850"/>
        <n v="-2"/>
        <n v="150"/>
        <n v="146"/>
        <n v="82"/>
        <n v="1100"/>
        <n v="74"/>
        <n v="1010"/>
        <n v="590"/>
        <n v="108"/>
        <n v="1108"/>
        <n v="324"/>
        <n v="652"/>
        <n v="-8"/>
        <n v="-4"/>
        <n v="2006"/>
        <n v="280"/>
        <n v="660"/>
        <n v="668"/>
        <n v="412"/>
        <n v="750"/>
        <n v="-50"/>
        <n v="758"/>
        <n v="76"/>
        <n v="3604"/>
        <n v="2012"/>
        <n v="3606"/>
        <n v="242"/>
        <n v="1202"/>
        <n v="8276"/>
        <n v="1722"/>
        <n v="340"/>
        <n v="206"/>
        <n v="2008"/>
        <n v="2040"/>
        <n v="1020"/>
        <n v="2044"/>
        <n v="3320"/>
        <n v="4006"/>
        <n v="3200"/>
        <n v="1800"/>
        <n v="4268"/>
        <n v="4266"/>
        <n v="110"/>
        <n v="130000"/>
        <n v="124"/>
        <n v="288"/>
        <n v="10202"/>
        <n v="712"/>
        <n v="930"/>
        <n v="1864"/>
        <n v="480"/>
        <n v="10002"/>
        <n v="486"/>
        <n v="422"/>
        <n v="2102"/>
        <n v="338"/>
        <n v="1208"/>
        <n v="524"/>
        <n v="488"/>
        <n v="246"/>
        <n v="244"/>
        <n v="78"/>
        <n v="152"/>
        <n v="88"/>
        <n v="1320"/>
        <n v="3626"/>
        <n v="1328"/>
        <n v="3628"/>
        <n v="306"/>
        <n v="156"/>
        <n v="442"/>
        <n v="624"/>
        <n v="2200"/>
        <n v="5004"/>
        <n v="1604"/>
        <n v="27072"/>
        <n v="614"/>
        <n v="230"/>
        <n v="1808"/>
        <n v="2600"/>
        <n v="2604"/>
        <n v="68560"/>
        <n v="68562"/>
        <n v="3006"/>
        <n v="2404"/>
        <n v="1512"/>
        <n v="172"/>
        <n v="1806"/>
        <n v="3004"/>
        <n v="1614"/>
        <n v="3008"/>
        <n v="6514"/>
        <n v="60000"/>
        <n v="4906"/>
        <n v="120000"/>
        <n v="60002"/>
        <n v="4908"/>
        <n v="564"/>
        <n v="1926"/>
        <n v="78200"/>
        <n v="1930"/>
        <n v="8600"/>
        <n v="236"/>
        <n v="5416"/>
        <n v="704"/>
        <n v="1260"/>
        <n v="1264"/>
        <n v="520"/>
        <n v="148"/>
        <n v="2150"/>
        <n v="94"/>
        <n v="5200"/>
        <n v="182"/>
        <n v="1750"/>
        <n v="-98"/>
        <n v="1824"/>
        <n v="92"/>
        <n v="20000"/>
        <n v="-100"/>
        <n v="532"/>
        <n v="1040"/>
        <n v="720"/>
        <n v="722"/>
        <n v="38"/>
        <n v="174"/>
        <n v="262"/>
        <n v="792"/>
        <n v="184"/>
        <n v="370"/>
        <n v="372"/>
        <n v="40000"/>
        <n v="12400"/>
        <n v="7760"/>
        <n v="8800"/>
        <n v="320"/>
        <n v="444"/>
        <n v="-240"/>
        <n v="126"/>
        <n v="1102"/>
        <n v="550"/>
        <n v="956"/>
        <n v="3950"/>
        <n v="3952"/>
        <n v="56"/>
        <n v="840"/>
        <n v="414"/>
        <n v="842"/>
        <n v="2416"/>
        <n v="364"/>
        <n v="436"/>
        <n v="58"/>
        <n v="5422"/>
        <n v="366"/>
        <n v="5420"/>
        <n v="32120"/>
        <n v="10200"/>
        <n v="736"/>
        <n v="6024"/>
        <n v="5600"/>
        <n v="5606"/>
        <n v="2400"/>
        <n v="68"/>
        <n v="482"/>
        <n v="1810"/>
        <n v="11010"/>
        <n v="12000"/>
        <n v="12242"/>
        <n v="2016"/>
        <n v="17000"/>
        <n v="17004"/>
        <n v="155500"/>
        <n v="98"/>
        <n v="1106"/>
        <n v="1406"/>
        <n v="6600"/>
        <n v="276"/>
        <n v="4310"/>
        <n v="212"/>
        <n v="112"/>
        <n v="1340"/>
        <n v="344"/>
        <n v="692"/>
        <n v="3800"/>
        <n v="3802"/>
        <n v="2406"/>
        <n v="282"/>
        <n v="2212"/>
        <n v="2214"/>
        <n v="1214"/>
        <n v="3120"/>
        <n v="3128"/>
        <n v="9904"/>
        <n v="346"/>
        <n v="9908"/>
        <n v="14400"/>
        <n v="2420"/>
        <n v="6020"/>
        <n v="-1006"/>
        <n v="522"/>
        <n v="5002"/>
        <n v="4800"/>
        <n v="2204"/>
        <n v="908"/>
        <n v="-160"/>
        <n v="2808"/>
        <n v="284"/>
        <n v="2800"/>
        <n v="1196"/>
        <n v="4790"/>
        <n v="1198"/>
        <n v="4792"/>
        <n v="1224"/>
        <n v="3400"/>
        <n v="3404"/>
        <n v="4400"/>
        <n v="1536"/>
        <n v="30000"/>
        <n v="540"/>
        <n v="-600"/>
        <n v="6010"/>
        <n v="-2000"/>
        <n v="8400"/>
        <n v="10030"/>
        <n v="196"/>
        <n v="1210"/>
        <n v="1104"/>
        <n v="1404"/>
        <n v="570"/>
        <n v="5180"/>
        <n v="10364"/>
        <n v="4816"/>
        <n v="964"/>
        <n v="3206"/>
        <n v="1860"/>
        <n v="-64"/>
        <n v="14000"/>
        <n v="2024"/>
        <n v="1940"/>
        <n v="3884"/>
        <n v="2946"/>
        <n v="2948"/>
        <n v="430"/>
        <n v="41900"/>
        <n v="-48"/>
        <n v="664"/>
        <n v="-1000"/>
        <n v="16400"/>
        <n v="12018"/>
        <n v="4360"/>
        <n v="3300"/>
        <n v="1230"/>
        <n v="8008"/>
        <n v="682"/>
        <n v="688"/>
        <n v="166"/>
        <n v="1216"/>
        <n v="384"/>
        <n v="3202"/>
        <n v="2300"/>
        <n v="7010"/>
        <n v="7012"/>
        <n v="1000000"/>
        <n v="164"/>
        <n v="476"/>
        <n v="5500"/>
        <n v="5504"/>
        <n v="136"/>
        <n v="210"/>
        <n v="16000"/>
        <n v="322"/>
        <n v="628"/>
        <n v="530"/>
        <n v="534"/>
        <n v="7500"/>
        <n v="192000"/>
        <n v="218"/>
        <n v="116"/>
        <n v="-4000"/>
        <n v="-506"/>
        <n v="1060"/>
        <n v="3154"/>
        <n v="1062"/>
        <n v="3168"/>
        <n v="920"/>
        <n v="4024"/>
        <n v="100000"/>
        <n v="374"/>
        <n v="1112"/>
        <n v="1116"/>
        <n v="222"/>
        <n v="1402"/>
        <n v="214"/>
        <n v="662"/>
        <n v="3060"/>
        <n v="15040"/>
        <n v="810"/>
        <n v="462"/>
        <n v="574"/>
        <n v="3040"/>
        <n v="3044"/>
        <n v="216"/>
        <n v="960"/>
        <n v="1300"/>
        <n v="2602"/>
        <n v="298"/>
        <n v="342"/>
        <n v="4402"/>
        <n v="6242"/>
        <n v="1450"/>
        <n v="2810"/>
        <n v="760"/>
        <n v="192"/>
        <n v="376"/>
        <n v="40004"/>
        <n v="428"/>
        <n v="1088"/>
        <n v="13930"/>
        <n v="3082"/>
        <n v="292"/>
        <n v="-3800"/>
        <n v="186"/>
        <n v="1302"/>
        <n v="2430"/>
        <n v="2432"/>
        <n v="1952"/>
        <n v="1816"/>
        <n v="1890"/>
        <n v="348"/>
        <n v="3260"/>
        <n v="3262"/>
        <n v="8818"/>
        <n v="20040"/>
        <n v="490"/>
        <n v="2112"/>
        <n v="254"/>
        <n v="1894"/>
      </sharedItems>
    </cacheField>
    <cacheField name="EUR Sales Amount" numFmtId="2">
      <sharedItems containsSemiMixedTypes="0" containsString="0" containsNumber="1" minValue="-6608.32" maxValue="730000"/>
    </cacheField>
    <cacheField name="EUR Cost Amount" numFmtId="2">
      <sharedItems containsSemiMixedTypes="0" containsString="0" containsNumber="1" minValue="-4688.88" maxValue="553633.22"/>
    </cacheField>
    <cacheField name="Gross Profit" numFmtId="2">
      <sharedItems containsSemiMixedTypes="0" containsString="0" containsNumber="1" minValue="-8779.7599999999984" maxValue="176366.78000000003"/>
    </cacheField>
    <cacheField name="Return" numFmtId="0">
      <sharedItems containsSemiMixedTypes="0" containsString="0" containsNumber="1" containsInteger="1" minValue="0" maxValue="1" count="2">
        <n v="0"/>
        <n v="1"/>
      </sharedItems>
    </cacheField>
    <cacheField name="Tier2&amp;OrderNo" numFmtId="2">
      <sharedItems/>
    </cacheField>
    <cacheField name="GM" numFmtId="0" formula="'Gross Profit'/'EUR Sales Amount'" databaseField="0"/>
    <cacheField name="Add" numFmtId="0" formula=" 20000" databaseField="0"/>
    <cacheField name="Price" numFmtId="0" formula="'EUR Sales Amount'/'Order Line Quantity'" databaseField="0"/>
    <cacheField name="Tier2&amp;Order" numFmtId="0" formula="'Tier2 Description'&amp;'Order No'" databaseField="0"/>
  </cacheFields>
  <extLst>
    <ext xmlns:x14="http://schemas.microsoft.com/office/spreadsheetml/2009/9/main" uri="{725AE2AE-9491-48be-B2B4-4EB974FC3084}">
      <x14:pivotCacheDefinition pivotCacheId="166680964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mitry Meshkov" refreshedDate="45074.790268287034" createdVersion="5" refreshedVersion="8" minRefreshableVersion="3" recordCount="0" supportSubquery="1" supportAdvancedDrill="1" xr:uid="{00000000-000A-0000-FFFF-FFFF37120000}">
  <cacheSource type="external" connectionId="1"/>
  <cacheFields count="7">
    <cacheField name="[All_Data_PP].[Tier2 Description].[Tier2 Description]" caption="Tier2 Description" numFmtId="0" hierarchy="7" level="1">
      <sharedItems count="1">
        <s v="CATALOGUES"/>
      </sharedItems>
    </cacheField>
    <cacheField name="[All_Data_PP].[Return].[Return]" caption="Return" numFmtId="0" hierarchy="13" level="1">
      <sharedItems containsSemiMixedTypes="0" containsNonDate="0" containsString="0"/>
    </cacheField>
    <cacheField name="[All_Data_PP].[Debtor Number].[Debtor Number]" caption="Debtor Number" numFmtId="0" hierarchy="4" level="1">
      <sharedItems containsSemiMixedTypes="0" containsString="0" containsNumber="1" containsInteger="1" minValue="2079" maxValue="6001766" count="653">
        <n v="2079"/>
        <n v="2223"/>
        <n v="2392"/>
        <n v="2466"/>
        <n v="2632"/>
        <n v="3295"/>
        <n v="3437"/>
        <n v="3507"/>
        <n v="3896"/>
        <n v="4018"/>
        <n v="4391"/>
        <n v="5048"/>
        <n v="5072"/>
        <n v="5081"/>
        <n v="5243"/>
        <n v="5378"/>
        <n v="10572"/>
        <n v="12330"/>
        <n v="20860"/>
        <n v="43825"/>
        <n v="100020"/>
        <n v="100608"/>
        <n v="100611"/>
        <n v="100870"/>
        <n v="100985"/>
        <n v="102176"/>
        <n v="102294"/>
        <n v="102628"/>
        <n v="103010"/>
        <n v="103037"/>
        <n v="103205"/>
        <n v="110451"/>
        <n v="110641"/>
        <n v="110700"/>
        <n v="110964"/>
        <n v="111446"/>
        <n v="111542"/>
        <n v="111628"/>
        <n v="111669"/>
        <n v="111799"/>
        <n v="111840"/>
        <n v="112122"/>
        <n v="112242"/>
        <n v="112259"/>
        <n v="112417"/>
        <n v="112758"/>
        <n v="112961"/>
        <n v="113072"/>
        <n v="113086"/>
        <n v="1005270"/>
        <n v="1005388"/>
        <n v="3013308"/>
        <n v="3013321"/>
        <n v="3013327"/>
        <n v="3013329"/>
        <n v="3013331"/>
        <n v="3013336"/>
        <n v="3013339"/>
        <n v="3013346"/>
        <n v="3013348"/>
        <n v="3013356"/>
        <n v="3013358"/>
        <n v="3013361"/>
        <n v="3013364"/>
        <n v="3013365"/>
        <n v="3013368"/>
        <n v="3013375"/>
        <n v="3013376"/>
        <n v="3013385"/>
        <n v="3013393"/>
        <n v="3013395"/>
        <n v="3013402"/>
        <n v="3013405"/>
        <n v="3013410"/>
        <n v="3013411"/>
        <n v="3013412"/>
        <n v="3013413"/>
        <n v="3013416"/>
        <n v="3013420"/>
        <n v="3013422"/>
        <n v="3013424"/>
        <n v="3013426"/>
        <n v="3013430"/>
        <n v="3013433"/>
        <n v="3013435"/>
        <n v="3013436"/>
        <n v="3013438"/>
        <n v="3013439"/>
        <n v="3013440"/>
        <n v="3013447"/>
        <n v="3013448"/>
        <n v="3013452"/>
        <n v="3013454"/>
        <n v="3013455"/>
        <n v="3013459"/>
        <n v="3013461"/>
        <n v="3013464"/>
        <n v="3013465"/>
        <n v="3013466"/>
        <n v="3013468"/>
        <n v="3013471"/>
        <n v="3013475"/>
        <n v="3013476"/>
        <n v="3013478"/>
        <n v="3013480"/>
        <n v="3013483"/>
        <n v="3013484"/>
        <n v="3013485"/>
        <n v="3013486"/>
        <n v="3013489"/>
        <n v="3013493"/>
        <n v="3013496"/>
        <n v="3013497"/>
        <n v="3013498"/>
        <n v="3013499"/>
        <n v="3013500"/>
        <n v="3013501"/>
        <n v="3013506"/>
        <n v="3013512"/>
        <n v="3013516"/>
        <n v="3013519"/>
        <n v="3013522"/>
        <n v="3013523"/>
        <n v="3013524"/>
        <n v="3013529"/>
        <n v="3013533"/>
        <n v="3013539"/>
        <n v="3013540"/>
        <n v="3013542"/>
        <n v="3013547"/>
        <n v="3013549"/>
        <n v="3013553"/>
        <n v="3013556"/>
        <n v="3013557"/>
        <n v="3013558"/>
        <n v="3013560"/>
        <n v="3013561"/>
        <n v="3013563"/>
        <n v="3013564"/>
        <n v="3013569"/>
        <n v="3013570"/>
        <n v="3013578"/>
        <n v="3013580"/>
        <n v="3013586"/>
        <n v="3013590"/>
        <n v="3013592"/>
        <n v="3013598"/>
        <n v="3013771"/>
        <n v="3013772"/>
        <n v="3013773"/>
        <n v="3013777"/>
        <n v="3013778"/>
        <n v="3013780"/>
        <n v="3013784"/>
        <n v="3013786"/>
        <n v="3013787"/>
        <n v="3013788"/>
        <n v="3013789"/>
        <n v="3013793"/>
        <n v="3013799"/>
        <n v="3013800"/>
        <n v="3013803"/>
        <n v="3013804"/>
        <n v="3013806"/>
        <n v="3013808"/>
        <n v="3013809"/>
        <n v="3013810"/>
        <n v="3013812"/>
        <n v="3013813"/>
        <n v="3013815"/>
        <n v="3013816"/>
        <n v="3013818"/>
        <n v="3013819"/>
        <n v="3013821"/>
        <n v="3013826"/>
        <n v="3013832"/>
        <n v="3013837"/>
        <n v="3013838"/>
        <n v="3013842"/>
        <n v="3013843"/>
        <n v="3013844"/>
        <n v="3013845"/>
        <n v="3013847"/>
        <n v="3013849"/>
        <n v="3013853"/>
        <n v="3013862"/>
        <n v="3013866"/>
        <n v="3013867"/>
        <n v="3013872"/>
        <n v="3013873"/>
        <n v="3013877"/>
        <n v="3013880"/>
        <n v="3013881"/>
        <n v="3013884"/>
        <n v="3013886"/>
        <n v="3013889"/>
        <n v="3013890"/>
        <n v="3013893"/>
        <n v="3013901"/>
        <n v="3013903"/>
        <n v="3013904"/>
        <n v="3013909"/>
        <n v="3013913"/>
        <n v="3013915"/>
        <n v="3013916"/>
        <n v="3013923"/>
        <n v="3013926"/>
        <n v="3013930"/>
        <n v="3013931"/>
        <n v="3013938"/>
        <n v="3013946"/>
        <n v="3013948"/>
        <n v="3013949"/>
        <n v="3013960"/>
        <n v="3013961"/>
        <n v="3013967"/>
        <n v="3013969"/>
        <n v="3013971"/>
        <n v="3013975"/>
        <n v="3013976"/>
        <n v="3013977"/>
        <n v="3013978"/>
        <n v="3013988"/>
        <n v="3013990"/>
        <n v="3013995"/>
        <n v="3014002"/>
        <n v="3014006"/>
        <n v="3014008"/>
        <n v="3014013"/>
        <n v="3014018"/>
        <n v="3014019"/>
        <n v="3014022"/>
        <n v="3014026"/>
        <n v="3014029"/>
        <n v="3014033"/>
        <n v="3014037"/>
        <n v="3014040"/>
        <n v="3014043"/>
        <n v="3014048"/>
        <n v="3014049"/>
        <n v="3014052"/>
        <n v="3014053"/>
        <n v="3014054"/>
        <n v="3014056"/>
        <n v="3014061"/>
        <n v="3014064"/>
        <n v="3014068"/>
        <n v="3014069"/>
        <n v="3014071"/>
        <n v="3014074"/>
        <n v="3014079"/>
        <n v="3014080"/>
        <n v="3014081"/>
        <n v="3014083"/>
        <n v="3014085"/>
        <n v="3014087"/>
        <n v="3014090"/>
        <n v="3014091"/>
        <n v="3014094"/>
        <n v="3014099"/>
        <n v="3014101"/>
        <n v="3014102"/>
        <n v="3014104"/>
        <n v="3014109"/>
        <n v="3014112"/>
        <n v="3014116"/>
        <n v="3014119"/>
        <n v="3014127"/>
        <n v="3014131"/>
        <n v="3014132"/>
        <n v="3014137"/>
        <n v="3014139"/>
        <n v="3014141"/>
        <n v="3014144"/>
        <n v="3014145"/>
        <n v="3014146"/>
        <n v="3014147"/>
        <n v="3014149"/>
        <n v="3014154"/>
        <n v="3014156"/>
        <n v="3014157"/>
        <n v="3014158"/>
        <n v="3014160"/>
        <n v="3014161"/>
        <n v="3014163"/>
        <n v="3014164"/>
        <n v="3014165"/>
        <n v="3014167"/>
        <n v="3014170"/>
        <n v="3014174"/>
        <n v="3014178"/>
        <n v="3014180"/>
        <n v="3014182"/>
        <n v="3014185"/>
        <n v="3014187"/>
        <n v="3014190"/>
        <n v="3014191"/>
        <n v="3014192"/>
        <n v="3014196"/>
        <n v="3014197"/>
        <n v="3014198"/>
        <n v="3014199"/>
        <n v="3014201"/>
        <n v="3014202"/>
        <n v="3014206"/>
        <n v="3014208"/>
        <n v="3014211"/>
        <n v="3014215"/>
        <n v="3014218"/>
        <n v="3014219"/>
        <n v="3014221"/>
        <n v="3014223"/>
        <n v="3014224"/>
        <n v="3014225"/>
        <n v="3014227"/>
        <n v="3014228"/>
        <n v="3014230"/>
        <n v="3014231"/>
        <n v="3014232"/>
        <n v="3014233"/>
        <n v="3014239"/>
        <n v="3014240"/>
        <n v="3014242"/>
        <n v="3014246"/>
        <n v="3014247"/>
        <n v="3014249"/>
        <n v="3014251"/>
        <n v="3014252"/>
        <n v="3014262"/>
        <n v="3014268"/>
        <n v="3014271"/>
        <n v="3014273"/>
        <n v="3014276"/>
        <n v="3014277"/>
        <n v="3014278"/>
        <n v="3014281"/>
        <n v="3014283"/>
        <n v="3014284"/>
        <n v="3014287"/>
        <n v="3014291"/>
        <n v="3014295"/>
        <n v="3014298"/>
        <n v="3014301"/>
        <n v="3014302"/>
        <n v="3014311"/>
        <n v="3014312"/>
        <n v="3014314"/>
        <n v="3014321"/>
        <n v="3014323"/>
        <n v="3014324"/>
        <n v="3014327"/>
        <n v="3014340"/>
        <n v="3014342"/>
        <n v="3014348"/>
        <n v="3014349"/>
        <n v="3014350"/>
        <n v="3014351"/>
        <n v="3014356"/>
        <n v="3014358"/>
        <n v="3014361"/>
        <n v="3014363"/>
        <n v="3014364"/>
        <n v="3014365"/>
        <n v="3014366"/>
        <n v="3014371"/>
        <n v="3014376"/>
        <n v="3014377"/>
        <n v="3014378"/>
        <n v="3014379"/>
        <n v="3014382"/>
        <n v="3014384"/>
        <n v="3014385"/>
        <n v="3014386"/>
        <n v="3014387"/>
        <n v="3014389"/>
        <n v="3014393"/>
        <n v="3014396"/>
        <n v="3014398"/>
        <n v="3014400"/>
        <n v="3014405"/>
        <n v="3014407"/>
        <n v="3014415"/>
        <n v="3014416"/>
        <n v="3014418"/>
        <n v="3014419"/>
        <n v="3014420"/>
        <n v="3014431"/>
        <n v="3014437"/>
        <n v="3014440"/>
        <n v="3014441"/>
        <n v="3014445"/>
        <n v="3014449"/>
        <n v="3014450"/>
        <n v="3014451"/>
        <n v="3014453"/>
        <n v="3014455"/>
        <n v="3014457"/>
        <n v="3014458"/>
        <n v="3014464"/>
        <n v="3014467"/>
        <n v="3014468"/>
        <n v="3014469"/>
        <n v="3014472"/>
        <n v="3014474"/>
        <n v="3014475"/>
        <n v="3014476"/>
        <n v="3014478"/>
        <n v="3014483"/>
        <n v="3014487"/>
        <n v="3014491"/>
        <n v="3014492"/>
        <n v="3014495"/>
        <n v="3014499"/>
        <n v="3014502"/>
        <n v="3014503"/>
        <n v="3014509"/>
        <n v="3014510"/>
        <n v="3014512"/>
        <n v="3014513"/>
        <n v="3014514"/>
        <n v="3014515"/>
        <n v="3014516"/>
        <n v="3014517"/>
        <n v="3014519"/>
        <n v="3014521"/>
        <n v="3014522"/>
        <n v="3014523"/>
        <n v="3014524"/>
        <n v="3014532"/>
        <n v="3014533"/>
        <n v="3014534"/>
        <n v="3014537"/>
        <n v="3014541"/>
        <n v="3014543"/>
        <n v="3014548"/>
        <n v="3014553"/>
        <n v="3014565"/>
        <n v="3014567"/>
        <n v="3014568"/>
        <n v="3014572"/>
        <n v="3014573"/>
        <n v="3014574"/>
        <n v="3014583"/>
        <n v="3014586"/>
        <n v="3014587"/>
        <n v="3014589"/>
        <n v="3014590"/>
        <n v="3014593"/>
        <n v="3014595"/>
        <n v="3014597"/>
        <n v="3014599"/>
        <n v="3014600"/>
        <n v="3014601"/>
        <n v="3014606"/>
        <n v="3014607"/>
        <n v="3014609"/>
        <n v="3014610"/>
        <n v="3014611"/>
        <n v="3014616"/>
        <n v="3014620"/>
        <n v="3014622"/>
        <n v="3014625"/>
        <n v="3014630"/>
        <n v="3014632"/>
        <n v="3014633"/>
        <n v="3014640"/>
        <n v="3014641"/>
        <n v="3014642"/>
        <n v="3014644"/>
        <n v="3014646"/>
        <n v="3014651"/>
        <n v="3014653"/>
        <n v="3014656"/>
        <n v="3014657"/>
        <n v="3014660"/>
        <n v="3014661"/>
        <n v="3014663"/>
        <n v="3014664"/>
        <n v="3014665"/>
        <n v="3014667"/>
        <n v="3014668"/>
        <n v="3014677"/>
        <n v="3014678"/>
        <n v="3014679"/>
        <n v="3014694"/>
        <n v="3014695"/>
        <n v="3014697"/>
        <n v="3014700"/>
        <n v="3014702"/>
        <n v="3014707"/>
        <n v="3014716"/>
        <n v="3014718"/>
        <n v="3014721"/>
        <n v="3014725"/>
        <n v="3014730"/>
        <n v="3014733"/>
        <n v="3014734"/>
        <n v="3014736"/>
        <n v="3014738"/>
        <n v="3014741"/>
        <n v="3014743"/>
        <n v="3014744"/>
        <n v="3014745"/>
        <n v="3014746"/>
        <n v="3014749"/>
        <n v="3014751"/>
        <n v="3014756"/>
        <n v="3014758"/>
        <n v="3014764"/>
        <n v="3014766"/>
        <n v="3014767"/>
        <n v="3014774"/>
        <n v="3014776"/>
        <n v="3014779"/>
        <n v="3014783"/>
        <n v="3014787"/>
        <n v="3014790"/>
        <n v="3014798"/>
        <n v="3014804"/>
        <n v="3014806"/>
        <n v="3014807"/>
        <n v="3014808"/>
        <n v="3014810"/>
        <n v="3014817"/>
        <n v="3014818"/>
        <n v="3014822"/>
        <n v="3014824"/>
        <n v="3014825"/>
        <n v="3014830"/>
        <n v="3014845"/>
        <n v="3014861"/>
        <n v="3014870"/>
        <n v="3014888"/>
        <n v="3014894"/>
        <n v="3014897"/>
        <n v="3014898"/>
        <n v="3014899"/>
        <n v="3014904"/>
        <n v="3014922"/>
        <n v="3014927"/>
        <n v="3014931"/>
        <n v="3014932"/>
        <n v="3014933"/>
        <n v="3014945"/>
        <n v="3014946"/>
        <n v="3014948"/>
        <n v="3014952"/>
        <n v="3014966"/>
        <n v="3014969"/>
        <n v="6000041"/>
        <n v="6000085"/>
        <n v="6000092"/>
        <n v="6000095"/>
        <n v="6000155"/>
        <n v="6000156"/>
        <n v="6000176"/>
        <n v="6000205"/>
        <n v="6000206"/>
        <n v="6000213"/>
        <n v="6000222"/>
        <n v="6000232"/>
        <n v="6000261"/>
        <n v="6000302"/>
        <n v="6000327"/>
        <n v="6000335"/>
        <n v="6000411"/>
        <n v="6000468"/>
        <n v="6000476"/>
        <n v="6000477"/>
        <n v="6000556"/>
        <n v="6000570"/>
        <n v="6000581"/>
        <n v="6000590"/>
        <n v="6001015"/>
        <n v="6001050"/>
        <n v="6001054"/>
        <n v="6001065"/>
        <n v="6001067"/>
        <n v="6001072"/>
        <n v="6001073"/>
        <n v="6001092"/>
        <n v="6001108"/>
        <n v="6001125"/>
        <n v="6001129"/>
        <n v="6001130"/>
        <n v="6001143"/>
        <n v="6001180"/>
        <n v="6001181"/>
        <n v="6001214"/>
        <n v="6001227"/>
        <n v="6001238"/>
        <n v="6001247"/>
        <n v="6001276"/>
        <n v="6001280"/>
        <n v="6001291"/>
        <n v="6001302"/>
        <n v="6001303"/>
        <n v="6001311"/>
        <n v="6001314"/>
        <n v="6001322"/>
        <n v="6001323"/>
        <n v="6001330"/>
        <n v="6001345"/>
        <n v="6001349"/>
        <n v="6001350"/>
        <n v="6001358"/>
        <n v="6001359"/>
        <n v="6001363"/>
        <n v="6001385"/>
        <n v="6001409"/>
        <n v="6001419"/>
        <n v="6001422"/>
        <n v="6001433"/>
        <n v="6001434"/>
        <n v="6001441"/>
        <n v="6001465"/>
        <n v="6001467"/>
        <n v="6001479"/>
        <n v="6001488"/>
        <n v="6001499"/>
        <n v="6001516"/>
        <n v="6001525"/>
        <n v="6001532"/>
        <n v="6001536"/>
        <n v="6001540"/>
        <n v="6001546"/>
        <n v="6001562"/>
        <n v="6001578"/>
        <n v="6001584"/>
        <n v="6001588"/>
        <n v="6001589"/>
        <n v="6001590"/>
        <n v="6001605"/>
        <n v="6001612"/>
        <n v="6001615"/>
        <n v="6001626"/>
        <n v="6001628"/>
        <n v="6001639"/>
        <n v="6001645"/>
        <n v="6001656"/>
        <n v="6001667"/>
        <n v="6001668"/>
        <n v="6001676"/>
        <n v="6001679"/>
        <n v="6001680"/>
        <n v="6001708"/>
        <n v="6001726"/>
        <n v="6001731"/>
        <n v="6001736"/>
        <n v="6001744"/>
        <n v="6001755"/>
        <n v="6001765"/>
        <n v="6001766"/>
      </sharedItems>
      <extLst>
        <ext xmlns:x15="http://schemas.microsoft.com/office/spreadsheetml/2010/11/main" uri="{4F2E5C28-24EA-4eb8-9CBF-B6C8F9C3D259}">
          <x15:cachedUniqueNames>
            <x15:cachedUniqueName index="0" name="[All_Data_PP].[Debtor Number].&amp;[2079]"/>
            <x15:cachedUniqueName index="1" name="[All_Data_PP].[Debtor Number].&amp;[2223]"/>
            <x15:cachedUniqueName index="2" name="[All_Data_PP].[Debtor Number].&amp;[2392]"/>
            <x15:cachedUniqueName index="3" name="[All_Data_PP].[Debtor Number].&amp;[2466]"/>
            <x15:cachedUniqueName index="4" name="[All_Data_PP].[Debtor Number].&amp;[2632]"/>
            <x15:cachedUniqueName index="5" name="[All_Data_PP].[Debtor Number].&amp;[3295]"/>
            <x15:cachedUniqueName index="6" name="[All_Data_PP].[Debtor Number].&amp;[3437]"/>
            <x15:cachedUniqueName index="7" name="[All_Data_PP].[Debtor Number].&amp;[3507]"/>
            <x15:cachedUniqueName index="8" name="[All_Data_PP].[Debtor Number].&amp;[3896]"/>
            <x15:cachedUniqueName index="9" name="[All_Data_PP].[Debtor Number].&amp;[4018]"/>
            <x15:cachedUniqueName index="10" name="[All_Data_PP].[Debtor Number].&amp;[4391]"/>
            <x15:cachedUniqueName index="11" name="[All_Data_PP].[Debtor Number].&amp;[5048]"/>
            <x15:cachedUniqueName index="12" name="[All_Data_PP].[Debtor Number].&amp;[5072]"/>
            <x15:cachedUniqueName index="13" name="[All_Data_PP].[Debtor Number].&amp;[5081]"/>
            <x15:cachedUniqueName index="14" name="[All_Data_PP].[Debtor Number].&amp;[5243]"/>
            <x15:cachedUniqueName index="15" name="[All_Data_PP].[Debtor Number].&amp;[5378]"/>
            <x15:cachedUniqueName index="16" name="[All_Data_PP].[Debtor Number].&amp;[10572]"/>
            <x15:cachedUniqueName index="17" name="[All_Data_PP].[Debtor Number].&amp;[12330]"/>
            <x15:cachedUniqueName index="18" name="[All_Data_PP].[Debtor Number].&amp;[20860]"/>
            <x15:cachedUniqueName index="19" name="[All_Data_PP].[Debtor Number].&amp;[43825]"/>
            <x15:cachedUniqueName index="20" name="[All_Data_PP].[Debtor Number].&amp;[100020]"/>
            <x15:cachedUniqueName index="21" name="[All_Data_PP].[Debtor Number].&amp;[100608]"/>
            <x15:cachedUniqueName index="22" name="[All_Data_PP].[Debtor Number].&amp;[100611]"/>
            <x15:cachedUniqueName index="23" name="[All_Data_PP].[Debtor Number].&amp;[100870]"/>
            <x15:cachedUniqueName index="24" name="[All_Data_PP].[Debtor Number].&amp;[100985]"/>
            <x15:cachedUniqueName index="25" name="[All_Data_PP].[Debtor Number].&amp;[102176]"/>
            <x15:cachedUniqueName index="26" name="[All_Data_PP].[Debtor Number].&amp;[102294]"/>
            <x15:cachedUniqueName index="27" name="[All_Data_PP].[Debtor Number].&amp;[102628]"/>
            <x15:cachedUniqueName index="28" name="[All_Data_PP].[Debtor Number].&amp;[103010]"/>
            <x15:cachedUniqueName index="29" name="[All_Data_PP].[Debtor Number].&amp;[103037]"/>
            <x15:cachedUniqueName index="30" name="[All_Data_PP].[Debtor Number].&amp;[103205]"/>
            <x15:cachedUniqueName index="31" name="[All_Data_PP].[Debtor Number].&amp;[110451]"/>
            <x15:cachedUniqueName index="32" name="[All_Data_PP].[Debtor Number].&amp;[110641]"/>
            <x15:cachedUniqueName index="33" name="[All_Data_PP].[Debtor Number].&amp;[110700]"/>
            <x15:cachedUniqueName index="34" name="[All_Data_PP].[Debtor Number].&amp;[110964]"/>
            <x15:cachedUniqueName index="35" name="[All_Data_PP].[Debtor Number].&amp;[111446]"/>
            <x15:cachedUniqueName index="36" name="[All_Data_PP].[Debtor Number].&amp;[111542]"/>
            <x15:cachedUniqueName index="37" name="[All_Data_PP].[Debtor Number].&amp;[111628]"/>
            <x15:cachedUniqueName index="38" name="[All_Data_PP].[Debtor Number].&amp;[111669]"/>
            <x15:cachedUniqueName index="39" name="[All_Data_PP].[Debtor Number].&amp;[111799]"/>
            <x15:cachedUniqueName index="40" name="[All_Data_PP].[Debtor Number].&amp;[111840]"/>
            <x15:cachedUniqueName index="41" name="[All_Data_PP].[Debtor Number].&amp;[112122]"/>
            <x15:cachedUniqueName index="42" name="[All_Data_PP].[Debtor Number].&amp;[112242]"/>
            <x15:cachedUniqueName index="43" name="[All_Data_PP].[Debtor Number].&amp;[112259]"/>
            <x15:cachedUniqueName index="44" name="[All_Data_PP].[Debtor Number].&amp;[112417]"/>
            <x15:cachedUniqueName index="45" name="[All_Data_PP].[Debtor Number].&amp;[112758]"/>
            <x15:cachedUniqueName index="46" name="[All_Data_PP].[Debtor Number].&amp;[112961]"/>
            <x15:cachedUniqueName index="47" name="[All_Data_PP].[Debtor Number].&amp;[113072]"/>
            <x15:cachedUniqueName index="48" name="[All_Data_PP].[Debtor Number].&amp;[113086]"/>
            <x15:cachedUniqueName index="49" name="[All_Data_PP].[Debtor Number].&amp;[1005270]"/>
            <x15:cachedUniqueName index="50" name="[All_Data_PP].[Debtor Number].&amp;[1005388]"/>
            <x15:cachedUniqueName index="51" name="[All_Data_PP].[Debtor Number].&amp;[3013308]"/>
            <x15:cachedUniqueName index="52" name="[All_Data_PP].[Debtor Number].&amp;[3013321]"/>
            <x15:cachedUniqueName index="53" name="[All_Data_PP].[Debtor Number].&amp;[3013327]"/>
            <x15:cachedUniqueName index="54" name="[All_Data_PP].[Debtor Number].&amp;[3013329]"/>
            <x15:cachedUniqueName index="55" name="[All_Data_PP].[Debtor Number].&amp;[3013331]"/>
            <x15:cachedUniqueName index="56" name="[All_Data_PP].[Debtor Number].&amp;[3013336]"/>
            <x15:cachedUniqueName index="57" name="[All_Data_PP].[Debtor Number].&amp;[3013339]"/>
            <x15:cachedUniqueName index="58" name="[All_Data_PP].[Debtor Number].&amp;[3013346]"/>
            <x15:cachedUniqueName index="59" name="[All_Data_PP].[Debtor Number].&amp;[3013348]"/>
            <x15:cachedUniqueName index="60" name="[All_Data_PP].[Debtor Number].&amp;[3013356]"/>
            <x15:cachedUniqueName index="61" name="[All_Data_PP].[Debtor Number].&amp;[3013358]"/>
            <x15:cachedUniqueName index="62" name="[All_Data_PP].[Debtor Number].&amp;[3013361]"/>
            <x15:cachedUniqueName index="63" name="[All_Data_PP].[Debtor Number].&amp;[3013364]"/>
            <x15:cachedUniqueName index="64" name="[All_Data_PP].[Debtor Number].&amp;[3013365]"/>
            <x15:cachedUniqueName index="65" name="[All_Data_PP].[Debtor Number].&amp;[3013368]"/>
            <x15:cachedUniqueName index="66" name="[All_Data_PP].[Debtor Number].&amp;[3013375]"/>
            <x15:cachedUniqueName index="67" name="[All_Data_PP].[Debtor Number].&amp;[3013376]"/>
            <x15:cachedUniqueName index="68" name="[All_Data_PP].[Debtor Number].&amp;[3013385]"/>
            <x15:cachedUniqueName index="69" name="[All_Data_PP].[Debtor Number].&amp;[3013393]"/>
            <x15:cachedUniqueName index="70" name="[All_Data_PP].[Debtor Number].&amp;[3013395]"/>
            <x15:cachedUniqueName index="71" name="[All_Data_PP].[Debtor Number].&amp;[3013402]"/>
            <x15:cachedUniqueName index="72" name="[All_Data_PP].[Debtor Number].&amp;[3013405]"/>
            <x15:cachedUniqueName index="73" name="[All_Data_PP].[Debtor Number].&amp;[3013410]"/>
            <x15:cachedUniqueName index="74" name="[All_Data_PP].[Debtor Number].&amp;[3013411]"/>
            <x15:cachedUniqueName index="75" name="[All_Data_PP].[Debtor Number].&amp;[3013412]"/>
            <x15:cachedUniqueName index="76" name="[All_Data_PP].[Debtor Number].&amp;[3013413]"/>
            <x15:cachedUniqueName index="77" name="[All_Data_PP].[Debtor Number].&amp;[3013416]"/>
            <x15:cachedUniqueName index="78" name="[All_Data_PP].[Debtor Number].&amp;[3013420]"/>
            <x15:cachedUniqueName index="79" name="[All_Data_PP].[Debtor Number].&amp;[3013422]"/>
            <x15:cachedUniqueName index="80" name="[All_Data_PP].[Debtor Number].&amp;[3013424]"/>
            <x15:cachedUniqueName index="81" name="[All_Data_PP].[Debtor Number].&amp;[3013426]"/>
            <x15:cachedUniqueName index="82" name="[All_Data_PP].[Debtor Number].&amp;[3013430]"/>
            <x15:cachedUniqueName index="83" name="[All_Data_PP].[Debtor Number].&amp;[3013433]"/>
            <x15:cachedUniqueName index="84" name="[All_Data_PP].[Debtor Number].&amp;[3013435]"/>
            <x15:cachedUniqueName index="85" name="[All_Data_PP].[Debtor Number].&amp;[3013436]"/>
            <x15:cachedUniqueName index="86" name="[All_Data_PP].[Debtor Number].&amp;[3013438]"/>
            <x15:cachedUniqueName index="87" name="[All_Data_PP].[Debtor Number].&amp;[3013439]"/>
            <x15:cachedUniqueName index="88" name="[All_Data_PP].[Debtor Number].&amp;[3013440]"/>
            <x15:cachedUniqueName index="89" name="[All_Data_PP].[Debtor Number].&amp;[3013447]"/>
            <x15:cachedUniqueName index="90" name="[All_Data_PP].[Debtor Number].&amp;[3013448]"/>
            <x15:cachedUniqueName index="91" name="[All_Data_PP].[Debtor Number].&amp;[3013452]"/>
            <x15:cachedUniqueName index="92" name="[All_Data_PP].[Debtor Number].&amp;[3013454]"/>
            <x15:cachedUniqueName index="93" name="[All_Data_PP].[Debtor Number].&amp;[3013455]"/>
            <x15:cachedUniqueName index="94" name="[All_Data_PP].[Debtor Number].&amp;[3013459]"/>
            <x15:cachedUniqueName index="95" name="[All_Data_PP].[Debtor Number].&amp;[3013461]"/>
            <x15:cachedUniqueName index="96" name="[All_Data_PP].[Debtor Number].&amp;[3013464]"/>
            <x15:cachedUniqueName index="97" name="[All_Data_PP].[Debtor Number].&amp;[3013465]"/>
            <x15:cachedUniqueName index="98" name="[All_Data_PP].[Debtor Number].&amp;[3013466]"/>
            <x15:cachedUniqueName index="99" name="[All_Data_PP].[Debtor Number].&amp;[3013468]"/>
            <x15:cachedUniqueName index="100" name="[All_Data_PP].[Debtor Number].&amp;[3013471]"/>
            <x15:cachedUniqueName index="101" name="[All_Data_PP].[Debtor Number].&amp;[3013475]"/>
            <x15:cachedUniqueName index="102" name="[All_Data_PP].[Debtor Number].&amp;[3013476]"/>
            <x15:cachedUniqueName index="103" name="[All_Data_PP].[Debtor Number].&amp;[3013478]"/>
            <x15:cachedUniqueName index="104" name="[All_Data_PP].[Debtor Number].&amp;[3013480]"/>
            <x15:cachedUniqueName index="105" name="[All_Data_PP].[Debtor Number].&amp;[3013483]"/>
            <x15:cachedUniqueName index="106" name="[All_Data_PP].[Debtor Number].&amp;[3013484]"/>
            <x15:cachedUniqueName index="107" name="[All_Data_PP].[Debtor Number].&amp;[3013485]"/>
            <x15:cachedUniqueName index="108" name="[All_Data_PP].[Debtor Number].&amp;[3013486]"/>
            <x15:cachedUniqueName index="109" name="[All_Data_PP].[Debtor Number].&amp;[3013489]"/>
            <x15:cachedUniqueName index="110" name="[All_Data_PP].[Debtor Number].&amp;[3013493]"/>
            <x15:cachedUniqueName index="111" name="[All_Data_PP].[Debtor Number].&amp;[3013496]"/>
            <x15:cachedUniqueName index="112" name="[All_Data_PP].[Debtor Number].&amp;[3013497]"/>
            <x15:cachedUniqueName index="113" name="[All_Data_PP].[Debtor Number].&amp;[3013498]"/>
            <x15:cachedUniqueName index="114" name="[All_Data_PP].[Debtor Number].&amp;[3013499]"/>
            <x15:cachedUniqueName index="115" name="[All_Data_PP].[Debtor Number].&amp;[3013500]"/>
            <x15:cachedUniqueName index="116" name="[All_Data_PP].[Debtor Number].&amp;[3013501]"/>
            <x15:cachedUniqueName index="117" name="[All_Data_PP].[Debtor Number].&amp;[3013506]"/>
            <x15:cachedUniqueName index="118" name="[All_Data_PP].[Debtor Number].&amp;[3013512]"/>
            <x15:cachedUniqueName index="119" name="[All_Data_PP].[Debtor Number].&amp;[3013516]"/>
            <x15:cachedUniqueName index="120" name="[All_Data_PP].[Debtor Number].&amp;[3013519]"/>
            <x15:cachedUniqueName index="121" name="[All_Data_PP].[Debtor Number].&amp;[3013522]"/>
            <x15:cachedUniqueName index="122" name="[All_Data_PP].[Debtor Number].&amp;[3013523]"/>
            <x15:cachedUniqueName index="123" name="[All_Data_PP].[Debtor Number].&amp;[3013524]"/>
            <x15:cachedUniqueName index="124" name="[All_Data_PP].[Debtor Number].&amp;[3013529]"/>
            <x15:cachedUniqueName index="125" name="[All_Data_PP].[Debtor Number].&amp;[3013533]"/>
            <x15:cachedUniqueName index="126" name="[All_Data_PP].[Debtor Number].&amp;[3013539]"/>
            <x15:cachedUniqueName index="127" name="[All_Data_PP].[Debtor Number].&amp;[3013540]"/>
            <x15:cachedUniqueName index="128" name="[All_Data_PP].[Debtor Number].&amp;[3013542]"/>
            <x15:cachedUniqueName index="129" name="[All_Data_PP].[Debtor Number].&amp;[3013547]"/>
            <x15:cachedUniqueName index="130" name="[All_Data_PP].[Debtor Number].&amp;[3013549]"/>
            <x15:cachedUniqueName index="131" name="[All_Data_PP].[Debtor Number].&amp;[3013553]"/>
            <x15:cachedUniqueName index="132" name="[All_Data_PP].[Debtor Number].&amp;[3013556]"/>
            <x15:cachedUniqueName index="133" name="[All_Data_PP].[Debtor Number].&amp;[3013557]"/>
            <x15:cachedUniqueName index="134" name="[All_Data_PP].[Debtor Number].&amp;[3013558]"/>
            <x15:cachedUniqueName index="135" name="[All_Data_PP].[Debtor Number].&amp;[3013560]"/>
            <x15:cachedUniqueName index="136" name="[All_Data_PP].[Debtor Number].&amp;[3013561]"/>
            <x15:cachedUniqueName index="137" name="[All_Data_PP].[Debtor Number].&amp;[3013563]"/>
            <x15:cachedUniqueName index="138" name="[All_Data_PP].[Debtor Number].&amp;[3013564]"/>
            <x15:cachedUniqueName index="139" name="[All_Data_PP].[Debtor Number].&amp;[3013569]"/>
            <x15:cachedUniqueName index="140" name="[All_Data_PP].[Debtor Number].&amp;[3013570]"/>
            <x15:cachedUniqueName index="141" name="[All_Data_PP].[Debtor Number].&amp;[3013578]"/>
            <x15:cachedUniqueName index="142" name="[All_Data_PP].[Debtor Number].&amp;[3013580]"/>
            <x15:cachedUniqueName index="143" name="[All_Data_PP].[Debtor Number].&amp;[3013586]"/>
            <x15:cachedUniqueName index="144" name="[All_Data_PP].[Debtor Number].&amp;[3013590]"/>
            <x15:cachedUniqueName index="145" name="[All_Data_PP].[Debtor Number].&amp;[3013592]"/>
            <x15:cachedUniqueName index="146" name="[All_Data_PP].[Debtor Number].&amp;[3013598]"/>
            <x15:cachedUniqueName index="147" name="[All_Data_PP].[Debtor Number].&amp;[3013771]"/>
            <x15:cachedUniqueName index="148" name="[All_Data_PP].[Debtor Number].&amp;[3013772]"/>
            <x15:cachedUniqueName index="149" name="[All_Data_PP].[Debtor Number].&amp;[3013773]"/>
            <x15:cachedUniqueName index="150" name="[All_Data_PP].[Debtor Number].&amp;[3013777]"/>
            <x15:cachedUniqueName index="151" name="[All_Data_PP].[Debtor Number].&amp;[3013778]"/>
            <x15:cachedUniqueName index="152" name="[All_Data_PP].[Debtor Number].&amp;[3013780]"/>
            <x15:cachedUniqueName index="153" name="[All_Data_PP].[Debtor Number].&amp;[3013784]"/>
            <x15:cachedUniqueName index="154" name="[All_Data_PP].[Debtor Number].&amp;[3013786]"/>
            <x15:cachedUniqueName index="155" name="[All_Data_PP].[Debtor Number].&amp;[3013787]"/>
            <x15:cachedUniqueName index="156" name="[All_Data_PP].[Debtor Number].&amp;[3013788]"/>
            <x15:cachedUniqueName index="157" name="[All_Data_PP].[Debtor Number].&amp;[3013789]"/>
            <x15:cachedUniqueName index="158" name="[All_Data_PP].[Debtor Number].&amp;[3013793]"/>
            <x15:cachedUniqueName index="159" name="[All_Data_PP].[Debtor Number].&amp;[3013799]"/>
            <x15:cachedUniqueName index="160" name="[All_Data_PP].[Debtor Number].&amp;[3013800]"/>
            <x15:cachedUniqueName index="161" name="[All_Data_PP].[Debtor Number].&amp;[3013803]"/>
            <x15:cachedUniqueName index="162" name="[All_Data_PP].[Debtor Number].&amp;[3013804]"/>
            <x15:cachedUniqueName index="163" name="[All_Data_PP].[Debtor Number].&amp;[3013806]"/>
            <x15:cachedUniqueName index="164" name="[All_Data_PP].[Debtor Number].&amp;[3013808]"/>
            <x15:cachedUniqueName index="165" name="[All_Data_PP].[Debtor Number].&amp;[3013809]"/>
            <x15:cachedUniqueName index="166" name="[All_Data_PP].[Debtor Number].&amp;[3013810]"/>
            <x15:cachedUniqueName index="167" name="[All_Data_PP].[Debtor Number].&amp;[3013812]"/>
            <x15:cachedUniqueName index="168" name="[All_Data_PP].[Debtor Number].&amp;[3013813]"/>
            <x15:cachedUniqueName index="169" name="[All_Data_PP].[Debtor Number].&amp;[3013815]"/>
            <x15:cachedUniqueName index="170" name="[All_Data_PP].[Debtor Number].&amp;[3013816]"/>
            <x15:cachedUniqueName index="171" name="[All_Data_PP].[Debtor Number].&amp;[3013818]"/>
            <x15:cachedUniqueName index="172" name="[All_Data_PP].[Debtor Number].&amp;[3013819]"/>
            <x15:cachedUniqueName index="173" name="[All_Data_PP].[Debtor Number].&amp;[3013821]"/>
            <x15:cachedUniqueName index="174" name="[All_Data_PP].[Debtor Number].&amp;[3013826]"/>
            <x15:cachedUniqueName index="175" name="[All_Data_PP].[Debtor Number].&amp;[3013832]"/>
            <x15:cachedUniqueName index="176" name="[All_Data_PP].[Debtor Number].&amp;[3013837]"/>
            <x15:cachedUniqueName index="177" name="[All_Data_PP].[Debtor Number].&amp;[3013838]"/>
            <x15:cachedUniqueName index="178" name="[All_Data_PP].[Debtor Number].&amp;[3013842]"/>
            <x15:cachedUniqueName index="179" name="[All_Data_PP].[Debtor Number].&amp;[3013843]"/>
            <x15:cachedUniqueName index="180" name="[All_Data_PP].[Debtor Number].&amp;[3013844]"/>
            <x15:cachedUniqueName index="181" name="[All_Data_PP].[Debtor Number].&amp;[3013845]"/>
            <x15:cachedUniqueName index="182" name="[All_Data_PP].[Debtor Number].&amp;[3013847]"/>
            <x15:cachedUniqueName index="183" name="[All_Data_PP].[Debtor Number].&amp;[3013849]"/>
            <x15:cachedUniqueName index="184" name="[All_Data_PP].[Debtor Number].&amp;[3013853]"/>
            <x15:cachedUniqueName index="185" name="[All_Data_PP].[Debtor Number].&amp;[3013862]"/>
            <x15:cachedUniqueName index="186" name="[All_Data_PP].[Debtor Number].&amp;[3013866]"/>
            <x15:cachedUniqueName index="187" name="[All_Data_PP].[Debtor Number].&amp;[3013867]"/>
            <x15:cachedUniqueName index="188" name="[All_Data_PP].[Debtor Number].&amp;[3013872]"/>
            <x15:cachedUniqueName index="189" name="[All_Data_PP].[Debtor Number].&amp;[3013873]"/>
            <x15:cachedUniqueName index="190" name="[All_Data_PP].[Debtor Number].&amp;[3013877]"/>
            <x15:cachedUniqueName index="191" name="[All_Data_PP].[Debtor Number].&amp;[3013880]"/>
            <x15:cachedUniqueName index="192" name="[All_Data_PP].[Debtor Number].&amp;[3013881]"/>
            <x15:cachedUniqueName index="193" name="[All_Data_PP].[Debtor Number].&amp;[3013884]"/>
            <x15:cachedUniqueName index="194" name="[All_Data_PP].[Debtor Number].&amp;[3013886]"/>
            <x15:cachedUniqueName index="195" name="[All_Data_PP].[Debtor Number].&amp;[3013889]"/>
            <x15:cachedUniqueName index="196" name="[All_Data_PP].[Debtor Number].&amp;[3013890]"/>
            <x15:cachedUniqueName index="197" name="[All_Data_PP].[Debtor Number].&amp;[3013893]"/>
            <x15:cachedUniqueName index="198" name="[All_Data_PP].[Debtor Number].&amp;[3013901]"/>
            <x15:cachedUniqueName index="199" name="[All_Data_PP].[Debtor Number].&amp;[3013903]"/>
            <x15:cachedUniqueName index="200" name="[All_Data_PP].[Debtor Number].&amp;[3013904]"/>
            <x15:cachedUniqueName index="201" name="[All_Data_PP].[Debtor Number].&amp;[3013909]"/>
            <x15:cachedUniqueName index="202" name="[All_Data_PP].[Debtor Number].&amp;[3013913]"/>
            <x15:cachedUniqueName index="203" name="[All_Data_PP].[Debtor Number].&amp;[3013915]"/>
            <x15:cachedUniqueName index="204" name="[All_Data_PP].[Debtor Number].&amp;[3013916]"/>
            <x15:cachedUniqueName index="205" name="[All_Data_PP].[Debtor Number].&amp;[3013923]"/>
            <x15:cachedUniqueName index="206" name="[All_Data_PP].[Debtor Number].&amp;[3013926]"/>
            <x15:cachedUniqueName index="207" name="[All_Data_PP].[Debtor Number].&amp;[3013930]"/>
            <x15:cachedUniqueName index="208" name="[All_Data_PP].[Debtor Number].&amp;[3013931]"/>
            <x15:cachedUniqueName index="209" name="[All_Data_PP].[Debtor Number].&amp;[3013938]"/>
            <x15:cachedUniqueName index="210" name="[All_Data_PP].[Debtor Number].&amp;[3013946]"/>
            <x15:cachedUniqueName index="211" name="[All_Data_PP].[Debtor Number].&amp;[3013948]"/>
            <x15:cachedUniqueName index="212" name="[All_Data_PP].[Debtor Number].&amp;[3013949]"/>
            <x15:cachedUniqueName index="213" name="[All_Data_PP].[Debtor Number].&amp;[3013960]"/>
            <x15:cachedUniqueName index="214" name="[All_Data_PP].[Debtor Number].&amp;[3013961]"/>
            <x15:cachedUniqueName index="215" name="[All_Data_PP].[Debtor Number].&amp;[3013967]"/>
            <x15:cachedUniqueName index="216" name="[All_Data_PP].[Debtor Number].&amp;[3013969]"/>
            <x15:cachedUniqueName index="217" name="[All_Data_PP].[Debtor Number].&amp;[3013971]"/>
            <x15:cachedUniqueName index="218" name="[All_Data_PP].[Debtor Number].&amp;[3013975]"/>
            <x15:cachedUniqueName index="219" name="[All_Data_PP].[Debtor Number].&amp;[3013976]"/>
            <x15:cachedUniqueName index="220" name="[All_Data_PP].[Debtor Number].&amp;[3013977]"/>
            <x15:cachedUniqueName index="221" name="[All_Data_PP].[Debtor Number].&amp;[3013978]"/>
            <x15:cachedUniqueName index="222" name="[All_Data_PP].[Debtor Number].&amp;[3013988]"/>
            <x15:cachedUniqueName index="223" name="[All_Data_PP].[Debtor Number].&amp;[3013990]"/>
            <x15:cachedUniqueName index="224" name="[All_Data_PP].[Debtor Number].&amp;[3013995]"/>
            <x15:cachedUniqueName index="225" name="[All_Data_PP].[Debtor Number].&amp;[3014002]"/>
            <x15:cachedUniqueName index="226" name="[All_Data_PP].[Debtor Number].&amp;[3014006]"/>
            <x15:cachedUniqueName index="227" name="[All_Data_PP].[Debtor Number].&amp;[3014008]"/>
            <x15:cachedUniqueName index="228" name="[All_Data_PP].[Debtor Number].&amp;[3014013]"/>
            <x15:cachedUniqueName index="229" name="[All_Data_PP].[Debtor Number].&amp;[3014018]"/>
            <x15:cachedUniqueName index="230" name="[All_Data_PP].[Debtor Number].&amp;[3014019]"/>
            <x15:cachedUniqueName index="231" name="[All_Data_PP].[Debtor Number].&amp;[3014022]"/>
            <x15:cachedUniqueName index="232" name="[All_Data_PP].[Debtor Number].&amp;[3014026]"/>
            <x15:cachedUniqueName index="233" name="[All_Data_PP].[Debtor Number].&amp;[3014029]"/>
            <x15:cachedUniqueName index="234" name="[All_Data_PP].[Debtor Number].&amp;[3014033]"/>
            <x15:cachedUniqueName index="235" name="[All_Data_PP].[Debtor Number].&amp;[3014037]"/>
            <x15:cachedUniqueName index="236" name="[All_Data_PP].[Debtor Number].&amp;[3014040]"/>
            <x15:cachedUniqueName index="237" name="[All_Data_PP].[Debtor Number].&amp;[3014043]"/>
            <x15:cachedUniqueName index="238" name="[All_Data_PP].[Debtor Number].&amp;[3014048]"/>
            <x15:cachedUniqueName index="239" name="[All_Data_PP].[Debtor Number].&amp;[3014049]"/>
            <x15:cachedUniqueName index="240" name="[All_Data_PP].[Debtor Number].&amp;[3014052]"/>
            <x15:cachedUniqueName index="241" name="[All_Data_PP].[Debtor Number].&amp;[3014053]"/>
            <x15:cachedUniqueName index="242" name="[All_Data_PP].[Debtor Number].&amp;[3014054]"/>
            <x15:cachedUniqueName index="243" name="[All_Data_PP].[Debtor Number].&amp;[3014056]"/>
            <x15:cachedUniqueName index="244" name="[All_Data_PP].[Debtor Number].&amp;[3014061]"/>
            <x15:cachedUniqueName index="245" name="[All_Data_PP].[Debtor Number].&amp;[3014064]"/>
            <x15:cachedUniqueName index="246" name="[All_Data_PP].[Debtor Number].&amp;[3014068]"/>
            <x15:cachedUniqueName index="247" name="[All_Data_PP].[Debtor Number].&amp;[3014069]"/>
            <x15:cachedUniqueName index="248" name="[All_Data_PP].[Debtor Number].&amp;[3014071]"/>
            <x15:cachedUniqueName index="249" name="[All_Data_PP].[Debtor Number].&amp;[3014074]"/>
            <x15:cachedUniqueName index="250" name="[All_Data_PP].[Debtor Number].&amp;[3014079]"/>
            <x15:cachedUniqueName index="251" name="[All_Data_PP].[Debtor Number].&amp;[3014080]"/>
            <x15:cachedUniqueName index="252" name="[All_Data_PP].[Debtor Number].&amp;[3014081]"/>
            <x15:cachedUniqueName index="253" name="[All_Data_PP].[Debtor Number].&amp;[3014083]"/>
            <x15:cachedUniqueName index="254" name="[All_Data_PP].[Debtor Number].&amp;[3014085]"/>
            <x15:cachedUniqueName index="255" name="[All_Data_PP].[Debtor Number].&amp;[3014087]"/>
            <x15:cachedUniqueName index="256" name="[All_Data_PP].[Debtor Number].&amp;[3014090]"/>
            <x15:cachedUniqueName index="257" name="[All_Data_PP].[Debtor Number].&amp;[3014091]"/>
            <x15:cachedUniqueName index="258" name="[All_Data_PP].[Debtor Number].&amp;[3014094]"/>
            <x15:cachedUniqueName index="259" name="[All_Data_PP].[Debtor Number].&amp;[3014099]"/>
            <x15:cachedUniqueName index="260" name="[All_Data_PP].[Debtor Number].&amp;[3014101]"/>
            <x15:cachedUniqueName index="261" name="[All_Data_PP].[Debtor Number].&amp;[3014102]"/>
            <x15:cachedUniqueName index="262" name="[All_Data_PP].[Debtor Number].&amp;[3014104]"/>
            <x15:cachedUniqueName index="263" name="[All_Data_PP].[Debtor Number].&amp;[3014109]"/>
            <x15:cachedUniqueName index="264" name="[All_Data_PP].[Debtor Number].&amp;[3014112]"/>
            <x15:cachedUniqueName index="265" name="[All_Data_PP].[Debtor Number].&amp;[3014116]"/>
            <x15:cachedUniqueName index="266" name="[All_Data_PP].[Debtor Number].&amp;[3014119]"/>
            <x15:cachedUniqueName index="267" name="[All_Data_PP].[Debtor Number].&amp;[3014127]"/>
            <x15:cachedUniqueName index="268" name="[All_Data_PP].[Debtor Number].&amp;[3014131]"/>
            <x15:cachedUniqueName index="269" name="[All_Data_PP].[Debtor Number].&amp;[3014132]"/>
            <x15:cachedUniqueName index="270" name="[All_Data_PP].[Debtor Number].&amp;[3014137]"/>
            <x15:cachedUniqueName index="271" name="[All_Data_PP].[Debtor Number].&amp;[3014139]"/>
            <x15:cachedUniqueName index="272" name="[All_Data_PP].[Debtor Number].&amp;[3014141]"/>
            <x15:cachedUniqueName index="273" name="[All_Data_PP].[Debtor Number].&amp;[3014144]"/>
            <x15:cachedUniqueName index="274" name="[All_Data_PP].[Debtor Number].&amp;[3014145]"/>
            <x15:cachedUniqueName index="275" name="[All_Data_PP].[Debtor Number].&amp;[3014146]"/>
            <x15:cachedUniqueName index="276" name="[All_Data_PP].[Debtor Number].&amp;[3014147]"/>
            <x15:cachedUniqueName index="277" name="[All_Data_PP].[Debtor Number].&amp;[3014149]"/>
            <x15:cachedUniqueName index="278" name="[All_Data_PP].[Debtor Number].&amp;[3014154]"/>
            <x15:cachedUniqueName index="279" name="[All_Data_PP].[Debtor Number].&amp;[3014156]"/>
            <x15:cachedUniqueName index="280" name="[All_Data_PP].[Debtor Number].&amp;[3014157]"/>
            <x15:cachedUniqueName index="281" name="[All_Data_PP].[Debtor Number].&amp;[3014158]"/>
            <x15:cachedUniqueName index="282" name="[All_Data_PP].[Debtor Number].&amp;[3014160]"/>
            <x15:cachedUniqueName index="283" name="[All_Data_PP].[Debtor Number].&amp;[3014161]"/>
            <x15:cachedUniqueName index="284" name="[All_Data_PP].[Debtor Number].&amp;[3014163]"/>
            <x15:cachedUniqueName index="285" name="[All_Data_PP].[Debtor Number].&amp;[3014164]"/>
            <x15:cachedUniqueName index="286" name="[All_Data_PP].[Debtor Number].&amp;[3014165]"/>
            <x15:cachedUniqueName index="287" name="[All_Data_PP].[Debtor Number].&amp;[3014167]"/>
            <x15:cachedUniqueName index="288" name="[All_Data_PP].[Debtor Number].&amp;[3014170]"/>
            <x15:cachedUniqueName index="289" name="[All_Data_PP].[Debtor Number].&amp;[3014174]"/>
            <x15:cachedUniqueName index="290" name="[All_Data_PP].[Debtor Number].&amp;[3014178]"/>
            <x15:cachedUniqueName index="291" name="[All_Data_PP].[Debtor Number].&amp;[3014180]"/>
            <x15:cachedUniqueName index="292" name="[All_Data_PP].[Debtor Number].&amp;[3014182]"/>
            <x15:cachedUniqueName index="293" name="[All_Data_PP].[Debtor Number].&amp;[3014185]"/>
            <x15:cachedUniqueName index="294" name="[All_Data_PP].[Debtor Number].&amp;[3014187]"/>
            <x15:cachedUniqueName index="295" name="[All_Data_PP].[Debtor Number].&amp;[3014190]"/>
            <x15:cachedUniqueName index="296" name="[All_Data_PP].[Debtor Number].&amp;[3014191]"/>
            <x15:cachedUniqueName index="297" name="[All_Data_PP].[Debtor Number].&amp;[3014192]"/>
            <x15:cachedUniqueName index="298" name="[All_Data_PP].[Debtor Number].&amp;[3014196]"/>
            <x15:cachedUniqueName index="299" name="[All_Data_PP].[Debtor Number].&amp;[3014197]"/>
            <x15:cachedUniqueName index="300" name="[All_Data_PP].[Debtor Number].&amp;[3014198]"/>
            <x15:cachedUniqueName index="301" name="[All_Data_PP].[Debtor Number].&amp;[3014199]"/>
            <x15:cachedUniqueName index="302" name="[All_Data_PP].[Debtor Number].&amp;[3014201]"/>
            <x15:cachedUniqueName index="303" name="[All_Data_PP].[Debtor Number].&amp;[3014202]"/>
            <x15:cachedUniqueName index="304" name="[All_Data_PP].[Debtor Number].&amp;[3014206]"/>
            <x15:cachedUniqueName index="305" name="[All_Data_PP].[Debtor Number].&amp;[3014208]"/>
            <x15:cachedUniqueName index="306" name="[All_Data_PP].[Debtor Number].&amp;[3014211]"/>
            <x15:cachedUniqueName index="307" name="[All_Data_PP].[Debtor Number].&amp;[3014215]"/>
            <x15:cachedUniqueName index="308" name="[All_Data_PP].[Debtor Number].&amp;[3014218]"/>
            <x15:cachedUniqueName index="309" name="[All_Data_PP].[Debtor Number].&amp;[3014219]"/>
            <x15:cachedUniqueName index="310" name="[All_Data_PP].[Debtor Number].&amp;[3014221]"/>
            <x15:cachedUniqueName index="311" name="[All_Data_PP].[Debtor Number].&amp;[3014223]"/>
            <x15:cachedUniqueName index="312" name="[All_Data_PP].[Debtor Number].&amp;[3014224]"/>
            <x15:cachedUniqueName index="313" name="[All_Data_PP].[Debtor Number].&amp;[3014225]"/>
            <x15:cachedUniqueName index="314" name="[All_Data_PP].[Debtor Number].&amp;[3014227]"/>
            <x15:cachedUniqueName index="315" name="[All_Data_PP].[Debtor Number].&amp;[3014228]"/>
            <x15:cachedUniqueName index="316" name="[All_Data_PP].[Debtor Number].&amp;[3014230]"/>
            <x15:cachedUniqueName index="317" name="[All_Data_PP].[Debtor Number].&amp;[3014231]"/>
            <x15:cachedUniqueName index="318" name="[All_Data_PP].[Debtor Number].&amp;[3014232]"/>
            <x15:cachedUniqueName index="319" name="[All_Data_PP].[Debtor Number].&amp;[3014233]"/>
            <x15:cachedUniqueName index="320" name="[All_Data_PP].[Debtor Number].&amp;[3014239]"/>
            <x15:cachedUniqueName index="321" name="[All_Data_PP].[Debtor Number].&amp;[3014240]"/>
            <x15:cachedUniqueName index="322" name="[All_Data_PP].[Debtor Number].&amp;[3014242]"/>
            <x15:cachedUniqueName index="323" name="[All_Data_PP].[Debtor Number].&amp;[3014246]"/>
            <x15:cachedUniqueName index="324" name="[All_Data_PP].[Debtor Number].&amp;[3014247]"/>
            <x15:cachedUniqueName index="325" name="[All_Data_PP].[Debtor Number].&amp;[3014249]"/>
            <x15:cachedUniqueName index="326" name="[All_Data_PP].[Debtor Number].&amp;[3014251]"/>
            <x15:cachedUniqueName index="327" name="[All_Data_PP].[Debtor Number].&amp;[3014252]"/>
            <x15:cachedUniqueName index="328" name="[All_Data_PP].[Debtor Number].&amp;[3014262]"/>
            <x15:cachedUniqueName index="329" name="[All_Data_PP].[Debtor Number].&amp;[3014268]"/>
            <x15:cachedUniqueName index="330" name="[All_Data_PP].[Debtor Number].&amp;[3014271]"/>
            <x15:cachedUniqueName index="331" name="[All_Data_PP].[Debtor Number].&amp;[3014273]"/>
            <x15:cachedUniqueName index="332" name="[All_Data_PP].[Debtor Number].&amp;[3014276]"/>
            <x15:cachedUniqueName index="333" name="[All_Data_PP].[Debtor Number].&amp;[3014277]"/>
            <x15:cachedUniqueName index="334" name="[All_Data_PP].[Debtor Number].&amp;[3014278]"/>
            <x15:cachedUniqueName index="335" name="[All_Data_PP].[Debtor Number].&amp;[3014281]"/>
            <x15:cachedUniqueName index="336" name="[All_Data_PP].[Debtor Number].&amp;[3014283]"/>
            <x15:cachedUniqueName index="337" name="[All_Data_PP].[Debtor Number].&amp;[3014284]"/>
            <x15:cachedUniqueName index="338" name="[All_Data_PP].[Debtor Number].&amp;[3014287]"/>
            <x15:cachedUniqueName index="339" name="[All_Data_PP].[Debtor Number].&amp;[3014291]"/>
            <x15:cachedUniqueName index="340" name="[All_Data_PP].[Debtor Number].&amp;[3014295]"/>
            <x15:cachedUniqueName index="341" name="[All_Data_PP].[Debtor Number].&amp;[3014298]"/>
            <x15:cachedUniqueName index="342" name="[All_Data_PP].[Debtor Number].&amp;[3014301]"/>
            <x15:cachedUniqueName index="343" name="[All_Data_PP].[Debtor Number].&amp;[3014302]"/>
            <x15:cachedUniqueName index="344" name="[All_Data_PP].[Debtor Number].&amp;[3014311]"/>
            <x15:cachedUniqueName index="345" name="[All_Data_PP].[Debtor Number].&amp;[3014312]"/>
            <x15:cachedUniqueName index="346" name="[All_Data_PP].[Debtor Number].&amp;[3014314]"/>
            <x15:cachedUniqueName index="347" name="[All_Data_PP].[Debtor Number].&amp;[3014321]"/>
            <x15:cachedUniqueName index="348" name="[All_Data_PP].[Debtor Number].&amp;[3014323]"/>
            <x15:cachedUniqueName index="349" name="[All_Data_PP].[Debtor Number].&amp;[3014324]"/>
            <x15:cachedUniqueName index="350" name="[All_Data_PP].[Debtor Number].&amp;[3014327]"/>
            <x15:cachedUniqueName index="351" name="[All_Data_PP].[Debtor Number].&amp;[3014340]"/>
            <x15:cachedUniqueName index="352" name="[All_Data_PP].[Debtor Number].&amp;[3014342]"/>
            <x15:cachedUniqueName index="353" name="[All_Data_PP].[Debtor Number].&amp;[3014348]"/>
            <x15:cachedUniqueName index="354" name="[All_Data_PP].[Debtor Number].&amp;[3014349]"/>
            <x15:cachedUniqueName index="355" name="[All_Data_PP].[Debtor Number].&amp;[3014350]"/>
            <x15:cachedUniqueName index="356" name="[All_Data_PP].[Debtor Number].&amp;[3014351]"/>
            <x15:cachedUniqueName index="357" name="[All_Data_PP].[Debtor Number].&amp;[3014356]"/>
            <x15:cachedUniqueName index="358" name="[All_Data_PP].[Debtor Number].&amp;[3014358]"/>
            <x15:cachedUniqueName index="359" name="[All_Data_PP].[Debtor Number].&amp;[3014361]"/>
            <x15:cachedUniqueName index="360" name="[All_Data_PP].[Debtor Number].&amp;[3014363]"/>
            <x15:cachedUniqueName index="361" name="[All_Data_PP].[Debtor Number].&amp;[3014364]"/>
            <x15:cachedUniqueName index="362" name="[All_Data_PP].[Debtor Number].&amp;[3014365]"/>
            <x15:cachedUniqueName index="363" name="[All_Data_PP].[Debtor Number].&amp;[3014366]"/>
            <x15:cachedUniqueName index="364" name="[All_Data_PP].[Debtor Number].&amp;[3014371]"/>
            <x15:cachedUniqueName index="365" name="[All_Data_PP].[Debtor Number].&amp;[3014376]"/>
            <x15:cachedUniqueName index="366" name="[All_Data_PP].[Debtor Number].&amp;[3014377]"/>
            <x15:cachedUniqueName index="367" name="[All_Data_PP].[Debtor Number].&amp;[3014378]"/>
            <x15:cachedUniqueName index="368" name="[All_Data_PP].[Debtor Number].&amp;[3014379]"/>
            <x15:cachedUniqueName index="369" name="[All_Data_PP].[Debtor Number].&amp;[3014382]"/>
            <x15:cachedUniqueName index="370" name="[All_Data_PP].[Debtor Number].&amp;[3014384]"/>
            <x15:cachedUniqueName index="371" name="[All_Data_PP].[Debtor Number].&amp;[3014385]"/>
            <x15:cachedUniqueName index="372" name="[All_Data_PP].[Debtor Number].&amp;[3014386]"/>
            <x15:cachedUniqueName index="373" name="[All_Data_PP].[Debtor Number].&amp;[3014387]"/>
            <x15:cachedUniqueName index="374" name="[All_Data_PP].[Debtor Number].&amp;[3014389]"/>
            <x15:cachedUniqueName index="375" name="[All_Data_PP].[Debtor Number].&amp;[3014393]"/>
            <x15:cachedUniqueName index="376" name="[All_Data_PP].[Debtor Number].&amp;[3014396]"/>
            <x15:cachedUniqueName index="377" name="[All_Data_PP].[Debtor Number].&amp;[3014398]"/>
            <x15:cachedUniqueName index="378" name="[All_Data_PP].[Debtor Number].&amp;[3014400]"/>
            <x15:cachedUniqueName index="379" name="[All_Data_PP].[Debtor Number].&amp;[3014405]"/>
            <x15:cachedUniqueName index="380" name="[All_Data_PP].[Debtor Number].&amp;[3014407]"/>
            <x15:cachedUniqueName index="381" name="[All_Data_PP].[Debtor Number].&amp;[3014415]"/>
            <x15:cachedUniqueName index="382" name="[All_Data_PP].[Debtor Number].&amp;[3014416]"/>
            <x15:cachedUniqueName index="383" name="[All_Data_PP].[Debtor Number].&amp;[3014418]"/>
            <x15:cachedUniqueName index="384" name="[All_Data_PP].[Debtor Number].&amp;[3014419]"/>
            <x15:cachedUniqueName index="385" name="[All_Data_PP].[Debtor Number].&amp;[3014420]"/>
            <x15:cachedUniqueName index="386" name="[All_Data_PP].[Debtor Number].&amp;[3014431]"/>
            <x15:cachedUniqueName index="387" name="[All_Data_PP].[Debtor Number].&amp;[3014437]"/>
            <x15:cachedUniqueName index="388" name="[All_Data_PP].[Debtor Number].&amp;[3014440]"/>
            <x15:cachedUniqueName index="389" name="[All_Data_PP].[Debtor Number].&amp;[3014441]"/>
            <x15:cachedUniqueName index="390" name="[All_Data_PP].[Debtor Number].&amp;[3014445]"/>
            <x15:cachedUniqueName index="391" name="[All_Data_PP].[Debtor Number].&amp;[3014449]"/>
            <x15:cachedUniqueName index="392" name="[All_Data_PP].[Debtor Number].&amp;[3014450]"/>
            <x15:cachedUniqueName index="393" name="[All_Data_PP].[Debtor Number].&amp;[3014451]"/>
            <x15:cachedUniqueName index="394" name="[All_Data_PP].[Debtor Number].&amp;[3014453]"/>
            <x15:cachedUniqueName index="395" name="[All_Data_PP].[Debtor Number].&amp;[3014455]"/>
            <x15:cachedUniqueName index="396" name="[All_Data_PP].[Debtor Number].&amp;[3014457]"/>
            <x15:cachedUniqueName index="397" name="[All_Data_PP].[Debtor Number].&amp;[3014458]"/>
            <x15:cachedUniqueName index="398" name="[All_Data_PP].[Debtor Number].&amp;[3014464]"/>
            <x15:cachedUniqueName index="399" name="[All_Data_PP].[Debtor Number].&amp;[3014467]"/>
            <x15:cachedUniqueName index="400" name="[All_Data_PP].[Debtor Number].&amp;[3014468]"/>
            <x15:cachedUniqueName index="401" name="[All_Data_PP].[Debtor Number].&amp;[3014469]"/>
            <x15:cachedUniqueName index="402" name="[All_Data_PP].[Debtor Number].&amp;[3014472]"/>
            <x15:cachedUniqueName index="403" name="[All_Data_PP].[Debtor Number].&amp;[3014474]"/>
            <x15:cachedUniqueName index="404" name="[All_Data_PP].[Debtor Number].&amp;[3014475]"/>
            <x15:cachedUniqueName index="405" name="[All_Data_PP].[Debtor Number].&amp;[3014476]"/>
            <x15:cachedUniqueName index="406" name="[All_Data_PP].[Debtor Number].&amp;[3014478]"/>
            <x15:cachedUniqueName index="407" name="[All_Data_PP].[Debtor Number].&amp;[3014483]"/>
            <x15:cachedUniqueName index="408" name="[All_Data_PP].[Debtor Number].&amp;[3014487]"/>
            <x15:cachedUniqueName index="409" name="[All_Data_PP].[Debtor Number].&amp;[3014491]"/>
            <x15:cachedUniqueName index="410" name="[All_Data_PP].[Debtor Number].&amp;[3014492]"/>
            <x15:cachedUniqueName index="411" name="[All_Data_PP].[Debtor Number].&amp;[3014495]"/>
            <x15:cachedUniqueName index="412" name="[All_Data_PP].[Debtor Number].&amp;[3014499]"/>
            <x15:cachedUniqueName index="413" name="[All_Data_PP].[Debtor Number].&amp;[3014502]"/>
            <x15:cachedUniqueName index="414" name="[All_Data_PP].[Debtor Number].&amp;[3014503]"/>
            <x15:cachedUniqueName index="415" name="[All_Data_PP].[Debtor Number].&amp;[3014509]"/>
            <x15:cachedUniqueName index="416" name="[All_Data_PP].[Debtor Number].&amp;[3014510]"/>
            <x15:cachedUniqueName index="417" name="[All_Data_PP].[Debtor Number].&amp;[3014512]"/>
            <x15:cachedUniqueName index="418" name="[All_Data_PP].[Debtor Number].&amp;[3014513]"/>
            <x15:cachedUniqueName index="419" name="[All_Data_PP].[Debtor Number].&amp;[3014514]"/>
            <x15:cachedUniqueName index="420" name="[All_Data_PP].[Debtor Number].&amp;[3014515]"/>
            <x15:cachedUniqueName index="421" name="[All_Data_PP].[Debtor Number].&amp;[3014516]"/>
            <x15:cachedUniqueName index="422" name="[All_Data_PP].[Debtor Number].&amp;[3014517]"/>
            <x15:cachedUniqueName index="423" name="[All_Data_PP].[Debtor Number].&amp;[3014519]"/>
            <x15:cachedUniqueName index="424" name="[All_Data_PP].[Debtor Number].&amp;[3014521]"/>
            <x15:cachedUniqueName index="425" name="[All_Data_PP].[Debtor Number].&amp;[3014522]"/>
            <x15:cachedUniqueName index="426" name="[All_Data_PP].[Debtor Number].&amp;[3014523]"/>
            <x15:cachedUniqueName index="427" name="[All_Data_PP].[Debtor Number].&amp;[3014524]"/>
            <x15:cachedUniqueName index="428" name="[All_Data_PP].[Debtor Number].&amp;[3014532]"/>
            <x15:cachedUniqueName index="429" name="[All_Data_PP].[Debtor Number].&amp;[3014533]"/>
            <x15:cachedUniqueName index="430" name="[All_Data_PP].[Debtor Number].&amp;[3014534]"/>
            <x15:cachedUniqueName index="431" name="[All_Data_PP].[Debtor Number].&amp;[3014537]"/>
            <x15:cachedUniqueName index="432" name="[All_Data_PP].[Debtor Number].&amp;[3014541]"/>
            <x15:cachedUniqueName index="433" name="[All_Data_PP].[Debtor Number].&amp;[3014543]"/>
            <x15:cachedUniqueName index="434" name="[All_Data_PP].[Debtor Number].&amp;[3014548]"/>
            <x15:cachedUniqueName index="435" name="[All_Data_PP].[Debtor Number].&amp;[3014553]"/>
            <x15:cachedUniqueName index="436" name="[All_Data_PP].[Debtor Number].&amp;[3014565]"/>
            <x15:cachedUniqueName index="437" name="[All_Data_PP].[Debtor Number].&amp;[3014567]"/>
            <x15:cachedUniqueName index="438" name="[All_Data_PP].[Debtor Number].&amp;[3014568]"/>
            <x15:cachedUniqueName index="439" name="[All_Data_PP].[Debtor Number].&amp;[3014572]"/>
            <x15:cachedUniqueName index="440" name="[All_Data_PP].[Debtor Number].&amp;[3014573]"/>
            <x15:cachedUniqueName index="441" name="[All_Data_PP].[Debtor Number].&amp;[3014574]"/>
            <x15:cachedUniqueName index="442" name="[All_Data_PP].[Debtor Number].&amp;[3014583]"/>
            <x15:cachedUniqueName index="443" name="[All_Data_PP].[Debtor Number].&amp;[3014586]"/>
            <x15:cachedUniqueName index="444" name="[All_Data_PP].[Debtor Number].&amp;[3014587]"/>
            <x15:cachedUniqueName index="445" name="[All_Data_PP].[Debtor Number].&amp;[3014589]"/>
            <x15:cachedUniqueName index="446" name="[All_Data_PP].[Debtor Number].&amp;[3014590]"/>
            <x15:cachedUniqueName index="447" name="[All_Data_PP].[Debtor Number].&amp;[3014593]"/>
            <x15:cachedUniqueName index="448" name="[All_Data_PP].[Debtor Number].&amp;[3014595]"/>
            <x15:cachedUniqueName index="449" name="[All_Data_PP].[Debtor Number].&amp;[3014597]"/>
            <x15:cachedUniqueName index="450" name="[All_Data_PP].[Debtor Number].&amp;[3014599]"/>
            <x15:cachedUniqueName index="451" name="[All_Data_PP].[Debtor Number].&amp;[3014600]"/>
            <x15:cachedUniqueName index="452" name="[All_Data_PP].[Debtor Number].&amp;[3014601]"/>
            <x15:cachedUniqueName index="453" name="[All_Data_PP].[Debtor Number].&amp;[3014606]"/>
            <x15:cachedUniqueName index="454" name="[All_Data_PP].[Debtor Number].&amp;[3014607]"/>
            <x15:cachedUniqueName index="455" name="[All_Data_PP].[Debtor Number].&amp;[3014609]"/>
            <x15:cachedUniqueName index="456" name="[All_Data_PP].[Debtor Number].&amp;[3014610]"/>
            <x15:cachedUniqueName index="457" name="[All_Data_PP].[Debtor Number].&amp;[3014611]"/>
            <x15:cachedUniqueName index="458" name="[All_Data_PP].[Debtor Number].&amp;[3014616]"/>
            <x15:cachedUniqueName index="459" name="[All_Data_PP].[Debtor Number].&amp;[3014620]"/>
            <x15:cachedUniqueName index="460" name="[All_Data_PP].[Debtor Number].&amp;[3014622]"/>
            <x15:cachedUniqueName index="461" name="[All_Data_PP].[Debtor Number].&amp;[3014625]"/>
            <x15:cachedUniqueName index="462" name="[All_Data_PP].[Debtor Number].&amp;[3014630]"/>
            <x15:cachedUniqueName index="463" name="[All_Data_PP].[Debtor Number].&amp;[3014632]"/>
            <x15:cachedUniqueName index="464" name="[All_Data_PP].[Debtor Number].&amp;[3014633]"/>
            <x15:cachedUniqueName index="465" name="[All_Data_PP].[Debtor Number].&amp;[3014640]"/>
            <x15:cachedUniqueName index="466" name="[All_Data_PP].[Debtor Number].&amp;[3014641]"/>
            <x15:cachedUniqueName index="467" name="[All_Data_PP].[Debtor Number].&amp;[3014642]"/>
            <x15:cachedUniqueName index="468" name="[All_Data_PP].[Debtor Number].&amp;[3014644]"/>
            <x15:cachedUniqueName index="469" name="[All_Data_PP].[Debtor Number].&amp;[3014646]"/>
            <x15:cachedUniqueName index="470" name="[All_Data_PP].[Debtor Number].&amp;[3014651]"/>
            <x15:cachedUniqueName index="471" name="[All_Data_PP].[Debtor Number].&amp;[3014653]"/>
            <x15:cachedUniqueName index="472" name="[All_Data_PP].[Debtor Number].&amp;[3014656]"/>
            <x15:cachedUniqueName index="473" name="[All_Data_PP].[Debtor Number].&amp;[3014657]"/>
            <x15:cachedUniqueName index="474" name="[All_Data_PP].[Debtor Number].&amp;[3014660]"/>
            <x15:cachedUniqueName index="475" name="[All_Data_PP].[Debtor Number].&amp;[3014661]"/>
            <x15:cachedUniqueName index="476" name="[All_Data_PP].[Debtor Number].&amp;[3014663]"/>
            <x15:cachedUniqueName index="477" name="[All_Data_PP].[Debtor Number].&amp;[3014664]"/>
            <x15:cachedUniqueName index="478" name="[All_Data_PP].[Debtor Number].&amp;[3014665]"/>
            <x15:cachedUniqueName index="479" name="[All_Data_PP].[Debtor Number].&amp;[3014667]"/>
            <x15:cachedUniqueName index="480" name="[All_Data_PP].[Debtor Number].&amp;[3014668]"/>
            <x15:cachedUniqueName index="481" name="[All_Data_PP].[Debtor Number].&amp;[3014677]"/>
            <x15:cachedUniqueName index="482" name="[All_Data_PP].[Debtor Number].&amp;[3014678]"/>
            <x15:cachedUniqueName index="483" name="[All_Data_PP].[Debtor Number].&amp;[3014679]"/>
            <x15:cachedUniqueName index="484" name="[All_Data_PP].[Debtor Number].&amp;[3014694]"/>
            <x15:cachedUniqueName index="485" name="[All_Data_PP].[Debtor Number].&amp;[3014695]"/>
            <x15:cachedUniqueName index="486" name="[All_Data_PP].[Debtor Number].&amp;[3014697]"/>
            <x15:cachedUniqueName index="487" name="[All_Data_PP].[Debtor Number].&amp;[3014700]"/>
            <x15:cachedUniqueName index="488" name="[All_Data_PP].[Debtor Number].&amp;[3014702]"/>
            <x15:cachedUniqueName index="489" name="[All_Data_PP].[Debtor Number].&amp;[3014707]"/>
            <x15:cachedUniqueName index="490" name="[All_Data_PP].[Debtor Number].&amp;[3014716]"/>
            <x15:cachedUniqueName index="491" name="[All_Data_PP].[Debtor Number].&amp;[3014718]"/>
            <x15:cachedUniqueName index="492" name="[All_Data_PP].[Debtor Number].&amp;[3014721]"/>
            <x15:cachedUniqueName index="493" name="[All_Data_PP].[Debtor Number].&amp;[3014725]"/>
            <x15:cachedUniqueName index="494" name="[All_Data_PP].[Debtor Number].&amp;[3014730]"/>
            <x15:cachedUniqueName index="495" name="[All_Data_PP].[Debtor Number].&amp;[3014733]"/>
            <x15:cachedUniqueName index="496" name="[All_Data_PP].[Debtor Number].&amp;[3014734]"/>
            <x15:cachedUniqueName index="497" name="[All_Data_PP].[Debtor Number].&amp;[3014736]"/>
            <x15:cachedUniqueName index="498" name="[All_Data_PP].[Debtor Number].&amp;[3014738]"/>
            <x15:cachedUniqueName index="499" name="[All_Data_PP].[Debtor Number].&amp;[3014741]"/>
            <x15:cachedUniqueName index="500" name="[All_Data_PP].[Debtor Number].&amp;[3014743]"/>
            <x15:cachedUniqueName index="501" name="[All_Data_PP].[Debtor Number].&amp;[3014744]"/>
            <x15:cachedUniqueName index="502" name="[All_Data_PP].[Debtor Number].&amp;[3014745]"/>
            <x15:cachedUniqueName index="503" name="[All_Data_PP].[Debtor Number].&amp;[3014746]"/>
            <x15:cachedUniqueName index="504" name="[All_Data_PP].[Debtor Number].&amp;[3014749]"/>
            <x15:cachedUniqueName index="505" name="[All_Data_PP].[Debtor Number].&amp;[3014751]"/>
            <x15:cachedUniqueName index="506" name="[All_Data_PP].[Debtor Number].&amp;[3014756]"/>
            <x15:cachedUniqueName index="507" name="[All_Data_PP].[Debtor Number].&amp;[3014758]"/>
            <x15:cachedUniqueName index="508" name="[All_Data_PP].[Debtor Number].&amp;[3014764]"/>
            <x15:cachedUniqueName index="509" name="[All_Data_PP].[Debtor Number].&amp;[3014766]"/>
            <x15:cachedUniqueName index="510" name="[All_Data_PP].[Debtor Number].&amp;[3014767]"/>
            <x15:cachedUniqueName index="511" name="[All_Data_PP].[Debtor Number].&amp;[3014774]"/>
            <x15:cachedUniqueName index="512" name="[All_Data_PP].[Debtor Number].&amp;[3014776]"/>
            <x15:cachedUniqueName index="513" name="[All_Data_PP].[Debtor Number].&amp;[3014779]"/>
            <x15:cachedUniqueName index="514" name="[All_Data_PP].[Debtor Number].&amp;[3014783]"/>
            <x15:cachedUniqueName index="515" name="[All_Data_PP].[Debtor Number].&amp;[3014787]"/>
            <x15:cachedUniqueName index="516" name="[All_Data_PP].[Debtor Number].&amp;[3014790]"/>
            <x15:cachedUniqueName index="517" name="[All_Data_PP].[Debtor Number].&amp;[3014798]"/>
            <x15:cachedUniqueName index="518" name="[All_Data_PP].[Debtor Number].&amp;[3014804]"/>
            <x15:cachedUniqueName index="519" name="[All_Data_PP].[Debtor Number].&amp;[3014806]"/>
            <x15:cachedUniqueName index="520" name="[All_Data_PP].[Debtor Number].&amp;[3014807]"/>
            <x15:cachedUniqueName index="521" name="[All_Data_PP].[Debtor Number].&amp;[3014808]"/>
            <x15:cachedUniqueName index="522" name="[All_Data_PP].[Debtor Number].&amp;[3014810]"/>
            <x15:cachedUniqueName index="523" name="[All_Data_PP].[Debtor Number].&amp;[3014817]"/>
            <x15:cachedUniqueName index="524" name="[All_Data_PP].[Debtor Number].&amp;[3014818]"/>
            <x15:cachedUniqueName index="525" name="[All_Data_PP].[Debtor Number].&amp;[3014822]"/>
            <x15:cachedUniqueName index="526" name="[All_Data_PP].[Debtor Number].&amp;[3014824]"/>
            <x15:cachedUniqueName index="527" name="[All_Data_PP].[Debtor Number].&amp;[3014825]"/>
            <x15:cachedUniqueName index="528" name="[All_Data_PP].[Debtor Number].&amp;[3014830]"/>
            <x15:cachedUniqueName index="529" name="[All_Data_PP].[Debtor Number].&amp;[3014845]"/>
            <x15:cachedUniqueName index="530" name="[All_Data_PP].[Debtor Number].&amp;[3014861]"/>
            <x15:cachedUniqueName index="531" name="[All_Data_PP].[Debtor Number].&amp;[3014870]"/>
            <x15:cachedUniqueName index="532" name="[All_Data_PP].[Debtor Number].&amp;[3014888]"/>
            <x15:cachedUniqueName index="533" name="[All_Data_PP].[Debtor Number].&amp;[3014894]"/>
            <x15:cachedUniqueName index="534" name="[All_Data_PP].[Debtor Number].&amp;[3014897]"/>
            <x15:cachedUniqueName index="535" name="[All_Data_PP].[Debtor Number].&amp;[3014898]"/>
            <x15:cachedUniqueName index="536" name="[All_Data_PP].[Debtor Number].&amp;[3014899]"/>
            <x15:cachedUniqueName index="537" name="[All_Data_PP].[Debtor Number].&amp;[3014904]"/>
            <x15:cachedUniqueName index="538" name="[All_Data_PP].[Debtor Number].&amp;[3014922]"/>
            <x15:cachedUniqueName index="539" name="[All_Data_PP].[Debtor Number].&amp;[3014927]"/>
            <x15:cachedUniqueName index="540" name="[All_Data_PP].[Debtor Number].&amp;[3014931]"/>
            <x15:cachedUniqueName index="541" name="[All_Data_PP].[Debtor Number].&amp;[3014932]"/>
            <x15:cachedUniqueName index="542" name="[All_Data_PP].[Debtor Number].&amp;[3014933]"/>
            <x15:cachedUniqueName index="543" name="[All_Data_PP].[Debtor Number].&amp;[3014945]"/>
            <x15:cachedUniqueName index="544" name="[All_Data_PP].[Debtor Number].&amp;[3014946]"/>
            <x15:cachedUniqueName index="545" name="[All_Data_PP].[Debtor Number].&amp;[3014948]"/>
            <x15:cachedUniqueName index="546" name="[All_Data_PP].[Debtor Number].&amp;[3014952]"/>
            <x15:cachedUniqueName index="547" name="[All_Data_PP].[Debtor Number].&amp;[3014966]"/>
            <x15:cachedUniqueName index="548" name="[All_Data_PP].[Debtor Number].&amp;[3014969]"/>
            <x15:cachedUniqueName index="549" name="[All_Data_PP].[Debtor Number].&amp;[6000041]"/>
            <x15:cachedUniqueName index="550" name="[All_Data_PP].[Debtor Number].&amp;[6000085]"/>
            <x15:cachedUniqueName index="551" name="[All_Data_PP].[Debtor Number].&amp;[6000092]"/>
            <x15:cachedUniqueName index="552" name="[All_Data_PP].[Debtor Number].&amp;[6000095]"/>
            <x15:cachedUniqueName index="553" name="[All_Data_PP].[Debtor Number].&amp;[6000155]"/>
            <x15:cachedUniqueName index="554" name="[All_Data_PP].[Debtor Number].&amp;[6000156]"/>
            <x15:cachedUniqueName index="555" name="[All_Data_PP].[Debtor Number].&amp;[6000176]"/>
            <x15:cachedUniqueName index="556" name="[All_Data_PP].[Debtor Number].&amp;[6000205]"/>
            <x15:cachedUniqueName index="557" name="[All_Data_PP].[Debtor Number].&amp;[6000206]"/>
            <x15:cachedUniqueName index="558" name="[All_Data_PP].[Debtor Number].&amp;[6000213]"/>
            <x15:cachedUniqueName index="559" name="[All_Data_PP].[Debtor Number].&amp;[6000222]"/>
            <x15:cachedUniqueName index="560" name="[All_Data_PP].[Debtor Number].&amp;[6000232]"/>
            <x15:cachedUniqueName index="561" name="[All_Data_PP].[Debtor Number].&amp;[6000261]"/>
            <x15:cachedUniqueName index="562" name="[All_Data_PP].[Debtor Number].&amp;[6000302]"/>
            <x15:cachedUniqueName index="563" name="[All_Data_PP].[Debtor Number].&amp;[6000327]"/>
            <x15:cachedUniqueName index="564" name="[All_Data_PP].[Debtor Number].&amp;[6000335]"/>
            <x15:cachedUniqueName index="565" name="[All_Data_PP].[Debtor Number].&amp;[6000411]"/>
            <x15:cachedUniqueName index="566" name="[All_Data_PP].[Debtor Number].&amp;[6000468]"/>
            <x15:cachedUniqueName index="567" name="[All_Data_PP].[Debtor Number].&amp;[6000476]"/>
            <x15:cachedUniqueName index="568" name="[All_Data_PP].[Debtor Number].&amp;[6000477]"/>
            <x15:cachedUniqueName index="569" name="[All_Data_PP].[Debtor Number].&amp;[6000556]"/>
            <x15:cachedUniqueName index="570" name="[All_Data_PP].[Debtor Number].&amp;[6000570]"/>
            <x15:cachedUniqueName index="571" name="[All_Data_PP].[Debtor Number].&amp;[6000581]"/>
            <x15:cachedUniqueName index="572" name="[All_Data_PP].[Debtor Number].&amp;[6000590]"/>
            <x15:cachedUniqueName index="573" name="[All_Data_PP].[Debtor Number].&amp;[6001015]"/>
            <x15:cachedUniqueName index="574" name="[All_Data_PP].[Debtor Number].&amp;[6001050]"/>
            <x15:cachedUniqueName index="575" name="[All_Data_PP].[Debtor Number].&amp;[6001054]"/>
            <x15:cachedUniqueName index="576" name="[All_Data_PP].[Debtor Number].&amp;[6001065]"/>
            <x15:cachedUniqueName index="577" name="[All_Data_PP].[Debtor Number].&amp;[6001067]"/>
            <x15:cachedUniqueName index="578" name="[All_Data_PP].[Debtor Number].&amp;[6001072]"/>
            <x15:cachedUniqueName index="579" name="[All_Data_PP].[Debtor Number].&amp;[6001073]"/>
            <x15:cachedUniqueName index="580" name="[All_Data_PP].[Debtor Number].&amp;[6001092]"/>
            <x15:cachedUniqueName index="581" name="[All_Data_PP].[Debtor Number].&amp;[6001108]"/>
            <x15:cachedUniqueName index="582" name="[All_Data_PP].[Debtor Number].&amp;[6001125]"/>
            <x15:cachedUniqueName index="583" name="[All_Data_PP].[Debtor Number].&amp;[6001129]"/>
            <x15:cachedUniqueName index="584" name="[All_Data_PP].[Debtor Number].&amp;[6001130]"/>
            <x15:cachedUniqueName index="585" name="[All_Data_PP].[Debtor Number].&amp;[6001143]"/>
            <x15:cachedUniqueName index="586" name="[All_Data_PP].[Debtor Number].&amp;[6001180]"/>
            <x15:cachedUniqueName index="587" name="[All_Data_PP].[Debtor Number].&amp;[6001181]"/>
            <x15:cachedUniqueName index="588" name="[All_Data_PP].[Debtor Number].&amp;[6001214]"/>
            <x15:cachedUniqueName index="589" name="[All_Data_PP].[Debtor Number].&amp;[6001227]"/>
            <x15:cachedUniqueName index="590" name="[All_Data_PP].[Debtor Number].&amp;[6001238]"/>
            <x15:cachedUniqueName index="591" name="[All_Data_PP].[Debtor Number].&amp;[6001247]"/>
            <x15:cachedUniqueName index="592" name="[All_Data_PP].[Debtor Number].&amp;[6001276]"/>
            <x15:cachedUniqueName index="593" name="[All_Data_PP].[Debtor Number].&amp;[6001280]"/>
            <x15:cachedUniqueName index="594" name="[All_Data_PP].[Debtor Number].&amp;[6001291]"/>
            <x15:cachedUniqueName index="595" name="[All_Data_PP].[Debtor Number].&amp;[6001302]"/>
            <x15:cachedUniqueName index="596" name="[All_Data_PP].[Debtor Number].&amp;[6001303]"/>
            <x15:cachedUniqueName index="597" name="[All_Data_PP].[Debtor Number].&amp;[6001311]"/>
            <x15:cachedUniqueName index="598" name="[All_Data_PP].[Debtor Number].&amp;[6001314]"/>
            <x15:cachedUniqueName index="599" name="[All_Data_PP].[Debtor Number].&amp;[6001322]"/>
            <x15:cachedUniqueName index="600" name="[All_Data_PP].[Debtor Number].&amp;[6001323]"/>
            <x15:cachedUniqueName index="601" name="[All_Data_PP].[Debtor Number].&amp;[6001330]"/>
            <x15:cachedUniqueName index="602" name="[All_Data_PP].[Debtor Number].&amp;[6001345]"/>
            <x15:cachedUniqueName index="603" name="[All_Data_PP].[Debtor Number].&amp;[6001349]"/>
            <x15:cachedUniqueName index="604" name="[All_Data_PP].[Debtor Number].&amp;[6001350]"/>
            <x15:cachedUniqueName index="605" name="[All_Data_PP].[Debtor Number].&amp;[6001358]"/>
            <x15:cachedUniqueName index="606" name="[All_Data_PP].[Debtor Number].&amp;[6001359]"/>
            <x15:cachedUniqueName index="607" name="[All_Data_PP].[Debtor Number].&amp;[6001363]"/>
            <x15:cachedUniqueName index="608" name="[All_Data_PP].[Debtor Number].&amp;[6001385]"/>
            <x15:cachedUniqueName index="609" name="[All_Data_PP].[Debtor Number].&amp;[6001409]"/>
            <x15:cachedUniqueName index="610" name="[All_Data_PP].[Debtor Number].&amp;[6001419]"/>
            <x15:cachedUniqueName index="611" name="[All_Data_PP].[Debtor Number].&amp;[6001422]"/>
            <x15:cachedUniqueName index="612" name="[All_Data_PP].[Debtor Number].&amp;[6001433]"/>
            <x15:cachedUniqueName index="613" name="[All_Data_PP].[Debtor Number].&amp;[6001434]"/>
            <x15:cachedUniqueName index="614" name="[All_Data_PP].[Debtor Number].&amp;[6001441]"/>
            <x15:cachedUniqueName index="615" name="[All_Data_PP].[Debtor Number].&amp;[6001465]"/>
            <x15:cachedUniqueName index="616" name="[All_Data_PP].[Debtor Number].&amp;[6001467]"/>
            <x15:cachedUniqueName index="617" name="[All_Data_PP].[Debtor Number].&amp;[6001479]"/>
            <x15:cachedUniqueName index="618" name="[All_Data_PP].[Debtor Number].&amp;[6001488]"/>
            <x15:cachedUniqueName index="619" name="[All_Data_PP].[Debtor Number].&amp;[6001499]"/>
            <x15:cachedUniqueName index="620" name="[All_Data_PP].[Debtor Number].&amp;[6001516]"/>
            <x15:cachedUniqueName index="621" name="[All_Data_PP].[Debtor Number].&amp;[6001525]"/>
            <x15:cachedUniqueName index="622" name="[All_Data_PP].[Debtor Number].&amp;[6001532]"/>
            <x15:cachedUniqueName index="623" name="[All_Data_PP].[Debtor Number].&amp;[6001536]"/>
            <x15:cachedUniqueName index="624" name="[All_Data_PP].[Debtor Number].&amp;[6001540]"/>
            <x15:cachedUniqueName index="625" name="[All_Data_PP].[Debtor Number].&amp;[6001546]"/>
            <x15:cachedUniqueName index="626" name="[All_Data_PP].[Debtor Number].&amp;[6001562]"/>
            <x15:cachedUniqueName index="627" name="[All_Data_PP].[Debtor Number].&amp;[6001578]"/>
            <x15:cachedUniqueName index="628" name="[All_Data_PP].[Debtor Number].&amp;[6001584]"/>
            <x15:cachedUniqueName index="629" name="[All_Data_PP].[Debtor Number].&amp;[6001588]"/>
            <x15:cachedUniqueName index="630" name="[All_Data_PP].[Debtor Number].&amp;[6001589]"/>
            <x15:cachedUniqueName index="631" name="[All_Data_PP].[Debtor Number].&amp;[6001590]"/>
            <x15:cachedUniqueName index="632" name="[All_Data_PP].[Debtor Number].&amp;[6001605]"/>
            <x15:cachedUniqueName index="633" name="[All_Data_PP].[Debtor Number].&amp;[6001612]"/>
            <x15:cachedUniqueName index="634" name="[All_Data_PP].[Debtor Number].&amp;[6001615]"/>
            <x15:cachedUniqueName index="635" name="[All_Data_PP].[Debtor Number].&amp;[6001626]"/>
            <x15:cachedUniqueName index="636" name="[All_Data_PP].[Debtor Number].&amp;[6001628]"/>
            <x15:cachedUniqueName index="637" name="[All_Data_PP].[Debtor Number].&amp;[6001639]"/>
            <x15:cachedUniqueName index="638" name="[All_Data_PP].[Debtor Number].&amp;[6001645]"/>
            <x15:cachedUniqueName index="639" name="[All_Data_PP].[Debtor Number].&amp;[6001656]"/>
            <x15:cachedUniqueName index="640" name="[All_Data_PP].[Debtor Number].&amp;[6001667]"/>
            <x15:cachedUniqueName index="641" name="[All_Data_PP].[Debtor Number].&amp;[6001668]"/>
            <x15:cachedUniqueName index="642" name="[All_Data_PP].[Debtor Number].&amp;[6001676]"/>
            <x15:cachedUniqueName index="643" name="[All_Data_PP].[Debtor Number].&amp;[6001679]"/>
            <x15:cachedUniqueName index="644" name="[All_Data_PP].[Debtor Number].&amp;[6001680]"/>
            <x15:cachedUniqueName index="645" name="[All_Data_PP].[Debtor Number].&amp;[6001708]"/>
            <x15:cachedUniqueName index="646" name="[All_Data_PP].[Debtor Number].&amp;[6001726]"/>
            <x15:cachedUniqueName index="647" name="[All_Data_PP].[Debtor Number].&amp;[6001731]"/>
            <x15:cachedUniqueName index="648" name="[All_Data_PP].[Debtor Number].&amp;[6001736]"/>
            <x15:cachedUniqueName index="649" name="[All_Data_PP].[Debtor Number].&amp;[6001744]"/>
            <x15:cachedUniqueName index="650" name="[All_Data_PP].[Debtor Number].&amp;[6001755]"/>
            <x15:cachedUniqueName index="651" name="[All_Data_PP].[Debtor Number].&amp;[6001765]"/>
            <x15:cachedUniqueName index="652" name="[All_Data_PP].[Debtor Number].&amp;[6001766]"/>
          </x15:cachedUniqueNames>
        </ext>
      </extLst>
    </cacheField>
    <cacheField name="[All_Data_PP].[Debtor Segment].[Debtor Segment]" caption="Debtor Segment" numFmtId="0" hierarchy="5" level="1">
      <sharedItems count="2">
        <s v="Small"/>
        <s v="Medium"/>
      </sharedItems>
    </cacheField>
    <cacheField name="[All_Data_PP].[Country Code].[Country Code]" caption="Country Code" numFmtId="0" hierarchy="3" level="1">
      <sharedItems count="3">
        <s v="CBE1"/>
        <s v="CNO1"/>
        <s v="CES1"/>
      </sharedItems>
    </cacheField>
    <cacheField name="[Measures].[Sum of EUR Sales Amount]" caption="Sum of EUR Sales Amount" numFmtId="0" hierarchy="26" level="32767"/>
    <cacheField name="[Measures].[Sum of Gross Profit]" caption="Sum of Gross Profit" numFmtId="0" hierarchy="31" level="32767"/>
  </cacheFields>
  <cacheHierarchies count="33">
    <cacheHierarchy uniqueName="[All_Data_PP].[Invoice (Year+Month)]" caption="Invoice (Year+Month)" attribute="1" defaultMemberUniqueName="[All_Data_PP].[Invoice (Year+Month)].[All]" allUniqueName="[All_Data_PP].[Invoice (Year+Month)].[All]" dimensionUniqueName="[All_Data_PP]" displayFolder="" count="0" memberValueDatatype="20" unbalanced="0"/>
    <cacheHierarchy uniqueName="[All_Data_PP].[Year]" caption="Year" attribute="1" defaultMemberUniqueName="[All_Data_PP].[Year].[All]" allUniqueName="[All_Data_PP].[Year].[All]" dimensionUniqueName="[All_Data_PP]" displayFolder="" count="0" memberValueDatatype="130" unbalanced="0"/>
    <cacheHierarchy uniqueName="[All_Data_PP].[Month]" caption="Month" attribute="1" defaultMemberUniqueName="[All_Data_PP].[Month].[All]" allUniqueName="[All_Data_PP].[Month].[All]" dimensionUniqueName="[All_Data_PP]" displayFolder="" count="2" memberValueDatatype="130" unbalanced="0"/>
    <cacheHierarchy uniqueName="[All_Data_PP].[Country Code]" caption="Country Code" attribute="1" defaultMemberUniqueName="[All_Data_PP].[Country Code].[All]" allUniqueName="[All_Data_PP].[Country Code].[All]" dimensionUniqueName="[All_Data_PP]" displayFolder="" count="2" memberValueDatatype="130" unbalanced="0">
      <fieldsUsage count="2">
        <fieldUsage x="-1"/>
        <fieldUsage x="4"/>
      </fieldsUsage>
    </cacheHierarchy>
    <cacheHierarchy uniqueName="[All_Data_PP].[Debtor Number]" caption="Debtor Number" attribute="1" defaultMemberUniqueName="[All_Data_PP].[Debtor Number].[All]" allUniqueName="[All_Data_PP].[Debtor Number].[All]" dimensionUniqueName="[All_Data_PP]" displayFolder="" count="2" memberValueDatatype="20" unbalanced="0">
      <fieldsUsage count="2">
        <fieldUsage x="-1"/>
        <fieldUsage x="2"/>
      </fieldsUsage>
    </cacheHierarchy>
    <cacheHierarchy uniqueName="[All_Data_PP].[Debtor Segment]" caption="Debtor Segment" attribute="1" defaultMemberUniqueName="[All_Data_PP].[Debtor Segment].[All]" allUniqueName="[All_Data_PP].[Debtor Segment].[All]" dimensionUniqueName="[All_Data_PP]" displayFolder="" count="2" memberValueDatatype="130" unbalanced="0">
      <fieldsUsage count="2">
        <fieldUsage x="-1"/>
        <fieldUsage x="3"/>
      </fieldsUsage>
    </cacheHierarchy>
    <cacheHierarchy uniqueName="[All_Data_PP].[Tier1 Description]" caption="Tier1 Description" attribute="1" defaultMemberUniqueName="[All_Data_PP].[Tier1 Description].[All]" allUniqueName="[All_Data_PP].[Tier1 Description].[All]" dimensionUniqueName="[All_Data_PP]" displayFolder="" count="0" memberValueDatatype="130" unbalanced="0"/>
    <cacheHierarchy uniqueName="[All_Data_PP].[Tier2 Description]" caption="Tier2 Description" attribute="1" defaultMemberUniqueName="[All_Data_PP].[Tier2 Description].[All]" allUniqueName="[All_Data_PP].[Tier2 Description].[All]" dimensionUniqueName="[All_Data_PP]" displayFolder="" count="2" memberValueDatatype="130" unbalanced="0">
      <fieldsUsage count="2">
        <fieldUsage x="-1"/>
        <fieldUsage x="0"/>
      </fieldsUsage>
    </cacheHierarchy>
    <cacheHierarchy uniqueName="[All_Data_PP].[Order No]" caption="Order No" attribute="1" defaultMemberUniqueName="[All_Data_PP].[Order No].[All]" allUniqueName="[All_Data_PP].[Order No].[All]" dimensionUniqueName="[All_Data_PP]" displayFolder="" count="0" memberValueDatatype="20" unbalanced="0"/>
    <cacheHierarchy uniqueName="[All_Data_PP].[Order Line Quantity]" caption="Order Line Quantity" attribute="1" defaultMemberUniqueName="[All_Data_PP].[Order Line Quantity].[All]" allUniqueName="[All_Data_PP].[Order Line Quantity].[All]" dimensionUniqueName="[All_Data_PP]" displayFolder="" count="0" memberValueDatatype="20" unbalanced="0"/>
    <cacheHierarchy uniqueName="[All_Data_PP].[EUR Sales Amount]" caption="EUR Sales Amount" attribute="1" defaultMemberUniqueName="[All_Data_PP].[EUR Sales Amount].[All]" allUniqueName="[All_Data_PP].[EUR Sales Amount].[All]" dimensionUniqueName="[All_Data_PP]" displayFolder="" count="0" memberValueDatatype="5" unbalanced="0"/>
    <cacheHierarchy uniqueName="[All_Data_PP].[EUR Cost Amount]" caption="EUR Cost Amount" attribute="1" defaultMemberUniqueName="[All_Data_PP].[EUR Cost Amount].[All]" allUniqueName="[All_Data_PP].[EUR Cost Amount].[All]" dimensionUniqueName="[All_Data_PP]" displayFolder="" count="0" memberValueDatatype="5" unbalanced="0"/>
    <cacheHierarchy uniqueName="[All_Data_PP].[Gross Profit]" caption="Gross Profit" attribute="1" defaultMemberUniqueName="[All_Data_PP].[Gross Profit].[All]" allUniqueName="[All_Data_PP].[Gross Profit].[All]" dimensionUniqueName="[All_Data_PP]" displayFolder="" count="0" memberValueDatatype="5" unbalanced="0"/>
    <cacheHierarchy uniqueName="[All_Data_PP].[Return]" caption="Return" attribute="1" defaultMemberUniqueName="[All_Data_PP].[Return].[All]" allUniqueName="[All_Data_PP].[Return].[All]" dimensionUniqueName="[All_Data_PP]" displayFolder="" count="2" memberValueDatatype="20" unbalanced="0">
      <fieldsUsage count="2">
        <fieldUsage x="-1"/>
        <fieldUsage x="1"/>
      </fieldsUsage>
    </cacheHierarchy>
    <cacheHierarchy uniqueName="[All_Data_PP].[Tier2&amp;OrderNo]" caption="Tier2&amp;OrderNo" attribute="1" defaultMemberUniqueName="[All_Data_PP].[Tier2&amp;OrderNo].[All]" allUniqueName="[All_Data_PP].[Tier2&amp;OrderNo].[All]" dimensionUniqueName="[All_Data_PP]" displayFolder="" count="0" memberValueDatatype="130" unbalanced="0"/>
    <cacheHierarchy uniqueName="[All_Data_PP].[Corr for Tier2]" caption="Corr for Tier2" attribute="1" defaultMemberUniqueName="[All_Data_PP].[Corr for Tier2].[All]" allUniqueName="[All_Data_PP].[Corr for Tier2].[All]" dimensionUniqueName="[All_Data_PP]" displayFolder="" count="0" memberValueDatatype="5" unbalanced="0"/>
    <cacheHierarchy uniqueName="[Measures].[Av_price]" caption="Av_price" measure="1" displayFolder="" measureGroup="All_Data_PP" count="0"/>
    <cacheHierarchy uniqueName="[Measures].[min_price]" caption="min_price" measure="1" displayFolder="" measureGroup="All_Data_PP" count="0"/>
    <cacheHierarchy uniqueName="[Measures].[max_price]" caption="max_price" measure="1" displayFolder="" measureGroup="All_Data_PP" count="0"/>
    <cacheHierarchy uniqueName="[Measures].[minPr_price]" caption="minPr_price" measure="1" displayFolder="" measureGroup="All_Data_PP" count="0"/>
    <cacheHierarchy uniqueName="[Measures].[maxPr_price]" caption="maxPr_price" measure="1" displayFolder="" measureGroup="All_Data_PP" count="0"/>
    <cacheHierarchy uniqueName="[Measures].[Cost_per_unit]" caption="Cost_per_unit" measure="1" displayFolder="" measureGroup="All_Data_PP" count="0"/>
    <cacheHierarchy uniqueName="[Measures].[-1VOLUME]" caption="-1VOLUME" measure="1" displayFolder="" measureGroup="All_Data_PP" count="0"/>
    <cacheHierarchy uniqueName="[Measures].[__XL_Count All_Data]" caption="__XL_Count All_Data" measure="1" displayFolder="" measureGroup="All_Data_PP" count="0" hidden="1"/>
    <cacheHierarchy uniqueName="[Measures].[__No measures defined]" caption="__No measures defined" measure="1" displayFolder="" count="0" hidden="1"/>
    <cacheHierarchy uniqueName="[Measures].[Sum of Order Line Quantity]" caption="Sum of Order Line Quantity" measure="1" displayFolder="" measureGroup="All_Data_PP" count="0" hidden="1">
      <extLst>
        <ext xmlns:x15="http://schemas.microsoft.com/office/spreadsheetml/2010/11/main" uri="{B97F6D7D-B522-45F9-BDA1-12C45D357490}">
          <x15:cacheHierarchy aggregatedColumn="9"/>
        </ext>
      </extLst>
    </cacheHierarchy>
    <cacheHierarchy uniqueName="[Measures].[Sum of EUR Sales Amount]" caption="Sum of EUR Sales Amount" measure="1" displayFolder="" measureGroup="All_Data_PP" count="0" oneField="1" hidden="1">
      <fieldsUsage count="1">
        <fieldUsage x="5"/>
      </fieldsUsage>
      <extLst>
        <ext xmlns:x15="http://schemas.microsoft.com/office/spreadsheetml/2010/11/main" uri="{B97F6D7D-B522-45F9-BDA1-12C45D357490}">
          <x15:cacheHierarchy aggregatedColumn="10"/>
        </ext>
      </extLst>
    </cacheHierarchy>
    <cacheHierarchy uniqueName="[Measures].[Sum of Invoice (Year+Month)]" caption="Sum of Invoice (Year+Month)" measure="1" displayFolder="" measureGroup="All_Data_PP" count="0" hidden="1">
      <extLst>
        <ext xmlns:x15="http://schemas.microsoft.com/office/spreadsheetml/2010/11/main" uri="{B97F6D7D-B522-45F9-BDA1-12C45D357490}">
          <x15:cacheHierarchy aggregatedColumn="0"/>
        </ext>
      </extLst>
    </cacheHierarchy>
    <cacheHierarchy uniqueName="[Measures].[Sum of Order No]" caption="Sum of Order No" measure="1" displayFolder="" measureGroup="All_Data_PP" count="0" hidden="1">
      <extLst>
        <ext xmlns:x15="http://schemas.microsoft.com/office/spreadsheetml/2010/11/main" uri="{B97F6D7D-B522-45F9-BDA1-12C45D357490}">
          <x15:cacheHierarchy aggregatedColumn="8"/>
        </ext>
      </extLst>
    </cacheHierarchy>
    <cacheHierarchy uniqueName="[Measures].[Sum of Corr for Tier2]" caption="Sum of Corr for Tier2" measure="1" displayFolder="" measureGroup="All_Data_PP" count="0" hidden="1">
      <extLst>
        <ext xmlns:x15="http://schemas.microsoft.com/office/spreadsheetml/2010/11/main" uri="{B97F6D7D-B522-45F9-BDA1-12C45D357490}">
          <x15:cacheHierarchy aggregatedColumn="15"/>
        </ext>
      </extLst>
    </cacheHierarchy>
    <cacheHierarchy uniqueName="[Measures].[Average of Corr for Tier2]" caption="Average of Corr for Tier2" measure="1" displayFolder="" measureGroup="All_Data_PP" count="0" hidden="1">
      <extLst>
        <ext xmlns:x15="http://schemas.microsoft.com/office/spreadsheetml/2010/11/main" uri="{B97F6D7D-B522-45F9-BDA1-12C45D357490}">
          <x15:cacheHierarchy aggregatedColumn="15"/>
        </ext>
      </extLst>
    </cacheHierarchy>
    <cacheHierarchy uniqueName="[Measures].[Sum of Gross Profit]" caption="Sum of Gross Profit" measure="1" displayFolder="" measureGroup="All_Data_PP" count="0" oneField="1" hidden="1">
      <fieldsUsage count="1">
        <fieldUsage x="6"/>
      </fieldsUsage>
      <extLst>
        <ext xmlns:x15="http://schemas.microsoft.com/office/spreadsheetml/2010/11/main" uri="{B97F6D7D-B522-45F9-BDA1-12C45D357490}">
          <x15:cacheHierarchy aggregatedColumn="12"/>
        </ext>
      </extLst>
    </cacheHierarchy>
    <cacheHierarchy uniqueName="[Measures].[Sum of EUR Cost Amount]" caption="Sum of EUR Cost Amount" measure="1" displayFolder="" measureGroup="All_Data_PP" count="0" hidden="1">
      <extLst>
        <ext xmlns:x15="http://schemas.microsoft.com/office/spreadsheetml/2010/11/main" uri="{B97F6D7D-B522-45F9-BDA1-12C45D357490}">
          <x15:cacheHierarchy aggregatedColumn="11"/>
        </ext>
      </extLst>
    </cacheHierarchy>
  </cacheHierarchies>
  <kpis count="0"/>
  <dimensions count="2">
    <dimension name="All_Data_PP" uniqueName="[All_Data_PP]" caption="All_Data_PP"/>
    <dimension measure="1" name="Measures" uniqueName="[Measures]" caption="Measures"/>
  </dimensions>
  <measureGroups count="1">
    <measureGroup name="All_Data_PP" caption="All_Data_PP"/>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mitry Meshkov" refreshedDate="45075.522237500001" createdVersion="5" refreshedVersion="8" minRefreshableVersion="3" recordCount="0" supportSubquery="1" supportAdvancedDrill="1" xr:uid="{00000000-000A-0000-FFFF-FFFF43120000}">
  <cacheSource type="external" connectionId="1"/>
  <cacheFields count="7">
    <cacheField name="[Measures].[Av_price]" caption="Av_price" numFmtId="0" hierarchy="16" level="32767"/>
    <cacheField name="[Measures].[minPr_price]" caption="minPr_price" numFmtId="0" hierarchy="19" level="32767"/>
    <cacheField name="[Measures].[maxPr_price]" caption="maxPr_price" numFmtId="0" hierarchy="20" level="32767"/>
    <cacheField name="[All_Data_PP].[Order Line Quantity].[Order Line Quantity]" caption="Order Line Quantity" numFmtId="0" hierarchy="9" level="1">
      <sharedItems containsSemiMixedTypes="0" containsString="0" containsNumber="1" containsInteger="1" minValue="2" maxValue="13000" count="34">
        <n v="2"/>
        <n v="18"/>
        <n v="20"/>
        <n v="36"/>
        <n v="40"/>
        <n v="50"/>
        <n v="60"/>
        <n v="78"/>
        <n v="80"/>
        <n v="84"/>
        <n v="100"/>
        <n v="140"/>
        <n v="150"/>
        <n v="200"/>
        <n v="202"/>
        <n v="208"/>
        <n v="240"/>
        <n v="252"/>
        <n v="300"/>
        <n v="400"/>
        <n v="404"/>
        <n v="410"/>
        <n v="500"/>
        <n v="520"/>
        <n v="600"/>
        <n v="800"/>
        <n v="1000"/>
        <n v="2000"/>
        <n v="2800"/>
        <n v="2810"/>
        <n v="5000"/>
        <n v="13000"/>
        <n v="6" u="1"/>
        <n v="6000" u="1"/>
      </sharedItems>
      <extLst>
        <ext xmlns:x15="http://schemas.microsoft.com/office/spreadsheetml/2010/11/main" uri="{4F2E5C28-24EA-4eb8-9CBF-B6C8F9C3D259}">
          <x15:cachedUniqueNames>
            <x15:cachedUniqueName index="0" name="[All_Data_PP].[Order Line Quantity].&amp;[2]"/>
            <x15:cachedUniqueName index="1" name="[All_Data_PP].[Order Line Quantity].&amp;[18]"/>
            <x15:cachedUniqueName index="2" name="[All_Data_PP].[Order Line Quantity].&amp;[20]"/>
            <x15:cachedUniqueName index="3" name="[All_Data_PP].[Order Line Quantity].&amp;[36]"/>
            <x15:cachedUniqueName index="4" name="[All_Data_PP].[Order Line Quantity].&amp;[40]"/>
            <x15:cachedUniqueName index="5" name="[All_Data_PP].[Order Line Quantity].&amp;[50]"/>
            <x15:cachedUniqueName index="6" name="[All_Data_PP].[Order Line Quantity].&amp;[60]"/>
            <x15:cachedUniqueName index="7" name="[All_Data_PP].[Order Line Quantity].&amp;[78]"/>
            <x15:cachedUniqueName index="8" name="[All_Data_PP].[Order Line Quantity].&amp;[80]"/>
            <x15:cachedUniqueName index="9" name="[All_Data_PP].[Order Line Quantity].&amp;[84]"/>
            <x15:cachedUniqueName index="10" name="[All_Data_PP].[Order Line Quantity].&amp;[100]"/>
            <x15:cachedUniqueName index="11" name="[All_Data_PP].[Order Line Quantity].&amp;[140]"/>
            <x15:cachedUniqueName index="12" name="[All_Data_PP].[Order Line Quantity].&amp;[150]"/>
            <x15:cachedUniqueName index="13" name="[All_Data_PP].[Order Line Quantity].&amp;[200]"/>
            <x15:cachedUniqueName index="14" name="[All_Data_PP].[Order Line Quantity].&amp;[202]"/>
            <x15:cachedUniqueName index="15" name="[All_Data_PP].[Order Line Quantity].&amp;[208]"/>
            <x15:cachedUniqueName index="16" name="[All_Data_PP].[Order Line Quantity].&amp;[240]"/>
            <x15:cachedUniqueName index="17" name="[All_Data_PP].[Order Line Quantity].&amp;[252]"/>
            <x15:cachedUniqueName index="18" name="[All_Data_PP].[Order Line Quantity].&amp;[300]"/>
            <x15:cachedUniqueName index="19" name="[All_Data_PP].[Order Line Quantity].&amp;[400]"/>
            <x15:cachedUniqueName index="20" name="[All_Data_PP].[Order Line Quantity].&amp;[404]"/>
            <x15:cachedUniqueName index="21" name="[All_Data_PP].[Order Line Quantity].&amp;[410]"/>
            <x15:cachedUniqueName index="22" name="[All_Data_PP].[Order Line Quantity].&amp;[500]"/>
            <x15:cachedUniqueName index="23" name="[All_Data_PP].[Order Line Quantity].&amp;[520]"/>
            <x15:cachedUniqueName index="24" name="[All_Data_PP].[Order Line Quantity].&amp;[600]"/>
            <x15:cachedUniqueName index="25" name="[All_Data_PP].[Order Line Quantity].&amp;[800]"/>
            <x15:cachedUniqueName index="26" name="[All_Data_PP].[Order Line Quantity].&amp;[1000]"/>
            <x15:cachedUniqueName index="27" name="[All_Data_PP].[Order Line Quantity].&amp;[2000]"/>
            <x15:cachedUniqueName index="28" name="[All_Data_PP].[Order Line Quantity].&amp;[2800]"/>
            <x15:cachedUniqueName index="29" name="[All_Data_PP].[Order Line Quantity].&amp;[2810]"/>
            <x15:cachedUniqueName index="30" name="[All_Data_PP].[Order Line Quantity].&amp;[5000]"/>
            <x15:cachedUniqueName index="31" name="[All_Data_PP].[Order Line Quantity].&amp;[13000]"/>
            <x15:cachedUniqueName index="32" name="[All_Data_PP].[Order Line Quantity].&amp;[6]"/>
            <x15:cachedUniqueName index="33" name="[All_Data_PP].[Order Line Quantity].&amp;[6000]"/>
          </x15:cachedUniqueNames>
        </ext>
      </extLst>
    </cacheField>
    <cacheField name="[All_Data_PP].[Tier2 Description].[Tier2 Description]" caption="Tier2 Description" numFmtId="0" hierarchy="7" level="1">
      <sharedItems containsSemiMixedTypes="0" containsNonDate="0" containsString="0"/>
    </cacheField>
    <cacheField name="[Measures].[Cost_per_unit]" caption="Cost_per_unit" numFmtId="0" hierarchy="21" level="32767"/>
    <cacheField name="[All_Data_PP].[Return].[Return]" caption="Return" numFmtId="0" hierarchy="13" level="1">
      <sharedItems containsSemiMixedTypes="0" containsNonDate="0" containsString="0"/>
    </cacheField>
  </cacheFields>
  <cacheHierarchies count="33">
    <cacheHierarchy uniqueName="[All_Data_PP].[Invoice (Year+Month)]" caption="Invoice (Year+Month)" attribute="1" defaultMemberUniqueName="[All_Data_PP].[Invoice (Year+Month)].[All]" allUniqueName="[All_Data_PP].[Invoice (Year+Month)].[All]" dimensionUniqueName="[All_Data_PP]" displayFolder="" count="0" memberValueDatatype="20" unbalanced="0"/>
    <cacheHierarchy uniqueName="[All_Data_PP].[Year]" caption="Year" attribute="1" defaultMemberUniqueName="[All_Data_PP].[Year].[All]" allUniqueName="[All_Data_PP].[Year].[All]" dimensionUniqueName="[All_Data_PP]" displayFolder="" count="0" memberValueDatatype="130" unbalanced="0"/>
    <cacheHierarchy uniqueName="[All_Data_PP].[Month]" caption="Month" attribute="1" defaultMemberUniqueName="[All_Data_PP].[Month].[All]" allUniqueName="[All_Data_PP].[Month].[All]" dimensionUniqueName="[All_Data_PP]" displayFolder="" count="2" memberValueDatatype="130" unbalanced="0"/>
    <cacheHierarchy uniqueName="[All_Data_PP].[Country Code]" caption="Country Code" attribute="1" defaultMemberUniqueName="[All_Data_PP].[Country Code].[All]" allUniqueName="[All_Data_PP].[Country Code].[All]" dimensionUniqueName="[All_Data_PP]" displayFolder="" count="2" memberValueDatatype="130" unbalanced="0"/>
    <cacheHierarchy uniqueName="[All_Data_PP].[Debtor Number]" caption="Debtor Number" attribute="1" defaultMemberUniqueName="[All_Data_PP].[Debtor Number].[All]" allUniqueName="[All_Data_PP].[Debtor Number].[All]" dimensionUniqueName="[All_Data_PP]" displayFolder="" count="2" memberValueDatatype="20" unbalanced="0"/>
    <cacheHierarchy uniqueName="[All_Data_PP].[Debtor Segment]" caption="Debtor Segment" attribute="1" defaultMemberUniqueName="[All_Data_PP].[Debtor Segment].[All]" allUniqueName="[All_Data_PP].[Debtor Segment].[All]" dimensionUniqueName="[All_Data_PP]" displayFolder="" count="2" memberValueDatatype="130" unbalanced="0"/>
    <cacheHierarchy uniqueName="[All_Data_PP].[Tier1 Description]" caption="Tier1 Description" attribute="1" defaultMemberUniqueName="[All_Data_PP].[Tier1 Description].[All]" allUniqueName="[All_Data_PP].[Tier1 Description].[All]" dimensionUniqueName="[All_Data_PP]" displayFolder="" count="0" memberValueDatatype="130" unbalanced="0"/>
    <cacheHierarchy uniqueName="[All_Data_PP].[Tier2 Description]" caption="Tier2 Description" attribute="1" defaultMemberUniqueName="[All_Data_PP].[Tier2 Description].[All]" allUniqueName="[All_Data_PP].[Tier2 Description].[All]" dimensionUniqueName="[All_Data_PP]" displayFolder="" count="2" memberValueDatatype="130" unbalanced="0">
      <fieldsUsage count="2">
        <fieldUsage x="-1"/>
        <fieldUsage x="4"/>
      </fieldsUsage>
    </cacheHierarchy>
    <cacheHierarchy uniqueName="[All_Data_PP].[Order No]" caption="Order No" attribute="1" defaultMemberUniqueName="[All_Data_PP].[Order No].[All]" allUniqueName="[All_Data_PP].[Order No].[All]" dimensionUniqueName="[All_Data_PP]" displayFolder="" count="0" memberValueDatatype="20" unbalanced="0"/>
    <cacheHierarchy uniqueName="[All_Data_PP].[Order Line Quantity]" caption="Order Line Quantity" attribute="1" defaultMemberUniqueName="[All_Data_PP].[Order Line Quantity].[All]" allUniqueName="[All_Data_PP].[Order Line Quantity].[All]" dimensionUniqueName="[All_Data_PP]" displayFolder="" count="2" memberValueDatatype="20" unbalanced="0">
      <fieldsUsage count="2">
        <fieldUsage x="-1"/>
        <fieldUsage x="3"/>
      </fieldsUsage>
    </cacheHierarchy>
    <cacheHierarchy uniqueName="[All_Data_PP].[EUR Sales Amount]" caption="EUR Sales Amount" attribute="1" defaultMemberUniqueName="[All_Data_PP].[EUR Sales Amount].[All]" allUniqueName="[All_Data_PP].[EUR Sales Amount].[All]" dimensionUniqueName="[All_Data_PP]" displayFolder="" count="0" memberValueDatatype="5" unbalanced="0"/>
    <cacheHierarchy uniqueName="[All_Data_PP].[EUR Cost Amount]" caption="EUR Cost Amount" attribute="1" defaultMemberUniqueName="[All_Data_PP].[EUR Cost Amount].[All]" allUniqueName="[All_Data_PP].[EUR Cost Amount].[All]" dimensionUniqueName="[All_Data_PP]" displayFolder="" count="0" memberValueDatatype="5" unbalanced="0"/>
    <cacheHierarchy uniqueName="[All_Data_PP].[Gross Profit]" caption="Gross Profit" attribute="1" defaultMemberUniqueName="[All_Data_PP].[Gross Profit].[All]" allUniqueName="[All_Data_PP].[Gross Profit].[All]" dimensionUniqueName="[All_Data_PP]" displayFolder="" count="0" memberValueDatatype="5" unbalanced="0"/>
    <cacheHierarchy uniqueName="[All_Data_PP].[Return]" caption="Return" attribute="1" defaultMemberUniqueName="[All_Data_PP].[Return].[All]" allUniqueName="[All_Data_PP].[Return].[All]" dimensionUniqueName="[All_Data_PP]" displayFolder="" count="2" memberValueDatatype="20" unbalanced="0">
      <fieldsUsage count="2">
        <fieldUsage x="-1"/>
        <fieldUsage x="6"/>
      </fieldsUsage>
    </cacheHierarchy>
    <cacheHierarchy uniqueName="[All_Data_PP].[Tier2&amp;OrderNo]" caption="Tier2&amp;OrderNo" attribute="1" defaultMemberUniqueName="[All_Data_PP].[Tier2&amp;OrderNo].[All]" allUniqueName="[All_Data_PP].[Tier2&amp;OrderNo].[All]" dimensionUniqueName="[All_Data_PP]" displayFolder="" count="0" memberValueDatatype="130" unbalanced="0"/>
    <cacheHierarchy uniqueName="[All_Data_PP].[Corr for Tier2]" caption="Corr for Tier2" attribute="1" defaultMemberUniqueName="[All_Data_PP].[Corr for Tier2].[All]" allUniqueName="[All_Data_PP].[Corr for Tier2].[All]" dimensionUniqueName="[All_Data_PP]" displayFolder="" count="0" memberValueDatatype="5" unbalanced="0"/>
    <cacheHierarchy uniqueName="[Measures].[Av_price]" caption="Av_price" measure="1" displayFolder="" measureGroup="All_Data_PP" count="0" oneField="1">
      <fieldsUsage count="1">
        <fieldUsage x="0"/>
      </fieldsUsage>
    </cacheHierarchy>
    <cacheHierarchy uniqueName="[Measures].[min_price]" caption="min_price" measure="1" displayFolder="" measureGroup="All_Data_PP" count="0"/>
    <cacheHierarchy uniqueName="[Measures].[max_price]" caption="max_price" measure="1" displayFolder="" measureGroup="All_Data_PP" count="0"/>
    <cacheHierarchy uniqueName="[Measures].[minPr_price]" caption="minPr_price" measure="1" displayFolder="" measureGroup="All_Data_PP" count="0" oneField="1">
      <fieldsUsage count="1">
        <fieldUsage x="1"/>
      </fieldsUsage>
    </cacheHierarchy>
    <cacheHierarchy uniqueName="[Measures].[maxPr_price]" caption="maxPr_price" measure="1" displayFolder="" measureGroup="All_Data_PP" count="0" oneField="1">
      <fieldsUsage count="1">
        <fieldUsage x="2"/>
      </fieldsUsage>
    </cacheHierarchy>
    <cacheHierarchy uniqueName="[Measures].[Cost_per_unit]" caption="Cost_per_unit" measure="1" displayFolder="" measureGroup="All_Data_PP" count="0" oneField="1">
      <fieldsUsage count="1">
        <fieldUsage x="5"/>
      </fieldsUsage>
    </cacheHierarchy>
    <cacheHierarchy uniqueName="[Measures].[-1VOLUME]" caption="-1VOLUME" measure="1" displayFolder="" measureGroup="All_Data_PP" count="0"/>
    <cacheHierarchy uniqueName="[Measures].[__XL_Count All_Data]" caption="__XL_Count All_Data" measure="1" displayFolder="" measureGroup="All_Data_PP" count="0" hidden="1"/>
    <cacheHierarchy uniqueName="[Measures].[__No measures defined]" caption="__No measures defined" measure="1" displayFolder="" count="0" hidden="1"/>
    <cacheHierarchy uniqueName="[Measures].[Sum of Order Line Quantity]" caption="Sum of Order Line Quantity" measure="1" displayFolder="" measureGroup="All_Data_PP" count="0" hidden="1">
      <extLst>
        <ext xmlns:x15="http://schemas.microsoft.com/office/spreadsheetml/2010/11/main" uri="{B97F6D7D-B522-45F9-BDA1-12C45D357490}">
          <x15:cacheHierarchy aggregatedColumn="9"/>
        </ext>
      </extLst>
    </cacheHierarchy>
    <cacheHierarchy uniqueName="[Measures].[Sum of EUR Sales Amount]" caption="Sum of EUR Sales Amount" measure="1" displayFolder="" measureGroup="All_Data_PP" count="0" hidden="1">
      <extLst>
        <ext xmlns:x15="http://schemas.microsoft.com/office/spreadsheetml/2010/11/main" uri="{B97F6D7D-B522-45F9-BDA1-12C45D357490}">
          <x15:cacheHierarchy aggregatedColumn="10"/>
        </ext>
      </extLst>
    </cacheHierarchy>
    <cacheHierarchy uniqueName="[Measures].[Sum of Invoice (Year+Month)]" caption="Sum of Invoice (Year+Month)" measure="1" displayFolder="" measureGroup="All_Data_PP" count="0" hidden="1">
      <extLst>
        <ext xmlns:x15="http://schemas.microsoft.com/office/spreadsheetml/2010/11/main" uri="{B97F6D7D-B522-45F9-BDA1-12C45D357490}">
          <x15:cacheHierarchy aggregatedColumn="0"/>
        </ext>
      </extLst>
    </cacheHierarchy>
    <cacheHierarchy uniqueName="[Measures].[Sum of Order No]" caption="Sum of Order No" measure="1" displayFolder="" measureGroup="All_Data_PP" count="0" hidden="1">
      <extLst>
        <ext xmlns:x15="http://schemas.microsoft.com/office/spreadsheetml/2010/11/main" uri="{B97F6D7D-B522-45F9-BDA1-12C45D357490}">
          <x15:cacheHierarchy aggregatedColumn="8"/>
        </ext>
      </extLst>
    </cacheHierarchy>
    <cacheHierarchy uniqueName="[Measures].[Sum of Corr for Tier2]" caption="Sum of Corr for Tier2" measure="1" displayFolder="" measureGroup="All_Data_PP" count="0" hidden="1">
      <extLst>
        <ext xmlns:x15="http://schemas.microsoft.com/office/spreadsheetml/2010/11/main" uri="{B97F6D7D-B522-45F9-BDA1-12C45D357490}">
          <x15:cacheHierarchy aggregatedColumn="15"/>
        </ext>
      </extLst>
    </cacheHierarchy>
    <cacheHierarchy uniqueName="[Measures].[Average of Corr for Tier2]" caption="Average of Corr for Tier2" measure="1" displayFolder="" measureGroup="All_Data_PP" count="0" hidden="1">
      <extLst>
        <ext xmlns:x15="http://schemas.microsoft.com/office/spreadsheetml/2010/11/main" uri="{B97F6D7D-B522-45F9-BDA1-12C45D357490}">
          <x15:cacheHierarchy aggregatedColumn="15"/>
        </ext>
      </extLst>
    </cacheHierarchy>
    <cacheHierarchy uniqueName="[Measures].[Sum of Gross Profit]" caption="Sum of Gross Profit" measure="1" displayFolder="" measureGroup="All_Data_PP" count="0" hidden="1">
      <extLst>
        <ext xmlns:x15="http://schemas.microsoft.com/office/spreadsheetml/2010/11/main" uri="{B97F6D7D-B522-45F9-BDA1-12C45D357490}">
          <x15:cacheHierarchy aggregatedColumn="12"/>
        </ext>
      </extLst>
    </cacheHierarchy>
    <cacheHierarchy uniqueName="[Measures].[Sum of EUR Cost Amount]" caption="Sum of EUR Cost Amount" measure="1" displayFolder="" measureGroup="All_Data_PP" count="0" hidden="1">
      <extLst>
        <ext xmlns:x15="http://schemas.microsoft.com/office/spreadsheetml/2010/11/main" uri="{B97F6D7D-B522-45F9-BDA1-12C45D357490}">
          <x15:cacheHierarchy aggregatedColumn="11"/>
        </ext>
      </extLst>
    </cacheHierarchy>
  </cacheHierarchies>
  <kpis count="0"/>
  <dimensions count="2">
    <dimension name="All_Data_PP" uniqueName="[All_Data_PP]" caption="All_Data_PP"/>
    <dimension measure="1" name="Measures" uniqueName="[Measures]" caption="Measures"/>
  </dimensions>
  <measureGroups count="1">
    <measureGroup name="All_Data_PP" caption="All_Data_PP"/>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mitry Meshkov" refreshedDate="45075.522237847224" createdVersion="5" refreshedVersion="8" minRefreshableVersion="3" recordCount="0" supportSubquery="1" supportAdvancedDrill="1" xr:uid="{00000000-000A-0000-FFFF-FFFF46120000}">
  <cacheSource type="external" connectionId="1"/>
  <cacheFields count="4">
    <cacheField name="[All_Data_PP].[Tier2 Description].[Tier2 Description]" caption="Tier2 Description" numFmtId="0" hierarchy="7" level="1">
      <sharedItems containsSemiMixedTypes="0" containsNonDate="0" containsString="0"/>
    </cacheField>
    <cacheField name="[All_Data_PP].[Month].[Month]" caption="Month" numFmtId="0" hierarchy="2" level="1">
      <sharedItems count="6">
        <s v="01"/>
        <s v="02"/>
        <s v="03"/>
        <s v="04"/>
        <s v="05"/>
        <s v="06"/>
      </sharedItems>
    </cacheField>
    <cacheField name="[All_Data_PP].[Return].[Return]" caption="Return" numFmtId="0" hierarchy="13" level="1">
      <sharedItems containsSemiMixedTypes="0" containsNonDate="0" containsString="0"/>
    </cacheField>
    <cacheField name="[Measures].[Sum of Order Line Quantity]" caption="Sum of Order Line Quantity" numFmtId="0" hierarchy="25" level="32767"/>
  </cacheFields>
  <cacheHierarchies count="33">
    <cacheHierarchy uniqueName="[All_Data_PP].[Invoice (Year+Month)]" caption="Invoice (Year+Month)" attribute="1" defaultMemberUniqueName="[All_Data_PP].[Invoice (Year+Month)].[All]" allUniqueName="[All_Data_PP].[Invoice (Year+Month)].[All]" dimensionUniqueName="[All_Data_PP]" displayFolder="" count="0" memberValueDatatype="20" unbalanced="0"/>
    <cacheHierarchy uniqueName="[All_Data_PP].[Year]" caption="Year" attribute="1" defaultMemberUniqueName="[All_Data_PP].[Year].[All]" allUniqueName="[All_Data_PP].[Year].[All]" dimensionUniqueName="[All_Data_PP]" displayFolder="" count="0" memberValueDatatype="130" unbalanced="0"/>
    <cacheHierarchy uniqueName="[All_Data_PP].[Month]" caption="Month" attribute="1" defaultMemberUniqueName="[All_Data_PP].[Month].[All]" allUniqueName="[All_Data_PP].[Month].[All]" dimensionUniqueName="[All_Data_PP]" displayFolder="" count="2" memberValueDatatype="130" unbalanced="0">
      <fieldsUsage count="2">
        <fieldUsage x="-1"/>
        <fieldUsage x="1"/>
      </fieldsUsage>
    </cacheHierarchy>
    <cacheHierarchy uniqueName="[All_Data_PP].[Country Code]" caption="Country Code" attribute="1" defaultMemberUniqueName="[All_Data_PP].[Country Code].[All]" allUniqueName="[All_Data_PP].[Country Code].[All]" dimensionUniqueName="[All_Data_PP]" displayFolder="" count="2" memberValueDatatype="130" unbalanced="0"/>
    <cacheHierarchy uniqueName="[All_Data_PP].[Debtor Number]" caption="Debtor Number" attribute="1" defaultMemberUniqueName="[All_Data_PP].[Debtor Number].[All]" allUniqueName="[All_Data_PP].[Debtor Number].[All]" dimensionUniqueName="[All_Data_PP]" displayFolder="" count="2" memberValueDatatype="20" unbalanced="0"/>
    <cacheHierarchy uniqueName="[All_Data_PP].[Debtor Segment]" caption="Debtor Segment" attribute="1" defaultMemberUniqueName="[All_Data_PP].[Debtor Segment].[All]" allUniqueName="[All_Data_PP].[Debtor Segment].[All]" dimensionUniqueName="[All_Data_PP]" displayFolder="" count="2" memberValueDatatype="130" unbalanced="0"/>
    <cacheHierarchy uniqueName="[All_Data_PP].[Tier1 Description]" caption="Tier1 Description" attribute="1" defaultMemberUniqueName="[All_Data_PP].[Tier1 Description].[All]" allUniqueName="[All_Data_PP].[Tier1 Description].[All]" dimensionUniqueName="[All_Data_PP]" displayFolder="" count="0" memberValueDatatype="130" unbalanced="0"/>
    <cacheHierarchy uniqueName="[All_Data_PP].[Tier2 Description]" caption="Tier2 Description" attribute="1" defaultMemberUniqueName="[All_Data_PP].[Tier2 Description].[All]" allUniqueName="[All_Data_PP].[Tier2 Description].[All]" dimensionUniqueName="[All_Data_PP]" displayFolder="" count="2" memberValueDatatype="130" unbalanced="0">
      <fieldsUsage count="2">
        <fieldUsage x="-1"/>
        <fieldUsage x="0"/>
      </fieldsUsage>
    </cacheHierarchy>
    <cacheHierarchy uniqueName="[All_Data_PP].[Order No]" caption="Order No" attribute="1" defaultMemberUniqueName="[All_Data_PP].[Order No].[All]" allUniqueName="[All_Data_PP].[Order No].[All]" dimensionUniqueName="[All_Data_PP]" displayFolder="" count="0" memberValueDatatype="20" unbalanced="0"/>
    <cacheHierarchy uniqueName="[All_Data_PP].[Order Line Quantity]" caption="Order Line Quantity" attribute="1" defaultMemberUniqueName="[All_Data_PP].[Order Line Quantity].[All]" allUniqueName="[All_Data_PP].[Order Line Quantity].[All]" dimensionUniqueName="[All_Data_PP]" displayFolder="" count="0" memberValueDatatype="20" unbalanced="0"/>
    <cacheHierarchy uniqueName="[All_Data_PP].[EUR Sales Amount]" caption="EUR Sales Amount" attribute="1" defaultMemberUniqueName="[All_Data_PP].[EUR Sales Amount].[All]" allUniqueName="[All_Data_PP].[EUR Sales Amount].[All]" dimensionUniqueName="[All_Data_PP]" displayFolder="" count="0" memberValueDatatype="5" unbalanced="0"/>
    <cacheHierarchy uniqueName="[All_Data_PP].[EUR Cost Amount]" caption="EUR Cost Amount" attribute="1" defaultMemberUniqueName="[All_Data_PP].[EUR Cost Amount].[All]" allUniqueName="[All_Data_PP].[EUR Cost Amount].[All]" dimensionUniqueName="[All_Data_PP]" displayFolder="" count="0" memberValueDatatype="5" unbalanced="0"/>
    <cacheHierarchy uniqueName="[All_Data_PP].[Gross Profit]" caption="Gross Profit" attribute="1" defaultMemberUniqueName="[All_Data_PP].[Gross Profit].[All]" allUniqueName="[All_Data_PP].[Gross Profit].[All]" dimensionUniqueName="[All_Data_PP]" displayFolder="" count="0" memberValueDatatype="5" unbalanced="0"/>
    <cacheHierarchy uniqueName="[All_Data_PP].[Return]" caption="Return" attribute="1" defaultMemberUniqueName="[All_Data_PP].[Return].[All]" allUniqueName="[All_Data_PP].[Return].[All]" dimensionUniqueName="[All_Data_PP]" displayFolder="" count="2" memberValueDatatype="20" unbalanced="0">
      <fieldsUsage count="2">
        <fieldUsage x="-1"/>
        <fieldUsage x="2"/>
      </fieldsUsage>
    </cacheHierarchy>
    <cacheHierarchy uniqueName="[All_Data_PP].[Tier2&amp;OrderNo]" caption="Tier2&amp;OrderNo" attribute="1" defaultMemberUniqueName="[All_Data_PP].[Tier2&amp;OrderNo].[All]" allUniqueName="[All_Data_PP].[Tier2&amp;OrderNo].[All]" dimensionUniqueName="[All_Data_PP]" displayFolder="" count="0" memberValueDatatype="130" unbalanced="0"/>
    <cacheHierarchy uniqueName="[All_Data_PP].[Corr for Tier2]" caption="Corr for Tier2" attribute="1" defaultMemberUniqueName="[All_Data_PP].[Corr for Tier2].[All]" allUniqueName="[All_Data_PP].[Corr for Tier2].[All]" dimensionUniqueName="[All_Data_PP]" displayFolder="" count="0" memberValueDatatype="5" unbalanced="0"/>
    <cacheHierarchy uniqueName="[Measures].[Av_price]" caption="Av_price" measure="1" displayFolder="" measureGroup="All_Data_PP" count="0"/>
    <cacheHierarchy uniqueName="[Measures].[min_price]" caption="min_price" measure="1" displayFolder="" measureGroup="All_Data_PP" count="0"/>
    <cacheHierarchy uniqueName="[Measures].[max_price]" caption="max_price" measure="1" displayFolder="" measureGroup="All_Data_PP" count="0"/>
    <cacheHierarchy uniqueName="[Measures].[minPr_price]" caption="minPr_price" measure="1" displayFolder="" measureGroup="All_Data_PP" count="0"/>
    <cacheHierarchy uniqueName="[Measures].[maxPr_price]" caption="maxPr_price" measure="1" displayFolder="" measureGroup="All_Data_PP" count="0"/>
    <cacheHierarchy uniqueName="[Measures].[Cost_per_unit]" caption="Cost_per_unit" measure="1" displayFolder="" measureGroup="All_Data_PP" count="0"/>
    <cacheHierarchy uniqueName="[Measures].[-1VOLUME]" caption="-1VOLUME" measure="1" displayFolder="" measureGroup="All_Data_PP" count="0"/>
    <cacheHierarchy uniqueName="[Measures].[__XL_Count All_Data]" caption="__XL_Count All_Data" measure="1" displayFolder="" measureGroup="All_Data_PP" count="0" hidden="1"/>
    <cacheHierarchy uniqueName="[Measures].[__No measures defined]" caption="__No measures defined" measure="1" displayFolder="" count="0" hidden="1"/>
    <cacheHierarchy uniqueName="[Measures].[Sum of Order Line Quantity]" caption="Sum of Order Line Quantity" measure="1" displayFolder="" measureGroup="All_Data_PP" count="0" oneField="1" hidden="1">
      <fieldsUsage count="1">
        <fieldUsage x="3"/>
      </fieldsUsage>
      <extLst>
        <ext xmlns:x15="http://schemas.microsoft.com/office/spreadsheetml/2010/11/main" uri="{B97F6D7D-B522-45F9-BDA1-12C45D357490}">
          <x15:cacheHierarchy aggregatedColumn="9"/>
        </ext>
      </extLst>
    </cacheHierarchy>
    <cacheHierarchy uniqueName="[Measures].[Sum of EUR Sales Amount]" caption="Sum of EUR Sales Amount" measure="1" displayFolder="" measureGroup="All_Data_PP" count="0" hidden="1">
      <extLst>
        <ext xmlns:x15="http://schemas.microsoft.com/office/spreadsheetml/2010/11/main" uri="{B97F6D7D-B522-45F9-BDA1-12C45D357490}">
          <x15:cacheHierarchy aggregatedColumn="10"/>
        </ext>
      </extLst>
    </cacheHierarchy>
    <cacheHierarchy uniqueName="[Measures].[Sum of Invoice (Year+Month)]" caption="Sum of Invoice (Year+Month)" measure="1" displayFolder="" measureGroup="All_Data_PP" count="0" hidden="1">
      <extLst>
        <ext xmlns:x15="http://schemas.microsoft.com/office/spreadsheetml/2010/11/main" uri="{B97F6D7D-B522-45F9-BDA1-12C45D357490}">
          <x15:cacheHierarchy aggregatedColumn="0"/>
        </ext>
      </extLst>
    </cacheHierarchy>
    <cacheHierarchy uniqueName="[Measures].[Sum of Order No]" caption="Sum of Order No" measure="1" displayFolder="" measureGroup="All_Data_PP" count="0" hidden="1">
      <extLst>
        <ext xmlns:x15="http://schemas.microsoft.com/office/spreadsheetml/2010/11/main" uri="{B97F6D7D-B522-45F9-BDA1-12C45D357490}">
          <x15:cacheHierarchy aggregatedColumn="8"/>
        </ext>
      </extLst>
    </cacheHierarchy>
    <cacheHierarchy uniqueName="[Measures].[Sum of Corr for Tier2]" caption="Sum of Corr for Tier2" measure="1" displayFolder="" measureGroup="All_Data_PP" count="0" hidden="1">
      <extLst>
        <ext xmlns:x15="http://schemas.microsoft.com/office/spreadsheetml/2010/11/main" uri="{B97F6D7D-B522-45F9-BDA1-12C45D357490}">
          <x15:cacheHierarchy aggregatedColumn="15"/>
        </ext>
      </extLst>
    </cacheHierarchy>
    <cacheHierarchy uniqueName="[Measures].[Average of Corr for Tier2]" caption="Average of Corr for Tier2" measure="1" displayFolder="" measureGroup="All_Data_PP" count="0" hidden="1">
      <extLst>
        <ext xmlns:x15="http://schemas.microsoft.com/office/spreadsheetml/2010/11/main" uri="{B97F6D7D-B522-45F9-BDA1-12C45D357490}">
          <x15:cacheHierarchy aggregatedColumn="15"/>
        </ext>
      </extLst>
    </cacheHierarchy>
    <cacheHierarchy uniqueName="[Measures].[Sum of Gross Profit]" caption="Sum of Gross Profit" measure="1" displayFolder="" measureGroup="All_Data_PP" count="0" hidden="1">
      <extLst>
        <ext xmlns:x15="http://schemas.microsoft.com/office/spreadsheetml/2010/11/main" uri="{B97F6D7D-B522-45F9-BDA1-12C45D357490}">
          <x15:cacheHierarchy aggregatedColumn="12"/>
        </ext>
      </extLst>
    </cacheHierarchy>
    <cacheHierarchy uniqueName="[Measures].[Sum of EUR Cost Amount]" caption="Sum of EUR Cost Amount" measure="1" displayFolder="" measureGroup="All_Data_PP" count="0" hidden="1">
      <extLst>
        <ext xmlns:x15="http://schemas.microsoft.com/office/spreadsheetml/2010/11/main" uri="{B97F6D7D-B522-45F9-BDA1-12C45D357490}">
          <x15:cacheHierarchy aggregatedColumn="11"/>
        </ext>
      </extLst>
    </cacheHierarchy>
  </cacheHierarchies>
  <kpis count="0"/>
  <dimensions count="2">
    <dimension name="All_Data_PP" uniqueName="[All_Data_PP]" caption="All_Data_PP"/>
    <dimension measure="1" name="Measures" uniqueName="[Measures]" caption="Measures"/>
  </dimensions>
  <measureGroups count="1">
    <measureGroup name="All_Data_PP" caption="All_Data_PP"/>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mitry Meshkov" refreshedDate="45075.522238194448" createdVersion="5" refreshedVersion="8" minRefreshableVersion="3" recordCount="0" supportSubquery="1" supportAdvancedDrill="1" xr:uid="{00000000-000A-0000-FFFF-FFFF49120000}">
  <cacheSource type="external" connectionId="1"/>
  <cacheFields count="6">
    <cacheField name="[Measures].[Av_price]" caption="Av_price" numFmtId="0" hierarchy="16" level="32767"/>
    <cacheField name="[All_Data_PP].[Tier2 Description].[Tier2 Description]" caption="Tier2 Description" numFmtId="0" hierarchy="7" level="1">
      <sharedItems count="1">
        <s v="HEADWEAR"/>
      </sharedItems>
    </cacheField>
    <cacheField name="[Measures].[Cost_per_unit]" caption="Cost_per_unit" numFmtId="0" hierarchy="21" level="32767"/>
    <cacheField name="[All_Data_PP].[Return].[Return]" caption="Return" numFmtId="0" hierarchy="13" level="1">
      <sharedItems containsSemiMixedTypes="0" containsNonDate="0" containsString="0"/>
    </cacheField>
    <cacheField name="[All_Data_PP].[Month].[Month]" caption="Month" numFmtId="0" hierarchy="2" level="1">
      <sharedItems count="6">
        <s v="01"/>
        <s v="02"/>
        <s v="03"/>
        <s v="04"/>
        <s v="05"/>
        <s v="06"/>
      </sharedItems>
    </cacheField>
    <cacheField name="[All_Data_PP].[Tier1 Description].[Tier1 Description]" caption="Tier1 Description" numFmtId="0" hierarchy="6" level="1">
      <sharedItems containsSemiMixedTypes="0" containsNonDate="0" containsString="0"/>
    </cacheField>
  </cacheFields>
  <cacheHierarchies count="33">
    <cacheHierarchy uniqueName="[All_Data_PP].[Invoice (Year+Month)]" caption="Invoice (Year+Month)" attribute="1" defaultMemberUniqueName="[All_Data_PP].[Invoice (Year+Month)].[All]" allUniqueName="[All_Data_PP].[Invoice (Year+Month)].[All]" dimensionUniqueName="[All_Data_PP]" displayFolder="" count="2" memberValueDatatype="20" unbalanced="0"/>
    <cacheHierarchy uniqueName="[All_Data_PP].[Year]" caption="Year" attribute="1" defaultMemberUniqueName="[All_Data_PP].[Year].[All]" allUniqueName="[All_Data_PP].[Year].[All]" dimensionUniqueName="[All_Data_PP]" displayFolder="" count="2" memberValueDatatype="130" unbalanced="0"/>
    <cacheHierarchy uniqueName="[All_Data_PP].[Month]" caption="Month" attribute="1" defaultMemberUniqueName="[All_Data_PP].[Month].[All]" allUniqueName="[All_Data_PP].[Month].[All]" dimensionUniqueName="[All_Data_PP]" displayFolder="" count="2" memberValueDatatype="130" unbalanced="0">
      <fieldsUsage count="2">
        <fieldUsage x="-1"/>
        <fieldUsage x="4"/>
      </fieldsUsage>
    </cacheHierarchy>
    <cacheHierarchy uniqueName="[All_Data_PP].[Country Code]" caption="Country Code" attribute="1" defaultMemberUniqueName="[All_Data_PP].[Country Code].[All]" allUniqueName="[All_Data_PP].[Country Code].[All]" dimensionUniqueName="[All_Data_PP]" displayFolder="" count="2" memberValueDatatype="130" unbalanced="0"/>
    <cacheHierarchy uniqueName="[All_Data_PP].[Debtor Number]" caption="Debtor Number" attribute="1" defaultMemberUniqueName="[All_Data_PP].[Debtor Number].[All]" allUniqueName="[All_Data_PP].[Debtor Number].[All]" dimensionUniqueName="[All_Data_PP]" displayFolder="" count="2" memberValueDatatype="20" unbalanced="0"/>
    <cacheHierarchy uniqueName="[All_Data_PP].[Debtor Segment]" caption="Debtor Segment" attribute="1" defaultMemberUniqueName="[All_Data_PP].[Debtor Segment].[All]" allUniqueName="[All_Data_PP].[Debtor Segment].[All]" dimensionUniqueName="[All_Data_PP]" displayFolder="" count="2" memberValueDatatype="130" unbalanced="0"/>
    <cacheHierarchy uniqueName="[All_Data_PP].[Tier1 Description]" caption="Tier1 Description" attribute="1" defaultMemberUniqueName="[All_Data_PP].[Tier1 Description].[All]" allUniqueName="[All_Data_PP].[Tier1 Description].[All]" dimensionUniqueName="[All_Data_PP]" displayFolder="" count="2" memberValueDatatype="130" unbalanced="0">
      <fieldsUsage count="2">
        <fieldUsage x="-1"/>
        <fieldUsage x="5"/>
      </fieldsUsage>
    </cacheHierarchy>
    <cacheHierarchy uniqueName="[All_Data_PP].[Tier2 Description]" caption="Tier2 Description" attribute="1" defaultMemberUniqueName="[All_Data_PP].[Tier2 Description].[All]" allUniqueName="[All_Data_PP].[Tier2 Description].[All]" dimensionUniqueName="[All_Data_PP]" displayFolder="" count="2" memberValueDatatype="130" unbalanced="0">
      <fieldsUsage count="2">
        <fieldUsage x="-1"/>
        <fieldUsage x="1"/>
      </fieldsUsage>
    </cacheHierarchy>
    <cacheHierarchy uniqueName="[All_Data_PP].[Order No]" caption="Order No" attribute="1" defaultMemberUniqueName="[All_Data_PP].[Order No].[All]" allUniqueName="[All_Data_PP].[Order No].[All]" dimensionUniqueName="[All_Data_PP]" displayFolder="" count="2" memberValueDatatype="20" unbalanced="0"/>
    <cacheHierarchy uniqueName="[All_Data_PP].[Order Line Quantity]" caption="Order Line Quantity" attribute="1" defaultMemberUniqueName="[All_Data_PP].[Order Line Quantity].[All]" allUniqueName="[All_Data_PP].[Order Line Quantity].[All]" dimensionUniqueName="[All_Data_PP]" displayFolder="" count="2" memberValueDatatype="20" unbalanced="0"/>
    <cacheHierarchy uniqueName="[All_Data_PP].[EUR Sales Amount]" caption="EUR Sales Amount" attribute="1" defaultMemberUniqueName="[All_Data_PP].[EUR Sales Amount].[All]" allUniqueName="[All_Data_PP].[EUR Sales Amount].[All]" dimensionUniqueName="[All_Data_PP]" displayFolder="" count="2" memberValueDatatype="5" unbalanced="0"/>
    <cacheHierarchy uniqueName="[All_Data_PP].[EUR Cost Amount]" caption="EUR Cost Amount" attribute="1" defaultMemberUniqueName="[All_Data_PP].[EUR Cost Amount].[All]" allUniqueName="[All_Data_PP].[EUR Cost Amount].[All]" dimensionUniqueName="[All_Data_PP]" displayFolder="" count="2" memberValueDatatype="5" unbalanced="0"/>
    <cacheHierarchy uniqueName="[All_Data_PP].[Gross Profit]" caption="Gross Profit" attribute="1" defaultMemberUniqueName="[All_Data_PP].[Gross Profit].[All]" allUniqueName="[All_Data_PP].[Gross Profit].[All]" dimensionUniqueName="[All_Data_PP]" displayFolder="" count="2" memberValueDatatype="5" unbalanced="0"/>
    <cacheHierarchy uniqueName="[All_Data_PP].[Return]" caption="Return" attribute="1" defaultMemberUniqueName="[All_Data_PP].[Return].[All]" allUniqueName="[All_Data_PP].[Return].[All]" dimensionUniqueName="[All_Data_PP]" displayFolder="" count="2" memberValueDatatype="20" unbalanced="0">
      <fieldsUsage count="2">
        <fieldUsage x="-1"/>
        <fieldUsage x="3"/>
      </fieldsUsage>
    </cacheHierarchy>
    <cacheHierarchy uniqueName="[All_Data_PP].[Tier2&amp;OrderNo]" caption="Tier2&amp;OrderNo" attribute="1" defaultMemberUniqueName="[All_Data_PP].[Tier2&amp;OrderNo].[All]" allUniqueName="[All_Data_PP].[Tier2&amp;OrderNo].[All]" dimensionUniqueName="[All_Data_PP]" displayFolder="" count="2" memberValueDatatype="130" unbalanced="0"/>
    <cacheHierarchy uniqueName="[All_Data_PP].[Corr for Tier2]" caption="Corr for Tier2" attribute="1" defaultMemberUniqueName="[All_Data_PP].[Corr for Tier2].[All]" allUniqueName="[All_Data_PP].[Corr for Tier2].[All]" dimensionUniqueName="[All_Data_PP]" displayFolder="" count="2" memberValueDatatype="5" unbalanced="0"/>
    <cacheHierarchy uniqueName="[Measures].[Av_price]" caption="Av_price" measure="1" displayFolder="" measureGroup="All_Data_PP" count="0" oneField="1">
      <fieldsUsage count="1">
        <fieldUsage x="0"/>
      </fieldsUsage>
    </cacheHierarchy>
    <cacheHierarchy uniqueName="[Measures].[min_price]" caption="min_price" measure="1" displayFolder="" measureGroup="All_Data_PP" count="0"/>
    <cacheHierarchy uniqueName="[Measures].[max_price]" caption="max_price" measure="1" displayFolder="" measureGroup="All_Data_PP" count="0"/>
    <cacheHierarchy uniqueName="[Measures].[minPr_price]" caption="minPr_price" measure="1" displayFolder="" measureGroup="All_Data_PP" count="0"/>
    <cacheHierarchy uniqueName="[Measures].[maxPr_price]" caption="maxPr_price" measure="1" displayFolder="" measureGroup="All_Data_PP" count="0"/>
    <cacheHierarchy uniqueName="[Measures].[Cost_per_unit]" caption="Cost_per_unit" measure="1" displayFolder="" measureGroup="All_Data_PP" count="0" oneField="1">
      <fieldsUsage count="1">
        <fieldUsage x="2"/>
      </fieldsUsage>
    </cacheHierarchy>
    <cacheHierarchy uniqueName="[Measures].[-1VOLUME]" caption="-1VOLUME" measure="1" displayFolder="" measureGroup="All_Data_PP" count="0"/>
    <cacheHierarchy uniqueName="[Measures].[__XL_Count All_Data]" caption="__XL_Count All_Data" measure="1" displayFolder="" measureGroup="All_Data_PP" count="0" hidden="1"/>
    <cacheHierarchy uniqueName="[Measures].[__No measures defined]" caption="__No measures defined" measure="1" displayFolder="" count="0" hidden="1"/>
    <cacheHierarchy uniqueName="[Measures].[Sum of Order Line Quantity]" caption="Sum of Order Line Quantity" measure="1" displayFolder="" measureGroup="All_Data_PP" count="0" hidden="1">
      <extLst>
        <ext xmlns:x15="http://schemas.microsoft.com/office/spreadsheetml/2010/11/main" uri="{B97F6D7D-B522-45F9-BDA1-12C45D357490}">
          <x15:cacheHierarchy aggregatedColumn="9"/>
        </ext>
      </extLst>
    </cacheHierarchy>
    <cacheHierarchy uniqueName="[Measures].[Sum of EUR Sales Amount]" caption="Sum of EUR Sales Amount" measure="1" displayFolder="" measureGroup="All_Data_PP" count="0" hidden="1">
      <extLst>
        <ext xmlns:x15="http://schemas.microsoft.com/office/spreadsheetml/2010/11/main" uri="{B97F6D7D-B522-45F9-BDA1-12C45D357490}">
          <x15:cacheHierarchy aggregatedColumn="10"/>
        </ext>
      </extLst>
    </cacheHierarchy>
    <cacheHierarchy uniqueName="[Measures].[Sum of Invoice (Year+Month)]" caption="Sum of Invoice (Year+Month)" measure="1" displayFolder="" measureGroup="All_Data_PP" count="0" hidden="1">
      <extLst>
        <ext xmlns:x15="http://schemas.microsoft.com/office/spreadsheetml/2010/11/main" uri="{B97F6D7D-B522-45F9-BDA1-12C45D357490}">
          <x15:cacheHierarchy aggregatedColumn="0"/>
        </ext>
      </extLst>
    </cacheHierarchy>
    <cacheHierarchy uniqueName="[Measures].[Sum of Order No]" caption="Sum of Order No" measure="1" displayFolder="" measureGroup="All_Data_PP" count="0" hidden="1">
      <extLst>
        <ext xmlns:x15="http://schemas.microsoft.com/office/spreadsheetml/2010/11/main" uri="{B97F6D7D-B522-45F9-BDA1-12C45D357490}">
          <x15:cacheHierarchy aggregatedColumn="8"/>
        </ext>
      </extLst>
    </cacheHierarchy>
    <cacheHierarchy uniqueName="[Measures].[Sum of Corr for Tier2]" caption="Sum of Corr for Tier2" measure="1" displayFolder="" measureGroup="All_Data_PP" count="0" hidden="1">
      <extLst>
        <ext xmlns:x15="http://schemas.microsoft.com/office/spreadsheetml/2010/11/main" uri="{B97F6D7D-B522-45F9-BDA1-12C45D357490}">
          <x15:cacheHierarchy aggregatedColumn="15"/>
        </ext>
      </extLst>
    </cacheHierarchy>
    <cacheHierarchy uniqueName="[Measures].[Average of Corr for Tier2]" caption="Average of Corr for Tier2" measure="1" displayFolder="" measureGroup="All_Data_PP" count="0" hidden="1">
      <extLst>
        <ext xmlns:x15="http://schemas.microsoft.com/office/spreadsheetml/2010/11/main" uri="{B97F6D7D-B522-45F9-BDA1-12C45D357490}">
          <x15:cacheHierarchy aggregatedColumn="15"/>
        </ext>
      </extLst>
    </cacheHierarchy>
    <cacheHierarchy uniqueName="[Measures].[Sum of Gross Profit]" caption="Sum of Gross Profit" measure="1" displayFolder="" measureGroup="All_Data_PP" count="0" hidden="1">
      <extLst>
        <ext xmlns:x15="http://schemas.microsoft.com/office/spreadsheetml/2010/11/main" uri="{B97F6D7D-B522-45F9-BDA1-12C45D357490}">
          <x15:cacheHierarchy aggregatedColumn="12"/>
        </ext>
      </extLst>
    </cacheHierarchy>
    <cacheHierarchy uniqueName="[Measures].[Sum of EUR Cost Amount]" caption="Sum of EUR Cost Amount" measure="1" displayFolder="" measureGroup="All_Data_PP" count="0" hidden="1">
      <extLst>
        <ext xmlns:x15="http://schemas.microsoft.com/office/spreadsheetml/2010/11/main" uri="{B97F6D7D-B522-45F9-BDA1-12C45D357490}">
          <x15:cacheHierarchy aggregatedColumn="11"/>
        </ext>
      </extLst>
    </cacheHierarchy>
  </cacheHierarchies>
  <kpis count="0"/>
  <dimensions count="2">
    <dimension name="All_Data_PP" uniqueName="[All_Data_PP]" caption="All_Data_PP"/>
    <dimension measure="1" name="Measures" uniqueName="[Measures]" caption="Measures"/>
  </dimensions>
  <measureGroups count="1">
    <measureGroup name="All_Data_PP" caption="All_Data_PP"/>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mitry Meshkov" refreshedDate="45074.07810486111" createdVersion="3" refreshedVersion="8" minRefreshableVersion="3" recordCount="0" supportSubquery="1" supportAdvancedDrill="1" xr:uid="{00000000-000A-0000-FFFF-FFFF830D0000}">
  <cacheSource type="external" connectionId="1">
    <extLst>
      <ext xmlns:x14="http://schemas.microsoft.com/office/spreadsheetml/2009/9/main" uri="{F057638F-6D5F-4e77-A914-E7F072B9BCA8}">
        <x14:sourceConnection name="ThisWorkbookDataModel"/>
      </ext>
    </extLst>
  </cacheSource>
  <cacheFields count="0"/>
  <cacheHierarchies count="32">
    <cacheHierarchy uniqueName="[All_Data_PP].[Invoice (Year+Month)]" caption="Invoice (Year+Month)" attribute="1" defaultMemberUniqueName="[All_Data_PP].[Invoice (Year+Month)].[All]" allUniqueName="[All_Data_PP].[Invoice (Year+Month)].[All]" dimensionUniqueName="[All_Data_PP]" displayFolder="" count="0" memberValueDatatype="20" unbalanced="0"/>
    <cacheHierarchy uniqueName="[All_Data_PP].[Year]" caption="Year" attribute="1" defaultMemberUniqueName="[All_Data_PP].[Year].[All]" allUniqueName="[All_Data_PP].[Year].[All]" dimensionUniqueName="[All_Data_PP]" displayFolder="" count="0" memberValueDatatype="130" unbalanced="0"/>
    <cacheHierarchy uniqueName="[All_Data_PP].[Month]" caption="Month" attribute="1" defaultMemberUniqueName="[All_Data_PP].[Month].[All]" allUniqueName="[All_Data_PP].[Month].[All]" dimensionUniqueName="[All_Data_PP]" displayFolder="" count="2" memberValueDatatype="130" unbalanced="0"/>
    <cacheHierarchy uniqueName="[All_Data_PP].[Country Code]" caption="Country Code" attribute="1" defaultMemberUniqueName="[All_Data_PP].[Country Code].[All]" allUniqueName="[All_Data_PP].[Country Code].[All]" dimensionUniqueName="[All_Data_PP]" displayFolder="" count="2" memberValueDatatype="130" unbalanced="0"/>
    <cacheHierarchy uniqueName="[All_Data_PP].[Debtor Number]" caption="Debtor Number" attribute="1" defaultMemberUniqueName="[All_Data_PP].[Debtor Number].[All]" allUniqueName="[All_Data_PP].[Debtor Number].[All]" dimensionUniqueName="[All_Data_PP]" displayFolder="" count="2" memberValueDatatype="20" unbalanced="0"/>
    <cacheHierarchy uniqueName="[All_Data_PP].[Debtor Segment]" caption="Debtor Segment" attribute="1" defaultMemberUniqueName="[All_Data_PP].[Debtor Segment].[All]" allUniqueName="[All_Data_PP].[Debtor Segment].[All]" dimensionUniqueName="[All_Data_PP]" displayFolder="" count="2" memberValueDatatype="130" unbalanced="0"/>
    <cacheHierarchy uniqueName="[All_Data_PP].[Tier1 Description]" caption="Tier1 Description" attribute="1" defaultMemberUniqueName="[All_Data_PP].[Tier1 Description].[All]" allUniqueName="[All_Data_PP].[Tier1 Description].[All]" dimensionUniqueName="[All_Data_PP]" displayFolder="" count="0" memberValueDatatype="130" unbalanced="0"/>
    <cacheHierarchy uniqueName="[All_Data_PP].[Tier2 Description]" caption="Tier2 Description" attribute="1" defaultMemberUniqueName="[All_Data_PP].[Tier2 Description].[All]" allUniqueName="[All_Data_PP].[Tier2 Description].[All]" dimensionUniqueName="[All_Data_PP]" displayFolder="" count="2" memberValueDatatype="130" unbalanced="0"/>
    <cacheHierarchy uniqueName="[All_Data_PP].[Order No]" caption="Order No" attribute="1" defaultMemberUniqueName="[All_Data_PP].[Order No].[All]" allUniqueName="[All_Data_PP].[Order No].[All]" dimensionUniqueName="[All_Data_PP]" displayFolder="" count="0" memberValueDatatype="20" unbalanced="0"/>
    <cacheHierarchy uniqueName="[All_Data_PP].[Order Line Quantity]" caption="Order Line Quantity" attribute="1" defaultMemberUniqueName="[All_Data_PP].[Order Line Quantity].[All]" allUniqueName="[All_Data_PP].[Order Line Quantity].[All]" dimensionUniqueName="[All_Data_PP]" displayFolder="" count="0" memberValueDatatype="20" unbalanced="0"/>
    <cacheHierarchy uniqueName="[All_Data_PP].[EUR Sales Amount]" caption="EUR Sales Amount" attribute="1" defaultMemberUniqueName="[All_Data_PP].[EUR Sales Amount].[All]" allUniqueName="[All_Data_PP].[EUR Sales Amount].[All]" dimensionUniqueName="[All_Data_PP]" displayFolder="" count="0" memberValueDatatype="5" unbalanced="0"/>
    <cacheHierarchy uniqueName="[All_Data_PP].[EUR Cost Amount]" caption="EUR Cost Amount" attribute="1" defaultMemberUniqueName="[All_Data_PP].[EUR Cost Amount].[All]" allUniqueName="[All_Data_PP].[EUR Cost Amount].[All]" dimensionUniqueName="[All_Data_PP]" displayFolder="" count="0" memberValueDatatype="5" unbalanced="0"/>
    <cacheHierarchy uniqueName="[All_Data_PP].[Gross Profit]" caption="Gross Profit" attribute="1" defaultMemberUniqueName="[All_Data_PP].[Gross Profit].[All]" allUniqueName="[All_Data_PP].[Gross Profit].[All]" dimensionUniqueName="[All_Data_PP]" displayFolder="" count="0" memberValueDatatype="5" unbalanced="0"/>
    <cacheHierarchy uniqueName="[All_Data_PP].[Return]" caption="Return" attribute="1" defaultMemberUniqueName="[All_Data_PP].[Return].[All]" allUniqueName="[All_Data_PP].[Return].[All]" dimensionUniqueName="[All_Data_PP]" displayFolder="" count="2" memberValueDatatype="20" unbalanced="0"/>
    <cacheHierarchy uniqueName="[All_Data_PP].[Tier2&amp;OrderNo]" caption="Tier2&amp;OrderNo" attribute="1" defaultMemberUniqueName="[All_Data_PP].[Tier2&amp;OrderNo].[All]" allUniqueName="[All_Data_PP].[Tier2&amp;OrderNo].[All]" dimensionUniqueName="[All_Data_PP]" displayFolder="" count="0" memberValueDatatype="130" unbalanced="0"/>
    <cacheHierarchy uniqueName="[All_Data_PP].[Corr for Tier2]" caption="Corr for Tier2" attribute="1" defaultMemberUniqueName="[All_Data_PP].[Corr for Tier2].[All]" allUniqueName="[All_Data_PP].[Corr for Tier2].[All]" dimensionUniqueName="[All_Data_PP]" displayFolder="" count="0" memberValueDatatype="5" unbalanced="0"/>
    <cacheHierarchy uniqueName="[Measures].[Av_price]" caption="Av_price" measure="1" displayFolder="" measureGroup="All_Data_PP" count="0"/>
    <cacheHierarchy uniqueName="[Measures].[min_price]" caption="min_price" measure="1" displayFolder="" measureGroup="All_Data_PP" count="0"/>
    <cacheHierarchy uniqueName="[Measures].[max_price]" caption="max_price" measure="1" displayFolder="" measureGroup="All_Data_PP" count="0"/>
    <cacheHierarchy uniqueName="[Measures].[minPr_price]" caption="minPr_price" measure="1" displayFolder="" measureGroup="All_Data_PP" count="0"/>
    <cacheHierarchy uniqueName="[Measures].[maxPr_price]" caption="maxPr_price" measure="1" displayFolder="" measureGroup="All_Data_PP" count="0"/>
    <cacheHierarchy uniqueName="[Measures].[Cost_per_unit]" caption="Cost_per_unit" measure="1" displayFolder="" measureGroup="All_Data_PP" count="0"/>
    <cacheHierarchy uniqueName="[Measures].[-1VOLUME]" caption="-1VOLUME" measure="1" displayFolder="" measureGroup="All_Data_PP" count="0"/>
    <cacheHierarchy uniqueName="[Measures].[__XL_Count All_Data]" caption="__XL_Count All_Data" measure="1" displayFolder="" measureGroup="All_Data_PP" count="0" hidden="1"/>
    <cacheHierarchy uniqueName="[Measures].[__No measures defined]" caption="__No measures defined" measure="1" displayFolder="" count="0" hidden="1"/>
    <cacheHierarchy uniqueName="[Measures].[Sum of Order Line Quantity]" caption="Sum of Order Line Quantity" measure="1" displayFolder="" measureGroup="All_Data_PP" count="0" hidden="1">
      <extLst>
        <ext xmlns:x15="http://schemas.microsoft.com/office/spreadsheetml/2010/11/main" uri="{B97F6D7D-B522-45F9-BDA1-12C45D357490}">
          <x15:cacheHierarchy aggregatedColumn="9"/>
        </ext>
      </extLst>
    </cacheHierarchy>
    <cacheHierarchy uniqueName="[Measures].[Sum of EUR Sales Amount]" caption="Sum of EUR Sales Amount" measure="1" displayFolder="" measureGroup="All_Data_PP" count="0" hidden="1">
      <extLst>
        <ext xmlns:x15="http://schemas.microsoft.com/office/spreadsheetml/2010/11/main" uri="{B97F6D7D-B522-45F9-BDA1-12C45D357490}">
          <x15:cacheHierarchy aggregatedColumn="10"/>
        </ext>
      </extLst>
    </cacheHierarchy>
    <cacheHierarchy uniqueName="[Measures].[Sum of Invoice (Year+Month)]" caption="Sum of Invoice (Year+Month)" measure="1" displayFolder="" measureGroup="All_Data_PP" count="0" hidden="1">
      <extLst>
        <ext xmlns:x15="http://schemas.microsoft.com/office/spreadsheetml/2010/11/main" uri="{B97F6D7D-B522-45F9-BDA1-12C45D357490}">
          <x15:cacheHierarchy aggregatedColumn="0"/>
        </ext>
      </extLst>
    </cacheHierarchy>
    <cacheHierarchy uniqueName="[Measures].[Sum of Order No]" caption="Sum of Order No" measure="1" displayFolder="" measureGroup="All_Data_PP" count="0" hidden="1">
      <extLst>
        <ext xmlns:x15="http://schemas.microsoft.com/office/spreadsheetml/2010/11/main" uri="{B97F6D7D-B522-45F9-BDA1-12C45D357490}">
          <x15:cacheHierarchy aggregatedColumn="8"/>
        </ext>
      </extLst>
    </cacheHierarchy>
    <cacheHierarchy uniqueName="[Measures].[Sum of Corr for Tier2]" caption="Sum of Corr for Tier2" measure="1" displayFolder="" measureGroup="All_Data_PP" count="0" hidden="1">
      <extLst>
        <ext xmlns:x15="http://schemas.microsoft.com/office/spreadsheetml/2010/11/main" uri="{B97F6D7D-B522-45F9-BDA1-12C45D357490}">
          <x15:cacheHierarchy aggregatedColumn="15"/>
        </ext>
      </extLst>
    </cacheHierarchy>
    <cacheHierarchy uniqueName="[Measures].[Average of Corr for Tier2]" caption="Average of Corr for Tier2" measure="1" displayFolder="" measureGroup="All_Data_PP" count="0" hidden="1">
      <extLst>
        <ext xmlns:x15="http://schemas.microsoft.com/office/spreadsheetml/2010/11/main" uri="{B97F6D7D-B522-45F9-BDA1-12C45D357490}">
          <x15:cacheHierarchy aggregatedColumn="15"/>
        </ext>
      </extLst>
    </cacheHierarchy>
    <cacheHierarchy uniqueName="[Measures].[Sum of Gross Profit]" caption="Sum of Gross Profit" measure="1" displayFolder="" measureGroup="All_Data_PP" count="0" hidden="1">
      <extLst>
        <ext xmlns:x15="http://schemas.microsoft.com/office/spreadsheetml/2010/11/main" uri="{B97F6D7D-B522-45F9-BDA1-12C45D357490}">
          <x15:cacheHierarchy aggregatedColumn="12"/>
        </ext>
      </extLst>
    </cacheHierarchy>
  </cacheHierarchies>
  <kpis count="0"/>
  <extLst>
    <ext xmlns:x14="http://schemas.microsoft.com/office/spreadsheetml/2009/9/main" uri="{725AE2AE-9491-48be-B2B4-4EB974FC3084}">
      <x14:pivotCacheDefinition slicerData="1" pivotCacheId="2083727085"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count="7645">
  <r>
    <n v="202001"/>
    <x v="0"/>
    <x v="0"/>
    <x v="0"/>
    <x v="0"/>
    <x v="0"/>
    <x v="0"/>
    <x v="0"/>
    <x v="0"/>
    <x v="0"/>
    <n v="308"/>
    <n v="95.26"/>
    <n v="212.74"/>
    <x v="0"/>
    <s v="BUSINESS CASES4259085"/>
  </r>
  <r>
    <n v="202001"/>
    <x v="0"/>
    <x v="0"/>
    <x v="0"/>
    <x v="1"/>
    <x v="0"/>
    <x v="1"/>
    <x v="1"/>
    <x v="1"/>
    <x v="1"/>
    <n v="21.2"/>
    <n v="8.34"/>
    <n v="12.86"/>
    <x v="0"/>
    <s v="DESKTOP4263041"/>
  </r>
  <r>
    <n v="202001"/>
    <x v="0"/>
    <x v="0"/>
    <x v="0"/>
    <x v="1"/>
    <x v="0"/>
    <x v="1"/>
    <x v="2"/>
    <x v="2"/>
    <x v="2"/>
    <n v="60.8"/>
    <n v="25.36"/>
    <n v="35.44"/>
    <x v="0"/>
    <s v="UMBRELLAS4254709"/>
  </r>
  <r>
    <n v="202001"/>
    <x v="0"/>
    <x v="0"/>
    <x v="0"/>
    <x v="1"/>
    <x v="0"/>
    <x v="1"/>
    <x v="3"/>
    <x v="3"/>
    <x v="3"/>
    <n v="226.6"/>
    <n v="100.88"/>
    <n v="125.72"/>
    <x v="0"/>
    <s v="WRITING4255994"/>
  </r>
  <r>
    <n v="202001"/>
    <x v="0"/>
    <x v="0"/>
    <x v="0"/>
    <x v="1"/>
    <x v="0"/>
    <x v="1"/>
    <x v="3"/>
    <x v="4"/>
    <x v="4"/>
    <n v="123.6"/>
    <n v="58.68"/>
    <n v="64.919999999999987"/>
    <x v="0"/>
    <s v="WRITING4259554"/>
  </r>
  <r>
    <n v="202001"/>
    <x v="0"/>
    <x v="0"/>
    <x v="0"/>
    <x v="1"/>
    <x v="0"/>
    <x v="1"/>
    <x v="3"/>
    <x v="5"/>
    <x v="5"/>
    <n v="111.6"/>
    <n v="40.96"/>
    <n v="70.639999999999986"/>
    <x v="0"/>
    <s v="WRITING4261042"/>
  </r>
  <r>
    <n v="202001"/>
    <x v="0"/>
    <x v="0"/>
    <x v="0"/>
    <x v="2"/>
    <x v="1"/>
    <x v="0"/>
    <x v="0"/>
    <x v="6"/>
    <x v="6"/>
    <n v="31.28"/>
    <n v="10.28"/>
    <n v="21"/>
    <x v="0"/>
    <s v="BUSINESS CASES4260429"/>
  </r>
  <r>
    <n v="202001"/>
    <x v="0"/>
    <x v="0"/>
    <x v="0"/>
    <x v="3"/>
    <x v="1"/>
    <x v="2"/>
    <x v="4"/>
    <x v="7"/>
    <x v="6"/>
    <n v="40.92"/>
    <n v="14.68"/>
    <n v="26.240000000000002"/>
    <x v="0"/>
    <s v="FLEECE &amp; KNITS4252075"/>
  </r>
  <r>
    <n v="202001"/>
    <x v="0"/>
    <x v="0"/>
    <x v="0"/>
    <x v="3"/>
    <x v="1"/>
    <x v="2"/>
    <x v="4"/>
    <x v="8"/>
    <x v="7"/>
    <n v="81.84"/>
    <n v="29.28"/>
    <n v="52.56"/>
    <x v="0"/>
    <s v="FLEECE &amp; KNITS4260067"/>
  </r>
  <r>
    <n v="202001"/>
    <x v="0"/>
    <x v="0"/>
    <x v="0"/>
    <x v="3"/>
    <x v="1"/>
    <x v="2"/>
    <x v="5"/>
    <x v="7"/>
    <x v="8"/>
    <n v="61.68"/>
    <n v="30.58"/>
    <n v="31.1"/>
    <x v="0"/>
    <s v="POLOS4252075"/>
  </r>
  <r>
    <n v="202001"/>
    <x v="0"/>
    <x v="0"/>
    <x v="0"/>
    <x v="3"/>
    <x v="1"/>
    <x v="2"/>
    <x v="5"/>
    <x v="8"/>
    <x v="9"/>
    <n v="87"/>
    <n v="43.26"/>
    <n v="43.74"/>
    <x v="0"/>
    <s v="POLOS4260067"/>
  </r>
  <r>
    <n v="202001"/>
    <x v="0"/>
    <x v="0"/>
    <x v="0"/>
    <x v="3"/>
    <x v="1"/>
    <x v="2"/>
    <x v="6"/>
    <x v="7"/>
    <x v="10"/>
    <n v="527.16"/>
    <n v="305.54000000000002"/>
    <n v="221.61999999999995"/>
    <x v="0"/>
    <s v="T-SHIRTS &amp; ACTIVE TOPS4252075"/>
  </r>
  <r>
    <n v="202001"/>
    <x v="0"/>
    <x v="0"/>
    <x v="0"/>
    <x v="3"/>
    <x v="1"/>
    <x v="2"/>
    <x v="6"/>
    <x v="8"/>
    <x v="11"/>
    <n v="309.60000000000002"/>
    <n v="174.8"/>
    <n v="134.80000000000001"/>
    <x v="0"/>
    <s v="T-SHIRTS &amp; ACTIVE TOPS4260067"/>
  </r>
  <r>
    <n v="202001"/>
    <x v="0"/>
    <x v="0"/>
    <x v="0"/>
    <x v="3"/>
    <x v="1"/>
    <x v="3"/>
    <x v="7"/>
    <x v="9"/>
    <x v="8"/>
    <n v="0"/>
    <n v="48"/>
    <n v="-48"/>
    <x v="0"/>
    <s v="CATALOGUES4256379"/>
  </r>
  <r>
    <n v="202001"/>
    <x v="0"/>
    <x v="0"/>
    <x v="0"/>
    <x v="3"/>
    <x v="1"/>
    <x v="4"/>
    <x v="8"/>
    <x v="8"/>
    <x v="7"/>
    <n v="132"/>
    <n v="54.68"/>
    <n v="77.319999999999993"/>
    <x v="0"/>
    <s v="JACKETS4260067"/>
  </r>
  <r>
    <n v="202001"/>
    <x v="0"/>
    <x v="0"/>
    <x v="0"/>
    <x v="4"/>
    <x v="1"/>
    <x v="5"/>
    <x v="9"/>
    <x v="10"/>
    <x v="12"/>
    <n v="218.4"/>
    <n v="100.4"/>
    <n v="118"/>
    <x v="0"/>
    <s v="APRON &amp; KITCHEN TEXTILES4257995"/>
  </r>
  <r>
    <n v="202001"/>
    <x v="0"/>
    <x v="0"/>
    <x v="0"/>
    <x v="4"/>
    <x v="1"/>
    <x v="5"/>
    <x v="10"/>
    <x v="10"/>
    <x v="7"/>
    <n v="32.799999999999997"/>
    <n v="18.54"/>
    <n v="14.259999999999998"/>
    <x v="0"/>
    <s v="HOUSEWARES4257995"/>
  </r>
  <r>
    <n v="202001"/>
    <x v="0"/>
    <x v="0"/>
    <x v="0"/>
    <x v="4"/>
    <x v="1"/>
    <x v="6"/>
    <x v="11"/>
    <x v="10"/>
    <x v="6"/>
    <n v="9"/>
    <n v="4.58"/>
    <n v="4.42"/>
    <x v="0"/>
    <s v="AUDIO4257995"/>
  </r>
  <r>
    <n v="202001"/>
    <x v="0"/>
    <x v="0"/>
    <x v="0"/>
    <x v="4"/>
    <x v="1"/>
    <x v="6"/>
    <x v="12"/>
    <x v="10"/>
    <x v="13"/>
    <n v="14"/>
    <n v="5.46"/>
    <n v="8.5399999999999991"/>
    <x v="0"/>
    <s v="POWER4257995"/>
  </r>
  <r>
    <n v="202001"/>
    <x v="0"/>
    <x v="0"/>
    <x v="0"/>
    <x v="5"/>
    <x v="1"/>
    <x v="7"/>
    <x v="13"/>
    <x v="11"/>
    <x v="7"/>
    <n v="14.16"/>
    <n v="4.42"/>
    <n v="9.74"/>
    <x v="0"/>
    <s v="SPORT BOTTLES4258997"/>
  </r>
  <r>
    <n v="202001"/>
    <x v="0"/>
    <x v="0"/>
    <x v="0"/>
    <x v="5"/>
    <x v="1"/>
    <x v="1"/>
    <x v="14"/>
    <x v="11"/>
    <x v="6"/>
    <n v="49.62"/>
    <n v="21.18"/>
    <n v="28.439999999999998"/>
    <x v="0"/>
    <s v="STATIONERY4258997"/>
  </r>
  <r>
    <n v="202001"/>
    <x v="0"/>
    <x v="0"/>
    <x v="0"/>
    <x v="5"/>
    <x v="1"/>
    <x v="5"/>
    <x v="10"/>
    <x v="12"/>
    <x v="14"/>
    <n v="352.22"/>
    <n v="131.5"/>
    <n v="220.72000000000003"/>
    <x v="0"/>
    <s v="HOUSEWARES4252108"/>
  </r>
  <r>
    <n v="202001"/>
    <x v="0"/>
    <x v="0"/>
    <x v="0"/>
    <x v="6"/>
    <x v="1"/>
    <x v="1"/>
    <x v="2"/>
    <x v="13"/>
    <x v="15"/>
    <n v="570"/>
    <n v="184.6"/>
    <n v="385.4"/>
    <x v="0"/>
    <s v="UMBRELLAS4258605"/>
  </r>
  <r>
    <n v="202001"/>
    <x v="0"/>
    <x v="0"/>
    <x v="0"/>
    <x v="6"/>
    <x v="1"/>
    <x v="2"/>
    <x v="5"/>
    <x v="14"/>
    <x v="7"/>
    <n v="37.159999999999997"/>
    <n v="14.36"/>
    <n v="22.799999999999997"/>
    <x v="0"/>
    <s v="POLOS4252575"/>
  </r>
  <r>
    <n v="202001"/>
    <x v="0"/>
    <x v="0"/>
    <x v="0"/>
    <x v="6"/>
    <x v="1"/>
    <x v="3"/>
    <x v="7"/>
    <x v="15"/>
    <x v="16"/>
    <n v="490"/>
    <n v="192"/>
    <n v="298"/>
    <x v="0"/>
    <s v="CATALOGUES4215790"/>
  </r>
  <r>
    <n v="202001"/>
    <x v="0"/>
    <x v="0"/>
    <x v="0"/>
    <x v="6"/>
    <x v="1"/>
    <x v="3"/>
    <x v="15"/>
    <x v="13"/>
    <x v="17"/>
    <n v="431"/>
    <n v="51.32"/>
    <n v="379.68"/>
    <x v="0"/>
    <s v="DECORATION CHARGES4258605"/>
  </r>
  <r>
    <n v="202001"/>
    <x v="0"/>
    <x v="0"/>
    <x v="0"/>
    <x v="7"/>
    <x v="1"/>
    <x v="8"/>
    <x v="16"/>
    <x v="16"/>
    <x v="16"/>
    <n v="344"/>
    <n v="392"/>
    <n v="-48"/>
    <x v="0"/>
    <s v="MEMORY4239034"/>
  </r>
  <r>
    <n v="202001"/>
    <x v="0"/>
    <x v="0"/>
    <x v="0"/>
    <x v="7"/>
    <x v="1"/>
    <x v="8"/>
    <x v="16"/>
    <x v="17"/>
    <x v="16"/>
    <n v="328"/>
    <n v="316"/>
    <n v="12"/>
    <x v="0"/>
    <s v="MEMORY4247195"/>
  </r>
  <r>
    <n v="202001"/>
    <x v="0"/>
    <x v="0"/>
    <x v="0"/>
    <x v="7"/>
    <x v="1"/>
    <x v="8"/>
    <x v="16"/>
    <x v="18"/>
    <x v="18"/>
    <n v="1890"/>
    <n v="1416.1"/>
    <n v="473.90000000000009"/>
    <x v="0"/>
    <s v="MEMORY4254663"/>
  </r>
  <r>
    <n v="202001"/>
    <x v="0"/>
    <x v="0"/>
    <x v="0"/>
    <x v="7"/>
    <x v="1"/>
    <x v="3"/>
    <x v="15"/>
    <x v="18"/>
    <x v="19"/>
    <n v="490"/>
    <n v="30.02"/>
    <n v="459.98"/>
    <x v="0"/>
    <s v="DECORATION CHARGES4254663"/>
  </r>
  <r>
    <n v="202001"/>
    <x v="0"/>
    <x v="0"/>
    <x v="0"/>
    <x v="8"/>
    <x v="1"/>
    <x v="7"/>
    <x v="13"/>
    <x v="19"/>
    <x v="20"/>
    <n v="834"/>
    <n v="409.16"/>
    <n v="424.84"/>
    <x v="0"/>
    <s v="SPORT BOTTLES4259842"/>
  </r>
  <r>
    <n v="202001"/>
    <x v="0"/>
    <x v="0"/>
    <x v="0"/>
    <x v="8"/>
    <x v="1"/>
    <x v="1"/>
    <x v="14"/>
    <x v="20"/>
    <x v="21"/>
    <n v="185"/>
    <n v="116.5"/>
    <n v="68.5"/>
    <x v="0"/>
    <s v="STATIONERY4252179"/>
  </r>
  <r>
    <n v="202001"/>
    <x v="0"/>
    <x v="0"/>
    <x v="0"/>
    <x v="8"/>
    <x v="1"/>
    <x v="8"/>
    <x v="16"/>
    <x v="21"/>
    <x v="16"/>
    <n v="362"/>
    <n v="336"/>
    <n v="26"/>
    <x v="0"/>
    <s v="MEMORY4246248"/>
  </r>
  <r>
    <n v="202001"/>
    <x v="0"/>
    <x v="0"/>
    <x v="0"/>
    <x v="8"/>
    <x v="1"/>
    <x v="3"/>
    <x v="7"/>
    <x v="22"/>
    <x v="22"/>
    <n v="354"/>
    <n v="115.2"/>
    <n v="238.8"/>
    <x v="0"/>
    <s v="CATALOGUES4236672"/>
  </r>
  <r>
    <n v="202001"/>
    <x v="0"/>
    <x v="0"/>
    <x v="0"/>
    <x v="8"/>
    <x v="1"/>
    <x v="3"/>
    <x v="15"/>
    <x v="22"/>
    <x v="23"/>
    <n v="137.19999999999999"/>
    <n v="19.079999999999998"/>
    <n v="118.11999999999999"/>
    <x v="0"/>
    <s v="DECORATION CHARGES4236672"/>
  </r>
  <r>
    <n v="202001"/>
    <x v="0"/>
    <x v="0"/>
    <x v="0"/>
    <x v="8"/>
    <x v="1"/>
    <x v="3"/>
    <x v="15"/>
    <x v="20"/>
    <x v="24"/>
    <n v="55"/>
    <n v="5.0199999999999996"/>
    <n v="49.980000000000004"/>
    <x v="0"/>
    <s v="DECORATION CHARGES4252179"/>
  </r>
  <r>
    <n v="202001"/>
    <x v="0"/>
    <x v="0"/>
    <x v="0"/>
    <x v="8"/>
    <x v="1"/>
    <x v="3"/>
    <x v="15"/>
    <x v="19"/>
    <x v="25"/>
    <n v="388"/>
    <n v="27.18"/>
    <n v="360.82"/>
    <x v="0"/>
    <s v="DECORATION CHARGES4259842"/>
  </r>
  <r>
    <n v="202001"/>
    <x v="0"/>
    <x v="0"/>
    <x v="0"/>
    <x v="9"/>
    <x v="0"/>
    <x v="1"/>
    <x v="17"/>
    <x v="23"/>
    <x v="0"/>
    <n v="84"/>
    <n v="23.8"/>
    <n v="60.2"/>
    <x v="0"/>
    <s v="GENERAL4258006"/>
  </r>
  <r>
    <n v="202001"/>
    <x v="0"/>
    <x v="0"/>
    <x v="0"/>
    <x v="10"/>
    <x v="0"/>
    <x v="7"/>
    <x v="13"/>
    <x v="24"/>
    <x v="26"/>
    <n v="564.20000000000005"/>
    <n v="254.02"/>
    <n v="310.18000000000006"/>
    <x v="0"/>
    <s v="SPORT BOTTLES4258603"/>
  </r>
  <r>
    <n v="202001"/>
    <x v="0"/>
    <x v="0"/>
    <x v="0"/>
    <x v="10"/>
    <x v="0"/>
    <x v="1"/>
    <x v="3"/>
    <x v="24"/>
    <x v="15"/>
    <n v="1103"/>
    <n v="596.05999999999995"/>
    <n v="506.94000000000005"/>
    <x v="0"/>
    <s v="WRITING4258603"/>
  </r>
  <r>
    <n v="202001"/>
    <x v="0"/>
    <x v="0"/>
    <x v="0"/>
    <x v="10"/>
    <x v="0"/>
    <x v="5"/>
    <x v="10"/>
    <x v="24"/>
    <x v="27"/>
    <n v="237.6"/>
    <n v="72.92"/>
    <n v="164.68"/>
    <x v="0"/>
    <s v="HOUSEWARES4258603"/>
  </r>
  <r>
    <n v="202001"/>
    <x v="0"/>
    <x v="0"/>
    <x v="0"/>
    <x v="10"/>
    <x v="0"/>
    <x v="3"/>
    <x v="7"/>
    <x v="25"/>
    <x v="7"/>
    <n v="0"/>
    <n v="3.84"/>
    <n v="-3.84"/>
    <x v="0"/>
    <s v="CATALOGUES4262153"/>
  </r>
  <r>
    <n v="202001"/>
    <x v="0"/>
    <x v="0"/>
    <x v="0"/>
    <x v="11"/>
    <x v="1"/>
    <x v="0"/>
    <x v="18"/>
    <x v="26"/>
    <x v="28"/>
    <n v="99"/>
    <n v="49.5"/>
    <n v="49.5"/>
    <x v="0"/>
    <s v="BACKPACKS4252829"/>
  </r>
  <r>
    <n v="202001"/>
    <x v="0"/>
    <x v="0"/>
    <x v="0"/>
    <x v="11"/>
    <x v="1"/>
    <x v="0"/>
    <x v="0"/>
    <x v="26"/>
    <x v="6"/>
    <n v="152.28"/>
    <n v="59.2"/>
    <n v="93.08"/>
    <x v="0"/>
    <s v="BUSINESS CASES4252829"/>
  </r>
  <r>
    <n v="202001"/>
    <x v="0"/>
    <x v="0"/>
    <x v="0"/>
    <x v="11"/>
    <x v="1"/>
    <x v="0"/>
    <x v="19"/>
    <x v="27"/>
    <x v="29"/>
    <n v="-226"/>
    <n v="-96.88"/>
    <n v="-129.12"/>
    <x v="1"/>
    <s v="COOLERS4249262"/>
  </r>
  <r>
    <n v="202001"/>
    <x v="0"/>
    <x v="0"/>
    <x v="0"/>
    <x v="11"/>
    <x v="1"/>
    <x v="0"/>
    <x v="20"/>
    <x v="26"/>
    <x v="30"/>
    <n v="742"/>
    <n v="364.76"/>
    <n v="377.24"/>
    <x v="0"/>
    <s v="TOTES4252829"/>
  </r>
  <r>
    <n v="202001"/>
    <x v="0"/>
    <x v="0"/>
    <x v="0"/>
    <x v="11"/>
    <x v="1"/>
    <x v="0"/>
    <x v="20"/>
    <x v="28"/>
    <x v="0"/>
    <n v="240"/>
    <n v="136.80000000000001"/>
    <n v="103.19999999999999"/>
    <x v="0"/>
    <s v="TOTES4254182"/>
  </r>
  <r>
    <n v="202001"/>
    <x v="0"/>
    <x v="0"/>
    <x v="0"/>
    <x v="11"/>
    <x v="1"/>
    <x v="1"/>
    <x v="17"/>
    <x v="28"/>
    <x v="18"/>
    <n v="580"/>
    <n v="357.3"/>
    <n v="222.7"/>
    <x v="0"/>
    <s v="GENERAL4254182"/>
  </r>
  <r>
    <n v="202001"/>
    <x v="0"/>
    <x v="0"/>
    <x v="0"/>
    <x v="11"/>
    <x v="1"/>
    <x v="1"/>
    <x v="21"/>
    <x v="29"/>
    <x v="21"/>
    <n v="60"/>
    <n v="28.96"/>
    <n v="31.04"/>
    <x v="0"/>
    <s v="KEYCHAINS4258550"/>
  </r>
  <r>
    <n v="202001"/>
    <x v="0"/>
    <x v="0"/>
    <x v="0"/>
    <x v="11"/>
    <x v="1"/>
    <x v="5"/>
    <x v="9"/>
    <x v="29"/>
    <x v="31"/>
    <n v="948"/>
    <n v="536.62"/>
    <n v="411.38"/>
    <x v="0"/>
    <s v="APRON &amp; KITCHEN TEXTILES4258550"/>
  </r>
  <r>
    <n v="202001"/>
    <x v="0"/>
    <x v="0"/>
    <x v="0"/>
    <x v="11"/>
    <x v="1"/>
    <x v="5"/>
    <x v="22"/>
    <x v="27"/>
    <x v="29"/>
    <n v="-334"/>
    <n v="-288.42"/>
    <n v="-45.579999999999984"/>
    <x v="1"/>
    <s v="LIGHTING4249262"/>
  </r>
  <r>
    <n v="202001"/>
    <x v="0"/>
    <x v="0"/>
    <x v="0"/>
    <x v="11"/>
    <x v="1"/>
    <x v="5"/>
    <x v="22"/>
    <x v="28"/>
    <x v="31"/>
    <n v="174"/>
    <n v="60.84"/>
    <n v="113.16"/>
    <x v="0"/>
    <s v="LIGHTING4254182"/>
  </r>
  <r>
    <n v="202001"/>
    <x v="0"/>
    <x v="0"/>
    <x v="0"/>
    <x v="11"/>
    <x v="1"/>
    <x v="8"/>
    <x v="16"/>
    <x v="29"/>
    <x v="16"/>
    <n v="346"/>
    <n v="246.8"/>
    <n v="99.199999999999989"/>
    <x v="0"/>
    <s v="MEMORY4258550"/>
  </r>
  <r>
    <n v="202001"/>
    <x v="0"/>
    <x v="0"/>
    <x v="0"/>
    <x v="12"/>
    <x v="0"/>
    <x v="5"/>
    <x v="23"/>
    <x v="30"/>
    <x v="20"/>
    <n v="486"/>
    <n v="209.38"/>
    <n v="276.62"/>
    <x v="0"/>
    <s v="SAFETY AUTO &amp; TOOLS4235170"/>
  </r>
  <r>
    <n v="202001"/>
    <x v="0"/>
    <x v="0"/>
    <x v="0"/>
    <x v="12"/>
    <x v="0"/>
    <x v="3"/>
    <x v="15"/>
    <x v="30"/>
    <x v="25"/>
    <n v="244"/>
    <n v="23.88"/>
    <n v="220.12"/>
    <x v="0"/>
    <s v="DECORATION CHARGES4235170"/>
  </r>
  <r>
    <n v="202001"/>
    <x v="0"/>
    <x v="0"/>
    <x v="0"/>
    <x v="13"/>
    <x v="0"/>
    <x v="4"/>
    <x v="8"/>
    <x v="31"/>
    <x v="6"/>
    <n v="151.34"/>
    <n v="48.7"/>
    <n v="102.64"/>
    <x v="0"/>
    <s v="JACKETS4255615"/>
  </r>
  <r>
    <n v="202001"/>
    <x v="0"/>
    <x v="0"/>
    <x v="0"/>
    <x v="14"/>
    <x v="1"/>
    <x v="0"/>
    <x v="20"/>
    <x v="32"/>
    <x v="21"/>
    <n v="840"/>
    <n v="435.26"/>
    <n v="404.74"/>
    <x v="0"/>
    <s v="TOTES4235375"/>
  </r>
  <r>
    <n v="202001"/>
    <x v="0"/>
    <x v="0"/>
    <x v="0"/>
    <x v="14"/>
    <x v="1"/>
    <x v="0"/>
    <x v="20"/>
    <x v="33"/>
    <x v="32"/>
    <n v="1160"/>
    <n v="489.26"/>
    <n v="670.74"/>
    <x v="0"/>
    <s v="TOTES4251183"/>
  </r>
  <r>
    <n v="202001"/>
    <x v="0"/>
    <x v="0"/>
    <x v="0"/>
    <x v="14"/>
    <x v="1"/>
    <x v="0"/>
    <x v="20"/>
    <x v="34"/>
    <x v="18"/>
    <n v="480"/>
    <n v="244.64"/>
    <n v="235.36"/>
    <x v="0"/>
    <s v="TOTES4261606"/>
  </r>
  <r>
    <n v="202001"/>
    <x v="0"/>
    <x v="0"/>
    <x v="0"/>
    <x v="14"/>
    <x v="1"/>
    <x v="7"/>
    <x v="13"/>
    <x v="35"/>
    <x v="15"/>
    <n v="857"/>
    <n v="290.98"/>
    <n v="566.02"/>
    <x v="0"/>
    <s v="SPORT BOTTLES4247934"/>
  </r>
  <r>
    <n v="202001"/>
    <x v="0"/>
    <x v="0"/>
    <x v="0"/>
    <x v="14"/>
    <x v="1"/>
    <x v="7"/>
    <x v="13"/>
    <x v="36"/>
    <x v="15"/>
    <n v="857"/>
    <n v="290.98"/>
    <n v="566.02"/>
    <x v="0"/>
    <s v="SPORT BOTTLES4252720"/>
  </r>
  <r>
    <n v="202001"/>
    <x v="0"/>
    <x v="0"/>
    <x v="0"/>
    <x v="14"/>
    <x v="1"/>
    <x v="1"/>
    <x v="17"/>
    <x v="37"/>
    <x v="33"/>
    <n v="1880"/>
    <n v="906.88"/>
    <n v="973.12"/>
    <x v="0"/>
    <s v="GENERAL4255445"/>
  </r>
  <r>
    <n v="202001"/>
    <x v="0"/>
    <x v="0"/>
    <x v="0"/>
    <x v="14"/>
    <x v="1"/>
    <x v="1"/>
    <x v="14"/>
    <x v="38"/>
    <x v="34"/>
    <n v="9.0399999999999991"/>
    <n v="3.5"/>
    <n v="5.5399999999999991"/>
    <x v="0"/>
    <s v="STATIONERY4255530"/>
  </r>
  <r>
    <n v="202001"/>
    <x v="0"/>
    <x v="0"/>
    <x v="0"/>
    <x v="14"/>
    <x v="1"/>
    <x v="1"/>
    <x v="14"/>
    <x v="39"/>
    <x v="32"/>
    <n v="1220"/>
    <n v="607.48"/>
    <n v="612.52"/>
    <x v="0"/>
    <s v="STATIONERY4255927"/>
  </r>
  <r>
    <n v="202001"/>
    <x v="0"/>
    <x v="0"/>
    <x v="0"/>
    <x v="14"/>
    <x v="1"/>
    <x v="1"/>
    <x v="14"/>
    <x v="40"/>
    <x v="35"/>
    <n v="812"/>
    <n v="371.62"/>
    <n v="440.38"/>
    <x v="0"/>
    <s v="STATIONERY4259353"/>
  </r>
  <r>
    <n v="202001"/>
    <x v="0"/>
    <x v="0"/>
    <x v="0"/>
    <x v="14"/>
    <x v="1"/>
    <x v="1"/>
    <x v="2"/>
    <x v="41"/>
    <x v="33"/>
    <n v="1120"/>
    <n v="458.06"/>
    <n v="661.94"/>
    <x v="0"/>
    <s v="UMBRELLAS4251344"/>
  </r>
  <r>
    <n v="202001"/>
    <x v="0"/>
    <x v="0"/>
    <x v="0"/>
    <x v="14"/>
    <x v="1"/>
    <x v="1"/>
    <x v="3"/>
    <x v="37"/>
    <x v="32"/>
    <n v="540"/>
    <n v="191.1"/>
    <n v="348.9"/>
    <x v="0"/>
    <s v="WRITING4255445"/>
  </r>
  <r>
    <n v="202001"/>
    <x v="0"/>
    <x v="0"/>
    <x v="0"/>
    <x v="14"/>
    <x v="1"/>
    <x v="5"/>
    <x v="9"/>
    <x v="42"/>
    <x v="6"/>
    <n v="5.24"/>
    <n v="2"/>
    <n v="3.24"/>
    <x v="0"/>
    <s v="APRON &amp; KITCHEN TEXTILES4259676"/>
  </r>
  <r>
    <n v="202001"/>
    <x v="0"/>
    <x v="0"/>
    <x v="0"/>
    <x v="14"/>
    <x v="1"/>
    <x v="5"/>
    <x v="9"/>
    <x v="43"/>
    <x v="6"/>
    <n v="5.24"/>
    <n v="2"/>
    <n v="3.24"/>
    <x v="0"/>
    <s v="APRON &amp; KITCHEN TEXTILES4259751"/>
  </r>
  <r>
    <n v="202001"/>
    <x v="0"/>
    <x v="0"/>
    <x v="0"/>
    <x v="14"/>
    <x v="1"/>
    <x v="5"/>
    <x v="22"/>
    <x v="44"/>
    <x v="36"/>
    <n v="5175"/>
    <n v="2081.7800000000002"/>
    <n v="3093.22"/>
    <x v="0"/>
    <s v="LIGHTING4253915"/>
  </r>
  <r>
    <n v="202001"/>
    <x v="0"/>
    <x v="0"/>
    <x v="0"/>
    <x v="14"/>
    <x v="1"/>
    <x v="5"/>
    <x v="22"/>
    <x v="45"/>
    <x v="16"/>
    <n v="690"/>
    <n v="277.58"/>
    <n v="412.42"/>
    <x v="0"/>
    <s v="LIGHTING4253916"/>
  </r>
  <r>
    <n v="202001"/>
    <x v="0"/>
    <x v="0"/>
    <x v="0"/>
    <x v="14"/>
    <x v="1"/>
    <x v="5"/>
    <x v="23"/>
    <x v="46"/>
    <x v="32"/>
    <n v="2360"/>
    <n v="981.96"/>
    <n v="1378.04"/>
    <x v="0"/>
    <s v="SAFETY AUTO &amp; TOOLS4253877"/>
  </r>
  <r>
    <n v="202001"/>
    <x v="0"/>
    <x v="0"/>
    <x v="0"/>
    <x v="14"/>
    <x v="1"/>
    <x v="5"/>
    <x v="23"/>
    <x v="47"/>
    <x v="18"/>
    <n v="1180"/>
    <n v="490.98"/>
    <n v="689.02"/>
    <x v="0"/>
    <s v="SAFETY AUTO &amp; TOOLS4253880"/>
  </r>
  <r>
    <n v="202001"/>
    <x v="0"/>
    <x v="0"/>
    <x v="0"/>
    <x v="14"/>
    <x v="1"/>
    <x v="3"/>
    <x v="7"/>
    <x v="48"/>
    <x v="1"/>
    <n v="98"/>
    <n v="38.4"/>
    <n v="59.6"/>
    <x v="0"/>
    <s v="CATALOGUES4216166"/>
  </r>
  <r>
    <n v="202001"/>
    <x v="0"/>
    <x v="0"/>
    <x v="0"/>
    <x v="14"/>
    <x v="1"/>
    <x v="3"/>
    <x v="15"/>
    <x v="32"/>
    <x v="37"/>
    <n v="945"/>
    <n v="79.319999999999993"/>
    <n v="865.68000000000006"/>
    <x v="0"/>
    <s v="DECORATION CHARGES4235375"/>
  </r>
  <r>
    <n v="202001"/>
    <x v="0"/>
    <x v="0"/>
    <x v="0"/>
    <x v="14"/>
    <x v="1"/>
    <x v="3"/>
    <x v="15"/>
    <x v="35"/>
    <x v="38"/>
    <n v="140"/>
    <n v="22.18"/>
    <n v="117.82"/>
    <x v="0"/>
    <s v="DECORATION CHARGES4247934"/>
  </r>
  <r>
    <n v="202001"/>
    <x v="0"/>
    <x v="0"/>
    <x v="0"/>
    <x v="14"/>
    <x v="1"/>
    <x v="3"/>
    <x v="15"/>
    <x v="33"/>
    <x v="39"/>
    <n v="1860"/>
    <n v="227.16"/>
    <n v="1632.84"/>
    <x v="0"/>
    <s v="DECORATION CHARGES4251183"/>
  </r>
  <r>
    <n v="202001"/>
    <x v="0"/>
    <x v="0"/>
    <x v="0"/>
    <x v="14"/>
    <x v="1"/>
    <x v="3"/>
    <x v="15"/>
    <x v="36"/>
    <x v="38"/>
    <n v="161"/>
    <n v="22.18"/>
    <n v="138.82"/>
    <x v="0"/>
    <s v="DECORATION CHARGES4252720"/>
  </r>
  <r>
    <n v="202001"/>
    <x v="0"/>
    <x v="0"/>
    <x v="0"/>
    <x v="14"/>
    <x v="1"/>
    <x v="3"/>
    <x v="15"/>
    <x v="46"/>
    <x v="40"/>
    <n v="930"/>
    <n v="60.02"/>
    <n v="869.98"/>
    <x v="0"/>
    <s v="DECORATION CHARGES4253877"/>
  </r>
  <r>
    <n v="202001"/>
    <x v="0"/>
    <x v="0"/>
    <x v="0"/>
    <x v="14"/>
    <x v="1"/>
    <x v="3"/>
    <x v="15"/>
    <x v="47"/>
    <x v="19"/>
    <n v="530"/>
    <n v="30.02"/>
    <n v="499.98"/>
    <x v="0"/>
    <s v="DECORATION CHARGES4253880"/>
  </r>
  <r>
    <n v="202001"/>
    <x v="0"/>
    <x v="0"/>
    <x v="0"/>
    <x v="14"/>
    <x v="1"/>
    <x v="3"/>
    <x v="15"/>
    <x v="44"/>
    <x v="41"/>
    <n v="895"/>
    <n v="15.44"/>
    <n v="879.56"/>
    <x v="0"/>
    <s v="DECORATION CHARGES4253915"/>
  </r>
  <r>
    <n v="202001"/>
    <x v="0"/>
    <x v="0"/>
    <x v="0"/>
    <x v="14"/>
    <x v="1"/>
    <x v="3"/>
    <x v="15"/>
    <x v="45"/>
    <x v="42"/>
    <n v="200"/>
    <n v="2.44"/>
    <n v="197.56"/>
    <x v="0"/>
    <s v="DECORATION CHARGES4253916"/>
  </r>
  <r>
    <n v="202001"/>
    <x v="0"/>
    <x v="0"/>
    <x v="0"/>
    <x v="14"/>
    <x v="1"/>
    <x v="3"/>
    <x v="15"/>
    <x v="37"/>
    <x v="43"/>
    <n v="1339"/>
    <n v="113.64"/>
    <n v="1225.3599999999999"/>
    <x v="0"/>
    <s v="DECORATION CHARGES4255445"/>
  </r>
  <r>
    <n v="202001"/>
    <x v="0"/>
    <x v="0"/>
    <x v="0"/>
    <x v="14"/>
    <x v="1"/>
    <x v="3"/>
    <x v="15"/>
    <x v="39"/>
    <x v="44"/>
    <n v="600"/>
    <n v="55.76"/>
    <n v="544.24"/>
    <x v="0"/>
    <s v="DECORATION CHARGES4255927"/>
  </r>
  <r>
    <n v="202001"/>
    <x v="0"/>
    <x v="0"/>
    <x v="0"/>
    <x v="14"/>
    <x v="1"/>
    <x v="3"/>
    <x v="15"/>
    <x v="40"/>
    <x v="45"/>
    <n v="539"/>
    <n v="21.02"/>
    <n v="517.98"/>
    <x v="0"/>
    <s v="DECORATION CHARGES4259353"/>
  </r>
  <r>
    <n v="202001"/>
    <x v="0"/>
    <x v="0"/>
    <x v="0"/>
    <x v="14"/>
    <x v="1"/>
    <x v="3"/>
    <x v="15"/>
    <x v="34"/>
    <x v="46"/>
    <n v="1036.8"/>
    <n v="202.78"/>
    <n v="834.02"/>
    <x v="0"/>
    <s v="DECORATION CHARGES4261606"/>
  </r>
  <r>
    <n v="202001"/>
    <x v="0"/>
    <x v="0"/>
    <x v="0"/>
    <x v="15"/>
    <x v="1"/>
    <x v="0"/>
    <x v="0"/>
    <x v="49"/>
    <x v="21"/>
    <n v="1270"/>
    <n v="439.06"/>
    <n v="830.94"/>
    <x v="0"/>
    <s v="BUSINESS CASES4246351"/>
  </r>
  <r>
    <n v="202001"/>
    <x v="0"/>
    <x v="0"/>
    <x v="0"/>
    <x v="15"/>
    <x v="1"/>
    <x v="0"/>
    <x v="20"/>
    <x v="50"/>
    <x v="18"/>
    <n v="760"/>
    <n v="354.76"/>
    <n v="405.24"/>
    <x v="0"/>
    <s v="TOTES4262855"/>
  </r>
  <r>
    <n v="202001"/>
    <x v="0"/>
    <x v="0"/>
    <x v="0"/>
    <x v="15"/>
    <x v="1"/>
    <x v="1"/>
    <x v="1"/>
    <x v="51"/>
    <x v="15"/>
    <n v="473"/>
    <n v="176.34"/>
    <n v="296.65999999999997"/>
    <x v="0"/>
    <s v="DESKTOP4250075"/>
  </r>
  <r>
    <n v="202001"/>
    <x v="0"/>
    <x v="0"/>
    <x v="0"/>
    <x v="15"/>
    <x v="1"/>
    <x v="3"/>
    <x v="15"/>
    <x v="51"/>
    <x v="38"/>
    <n v="102"/>
    <n v="18.88"/>
    <n v="83.12"/>
    <x v="0"/>
    <s v="DECORATION CHARGES4250075"/>
  </r>
  <r>
    <n v="202001"/>
    <x v="0"/>
    <x v="0"/>
    <x v="0"/>
    <x v="16"/>
    <x v="1"/>
    <x v="3"/>
    <x v="7"/>
    <x v="52"/>
    <x v="13"/>
    <n v="29.5"/>
    <n v="9.6"/>
    <n v="19.899999999999999"/>
    <x v="0"/>
    <s v="CATALOGUES4259998"/>
  </r>
  <r>
    <n v="202001"/>
    <x v="0"/>
    <x v="0"/>
    <x v="0"/>
    <x v="17"/>
    <x v="1"/>
    <x v="1"/>
    <x v="17"/>
    <x v="53"/>
    <x v="32"/>
    <n v="1700"/>
    <n v="1185.18"/>
    <n v="514.81999999999994"/>
    <x v="0"/>
    <s v="GENERAL4250233"/>
  </r>
  <r>
    <n v="202001"/>
    <x v="0"/>
    <x v="0"/>
    <x v="0"/>
    <x v="17"/>
    <x v="1"/>
    <x v="1"/>
    <x v="3"/>
    <x v="54"/>
    <x v="32"/>
    <n v="60"/>
    <n v="16.579999999999998"/>
    <n v="43.42"/>
    <x v="0"/>
    <s v="WRITING4250063"/>
  </r>
  <r>
    <n v="202001"/>
    <x v="0"/>
    <x v="0"/>
    <x v="0"/>
    <x v="17"/>
    <x v="1"/>
    <x v="5"/>
    <x v="24"/>
    <x v="55"/>
    <x v="32"/>
    <n v="1160"/>
    <n v="1032.26"/>
    <n v="127.74000000000001"/>
    <x v="0"/>
    <s v="HBA4247549"/>
  </r>
  <r>
    <n v="202001"/>
    <x v="0"/>
    <x v="0"/>
    <x v="0"/>
    <x v="17"/>
    <x v="1"/>
    <x v="3"/>
    <x v="15"/>
    <x v="54"/>
    <x v="44"/>
    <n v="560"/>
    <n v="55.76"/>
    <n v="504.24"/>
    <x v="0"/>
    <s v="DECORATION CHARGES4250063"/>
  </r>
  <r>
    <n v="202001"/>
    <x v="0"/>
    <x v="0"/>
    <x v="0"/>
    <x v="17"/>
    <x v="1"/>
    <x v="3"/>
    <x v="25"/>
    <x v="56"/>
    <x v="47"/>
    <n v="2419.1999999999998"/>
    <n v="1960.98"/>
    <n v="458.2199999999998"/>
    <x v="0"/>
    <s v="NONWEARABLES OTHERS4251322"/>
  </r>
  <r>
    <n v="202001"/>
    <x v="0"/>
    <x v="0"/>
    <x v="0"/>
    <x v="18"/>
    <x v="0"/>
    <x v="2"/>
    <x v="5"/>
    <x v="57"/>
    <x v="6"/>
    <n v="24.8"/>
    <n v="10.32"/>
    <n v="14.48"/>
    <x v="0"/>
    <s v="POLOS4253634"/>
  </r>
  <r>
    <n v="202001"/>
    <x v="0"/>
    <x v="0"/>
    <x v="0"/>
    <x v="18"/>
    <x v="0"/>
    <x v="2"/>
    <x v="6"/>
    <x v="57"/>
    <x v="6"/>
    <n v="9.42"/>
    <n v="4.5599999999999996"/>
    <n v="4.8600000000000003"/>
    <x v="0"/>
    <s v="T-SHIRTS &amp; ACTIVE TOPS4253634"/>
  </r>
  <r>
    <n v="202001"/>
    <x v="0"/>
    <x v="0"/>
    <x v="0"/>
    <x v="19"/>
    <x v="1"/>
    <x v="0"/>
    <x v="0"/>
    <x v="58"/>
    <x v="0"/>
    <n v="4800"/>
    <n v="3509.98"/>
    <n v="1290.02"/>
    <x v="0"/>
    <s v="BUSINESS CASES4256113"/>
  </r>
  <r>
    <n v="202001"/>
    <x v="0"/>
    <x v="0"/>
    <x v="0"/>
    <x v="19"/>
    <x v="1"/>
    <x v="0"/>
    <x v="26"/>
    <x v="59"/>
    <x v="48"/>
    <n v="459"/>
    <n v="192.42"/>
    <n v="266.58000000000004"/>
    <x v="0"/>
    <s v="DUFFELS4250510"/>
  </r>
  <r>
    <n v="202001"/>
    <x v="0"/>
    <x v="0"/>
    <x v="0"/>
    <x v="19"/>
    <x v="1"/>
    <x v="1"/>
    <x v="2"/>
    <x v="60"/>
    <x v="16"/>
    <n v="582"/>
    <n v="260.06"/>
    <n v="321.94"/>
    <x v="0"/>
    <s v="UMBRELLAS4250513"/>
  </r>
  <r>
    <n v="202001"/>
    <x v="0"/>
    <x v="0"/>
    <x v="0"/>
    <x v="19"/>
    <x v="1"/>
    <x v="3"/>
    <x v="15"/>
    <x v="59"/>
    <x v="49"/>
    <n v="254"/>
    <n v="31.88"/>
    <n v="222.12"/>
    <x v="0"/>
    <s v="DECORATION CHARGES4250510"/>
  </r>
  <r>
    <n v="202001"/>
    <x v="0"/>
    <x v="0"/>
    <x v="0"/>
    <x v="19"/>
    <x v="1"/>
    <x v="3"/>
    <x v="15"/>
    <x v="60"/>
    <x v="50"/>
    <n v="244"/>
    <n v="37.159999999999997"/>
    <n v="206.84"/>
    <x v="0"/>
    <s v="DECORATION CHARGES4250513"/>
  </r>
  <r>
    <n v="202001"/>
    <x v="0"/>
    <x v="0"/>
    <x v="0"/>
    <x v="20"/>
    <x v="1"/>
    <x v="0"/>
    <x v="27"/>
    <x v="61"/>
    <x v="51"/>
    <n v="160"/>
    <n v="66.319999999999993"/>
    <n v="93.68"/>
    <x v="0"/>
    <s v="TRAVEL GIFTS4247078"/>
  </r>
  <r>
    <n v="202001"/>
    <x v="0"/>
    <x v="0"/>
    <x v="0"/>
    <x v="20"/>
    <x v="1"/>
    <x v="3"/>
    <x v="15"/>
    <x v="61"/>
    <x v="52"/>
    <n v="422"/>
    <n v="24.02"/>
    <n v="397.98"/>
    <x v="0"/>
    <s v="DECORATION CHARGES4247078"/>
  </r>
  <r>
    <n v="202001"/>
    <x v="0"/>
    <x v="0"/>
    <x v="0"/>
    <x v="21"/>
    <x v="1"/>
    <x v="0"/>
    <x v="18"/>
    <x v="62"/>
    <x v="6"/>
    <n v="58.62"/>
    <n v="27.72"/>
    <n v="30.9"/>
    <x v="0"/>
    <s v="BACKPACKS4257857"/>
  </r>
  <r>
    <n v="202001"/>
    <x v="0"/>
    <x v="0"/>
    <x v="0"/>
    <x v="21"/>
    <x v="1"/>
    <x v="0"/>
    <x v="0"/>
    <x v="62"/>
    <x v="7"/>
    <n v="101.28"/>
    <n v="38.700000000000003"/>
    <n v="62.58"/>
    <x v="0"/>
    <s v="BUSINESS CASES4257857"/>
  </r>
  <r>
    <n v="202001"/>
    <x v="0"/>
    <x v="0"/>
    <x v="0"/>
    <x v="21"/>
    <x v="1"/>
    <x v="7"/>
    <x v="13"/>
    <x v="62"/>
    <x v="7"/>
    <n v="40.479999999999997"/>
    <n v="18.66"/>
    <n v="21.819999999999997"/>
    <x v="0"/>
    <s v="SPORT BOTTLES4257857"/>
  </r>
  <r>
    <n v="202001"/>
    <x v="0"/>
    <x v="0"/>
    <x v="0"/>
    <x v="21"/>
    <x v="1"/>
    <x v="1"/>
    <x v="2"/>
    <x v="63"/>
    <x v="15"/>
    <n v="325"/>
    <n v="147.97999999999999"/>
    <n v="177.02"/>
    <x v="0"/>
    <s v="UMBRELLAS4251199"/>
  </r>
  <r>
    <n v="202001"/>
    <x v="0"/>
    <x v="0"/>
    <x v="0"/>
    <x v="21"/>
    <x v="1"/>
    <x v="1"/>
    <x v="3"/>
    <x v="62"/>
    <x v="6"/>
    <n v="24.94"/>
    <n v="16.62"/>
    <n v="8.32"/>
    <x v="0"/>
    <s v="WRITING4257857"/>
  </r>
  <r>
    <n v="202001"/>
    <x v="0"/>
    <x v="0"/>
    <x v="0"/>
    <x v="21"/>
    <x v="1"/>
    <x v="3"/>
    <x v="15"/>
    <x v="63"/>
    <x v="53"/>
    <n v="314"/>
    <n v="42.16"/>
    <n v="271.84000000000003"/>
    <x v="0"/>
    <s v="DECORATION CHARGES4251199"/>
  </r>
  <r>
    <n v="202001"/>
    <x v="0"/>
    <x v="0"/>
    <x v="0"/>
    <x v="22"/>
    <x v="0"/>
    <x v="0"/>
    <x v="26"/>
    <x v="64"/>
    <x v="2"/>
    <n v="239"/>
    <n v="76.34"/>
    <n v="162.66"/>
    <x v="0"/>
    <s v="DUFFELS4258035"/>
  </r>
  <r>
    <n v="202001"/>
    <x v="0"/>
    <x v="0"/>
    <x v="0"/>
    <x v="23"/>
    <x v="1"/>
    <x v="9"/>
    <x v="28"/>
    <x v="65"/>
    <x v="12"/>
    <n v="71.400000000000006"/>
    <n v="66.819999999999993"/>
    <n v="4.5800000000000125"/>
    <x v="0"/>
    <s v="HEADWEAR4258817"/>
  </r>
  <r>
    <n v="202001"/>
    <x v="0"/>
    <x v="0"/>
    <x v="0"/>
    <x v="23"/>
    <x v="1"/>
    <x v="1"/>
    <x v="3"/>
    <x v="66"/>
    <x v="32"/>
    <n v="200"/>
    <n v="96.42"/>
    <n v="103.58"/>
    <x v="0"/>
    <s v="WRITING4254165"/>
  </r>
  <r>
    <n v="202001"/>
    <x v="0"/>
    <x v="0"/>
    <x v="0"/>
    <x v="23"/>
    <x v="1"/>
    <x v="2"/>
    <x v="4"/>
    <x v="65"/>
    <x v="12"/>
    <n v="690"/>
    <n v="292.12"/>
    <n v="397.88"/>
    <x v="0"/>
    <s v="FLEECE &amp; KNITS4258817"/>
  </r>
  <r>
    <n v="202001"/>
    <x v="0"/>
    <x v="0"/>
    <x v="0"/>
    <x v="23"/>
    <x v="1"/>
    <x v="2"/>
    <x v="6"/>
    <x v="65"/>
    <x v="22"/>
    <n v="541.20000000000005"/>
    <n v="275.74"/>
    <n v="265.46000000000004"/>
    <x v="0"/>
    <s v="T-SHIRTS &amp; ACTIVE TOPS4258817"/>
  </r>
  <r>
    <n v="202001"/>
    <x v="0"/>
    <x v="0"/>
    <x v="0"/>
    <x v="23"/>
    <x v="1"/>
    <x v="8"/>
    <x v="16"/>
    <x v="67"/>
    <x v="21"/>
    <n v="1050"/>
    <n v="950"/>
    <n v="100"/>
    <x v="0"/>
    <s v="MEMORY4248504"/>
  </r>
  <r>
    <n v="202001"/>
    <x v="0"/>
    <x v="0"/>
    <x v="0"/>
    <x v="23"/>
    <x v="1"/>
    <x v="3"/>
    <x v="15"/>
    <x v="66"/>
    <x v="40"/>
    <n v="510"/>
    <n v="60.02"/>
    <n v="449.98"/>
    <x v="0"/>
    <s v="DECORATION CHARGES4254165"/>
  </r>
  <r>
    <n v="202001"/>
    <x v="0"/>
    <x v="0"/>
    <x v="0"/>
    <x v="23"/>
    <x v="1"/>
    <x v="3"/>
    <x v="15"/>
    <x v="65"/>
    <x v="54"/>
    <n v="1351.8"/>
    <n v="108.6"/>
    <n v="1243.2"/>
    <x v="0"/>
    <s v="DECORATION CHARGES4258817"/>
  </r>
  <r>
    <n v="202001"/>
    <x v="0"/>
    <x v="0"/>
    <x v="0"/>
    <x v="23"/>
    <x v="1"/>
    <x v="4"/>
    <x v="8"/>
    <x v="65"/>
    <x v="12"/>
    <n v="1494.6"/>
    <n v="547.79999999999995"/>
    <n v="946.8"/>
    <x v="0"/>
    <s v="JACKETS4258817"/>
  </r>
  <r>
    <n v="202001"/>
    <x v="0"/>
    <x v="0"/>
    <x v="0"/>
    <x v="23"/>
    <x v="1"/>
    <x v="6"/>
    <x v="12"/>
    <x v="68"/>
    <x v="16"/>
    <n v="766"/>
    <n v="538.88"/>
    <n v="227.12"/>
    <x v="0"/>
    <s v="POWER4232330"/>
  </r>
  <r>
    <n v="202001"/>
    <x v="0"/>
    <x v="0"/>
    <x v="0"/>
    <x v="24"/>
    <x v="1"/>
    <x v="7"/>
    <x v="29"/>
    <x v="69"/>
    <x v="16"/>
    <n v="272"/>
    <n v="115.04"/>
    <n v="156.95999999999998"/>
    <x v="0"/>
    <s v="CERAMICS4252791"/>
  </r>
  <r>
    <n v="202001"/>
    <x v="0"/>
    <x v="0"/>
    <x v="0"/>
    <x v="24"/>
    <x v="1"/>
    <x v="7"/>
    <x v="13"/>
    <x v="69"/>
    <x v="16"/>
    <n v="1126"/>
    <n v="494.72"/>
    <n v="631.28"/>
    <x v="0"/>
    <s v="SPORT BOTTLES4252791"/>
  </r>
  <r>
    <n v="202001"/>
    <x v="0"/>
    <x v="0"/>
    <x v="0"/>
    <x v="24"/>
    <x v="1"/>
    <x v="7"/>
    <x v="13"/>
    <x v="70"/>
    <x v="15"/>
    <n v="323"/>
    <n v="83.64"/>
    <n v="239.36"/>
    <x v="0"/>
    <s v="SPORT BOTTLES4252792"/>
  </r>
  <r>
    <n v="202001"/>
    <x v="0"/>
    <x v="0"/>
    <x v="0"/>
    <x v="24"/>
    <x v="1"/>
    <x v="1"/>
    <x v="2"/>
    <x v="71"/>
    <x v="1"/>
    <n v="175.8"/>
    <n v="70.42"/>
    <n v="105.38000000000001"/>
    <x v="0"/>
    <s v="UMBRELLAS4255510"/>
  </r>
  <r>
    <n v="202001"/>
    <x v="0"/>
    <x v="0"/>
    <x v="0"/>
    <x v="24"/>
    <x v="1"/>
    <x v="1"/>
    <x v="2"/>
    <x v="72"/>
    <x v="55"/>
    <n v="708.96"/>
    <n v="299.36"/>
    <n v="409.6"/>
    <x v="0"/>
    <s v="UMBRELLAS4258453"/>
  </r>
  <r>
    <n v="202001"/>
    <x v="0"/>
    <x v="0"/>
    <x v="0"/>
    <x v="24"/>
    <x v="1"/>
    <x v="5"/>
    <x v="23"/>
    <x v="73"/>
    <x v="7"/>
    <n v="3.2"/>
    <n v="1.22"/>
    <n v="1.9800000000000002"/>
    <x v="0"/>
    <s v="SAFETY AUTO &amp; TOOLS4251825"/>
  </r>
  <r>
    <n v="202001"/>
    <x v="0"/>
    <x v="0"/>
    <x v="0"/>
    <x v="24"/>
    <x v="1"/>
    <x v="3"/>
    <x v="15"/>
    <x v="69"/>
    <x v="56"/>
    <n v="658"/>
    <n v="88.72"/>
    <n v="569.28"/>
    <x v="0"/>
    <s v="DECORATION CHARGES4252791"/>
  </r>
  <r>
    <n v="202001"/>
    <x v="0"/>
    <x v="0"/>
    <x v="0"/>
    <x v="24"/>
    <x v="1"/>
    <x v="3"/>
    <x v="15"/>
    <x v="70"/>
    <x v="38"/>
    <n v="118"/>
    <n v="16.46"/>
    <n v="101.53999999999999"/>
    <x v="0"/>
    <s v="DECORATION CHARGES4252792"/>
  </r>
  <r>
    <n v="202001"/>
    <x v="0"/>
    <x v="0"/>
    <x v="0"/>
    <x v="24"/>
    <x v="1"/>
    <x v="3"/>
    <x v="15"/>
    <x v="72"/>
    <x v="57"/>
    <n v="264.88"/>
    <n v="35.96"/>
    <n v="228.92"/>
    <x v="0"/>
    <s v="DECORATION CHARGES4258453"/>
  </r>
  <r>
    <n v="202001"/>
    <x v="0"/>
    <x v="0"/>
    <x v="0"/>
    <x v="25"/>
    <x v="0"/>
    <x v="3"/>
    <x v="7"/>
    <x v="74"/>
    <x v="13"/>
    <n v="29.5"/>
    <n v="9.6"/>
    <n v="19.899999999999999"/>
    <x v="0"/>
    <s v="CATALOGUES4259789"/>
  </r>
  <r>
    <n v="202001"/>
    <x v="0"/>
    <x v="0"/>
    <x v="0"/>
    <x v="26"/>
    <x v="0"/>
    <x v="8"/>
    <x v="16"/>
    <x v="75"/>
    <x v="18"/>
    <n v="2160"/>
    <n v="2030"/>
    <n v="130"/>
    <x v="0"/>
    <s v="MEMORY4239855"/>
  </r>
  <r>
    <n v="202001"/>
    <x v="0"/>
    <x v="0"/>
    <x v="0"/>
    <x v="27"/>
    <x v="1"/>
    <x v="0"/>
    <x v="18"/>
    <x v="76"/>
    <x v="20"/>
    <n v="1230"/>
    <n v="663"/>
    <n v="567"/>
    <x v="0"/>
    <s v="BACKPACKS4249139"/>
  </r>
  <r>
    <n v="202001"/>
    <x v="0"/>
    <x v="0"/>
    <x v="0"/>
    <x v="27"/>
    <x v="1"/>
    <x v="0"/>
    <x v="20"/>
    <x v="77"/>
    <x v="31"/>
    <n v="543"/>
    <n v="190.98"/>
    <n v="352.02"/>
    <x v="0"/>
    <s v="TOTES4258600"/>
  </r>
  <r>
    <n v="202001"/>
    <x v="0"/>
    <x v="0"/>
    <x v="0"/>
    <x v="27"/>
    <x v="1"/>
    <x v="7"/>
    <x v="13"/>
    <x v="78"/>
    <x v="20"/>
    <n v="4488"/>
    <n v="1732.82"/>
    <n v="2755.1800000000003"/>
    <x v="0"/>
    <s v="SPORT BOTTLES4248184"/>
  </r>
  <r>
    <n v="202001"/>
    <x v="0"/>
    <x v="0"/>
    <x v="0"/>
    <x v="27"/>
    <x v="1"/>
    <x v="5"/>
    <x v="30"/>
    <x v="79"/>
    <x v="31"/>
    <n v="150"/>
    <n v="74.86"/>
    <n v="75.14"/>
    <x v="0"/>
    <s v="OUTDOOR &amp; LEISURE4258554"/>
  </r>
  <r>
    <n v="202001"/>
    <x v="0"/>
    <x v="0"/>
    <x v="0"/>
    <x v="27"/>
    <x v="1"/>
    <x v="3"/>
    <x v="15"/>
    <x v="78"/>
    <x v="25"/>
    <n v="430"/>
    <n v="27.18"/>
    <n v="402.82"/>
    <x v="0"/>
    <s v="DECORATION CHARGES4248184"/>
  </r>
  <r>
    <n v="202001"/>
    <x v="0"/>
    <x v="0"/>
    <x v="0"/>
    <x v="28"/>
    <x v="1"/>
    <x v="0"/>
    <x v="18"/>
    <x v="80"/>
    <x v="6"/>
    <n v="2.2200000000000002"/>
    <n v="0.7"/>
    <n v="1.5200000000000002"/>
    <x v="0"/>
    <s v="BACKPACKS4260829"/>
  </r>
  <r>
    <n v="202001"/>
    <x v="0"/>
    <x v="0"/>
    <x v="0"/>
    <x v="28"/>
    <x v="1"/>
    <x v="0"/>
    <x v="0"/>
    <x v="81"/>
    <x v="51"/>
    <n v="816"/>
    <n v="328.72"/>
    <n v="487.28"/>
    <x v="0"/>
    <s v="BUSINESS CASES4251308"/>
  </r>
  <r>
    <n v="202001"/>
    <x v="0"/>
    <x v="0"/>
    <x v="0"/>
    <x v="28"/>
    <x v="1"/>
    <x v="0"/>
    <x v="20"/>
    <x v="80"/>
    <x v="7"/>
    <n v="4.28"/>
    <n v="1.32"/>
    <n v="2.96"/>
    <x v="0"/>
    <s v="TOTES4260829"/>
  </r>
  <r>
    <n v="202001"/>
    <x v="0"/>
    <x v="0"/>
    <x v="0"/>
    <x v="28"/>
    <x v="1"/>
    <x v="0"/>
    <x v="27"/>
    <x v="80"/>
    <x v="7"/>
    <n v="9.94"/>
    <n v="3.6"/>
    <n v="6.34"/>
    <x v="0"/>
    <s v="TRAVEL GIFTS4260829"/>
  </r>
  <r>
    <n v="202001"/>
    <x v="0"/>
    <x v="0"/>
    <x v="0"/>
    <x v="28"/>
    <x v="1"/>
    <x v="7"/>
    <x v="31"/>
    <x v="80"/>
    <x v="6"/>
    <n v="3.46"/>
    <n v="1.38"/>
    <n v="2.08"/>
    <x v="0"/>
    <s v="MUGS &amp; TUMBLERS4260829"/>
  </r>
  <r>
    <n v="202001"/>
    <x v="0"/>
    <x v="0"/>
    <x v="0"/>
    <x v="28"/>
    <x v="1"/>
    <x v="1"/>
    <x v="1"/>
    <x v="80"/>
    <x v="7"/>
    <n v="3.66"/>
    <n v="1.5"/>
    <n v="2.16"/>
    <x v="0"/>
    <s v="DESKTOP4260829"/>
  </r>
  <r>
    <n v="202001"/>
    <x v="0"/>
    <x v="0"/>
    <x v="0"/>
    <x v="28"/>
    <x v="1"/>
    <x v="1"/>
    <x v="21"/>
    <x v="80"/>
    <x v="6"/>
    <n v="0.62"/>
    <n v="0.26"/>
    <n v="0.36"/>
    <x v="0"/>
    <s v="KEYCHAINS4260829"/>
  </r>
  <r>
    <n v="202001"/>
    <x v="0"/>
    <x v="0"/>
    <x v="0"/>
    <x v="28"/>
    <x v="1"/>
    <x v="1"/>
    <x v="14"/>
    <x v="80"/>
    <x v="7"/>
    <n v="13.28"/>
    <n v="4.88"/>
    <n v="8.3999999999999986"/>
    <x v="0"/>
    <s v="STATIONERY4260829"/>
  </r>
  <r>
    <n v="202001"/>
    <x v="0"/>
    <x v="0"/>
    <x v="0"/>
    <x v="28"/>
    <x v="1"/>
    <x v="1"/>
    <x v="3"/>
    <x v="81"/>
    <x v="58"/>
    <n v="1304"/>
    <n v="772"/>
    <n v="532"/>
    <x v="0"/>
    <s v="WRITING4251308"/>
  </r>
  <r>
    <n v="202001"/>
    <x v="0"/>
    <x v="0"/>
    <x v="0"/>
    <x v="28"/>
    <x v="1"/>
    <x v="2"/>
    <x v="6"/>
    <x v="80"/>
    <x v="6"/>
    <n v="4.68"/>
    <n v="2.38"/>
    <n v="2.2999999999999998"/>
    <x v="0"/>
    <s v="T-SHIRTS &amp; ACTIVE TOPS4260829"/>
  </r>
  <r>
    <n v="202001"/>
    <x v="0"/>
    <x v="0"/>
    <x v="0"/>
    <x v="28"/>
    <x v="1"/>
    <x v="8"/>
    <x v="16"/>
    <x v="82"/>
    <x v="16"/>
    <n v="326"/>
    <n v="250.48"/>
    <n v="75.52000000000001"/>
    <x v="0"/>
    <s v="MEMORY4251561"/>
  </r>
  <r>
    <n v="202001"/>
    <x v="0"/>
    <x v="0"/>
    <x v="0"/>
    <x v="28"/>
    <x v="1"/>
    <x v="3"/>
    <x v="7"/>
    <x v="83"/>
    <x v="59"/>
    <n v="171.5"/>
    <n v="67.2"/>
    <n v="104.3"/>
    <x v="0"/>
    <s v="CATALOGUES4254738"/>
  </r>
  <r>
    <n v="202001"/>
    <x v="0"/>
    <x v="0"/>
    <x v="0"/>
    <x v="28"/>
    <x v="1"/>
    <x v="3"/>
    <x v="15"/>
    <x v="81"/>
    <x v="60"/>
    <n v="1030"/>
    <n v="92.9"/>
    <n v="937.1"/>
    <x v="0"/>
    <s v="DECORATION CHARGES4251308"/>
  </r>
  <r>
    <n v="202001"/>
    <x v="0"/>
    <x v="0"/>
    <x v="0"/>
    <x v="28"/>
    <x v="1"/>
    <x v="3"/>
    <x v="15"/>
    <x v="82"/>
    <x v="50"/>
    <n v="172"/>
    <n v="37.76"/>
    <n v="134.24"/>
    <x v="0"/>
    <s v="DECORATION CHARGES4251561"/>
  </r>
  <r>
    <n v="202001"/>
    <x v="0"/>
    <x v="0"/>
    <x v="0"/>
    <x v="28"/>
    <x v="1"/>
    <x v="6"/>
    <x v="32"/>
    <x v="80"/>
    <x v="7"/>
    <n v="3.56"/>
    <n v="1.3"/>
    <n v="2.2599999999999998"/>
    <x v="0"/>
    <s v="GENERAL TECH4260829"/>
  </r>
  <r>
    <n v="202001"/>
    <x v="0"/>
    <x v="0"/>
    <x v="0"/>
    <x v="28"/>
    <x v="1"/>
    <x v="6"/>
    <x v="12"/>
    <x v="80"/>
    <x v="7"/>
    <n v="30.8"/>
    <n v="14.92"/>
    <n v="15.88"/>
    <x v="0"/>
    <s v="POWER4260829"/>
  </r>
  <r>
    <n v="202001"/>
    <x v="0"/>
    <x v="0"/>
    <x v="0"/>
    <x v="29"/>
    <x v="1"/>
    <x v="0"/>
    <x v="20"/>
    <x v="84"/>
    <x v="16"/>
    <n v="150"/>
    <n v="68.400000000000006"/>
    <n v="81.599999999999994"/>
    <x v="0"/>
    <s v="TOTES4249429"/>
  </r>
  <r>
    <n v="202001"/>
    <x v="0"/>
    <x v="0"/>
    <x v="0"/>
    <x v="29"/>
    <x v="1"/>
    <x v="7"/>
    <x v="29"/>
    <x v="84"/>
    <x v="42"/>
    <n v="614.08000000000004"/>
    <n v="151.19999999999999"/>
    <n v="462.88000000000005"/>
    <x v="0"/>
    <s v="CERAMICS4249429"/>
  </r>
  <r>
    <n v="202001"/>
    <x v="0"/>
    <x v="0"/>
    <x v="0"/>
    <x v="29"/>
    <x v="1"/>
    <x v="1"/>
    <x v="3"/>
    <x v="84"/>
    <x v="61"/>
    <n v="120.48"/>
    <n v="57.38"/>
    <n v="63.1"/>
    <x v="0"/>
    <s v="WRITING4249429"/>
  </r>
  <r>
    <n v="202001"/>
    <x v="0"/>
    <x v="0"/>
    <x v="0"/>
    <x v="29"/>
    <x v="1"/>
    <x v="1"/>
    <x v="3"/>
    <x v="85"/>
    <x v="50"/>
    <n v="24.48"/>
    <n v="8.5399999999999991"/>
    <n v="15.940000000000001"/>
    <x v="0"/>
    <s v="WRITING4254707"/>
  </r>
  <r>
    <n v="202001"/>
    <x v="0"/>
    <x v="0"/>
    <x v="0"/>
    <x v="29"/>
    <x v="1"/>
    <x v="3"/>
    <x v="15"/>
    <x v="84"/>
    <x v="62"/>
    <n v="455.04"/>
    <n v="68.98"/>
    <n v="386.06"/>
    <x v="0"/>
    <s v="DECORATION CHARGES4249429"/>
  </r>
  <r>
    <n v="202001"/>
    <x v="0"/>
    <x v="0"/>
    <x v="0"/>
    <x v="29"/>
    <x v="1"/>
    <x v="3"/>
    <x v="15"/>
    <x v="85"/>
    <x v="63"/>
    <n v="116.32"/>
    <n v="32.5"/>
    <n v="83.82"/>
    <x v="0"/>
    <s v="DECORATION CHARGES4254707"/>
  </r>
  <r>
    <n v="202001"/>
    <x v="0"/>
    <x v="0"/>
    <x v="0"/>
    <x v="30"/>
    <x v="1"/>
    <x v="3"/>
    <x v="7"/>
    <x v="86"/>
    <x v="64"/>
    <n v="236"/>
    <n v="136.80000000000001"/>
    <n v="99.199999999999989"/>
    <x v="0"/>
    <s v="CATALOGUES4215791"/>
  </r>
  <r>
    <n v="202001"/>
    <x v="0"/>
    <x v="0"/>
    <x v="0"/>
    <x v="30"/>
    <x v="1"/>
    <x v="3"/>
    <x v="7"/>
    <x v="87"/>
    <x v="13"/>
    <n v="0"/>
    <n v="60"/>
    <n v="-60"/>
    <x v="0"/>
    <s v="CATALOGUES4252274"/>
  </r>
  <r>
    <n v="202001"/>
    <x v="0"/>
    <x v="0"/>
    <x v="0"/>
    <x v="31"/>
    <x v="1"/>
    <x v="0"/>
    <x v="18"/>
    <x v="88"/>
    <x v="1"/>
    <n v="715.6"/>
    <n v="298.18"/>
    <n v="417.42"/>
    <x v="0"/>
    <s v="BACKPACKS4252160"/>
  </r>
  <r>
    <n v="202001"/>
    <x v="0"/>
    <x v="0"/>
    <x v="0"/>
    <x v="31"/>
    <x v="1"/>
    <x v="0"/>
    <x v="18"/>
    <x v="89"/>
    <x v="9"/>
    <n v="214.68"/>
    <n v="89.46"/>
    <n v="125.22000000000001"/>
    <x v="0"/>
    <s v="BACKPACKS4257949"/>
  </r>
  <r>
    <n v="202001"/>
    <x v="0"/>
    <x v="0"/>
    <x v="0"/>
    <x v="31"/>
    <x v="1"/>
    <x v="5"/>
    <x v="9"/>
    <x v="88"/>
    <x v="2"/>
    <n v="72.8"/>
    <n v="35.78"/>
    <n v="37.019999999999996"/>
    <x v="0"/>
    <s v="APRON &amp; KITCHEN TEXTILES4252160"/>
  </r>
  <r>
    <n v="202001"/>
    <x v="0"/>
    <x v="0"/>
    <x v="0"/>
    <x v="31"/>
    <x v="1"/>
    <x v="5"/>
    <x v="10"/>
    <x v="90"/>
    <x v="51"/>
    <n v="5248"/>
    <n v="2252.8000000000002"/>
    <n v="2995.2"/>
    <x v="0"/>
    <s v="HOUSEWARES4247235"/>
  </r>
  <r>
    <n v="202001"/>
    <x v="0"/>
    <x v="0"/>
    <x v="0"/>
    <x v="31"/>
    <x v="1"/>
    <x v="5"/>
    <x v="22"/>
    <x v="91"/>
    <x v="65"/>
    <n v="108.8"/>
    <n v="57"/>
    <n v="51.8"/>
    <x v="0"/>
    <s v="LIGHTING4250147"/>
  </r>
  <r>
    <n v="202001"/>
    <x v="0"/>
    <x v="0"/>
    <x v="0"/>
    <x v="31"/>
    <x v="1"/>
    <x v="5"/>
    <x v="22"/>
    <x v="92"/>
    <x v="66"/>
    <n v="42.24"/>
    <n v="17.100000000000001"/>
    <n v="25.14"/>
    <x v="0"/>
    <s v="LIGHTING4254386"/>
  </r>
  <r>
    <n v="202001"/>
    <x v="0"/>
    <x v="0"/>
    <x v="0"/>
    <x v="31"/>
    <x v="1"/>
    <x v="5"/>
    <x v="22"/>
    <x v="89"/>
    <x v="66"/>
    <n v="42.24"/>
    <n v="17.100000000000001"/>
    <n v="25.14"/>
    <x v="0"/>
    <s v="LIGHTING4257949"/>
  </r>
  <r>
    <n v="202001"/>
    <x v="0"/>
    <x v="0"/>
    <x v="0"/>
    <x v="31"/>
    <x v="1"/>
    <x v="3"/>
    <x v="7"/>
    <x v="93"/>
    <x v="13"/>
    <n v="0"/>
    <n v="60"/>
    <n v="-60"/>
    <x v="0"/>
    <s v="CATALOGUES4252262"/>
  </r>
  <r>
    <n v="202001"/>
    <x v="0"/>
    <x v="0"/>
    <x v="0"/>
    <x v="31"/>
    <x v="1"/>
    <x v="3"/>
    <x v="15"/>
    <x v="90"/>
    <x v="67"/>
    <n v="2264"/>
    <n v="33.76"/>
    <n v="2230.2399999999998"/>
    <x v="0"/>
    <s v="DECORATION CHARGES4247235"/>
  </r>
  <r>
    <n v="202001"/>
    <x v="0"/>
    <x v="0"/>
    <x v="0"/>
    <x v="31"/>
    <x v="1"/>
    <x v="6"/>
    <x v="11"/>
    <x v="94"/>
    <x v="66"/>
    <n v="414.96"/>
    <n v="169.26"/>
    <n v="245.7"/>
    <x v="0"/>
    <s v="AUDIO4247717"/>
  </r>
  <r>
    <n v="202001"/>
    <x v="0"/>
    <x v="0"/>
    <x v="0"/>
    <x v="31"/>
    <x v="1"/>
    <x v="6"/>
    <x v="11"/>
    <x v="91"/>
    <x v="68"/>
    <n v="552"/>
    <n v="236.72"/>
    <n v="315.27999999999997"/>
    <x v="0"/>
    <s v="AUDIO4250147"/>
  </r>
  <r>
    <n v="202001"/>
    <x v="0"/>
    <x v="0"/>
    <x v="0"/>
    <x v="31"/>
    <x v="1"/>
    <x v="6"/>
    <x v="11"/>
    <x v="88"/>
    <x v="2"/>
    <n v="280"/>
    <n v="163.38"/>
    <n v="116.62"/>
    <x v="0"/>
    <s v="AUDIO4252160"/>
  </r>
  <r>
    <n v="202001"/>
    <x v="0"/>
    <x v="0"/>
    <x v="0"/>
    <x v="31"/>
    <x v="1"/>
    <x v="6"/>
    <x v="11"/>
    <x v="89"/>
    <x v="68"/>
    <n v="672"/>
    <n v="392.12"/>
    <n v="279.88"/>
    <x v="0"/>
    <s v="AUDIO4257949"/>
  </r>
  <r>
    <n v="202001"/>
    <x v="0"/>
    <x v="0"/>
    <x v="0"/>
    <x v="31"/>
    <x v="1"/>
    <x v="6"/>
    <x v="32"/>
    <x v="95"/>
    <x v="69"/>
    <n v="1907.52"/>
    <n v="1309.5999999999999"/>
    <n v="597.92000000000007"/>
    <x v="0"/>
    <s v="GENERAL TECH4250151"/>
  </r>
  <r>
    <n v="202001"/>
    <x v="0"/>
    <x v="0"/>
    <x v="0"/>
    <x v="31"/>
    <x v="1"/>
    <x v="6"/>
    <x v="32"/>
    <x v="96"/>
    <x v="70"/>
    <n v="1806.28"/>
    <n v="1215.24"/>
    <n v="591.04"/>
    <x v="0"/>
    <s v="GENERAL TECH4254463"/>
  </r>
  <r>
    <n v="202001"/>
    <x v="0"/>
    <x v="0"/>
    <x v="0"/>
    <x v="31"/>
    <x v="1"/>
    <x v="6"/>
    <x v="32"/>
    <x v="97"/>
    <x v="34"/>
    <n v="454.14"/>
    <n v="353.1"/>
    <n v="101.03999999999996"/>
    <x v="0"/>
    <s v="GENERAL TECH4258259"/>
  </r>
  <r>
    <n v="202001"/>
    <x v="0"/>
    <x v="0"/>
    <x v="0"/>
    <x v="32"/>
    <x v="0"/>
    <x v="2"/>
    <x v="4"/>
    <x v="98"/>
    <x v="71"/>
    <n v="585.82000000000005"/>
    <n v="370.1"/>
    <n v="215.72000000000003"/>
    <x v="0"/>
    <s v="FLEECE &amp; KNITS4251131"/>
  </r>
  <r>
    <n v="202001"/>
    <x v="0"/>
    <x v="0"/>
    <x v="0"/>
    <x v="32"/>
    <x v="0"/>
    <x v="2"/>
    <x v="5"/>
    <x v="99"/>
    <x v="2"/>
    <n v="197.6"/>
    <n v="96.58"/>
    <n v="101.02"/>
    <x v="0"/>
    <s v="POLOS4261765"/>
  </r>
  <r>
    <n v="202001"/>
    <x v="0"/>
    <x v="0"/>
    <x v="0"/>
    <x v="32"/>
    <x v="0"/>
    <x v="4"/>
    <x v="8"/>
    <x v="100"/>
    <x v="72"/>
    <n v="2325.66"/>
    <n v="946.08"/>
    <n v="1379.58"/>
    <x v="0"/>
    <s v="JACKETS4251511"/>
  </r>
  <r>
    <n v="202001"/>
    <x v="0"/>
    <x v="0"/>
    <x v="0"/>
    <x v="32"/>
    <x v="0"/>
    <x v="4"/>
    <x v="8"/>
    <x v="99"/>
    <x v="7"/>
    <n v="154.36000000000001"/>
    <n v="61.52"/>
    <n v="92.84"/>
    <x v="0"/>
    <s v="JACKETS4261765"/>
  </r>
  <r>
    <n v="202001"/>
    <x v="0"/>
    <x v="0"/>
    <x v="0"/>
    <x v="33"/>
    <x v="0"/>
    <x v="0"/>
    <x v="18"/>
    <x v="101"/>
    <x v="35"/>
    <n v="4165"/>
    <n v="2022.12"/>
    <n v="2142.88"/>
    <x v="0"/>
    <s v="BACKPACKS4255596"/>
  </r>
  <r>
    <n v="202001"/>
    <x v="0"/>
    <x v="0"/>
    <x v="0"/>
    <x v="33"/>
    <x v="0"/>
    <x v="0"/>
    <x v="27"/>
    <x v="102"/>
    <x v="18"/>
    <n v="300"/>
    <n v="115.32"/>
    <n v="184.68"/>
    <x v="0"/>
    <s v="TRAVEL GIFTS4246763"/>
  </r>
  <r>
    <n v="202001"/>
    <x v="0"/>
    <x v="0"/>
    <x v="0"/>
    <x v="33"/>
    <x v="0"/>
    <x v="7"/>
    <x v="29"/>
    <x v="103"/>
    <x v="68"/>
    <n v="56.16"/>
    <n v="23.34"/>
    <n v="32.819999999999993"/>
    <x v="0"/>
    <s v="CERAMICS4251827"/>
  </r>
  <r>
    <n v="202001"/>
    <x v="0"/>
    <x v="0"/>
    <x v="0"/>
    <x v="33"/>
    <x v="0"/>
    <x v="1"/>
    <x v="17"/>
    <x v="104"/>
    <x v="65"/>
    <n v="23.2"/>
    <n v="9.36"/>
    <n v="13.84"/>
    <x v="0"/>
    <s v="GENERAL4251807"/>
  </r>
  <r>
    <n v="202001"/>
    <x v="0"/>
    <x v="0"/>
    <x v="0"/>
    <x v="33"/>
    <x v="0"/>
    <x v="1"/>
    <x v="14"/>
    <x v="102"/>
    <x v="73"/>
    <n v="2160"/>
    <n v="1093.8800000000001"/>
    <n v="1066.1199999999999"/>
    <x v="0"/>
    <s v="STATIONERY4246763"/>
  </r>
  <r>
    <n v="202001"/>
    <x v="0"/>
    <x v="0"/>
    <x v="0"/>
    <x v="33"/>
    <x v="0"/>
    <x v="1"/>
    <x v="3"/>
    <x v="103"/>
    <x v="16"/>
    <n v="22"/>
    <n v="8.0399999999999991"/>
    <n v="13.96"/>
    <x v="0"/>
    <s v="WRITING4251827"/>
  </r>
  <r>
    <n v="202001"/>
    <x v="0"/>
    <x v="0"/>
    <x v="0"/>
    <x v="33"/>
    <x v="0"/>
    <x v="3"/>
    <x v="7"/>
    <x v="105"/>
    <x v="65"/>
    <n v="196"/>
    <n v="76.8"/>
    <n v="119.2"/>
    <x v="0"/>
    <s v="CATALOGUES4215787"/>
  </r>
  <r>
    <n v="202001"/>
    <x v="0"/>
    <x v="0"/>
    <x v="0"/>
    <x v="33"/>
    <x v="0"/>
    <x v="3"/>
    <x v="15"/>
    <x v="102"/>
    <x v="39"/>
    <n v="790"/>
    <n v="75.760000000000005"/>
    <n v="714.24"/>
    <x v="0"/>
    <s v="DECORATION CHARGES4246763"/>
  </r>
  <r>
    <n v="202001"/>
    <x v="0"/>
    <x v="0"/>
    <x v="0"/>
    <x v="33"/>
    <x v="0"/>
    <x v="3"/>
    <x v="15"/>
    <x v="103"/>
    <x v="74"/>
    <n v="308.16000000000003"/>
    <n v="134.94"/>
    <n v="173.22000000000003"/>
    <x v="0"/>
    <s v="DECORATION CHARGES4251827"/>
  </r>
  <r>
    <n v="202001"/>
    <x v="0"/>
    <x v="0"/>
    <x v="0"/>
    <x v="34"/>
    <x v="0"/>
    <x v="0"/>
    <x v="18"/>
    <x v="106"/>
    <x v="16"/>
    <n v="1004"/>
    <n v="415.58"/>
    <n v="588.42000000000007"/>
    <x v="0"/>
    <s v="BACKPACKS4250723"/>
  </r>
  <r>
    <n v="202001"/>
    <x v="0"/>
    <x v="0"/>
    <x v="0"/>
    <x v="35"/>
    <x v="1"/>
    <x v="8"/>
    <x v="16"/>
    <x v="107"/>
    <x v="15"/>
    <n v="185"/>
    <n v="151.94"/>
    <n v="33.06"/>
    <x v="0"/>
    <s v="MEMORY4259125"/>
  </r>
  <r>
    <n v="202001"/>
    <x v="0"/>
    <x v="0"/>
    <x v="0"/>
    <x v="35"/>
    <x v="1"/>
    <x v="3"/>
    <x v="7"/>
    <x v="108"/>
    <x v="75"/>
    <n v="118"/>
    <n v="74.400000000000006"/>
    <n v="43.599999999999994"/>
    <x v="0"/>
    <s v="CATALOGUES4261964"/>
  </r>
  <r>
    <n v="202001"/>
    <x v="0"/>
    <x v="0"/>
    <x v="0"/>
    <x v="35"/>
    <x v="1"/>
    <x v="3"/>
    <x v="15"/>
    <x v="107"/>
    <x v="38"/>
    <n v="189"/>
    <n v="8.6999999999999993"/>
    <n v="180.3"/>
    <x v="0"/>
    <s v="DECORATION CHARGES4259125"/>
  </r>
  <r>
    <n v="202001"/>
    <x v="0"/>
    <x v="0"/>
    <x v="0"/>
    <x v="36"/>
    <x v="0"/>
    <x v="1"/>
    <x v="3"/>
    <x v="109"/>
    <x v="76"/>
    <n v="5295.5"/>
    <n v="3058.48"/>
    <n v="2237.02"/>
    <x v="0"/>
    <s v="WRITING4247772"/>
  </r>
  <r>
    <n v="202001"/>
    <x v="0"/>
    <x v="0"/>
    <x v="0"/>
    <x v="36"/>
    <x v="0"/>
    <x v="5"/>
    <x v="30"/>
    <x v="110"/>
    <x v="18"/>
    <n v="430"/>
    <n v="205.6"/>
    <n v="224.4"/>
    <x v="0"/>
    <s v="OUTDOOR &amp; LEISURE4251743"/>
  </r>
  <r>
    <n v="202001"/>
    <x v="0"/>
    <x v="0"/>
    <x v="0"/>
    <x v="36"/>
    <x v="0"/>
    <x v="3"/>
    <x v="15"/>
    <x v="109"/>
    <x v="77"/>
    <n v="171.5"/>
    <n v="21.38"/>
    <n v="150.12"/>
    <x v="0"/>
    <s v="DECORATION CHARGES4247772"/>
  </r>
  <r>
    <n v="202001"/>
    <x v="0"/>
    <x v="0"/>
    <x v="0"/>
    <x v="36"/>
    <x v="0"/>
    <x v="3"/>
    <x v="15"/>
    <x v="111"/>
    <x v="19"/>
    <n v="220"/>
    <n v="27.88"/>
    <n v="192.12"/>
    <x v="0"/>
    <s v="DECORATION CHARGES4248254"/>
  </r>
  <r>
    <n v="202001"/>
    <x v="0"/>
    <x v="0"/>
    <x v="0"/>
    <x v="36"/>
    <x v="0"/>
    <x v="3"/>
    <x v="15"/>
    <x v="110"/>
    <x v="19"/>
    <n v="220"/>
    <n v="27.88"/>
    <n v="192.12"/>
    <x v="0"/>
    <s v="DECORATION CHARGES4251743"/>
  </r>
  <r>
    <n v="202001"/>
    <x v="0"/>
    <x v="0"/>
    <x v="0"/>
    <x v="36"/>
    <x v="0"/>
    <x v="6"/>
    <x v="12"/>
    <x v="111"/>
    <x v="18"/>
    <n v="990"/>
    <n v="1176.54"/>
    <n v="-186.53999999999996"/>
    <x v="0"/>
    <s v="POWER4248254"/>
  </r>
  <r>
    <n v="202001"/>
    <x v="0"/>
    <x v="0"/>
    <x v="0"/>
    <x v="37"/>
    <x v="0"/>
    <x v="1"/>
    <x v="17"/>
    <x v="112"/>
    <x v="78"/>
    <n v="204"/>
    <n v="168"/>
    <n v="36"/>
    <x v="0"/>
    <s v="GENERAL4249721"/>
  </r>
  <r>
    <n v="202001"/>
    <x v="0"/>
    <x v="0"/>
    <x v="0"/>
    <x v="37"/>
    <x v="0"/>
    <x v="5"/>
    <x v="22"/>
    <x v="113"/>
    <x v="34"/>
    <n v="27.58"/>
    <n v="8.74"/>
    <n v="18.839999999999996"/>
    <x v="0"/>
    <s v="LIGHTING4251401"/>
  </r>
  <r>
    <n v="202001"/>
    <x v="0"/>
    <x v="0"/>
    <x v="0"/>
    <x v="37"/>
    <x v="0"/>
    <x v="5"/>
    <x v="23"/>
    <x v="113"/>
    <x v="6"/>
    <n v="10.72"/>
    <n v="3.54"/>
    <n v="7.1800000000000006"/>
    <x v="0"/>
    <s v="SAFETY AUTO &amp; TOOLS4251401"/>
  </r>
  <r>
    <n v="202001"/>
    <x v="0"/>
    <x v="0"/>
    <x v="0"/>
    <x v="37"/>
    <x v="0"/>
    <x v="2"/>
    <x v="5"/>
    <x v="113"/>
    <x v="79"/>
    <n v="158.19999999999999"/>
    <n v="77.180000000000007"/>
    <n v="81.019999999999982"/>
    <x v="0"/>
    <s v="POLOS4251401"/>
  </r>
  <r>
    <n v="202001"/>
    <x v="0"/>
    <x v="0"/>
    <x v="0"/>
    <x v="37"/>
    <x v="0"/>
    <x v="2"/>
    <x v="6"/>
    <x v="113"/>
    <x v="1"/>
    <n v="106.8"/>
    <n v="47.62"/>
    <n v="59.18"/>
    <x v="0"/>
    <s v="T-SHIRTS &amp; ACTIVE TOPS4251401"/>
  </r>
  <r>
    <n v="202001"/>
    <x v="0"/>
    <x v="0"/>
    <x v="0"/>
    <x v="38"/>
    <x v="1"/>
    <x v="7"/>
    <x v="13"/>
    <x v="114"/>
    <x v="15"/>
    <n v="353"/>
    <n v="91.38"/>
    <n v="261.62"/>
    <x v="0"/>
    <s v="SPORT BOTTLES4250392"/>
  </r>
  <r>
    <n v="202001"/>
    <x v="0"/>
    <x v="0"/>
    <x v="0"/>
    <x v="38"/>
    <x v="1"/>
    <x v="1"/>
    <x v="3"/>
    <x v="115"/>
    <x v="36"/>
    <n v="4440"/>
    <n v="3474.7"/>
    <n v="965.30000000000018"/>
    <x v="0"/>
    <s v="WRITING4247642"/>
  </r>
  <r>
    <n v="202001"/>
    <x v="0"/>
    <x v="0"/>
    <x v="0"/>
    <x v="38"/>
    <x v="1"/>
    <x v="3"/>
    <x v="15"/>
    <x v="115"/>
    <x v="80"/>
    <n v="515"/>
    <n v="50.76"/>
    <n v="464.24"/>
    <x v="0"/>
    <s v="DECORATION CHARGES4247642"/>
  </r>
  <r>
    <n v="202001"/>
    <x v="0"/>
    <x v="0"/>
    <x v="0"/>
    <x v="38"/>
    <x v="1"/>
    <x v="3"/>
    <x v="15"/>
    <x v="114"/>
    <x v="17"/>
    <n v="302"/>
    <n v="54.64"/>
    <n v="247.36"/>
    <x v="0"/>
    <s v="DECORATION CHARGES4250392"/>
  </r>
  <r>
    <n v="202001"/>
    <x v="0"/>
    <x v="0"/>
    <x v="0"/>
    <x v="39"/>
    <x v="1"/>
    <x v="0"/>
    <x v="20"/>
    <x v="116"/>
    <x v="8"/>
    <n v="23.68"/>
    <n v="6.88"/>
    <n v="16.8"/>
    <x v="0"/>
    <s v="TOTES4257788"/>
  </r>
  <r>
    <n v="202001"/>
    <x v="0"/>
    <x v="0"/>
    <x v="0"/>
    <x v="39"/>
    <x v="1"/>
    <x v="0"/>
    <x v="20"/>
    <x v="117"/>
    <x v="6"/>
    <n v="4.04"/>
    <n v="1.74"/>
    <n v="2.2999999999999998"/>
    <x v="0"/>
    <s v="TOTES4259317"/>
  </r>
  <r>
    <n v="202001"/>
    <x v="0"/>
    <x v="0"/>
    <x v="0"/>
    <x v="39"/>
    <x v="1"/>
    <x v="1"/>
    <x v="3"/>
    <x v="118"/>
    <x v="78"/>
    <n v="276"/>
    <n v="121.84"/>
    <n v="154.16"/>
    <x v="0"/>
    <s v="WRITING4260022"/>
  </r>
  <r>
    <n v="202001"/>
    <x v="0"/>
    <x v="0"/>
    <x v="0"/>
    <x v="39"/>
    <x v="1"/>
    <x v="3"/>
    <x v="7"/>
    <x v="119"/>
    <x v="12"/>
    <n v="177"/>
    <n v="57.6"/>
    <n v="119.4"/>
    <x v="0"/>
    <s v="CATALOGUES4251172"/>
  </r>
  <r>
    <n v="202001"/>
    <x v="0"/>
    <x v="0"/>
    <x v="0"/>
    <x v="39"/>
    <x v="1"/>
    <x v="3"/>
    <x v="15"/>
    <x v="118"/>
    <x v="81"/>
    <n v="440"/>
    <n v="47.76"/>
    <n v="392.24"/>
    <x v="0"/>
    <s v="DECORATION CHARGES4260022"/>
  </r>
  <r>
    <n v="202001"/>
    <x v="0"/>
    <x v="0"/>
    <x v="0"/>
    <x v="40"/>
    <x v="0"/>
    <x v="1"/>
    <x v="17"/>
    <x v="120"/>
    <x v="42"/>
    <n v="38.380000000000003"/>
    <n v="16.64"/>
    <n v="21.740000000000002"/>
    <x v="0"/>
    <s v="GENERAL4260299"/>
  </r>
  <r>
    <n v="202001"/>
    <x v="0"/>
    <x v="0"/>
    <x v="0"/>
    <x v="40"/>
    <x v="0"/>
    <x v="1"/>
    <x v="3"/>
    <x v="121"/>
    <x v="32"/>
    <n v="220"/>
    <n v="114.18"/>
    <n v="105.82"/>
    <x v="0"/>
    <s v="WRITING4259403"/>
  </r>
  <r>
    <n v="202001"/>
    <x v="0"/>
    <x v="0"/>
    <x v="0"/>
    <x v="40"/>
    <x v="0"/>
    <x v="1"/>
    <x v="3"/>
    <x v="122"/>
    <x v="18"/>
    <n v="30"/>
    <n v="16.2"/>
    <n v="13.8"/>
    <x v="0"/>
    <s v="WRITING4261121"/>
  </r>
  <r>
    <n v="202001"/>
    <x v="0"/>
    <x v="0"/>
    <x v="0"/>
    <x v="40"/>
    <x v="0"/>
    <x v="5"/>
    <x v="10"/>
    <x v="123"/>
    <x v="82"/>
    <n v="368.64"/>
    <n v="126.34"/>
    <n v="242.29999999999998"/>
    <x v="0"/>
    <s v="HOUSEWARES4259369"/>
  </r>
  <r>
    <n v="202001"/>
    <x v="0"/>
    <x v="0"/>
    <x v="0"/>
    <x v="40"/>
    <x v="0"/>
    <x v="5"/>
    <x v="30"/>
    <x v="123"/>
    <x v="34"/>
    <n v="92.54"/>
    <n v="28.36"/>
    <n v="64.180000000000007"/>
    <x v="0"/>
    <s v="OUTDOOR &amp; LEISURE4259369"/>
  </r>
  <r>
    <n v="202001"/>
    <x v="0"/>
    <x v="0"/>
    <x v="0"/>
    <x v="40"/>
    <x v="0"/>
    <x v="5"/>
    <x v="23"/>
    <x v="124"/>
    <x v="18"/>
    <n v="140"/>
    <n v="57.52"/>
    <n v="82.47999999999999"/>
    <x v="0"/>
    <s v="SAFETY AUTO &amp; TOOLS4261011"/>
  </r>
  <r>
    <n v="202001"/>
    <x v="0"/>
    <x v="0"/>
    <x v="0"/>
    <x v="40"/>
    <x v="0"/>
    <x v="8"/>
    <x v="16"/>
    <x v="125"/>
    <x v="16"/>
    <n v="386"/>
    <n v="309.42"/>
    <n v="76.579999999999984"/>
    <x v="0"/>
    <s v="MEMORY4260450"/>
  </r>
  <r>
    <n v="202001"/>
    <x v="0"/>
    <x v="0"/>
    <x v="0"/>
    <x v="40"/>
    <x v="0"/>
    <x v="3"/>
    <x v="15"/>
    <x v="121"/>
    <x v="40"/>
    <n v="450"/>
    <n v="60.02"/>
    <n v="389.98"/>
    <x v="0"/>
    <s v="DECORATION CHARGES4259403"/>
  </r>
  <r>
    <n v="202001"/>
    <x v="0"/>
    <x v="0"/>
    <x v="0"/>
    <x v="40"/>
    <x v="0"/>
    <x v="3"/>
    <x v="15"/>
    <x v="125"/>
    <x v="83"/>
    <n v="342"/>
    <n v="57.64"/>
    <n v="284.36"/>
    <x v="0"/>
    <s v="DECORATION CHARGES4260450"/>
  </r>
  <r>
    <n v="202001"/>
    <x v="0"/>
    <x v="0"/>
    <x v="0"/>
    <x v="40"/>
    <x v="0"/>
    <x v="3"/>
    <x v="15"/>
    <x v="124"/>
    <x v="19"/>
    <n v="350"/>
    <n v="30.02"/>
    <n v="319.98"/>
    <x v="0"/>
    <s v="DECORATION CHARGES4261011"/>
  </r>
  <r>
    <n v="202001"/>
    <x v="0"/>
    <x v="0"/>
    <x v="0"/>
    <x v="40"/>
    <x v="0"/>
    <x v="3"/>
    <x v="15"/>
    <x v="122"/>
    <x v="19"/>
    <n v="210"/>
    <n v="27.88"/>
    <n v="182.12"/>
    <x v="0"/>
    <s v="DECORATION CHARGES4261121"/>
  </r>
  <r>
    <n v="202001"/>
    <x v="0"/>
    <x v="0"/>
    <x v="0"/>
    <x v="41"/>
    <x v="0"/>
    <x v="7"/>
    <x v="13"/>
    <x v="126"/>
    <x v="16"/>
    <n v="152"/>
    <n v="146.94"/>
    <n v="5.0600000000000023"/>
    <x v="0"/>
    <s v="SPORT BOTTLES4262209"/>
  </r>
  <r>
    <n v="202001"/>
    <x v="0"/>
    <x v="0"/>
    <x v="0"/>
    <x v="41"/>
    <x v="0"/>
    <x v="3"/>
    <x v="15"/>
    <x v="126"/>
    <x v="42"/>
    <n v="132"/>
    <n v="17.46"/>
    <n v="114.53999999999999"/>
    <x v="0"/>
    <s v="DECORATION CHARGES4262209"/>
  </r>
  <r>
    <n v="202001"/>
    <x v="0"/>
    <x v="0"/>
    <x v="0"/>
    <x v="42"/>
    <x v="1"/>
    <x v="1"/>
    <x v="17"/>
    <x v="127"/>
    <x v="18"/>
    <n v="350"/>
    <n v="280"/>
    <n v="70"/>
    <x v="0"/>
    <s v="GENERAL4248362"/>
  </r>
  <r>
    <n v="202001"/>
    <x v="0"/>
    <x v="0"/>
    <x v="0"/>
    <x v="42"/>
    <x v="1"/>
    <x v="1"/>
    <x v="14"/>
    <x v="128"/>
    <x v="42"/>
    <n v="1785.68"/>
    <n v="600.74"/>
    <n v="1184.94"/>
    <x v="0"/>
    <s v="STATIONERY4255452"/>
  </r>
  <r>
    <n v="202001"/>
    <x v="0"/>
    <x v="0"/>
    <x v="0"/>
    <x v="42"/>
    <x v="1"/>
    <x v="1"/>
    <x v="3"/>
    <x v="128"/>
    <x v="42"/>
    <n v="628.22"/>
    <n v="477.44"/>
    <n v="150.78000000000003"/>
    <x v="0"/>
    <s v="WRITING4255452"/>
  </r>
  <r>
    <n v="202001"/>
    <x v="0"/>
    <x v="0"/>
    <x v="0"/>
    <x v="42"/>
    <x v="1"/>
    <x v="1"/>
    <x v="3"/>
    <x v="129"/>
    <x v="34"/>
    <n v="19.68"/>
    <n v="14.18"/>
    <n v="5.5"/>
    <x v="0"/>
    <s v="WRITING4261739"/>
  </r>
  <r>
    <n v="202001"/>
    <x v="0"/>
    <x v="0"/>
    <x v="0"/>
    <x v="42"/>
    <x v="1"/>
    <x v="3"/>
    <x v="15"/>
    <x v="128"/>
    <x v="84"/>
    <n v="418.76"/>
    <n v="25.66"/>
    <n v="393.09999999999997"/>
    <x v="0"/>
    <s v="DECORATION CHARGES4255452"/>
  </r>
  <r>
    <n v="202001"/>
    <x v="0"/>
    <x v="0"/>
    <x v="0"/>
    <x v="42"/>
    <x v="1"/>
    <x v="3"/>
    <x v="15"/>
    <x v="129"/>
    <x v="13"/>
    <n v="107.5"/>
    <n v="15.5"/>
    <n v="92"/>
    <x v="0"/>
    <s v="DECORATION CHARGES4261739"/>
  </r>
  <r>
    <n v="202001"/>
    <x v="0"/>
    <x v="0"/>
    <x v="0"/>
    <x v="42"/>
    <x v="1"/>
    <x v="3"/>
    <x v="25"/>
    <x v="130"/>
    <x v="66"/>
    <n v="0"/>
    <n v="0.22"/>
    <n v="-0.22"/>
    <x v="0"/>
    <s v="NONWEARABLES OTHERS4260244"/>
  </r>
  <r>
    <n v="202001"/>
    <x v="0"/>
    <x v="0"/>
    <x v="0"/>
    <x v="43"/>
    <x v="0"/>
    <x v="9"/>
    <x v="28"/>
    <x v="131"/>
    <x v="79"/>
    <n v="36.6"/>
    <n v="15.32"/>
    <n v="21.28"/>
    <x v="0"/>
    <s v="HEADWEAR4255897"/>
  </r>
  <r>
    <n v="202001"/>
    <x v="0"/>
    <x v="0"/>
    <x v="0"/>
    <x v="43"/>
    <x v="0"/>
    <x v="3"/>
    <x v="15"/>
    <x v="131"/>
    <x v="85"/>
    <n v="120.1"/>
    <n v="31.64"/>
    <n v="88.46"/>
    <x v="0"/>
    <s v="DECORATION CHARGES4255897"/>
  </r>
  <r>
    <n v="202001"/>
    <x v="0"/>
    <x v="0"/>
    <x v="0"/>
    <x v="44"/>
    <x v="1"/>
    <x v="1"/>
    <x v="17"/>
    <x v="132"/>
    <x v="31"/>
    <n v="90"/>
    <n v="46.52"/>
    <n v="43.48"/>
    <x v="0"/>
    <s v="GENERAL4261682"/>
  </r>
  <r>
    <n v="202001"/>
    <x v="0"/>
    <x v="0"/>
    <x v="0"/>
    <x v="44"/>
    <x v="1"/>
    <x v="5"/>
    <x v="23"/>
    <x v="133"/>
    <x v="33"/>
    <n v="2560"/>
    <n v="1323.7"/>
    <n v="1236.3"/>
    <x v="0"/>
    <s v="SAFETY AUTO &amp; TOOLS4243230"/>
  </r>
  <r>
    <n v="202001"/>
    <x v="0"/>
    <x v="0"/>
    <x v="0"/>
    <x v="44"/>
    <x v="1"/>
    <x v="3"/>
    <x v="7"/>
    <x v="134"/>
    <x v="7"/>
    <n v="0"/>
    <n v="24"/>
    <n v="-24"/>
    <x v="0"/>
    <s v="CATALOGUES4252257"/>
  </r>
  <r>
    <n v="202001"/>
    <x v="0"/>
    <x v="0"/>
    <x v="0"/>
    <x v="44"/>
    <x v="1"/>
    <x v="3"/>
    <x v="15"/>
    <x v="133"/>
    <x v="86"/>
    <n v="1479"/>
    <n v="115.76"/>
    <n v="1363.24"/>
    <x v="0"/>
    <s v="DECORATION CHARGES4243230"/>
  </r>
  <r>
    <n v="202001"/>
    <x v="0"/>
    <x v="0"/>
    <x v="0"/>
    <x v="45"/>
    <x v="0"/>
    <x v="2"/>
    <x v="5"/>
    <x v="135"/>
    <x v="13"/>
    <n v="72.5"/>
    <n v="36.26"/>
    <n v="36.24"/>
    <x v="0"/>
    <s v="POLOS4262462"/>
  </r>
  <r>
    <n v="202001"/>
    <x v="0"/>
    <x v="0"/>
    <x v="0"/>
    <x v="46"/>
    <x v="1"/>
    <x v="0"/>
    <x v="19"/>
    <x v="136"/>
    <x v="6"/>
    <n v="45.82"/>
    <n v="15.7"/>
    <n v="30.12"/>
    <x v="0"/>
    <s v="COOLERS4257056"/>
  </r>
  <r>
    <n v="202001"/>
    <x v="0"/>
    <x v="0"/>
    <x v="0"/>
    <x v="46"/>
    <x v="1"/>
    <x v="0"/>
    <x v="20"/>
    <x v="137"/>
    <x v="16"/>
    <n v="436"/>
    <n v="166.42"/>
    <n v="269.58000000000004"/>
    <x v="0"/>
    <s v="TOTES4261477"/>
  </r>
  <r>
    <n v="202001"/>
    <x v="0"/>
    <x v="0"/>
    <x v="0"/>
    <x v="46"/>
    <x v="1"/>
    <x v="7"/>
    <x v="29"/>
    <x v="138"/>
    <x v="8"/>
    <n v="39.5"/>
    <n v="16.62"/>
    <n v="22.88"/>
    <x v="0"/>
    <s v="CERAMICS4250797"/>
  </r>
  <r>
    <n v="202001"/>
    <x v="0"/>
    <x v="0"/>
    <x v="0"/>
    <x v="46"/>
    <x v="1"/>
    <x v="7"/>
    <x v="29"/>
    <x v="136"/>
    <x v="34"/>
    <n v="26.46"/>
    <n v="12.36"/>
    <n v="14.100000000000001"/>
    <x v="0"/>
    <s v="CERAMICS4257056"/>
  </r>
  <r>
    <n v="202001"/>
    <x v="0"/>
    <x v="0"/>
    <x v="0"/>
    <x v="46"/>
    <x v="1"/>
    <x v="7"/>
    <x v="31"/>
    <x v="139"/>
    <x v="6"/>
    <n v="14.2"/>
    <n v="6.38"/>
    <n v="7.8199999999999994"/>
    <x v="0"/>
    <s v="MUGS &amp; TUMBLERS4251902"/>
  </r>
  <r>
    <n v="202001"/>
    <x v="0"/>
    <x v="0"/>
    <x v="0"/>
    <x v="46"/>
    <x v="1"/>
    <x v="7"/>
    <x v="31"/>
    <x v="137"/>
    <x v="16"/>
    <n v="300"/>
    <n v="138.76"/>
    <n v="161.24"/>
    <x v="0"/>
    <s v="MUGS &amp; TUMBLERS4261477"/>
  </r>
  <r>
    <n v="202001"/>
    <x v="0"/>
    <x v="0"/>
    <x v="0"/>
    <x v="46"/>
    <x v="1"/>
    <x v="5"/>
    <x v="33"/>
    <x v="138"/>
    <x v="7"/>
    <n v="45.04"/>
    <n v="15.48"/>
    <n v="29.56"/>
    <x v="0"/>
    <s v="BLANKETS4250797"/>
  </r>
  <r>
    <n v="202001"/>
    <x v="0"/>
    <x v="0"/>
    <x v="0"/>
    <x v="46"/>
    <x v="1"/>
    <x v="5"/>
    <x v="33"/>
    <x v="140"/>
    <x v="6"/>
    <n v="21.08"/>
    <n v="7.68"/>
    <n v="13.399999999999999"/>
    <x v="0"/>
    <s v="BLANKETS4258881"/>
  </r>
  <r>
    <n v="202001"/>
    <x v="0"/>
    <x v="0"/>
    <x v="0"/>
    <x v="46"/>
    <x v="1"/>
    <x v="5"/>
    <x v="10"/>
    <x v="141"/>
    <x v="48"/>
    <n v="410"/>
    <n v="231.88"/>
    <n v="178.12"/>
    <x v="0"/>
    <s v="HOUSEWARES4260666"/>
  </r>
  <r>
    <n v="202001"/>
    <x v="0"/>
    <x v="0"/>
    <x v="0"/>
    <x v="46"/>
    <x v="1"/>
    <x v="5"/>
    <x v="10"/>
    <x v="137"/>
    <x v="16"/>
    <n v="588"/>
    <n v="194.22"/>
    <n v="393.78"/>
    <x v="0"/>
    <s v="HOUSEWARES4261477"/>
  </r>
  <r>
    <n v="202001"/>
    <x v="0"/>
    <x v="0"/>
    <x v="0"/>
    <x v="46"/>
    <x v="1"/>
    <x v="5"/>
    <x v="23"/>
    <x v="142"/>
    <x v="21"/>
    <n v="390"/>
    <n v="158"/>
    <n v="232"/>
    <x v="0"/>
    <s v="SAFETY AUTO &amp; TOOLS4259054"/>
  </r>
  <r>
    <n v="202001"/>
    <x v="0"/>
    <x v="0"/>
    <x v="0"/>
    <x v="46"/>
    <x v="1"/>
    <x v="8"/>
    <x v="16"/>
    <x v="143"/>
    <x v="0"/>
    <n v="860"/>
    <n v="768"/>
    <n v="92"/>
    <x v="0"/>
    <s v="MEMORY4248168"/>
  </r>
  <r>
    <n v="202001"/>
    <x v="0"/>
    <x v="0"/>
    <x v="0"/>
    <x v="46"/>
    <x v="1"/>
    <x v="3"/>
    <x v="7"/>
    <x v="144"/>
    <x v="20"/>
    <n v="1170"/>
    <n v="576"/>
    <n v="594"/>
    <x v="0"/>
    <s v="CATALOGUES4216179"/>
  </r>
  <r>
    <n v="202001"/>
    <x v="0"/>
    <x v="0"/>
    <x v="0"/>
    <x v="46"/>
    <x v="1"/>
    <x v="3"/>
    <x v="7"/>
    <x v="145"/>
    <x v="34"/>
    <n v="0"/>
    <n v="36"/>
    <n v="-36"/>
    <x v="0"/>
    <s v="CATALOGUES4216185"/>
  </r>
  <r>
    <n v="202001"/>
    <x v="0"/>
    <x v="0"/>
    <x v="0"/>
    <x v="46"/>
    <x v="1"/>
    <x v="3"/>
    <x v="15"/>
    <x v="144"/>
    <x v="25"/>
    <n v="550"/>
    <n v="54.02"/>
    <n v="495.98"/>
    <x v="0"/>
    <s v="DECORATION CHARGES4216179"/>
  </r>
  <r>
    <n v="202001"/>
    <x v="0"/>
    <x v="0"/>
    <x v="0"/>
    <x v="46"/>
    <x v="1"/>
    <x v="3"/>
    <x v="15"/>
    <x v="142"/>
    <x v="24"/>
    <n v="155"/>
    <n v="22.88"/>
    <n v="132.12"/>
    <x v="0"/>
    <s v="DECORATION CHARGES4259054"/>
  </r>
  <r>
    <n v="202001"/>
    <x v="0"/>
    <x v="0"/>
    <x v="0"/>
    <x v="46"/>
    <x v="1"/>
    <x v="3"/>
    <x v="15"/>
    <x v="141"/>
    <x v="49"/>
    <n v="191"/>
    <n v="36.26"/>
    <n v="154.74"/>
    <x v="0"/>
    <s v="DECORATION CHARGES4260666"/>
  </r>
  <r>
    <n v="202001"/>
    <x v="0"/>
    <x v="0"/>
    <x v="0"/>
    <x v="46"/>
    <x v="1"/>
    <x v="3"/>
    <x v="15"/>
    <x v="137"/>
    <x v="84"/>
    <n v="626"/>
    <n v="99.1"/>
    <n v="526.9"/>
    <x v="0"/>
    <s v="DECORATION CHARGES4261477"/>
  </r>
  <r>
    <n v="202001"/>
    <x v="0"/>
    <x v="0"/>
    <x v="0"/>
    <x v="46"/>
    <x v="1"/>
    <x v="6"/>
    <x v="11"/>
    <x v="136"/>
    <x v="6"/>
    <n v="12.4"/>
    <n v="5.16"/>
    <n v="7.24"/>
    <x v="0"/>
    <s v="AUDIO4257056"/>
  </r>
  <r>
    <n v="202001"/>
    <x v="0"/>
    <x v="0"/>
    <x v="0"/>
    <x v="47"/>
    <x v="1"/>
    <x v="0"/>
    <x v="0"/>
    <x v="146"/>
    <x v="59"/>
    <n v="1017.1"/>
    <n v="297.38"/>
    <n v="719.72"/>
    <x v="0"/>
    <s v="BUSINESS CASES4256798"/>
  </r>
  <r>
    <n v="202001"/>
    <x v="0"/>
    <x v="0"/>
    <x v="0"/>
    <x v="47"/>
    <x v="1"/>
    <x v="0"/>
    <x v="20"/>
    <x v="147"/>
    <x v="0"/>
    <n v="444"/>
    <n v="131.24"/>
    <n v="312.76"/>
    <x v="0"/>
    <s v="TOTES4256044"/>
  </r>
  <r>
    <n v="202001"/>
    <x v="0"/>
    <x v="0"/>
    <x v="0"/>
    <x v="47"/>
    <x v="1"/>
    <x v="7"/>
    <x v="13"/>
    <x v="148"/>
    <x v="7"/>
    <n v="6.52"/>
    <n v="2.76"/>
    <n v="3.76"/>
    <x v="0"/>
    <s v="SPORT BOTTLES4257233"/>
  </r>
  <r>
    <n v="202001"/>
    <x v="0"/>
    <x v="0"/>
    <x v="0"/>
    <x v="47"/>
    <x v="1"/>
    <x v="1"/>
    <x v="17"/>
    <x v="149"/>
    <x v="33"/>
    <n v="2120"/>
    <n v="1720"/>
    <n v="400"/>
    <x v="0"/>
    <s v="GENERAL4242936"/>
  </r>
  <r>
    <n v="202001"/>
    <x v="0"/>
    <x v="0"/>
    <x v="0"/>
    <x v="47"/>
    <x v="1"/>
    <x v="1"/>
    <x v="3"/>
    <x v="150"/>
    <x v="78"/>
    <n v="3552"/>
    <n v="2824.96"/>
    <n v="727.04"/>
    <x v="0"/>
    <s v="WRITING4253614"/>
  </r>
  <r>
    <n v="202001"/>
    <x v="0"/>
    <x v="0"/>
    <x v="0"/>
    <x v="47"/>
    <x v="1"/>
    <x v="5"/>
    <x v="10"/>
    <x v="147"/>
    <x v="6"/>
    <n v="41.98"/>
    <n v="13.76"/>
    <n v="28.22"/>
    <x v="0"/>
    <s v="HOUSEWARES4256044"/>
  </r>
  <r>
    <n v="202001"/>
    <x v="0"/>
    <x v="0"/>
    <x v="0"/>
    <x v="47"/>
    <x v="1"/>
    <x v="3"/>
    <x v="7"/>
    <x v="151"/>
    <x v="8"/>
    <n v="0"/>
    <n v="48"/>
    <n v="-48"/>
    <x v="0"/>
    <s v="CATALOGUES4252258"/>
  </r>
  <r>
    <n v="202001"/>
    <x v="0"/>
    <x v="0"/>
    <x v="0"/>
    <x v="47"/>
    <x v="1"/>
    <x v="3"/>
    <x v="15"/>
    <x v="148"/>
    <x v="9"/>
    <n v="140"/>
    <n v="72.400000000000006"/>
    <n v="67.599999999999994"/>
    <x v="0"/>
    <s v="DECORATION CHARGES4257233"/>
  </r>
  <r>
    <n v="202001"/>
    <x v="0"/>
    <x v="0"/>
    <x v="0"/>
    <x v="48"/>
    <x v="0"/>
    <x v="9"/>
    <x v="28"/>
    <x v="152"/>
    <x v="87"/>
    <n v="123.2"/>
    <n v="109"/>
    <n v="14.200000000000003"/>
    <x v="0"/>
    <s v="HEADWEAR4251363"/>
  </r>
  <r>
    <n v="202001"/>
    <x v="0"/>
    <x v="0"/>
    <x v="0"/>
    <x v="48"/>
    <x v="0"/>
    <x v="1"/>
    <x v="14"/>
    <x v="153"/>
    <x v="18"/>
    <n v="2340"/>
    <n v="3042.36"/>
    <n v="-702.36000000000013"/>
    <x v="0"/>
    <s v="STATIONERY4239997"/>
  </r>
  <r>
    <n v="202001"/>
    <x v="0"/>
    <x v="0"/>
    <x v="0"/>
    <x v="48"/>
    <x v="0"/>
    <x v="2"/>
    <x v="5"/>
    <x v="154"/>
    <x v="6"/>
    <n v="29.58"/>
    <n v="9.64"/>
    <n v="19.939999999999998"/>
    <x v="0"/>
    <s v="POLOS4258941"/>
  </r>
  <r>
    <n v="202001"/>
    <x v="0"/>
    <x v="0"/>
    <x v="0"/>
    <x v="48"/>
    <x v="0"/>
    <x v="3"/>
    <x v="15"/>
    <x v="153"/>
    <x v="44"/>
    <n v="510"/>
    <n v="51.2"/>
    <n v="458.8"/>
    <x v="0"/>
    <s v="DECORATION CHARGES4239997"/>
  </r>
  <r>
    <n v="202001"/>
    <x v="0"/>
    <x v="0"/>
    <x v="0"/>
    <x v="48"/>
    <x v="0"/>
    <x v="3"/>
    <x v="15"/>
    <x v="152"/>
    <x v="88"/>
    <n v="569.36"/>
    <n v="11.64"/>
    <n v="557.72"/>
    <x v="0"/>
    <s v="DECORATION CHARGES4251363"/>
  </r>
  <r>
    <n v="202001"/>
    <x v="0"/>
    <x v="0"/>
    <x v="0"/>
    <x v="49"/>
    <x v="1"/>
    <x v="1"/>
    <x v="17"/>
    <x v="155"/>
    <x v="16"/>
    <n v="138"/>
    <n v="71.459999999999994"/>
    <n v="66.540000000000006"/>
    <x v="0"/>
    <s v="GENERAL4260094"/>
  </r>
  <r>
    <n v="202001"/>
    <x v="0"/>
    <x v="0"/>
    <x v="0"/>
    <x v="49"/>
    <x v="1"/>
    <x v="3"/>
    <x v="15"/>
    <x v="155"/>
    <x v="42"/>
    <n v="108"/>
    <n v="19.88"/>
    <n v="88.12"/>
    <x v="0"/>
    <s v="DECORATION CHARGES4260094"/>
  </r>
  <r>
    <n v="202001"/>
    <x v="0"/>
    <x v="0"/>
    <x v="0"/>
    <x v="50"/>
    <x v="1"/>
    <x v="0"/>
    <x v="20"/>
    <x v="156"/>
    <x v="33"/>
    <n v="2400"/>
    <n v="978.54"/>
    <n v="1421.46"/>
    <x v="0"/>
    <s v="TOTES4251403"/>
  </r>
  <r>
    <n v="202001"/>
    <x v="0"/>
    <x v="0"/>
    <x v="0"/>
    <x v="50"/>
    <x v="1"/>
    <x v="3"/>
    <x v="7"/>
    <x v="157"/>
    <x v="6"/>
    <n v="0"/>
    <n v="12"/>
    <n v="-12"/>
    <x v="0"/>
    <s v="CATALOGUES4252617"/>
  </r>
  <r>
    <n v="202001"/>
    <x v="0"/>
    <x v="0"/>
    <x v="0"/>
    <x v="50"/>
    <x v="1"/>
    <x v="3"/>
    <x v="7"/>
    <x v="158"/>
    <x v="48"/>
    <n v="147.5"/>
    <n v="48"/>
    <n v="99.5"/>
    <x v="0"/>
    <s v="CATALOGUES4264037"/>
  </r>
  <r>
    <n v="202001"/>
    <x v="0"/>
    <x v="0"/>
    <x v="0"/>
    <x v="50"/>
    <x v="1"/>
    <x v="3"/>
    <x v="15"/>
    <x v="156"/>
    <x v="89"/>
    <n v="1030"/>
    <n v="213.58"/>
    <n v="816.42"/>
    <x v="0"/>
    <s v="DECORATION CHARGES4251403"/>
  </r>
  <r>
    <n v="202001"/>
    <x v="0"/>
    <x v="0"/>
    <x v="0"/>
    <x v="51"/>
    <x v="0"/>
    <x v="1"/>
    <x v="14"/>
    <x v="159"/>
    <x v="21"/>
    <n v="115"/>
    <n v="216.92"/>
    <n v="-101.91999999999999"/>
    <x v="0"/>
    <s v="STATIONERY4245269"/>
  </r>
  <r>
    <n v="202001"/>
    <x v="0"/>
    <x v="0"/>
    <x v="0"/>
    <x v="51"/>
    <x v="0"/>
    <x v="3"/>
    <x v="15"/>
    <x v="159"/>
    <x v="90"/>
    <n v="100"/>
    <n v="10.06"/>
    <n v="89.94"/>
    <x v="0"/>
    <s v="DECORATION CHARGES4245269"/>
  </r>
  <r>
    <n v="202001"/>
    <x v="0"/>
    <x v="0"/>
    <x v="0"/>
    <x v="52"/>
    <x v="0"/>
    <x v="1"/>
    <x v="3"/>
    <x v="160"/>
    <x v="16"/>
    <n v="3314"/>
    <n v="1229.72"/>
    <n v="2084.2799999999997"/>
    <x v="0"/>
    <s v="WRITING4251407"/>
  </r>
  <r>
    <n v="202001"/>
    <x v="0"/>
    <x v="0"/>
    <x v="0"/>
    <x v="52"/>
    <x v="0"/>
    <x v="3"/>
    <x v="15"/>
    <x v="160"/>
    <x v="91"/>
    <n v="329"/>
    <n v="4.88"/>
    <n v="324.12"/>
    <x v="0"/>
    <s v="DECORATION CHARGES4251407"/>
  </r>
  <r>
    <n v="202001"/>
    <x v="0"/>
    <x v="0"/>
    <x v="0"/>
    <x v="53"/>
    <x v="0"/>
    <x v="0"/>
    <x v="18"/>
    <x v="161"/>
    <x v="64"/>
    <n v="441.9"/>
    <n v="131.30000000000001"/>
    <n v="310.59999999999997"/>
    <x v="0"/>
    <s v="BACKPACKS4251098"/>
  </r>
  <r>
    <n v="202001"/>
    <x v="0"/>
    <x v="0"/>
    <x v="0"/>
    <x v="53"/>
    <x v="0"/>
    <x v="7"/>
    <x v="13"/>
    <x v="162"/>
    <x v="92"/>
    <n v="910.08"/>
    <n v="392.4"/>
    <n v="517.68000000000006"/>
    <x v="0"/>
    <s v="SPORT BOTTLES4257099"/>
  </r>
  <r>
    <n v="202001"/>
    <x v="0"/>
    <x v="0"/>
    <x v="0"/>
    <x v="53"/>
    <x v="0"/>
    <x v="3"/>
    <x v="15"/>
    <x v="162"/>
    <x v="93"/>
    <n v="193"/>
    <n v="41.52"/>
    <n v="151.47999999999999"/>
    <x v="0"/>
    <s v="DECORATION CHARGES4257099"/>
  </r>
  <r>
    <n v="202001"/>
    <x v="0"/>
    <x v="0"/>
    <x v="0"/>
    <x v="54"/>
    <x v="1"/>
    <x v="8"/>
    <x v="16"/>
    <x v="163"/>
    <x v="15"/>
    <n v="184"/>
    <n v="125.24"/>
    <n v="58.760000000000005"/>
    <x v="0"/>
    <s v="MEMORY4259121"/>
  </r>
  <r>
    <n v="202001"/>
    <x v="0"/>
    <x v="0"/>
    <x v="0"/>
    <x v="54"/>
    <x v="1"/>
    <x v="8"/>
    <x v="16"/>
    <x v="164"/>
    <x v="16"/>
    <n v="346"/>
    <n v="248.64"/>
    <n v="97.360000000000014"/>
    <x v="0"/>
    <s v="MEMORY4261100"/>
  </r>
  <r>
    <n v="202001"/>
    <x v="0"/>
    <x v="0"/>
    <x v="0"/>
    <x v="54"/>
    <x v="1"/>
    <x v="3"/>
    <x v="15"/>
    <x v="164"/>
    <x v="50"/>
    <n v="224"/>
    <n v="37.76"/>
    <n v="186.24"/>
    <x v="0"/>
    <s v="DECORATION CHARGES4261100"/>
  </r>
  <r>
    <n v="202001"/>
    <x v="0"/>
    <x v="0"/>
    <x v="0"/>
    <x v="55"/>
    <x v="1"/>
    <x v="0"/>
    <x v="18"/>
    <x v="165"/>
    <x v="94"/>
    <n v="1110.7"/>
    <n v="386.72"/>
    <n v="723.98"/>
    <x v="0"/>
    <s v="BACKPACKS4252789"/>
  </r>
  <r>
    <n v="202001"/>
    <x v="0"/>
    <x v="0"/>
    <x v="0"/>
    <x v="55"/>
    <x v="1"/>
    <x v="0"/>
    <x v="18"/>
    <x v="166"/>
    <x v="95"/>
    <n v="57.4"/>
    <n v="33.24"/>
    <n v="24.159999999999997"/>
    <x v="0"/>
    <s v="BACKPACKS4260351"/>
  </r>
  <r>
    <n v="202001"/>
    <x v="0"/>
    <x v="0"/>
    <x v="0"/>
    <x v="55"/>
    <x v="1"/>
    <x v="0"/>
    <x v="0"/>
    <x v="165"/>
    <x v="6"/>
    <n v="40.98"/>
    <n v="9.82"/>
    <n v="31.159999999999997"/>
    <x v="0"/>
    <s v="BUSINESS CASES4252789"/>
  </r>
  <r>
    <n v="202001"/>
    <x v="0"/>
    <x v="0"/>
    <x v="0"/>
    <x v="55"/>
    <x v="1"/>
    <x v="0"/>
    <x v="20"/>
    <x v="167"/>
    <x v="15"/>
    <n v="51"/>
    <n v="23"/>
    <n v="28"/>
    <x v="0"/>
    <s v="TOTES4251037"/>
  </r>
  <r>
    <n v="202001"/>
    <x v="0"/>
    <x v="0"/>
    <x v="0"/>
    <x v="55"/>
    <x v="1"/>
    <x v="9"/>
    <x v="28"/>
    <x v="167"/>
    <x v="13"/>
    <n v="11.9"/>
    <n v="11.14"/>
    <n v="0.75999999999999979"/>
    <x v="0"/>
    <s v="HEADWEAR4251037"/>
  </r>
  <r>
    <n v="202001"/>
    <x v="0"/>
    <x v="0"/>
    <x v="0"/>
    <x v="55"/>
    <x v="1"/>
    <x v="1"/>
    <x v="14"/>
    <x v="167"/>
    <x v="96"/>
    <n v="128.16"/>
    <n v="129.18"/>
    <n v="-1.0200000000000102"/>
    <x v="0"/>
    <s v="STATIONERY4251037"/>
  </r>
  <r>
    <n v="202001"/>
    <x v="0"/>
    <x v="0"/>
    <x v="0"/>
    <x v="55"/>
    <x v="1"/>
    <x v="1"/>
    <x v="3"/>
    <x v="168"/>
    <x v="16"/>
    <n v="28"/>
    <n v="13.04"/>
    <n v="14.96"/>
    <x v="0"/>
    <s v="WRITING4255529"/>
  </r>
  <r>
    <n v="202001"/>
    <x v="0"/>
    <x v="0"/>
    <x v="0"/>
    <x v="55"/>
    <x v="1"/>
    <x v="1"/>
    <x v="3"/>
    <x v="169"/>
    <x v="97"/>
    <n v="560"/>
    <n v="323.66000000000003"/>
    <n v="236.33999999999997"/>
    <x v="0"/>
    <s v="WRITING4255536"/>
  </r>
  <r>
    <n v="202001"/>
    <x v="0"/>
    <x v="0"/>
    <x v="0"/>
    <x v="55"/>
    <x v="1"/>
    <x v="5"/>
    <x v="9"/>
    <x v="166"/>
    <x v="2"/>
    <n v="52.6"/>
    <n v="35.6"/>
    <n v="17"/>
    <x v="0"/>
    <s v="APRON &amp; KITCHEN TEXTILES4260351"/>
  </r>
  <r>
    <n v="202001"/>
    <x v="0"/>
    <x v="0"/>
    <x v="0"/>
    <x v="55"/>
    <x v="1"/>
    <x v="5"/>
    <x v="30"/>
    <x v="167"/>
    <x v="20"/>
    <n v="114"/>
    <n v="112.94"/>
    <n v="1.0600000000000023"/>
    <x v="0"/>
    <s v="OUTDOOR &amp; LEISURE4251037"/>
  </r>
  <r>
    <n v="202001"/>
    <x v="0"/>
    <x v="0"/>
    <x v="0"/>
    <x v="55"/>
    <x v="1"/>
    <x v="5"/>
    <x v="30"/>
    <x v="165"/>
    <x v="16"/>
    <n v="38"/>
    <n v="39.86"/>
    <n v="-1.8599999999999994"/>
    <x v="0"/>
    <s v="OUTDOOR &amp; LEISURE4252789"/>
  </r>
  <r>
    <n v="202001"/>
    <x v="0"/>
    <x v="0"/>
    <x v="0"/>
    <x v="55"/>
    <x v="1"/>
    <x v="2"/>
    <x v="4"/>
    <x v="166"/>
    <x v="98"/>
    <n v="236.24"/>
    <n v="138.68"/>
    <n v="97.56"/>
    <x v="0"/>
    <s v="FLEECE &amp; KNITS4260351"/>
  </r>
  <r>
    <n v="202001"/>
    <x v="0"/>
    <x v="0"/>
    <x v="0"/>
    <x v="55"/>
    <x v="1"/>
    <x v="2"/>
    <x v="5"/>
    <x v="165"/>
    <x v="48"/>
    <n v="243"/>
    <n v="140.54"/>
    <n v="102.46000000000001"/>
    <x v="0"/>
    <s v="POLOS4252789"/>
  </r>
  <r>
    <n v="202001"/>
    <x v="0"/>
    <x v="0"/>
    <x v="0"/>
    <x v="55"/>
    <x v="1"/>
    <x v="2"/>
    <x v="6"/>
    <x v="165"/>
    <x v="13"/>
    <n v="42.3"/>
    <n v="23.14"/>
    <n v="19.159999999999997"/>
    <x v="0"/>
    <s v="T-SHIRTS &amp; ACTIVE TOPS4252789"/>
  </r>
  <r>
    <n v="202001"/>
    <x v="0"/>
    <x v="0"/>
    <x v="0"/>
    <x v="55"/>
    <x v="1"/>
    <x v="2"/>
    <x v="6"/>
    <x v="166"/>
    <x v="98"/>
    <n v="78.08"/>
    <n v="28.12"/>
    <n v="49.959999999999994"/>
    <x v="0"/>
    <s v="T-SHIRTS &amp; ACTIVE TOPS4260351"/>
  </r>
  <r>
    <n v="202001"/>
    <x v="0"/>
    <x v="0"/>
    <x v="0"/>
    <x v="55"/>
    <x v="1"/>
    <x v="8"/>
    <x v="16"/>
    <x v="170"/>
    <x v="16"/>
    <n v="474"/>
    <n v="444"/>
    <n v="30"/>
    <x v="0"/>
    <s v="MEMORY4249753"/>
  </r>
  <r>
    <n v="202001"/>
    <x v="0"/>
    <x v="0"/>
    <x v="0"/>
    <x v="55"/>
    <x v="1"/>
    <x v="3"/>
    <x v="7"/>
    <x v="171"/>
    <x v="7"/>
    <n v="0"/>
    <n v="24"/>
    <n v="-24"/>
    <x v="0"/>
    <s v="CATALOGUES4252264"/>
  </r>
  <r>
    <n v="202001"/>
    <x v="0"/>
    <x v="0"/>
    <x v="0"/>
    <x v="55"/>
    <x v="1"/>
    <x v="3"/>
    <x v="7"/>
    <x v="172"/>
    <x v="16"/>
    <n v="390"/>
    <n v="192"/>
    <n v="198"/>
    <x v="0"/>
    <s v="CATALOGUES4263951"/>
  </r>
  <r>
    <n v="202001"/>
    <x v="0"/>
    <x v="0"/>
    <x v="0"/>
    <x v="55"/>
    <x v="1"/>
    <x v="3"/>
    <x v="15"/>
    <x v="169"/>
    <x v="99"/>
    <n v="630"/>
    <n v="95.46"/>
    <n v="534.54"/>
    <x v="0"/>
    <s v="DECORATION CHARGES4255536"/>
  </r>
  <r>
    <n v="202001"/>
    <x v="0"/>
    <x v="0"/>
    <x v="0"/>
    <x v="55"/>
    <x v="1"/>
    <x v="4"/>
    <x v="8"/>
    <x v="165"/>
    <x v="6"/>
    <n v="75.62"/>
    <n v="28.48"/>
    <n v="47.14"/>
    <x v="0"/>
    <s v="JACKETS4252789"/>
  </r>
  <r>
    <n v="202001"/>
    <x v="0"/>
    <x v="0"/>
    <x v="0"/>
    <x v="55"/>
    <x v="1"/>
    <x v="4"/>
    <x v="8"/>
    <x v="166"/>
    <x v="6"/>
    <n v="45.98"/>
    <n v="30.86"/>
    <n v="15.119999999999997"/>
    <x v="0"/>
    <s v="JACKETS4260351"/>
  </r>
  <r>
    <n v="202001"/>
    <x v="0"/>
    <x v="0"/>
    <x v="0"/>
    <x v="56"/>
    <x v="0"/>
    <x v="1"/>
    <x v="3"/>
    <x v="173"/>
    <x v="21"/>
    <n v="60"/>
    <n v="25.1"/>
    <n v="34.9"/>
    <x v="0"/>
    <s v="WRITING4253870"/>
  </r>
  <r>
    <n v="202001"/>
    <x v="0"/>
    <x v="0"/>
    <x v="0"/>
    <x v="56"/>
    <x v="0"/>
    <x v="3"/>
    <x v="15"/>
    <x v="173"/>
    <x v="100"/>
    <n v="160"/>
    <n v="35.46"/>
    <n v="124.53999999999999"/>
    <x v="0"/>
    <s v="DECORATION CHARGES4253870"/>
  </r>
  <r>
    <n v="202001"/>
    <x v="0"/>
    <x v="0"/>
    <x v="0"/>
    <x v="57"/>
    <x v="0"/>
    <x v="7"/>
    <x v="31"/>
    <x v="174"/>
    <x v="78"/>
    <n v="7032"/>
    <n v="2942.1"/>
    <n v="4089.9"/>
    <x v="0"/>
    <s v="MUGS &amp; TUMBLERS4243976"/>
  </r>
  <r>
    <n v="202001"/>
    <x v="0"/>
    <x v="0"/>
    <x v="0"/>
    <x v="57"/>
    <x v="0"/>
    <x v="1"/>
    <x v="14"/>
    <x v="175"/>
    <x v="9"/>
    <n v="214.08"/>
    <n v="53.66"/>
    <n v="160.42000000000002"/>
    <x v="0"/>
    <s v="STATIONERY4262354"/>
  </r>
  <r>
    <n v="202001"/>
    <x v="0"/>
    <x v="0"/>
    <x v="0"/>
    <x v="57"/>
    <x v="0"/>
    <x v="3"/>
    <x v="7"/>
    <x v="176"/>
    <x v="7"/>
    <n v="11.8"/>
    <n v="3.84"/>
    <n v="7.9600000000000009"/>
    <x v="0"/>
    <s v="CATALOGUES4255465"/>
  </r>
  <r>
    <n v="202001"/>
    <x v="0"/>
    <x v="0"/>
    <x v="0"/>
    <x v="57"/>
    <x v="0"/>
    <x v="3"/>
    <x v="15"/>
    <x v="174"/>
    <x v="81"/>
    <n v="452"/>
    <n v="47.76"/>
    <n v="404.24"/>
    <x v="0"/>
    <s v="DECORATION CHARGES4243976"/>
  </r>
  <r>
    <n v="202001"/>
    <x v="0"/>
    <x v="0"/>
    <x v="0"/>
    <x v="58"/>
    <x v="0"/>
    <x v="0"/>
    <x v="0"/>
    <x v="177"/>
    <x v="1"/>
    <n v="30.8"/>
    <n v="9.52"/>
    <n v="21.28"/>
    <x v="0"/>
    <s v="BUSINESS CASES4252380"/>
  </r>
  <r>
    <n v="202001"/>
    <x v="0"/>
    <x v="0"/>
    <x v="0"/>
    <x v="59"/>
    <x v="0"/>
    <x v="1"/>
    <x v="17"/>
    <x v="178"/>
    <x v="8"/>
    <n v="6"/>
    <n v="2.84"/>
    <n v="3.16"/>
    <x v="0"/>
    <s v="GENERAL4257497"/>
  </r>
  <r>
    <n v="202001"/>
    <x v="0"/>
    <x v="0"/>
    <x v="0"/>
    <x v="60"/>
    <x v="1"/>
    <x v="7"/>
    <x v="31"/>
    <x v="179"/>
    <x v="6"/>
    <n v="0"/>
    <n v="0.88"/>
    <n v="-0.88"/>
    <x v="0"/>
    <s v="MUGS &amp; TUMBLERS4259873"/>
  </r>
  <r>
    <n v="202001"/>
    <x v="0"/>
    <x v="0"/>
    <x v="0"/>
    <x v="60"/>
    <x v="1"/>
    <x v="6"/>
    <x v="32"/>
    <x v="180"/>
    <x v="101"/>
    <n v="4840"/>
    <n v="3946.8"/>
    <n v="893.19999999999982"/>
    <x v="0"/>
    <s v="GENERAL TECH4258873"/>
  </r>
  <r>
    <n v="202001"/>
    <x v="0"/>
    <x v="0"/>
    <x v="0"/>
    <x v="61"/>
    <x v="1"/>
    <x v="1"/>
    <x v="14"/>
    <x v="181"/>
    <x v="65"/>
    <n v="271.2"/>
    <n v="94.46"/>
    <n v="176.74"/>
    <x v="0"/>
    <s v="STATIONERY4250992"/>
  </r>
  <r>
    <n v="202001"/>
    <x v="0"/>
    <x v="0"/>
    <x v="0"/>
    <x v="61"/>
    <x v="1"/>
    <x v="1"/>
    <x v="3"/>
    <x v="182"/>
    <x v="102"/>
    <n v="314.60000000000002"/>
    <n v="189"/>
    <n v="125.60000000000002"/>
    <x v="0"/>
    <s v="WRITING4259456"/>
  </r>
  <r>
    <n v="202001"/>
    <x v="0"/>
    <x v="0"/>
    <x v="0"/>
    <x v="61"/>
    <x v="1"/>
    <x v="5"/>
    <x v="9"/>
    <x v="182"/>
    <x v="2"/>
    <n v="76.599999999999994"/>
    <n v="34.619999999999997"/>
    <n v="41.98"/>
    <x v="0"/>
    <s v="APRON &amp; KITCHEN TEXTILES4259456"/>
  </r>
  <r>
    <n v="202001"/>
    <x v="0"/>
    <x v="0"/>
    <x v="0"/>
    <x v="62"/>
    <x v="0"/>
    <x v="1"/>
    <x v="3"/>
    <x v="183"/>
    <x v="19"/>
    <n v="210.42"/>
    <n v="57.82"/>
    <n v="152.6"/>
    <x v="0"/>
    <s v="WRITING4258752"/>
  </r>
  <r>
    <n v="202001"/>
    <x v="0"/>
    <x v="0"/>
    <x v="0"/>
    <x v="62"/>
    <x v="0"/>
    <x v="5"/>
    <x v="10"/>
    <x v="184"/>
    <x v="6"/>
    <n v="20.239999999999998"/>
    <n v="7.54"/>
    <n v="12.7"/>
    <x v="0"/>
    <s v="HOUSEWARES4258819"/>
  </r>
  <r>
    <n v="202001"/>
    <x v="0"/>
    <x v="0"/>
    <x v="0"/>
    <x v="62"/>
    <x v="0"/>
    <x v="3"/>
    <x v="15"/>
    <x v="183"/>
    <x v="61"/>
    <n v="150.16"/>
    <n v="25.48"/>
    <n v="124.67999999999999"/>
    <x v="0"/>
    <s v="DECORATION CHARGES4258752"/>
  </r>
  <r>
    <n v="202001"/>
    <x v="0"/>
    <x v="0"/>
    <x v="0"/>
    <x v="63"/>
    <x v="0"/>
    <x v="0"/>
    <x v="20"/>
    <x v="185"/>
    <x v="18"/>
    <n v="2280"/>
    <n v="1820"/>
    <n v="460"/>
    <x v="0"/>
    <s v="TOTES4244587"/>
  </r>
  <r>
    <n v="202001"/>
    <x v="0"/>
    <x v="0"/>
    <x v="0"/>
    <x v="63"/>
    <x v="0"/>
    <x v="1"/>
    <x v="1"/>
    <x v="186"/>
    <x v="16"/>
    <n v="344"/>
    <n v="85.92"/>
    <n v="258.08"/>
    <x v="0"/>
    <s v="DESKTOP4246684"/>
  </r>
  <r>
    <n v="202001"/>
    <x v="0"/>
    <x v="0"/>
    <x v="0"/>
    <x v="63"/>
    <x v="0"/>
    <x v="3"/>
    <x v="15"/>
    <x v="186"/>
    <x v="42"/>
    <n v="124"/>
    <n v="36.020000000000003"/>
    <n v="87.97999999999999"/>
    <x v="0"/>
    <s v="DECORATION CHARGES4246684"/>
  </r>
  <r>
    <n v="202001"/>
    <x v="0"/>
    <x v="0"/>
    <x v="0"/>
    <x v="64"/>
    <x v="1"/>
    <x v="7"/>
    <x v="13"/>
    <x v="187"/>
    <x v="31"/>
    <n v="1011"/>
    <n v="350.98"/>
    <n v="660.02"/>
    <x v="0"/>
    <s v="SPORT BOTTLES4246453"/>
  </r>
  <r>
    <n v="202001"/>
    <x v="0"/>
    <x v="0"/>
    <x v="0"/>
    <x v="64"/>
    <x v="1"/>
    <x v="3"/>
    <x v="15"/>
    <x v="187"/>
    <x v="103"/>
    <n v="163"/>
    <n v="20.88"/>
    <n v="142.12"/>
    <x v="0"/>
    <s v="DECORATION CHARGES4246453"/>
  </r>
  <r>
    <n v="202001"/>
    <x v="0"/>
    <x v="0"/>
    <x v="0"/>
    <x v="65"/>
    <x v="1"/>
    <x v="0"/>
    <x v="0"/>
    <x v="188"/>
    <x v="104"/>
    <n v="2154.6"/>
    <n v="869.36"/>
    <n v="1285.2399999999998"/>
    <x v="0"/>
    <s v="BUSINESS CASES4242340"/>
  </r>
  <r>
    <n v="202001"/>
    <x v="0"/>
    <x v="0"/>
    <x v="0"/>
    <x v="65"/>
    <x v="1"/>
    <x v="1"/>
    <x v="3"/>
    <x v="189"/>
    <x v="18"/>
    <n v="170"/>
    <n v="65.8"/>
    <n v="104.2"/>
    <x v="0"/>
    <s v="WRITING4261402"/>
  </r>
  <r>
    <n v="202001"/>
    <x v="0"/>
    <x v="0"/>
    <x v="0"/>
    <x v="65"/>
    <x v="1"/>
    <x v="3"/>
    <x v="7"/>
    <x v="190"/>
    <x v="8"/>
    <n v="0"/>
    <n v="48"/>
    <n v="-48"/>
    <x v="0"/>
    <s v="CATALOGUES4252608"/>
  </r>
  <r>
    <n v="202001"/>
    <x v="0"/>
    <x v="0"/>
    <x v="0"/>
    <x v="65"/>
    <x v="1"/>
    <x v="3"/>
    <x v="15"/>
    <x v="188"/>
    <x v="105"/>
    <n v="731.6"/>
    <n v="105.88"/>
    <n v="625.72"/>
    <x v="0"/>
    <s v="DECORATION CHARGES4242340"/>
  </r>
  <r>
    <n v="202001"/>
    <x v="0"/>
    <x v="0"/>
    <x v="0"/>
    <x v="65"/>
    <x v="1"/>
    <x v="3"/>
    <x v="15"/>
    <x v="189"/>
    <x v="61"/>
    <n v="250"/>
    <n v="45.76"/>
    <n v="204.24"/>
    <x v="0"/>
    <s v="DECORATION CHARGES4261402"/>
  </r>
  <r>
    <n v="202001"/>
    <x v="0"/>
    <x v="0"/>
    <x v="0"/>
    <x v="66"/>
    <x v="1"/>
    <x v="7"/>
    <x v="13"/>
    <x v="191"/>
    <x v="2"/>
    <n v="88.8"/>
    <n v="31.58"/>
    <n v="57.22"/>
    <x v="0"/>
    <s v="SPORT BOTTLES4245811"/>
  </r>
  <r>
    <n v="202001"/>
    <x v="0"/>
    <x v="0"/>
    <x v="0"/>
    <x v="66"/>
    <x v="1"/>
    <x v="3"/>
    <x v="15"/>
    <x v="191"/>
    <x v="106"/>
    <n v="191"/>
    <n v="72.56"/>
    <n v="118.44"/>
    <x v="0"/>
    <s v="DECORATION CHARGES4245811"/>
  </r>
  <r>
    <n v="202001"/>
    <x v="0"/>
    <x v="0"/>
    <x v="0"/>
    <x v="67"/>
    <x v="1"/>
    <x v="0"/>
    <x v="20"/>
    <x v="192"/>
    <x v="104"/>
    <n v="1092"/>
    <n v="349.48"/>
    <n v="742.52"/>
    <x v="0"/>
    <s v="TOTES4261571"/>
  </r>
  <r>
    <n v="202001"/>
    <x v="0"/>
    <x v="0"/>
    <x v="0"/>
    <x v="67"/>
    <x v="1"/>
    <x v="6"/>
    <x v="12"/>
    <x v="192"/>
    <x v="107"/>
    <n v="1682.7"/>
    <n v="973.94"/>
    <n v="708.76"/>
    <x v="0"/>
    <s v="POWER4261571"/>
  </r>
  <r>
    <n v="202001"/>
    <x v="0"/>
    <x v="0"/>
    <x v="0"/>
    <x v="68"/>
    <x v="1"/>
    <x v="1"/>
    <x v="3"/>
    <x v="193"/>
    <x v="8"/>
    <n v="1.92"/>
    <n v="0.84"/>
    <n v="1.08"/>
    <x v="0"/>
    <s v="WRITING4256902"/>
  </r>
  <r>
    <n v="202001"/>
    <x v="0"/>
    <x v="0"/>
    <x v="0"/>
    <x v="69"/>
    <x v="0"/>
    <x v="7"/>
    <x v="29"/>
    <x v="194"/>
    <x v="21"/>
    <n v="685"/>
    <n v="237.02"/>
    <n v="447.98"/>
    <x v="0"/>
    <s v="CERAMICS4250631"/>
  </r>
  <r>
    <n v="202001"/>
    <x v="0"/>
    <x v="0"/>
    <x v="0"/>
    <x v="69"/>
    <x v="0"/>
    <x v="3"/>
    <x v="15"/>
    <x v="194"/>
    <x v="37"/>
    <n v="601"/>
    <n v="76.52"/>
    <n v="524.48"/>
    <x v="0"/>
    <s v="DECORATION CHARGES4250631"/>
  </r>
  <r>
    <n v="202001"/>
    <x v="0"/>
    <x v="0"/>
    <x v="0"/>
    <x v="70"/>
    <x v="0"/>
    <x v="7"/>
    <x v="13"/>
    <x v="195"/>
    <x v="34"/>
    <n v="97.68"/>
    <n v="46.6"/>
    <n v="51.080000000000005"/>
    <x v="0"/>
    <s v="SPORT BOTTLES4254202"/>
  </r>
  <r>
    <n v="202001"/>
    <x v="0"/>
    <x v="0"/>
    <x v="0"/>
    <x v="70"/>
    <x v="0"/>
    <x v="9"/>
    <x v="28"/>
    <x v="195"/>
    <x v="34"/>
    <n v="15.84"/>
    <n v="5.72"/>
    <n v="10.120000000000001"/>
    <x v="0"/>
    <s v="HEADWEAR4254202"/>
  </r>
  <r>
    <n v="202001"/>
    <x v="0"/>
    <x v="0"/>
    <x v="0"/>
    <x v="70"/>
    <x v="0"/>
    <x v="5"/>
    <x v="10"/>
    <x v="195"/>
    <x v="34"/>
    <n v="29.54"/>
    <n v="13.28"/>
    <n v="16.259999999999998"/>
    <x v="0"/>
    <s v="HOUSEWARES4254202"/>
  </r>
  <r>
    <n v="202001"/>
    <x v="0"/>
    <x v="0"/>
    <x v="0"/>
    <x v="70"/>
    <x v="0"/>
    <x v="2"/>
    <x v="6"/>
    <x v="195"/>
    <x v="2"/>
    <n v="84.6"/>
    <n v="48.6"/>
    <n v="35.999999999999993"/>
    <x v="0"/>
    <s v="T-SHIRTS &amp; ACTIVE TOPS4254202"/>
  </r>
  <r>
    <n v="202001"/>
    <x v="0"/>
    <x v="0"/>
    <x v="0"/>
    <x v="71"/>
    <x v="0"/>
    <x v="4"/>
    <x v="34"/>
    <x v="196"/>
    <x v="7"/>
    <n v="119.56"/>
    <n v="41.12"/>
    <n v="78.44"/>
    <x v="0"/>
    <s v="VESTS-BODYWARMERS4251338"/>
  </r>
  <r>
    <n v="202001"/>
    <x v="0"/>
    <x v="0"/>
    <x v="0"/>
    <x v="72"/>
    <x v="0"/>
    <x v="3"/>
    <x v="7"/>
    <x v="197"/>
    <x v="13"/>
    <n v="29.5"/>
    <n v="9.6"/>
    <n v="19.899999999999999"/>
    <x v="0"/>
    <s v="CATALOGUES4229268"/>
  </r>
  <r>
    <n v="202001"/>
    <x v="0"/>
    <x v="0"/>
    <x v="0"/>
    <x v="73"/>
    <x v="1"/>
    <x v="0"/>
    <x v="20"/>
    <x v="198"/>
    <x v="18"/>
    <n v="330"/>
    <n v="113.18"/>
    <n v="216.82"/>
    <x v="0"/>
    <s v="TOTES4258345"/>
  </r>
  <r>
    <n v="202001"/>
    <x v="0"/>
    <x v="0"/>
    <x v="0"/>
    <x v="73"/>
    <x v="1"/>
    <x v="1"/>
    <x v="14"/>
    <x v="199"/>
    <x v="18"/>
    <n v="400"/>
    <n v="318.14"/>
    <n v="81.860000000000014"/>
    <x v="0"/>
    <s v="STATIONERY4258375"/>
  </r>
  <r>
    <n v="202001"/>
    <x v="0"/>
    <x v="0"/>
    <x v="0"/>
    <x v="73"/>
    <x v="1"/>
    <x v="3"/>
    <x v="15"/>
    <x v="198"/>
    <x v="19"/>
    <n v="460"/>
    <n v="63.58"/>
    <n v="396.42"/>
    <x v="0"/>
    <s v="DECORATION CHARGES4258345"/>
  </r>
  <r>
    <n v="202001"/>
    <x v="0"/>
    <x v="0"/>
    <x v="0"/>
    <x v="73"/>
    <x v="1"/>
    <x v="3"/>
    <x v="15"/>
    <x v="199"/>
    <x v="19"/>
    <n v="80"/>
    <n v="10.02"/>
    <n v="69.98"/>
    <x v="0"/>
    <s v="DECORATION CHARGES4258375"/>
  </r>
  <r>
    <n v="202001"/>
    <x v="0"/>
    <x v="0"/>
    <x v="0"/>
    <x v="74"/>
    <x v="1"/>
    <x v="7"/>
    <x v="13"/>
    <x v="200"/>
    <x v="6"/>
    <n v="16.600000000000001"/>
    <n v="8.34"/>
    <n v="8.2600000000000016"/>
    <x v="0"/>
    <s v="SPORT BOTTLES4240649"/>
  </r>
  <r>
    <n v="202001"/>
    <x v="0"/>
    <x v="0"/>
    <x v="0"/>
    <x v="74"/>
    <x v="1"/>
    <x v="1"/>
    <x v="1"/>
    <x v="201"/>
    <x v="108"/>
    <n v="87.5"/>
    <n v="45.98"/>
    <n v="41.52"/>
    <x v="0"/>
    <s v="DESKTOP4261061"/>
  </r>
  <r>
    <n v="202001"/>
    <x v="0"/>
    <x v="0"/>
    <x v="0"/>
    <x v="74"/>
    <x v="1"/>
    <x v="1"/>
    <x v="17"/>
    <x v="202"/>
    <x v="32"/>
    <n v="1900"/>
    <n v="1760"/>
    <n v="140"/>
    <x v="0"/>
    <s v="GENERAL4248791"/>
  </r>
  <r>
    <n v="202001"/>
    <x v="0"/>
    <x v="0"/>
    <x v="0"/>
    <x v="74"/>
    <x v="1"/>
    <x v="1"/>
    <x v="17"/>
    <x v="203"/>
    <x v="21"/>
    <n v="135"/>
    <n v="77.540000000000006"/>
    <n v="57.459999999999994"/>
    <x v="0"/>
    <s v="GENERAL4257210"/>
  </r>
  <r>
    <n v="202001"/>
    <x v="0"/>
    <x v="0"/>
    <x v="0"/>
    <x v="74"/>
    <x v="1"/>
    <x v="1"/>
    <x v="21"/>
    <x v="204"/>
    <x v="1"/>
    <n v="25.4"/>
    <n v="10"/>
    <n v="15.399999999999999"/>
    <x v="0"/>
    <s v="KEYCHAINS4257660"/>
  </r>
  <r>
    <n v="202001"/>
    <x v="0"/>
    <x v="0"/>
    <x v="0"/>
    <x v="74"/>
    <x v="1"/>
    <x v="1"/>
    <x v="14"/>
    <x v="205"/>
    <x v="7"/>
    <n v="3.32"/>
    <n v="4.4400000000000004"/>
    <n v="-1.1200000000000006"/>
    <x v="0"/>
    <s v="STATIONERY4258805"/>
  </r>
  <r>
    <n v="202001"/>
    <x v="0"/>
    <x v="0"/>
    <x v="0"/>
    <x v="74"/>
    <x v="1"/>
    <x v="1"/>
    <x v="3"/>
    <x v="204"/>
    <x v="6"/>
    <n v="0.57999999999999996"/>
    <n v="0.4"/>
    <n v="0.17999999999999994"/>
    <x v="0"/>
    <s v="WRITING4257660"/>
  </r>
  <r>
    <n v="202001"/>
    <x v="0"/>
    <x v="0"/>
    <x v="0"/>
    <x v="74"/>
    <x v="1"/>
    <x v="2"/>
    <x v="4"/>
    <x v="206"/>
    <x v="1"/>
    <n v="628"/>
    <n v="253.46"/>
    <n v="374.53999999999996"/>
    <x v="0"/>
    <s v="FLEECE &amp; KNITS4254316"/>
  </r>
  <r>
    <n v="202001"/>
    <x v="0"/>
    <x v="0"/>
    <x v="0"/>
    <x v="74"/>
    <x v="1"/>
    <x v="2"/>
    <x v="6"/>
    <x v="207"/>
    <x v="1"/>
    <n v="134"/>
    <n v="74.44"/>
    <n v="59.56"/>
    <x v="0"/>
    <s v="T-SHIRTS &amp; ACTIVE TOPS4249973"/>
  </r>
  <r>
    <n v="202001"/>
    <x v="0"/>
    <x v="0"/>
    <x v="0"/>
    <x v="74"/>
    <x v="1"/>
    <x v="8"/>
    <x v="16"/>
    <x v="208"/>
    <x v="16"/>
    <n v="370"/>
    <n v="292.83999999999997"/>
    <n v="77.160000000000025"/>
    <x v="0"/>
    <s v="MEMORY4251460"/>
  </r>
  <r>
    <n v="202001"/>
    <x v="0"/>
    <x v="0"/>
    <x v="0"/>
    <x v="74"/>
    <x v="1"/>
    <x v="3"/>
    <x v="7"/>
    <x v="209"/>
    <x v="7"/>
    <n v="0"/>
    <n v="24"/>
    <n v="-24"/>
    <x v="0"/>
    <s v="CATALOGUES4252607"/>
  </r>
  <r>
    <n v="202001"/>
    <x v="0"/>
    <x v="0"/>
    <x v="0"/>
    <x v="74"/>
    <x v="1"/>
    <x v="3"/>
    <x v="15"/>
    <x v="207"/>
    <x v="71"/>
    <n v="107.2"/>
    <n v="15.58"/>
    <n v="91.62"/>
    <x v="0"/>
    <s v="DECORATION CHARGES4249973"/>
  </r>
  <r>
    <n v="202001"/>
    <x v="0"/>
    <x v="0"/>
    <x v="0"/>
    <x v="74"/>
    <x v="1"/>
    <x v="3"/>
    <x v="15"/>
    <x v="208"/>
    <x v="42"/>
    <n v="118"/>
    <n v="19.88"/>
    <n v="98.12"/>
    <x v="0"/>
    <s v="DECORATION CHARGES4251460"/>
  </r>
  <r>
    <n v="202001"/>
    <x v="0"/>
    <x v="0"/>
    <x v="0"/>
    <x v="74"/>
    <x v="1"/>
    <x v="3"/>
    <x v="15"/>
    <x v="206"/>
    <x v="109"/>
    <n v="321.60000000000002"/>
    <n v="73.900000000000006"/>
    <n v="247.70000000000002"/>
    <x v="0"/>
    <s v="DECORATION CHARGES4254316"/>
  </r>
  <r>
    <n v="202001"/>
    <x v="0"/>
    <x v="0"/>
    <x v="0"/>
    <x v="74"/>
    <x v="1"/>
    <x v="3"/>
    <x v="15"/>
    <x v="203"/>
    <x v="24"/>
    <n v="280"/>
    <n v="38.58"/>
    <n v="241.42000000000002"/>
    <x v="0"/>
    <s v="DECORATION CHARGES4257210"/>
  </r>
  <r>
    <n v="202001"/>
    <x v="0"/>
    <x v="0"/>
    <x v="0"/>
    <x v="74"/>
    <x v="1"/>
    <x v="3"/>
    <x v="15"/>
    <x v="201"/>
    <x v="110"/>
    <n v="122.5"/>
    <n v="20.38"/>
    <n v="102.12"/>
    <x v="0"/>
    <s v="DECORATION CHARGES4261061"/>
  </r>
  <r>
    <n v="202001"/>
    <x v="0"/>
    <x v="0"/>
    <x v="0"/>
    <x v="75"/>
    <x v="1"/>
    <x v="7"/>
    <x v="29"/>
    <x v="210"/>
    <x v="48"/>
    <n v="119"/>
    <n v="49.98"/>
    <n v="69.02000000000001"/>
    <x v="0"/>
    <s v="CERAMICS4254681"/>
  </r>
  <r>
    <n v="202001"/>
    <x v="0"/>
    <x v="0"/>
    <x v="0"/>
    <x v="75"/>
    <x v="1"/>
    <x v="3"/>
    <x v="7"/>
    <x v="211"/>
    <x v="7"/>
    <n v="0"/>
    <n v="24"/>
    <n v="-24"/>
    <x v="0"/>
    <s v="CATALOGUES4252612"/>
  </r>
  <r>
    <n v="202001"/>
    <x v="0"/>
    <x v="0"/>
    <x v="0"/>
    <x v="75"/>
    <x v="1"/>
    <x v="3"/>
    <x v="15"/>
    <x v="210"/>
    <x v="49"/>
    <n v="167"/>
    <n v="15.94"/>
    <n v="151.06"/>
    <x v="0"/>
    <s v="DECORATION CHARGES4254681"/>
  </r>
  <r>
    <n v="202001"/>
    <x v="0"/>
    <x v="0"/>
    <x v="0"/>
    <x v="76"/>
    <x v="1"/>
    <x v="7"/>
    <x v="13"/>
    <x v="212"/>
    <x v="21"/>
    <n v="1570"/>
    <n v="464.4"/>
    <n v="1105.5999999999999"/>
    <x v="0"/>
    <s v="SPORT BOTTLES4242561"/>
  </r>
  <r>
    <n v="202001"/>
    <x v="0"/>
    <x v="0"/>
    <x v="0"/>
    <x v="77"/>
    <x v="1"/>
    <x v="9"/>
    <x v="28"/>
    <x v="213"/>
    <x v="16"/>
    <n v="200"/>
    <n v="92.14"/>
    <n v="107.86"/>
    <x v="0"/>
    <s v="HEADWEAR4252842"/>
  </r>
  <r>
    <n v="202001"/>
    <x v="0"/>
    <x v="0"/>
    <x v="0"/>
    <x v="77"/>
    <x v="1"/>
    <x v="3"/>
    <x v="15"/>
    <x v="213"/>
    <x v="50"/>
    <n v="272"/>
    <n v="52.88"/>
    <n v="219.12"/>
    <x v="0"/>
    <s v="DECORATION CHARGES4252842"/>
  </r>
  <r>
    <n v="202001"/>
    <x v="0"/>
    <x v="0"/>
    <x v="0"/>
    <x v="78"/>
    <x v="0"/>
    <x v="5"/>
    <x v="30"/>
    <x v="214"/>
    <x v="6"/>
    <n v="7.38"/>
    <n v="2.5"/>
    <n v="4.88"/>
    <x v="0"/>
    <s v="OUTDOOR &amp; LEISURE4254048"/>
  </r>
  <r>
    <n v="202001"/>
    <x v="0"/>
    <x v="0"/>
    <x v="0"/>
    <x v="79"/>
    <x v="0"/>
    <x v="7"/>
    <x v="29"/>
    <x v="215"/>
    <x v="16"/>
    <n v="290"/>
    <n v="121.82"/>
    <n v="168.18"/>
    <x v="0"/>
    <s v="CERAMICS4252295"/>
  </r>
  <r>
    <n v="202001"/>
    <x v="0"/>
    <x v="0"/>
    <x v="0"/>
    <x v="79"/>
    <x v="0"/>
    <x v="1"/>
    <x v="17"/>
    <x v="216"/>
    <x v="16"/>
    <n v="84"/>
    <n v="34.880000000000003"/>
    <n v="49.12"/>
    <x v="0"/>
    <s v="GENERAL4253262"/>
  </r>
  <r>
    <n v="202001"/>
    <x v="0"/>
    <x v="0"/>
    <x v="0"/>
    <x v="79"/>
    <x v="0"/>
    <x v="1"/>
    <x v="14"/>
    <x v="217"/>
    <x v="1"/>
    <n v="25.6"/>
    <n v="12.14"/>
    <n v="13.46"/>
    <x v="0"/>
    <s v="STATIONERY4253568"/>
  </r>
  <r>
    <n v="202001"/>
    <x v="0"/>
    <x v="0"/>
    <x v="0"/>
    <x v="79"/>
    <x v="0"/>
    <x v="3"/>
    <x v="15"/>
    <x v="215"/>
    <x v="83"/>
    <n v="586"/>
    <n v="63.44"/>
    <n v="522.55999999999995"/>
    <x v="0"/>
    <s v="DECORATION CHARGES4252295"/>
  </r>
  <r>
    <n v="202001"/>
    <x v="0"/>
    <x v="0"/>
    <x v="0"/>
    <x v="79"/>
    <x v="0"/>
    <x v="3"/>
    <x v="15"/>
    <x v="216"/>
    <x v="42"/>
    <n v="172"/>
    <n v="23.58"/>
    <n v="148.42000000000002"/>
    <x v="0"/>
    <s v="DECORATION CHARGES4253262"/>
  </r>
  <r>
    <n v="202001"/>
    <x v="0"/>
    <x v="0"/>
    <x v="0"/>
    <x v="80"/>
    <x v="1"/>
    <x v="7"/>
    <x v="31"/>
    <x v="218"/>
    <x v="111"/>
    <n v="864"/>
    <n v="664.58"/>
    <n v="199.41999999999996"/>
    <x v="0"/>
    <s v="MUGS &amp; TUMBLERS4253924"/>
  </r>
  <r>
    <n v="202001"/>
    <x v="0"/>
    <x v="0"/>
    <x v="0"/>
    <x v="80"/>
    <x v="1"/>
    <x v="9"/>
    <x v="28"/>
    <x v="219"/>
    <x v="6"/>
    <n v="5.28"/>
    <n v="1.78"/>
    <n v="3.5"/>
    <x v="0"/>
    <s v="HEADWEAR4254194"/>
  </r>
  <r>
    <n v="202001"/>
    <x v="0"/>
    <x v="0"/>
    <x v="0"/>
    <x v="80"/>
    <x v="1"/>
    <x v="1"/>
    <x v="3"/>
    <x v="220"/>
    <x v="32"/>
    <n v="420"/>
    <n v="219.22"/>
    <n v="200.78"/>
    <x v="0"/>
    <s v="WRITING4246508"/>
  </r>
  <r>
    <n v="202001"/>
    <x v="0"/>
    <x v="0"/>
    <x v="0"/>
    <x v="80"/>
    <x v="1"/>
    <x v="5"/>
    <x v="30"/>
    <x v="219"/>
    <x v="6"/>
    <n v="1.6"/>
    <n v="0.52"/>
    <n v="1.08"/>
    <x v="0"/>
    <s v="OUTDOOR &amp; LEISURE4254194"/>
  </r>
  <r>
    <n v="202001"/>
    <x v="0"/>
    <x v="0"/>
    <x v="0"/>
    <x v="80"/>
    <x v="1"/>
    <x v="3"/>
    <x v="15"/>
    <x v="220"/>
    <x v="40"/>
    <n v="350"/>
    <n v="37.880000000000003"/>
    <n v="312.12"/>
    <x v="0"/>
    <s v="DECORATION CHARGES4246508"/>
  </r>
  <r>
    <n v="202001"/>
    <x v="0"/>
    <x v="0"/>
    <x v="0"/>
    <x v="80"/>
    <x v="1"/>
    <x v="3"/>
    <x v="15"/>
    <x v="221"/>
    <x v="103"/>
    <n v="142"/>
    <n v="20.88"/>
    <n v="121.12"/>
    <x v="0"/>
    <s v="DECORATION CHARGES4249809"/>
  </r>
  <r>
    <n v="202001"/>
    <x v="0"/>
    <x v="0"/>
    <x v="0"/>
    <x v="80"/>
    <x v="1"/>
    <x v="3"/>
    <x v="15"/>
    <x v="218"/>
    <x v="112"/>
    <n v="127.6"/>
    <n v="21.86"/>
    <n v="105.74"/>
    <x v="0"/>
    <s v="DECORATION CHARGES4253924"/>
  </r>
  <r>
    <n v="202001"/>
    <x v="0"/>
    <x v="0"/>
    <x v="0"/>
    <x v="80"/>
    <x v="1"/>
    <x v="6"/>
    <x v="12"/>
    <x v="221"/>
    <x v="31"/>
    <n v="1518"/>
    <n v="719.76"/>
    <n v="798.24"/>
    <x v="0"/>
    <s v="POWER4249809"/>
  </r>
  <r>
    <n v="202001"/>
    <x v="0"/>
    <x v="0"/>
    <x v="0"/>
    <x v="81"/>
    <x v="0"/>
    <x v="1"/>
    <x v="3"/>
    <x v="222"/>
    <x v="33"/>
    <n v="440"/>
    <n v="228.34"/>
    <n v="211.66"/>
    <x v="0"/>
    <s v="WRITING4252968"/>
  </r>
  <r>
    <n v="202001"/>
    <x v="0"/>
    <x v="0"/>
    <x v="0"/>
    <x v="81"/>
    <x v="0"/>
    <x v="3"/>
    <x v="15"/>
    <x v="222"/>
    <x v="39"/>
    <n v="800"/>
    <n v="75.760000000000005"/>
    <n v="724.24"/>
    <x v="0"/>
    <s v="DECORATION CHARGES4252968"/>
  </r>
  <r>
    <n v="202001"/>
    <x v="0"/>
    <x v="0"/>
    <x v="0"/>
    <x v="82"/>
    <x v="0"/>
    <x v="5"/>
    <x v="24"/>
    <x v="223"/>
    <x v="113"/>
    <n v="1800"/>
    <n v="1088.02"/>
    <n v="711.98"/>
    <x v="0"/>
    <s v="HBA4249580"/>
  </r>
  <r>
    <n v="202001"/>
    <x v="0"/>
    <x v="0"/>
    <x v="0"/>
    <x v="82"/>
    <x v="0"/>
    <x v="3"/>
    <x v="15"/>
    <x v="223"/>
    <x v="114"/>
    <n v="2040"/>
    <n v="135.76"/>
    <n v="1904.24"/>
    <x v="0"/>
    <s v="DECORATION CHARGES4249580"/>
  </r>
  <r>
    <n v="202001"/>
    <x v="0"/>
    <x v="0"/>
    <x v="0"/>
    <x v="83"/>
    <x v="1"/>
    <x v="7"/>
    <x v="35"/>
    <x v="224"/>
    <x v="18"/>
    <n v="1630"/>
    <n v="720.48"/>
    <n v="909.52"/>
    <x v="0"/>
    <s v="SPECIALTIES &amp; PACKAGING4259775"/>
  </r>
  <r>
    <n v="202001"/>
    <x v="0"/>
    <x v="0"/>
    <x v="0"/>
    <x v="83"/>
    <x v="1"/>
    <x v="3"/>
    <x v="7"/>
    <x v="225"/>
    <x v="6"/>
    <n v="0"/>
    <n v="12"/>
    <n v="-12"/>
    <x v="0"/>
    <s v="CATALOGUES4252615"/>
  </r>
  <r>
    <n v="202001"/>
    <x v="0"/>
    <x v="0"/>
    <x v="0"/>
    <x v="83"/>
    <x v="1"/>
    <x v="3"/>
    <x v="15"/>
    <x v="224"/>
    <x v="115"/>
    <n v="690"/>
    <n v="63.64"/>
    <n v="626.36"/>
    <x v="0"/>
    <s v="DECORATION CHARGES4259775"/>
  </r>
  <r>
    <n v="202001"/>
    <x v="0"/>
    <x v="0"/>
    <x v="0"/>
    <x v="84"/>
    <x v="1"/>
    <x v="7"/>
    <x v="31"/>
    <x v="226"/>
    <x v="116"/>
    <n v="6971.4"/>
    <n v="2439"/>
    <n v="4532.3999999999996"/>
    <x v="0"/>
    <s v="MUGS &amp; TUMBLERS4248331"/>
  </r>
  <r>
    <n v="202001"/>
    <x v="0"/>
    <x v="0"/>
    <x v="0"/>
    <x v="84"/>
    <x v="1"/>
    <x v="1"/>
    <x v="3"/>
    <x v="227"/>
    <x v="117"/>
    <n v="3642.1"/>
    <n v="1493.58"/>
    <n v="2148.52"/>
    <x v="0"/>
    <s v="WRITING4248321"/>
  </r>
  <r>
    <n v="202001"/>
    <x v="0"/>
    <x v="0"/>
    <x v="0"/>
    <x v="84"/>
    <x v="1"/>
    <x v="3"/>
    <x v="7"/>
    <x v="228"/>
    <x v="118"/>
    <n v="1942.2"/>
    <n v="956.16"/>
    <n v="986.04000000000008"/>
    <x v="0"/>
    <s v="CATALOGUES4216070"/>
  </r>
  <r>
    <n v="202001"/>
    <x v="0"/>
    <x v="0"/>
    <x v="0"/>
    <x v="84"/>
    <x v="1"/>
    <x v="3"/>
    <x v="15"/>
    <x v="227"/>
    <x v="119"/>
    <n v="581.70000000000005"/>
    <n v="47.98"/>
    <n v="533.72"/>
    <x v="0"/>
    <s v="DECORATION CHARGES4248321"/>
  </r>
  <r>
    <n v="202001"/>
    <x v="0"/>
    <x v="0"/>
    <x v="0"/>
    <x v="84"/>
    <x v="1"/>
    <x v="3"/>
    <x v="15"/>
    <x v="226"/>
    <x v="120"/>
    <n v="844.6"/>
    <n v="72.819999999999993"/>
    <n v="771.78"/>
    <x v="0"/>
    <s v="DECORATION CHARGES4248331"/>
  </r>
  <r>
    <n v="202001"/>
    <x v="0"/>
    <x v="0"/>
    <x v="0"/>
    <x v="84"/>
    <x v="1"/>
    <x v="6"/>
    <x v="32"/>
    <x v="229"/>
    <x v="48"/>
    <n v="11.5"/>
    <n v="4.3"/>
    <n v="7.2"/>
    <x v="0"/>
    <s v="GENERAL TECH4252222"/>
  </r>
  <r>
    <n v="202001"/>
    <x v="0"/>
    <x v="0"/>
    <x v="0"/>
    <x v="85"/>
    <x v="1"/>
    <x v="7"/>
    <x v="29"/>
    <x v="230"/>
    <x v="13"/>
    <n v="20.94"/>
    <n v="6.72"/>
    <n v="14.220000000000002"/>
    <x v="0"/>
    <s v="CERAMICS4257663"/>
  </r>
  <r>
    <n v="202001"/>
    <x v="0"/>
    <x v="0"/>
    <x v="0"/>
    <x v="85"/>
    <x v="1"/>
    <x v="7"/>
    <x v="13"/>
    <x v="231"/>
    <x v="16"/>
    <n v="1712"/>
    <n v="626.1"/>
    <n v="1085.9000000000001"/>
    <x v="0"/>
    <s v="SPORT BOTTLES4251076"/>
  </r>
  <r>
    <n v="202001"/>
    <x v="0"/>
    <x v="0"/>
    <x v="0"/>
    <x v="85"/>
    <x v="1"/>
    <x v="1"/>
    <x v="17"/>
    <x v="232"/>
    <x v="20"/>
    <n v="414"/>
    <n v="300"/>
    <n v="114"/>
    <x v="0"/>
    <s v="GENERAL4248384"/>
  </r>
  <r>
    <n v="202001"/>
    <x v="0"/>
    <x v="0"/>
    <x v="0"/>
    <x v="85"/>
    <x v="1"/>
    <x v="1"/>
    <x v="17"/>
    <x v="233"/>
    <x v="32"/>
    <n v="900"/>
    <n v="740"/>
    <n v="160"/>
    <x v="0"/>
    <s v="GENERAL4250123"/>
  </r>
  <r>
    <n v="202001"/>
    <x v="0"/>
    <x v="0"/>
    <x v="0"/>
    <x v="85"/>
    <x v="1"/>
    <x v="5"/>
    <x v="30"/>
    <x v="234"/>
    <x v="121"/>
    <n v="1269.2"/>
    <n v="442.08"/>
    <n v="827.12000000000012"/>
    <x v="0"/>
    <s v="OUTDOOR &amp; LEISURE4255243"/>
  </r>
  <r>
    <n v="202001"/>
    <x v="0"/>
    <x v="0"/>
    <x v="0"/>
    <x v="85"/>
    <x v="1"/>
    <x v="3"/>
    <x v="7"/>
    <x v="235"/>
    <x v="6"/>
    <n v="0"/>
    <n v="12"/>
    <n v="-12"/>
    <x v="0"/>
    <s v="CATALOGUES4252616"/>
  </r>
  <r>
    <n v="202001"/>
    <x v="0"/>
    <x v="0"/>
    <x v="0"/>
    <x v="85"/>
    <x v="1"/>
    <x v="3"/>
    <x v="7"/>
    <x v="236"/>
    <x v="1"/>
    <n v="118"/>
    <n v="38.4"/>
    <n v="79.599999999999994"/>
    <x v="0"/>
    <s v="CATALOGUES4254737"/>
  </r>
  <r>
    <n v="202001"/>
    <x v="0"/>
    <x v="0"/>
    <x v="0"/>
    <x v="85"/>
    <x v="1"/>
    <x v="3"/>
    <x v="15"/>
    <x v="231"/>
    <x v="42"/>
    <n v="190"/>
    <n v="23.18"/>
    <n v="166.82"/>
    <x v="0"/>
    <s v="DECORATION CHARGES4251076"/>
  </r>
  <r>
    <n v="202001"/>
    <x v="0"/>
    <x v="0"/>
    <x v="0"/>
    <x v="85"/>
    <x v="1"/>
    <x v="3"/>
    <x v="15"/>
    <x v="234"/>
    <x v="122"/>
    <n v="1005.2"/>
    <n v="246.24"/>
    <n v="758.96"/>
    <x v="0"/>
    <s v="DECORATION CHARGES4255243"/>
  </r>
  <r>
    <n v="202001"/>
    <x v="0"/>
    <x v="0"/>
    <x v="0"/>
    <x v="86"/>
    <x v="1"/>
    <x v="1"/>
    <x v="17"/>
    <x v="237"/>
    <x v="78"/>
    <n v="528"/>
    <n v="396"/>
    <n v="132"/>
    <x v="0"/>
    <s v="GENERAL4239571"/>
  </r>
  <r>
    <n v="202001"/>
    <x v="0"/>
    <x v="0"/>
    <x v="0"/>
    <x v="86"/>
    <x v="1"/>
    <x v="1"/>
    <x v="21"/>
    <x v="238"/>
    <x v="21"/>
    <n v="200"/>
    <n v="143.80000000000001"/>
    <n v="56.199999999999989"/>
    <x v="0"/>
    <s v="KEYCHAINS4242205"/>
  </r>
  <r>
    <n v="202001"/>
    <x v="0"/>
    <x v="0"/>
    <x v="0"/>
    <x v="86"/>
    <x v="1"/>
    <x v="8"/>
    <x v="16"/>
    <x v="239"/>
    <x v="21"/>
    <n v="995"/>
    <n v="900"/>
    <n v="95"/>
    <x v="0"/>
    <s v="MEMORY4238802"/>
  </r>
  <r>
    <n v="202001"/>
    <x v="0"/>
    <x v="0"/>
    <x v="0"/>
    <x v="86"/>
    <x v="1"/>
    <x v="3"/>
    <x v="7"/>
    <x v="240"/>
    <x v="15"/>
    <n v="295"/>
    <n v="96"/>
    <n v="199"/>
    <x v="0"/>
    <s v="CATALOGUES4216117"/>
  </r>
  <r>
    <n v="202001"/>
    <x v="0"/>
    <x v="0"/>
    <x v="0"/>
    <x v="86"/>
    <x v="1"/>
    <x v="3"/>
    <x v="15"/>
    <x v="240"/>
    <x v="123"/>
    <n v="196"/>
    <n v="36.76"/>
    <n v="159.24"/>
    <x v="0"/>
    <s v="DECORATION CHARGES4216117"/>
  </r>
  <r>
    <n v="202001"/>
    <x v="0"/>
    <x v="0"/>
    <x v="0"/>
    <x v="86"/>
    <x v="1"/>
    <x v="3"/>
    <x v="15"/>
    <x v="238"/>
    <x v="24"/>
    <n v="30"/>
    <n v="5.0199999999999996"/>
    <n v="24.98"/>
    <x v="0"/>
    <s v="DECORATION CHARGES4242205"/>
  </r>
  <r>
    <n v="202001"/>
    <x v="0"/>
    <x v="0"/>
    <x v="0"/>
    <x v="87"/>
    <x v="0"/>
    <x v="1"/>
    <x v="3"/>
    <x v="241"/>
    <x v="0"/>
    <n v="48"/>
    <n v="22.86"/>
    <n v="25.14"/>
    <x v="0"/>
    <s v="WRITING4259904"/>
  </r>
  <r>
    <n v="202001"/>
    <x v="0"/>
    <x v="0"/>
    <x v="0"/>
    <x v="87"/>
    <x v="0"/>
    <x v="3"/>
    <x v="15"/>
    <x v="241"/>
    <x v="56"/>
    <n v="258"/>
    <n v="72.64"/>
    <n v="185.36"/>
    <x v="0"/>
    <s v="DECORATION CHARGES4259904"/>
  </r>
  <r>
    <n v="202001"/>
    <x v="0"/>
    <x v="0"/>
    <x v="0"/>
    <x v="88"/>
    <x v="1"/>
    <x v="7"/>
    <x v="13"/>
    <x v="242"/>
    <x v="124"/>
    <n v="1251"/>
    <n v="611.41999999999996"/>
    <n v="639.58000000000004"/>
    <x v="0"/>
    <s v="SPORT BOTTLES4259333"/>
  </r>
  <r>
    <n v="202001"/>
    <x v="0"/>
    <x v="0"/>
    <x v="0"/>
    <x v="88"/>
    <x v="1"/>
    <x v="8"/>
    <x v="16"/>
    <x v="243"/>
    <x v="16"/>
    <n v="340"/>
    <n v="312"/>
    <n v="28"/>
    <x v="0"/>
    <s v="MEMORY4240900"/>
  </r>
  <r>
    <n v="202001"/>
    <x v="0"/>
    <x v="0"/>
    <x v="0"/>
    <x v="88"/>
    <x v="1"/>
    <x v="3"/>
    <x v="15"/>
    <x v="242"/>
    <x v="125"/>
    <n v="547"/>
    <n v="30.18"/>
    <n v="516.82000000000005"/>
    <x v="0"/>
    <s v="DECORATION CHARGES4259333"/>
  </r>
  <r>
    <n v="202001"/>
    <x v="0"/>
    <x v="0"/>
    <x v="0"/>
    <x v="89"/>
    <x v="1"/>
    <x v="1"/>
    <x v="14"/>
    <x v="244"/>
    <x v="38"/>
    <n v="139.74"/>
    <n v="55.82"/>
    <n v="83.920000000000016"/>
    <x v="0"/>
    <s v="STATIONERY4250921"/>
  </r>
  <r>
    <n v="202001"/>
    <x v="0"/>
    <x v="0"/>
    <x v="0"/>
    <x v="89"/>
    <x v="1"/>
    <x v="5"/>
    <x v="24"/>
    <x v="245"/>
    <x v="14"/>
    <n v="27.5"/>
    <n v="8.58"/>
    <n v="18.920000000000002"/>
    <x v="0"/>
    <s v="HBA4262014"/>
  </r>
  <r>
    <n v="202001"/>
    <x v="0"/>
    <x v="0"/>
    <x v="0"/>
    <x v="89"/>
    <x v="1"/>
    <x v="5"/>
    <x v="23"/>
    <x v="246"/>
    <x v="126"/>
    <n v="1226.1199999999999"/>
    <n v="631.46"/>
    <n v="594.65999999999985"/>
    <x v="0"/>
    <s v="SAFETY AUTO &amp; TOOLS4260325"/>
  </r>
  <r>
    <n v="202001"/>
    <x v="0"/>
    <x v="0"/>
    <x v="0"/>
    <x v="89"/>
    <x v="1"/>
    <x v="3"/>
    <x v="15"/>
    <x v="244"/>
    <x v="123"/>
    <n v="207.3"/>
    <n v="24.08"/>
    <n v="183.22000000000003"/>
    <x v="0"/>
    <s v="DECORATION CHARGES4250921"/>
  </r>
  <r>
    <n v="202001"/>
    <x v="0"/>
    <x v="0"/>
    <x v="0"/>
    <x v="89"/>
    <x v="1"/>
    <x v="3"/>
    <x v="15"/>
    <x v="246"/>
    <x v="127"/>
    <n v="1444.64"/>
    <n v="158.38"/>
    <n v="1286.2600000000002"/>
    <x v="0"/>
    <s v="DECORATION CHARGES4260325"/>
  </r>
  <r>
    <n v="202001"/>
    <x v="0"/>
    <x v="0"/>
    <x v="0"/>
    <x v="90"/>
    <x v="1"/>
    <x v="1"/>
    <x v="14"/>
    <x v="247"/>
    <x v="0"/>
    <n v="944"/>
    <n v="334.9"/>
    <n v="609.1"/>
    <x v="0"/>
    <s v="STATIONERY4251284"/>
  </r>
  <r>
    <n v="202001"/>
    <x v="0"/>
    <x v="0"/>
    <x v="0"/>
    <x v="90"/>
    <x v="1"/>
    <x v="2"/>
    <x v="6"/>
    <x v="248"/>
    <x v="16"/>
    <n v="300"/>
    <n v="299.27999999999997"/>
    <n v="0.72000000000002728"/>
    <x v="0"/>
    <s v="T-SHIRTS &amp; ACTIVE TOPS4256807"/>
  </r>
  <r>
    <n v="202001"/>
    <x v="0"/>
    <x v="0"/>
    <x v="0"/>
    <x v="90"/>
    <x v="1"/>
    <x v="2"/>
    <x v="6"/>
    <x v="249"/>
    <x v="1"/>
    <n v="101.6"/>
    <n v="43.08"/>
    <n v="58.519999999999996"/>
    <x v="0"/>
    <s v="T-SHIRTS &amp; ACTIVE TOPS4260502"/>
  </r>
  <r>
    <n v="202001"/>
    <x v="0"/>
    <x v="0"/>
    <x v="0"/>
    <x v="90"/>
    <x v="1"/>
    <x v="3"/>
    <x v="15"/>
    <x v="247"/>
    <x v="128"/>
    <n v="660"/>
    <n v="50.36"/>
    <n v="609.64"/>
    <x v="0"/>
    <s v="DECORATION CHARGES4251284"/>
  </r>
  <r>
    <n v="202001"/>
    <x v="0"/>
    <x v="0"/>
    <x v="0"/>
    <x v="90"/>
    <x v="1"/>
    <x v="3"/>
    <x v="15"/>
    <x v="248"/>
    <x v="91"/>
    <n v="428"/>
    <n v="91.84"/>
    <n v="336.15999999999997"/>
    <x v="0"/>
    <s v="DECORATION CHARGES4256807"/>
  </r>
  <r>
    <n v="202001"/>
    <x v="0"/>
    <x v="0"/>
    <x v="0"/>
    <x v="90"/>
    <x v="1"/>
    <x v="3"/>
    <x v="15"/>
    <x v="249"/>
    <x v="75"/>
    <n v="158.80000000000001"/>
    <n v="48.72"/>
    <n v="110.08000000000001"/>
    <x v="0"/>
    <s v="DECORATION CHARGES4260502"/>
  </r>
  <r>
    <n v="202001"/>
    <x v="0"/>
    <x v="0"/>
    <x v="0"/>
    <x v="91"/>
    <x v="1"/>
    <x v="7"/>
    <x v="29"/>
    <x v="250"/>
    <x v="129"/>
    <n v="2046.18"/>
    <n v="756.4"/>
    <n v="1289.7800000000002"/>
    <x v="0"/>
    <s v="CERAMICS4190370"/>
  </r>
  <r>
    <n v="202001"/>
    <x v="0"/>
    <x v="0"/>
    <x v="0"/>
    <x v="91"/>
    <x v="1"/>
    <x v="3"/>
    <x v="15"/>
    <x v="250"/>
    <x v="91"/>
    <n v="291.10000000000002"/>
    <n v="21.9"/>
    <n v="269.20000000000005"/>
    <x v="0"/>
    <s v="DECORATION CHARGES4190370"/>
  </r>
  <r>
    <n v="202001"/>
    <x v="0"/>
    <x v="0"/>
    <x v="0"/>
    <x v="92"/>
    <x v="0"/>
    <x v="7"/>
    <x v="35"/>
    <x v="251"/>
    <x v="16"/>
    <n v="352"/>
    <n v="144.1"/>
    <n v="207.9"/>
    <x v="0"/>
    <s v="SPECIALTIES &amp; PACKAGING4250317"/>
  </r>
  <r>
    <n v="202001"/>
    <x v="0"/>
    <x v="0"/>
    <x v="0"/>
    <x v="92"/>
    <x v="0"/>
    <x v="5"/>
    <x v="30"/>
    <x v="251"/>
    <x v="16"/>
    <n v="250"/>
    <n v="86.08"/>
    <n v="163.92000000000002"/>
    <x v="0"/>
    <s v="OUTDOOR &amp; LEISURE4250317"/>
  </r>
  <r>
    <n v="202001"/>
    <x v="0"/>
    <x v="0"/>
    <x v="0"/>
    <x v="92"/>
    <x v="0"/>
    <x v="3"/>
    <x v="15"/>
    <x v="251"/>
    <x v="91"/>
    <n v="290"/>
    <n v="37.9"/>
    <n v="252.1"/>
    <x v="0"/>
    <s v="DECORATION CHARGES4250317"/>
  </r>
  <r>
    <n v="202001"/>
    <x v="0"/>
    <x v="0"/>
    <x v="0"/>
    <x v="93"/>
    <x v="1"/>
    <x v="1"/>
    <x v="17"/>
    <x v="252"/>
    <x v="32"/>
    <n v="340"/>
    <n v="164.74"/>
    <n v="175.26"/>
    <x v="0"/>
    <s v="GENERAL4252603"/>
  </r>
  <r>
    <n v="202001"/>
    <x v="0"/>
    <x v="0"/>
    <x v="0"/>
    <x v="93"/>
    <x v="1"/>
    <x v="3"/>
    <x v="15"/>
    <x v="252"/>
    <x v="40"/>
    <n v="670"/>
    <n v="113.58"/>
    <n v="556.41999999999996"/>
    <x v="0"/>
    <s v="DECORATION CHARGES4252603"/>
  </r>
  <r>
    <n v="202001"/>
    <x v="0"/>
    <x v="0"/>
    <x v="0"/>
    <x v="93"/>
    <x v="1"/>
    <x v="3"/>
    <x v="15"/>
    <x v="253"/>
    <x v="130"/>
    <n v="610"/>
    <n v="47.88"/>
    <n v="562.12"/>
    <x v="0"/>
    <s v="DECORATION CHARGES4260883"/>
  </r>
  <r>
    <n v="202001"/>
    <x v="0"/>
    <x v="0"/>
    <x v="0"/>
    <x v="93"/>
    <x v="1"/>
    <x v="4"/>
    <x v="8"/>
    <x v="254"/>
    <x v="7"/>
    <n v="130"/>
    <n v="57.04"/>
    <n v="72.960000000000008"/>
    <x v="0"/>
    <s v="JACKETS4253426"/>
  </r>
  <r>
    <n v="202001"/>
    <x v="0"/>
    <x v="0"/>
    <x v="0"/>
    <x v="93"/>
    <x v="1"/>
    <x v="6"/>
    <x v="32"/>
    <x v="253"/>
    <x v="73"/>
    <n v="870"/>
    <n v="1418.18"/>
    <n v="-548.18000000000006"/>
    <x v="0"/>
    <s v="GENERAL TECH4260883"/>
  </r>
  <r>
    <n v="202001"/>
    <x v="0"/>
    <x v="0"/>
    <x v="0"/>
    <x v="94"/>
    <x v="0"/>
    <x v="1"/>
    <x v="17"/>
    <x v="255"/>
    <x v="16"/>
    <n v="34"/>
    <n v="18.12"/>
    <n v="15.879999999999999"/>
    <x v="0"/>
    <s v="GENERAL4257253"/>
  </r>
  <r>
    <n v="202001"/>
    <x v="0"/>
    <x v="0"/>
    <x v="0"/>
    <x v="94"/>
    <x v="0"/>
    <x v="1"/>
    <x v="17"/>
    <x v="256"/>
    <x v="16"/>
    <n v="22"/>
    <n v="8.48"/>
    <n v="13.52"/>
    <x v="0"/>
    <s v="GENERAL4257255"/>
  </r>
  <r>
    <n v="202001"/>
    <x v="0"/>
    <x v="0"/>
    <x v="0"/>
    <x v="94"/>
    <x v="0"/>
    <x v="1"/>
    <x v="3"/>
    <x v="257"/>
    <x v="131"/>
    <n v="840"/>
    <n v="462.34"/>
    <n v="377.66"/>
    <x v="0"/>
    <s v="WRITING4250385"/>
  </r>
  <r>
    <n v="202001"/>
    <x v="0"/>
    <x v="0"/>
    <x v="0"/>
    <x v="94"/>
    <x v="0"/>
    <x v="1"/>
    <x v="3"/>
    <x v="258"/>
    <x v="21"/>
    <n v="15"/>
    <n v="4.1399999999999997"/>
    <n v="10.86"/>
    <x v="0"/>
    <s v="WRITING4258398"/>
  </r>
  <r>
    <n v="202001"/>
    <x v="0"/>
    <x v="0"/>
    <x v="0"/>
    <x v="94"/>
    <x v="0"/>
    <x v="5"/>
    <x v="9"/>
    <x v="259"/>
    <x v="13"/>
    <n v="36.4"/>
    <n v="17.88"/>
    <n v="18.52"/>
    <x v="0"/>
    <s v="APRON &amp; KITCHEN TEXTILES4254945"/>
  </r>
  <r>
    <n v="202001"/>
    <x v="0"/>
    <x v="0"/>
    <x v="0"/>
    <x v="94"/>
    <x v="0"/>
    <x v="5"/>
    <x v="9"/>
    <x v="260"/>
    <x v="34"/>
    <n v="21.84"/>
    <n v="10.34"/>
    <n v="11.5"/>
    <x v="0"/>
    <s v="APRON &amp; KITCHEN TEXTILES4261455"/>
  </r>
  <r>
    <n v="202001"/>
    <x v="0"/>
    <x v="0"/>
    <x v="0"/>
    <x v="94"/>
    <x v="0"/>
    <x v="3"/>
    <x v="15"/>
    <x v="257"/>
    <x v="132"/>
    <n v="730"/>
    <n v="77.88"/>
    <n v="652.12"/>
    <x v="0"/>
    <s v="DECORATION CHARGES4250385"/>
  </r>
  <r>
    <n v="202001"/>
    <x v="0"/>
    <x v="0"/>
    <x v="0"/>
    <x v="94"/>
    <x v="0"/>
    <x v="3"/>
    <x v="15"/>
    <x v="259"/>
    <x v="133"/>
    <n v="107.3"/>
    <n v="29.08"/>
    <n v="78.22"/>
    <x v="0"/>
    <s v="DECORATION CHARGES4254945"/>
  </r>
  <r>
    <n v="202001"/>
    <x v="0"/>
    <x v="0"/>
    <x v="0"/>
    <x v="94"/>
    <x v="0"/>
    <x v="3"/>
    <x v="15"/>
    <x v="255"/>
    <x v="42"/>
    <n v="198"/>
    <n v="23.58"/>
    <n v="174.42000000000002"/>
    <x v="0"/>
    <s v="DECORATION CHARGES4257253"/>
  </r>
  <r>
    <n v="202001"/>
    <x v="0"/>
    <x v="0"/>
    <x v="0"/>
    <x v="94"/>
    <x v="0"/>
    <x v="3"/>
    <x v="15"/>
    <x v="258"/>
    <x v="100"/>
    <n v="165"/>
    <n v="37.880000000000003"/>
    <n v="127.12"/>
    <x v="0"/>
    <s v="DECORATION CHARGES4258398"/>
  </r>
  <r>
    <n v="202001"/>
    <x v="0"/>
    <x v="0"/>
    <x v="0"/>
    <x v="95"/>
    <x v="1"/>
    <x v="3"/>
    <x v="7"/>
    <x v="261"/>
    <x v="7"/>
    <n v="0"/>
    <n v="24"/>
    <n v="-24"/>
    <x v="0"/>
    <s v="CATALOGUES4252618"/>
  </r>
  <r>
    <n v="202001"/>
    <x v="0"/>
    <x v="0"/>
    <x v="0"/>
    <x v="96"/>
    <x v="0"/>
    <x v="3"/>
    <x v="7"/>
    <x v="262"/>
    <x v="2"/>
    <n v="59"/>
    <n v="19.2"/>
    <n v="39.799999999999997"/>
    <x v="0"/>
    <s v="CATALOGUES4261059"/>
  </r>
  <r>
    <n v="202001"/>
    <x v="0"/>
    <x v="0"/>
    <x v="0"/>
    <x v="97"/>
    <x v="0"/>
    <x v="1"/>
    <x v="14"/>
    <x v="263"/>
    <x v="134"/>
    <n v="513.20000000000005"/>
    <n v="174.72"/>
    <n v="338.48"/>
    <x v="0"/>
    <s v="STATIONERY4251102"/>
  </r>
  <r>
    <n v="202001"/>
    <x v="0"/>
    <x v="0"/>
    <x v="0"/>
    <x v="97"/>
    <x v="0"/>
    <x v="1"/>
    <x v="3"/>
    <x v="263"/>
    <x v="20"/>
    <n v="174"/>
    <n v="75.900000000000006"/>
    <n v="98.1"/>
    <x v="0"/>
    <s v="WRITING4251102"/>
  </r>
  <r>
    <n v="202001"/>
    <x v="0"/>
    <x v="0"/>
    <x v="0"/>
    <x v="97"/>
    <x v="0"/>
    <x v="5"/>
    <x v="24"/>
    <x v="263"/>
    <x v="135"/>
    <n v="788.4"/>
    <n v="284.33999999999997"/>
    <n v="504.06"/>
    <x v="0"/>
    <s v="HBA4251102"/>
  </r>
  <r>
    <n v="202001"/>
    <x v="0"/>
    <x v="0"/>
    <x v="0"/>
    <x v="98"/>
    <x v="0"/>
    <x v="0"/>
    <x v="18"/>
    <x v="264"/>
    <x v="15"/>
    <n v="1049"/>
    <n v="292.18"/>
    <n v="756.81999999999994"/>
    <x v="0"/>
    <s v="BACKPACKS4251092"/>
  </r>
  <r>
    <n v="202001"/>
    <x v="0"/>
    <x v="0"/>
    <x v="0"/>
    <x v="98"/>
    <x v="0"/>
    <x v="3"/>
    <x v="15"/>
    <x v="264"/>
    <x v="38"/>
    <n v="182"/>
    <n v="26.44"/>
    <n v="155.56"/>
    <x v="0"/>
    <s v="DECORATION CHARGES4251092"/>
  </r>
  <r>
    <n v="202001"/>
    <x v="0"/>
    <x v="0"/>
    <x v="0"/>
    <x v="99"/>
    <x v="1"/>
    <x v="7"/>
    <x v="13"/>
    <x v="265"/>
    <x v="7"/>
    <n v="36.479999999999997"/>
    <n v="12.48"/>
    <n v="23.999999999999996"/>
    <x v="0"/>
    <s v="SPORT BOTTLES4256538"/>
  </r>
  <r>
    <n v="202001"/>
    <x v="0"/>
    <x v="0"/>
    <x v="0"/>
    <x v="99"/>
    <x v="1"/>
    <x v="1"/>
    <x v="14"/>
    <x v="265"/>
    <x v="8"/>
    <n v="8.36"/>
    <n v="4.5999999999999996"/>
    <n v="3.76"/>
    <x v="0"/>
    <s v="STATIONERY4256538"/>
  </r>
  <r>
    <n v="202001"/>
    <x v="0"/>
    <x v="0"/>
    <x v="0"/>
    <x v="99"/>
    <x v="1"/>
    <x v="1"/>
    <x v="3"/>
    <x v="265"/>
    <x v="106"/>
    <n v="9.0399999999999991"/>
    <n v="3.06"/>
    <n v="5.9799999999999986"/>
    <x v="0"/>
    <s v="WRITING4256538"/>
  </r>
  <r>
    <n v="202001"/>
    <x v="0"/>
    <x v="0"/>
    <x v="0"/>
    <x v="100"/>
    <x v="0"/>
    <x v="8"/>
    <x v="16"/>
    <x v="266"/>
    <x v="0"/>
    <n v="764"/>
    <n v="796"/>
    <n v="-32"/>
    <x v="0"/>
    <s v="MEMORY4245300"/>
  </r>
  <r>
    <n v="202001"/>
    <x v="0"/>
    <x v="0"/>
    <x v="0"/>
    <x v="100"/>
    <x v="0"/>
    <x v="8"/>
    <x v="16"/>
    <x v="267"/>
    <x v="21"/>
    <n v="825"/>
    <n v="790"/>
    <n v="35"/>
    <x v="0"/>
    <s v="MEMORY4245302"/>
  </r>
  <r>
    <n v="202001"/>
    <x v="0"/>
    <x v="0"/>
    <x v="0"/>
    <x v="101"/>
    <x v="0"/>
    <x v="1"/>
    <x v="3"/>
    <x v="268"/>
    <x v="16"/>
    <n v="1276"/>
    <n v="781.58"/>
    <n v="494.41999999999996"/>
    <x v="0"/>
    <s v="WRITING4249669"/>
  </r>
  <r>
    <n v="202001"/>
    <x v="0"/>
    <x v="0"/>
    <x v="0"/>
    <x v="101"/>
    <x v="0"/>
    <x v="1"/>
    <x v="3"/>
    <x v="269"/>
    <x v="16"/>
    <n v="1276"/>
    <n v="781.58"/>
    <n v="494.41999999999996"/>
    <x v="0"/>
    <s v="WRITING4249670"/>
  </r>
  <r>
    <n v="202001"/>
    <x v="0"/>
    <x v="0"/>
    <x v="0"/>
    <x v="101"/>
    <x v="0"/>
    <x v="3"/>
    <x v="15"/>
    <x v="268"/>
    <x v="42"/>
    <n v="210"/>
    <n v="2.44"/>
    <n v="207.56"/>
    <x v="0"/>
    <s v="DECORATION CHARGES4249669"/>
  </r>
  <r>
    <n v="202001"/>
    <x v="0"/>
    <x v="0"/>
    <x v="0"/>
    <x v="101"/>
    <x v="0"/>
    <x v="3"/>
    <x v="15"/>
    <x v="269"/>
    <x v="42"/>
    <n v="210"/>
    <n v="2.44"/>
    <n v="207.56"/>
    <x v="0"/>
    <s v="DECORATION CHARGES4249670"/>
  </r>
  <r>
    <n v="202001"/>
    <x v="0"/>
    <x v="0"/>
    <x v="0"/>
    <x v="102"/>
    <x v="1"/>
    <x v="7"/>
    <x v="13"/>
    <x v="270"/>
    <x v="22"/>
    <n v="180"/>
    <n v="84.26"/>
    <n v="95.74"/>
    <x v="0"/>
    <s v="SPORT BOTTLES4246643"/>
  </r>
  <r>
    <n v="202001"/>
    <x v="0"/>
    <x v="0"/>
    <x v="0"/>
    <x v="102"/>
    <x v="1"/>
    <x v="5"/>
    <x v="10"/>
    <x v="271"/>
    <x v="22"/>
    <n v="883.2"/>
    <n v="278.24"/>
    <n v="604.96"/>
    <x v="0"/>
    <s v="HOUSEWARES4253578"/>
  </r>
  <r>
    <n v="202001"/>
    <x v="0"/>
    <x v="0"/>
    <x v="0"/>
    <x v="102"/>
    <x v="1"/>
    <x v="5"/>
    <x v="30"/>
    <x v="272"/>
    <x v="48"/>
    <n v="267.5"/>
    <n v="112.06"/>
    <n v="155.44"/>
    <x v="0"/>
    <s v="OUTDOOR &amp; LEISURE4258768"/>
  </r>
  <r>
    <n v="202001"/>
    <x v="0"/>
    <x v="0"/>
    <x v="0"/>
    <x v="102"/>
    <x v="1"/>
    <x v="3"/>
    <x v="15"/>
    <x v="270"/>
    <x v="23"/>
    <n v="174.4"/>
    <n v="22.38"/>
    <n v="152.02000000000001"/>
    <x v="0"/>
    <s v="DECORATION CHARGES4246643"/>
  </r>
  <r>
    <n v="202001"/>
    <x v="0"/>
    <x v="0"/>
    <x v="0"/>
    <x v="102"/>
    <x v="1"/>
    <x v="3"/>
    <x v="15"/>
    <x v="271"/>
    <x v="23"/>
    <n v="147.4"/>
    <n v="19.579999999999998"/>
    <n v="127.82000000000001"/>
    <x v="0"/>
    <s v="DECORATION CHARGES4253578"/>
  </r>
  <r>
    <n v="202001"/>
    <x v="0"/>
    <x v="0"/>
    <x v="0"/>
    <x v="102"/>
    <x v="1"/>
    <x v="3"/>
    <x v="15"/>
    <x v="272"/>
    <x v="49"/>
    <n v="142"/>
    <n v="34.44"/>
    <n v="107.56"/>
    <x v="0"/>
    <s v="DECORATION CHARGES4258768"/>
  </r>
  <r>
    <n v="202001"/>
    <x v="0"/>
    <x v="0"/>
    <x v="0"/>
    <x v="103"/>
    <x v="1"/>
    <x v="0"/>
    <x v="18"/>
    <x v="273"/>
    <x v="136"/>
    <n v="688.5"/>
    <n v="215.56"/>
    <n v="472.94"/>
    <x v="0"/>
    <s v="BACKPACKS4260879"/>
  </r>
  <r>
    <n v="202001"/>
    <x v="0"/>
    <x v="0"/>
    <x v="0"/>
    <x v="103"/>
    <x v="1"/>
    <x v="7"/>
    <x v="13"/>
    <x v="274"/>
    <x v="20"/>
    <n v="1512"/>
    <n v="512.44000000000005"/>
    <n v="999.56"/>
    <x v="0"/>
    <s v="SPORT BOTTLES4253394"/>
  </r>
  <r>
    <n v="202001"/>
    <x v="0"/>
    <x v="0"/>
    <x v="0"/>
    <x v="103"/>
    <x v="1"/>
    <x v="1"/>
    <x v="14"/>
    <x v="275"/>
    <x v="21"/>
    <n v="795"/>
    <n v="703.54"/>
    <n v="91.460000000000036"/>
    <x v="0"/>
    <s v="STATIONERY4235419"/>
  </r>
  <r>
    <n v="202001"/>
    <x v="0"/>
    <x v="0"/>
    <x v="0"/>
    <x v="103"/>
    <x v="1"/>
    <x v="3"/>
    <x v="15"/>
    <x v="275"/>
    <x v="137"/>
    <n v="400"/>
    <n v="50.8"/>
    <n v="349.2"/>
    <x v="0"/>
    <s v="DECORATION CHARGES4235419"/>
  </r>
  <r>
    <n v="202001"/>
    <x v="0"/>
    <x v="0"/>
    <x v="0"/>
    <x v="103"/>
    <x v="1"/>
    <x v="3"/>
    <x v="15"/>
    <x v="274"/>
    <x v="25"/>
    <n v="724"/>
    <n v="68.22"/>
    <n v="655.78"/>
    <x v="0"/>
    <s v="DECORATION CHARGES4253394"/>
  </r>
  <r>
    <n v="202001"/>
    <x v="0"/>
    <x v="0"/>
    <x v="0"/>
    <x v="103"/>
    <x v="1"/>
    <x v="3"/>
    <x v="15"/>
    <x v="273"/>
    <x v="138"/>
    <n v="229.3"/>
    <n v="27.08"/>
    <n v="202.22000000000003"/>
    <x v="0"/>
    <s v="DECORATION CHARGES4260879"/>
  </r>
  <r>
    <n v="202001"/>
    <x v="0"/>
    <x v="0"/>
    <x v="0"/>
    <x v="104"/>
    <x v="0"/>
    <x v="5"/>
    <x v="10"/>
    <x v="276"/>
    <x v="16"/>
    <n v="144"/>
    <n v="40.82"/>
    <n v="103.18"/>
    <x v="0"/>
    <s v="HOUSEWARES4253576"/>
  </r>
  <r>
    <n v="202001"/>
    <x v="0"/>
    <x v="0"/>
    <x v="0"/>
    <x v="104"/>
    <x v="0"/>
    <x v="3"/>
    <x v="15"/>
    <x v="276"/>
    <x v="42"/>
    <n v="124"/>
    <n v="19.88"/>
    <n v="104.12"/>
    <x v="0"/>
    <s v="DECORATION CHARGES4253576"/>
  </r>
  <r>
    <n v="202001"/>
    <x v="0"/>
    <x v="0"/>
    <x v="0"/>
    <x v="105"/>
    <x v="0"/>
    <x v="0"/>
    <x v="20"/>
    <x v="277"/>
    <x v="21"/>
    <n v="170"/>
    <n v="59.88"/>
    <n v="110.12"/>
    <x v="0"/>
    <s v="TOTES4254304"/>
  </r>
  <r>
    <n v="202001"/>
    <x v="0"/>
    <x v="0"/>
    <x v="0"/>
    <x v="105"/>
    <x v="0"/>
    <x v="1"/>
    <x v="3"/>
    <x v="278"/>
    <x v="20"/>
    <n v="72"/>
    <n v="34.18"/>
    <n v="37.82"/>
    <x v="0"/>
    <s v="WRITING4258476"/>
  </r>
  <r>
    <n v="202001"/>
    <x v="0"/>
    <x v="0"/>
    <x v="0"/>
    <x v="105"/>
    <x v="0"/>
    <x v="3"/>
    <x v="15"/>
    <x v="277"/>
    <x v="24"/>
    <n v="265"/>
    <n v="38.58"/>
    <n v="226.42000000000002"/>
    <x v="0"/>
    <s v="DECORATION CHARGES4254304"/>
  </r>
  <r>
    <n v="202001"/>
    <x v="0"/>
    <x v="0"/>
    <x v="0"/>
    <x v="105"/>
    <x v="0"/>
    <x v="3"/>
    <x v="15"/>
    <x v="278"/>
    <x v="139"/>
    <n v="230"/>
    <n v="56.76"/>
    <n v="173.24"/>
    <x v="0"/>
    <s v="DECORATION CHARGES4258476"/>
  </r>
  <r>
    <n v="202001"/>
    <x v="0"/>
    <x v="0"/>
    <x v="0"/>
    <x v="105"/>
    <x v="0"/>
    <x v="6"/>
    <x v="32"/>
    <x v="279"/>
    <x v="6"/>
    <n v="2.58"/>
    <n v="0.84"/>
    <n v="1.7400000000000002"/>
    <x v="0"/>
    <s v="GENERAL TECH4258265"/>
  </r>
  <r>
    <n v="202001"/>
    <x v="0"/>
    <x v="0"/>
    <x v="0"/>
    <x v="106"/>
    <x v="1"/>
    <x v="1"/>
    <x v="3"/>
    <x v="280"/>
    <x v="7"/>
    <n v="1.72"/>
    <n v="0.72"/>
    <n v="1"/>
    <x v="0"/>
    <s v="WRITING4261039"/>
  </r>
  <r>
    <n v="202001"/>
    <x v="0"/>
    <x v="0"/>
    <x v="0"/>
    <x v="106"/>
    <x v="1"/>
    <x v="1"/>
    <x v="3"/>
    <x v="281"/>
    <x v="7"/>
    <n v="1.76"/>
    <n v="0.72"/>
    <n v="1.04"/>
    <x v="0"/>
    <s v="WRITING4263904"/>
  </r>
  <r>
    <n v="202001"/>
    <x v="0"/>
    <x v="0"/>
    <x v="0"/>
    <x v="106"/>
    <x v="1"/>
    <x v="3"/>
    <x v="7"/>
    <x v="282"/>
    <x v="12"/>
    <n v="147"/>
    <n v="57.6"/>
    <n v="89.4"/>
    <x v="0"/>
    <s v="CATALOGUES4216172"/>
  </r>
  <r>
    <n v="202001"/>
    <x v="0"/>
    <x v="0"/>
    <x v="0"/>
    <x v="106"/>
    <x v="1"/>
    <x v="3"/>
    <x v="7"/>
    <x v="283"/>
    <x v="6"/>
    <n v="0"/>
    <n v="12"/>
    <n v="-12"/>
    <x v="0"/>
    <s v="CATALOGUES4252271"/>
  </r>
  <r>
    <n v="202001"/>
    <x v="0"/>
    <x v="0"/>
    <x v="1"/>
    <x v="107"/>
    <x v="1"/>
    <x v="0"/>
    <x v="18"/>
    <x v="284"/>
    <x v="20"/>
    <n v="1224"/>
    <n v="497.34"/>
    <n v="726.66000000000008"/>
    <x v="0"/>
    <s v="BACKPACKS1552620"/>
  </r>
  <r>
    <n v="202001"/>
    <x v="0"/>
    <x v="0"/>
    <x v="1"/>
    <x v="107"/>
    <x v="1"/>
    <x v="0"/>
    <x v="18"/>
    <x v="285"/>
    <x v="32"/>
    <n v="760"/>
    <n v="442.78"/>
    <n v="317.22000000000003"/>
    <x v="0"/>
    <s v="BACKPACKS1552627"/>
  </r>
  <r>
    <n v="202001"/>
    <x v="0"/>
    <x v="0"/>
    <x v="1"/>
    <x v="107"/>
    <x v="1"/>
    <x v="0"/>
    <x v="18"/>
    <x v="286"/>
    <x v="13"/>
    <n v="6.7"/>
    <n v="5.9"/>
    <n v="0.79999999999999982"/>
    <x v="0"/>
    <s v="BACKPACKS1553718"/>
  </r>
  <r>
    <n v="202001"/>
    <x v="0"/>
    <x v="0"/>
    <x v="1"/>
    <x v="107"/>
    <x v="1"/>
    <x v="0"/>
    <x v="19"/>
    <x v="286"/>
    <x v="7"/>
    <n v="3.14"/>
    <n v="2.5"/>
    <n v="0.64000000000000012"/>
    <x v="0"/>
    <s v="COOLERS1553718"/>
  </r>
  <r>
    <n v="202001"/>
    <x v="0"/>
    <x v="0"/>
    <x v="1"/>
    <x v="107"/>
    <x v="1"/>
    <x v="0"/>
    <x v="20"/>
    <x v="286"/>
    <x v="13"/>
    <n v="4.9000000000000004"/>
    <n v="3.4"/>
    <n v="1.5000000000000004"/>
    <x v="0"/>
    <s v="TOTES1553718"/>
  </r>
  <r>
    <n v="202001"/>
    <x v="0"/>
    <x v="0"/>
    <x v="1"/>
    <x v="107"/>
    <x v="1"/>
    <x v="1"/>
    <x v="17"/>
    <x v="286"/>
    <x v="7"/>
    <n v="5.36"/>
    <n v="4.5199999999999996"/>
    <n v="0.84000000000000075"/>
    <x v="0"/>
    <s v="GENERAL1553718"/>
  </r>
  <r>
    <n v="202001"/>
    <x v="0"/>
    <x v="0"/>
    <x v="1"/>
    <x v="107"/>
    <x v="1"/>
    <x v="1"/>
    <x v="21"/>
    <x v="286"/>
    <x v="6"/>
    <n v="0.84"/>
    <n v="0.72"/>
    <n v="0.12"/>
    <x v="0"/>
    <s v="KEYCHAINS1553718"/>
  </r>
  <r>
    <n v="202001"/>
    <x v="0"/>
    <x v="0"/>
    <x v="1"/>
    <x v="107"/>
    <x v="1"/>
    <x v="1"/>
    <x v="3"/>
    <x v="286"/>
    <x v="6"/>
    <n v="1.8"/>
    <n v="1"/>
    <n v="0.8"/>
    <x v="0"/>
    <s v="WRITING1553718"/>
  </r>
  <r>
    <n v="202001"/>
    <x v="0"/>
    <x v="0"/>
    <x v="1"/>
    <x v="107"/>
    <x v="1"/>
    <x v="5"/>
    <x v="9"/>
    <x v="286"/>
    <x v="7"/>
    <n v="4.04"/>
    <n v="3.98"/>
    <n v="6.0000000000000053E-2"/>
    <x v="0"/>
    <s v="APRON &amp; KITCHEN TEXTILES1553718"/>
  </r>
  <r>
    <n v="202001"/>
    <x v="0"/>
    <x v="0"/>
    <x v="1"/>
    <x v="107"/>
    <x v="1"/>
    <x v="5"/>
    <x v="10"/>
    <x v="286"/>
    <x v="140"/>
    <n v="81.48"/>
    <n v="56.52"/>
    <n v="24.96"/>
    <x v="0"/>
    <s v="HOUSEWARES1553718"/>
  </r>
  <r>
    <n v="202001"/>
    <x v="0"/>
    <x v="0"/>
    <x v="1"/>
    <x v="107"/>
    <x v="1"/>
    <x v="5"/>
    <x v="23"/>
    <x v="286"/>
    <x v="6"/>
    <n v="0.76"/>
    <n v="0.56000000000000005"/>
    <n v="0.19999999999999996"/>
    <x v="0"/>
    <s v="SAFETY AUTO &amp; TOOLS1553718"/>
  </r>
  <r>
    <n v="202001"/>
    <x v="0"/>
    <x v="0"/>
    <x v="1"/>
    <x v="107"/>
    <x v="1"/>
    <x v="2"/>
    <x v="5"/>
    <x v="286"/>
    <x v="8"/>
    <n v="40.6"/>
    <n v="35.18"/>
    <n v="5.4200000000000017"/>
    <x v="0"/>
    <s v="POLOS1553718"/>
  </r>
  <r>
    <n v="202001"/>
    <x v="0"/>
    <x v="0"/>
    <x v="1"/>
    <x v="107"/>
    <x v="1"/>
    <x v="2"/>
    <x v="6"/>
    <x v="286"/>
    <x v="8"/>
    <n v="22.88"/>
    <n v="21.34"/>
    <n v="1.5399999999999991"/>
    <x v="0"/>
    <s v="T-SHIRTS &amp; ACTIVE TOPS1553718"/>
  </r>
  <r>
    <n v="202001"/>
    <x v="0"/>
    <x v="0"/>
    <x v="1"/>
    <x v="107"/>
    <x v="1"/>
    <x v="3"/>
    <x v="15"/>
    <x v="285"/>
    <x v="40"/>
    <n v="520"/>
    <n v="113.58"/>
    <n v="406.42"/>
    <x v="0"/>
    <s v="DECORATION CHARGES1552627"/>
  </r>
  <r>
    <n v="202001"/>
    <x v="0"/>
    <x v="0"/>
    <x v="1"/>
    <x v="107"/>
    <x v="1"/>
    <x v="4"/>
    <x v="8"/>
    <x v="286"/>
    <x v="6"/>
    <n v="64.8"/>
    <n v="52.7"/>
    <n v="12.099999999999994"/>
    <x v="0"/>
    <s v="JACKETS1553718"/>
  </r>
  <r>
    <n v="202001"/>
    <x v="0"/>
    <x v="0"/>
    <x v="1"/>
    <x v="107"/>
    <x v="1"/>
    <x v="4"/>
    <x v="8"/>
    <x v="287"/>
    <x v="68"/>
    <n v="436.32"/>
    <n v="238.3"/>
    <n v="198.01999999999998"/>
    <x v="0"/>
    <s v="JACKETS1554658"/>
  </r>
  <r>
    <n v="202001"/>
    <x v="0"/>
    <x v="0"/>
    <x v="1"/>
    <x v="107"/>
    <x v="1"/>
    <x v="10"/>
    <x v="36"/>
    <x v="286"/>
    <x v="34"/>
    <n v="65.42"/>
    <n v="44.64"/>
    <n v="20.78"/>
    <x v="0"/>
    <s v="SHIRTS1553718"/>
  </r>
  <r>
    <n v="202001"/>
    <x v="0"/>
    <x v="0"/>
    <x v="1"/>
    <x v="108"/>
    <x v="0"/>
    <x v="1"/>
    <x v="14"/>
    <x v="288"/>
    <x v="6"/>
    <n v="4.0199999999999996"/>
    <n v="1.56"/>
    <n v="2.4599999999999995"/>
    <x v="0"/>
    <s v="STATIONERY1554552"/>
  </r>
  <r>
    <n v="202001"/>
    <x v="0"/>
    <x v="0"/>
    <x v="1"/>
    <x v="108"/>
    <x v="0"/>
    <x v="5"/>
    <x v="10"/>
    <x v="289"/>
    <x v="1"/>
    <n v="664.4"/>
    <n v="206.3"/>
    <n v="458.09999999999997"/>
    <x v="0"/>
    <s v="HOUSEWARES1552730"/>
  </r>
  <r>
    <n v="202001"/>
    <x v="0"/>
    <x v="0"/>
    <x v="1"/>
    <x v="108"/>
    <x v="0"/>
    <x v="5"/>
    <x v="10"/>
    <x v="290"/>
    <x v="64"/>
    <n v="1494.9"/>
    <n v="464.16"/>
    <n v="1030.74"/>
    <x v="0"/>
    <s v="HOUSEWARES1553726"/>
  </r>
  <r>
    <n v="202001"/>
    <x v="0"/>
    <x v="0"/>
    <x v="1"/>
    <x v="108"/>
    <x v="0"/>
    <x v="5"/>
    <x v="10"/>
    <x v="291"/>
    <x v="7"/>
    <n v="66.44"/>
    <n v="20.62"/>
    <n v="45.819999999999993"/>
    <x v="0"/>
    <s v="HOUSEWARES1554412"/>
  </r>
  <r>
    <n v="202001"/>
    <x v="0"/>
    <x v="0"/>
    <x v="1"/>
    <x v="108"/>
    <x v="0"/>
    <x v="5"/>
    <x v="10"/>
    <x v="288"/>
    <x v="6"/>
    <n v="18.64"/>
    <n v="7.24"/>
    <n v="11.4"/>
    <x v="0"/>
    <s v="HOUSEWARES1554552"/>
  </r>
  <r>
    <n v="202001"/>
    <x v="0"/>
    <x v="0"/>
    <x v="1"/>
    <x v="108"/>
    <x v="0"/>
    <x v="5"/>
    <x v="10"/>
    <x v="292"/>
    <x v="1"/>
    <n v="664.4"/>
    <n v="206.3"/>
    <n v="458.09999999999997"/>
    <x v="0"/>
    <s v="HOUSEWARES1554716"/>
  </r>
  <r>
    <n v="202001"/>
    <x v="0"/>
    <x v="0"/>
    <x v="1"/>
    <x v="109"/>
    <x v="1"/>
    <x v="1"/>
    <x v="2"/>
    <x v="293"/>
    <x v="15"/>
    <n v="407"/>
    <n v="164.82"/>
    <n v="242.18"/>
    <x v="0"/>
    <s v="UMBRELLAS1552003"/>
  </r>
  <r>
    <n v="202001"/>
    <x v="0"/>
    <x v="0"/>
    <x v="1"/>
    <x v="109"/>
    <x v="1"/>
    <x v="3"/>
    <x v="15"/>
    <x v="293"/>
    <x v="38"/>
    <n v="99"/>
    <n v="18.579999999999998"/>
    <n v="80.42"/>
    <x v="0"/>
    <s v="DECORATION CHARGES1552003"/>
  </r>
  <r>
    <n v="202001"/>
    <x v="0"/>
    <x v="0"/>
    <x v="1"/>
    <x v="110"/>
    <x v="1"/>
    <x v="1"/>
    <x v="17"/>
    <x v="294"/>
    <x v="16"/>
    <n v="66"/>
    <n v="36.880000000000003"/>
    <n v="29.119999999999997"/>
    <x v="0"/>
    <s v="GENERAL1551232"/>
  </r>
  <r>
    <n v="202001"/>
    <x v="0"/>
    <x v="0"/>
    <x v="1"/>
    <x v="110"/>
    <x v="1"/>
    <x v="1"/>
    <x v="17"/>
    <x v="295"/>
    <x v="66"/>
    <n v="7.92"/>
    <n v="4.42"/>
    <n v="3.5"/>
    <x v="0"/>
    <s v="GENERAL1554460"/>
  </r>
  <r>
    <n v="202001"/>
    <x v="0"/>
    <x v="0"/>
    <x v="1"/>
    <x v="110"/>
    <x v="1"/>
    <x v="1"/>
    <x v="14"/>
    <x v="296"/>
    <x v="6"/>
    <n v="13.74"/>
    <n v="5.88"/>
    <n v="7.86"/>
    <x v="0"/>
    <s v="STATIONERY1554145"/>
  </r>
  <r>
    <n v="202001"/>
    <x v="0"/>
    <x v="0"/>
    <x v="1"/>
    <x v="110"/>
    <x v="1"/>
    <x v="1"/>
    <x v="3"/>
    <x v="296"/>
    <x v="6"/>
    <n v="8.98"/>
    <n v="4.42"/>
    <n v="4.5600000000000005"/>
    <x v="0"/>
    <s v="WRITING1554145"/>
  </r>
  <r>
    <n v="202001"/>
    <x v="0"/>
    <x v="0"/>
    <x v="1"/>
    <x v="110"/>
    <x v="1"/>
    <x v="2"/>
    <x v="4"/>
    <x v="297"/>
    <x v="66"/>
    <n v="314.88"/>
    <n v="150.47999999999999"/>
    <n v="164.4"/>
    <x v="0"/>
    <s v="FLEECE &amp; KNITS1553621"/>
  </r>
  <r>
    <n v="202001"/>
    <x v="0"/>
    <x v="0"/>
    <x v="1"/>
    <x v="110"/>
    <x v="1"/>
    <x v="3"/>
    <x v="15"/>
    <x v="294"/>
    <x v="42"/>
    <n v="122"/>
    <n v="23.58"/>
    <n v="98.42"/>
    <x v="0"/>
    <s v="DECORATION CHARGES1551232"/>
  </r>
  <r>
    <n v="202001"/>
    <x v="0"/>
    <x v="0"/>
    <x v="1"/>
    <x v="110"/>
    <x v="1"/>
    <x v="3"/>
    <x v="15"/>
    <x v="297"/>
    <x v="102"/>
    <n v="159.36000000000001"/>
    <n v="31.6"/>
    <n v="127.76000000000002"/>
    <x v="0"/>
    <s v="DECORATION CHARGES1553621"/>
  </r>
  <r>
    <n v="202001"/>
    <x v="0"/>
    <x v="0"/>
    <x v="1"/>
    <x v="110"/>
    <x v="1"/>
    <x v="3"/>
    <x v="15"/>
    <x v="295"/>
    <x v="106"/>
    <n v="49.84"/>
    <n v="29.78"/>
    <n v="20.060000000000002"/>
    <x v="0"/>
    <s v="DECORATION CHARGES1554460"/>
  </r>
  <r>
    <n v="202001"/>
    <x v="0"/>
    <x v="0"/>
    <x v="1"/>
    <x v="111"/>
    <x v="0"/>
    <x v="6"/>
    <x v="32"/>
    <x v="298"/>
    <x v="13"/>
    <n v="226.4"/>
    <n v="181.9"/>
    <n v="44.5"/>
    <x v="0"/>
    <s v="GENERAL TECH1551298"/>
  </r>
  <r>
    <n v="202001"/>
    <x v="0"/>
    <x v="0"/>
    <x v="1"/>
    <x v="112"/>
    <x v="1"/>
    <x v="2"/>
    <x v="5"/>
    <x v="299"/>
    <x v="102"/>
    <n v="497.64"/>
    <n v="221.4"/>
    <n v="276.24"/>
    <x v="0"/>
    <s v="POLOS1553790"/>
  </r>
  <r>
    <n v="202001"/>
    <x v="0"/>
    <x v="0"/>
    <x v="1"/>
    <x v="112"/>
    <x v="1"/>
    <x v="2"/>
    <x v="5"/>
    <x v="300"/>
    <x v="7"/>
    <n v="38.28"/>
    <n v="18.940000000000001"/>
    <n v="19.34"/>
    <x v="0"/>
    <s v="POLOS1553869"/>
  </r>
  <r>
    <n v="202001"/>
    <x v="0"/>
    <x v="0"/>
    <x v="1"/>
    <x v="113"/>
    <x v="1"/>
    <x v="0"/>
    <x v="18"/>
    <x v="301"/>
    <x v="15"/>
    <n v="579"/>
    <n v="310.94"/>
    <n v="268.06"/>
    <x v="0"/>
    <s v="BACKPACKS1554108"/>
  </r>
  <r>
    <n v="202001"/>
    <x v="0"/>
    <x v="0"/>
    <x v="1"/>
    <x v="113"/>
    <x v="1"/>
    <x v="3"/>
    <x v="15"/>
    <x v="301"/>
    <x v="38"/>
    <n v="132"/>
    <n v="26.44"/>
    <n v="105.56"/>
    <x v="0"/>
    <s v="DECORATION CHARGES1554108"/>
  </r>
  <r>
    <n v="202001"/>
    <x v="0"/>
    <x v="0"/>
    <x v="1"/>
    <x v="114"/>
    <x v="1"/>
    <x v="0"/>
    <x v="18"/>
    <x v="302"/>
    <x v="51"/>
    <n v="9112"/>
    <n v="3237.96"/>
    <n v="5874.04"/>
    <x v="0"/>
    <s v="BACKPACKS1551661"/>
  </r>
  <r>
    <n v="202001"/>
    <x v="0"/>
    <x v="0"/>
    <x v="1"/>
    <x v="114"/>
    <x v="1"/>
    <x v="0"/>
    <x v="0"/>
    <x v="303"/>
    <x v="2"/>
    <n v="744.8"/>
    <n v="267.04000000000002"/>
    <n v="477.75999999999993"/>
    <x v="0"/>
    <s v="BUSINESS CASES1553932"/>
  </r>
  <r>
    <n v="202001"/>
    <x v="0"/>
    <x v="0"/>
    <x v="1"/>
    <x v="114"/>
    <x v="1"/>
    <x v="1"/>
    <x v="21"/>
    <x v="304"/>
    <x v="6"/>
    <n v="1.46"/>
    <n v="0.74"/>
    <n v="0.72"/>
    <x v="0"/>
    <s v="KEYCHAINS1552789"/>
  </r>
  <r>
    <n v="202001"/>
    <x v="0"/>
    <x v="0"/>
    <x v="1"/>
    <x v="114"/>
    <x v="1"/>
    <x v="1"/>
    <x v="14"/>
    <x v="305"/>
    <x v="103"/>
    <n v="570.78"/>
    <n v="188.24"/>
    <n v="382.53999999999996"/>
    <x v="0"/>
    <s v="STATIONERY1553329"/>
  </r>
  <r>
    <n v="202001"/>
    <x v="0"/>
    <x v="0"/>
    <x v="1"/>
    <x v="114"/>
    <x v="1"/>
    <x v="3"/>
    <x v="7"/>
    <x v="306"/>
    <x v="1"/>
    <n v="79.599999999999994"/>
    <n v="181.2"/>
    <n v="-101.6"/>
    <x v="0"/>
    <s v="CATALOGUES1553923"/>
  </r>
  <r>
    <n v="202001"/>
    <x v="0"/>
    <x v="0"/>
    <x v="1"/>
    <x v="115"/>
    <x v="0"/>
    <x v="1"/>
    <x v="17"/>
    <x v="307"/>
    <x v="21"/>
    <n v="305"/>
    <n v="194.44"/>
    <n v="110.56"/>
    <x v="0"/>
    <s v="GENERAL1552538"/>
  </r>
  <r>
    <n v="202001"/>
    <x v="0"/>
    <x v="0"/>
    <x v="1"/>
    <x v="116"/>
    <x v="1"/>
    <x v="7"/>
    <x v="13"/>
    <x v="308"/>
    <x v="100"/>
    <n v="725.76"/>
    <n v="384.36"/>
    <n v="341.4"/>
    <x v="0"/>
    <s v="SPORT BOTTLES1554356"/>
  </r>
  <r>
    <n v="202001"/>
    <x v="0"/>
    <x v="0"/>
    <x v="1"/>
    <x v="116"/>
    <x v="1"/>
    <x v="3"/>
    <x v="25"/>
    <x v="309"/>
    <x v="131"/>
    <n v="2460"/>
    <n v="1980"/>
    <n v="480"/>
    <x v="0"/>
    <s v="NONWEARABLES OTHERS1553666"/>
  </r>
  <r>
    <n v="202001"/>
    <x v="0"/>
    <x v="0"/>
    <x v="1"/>
    <x v="117"/>
    <x v="1"/>
    <x v="0"/>
    <x v="0"/>
    <x v="310"/>
    <x v="141"/>
    <n v="-213"/>
    <n v="-86.26"/>
    <n v="-126.74"/>
    <x v="1"/>
    <s v="BUSINESS CASES1553047"/>
  </r>
  <r>
    <n v="202001"/>
    <x v="0"/>
    <x v="0"/>
    <x v="1"/>
    <x v="117"/>
    <x v="1"/>
    <x v="0"/>
    <x v="20"/>
    <x v="311"/>
    <x v="31"/>
    <n v="180"/>
    <n v="104.76"/>
    <n v="75.239999999999995"/>
    <x v="0"/>
    <s v="TOTES1552397"/>
  </r>
  <r>
    <n v="202001"/>
    <x v="0"/>
    <x v="0"/>
    <x v="1"/>
    <x v="117"/>
    <x v="1"/>
    <x v="7"/>
    <x v="35"/>
    <x v="312"/>
    <x v="31"/>
    <n v="1980"/>
    <n v="711.16"/>
    <n v="1268.8400000000001"/>
    <x v="0"/>
    <s v="SPECIALTIES &amp; PACKAGING1552398"/>
  </r>
  <r>
    <n v="202001"/>
    <x v="0"/>
    <x v="0"/>
    <x v="1"/>
    <x v="117"/>
    <x v="1"/>
    <x v="7"/>
    <x v="13"/>
    <x v="311"/>
    <x v="31"/>
    <n v="2097"/>
    <n v="934.26"/>
    <n v="1162.74"/>
    <x v="0"/>
    <s v="SPORT BOTTLES1552397"/>
  </r>
  <r>
    <n v="202001"/>
    <x v="0"/>
    <x v="0"/>
    <x v="1"/>
    <x v="117"/>
    <x v="1"/>
    <x v="3"/>
    <x v="15"/>
    <x v="311"/>
    <x v="126"/>
    <n v="263"/>
    <n v="49.46"/>
    <n v="213.54"/>
    <x v="0"/>
    <s v="DECORATION CHARGES1552397"/>
  </r>
  <r>
    <n v="202001"/>
    <x v="0"/>
    <x v="0"/>
    <x v="1"/>
    <x v="117"/>
    <x v="1"/>
    <x v="3"/>
    <x v="15"/>
    <x v="312"/>
    <x v="126"/>
    <n v="344"/>
    <n v="6.88"/>
    <n v="337.12"/>
    <x v="0"/>
    <s v="DECORATION CHARGES1552398"/>
  </r>
  <r>
    <n v="202001"/>
    <x v="0"/>
    <x v="0"/>
    <x v="1"/>
    <x v="118"/>
    <x v="0"/>
    <x v="1"/>
    <x v="17"/>
    <x v="313"/>
    <x v="78"/>
    <n v="756"/>
    <n v="600"/>
    <n v="156"/>
    <x v="0"/>
    <s v="GENERAL1553209"/>
  </r>
  <r>
    <n v="202001"/>
    <x v="0"/>
    <x v="0"/>
    <x v="1"/>
    <x v="119"/>
    <x v="1"/>
    <x v="0"/>
    <x v="18"/>
    <x v="314"/>
    <x v="18"/>
    <n v="380"/>
    <n v="213.68"/>
    <n v="166.32"/>
    <x v="0"/>
    <s v="BACKPACKS1552934"/>
  </r>
  <r>
    <n v="202001"/>
    <x v="0"/>
    <x v="0"/>
    <x v="1"/>
    <x v="119"/>
    <x v="1"/>
    <x v="7"/>
    <x v="29"/>
    <x v="315"/>
    <x v="16"/>
    <n v="150"/>
    <n v="100.22"/>
    <n v="49.78"/>
    <x v="0"/>
    <s v="CERAMICS1554163"/>
  </r>
  <r>
    <n v="202001"/>
    <x v="0"/>
    <x v="0"/>
    <x v="1"/>
    <x v="119"/>
    <x v="1"/>
    <x v="5"/>
    <x v="22"/>
    <x v="316"/>
    <x v="98"/>
    <n v="17"/>
    <n v="6.92"/>
    <n v="10.08"/>
    <x v="0"/>
    <s v="LIGHTING1553888"/>
  </r>
  <r>
    <n v="202001"/>
    <x v="0"/>
    <x v="0"/>
    <x v="1"/>
    <x v="119"/>
    <x v="1"/>
    <x v="2"/>
    <x v="5"/>
    <x v="317"/>
    <x v="7"/>
    <n v="18.16"/>
    <n v="9.98"/>
    <n v="8.18"/>
    <x v="0"/>
    <s v="POLOS1553052"/>
  </r>
  <r>
    <n v="202001"/>
    <x v="0"/>
    <x v="0"/>
    <x v="1"/>
    <x v="119"/>
    <x v="1"/>
    <x v="3"/>
    <x v="7"/>
    <x v="318"/>
    <x v="71"/>
    <n v="79.599999999999994"/>
    <n v="195.9"/>
    <n v="-116.30000000000001"/>
    <x v="0"/>
    <s v="CATALOGUES1553097"/>
  </r>
  <r>
    <n v="202001"/>
    <x v="0"/>
    <x v="0"/>
    <x v="1"/>
    <x v="119"/>
    <x v="1"/>
    <x v="3"/>
    <x v="15"/>
    <x v="319"/>
    <x v="142"/>
    <n v="70.8"/>
    <n v="19.28"/>
    <n v="51.519999999999996"/>
    <x v="0"/>
    <s v="DECORATION CHARGES1550612"/>
  </r>
  <r>
    <n v="202001"/>
    <x v="0"/>
    <x v="0"/>
    <x v="1"/>
    <x v="119"/>
    <x v="1"/>
    <x v="3"/>
    <x v="15"/>
    <x v="314"/>
    <x v="19"/>
    <n v="310"/>
    <n v="63.58"/>
    <n v="246.42000000000002"/>
    <x v="0"/>
    <s v="DECORATION CHARGES1552934"/>
  </r>
  <r>
    <n v="202001"/>
    <x v="0"/>
    <x v="0"/>
    <x v="1"/>
    <x v="119"/>
    <x v="1"/>
    <x v="3"/>
    <x v="15"/>
    <x v="315"/>
    <x v="42"/>
    <n v="176"/>
    <n v="23.18"/>
    <n v="152.82"/>
    <x v="0"/>
    <s v="DECORATION CHARGES1554163"/>
  </r>
  <r>
    <n v="202001"/>
    <x v="0"/>
    <x v="0"/>
    <x v="1"/>
    <x v="119"/>
    <x v="1"/>
    <x v="6"/>
    <x v="11"/>
    <x v="319"/>
    <x v="95"/>
    <n v="1951.6"/>
    <n v="1153.52"/>
    <n v="798.07999999999993"/>
    <x v="0"/>
    <s v="AUDIO1550612"/>
  </r>
  <r>
    <n v="202001"/>
    <x v="0"/>
    <x v="0"/>
    <x v="1"/>
    <x v="119"/>
    <x v="1"/>
    <x v="6"/>
    <x v="12"/>
    <x v="316"/>
    <x v="7"/>
    <n v="8.16"/>
    <n v="4.26"/>
    <n v="3.9000000000000004"/>
    <x v="0"/>
    <s v="POWER1553888"/>
  </r>
  <r>
    <n v="202001"/>
    <x v="0"/>
    <x v="0"/>
    <x v="1"/>
    <x v="119"/>
    <x v="1"/>
    <x v="10"/>
    <x v="36"/>
    <x v="317"/>
    <x v="7"/>
    <n v="68.680000000000007"/>
    <n v="27.8"/>
    <n v="40.88000000000001"/>
    <x v="0"/>
    <s v="SHIRTS1553052"/>
  </r>
  <r>
    <n v="202001"/>
    <x v="0"/>
    <x v="0"/>
    <x v="1"/>
    <x v="120"/>
    <x v="1"/>
    <x v="1"/>
    <x v="2"/>
    <x v="320"/>
    <x v="16"/>
    <n v="386"/>
    <n v="284.36"/>
    <n v="101.63999999999999"/>
    <x v="0"/>
    <s v="UMBRELLAS1554461"/>
  </r>
  <r>
    <n v="202001"/>
    <x v="0"/>
    <x v="0"/>
    <x v="1"/>
    <x v="120"/>
    <x v="1"/>
    <x v="1"/>
    <x v="3"/>
    <x v="321"/>
    <x v="32"/>
    <n v="220"/>
    <n v="213.9"/>
    <n v="6.0999999999999943"/>
    <x v="0"/>
    <s v="WRITING1552761"/>
  </r>
  <r>
    <n v="202001"/>
    <x v="0"/>
    <x v="0"/>
    <x v="1"/>
    <x v="120"/>
    <x v="1"/>
    <x v="8"/>
    <x v="16"/>
    <x v="322"/>
    <x v="18"/>
    <n v="3240"/>
    <n v="2700"/>
    <n v="540"/>
    <x v="0"/>
    <s v="MEMORY1552298"/>
  </r>
  <r>
    <n v="202001"/>
    <x v="0"/>
    <x v="0"/>
    <x v="1"/>
    <x v="120"/>
    <x v="1"/>
    <x v="3"/>
    <x v="15"/>
    <x v="320"/>
    <x v="42"/>
    <n v="130"/>
    <n v="23.58"/>
    <n v="106.42"/>
    <x v="0"/>
    <s v="DECORATION CHARGES1554461"/>
  </r>
  <r>
    <n v="202001"/>
    <x v="0"/>
    <x v="0"/>
    <x v="1"/>
    <x v="120"/>
    <x v="1"/>
    <x v="4"/>
    <x v="8"/>
    <x v="321"/>
    <x v="6"/>
    <n v="107.76"/>
    <n v="49.5"/>
    <n v="58.260000000000005"/>
    <x v="0"/>
    <s v="JACKETS1552761"/>
  </r>
  <r>
    <n v="202001"/>
    <x v="0"/>
    <x v="0"/>
    <x v="1"/>
    <x v="120"/>
    <x v="1"/>
    <x v="4"/>
    <x v="8"/>
    <x v="323"/>
    <x v="34"/>
    <n v="323.27999999999997"/>
    <n v="150.52000000000001"/>
    <n v="172.75999999999996"/>
    <x v="0"/>
    <s v="JACKETS1553182"/>
  </r>
  <r>
    <n v="202001"/>
    <x v="0"/>
    <x v="0"/>
    <x v="1"/>
    <x v="121"/>
    <x v="1"/>
    <x v="0"/>
    <x v="20"/>
    <x v="324"/>
    <x v="143"/>
    <n v="-688.76"/>
    <n v="-270.98"/>
    <n v="-417.78"/>
    <x v="1"/>
    <s v="TOTES1554708"/>
  </r>
  <r>
    <n v="202001"/>
    <x v="0"/>
    <x v="0"/>
    <x v="1"/>
    <x v="121"/>
    <x v="1"/>
    <x v="1"/>
    <x v="14"/>
    <x v="325"/>
    <x v="8"/>
    <n v="3.84"/>
    <n v="2.42"/>
    <n v="1.42"/>
    <x v="0"/>
    <s v="STATIONERY1552355"/>
  </r>
  <r>
    <n v="202001"/>
    <x v="0"/>
    <x v="0"/>
    <x v="1"/>
    <x v="121"/>
    <x v="1"/>
    <x v="1"/>
    <x v="2"/>
    <x v="326"/>
    <x v="53"/>
    <n v="1237.28"/>
    <n v="540.38"/>
    <n v="696.9"/>
    <x v="0"/>
    <s v="UMBRELLAS1552182"/>
  </r>
  <r>
    <n v="202001"/>
    <x v="0"/>
    <x v="0"/>
    <x v="1"/>
    <x v="121"/>
    <x v="1"/>
    <x v="1"/>
    <x v="3"/>
    <x v="327"/>
    <x v="78"/>
    <n v="384"/>
    <n v="279.45999999999998"/>
    <n v="104.54000000000002"/>
    <x v="0"/>
    <s v="WRITING1554029"/>
  </r>
  <r>
    <n v="202001"/>
    <x v="0"/>
    <x v="0"/>
    <x v="1"/>
    <x v="121"/>
    <x v="1"/>
    <x v="3"/>
    <x v="15"/>
    <x v="327"/>
    <x v="81"/>
    <n v="444"/>
    <n v="36.04"/>
    <n v="407.96"/>
    <x v="0"/>
    <s v="DECORATION CHARGES1554029"/>
  </r>
  <r>
    <n v="202001"/>
    <x v="0"/>
    <x v="0"/>
    <x v="1"/>
    <x v="122"/>
    <x v="0"/>
    <x v="1"/>
    <x v="3"/>
    <x v="328"/>
    <x v="34"/>
    <n v="0.96"/>
    <n v="0.36"/>
    <n v="0.6"/>
    <x v="0"/>
    <s v="WRITING1553234"/>
  </r>
  <r>
    <n v="202001"/>
    <x v="0"/>
    <x v="0"/>
    <x v="1"/>
    <x v="123"/>
    <x v="1"/>
    <x v="0"/>
    <x v="18"/>
    <x v="329"/>
    <x v="2"/>
    <n v="432.6"/>
    <n v="238.74"/>
    <n v="193.86"/>
    <x v="0"/>
    <s v="BACKPACKS1552670"/>
  </r>
  <r>
    <n v="202001"/>
    <x v="0"/>
    <x v="0"/>
    <x v="1"/>
    <x v="123"/>
    <x v="1"/>
    <x v="0"/>
    <x v="0"/>
    <x v="329"/>
    <x v="7"/>
    <n v="13.96"/>
    <n v="5.48"/>
    <n v="8.48"/>
    <x v="0"/>
    <s v="BUSINESS CASES1552670"/>
  </r>
  <r>
    <n v="202001"/>
    <x v="0"/>
    <x v="0"/>
    <x v="1"/>
    <x v="123"/>
    <x v="1"/>
    <x v="7"/>
    <x v="13"/>
    <x v="330"/>
    <x v="6"/>
    <n v="14.98"/>
    <n v="8.5"/>
    <n v="6.48"/>
    <x v="0"/>
    <s v="SPORT BOTTLES1552837"/>
  </r>
  <r>
    <n v="202001"/>
    <x v="0"/>
    <x v="0"/>
    <x v="1"/>
    <x v="123"/>
    <x v="1"/>
    <x v="1"/>
    <x v="14"/>
    <x v="329"/>
    <x v="34"/>
    <n v="12.8"/>
    <n v="6.74"/>
    <n v="6.0600000000000005"/>
    <x v="0"/>
    <s v="STATIONERY1552670"/>
  </r>
  <r>
    <n v="202001"/>
    <x v="0"/>
    <x v="0"/>
    <x v="1"/>
    <x v="123"/>
    <x v="1"/>
    <x v="5"/>
    <x v="23"/>
    <x v="329"/>
    <x v="2"/>
    <n v="51.4"/>
    <n v="28.5"/>
    <n v="22.9"/>
    <x v="0"/>
    <s v="SAFETY AUTO &amp; TOOLS1552670"/>
  </r>
  <r>
    <n v="202001"/>
    <x v="0"/>
    <x v="0"/>
    <x v="1"/>
    <x v="123"/>
    <x v="1"/>
    <x v="6"/>
    <x v="32"/>
    <x v="329"/>
    <x v="8"/>
    <n v="11.92"/>
    <n v="9.16"/>
    <n v="2.76"/>
    <x v="0"/>
    <s v="GENERAL TECH1552670"/>
  </r>
  <r>
    <n v="202001"/>
    <x v="0"/>
    <x v="0"/>
    <x v="1"/>
    <x v="124"/>
    <x v="1"/>
    <x v="7"/>
    <x v="13"/>
    <x v="331"/>
    <x v="51"/>
    <n v="1976"/>
    <n v="804.82"/>
    <n v="1171.1799999999998"/>
    <x v="0"/>
    <s v="SPORT BOTTLES1554611"/>
  </r>
  <r>
    <n v="202001"/>
    <x v="0"/>
    <x v="0"/>
    <x v="1"/>
    <x v="124"/>
    <x v="1"/>
    <x v="9"/>
    <x v="28"/>
    <x v="332"/>
    <x v="21"/>
    <n v="550"/>
    <n v="264.5"/>
    <n v="285.5"/>
    <x v="0"/>
    <s v="HEADWEAR1552696"/>
  </r>
  <r>
    <n v="202001"/>
    <x v="0"/>
    <x v="0"/>
    <x v="1"/>
    <x v="124"/>
    <x v="1"/>
    <x v="1"/>
    <x v="2"/>
    <x v="333"/>
    <x v="18"/>
    <n v="3390"/>
    <n v="1773.88"/>
    <n v="1616.12"/>
    <x v="0"/>
    <s v="UMBRELLAS1553489"/>
  </r>
  <r>
    <n v="202001"/>
    <x v="0"/>
    <x v="0"/>
    <x v="1"/>
    <x v="124"/>
    <x v="1"/>
    <x v="1"/>
    <x v="3"/>
    <x v="334"/>
    <x v="6"/>
    <n v="4.4800000000000004"/>
    <n v="1.94"/>
    <n v="2.5400000000000005"/>
    <x v="0"/>
    <s v="WRITING1552799"/>
  </r>
  <r>
    <n v="202001"/>
    <x v="0"/>
    <x v="0"/>
    <x v="1"/>
    <x v="124"/>
    <x v="1"/>
    <x v="3"/>
    <x v="7"/>
    <x v="335"/>
    <x v="144"/>
    <n v="119.4"/>
    <n v="286.5"/>
    <n v="-167.1"/>
    <x v="0"/>
    <s v="CATALOGUES1553202"/>
  </r>
  <r>
    <n v="202001"/>
    <x v="0"/>
    <x v="0"/>
    <x v="1"/>
    <x v="124"/>
    <x v="1"/>
    <x v="3"/>
    <x v="15"/>
    <x v="332"/>
    <x v="24"/>
    <n v="265"/>
    <n v="38.58"/>
    <n v="226.42000000000002"/>
    <x v="0"/>
    <s v="DECORATION CHARGES1552696"/>
  </r>
  <r>
    <n v="202001"/>
    <x v="0"/>
    <x v="0"/>
    <x v="1"/>
    <x v="124"/>
    <x v="1"/>
    <x v="3"/>
    <x v="15"/>
    <x v="331"/>
    <x v="52"/>
    <n v="528"/>
    <n v="29.18"/>
    <n v="498.82"/>
    <x v="0"/>
    <s v="DECORATION CHARGES1554611"/>
  </r>
  <r>
    <n v="202001"/>
    <x v="0"/>
    <x v="0"/>
    <x v="1"/>
    <x v="125"/>
    <x v="0"/>
    <x v="1"/>
    <x v="1"/>
    <x v="336"/>
    <x v="6"/>
    <n v="0.36"/>
    <n v="0.08"/>
    <n v="0.27999999999999997"/>
    <x v="0"/>
    <s v="DESKTOP1552984"/>
  </r>
  <r>
    <n v="202001"/>
    <x v="0"/>
    <x v="0"/>
    <x v="1"/>
    <x v="125"/>
    <x v="0"/>
    <x v="1"/>
    <x v="1"/>
    <x v="337"/>
    <x v="97"/>
    <n v="1440"/>
    <n v="341.16"/>
    <n v="1098.8399999999999"/>
    <x v="0"/>
    <s v="DESKTOP1553804"/>
  </r>
  <r>
    <n v="202001"/>
    <x v="0"/>
    <x v="0"/>
    <x v="1"/>
    <x v="125"/>
    <x v="0"/>
    <x v="6"/>
    <x v="32"/>
    <x v="338"/>
    <x v="6"/>
    <n v="13.38"/>
    <n v="5.34"/>
    <n v="8.0400000000000009"/>
    <x v="0"/>
    <s v="GENERAL TECH1554841"/>
  </r>
  <r>
    <n v="202001"/>
    <x v="0"/>
    <x v="0"/>
    <x v="1"/>
    <x v="126"/>
    <x v="1"/>
    <x v="2"/>
    <x v="5"/>
    <x v="339"/>
    <x v="145"/>
    <n v="-145.80000000000001"/>
    <n v="-65.959999999999994"/>
    <n v="-79.840000000000018"/>
    <x v="1"/>
    <s v="POLOS1552708"/>
  </r>
  <r>
    <n v="202001"/>
    <x v="0"/>
    <x v="0"/>
    <x v="1"/>
    <x v="126"/>
    <x v="1"/>
    <x v="2"/>
    <x v="6"/>
    <x v="340"/>
    <x v="142"/>
    <n v="542"/>
    <n v="302.76"/>
    <n v="239.24"/>
    <x v="0"/>
    <s v="T-SHIRTS &amp; ACTIVE TOPS1553384"/>
  </r>
  <r>
    <n v="202001"/>
    <x v="0"/>
    <x v="0"/>
    <x v="1"/>
    <x v="127"/>
    <x v="0"/>
    <x v="0"/>
    <x v="20"/>
    <x v="341"/>
    <x v="7"/>
    <n v="3.16"/>
    <n v="1.72"/>
    <n v="1.4400000000000002"/>
    <x v="0"/>
    <s v="TOTES1553944"/>
  </r>
  <r>
    <n v="202001"/>
    <x v="0"/>
    <x v="0"/>
    <x v="1"/>
    <x v="127"/>
    <x v="0"/>
    <x v="1"/>
    <x v="14"/>
    <x v="342"/>
    <x v="146"/>
    <n v="1175"/>
    <n v="427.86"/>
    <n v="747.14"/>
    <x v="0"/>
    <s v="STATIONERY1554119"/>
  </r>
  <r>
    <n v="202001"/>
    <x v="0"/>
    <x v="0"/>
    <x v="1"/>
    <x v="127"/>
    <x v="0"/>
    <x v="3"/>
    <x v="15"/>
    <x v="342"/>
    <x v="147"/>
    <n v="75"/>
    <n v="25.02"/>
    <n v="49.980000000000004"/>
    <x v="0"/>
    <s v="DECORATION CHARGES1554119"/>
  </r>
  <r>
    <n v="202001"/>
    <x v="0"/>
    <x v="0"/>
    <x v="1"/>
    <x v="128"/>
    <x v="1"/>
    <x v="6"/>
    <x v="32"/>
    <x v="343"/>
    <x v="7"/>
    <n v="1.28"/>
    <n v="0.57999999999999996"/>
    <n v="0.70000000000000007"/>
    <x v="0"/>
    <s v="GENERAL TECH1554923"/>
  </r>
  <r>
    <n v="202001"/>
    <x v="0"/>
    <x v="0"/>
    <x v="1"/>
    <x v="129"/>
    <x v="1"/>
    <x v="1"/>
    <x v="1"/>
    <x v="344"/>
    <x v="6"/>
    <n v="2.52"/>
    <n v="1.24"/>
    <n v="1.28"/>
    <x v="0"/>
    <s v="DESKTOP1553941"/>
  </r>
  <r>
    <n v="202001"/>
    <x v="0"/>
    <x v="0"/>
    <x v="1"/>
    <x v="129"/>
    <x v="1"/>
    <x v="1"/>
    <x v="17"/>
    <x v="345"/>
    <x v="21"/>
    <n v="200"/>
    <n v="175"/>
    <n v="25"/>
    <x v="0"/>
    <s v="GENERAL1551979"/>
  </r>
  <r>
    <n v="202001"/>
    <x v="0"/>
    <x v="0"/>
    <x v="1"/>
    <x v="129"/>
    <x v="1"/>
    <x v="1"/>
    <x v="2"/>
    <x v="346"/>
    <x v="66"/>
    <n v="97.68"/>
    <n v="39.56"/>
    <n v="58.120000000000005"/>
    <x v="0"/>
    <s v="UMBRELLAS1554228"/>
  </r>
  <r>
    <n v="202001"/>
    <x v="0"/>
    <x v="0"/>
    <x v="1"/>
    <x v="129"/>
    <x v="1"/>
    <x v="1"/>
    <x v="3"/>
    <x v="347"/>
    <x v="34"/>
    <n v="0.72"/>
    <n v="0.5"/>
    <n v="0.21999999999999997"/>
    <x v="0"/>
    <s v="WRITING1553712"/>
  </r>
  <r>
    <n v="202001"/>
    <x v="0"/>
    <x v="0"/>
    <x v="1"/>
    <x v="129"/>
    <x v="1"/>
    <x v="1"/>
    <x v="3"/>
    <x v="348"/>
    <x v="6"/>
    <n v="3.76"/>
    <n v="1.82"/>
    <n v="1.9399999999999997"/>
    <x v="0"/>
    <s v="WRITING1553994"/>
  </r>
  <r>
    <n v="202001"/>
    <x v="0"/>
    <x v="0"/>
    <x v="1"/>
    <x v="129"/>
    <x v="1"/>
    <x v="3"/>
    <x v="7"/>
    <x v="349"/>
    <x v="16"/>
    <n v="398"/>
    <n v="906"/>
    <n v="-508"/>
    <x v="0"/>
    <s v="CATALOGUES1555019"/>
  </r>
  <r>
    <n v="202001"/>
    <x v="0"/>
    <x v="0"/>
    <x v="1"/>
    <x v="129"/>
    <x v="1"/>
    <x v="6"/>
    <x v="32"/>
    <x v="350"/>
    <x v="12"/>
    <n v="74.400000000000006"/>
    <n v="32.200000000000003"/>
    <n v="42.2"/>
    <x v="0"/>
    <s v="GENERAL TECH1553953"/>
  </r>
  <r>
    <n v="202001"/>
    <x v="0"/>
    <x v="0"/>
    <x v="1"/>
    <x v="130"/>
    <x v="0"/>
    <x v="1"/>
    <x v="3"/>
    <x v="351"/>
    <x v="113"/>
    <n v="600"/>
    <n v="404.6"/>
    <n v="195.39999999999998"/>
    <x v="0"/>
    <s v="WRITING1552902"/>
  </r>
  <r>
    <n v="202001"/>
    <x v="0"/>
    <x v="0"/>
    <x v="1"/>
    <x v="131"/>
    <x v="0"/>
    <x v="10"/>
    <x v="36"/>
    <x v="352"/>
    <x v="148"/>
    <n v="-240.24"/>
    <n v="-90"/>
    <n v="-150.24"/>
    <x v="1"/>
    <s v="SHIRTS1552704"/>
  </r>
  <r>
    <n v="202001"/>
    <x v="0"/>
    <x v="0"/>
    <x v="1"/>
    <x v="132"/>
    <x v="1"/>
    <x v="3"/>
    <x v="7"/>
    <x v="353"/>
    <x v="16"/>
    <n v="398"/>
    <n v="906"/>
    <n v="-508"/>
    <x v="0"/>
    <s v="CATALOGUES1555021"/>
  </r>
  <r>
    <n v="202001"/>
    <x v="0"/>
    <x v="0"/>
    <x v="1"/>
    <x v="133"/>
    <x v="0"/>
    <x v="1"/>
    <x v="3"/>
    <x v="354"/>
    <x v="15"/>
    <n v="289"/>
    <n v="176.52"/>
    <n v="112.47999999999999"/>
    <x v="0"/>
    <s v="WRITING1552600"/>
  </r>
  <r>
    <n v="202001"/>
    <x v="0"/>
    <x v="0"/>
    <x v="1"/>
    <x v="133"/>
    <x v="0"/>
    <x v="1"/>
    <x v="3"/>
    <x v="355"/>
    <x v="6"/>
    <n v="0.2"/>
    <n v="0.14000000000000001"/>
    <n v="0.06"/>
    <x v="0"/>
    <s v="WRITING1553420"/>
  </r>
  <r>
    <n v="202001"/>
    <x v="0"/>
    <x v="0"/>
    <x v="1"/>
    <x v="134"/>
    <x v="0"/>
    <x v="3"/>
    <x v="7"/>
    <x v="356"/>
    <x v="66"/>
    <n v="39.799999999999997"/>
    <n v="120"/>
    <n v="-80.2"/>
    <x v="0"/>
    <s v="CATALOGUES1553863"/>
  </r>
  <r>
    <n v="202001"/>
    <x v="0"/>
    <x v="0"/>
    <x v="1"/>
    <x v="134"/>
    <x v="0"/>
    <x v="4"/>
    <x v="8"/>
    <x v="357"/>
    <x v="6"/>
    <n v="111.1"/>
    <n v="50.36"/>
    <n v="60.739999999999995"/>
    <x v="0"/>
    <s v="JACKETS1553121"/>
  </r>
  <r>
    <n v="202001"/>
    <x v="0"/>
    <x v="0"/>
    <x v="1"/>
    <x v="135"/>
    <x v="1"/>
    <x v="7"/>
    <x v="29"/>
    <x v="358"/>
    <x v="15"/>
    <n v="83"/>
    <n v="77.44"/>
    <n v="5.5600000000000023"/>
    <x v="0"/>
    <s v="CERAMICS1552551"/>
  </r>
  <r>
    <n v="202001"/>
    <x v="0"/>
    <x v="0"/>
    <x v="1"/>
    <x v="135"/>
    <x v="1"/>
    <x v="7"/>
    <x v="31"/>
    <x v="359"/>
    <x v="6"/>
    <n v="12.98"/>
    <n v="5.58"/>
    <n v="7.4"/>
    <x v="0"/>
    <s v="MUGS &amp; TUMBLERS1553655"/>
  </r>
  <r>
    <n v="202001"/>
    <x v="0"/>
    <x v="0"/>
    <x v="1"/>
    <x v="135"/>
    <x v="1"/>
    <x v="7"/>
    <x v="13"/>
    <x v="360"/>
    <x v="6"/>
    <n v="10.98"/>
    <n v="5.32"/>
    <n v="5.66"/>
    <x v="0"/>
    <s v="SPORT BOTTLES1554584"/>
  </r>
  <r>
    <n v="202001"/>
    <x v="0"/>
    <x v="0"/>
    <x v="1"/>
    <x v="135"/>
    <x v="1"/>
    <x v="5"/>
    <x v="30"/>
    <x v="361"/>
    <x v="6"/>
    <n v="20.18"/>
    <n v="8.1"/>
    <n v="12.08"/>
    <x v="0"/>
    <s v="OUTDOOR &amp; LEISURE1554268"/>
  </r>
  <r>
    <n v="202001"/>
    <x v="0"/>
    <x v="0"/>
    <x v="1"/>
    <x v="135"/>
    <x v="1"/>
    <x v="5"/>
    <x v="30"/>
    <x v="362"/>
    <x v="6"/>
    <n v="11.88"/>
    <n v="6.06"/>
    <n v="5.8200000000000012"/>
    <x v="0"/>
    <s v="OUTDOOR &amp; LEISURE1554726"/>
  </r>
  <r>
    <n v="202001"/>
    <x v="0"/>
    <x v="0"/>
    <x v="1"/>
    <x v="135"/>
    <x v="1"/>
    <x v="5"/>
    <x v="30"/>
    <x v="363"/>
    <x v="18"/>
    <n v="5590"/>
    <n v="3037.16"/>
    <n v="2552.84"/>
    <x v="0"/>
    <s v="OUTDOOR &amp; LEISURE1554903"/>
  </r>
  <r>
    <n v="202001"/>
    <x v="0"/>
    <x v="0"/>
    <x v="1"/>
    <x v="135"/>
    <x v="1"/>
    <x v="2"/>
    <x v="6"/>
    <x v="364"/>
    <x v="149"/>
    <n v="13584"/>
    <n v="7193.02"/>
    <n v="6390.98"/>
    <x v="0"/>
    <s v="T-SHIRTS &amp; ACTIVE TOPS1505557"/>
  </r>
  <r>
    <n v="202001"/>
    <x v="0"/>
    <x v="0"/>
    <x v="1"/>
    <x v="136"/>
    <x v="1"/>
    <x v="0"/>
    <x v="18"/>
    <x v="365"/>
    <x v="20"/>
    <n v="228"/>
    <n v="128.22"/>
    <n v="99.78"/>
    <x v="0"/>
    <s v="BACKPACKS1554709"/>
  </r>
  <r>
    <n v="202001"/>
    <x v="0"/>
    <x v="0"/>
    <x v="1"/>
    <x v="136"/>
    <x v="1"/>
    <x v="7"/>
    <x v="13"/>
    <x v="366"/>
    <x v="16"/>
    <n v="1578"/>
    <n v="564.1"/>
    <n v="1013.9"/>
    <x v="0"/>
    <s v="SPORT BOTTLES1553344"/>
  </r>
  <r>
    <n v="202001"/>
    <x v="0"/>
    <x v="0"/>
    <x v="1"/>
    <x v="136"/>
    <x v="1"/>
    <x v="1"/>
    <x v="14"/>
    <x v="367"/>
    <x v="6"/>
    <n v="59.22"/>
    <n v="49.56"/>
    <n v="9.6599999999999966"/>
    <x v="0"/>
    <s v="STATIONERY1554012"/>
  </r>
  <r>
    <n v="202001"/>
    <x v="0"/>
    <x v="0"/>
    <x v="1"/>
    <x v="136"/>
    <x v="1"/>
    <x v="5"/>
    <x v="10"/>
    <x v="368"/>
    <x v="6"/>
    <n v="16.88"/>
    <n v="8.44"/>
    <n v="8.44"/>
    <x v="0"/>
    <s v="HOUSEWARES1554454"/>
  </r>
  <r>
    <n v="202001"/>
    <x v="0"/>
    <x v="0"/>
    <x v="1"/>
    <x v="136"/>
    <x v="1"/>
    <x v="8"/>
    <x v="16"/>
    <x v="369"/>
    <x v="95"/>
    <n v="338.8"/>
    <n v="200.82"/>
    <n v="137.98000000000002"/>
    <x v="0"/>
    <s v="MEMORY1552167"/>
  </r>
  <r>
    <n v="202001"/>
    <x v="0"/>
    <x v="0"/>
    <x v="1"/>
    <x v="136"/>
    <x v="1"/>
    <x v="8"/>
    <x v="16"/>
    <x v="370"/>
    <x v="110"/>
    <n v="592.20000000000005"/>
    <n v="519.12"/>
    <n v="73.080000000000041"/>
    <x v="0"/>
    <s v="MEMORY1552210"/>
  </r>
  <r>
    <n v="202001"/>
    <x v="0"/>
    <x v="0"/>
    <x v="1"/>
    <x v="136"/>
    <x v="1"/>
    <x v="8"/>
    <x v="16"/>
    <x v="371"/>
    <x v="95"/>
    <n v="350"/>
    <n v="199.54"/>
    <n v="150.46"/>
    <x v="0"/>
    <s v="MEMORY1552893"/>
  </r>
  <r>
    <n v="202001"/>
    <x v="0"/>
    <x v="0"/>
    <x v="1"/>
    <x v="136"/>
    <x v="1"/>
    <x v="3"/>
    <x v="15"/>
    <x v="369"/>
    <x v="142"/>
    <n v="247.6"/>
    <n v="4.22"/>
    <n v="243.38"/>
    <x v="0"/>
    <s v="DECORATION CHARGES1552167"/>
  </r>
  <r>
    <n v="202001"/>
    <x v="0"/>
    <x v="0"/>
    <x v="1"/>
    <x v="136"/>
    <x v="1"/>
    <x v="6"/>
    <x v="11"/>
    <x v="367"/>
    <x v="6"/>
    <n v="32.119999999999997"/>
    <n v="28.16"/>
    <n v="3.9599999999999973"/>
    <x v="0"/>
    <s v="AUDIO1554012"/>
  </r>
  <r>
    <n v="202001"/>
    <x v="0"/>
    <x v="0"/>
    <x v="1"/>
    <x v="136"/>
    <x v="1"/>
    <x v="6"/>
    <x v="12"/>
    <x v="367"/>
    <x v="7"/>
    <n v="57.08"/>
    <n v="49.64"/>
    <n v="7.4399999999999977"/>
    <x v="0"/>
    <s v="POWER1554012"/>
  </r>
  <r>
    <n v="202001"/>
    <x v="0"/>
    <x v="0"/>
    <x v="1"/>
    <x v="137"/>
    <x v="0"/>
    <x v="0"/>
    <x v="18"/>
    <x v="372"/>
    <x v="18"/>
    <n v="380"/>
    <n v="229.04"/>
    <n v="150.96"/>
    <x v="0"/>
    <s v="BACKPACKS1553169"/>
  </r>
  <r>
    <n v="202001"/>
    <x v="0"/>
    <x v="0"/>
    <x v="1"/>
    <x v="137"/>
    <x v="0"/>
    <x v="1"/>
    <x v="21"/>
    <x v="373"/>
    <x v="95"/>
    <n v="81.2"/>
    <n v="54.16"/>
    <n v="27.040000000000006"/>
    <x v="0"/>
    <s v="KEYCHAINS1554503"/>
  </r>
  <r>
    <n v="202001"/>
    <x v="0"/>
    <x v="0"/>
    <x v="1"/>
    <x v="137"/>
    <x v="0"/>
    <x v="1"/>
    <x v="3"/>
    <x v="372"/>
    <x v="16"/>
    <n v="154"/>
    <n v="91.32"/>
    <n v="62.680000000000007"/>
    <x v="0"/>
    <s v="WRITING1553169"/>
  </r>
  <r>
    <n v="202001"/>
    <x v="0"/>
    <x v="0"/>
    <x v="1"/>
    <x v="138"/>
    <x v="0"/>
    <x v="7"/>
    <x v="31"/>
    <x v="374"/>
    <x v="6"/>
    <n v="20.98"/>
    <n v="7.76"/>
    <n v="13.22"/>
    <x v="0"/>
    <s v="MUGS &amp; TUMBLERS1553979"/>
  </r>
  <r>
    <n v="202001"/>
    <x v="0"/>
    <x v="0"/>
    <x v="1"/>
    <x v="138"/>
    <x v="0"/>
    <x v="1"/>
    <x v="14"/>
    <x v="375"/>
    <x v="7"/>
    <n v="9.16"/>
    <n v="3.4"/>
    <n v="5.76"/>
    <x v="0"/>
    <s v="STATIONERY1553292"/>
  </r>
  <r>
    <n v="202001"/>
    <x v="0"/>
    <x v="0"/>
    <x v="1"/>
    <x v="138"/>
    <x v="0"/>
    <x v="5"/>
    <x v="10"/>
    <x v="376"/>
    <x v="6"/>
    <n v="1.68"/>
    <n v="0.52"/>
    <n v="1.1599999999999999"/>
    <x v="0"/>
    <s v="HOUSEWARES1552476"/>
  </r>
  <r>
    <n v="202001"/>
    <x v="0"/>
    <x v="0"/>
    <x v="1"/>
    <x v="138"/>
    <x v="0"/>
    <x v="6"/>
    <x v="32"/>
    <x v="377"/>
    <x v="30"/>
    <n v="1820"/>
    <n v="771.34"/>
    <n v="1048.6599999999999"/>
    <x v="0"/>
    <s v="GENERAL TECH1550014"/>
  </r>
  <r>
    <n v="202001"/>
    <x v="0"/>
    <x v="0"/>
    <x v="1"/>
    <x v="139"/>
    <x v="1"/>
    <x v="0"/>
    <x v="18"/>
    <x v="378"/>
    <x v="150"/>
    <n v="6795.2"/>
    <n v="2914.08"/>
    <n v="3881.12"/>
    <x v="0"/>
    <s v="BACKPACKS1553391"/>
  </r>
  <r>
    <n v="202001"/>
    <x v="0"/>
    <x v="0"/>
    <x v="1"/>
    <x v="139"/>
    <x v="1"/>
    <x v="0"/>
    <x v="0"/>
    <x v="379"/>
    <x v="151"/>
    <n v="2794.4"/>
    <n v="1035.76"/>
    <n v="1758.64"/>
    <x v="0"/>
    <s v="BUSINESS CASES1552959"/>
  </r>
  <r>
    <n v="202001"/>
    <x v="0"/>
    <x v="0"/>
    <x v="1"/>
    <x v="139"/>
    <x v="1"/>
    <x v="1"/>
    <x v="17"/>
    <x v="380"/>
    <x v="36"/>
    <n v="570"/>
    <n v="375"/>
    <n v="195"/>
    <x v="0"/>
    <s v="GENERAL1552443"/>
  </r>
  <r>
    <n v="202001"/>
    <x v="0"/>
    <x v="0"/>
    <x v="1"/>
    <x v="139"/>
    <x v="1"/>
    <x v="1"/>
    <x v="17"/>
    <x v="381"/>
    <x v="152"/>
    <n v="950"/>
    <n v="700"/>
    <n v="250"/>
    <x v="0"/>
    <s v="GENERAL1552463"/>
  </r>
  <r>
    <n v="202001"/>
    <x v="0"/>
    <x v="0"/>
    <x v="1"/>
    <x v="139"/>
    <x v="1"/>
    <x v="1"/>
    <x v="17"/>
    <x v="382"/>
    <x v="153"/>
    <n v="2880"/>
    <n v="2610"/>
    <n v="270"/>
    <x v="0"/>
    <s v="GENERAL1552911"/>
  </r>
  <r>
    <n v="202001"/>
    <x v="0"/>
    <x v="0"/>
    <x v="1"/>
    <x v="139"/>
    <x v="1"/>
    <x v="1"/>
    <x v="17"/>
    <x v="383"/>
    <x v="32"/>
    <n v="1100"/>
    <n v="1120"/>
    <n v="-20"/>
    <x v="0"/>
    <s v="GENERAL1552913"/>
  </r>
  <r>
    <n v="202001"/>
    <x v="0"/>
    <x v="0"/>
    <x v="1"/>
    <x v="139"/>
    <x v="1"/>
    <x v="1"/>
    <x v="17"/>
    <x v="384"/>
    <x v="21"/>
    <n v="195"/>
    <n v="175"/>
    <n v="20"/>
    <x v="0"/>
    <s v="GENERAL1552920"/>
  </r>
  <r>
    <n v="202001"/>
    <x v="0"/>
    <x v="0"/>
    <x v="1"/>
    <x v="139"/>
    <x v="1"/>
    <x v="1"/>
    <x v="17"/>
    <x v="385"/>
    <x v="21"/>
    <n v="210"/>
    <n v="190"/>
    <n v="20"/>
    <x v="0"/>
    <s v="GENERAL1553902"/>
  </r>
  <r>
    <n v="202001"/>
    <x v="0"/>
    <x v="0"/>
    <x v="1"/>
    <x v="140"/>
    <x v="1"/>
    <x v="0"/>
    <x v="19"/>
    <x v="386"/>
    <x v="0"/>
    <n v="1784"/>
    <n v="714.38"/>
    <n v="1069.6199999999999"/>
    <x v="0"/>
    <s v="COOLERS1552845"/>
  </r>
  <r>
    <n v="202001"/>
    <x v="0"/>
    <x v="0"/>
    <x v="1"/>
    <x v="140"/>
    <x v="1"/>
    <x v="7"/>
    <x v="13"/>
    <x v="387"/>
    <x v="79"/>
    <n v="249.3"/>
    <n v="83.08"/>
    <n v="166.22000000000003"/>
    <x v="0"/>
    <s v="SPORT BOTTLES1553412"/>
  </r>
  <r>
    <n v="202001"/>
    <x v="0"/>
    <x v="0"/>
    <x v="1"/>
    <x v="141"/>
    <x v="1"/>
    <x v="0"/>
    <x v="18"/>
    <x v="388"/>
    <x v="154"/>
    <n v="17501.599999999999"/>
    <n v="8283.2800000000007"/>
    <n v="9218.3199999999979"/>
    <x v="0"/>
    <s v="BACKPACKS1553188"/>
  </r>
  <r>
    <n v="202001"/>
    <x v="0"/>
    <x v="0"/>
    <x v="1"/>
    <x v="141"/>
    <x v="1"/>
    <x v="5"/>
    <x v="10"/>
    <x v="389"/>
    <x v="8"/>
    <n v="2.16"/>
    <n v="0.78"/>
    <n v="1.3800000000000001"/>
    <x v="0"/>
    <s v="HOUSEWARES1553432"/>
  </r>
  <r>
    <n v="202001"/>
    <x v="0"/>
    <x v="0"/>
    <x v="1"/>
    <x v="141"/>
    <x v="1"/>
    <x v="6"/>
    <x v="12"/>
    <x v="390"/>
    <x v="48"/>
    <n v="474.5"/>
    <n v="252.78"/>
    <n v="221.72"/>
    <x v="0"/>
    <s v="POWER1553210"/>
  </r>
  <r>
    <n v="202001"/>
    <x v="0"/>
    <x v="0"/>
    <x v="1"/>
    <x v="142"/>
    <x v="0"/>
    <x v="1"/>
    <x v="3"/>
    <x v="391"/>
    <x v="32"/>
    <n v="240"/>
    <n v="185.8"/>
    <n v="54.199999999999989"/>
    <x v="0"/>
    <s v="WRITING1552409"/>
  </r>
  <r>
    <n v="202001"/>
    <x v="0"/>
    <x v="0"/>
    <x v="1"/>
    <x v="142"/>
    <x v="0"/>
    <x v="1"/>
    <x v="3"/>
    <x v="392"/>
    <x v="32"/>
    <n v="240"/>
    <n v="168.92"/>
    <n v="71.080000000000013"/>
    <x v="0"/>
    <s v="WRITING1553109"/>
  </r>
  <r>
    <n v="202001"/>
    <x v="0"/>
    <x v="0"/>
    <x v="1"/>
    <x v="142"/>
    <x v="0"/>
    <x v="3"/>
    <x v="15"/>
    <x v="391"/>
    <x v="40"/>
    <n v="300"/>
    <n v="37.880000000000003"/>
    <n v="262.12"/>
    <x v="0"/>
    <s v="DECORATION CHARGES1552409"/>
  </r>
  <r>
    <n v="202001"/>
    <x v="0"/>
    <x v="0"/>
    <x v="1"/>
    <x v="142"/>
    <x v="0"/>
    <x v="3"/>
    <x v="15"/>
    <x v="392"/>
    <x v="40"/>
    <n v="300"/>
    <n v="37.880000000000003"/>
    <n v="262.12"/>
    <x v="0"/>
    <s v="DECORATION CHARGES1553109"/>
  </r>
  <r>
    <n v="202001"/>
    <x v="0"/>
    <x v="0"/>
    <x v="1"/>
    <x v="143"/>
    <x v="0"/>
    <x v="1"/>
    <x v="17"/>
    <x v="393"/>
    <x v="51"/>
    <n v="536"/>
    <n v="285.8"/>
    <n v="250.2"/>
    <x v="0"/>
    <s v="GENERAL1553930"/>
  </r>
  <r>
    <n v="202001"/>
    <x v="0"/>
    <x v="0"/>
    <x v="1"/>
    <x v="144"/>
    <x v="0"/>
    <x v="0"/>
    <x v="20"/>
    <x v="394"/>
    <x v="6"/>
    <n v="3.1"/>
    <n v="1.78"/>
    <n v="1.32"/>
    <x v="0"/>
    <s v="TOTES1549757"/>
  </r>
  <r>
    <n v="202001"/>
    <x v="0"/>
    <x v="0"/>
    <x v="1"/>
    <x v="144"/>
    <x v="0"/>
    <x v="0"/>
    <x v="20"/>
    <x v="395"/>
    <x v="84"/>
    <n v="854"/>
    <n v="544.88"/>
    <n v="309.12"/>
    <x v="0"/>
    <s v="TOTES1553685"/>
  </r>
  <r>
    <n v="202001"/>
    <x v="0"/>
    <x v="0"/>
    <x v="1"/>
    <x v="144"/>
    <x v="0"/>
    <x v="0"/>
    <x v="20"/>
    <x v="396"/>
    <x v="137"/>
    <n v="534.24"/>
    <n v="340.58"/>
    <n v="193.66000000000003"/>
    <x v="0"/>
    <s v="TOTES1554430"/>
  </r>
  <r>
    <n v="202001"/>
    <x v="0"/>
    <x v="0"/>
    <x v="1"/>
    <x v="144"/>
    <x v="0"/>
    <x v="0"/>
    <x v="20"/>
    <x v="397"/>
    <x v="115"/>
    <n v="533.17999999999995"/>
    <n v="339.9"/>
    <n v="193.27999999999997"/>
    <x v="0"/>
    <s v="TOTES1554434"/>
  </r>
  <r>
    <n v="202001"/>
    <x v="0"/>
    <x v="0"/>
    <x v="1"/>
    <x v="144"/>
    <x v="0"/>
    <x v="7"/>
    <x v="29"/>
    <x v="398"/>
    <x v="6"/>
    <n v="4.9800000000000004"/>
    <n v="1.54"/>
    <n v="3.4400000000000004"/>
    <x v="0"/>
    <s v="CERAMICS1553245"/>
  </r>
  <r>
    <n v="202001"/>
    <x v="0"/>
    <x v="0"/>
    <x v="1"/>
    <x v="144"/>
    <x v="0"/>
    <x v="1"/>
    <x v="17"/>
    <x v="399"/>
    <x v="21"/>
    <n v="210"/>
    <n v="190"/>
    <n v="20"/>
    <x v="0"/>
    <s v="GENERAL1553711"/>
  </r>
  <r>
    <n v="202001"/>
    <x v="0"/>
    <x v="0"/>
    <x v="1"/>
    <x v="144"/>
    <x v="0"/>
    <x v="3"/>
    <x v="15"/>
    <x v="398"/>
    <x v="34"/>
    <n v="70.58"/>
    <n v="32.9"/>
    <n v="37.68"/>
    <x v="0"/>
    <s v="DECORATION CHARGES1553245"/>
  </r>
  <r>
    <n v="202001"/>
    <x v="0"/>
    <x v="0"/>
    <x v="1"/>
    <x v="145"/>
    <x v="1"/>
    <x v="3"/>
    <x v="7"/>
    <x v="400"/>
    <x v="155"/>
    <n v="79.64"/>
    <n v="70.2"/>
    <n v="9.4399999999999977"/>
    <x v="0"/>
    <s v="CATALOGUES1553805"/>
  </r>
  <r>
    <n v="202001"/>
    <x v="0"/>
    <x v="0"/>
    <x v="1"/>
    <x v="146"/>
    <x v="1"/>
    <x v="0"/>
    <x v="20"/>
    <x v="401"/>
    <x v="7"/>
    <n v="9.44"/>
    <n v="3.5"/>
    <n v="5.9399999999999995"/>
    <x v="0"/>
    <s v="TOTES1553032"/>
  </r>
  <r>
    <n v="202001"/>
    <x v="0"/>
    <x v="0"/>
    <x v="1"/>
    <x v="146"/>
    <x v="1"/>
    <x v="7"/>
    <x v="29"/>
    <x v="401"/>
    <x v="6"/>
    <n v="4.74"/>
    <n v="1.54"/>
    <n v="3.2"/>
    <x v="0"/>
    <s v="CERAMICS1553032"/>
  </r>
  <r>
    <n v="202001"/>
    <x v="0"/>
    <x v="0"/>
    <x v="1"/>
    <x v="146"/>
    <x v="1"/>
    <x v="3"/>
    <x v="7"/>
    <x v="402"/>
    <x v="1"/>
    <n v="79.599999999999994"/>
    <n v="181.2"/>
    <n v="-101.6"/>
    <x v="0"/>
    <s v="CATALOGUES1553462"/>
  </r>
  <r>
    <n v="202001"/>
    <x v="0"/>
    <x v="0"/>
    <x v="1"/>
    <x v="146"/>
    <x v="1"/>
    <x v="3"/>
    <x v="7"/>
    <x v="403"/>
    <x v="1"/>
    <n v="79.599999999999994"/>
    <n v="40.799999999999997"/>
    <n v="38.799999999999997"/>
    <x v="0"/>
    <s v="CATALOGUES1553882"/>
  </r>
  <r>
    <n v="202001"/>
    <x v="0"/>
    <x v="0"/>
    <x v="1"/>
    <x v="146"/>
    <x v="1"/>
    <x v="3"/>
    <x v="7"/>
    <x v="404"/>
    <x v="156"/>
    <n v="-79.599999999999994"/>
    <n v="-181.2"/>
    <n v="101.6"/>
    <x v="1"/>
    <s v="CATALOGUES1554683"/>
  </r>
  <r>
    <n v="202001"/>
    <x v="0"/>
    <x v="0"/>
    <x v="1"/>
    <x v="147"/>
    <x v="1"/>
    <x v="1"/>
    <x v="3"/>
    <x v="405"/>
    <x v="157"/>
    <n v="3001.5"/>
    <n v="2031.6"/>
    <n v="969.90000000000009"/>
    <x v="0"/>
    <s v="WRITING1553727"/>
  </r>
  <r>
    <n v="202001"/>
    <x v="0"/>
    <x v="0"/>
    <x v="1"/>
    <x v="147"/>
    <x v="1"/>
    <x v="1"/>
    <x v="3"/>
    <x v="406"/>
    <x v="6"/>
    <n v="5.58"/>
    <n v="2.52"/>
    <n v="3.06"/>
    <x v="0"/>
    <s v="WRITING1555084"/>
  </r>
  <r>
    <n v="202001"/>
    <x v="0"/>
    <x v="0"/>
    <x v="1"/>
    <x v="147"/>
    <x v="1"/>
    <x v="4"/>
    <x v="8"/>
    <x v="406"/>
    <x v="158"/>
    <n v="1279.68"/>
    <n v="606.54"/>
    <n v="673.1400000000001"/>
    <x v="0"/>
    <s v="JACKETS1555084"/>
  </r>
  <r>
    <n v="202001"/>
    <x v="0"/>
    <x v="0"/>
    <x v="1"/>
    <x v="147"/>
    <x v="1"/>
    <x v="6"/>
    <x v="11"/>
    <x v="407"/>
    <x v="6"/>
    <n v="44.98"/>
    <n v="16.54"/>
    <n v="28.439999999999998"/>
    <x v="0"/>
    <s v="AUDIO1554483"/>
  </r>
  <r>
    <n v="202001"/>
    <x v="0"/>
    <x v="0"/>
    <x v="1"/>
    <x v="147"/>
    <x v="1"/>
    <x v="6"/>
    <x v="32"/>
    <x v="408"/>
    <x v="13"/>
    <n v="439.2"/>
    <n v="370.26"/>
    <n v="68.94"/>
    <x v="0"/>
    <s v="GENERAL TECH1554541"/>
  </r>
  <r>
    <n v="202001"/>
    <x v="0"/>
    <x v="0"/>
    <x v="1"/>
    <x v="148"/>
    <x v="0"/>
    <x v="0"/>
    <x v="18"/>
    <x v="409"/>
    <x v="15"/>
    <n v="40"/>
    <n v="21.36"/>
    <n v="18.64"/>
    <x v="0"/>
    <s v="BACKPACKS1553081"/>
  </r>
  <r>
    <n v="202001"/>
    <x v="0"/>
    <x v="0"/>
    <x v="1"/>
    <x v="148"/>
    <x v="0"/>
    <x v="4"/>
    <x v="8"/>
    <x v="410"/>
    <x v="7"/>
    <n v="43.72"/>
    <n v="33.479999999999997"/>
    <n v="10.240000000000002"/>
    <x v="0"/>
    <s v="JACKETS1555061"/>
  </r>
  <r>
    <n v="202001"/>
    <x v="0"/>
    <x v="0"/>
    <x v="1"/>
    <x v="148"/>
    <x v="0"/>
    <x v="4"/>
    <x v="34"/>
    <x v="410"/>
    <x v="6"/>
    <n v="22.16"/>
    <n v="17.559999999999999"/>
    <n v="4.6000000000000014"/>
    <x v="0"/>
    <s v="VESTS-BODYWARMERS1555061"/>
  </r>
  <r>
    <n v="202001"/>
    <x v="0"/>
    <x v="0"/>
    <x v="1"/>
    <x v="149"/>
    <x v="0"/>
    <x v="8"/>
    <x v="16"/>
    <x v="411"/>
    <x v="16"/>
    <n v="278"/>
    <n v="266"/>
    <n v="12"/>
    <x v="0"/>
    <s v="MEMORY1552743"/>
  </r>
  <r>
    <n v="202001"/>
    <x v="0"/>
    <x v="0"/>
    <x v="1"/>
    <x v="150"/>
    <x v="1"/>
    <x v="0"/>
    <x v="18"/>
    <x v="412"/>
    <x v="6"/>
    <n v="7.98"/>
    <n v="4.18"/>
    <n v="3.8000000000000007"/>
    <x v="0"/>
    <s v="BACKPACKS1552434"/>
  </r>
  <r>
    <n v="202001"/>
    <x v="0"/>
    <x v="0"/>
    <x v="1"/>
    <x v="150"/>
    <x v="1"/>
    <x v="4"/>
    <x v="8"/>
    <x v="413"/>
    <x v="6"/>
    <n v="29.98"/>
    <n v="12.98"/>
    <n v="17"/>
    <x v="0"/>
    <s v="JACKETS1552871"/>
  </r>
  <r>
    <n v="202001"/>
    <x v="0"/>
    <x v="0"/>
    <x v="1"/>
    <x v="150"/>
    <x v="1"/>
    <x v="4"/>
    <x v="8"/>
    <x v="414"/>
    <x v="6"/>
    <n v="29.98"/>
    <n v="12.98"/>
    <n v="17"/>
    <x v="0"/>
    <s v="JACKETS1552904"/>
  </r>
  <r>
    <n v="202001"/>
    <x v="0"/>
    <x v="0"/>
    <x v="1"/>
    <x v="151"/>
    <x v="1"/>
    <x v="0"/>
    <x v="18"/>
    <x v="415"/>
    <x v="78"/>
    <n v="456"/>
    <n v="271.56"/>
    <n v="184.44"/>
    <x v="0"/>
    <s v="BACKPACKS1554239"/>
  </r>
  <r>
    <n v="202001"/>
    <x v="0"/>
    <x v="0"/>
    <x v="1"/>
    <x v="151"/>
    <x v="1"/>
    <x v="7"/>
    <x v="13"/>
    <x v="416"/>
    <x v="33"/>
    <n v="7960"/>
    <n v="4597.2"/>
    <n v="3362.8"/>
    <x v="0"/>
    <s v="SPORT BOTTLES1552936"/>
  </r>
  <r>
    <n v="202001"/>
    <x v="0"/>
    <x v="0"/>
    <x v="1"/>
    <x v="151"/>
    <x v="1"/>
    <x v="2"/>
    <x v="6"/>
    <x v="417"/>
    <x v="16"/>
    <n v="254"/>
    <n v="206"/>
    <n v="48"/>
    <x v="0"/>
    <s v="T-SHIRTS &amp; ACTIVE TOPS1553717"/>
  </r>
  <r>
    <n v="202001"/>
    <x v="0"/>
    <x v="0"/>
    <x v="1"/>
    <x v="151"/>
    <x v="1"/>
    <x v="2"/>
    <x v="6"/>
    <x v="415"/>
    <x v="48"/>
    <n v="277"/>
    <n v="126.76"/>
    <n v="150.24"/>
    <x v="0"/>
    <s v="T-SHIRTS &amp; ACTIVE TOPS1554239"/>
  </r>
  <r>
    <n v="202001"/>
    <x v="0"/>
    <x v="0"/>
    <x v="1"/>
    <x v="151"/>
    <x v="1"/>
    <x v="3"/>
    <x v="15"/>
    <x v="416"/>
    <x v="159"/>
    <n v="1880"/>
    <n v="145.9"/>
    <n v="1734.1"/>
    <x v="0"/>
    <s v="DECORATION CHARGES1552936"/>
  </r>
  <r>
    <n v="202001"/>
    <x v="0"/>
    <x v="0"/>
    <x v="1"/>
    <x v="152"/>
    <x v="1"/>
    <x v="7"/>
    <x v="13"/>
    <x v="418"/>
    <x v="15"/>
    <n v="98"/>
    <n v="59.82"/>
    <n v="38.18"/>
    <x v="0"/>
    <s v="SPORT BOTTLES1553575"/>
  </r>
  <r>
    <n v="202001"/>
    <x v="0"/>
    <x v="0"/>
    <x v="1"/>
    <x v="152"/>
    <x v="1"/>
    <x v="1"/>
    <x v="2"/>
    <x v="419"/>
    <x v="24"/>
    <n v="1154.5999999999999"/>
    <n v="725.36"/>
    <n v="429.2399999999999"/>
    <x v="0"/>
    <s v="UMBRELLAS1552505"/>
  </r>
  <r>
    <n v="202001"/>
    <x v="0"/>
    <x v="0"/>
    <x v="1"/>
    <x v="152"/>
    <x v="1"/>
    <x v="3"/>
    <x v="15"/>
    <x v="420"/>
    <x v="24"/>
    <n v="140"/>
    <n v="22.88"/>
    <n v="117.12"/>
    <x v="0"/>
    <s v="DECORATION CHARGES1552700"/>
  </r>
  <r>
    <n v="202001"/>
    <x v="0"/>
    <x v="0"/>
    <x v="1"/>
    <x v="152"/>
    <x v="1"/>
    <x v="3"/>
    <x v="15"/>
    <x v="418"/>
    <x v="123"/>
    <n v="168"/>
    <n v="43.36"/>
    <n v="124.64"/>
    <x v="0"/>
    <s v="DECORATION CHARGES1553575"/>
  </r>
  <r>
    <n v="202001"/>
    <x v="0"/>
    <x v="0"/>
    <x v="1"/>
    <x v="152"/>
    <x v="1"/>
    <x v="6"/>
    <x v="32"/>
    <x v="420"/>
    <x v="21"/>
    <n v="2900"/>
    <n v="1352.74"/>
    <n v="1547.26"/>
    <x v="0"/>
    <s v="GENERAL TECH1552700"/>
  </r>
  <r>
    <n v="202001"/>
    <x v="0"/>
    <x v="0"/>
    <x v="1"/>
    <x v="153"/>
    <x v="1"/>
    <x v="2"/>
    <x v="4"/>
    <x v="421"/>
    <x v="6"/>
    <n v="33.979999999999997"/>
    <n v="21.98"/>
    <n v="11.999999999999996"/>
    <x v="0"/>
    <s v="FLEECE &amp; KNITS1554493"/>
  </r>
  <r>
    <n v="202001"/>
    <x v="0"/>
    <x v="0"/>
    <x v="1"/>
    <x v="153"/>
    <x v="1"/>
    <x v="2"/>
    <x v="6"/>
    <x v="421"/>
    <x v="7"/>
    <n v="6"/>
    <n v="6.26"/>
    <n v="-0.25999999999999979"/>
    <x v="0"/>
    <s v="T-SHIRTS &amp; ACTIVE TOPS1554493"/>
  </r>
  <r>
    <n v="202001"/>
    <x v="0"/>
    <x v="0"/>
    <x v="1"/>
    <x v="153"/>
    <x v="1"/>
    <x v="4"/>
    <x v="34"/>
    <x v="421"/>
    <x v="7"/>
    <n v="74.680000000000007"/>
    <n v="36.159999999999997"/>
    <n v="38.52000000000001"/>
    <x v="0"/>
    <s v="VESTS-BODYWARMERS1554493"/>
  </r>
  <r>
    <n v="202001"/>
    <x v="0"/>
    <x v="0"/>
    <x v="1"/>
    <x v="154"/>
    <x v="1"/>
    <x v="1"/>
    <x v="14"/>
    <x v="422"/>
    <x v="16"/>
    <n v="188"/>
    <n v="111.08"/>
    <n v="76.92"/>
    <x v="0"/>
    <s v="STATIONERY1552841"/>
  </r>
  <r>
    <n v="202001"/>
    <x v="0"/>
    <x v="0"/>
    <x v="1"/>
    <x v="154"/>
    <x v="1"/>
    <x v="1"/>
    <x v="14"/>
    <x v="423"/>
    <x v="16"/>
    <n v="188"/>
    <n v="111.08"/>
    <n v="76.92"/>
    <x v="0"/>
    <s v="STATIONERY1553377"/>
  </r>
  <r>
    <n v="202001"/>
    <x v="0"/>
    <x v="0"/>
    <x v="1"/>
    <x v="154"/>
    <x v="1"/>
    <x v="1"/>
    <x v="2"/>
    <x v="424"/>
    <x v="22"/>
    <n v="488.4"/>
    <n v="198.76"/>
    <n v="289.64"/>
    <x v="0"/>
    <s v="UMBRELLAS1553528"/>
  </r>
  <r>
    <n v="202001"/>
    <x v="0"/>
    <x v="0"/>
    <x v="1"/>
    <x v="154"/>
    <x v="1"/>
    <x v="1"/>
    <x v="3"/>
    <x v="424"/>
    <x v="8"/>
    <n v="0.32"/>
    <n v="0.12"/>
    <n v="0.2"/>
    <x v="0"/>
    <s v="WRITING1553528"/>
  </r>
  <r>
    <n v="202001"/>
    <x v="0"/>
    <x v="0"/>
    <x v="1"/>
    <x v="154"/>
    <x v="1"/>
    <x v="5"/>
    <x v="33"/>
    <x v="425"/>
    <x v="13"/>
    <n v="52.1"/>
    <n v="23.72"/>
    <n v="28.380000000000003"/>
    <x v="0"/>
    <s v="BLANKETS1554559"/>
  </r>
  <r>
    <n v="202001"/>
    <x v="0"/>
    <x v="0"/>
    <x v="1"/>
    <x v="154"/>
    <x v="1"/>
    <x v="2"/>
    <x v="5"/>
    <x v="424"/>
    <x v="13"/>
    <n v="111"/>
    <n v="49.14"/>
    <n v="61.86"/>
    <x v="0"/>
    <s v="POLOS1553528"/>
  </r>
  <r>
    <n v="202001"/>
    <x v="0"/>
    <x v="0"/>
    <x v="1"/>
    <x v="154"/>
    <x v="1"/>
    <x v="2"/>
    <x v="5"/>
    <x v="425"/>
    <x v="34"/>
    <n v="66.599999999999994"/>
    <n v="29.72"/>
    <n v="36.879999999999995"/>
    <x v="0"/>
    <s v="POLOS1554559"/>
  </r>
  <r>
    <n v="202001"/>
    <x v="0"/>
    <x v="0"/>
    <x v="1"/>
    <x v="154"/>
    <x v="1"/>
    <x v="6"/>
    <x v="12"/>
    <x v="425"/>
    <x v="6"/>
    <n v="1.64"/>
    <n v="1.2"/>
    <n v="0.43999999999999995"/>
    <x v="0"/>
    <s v="POWER1554559"/>
  </r>
  <r>
    <n v="202001"/>
    <x v="0"/>
    <x v="0"/>
    <x v="1"/>
    <x v="155"/>
    <x v="0"/>
    <x v="0"/>
    <x v="18"/>
    <x v="426"/>
    <x v="160"/>
    <n v="2584"/>
    <n v="1572.14"/>
    <n v="1011.8599999999999"/>
    <x v="0"/>
    <s v="BACKPACKS1554211"/>
  </r>
  <r>
    <n v="202001"/>
    <x v="0"/>
    <x v="0"/>
    <x v="1"/>
    <x v="155"/>
    <x v="0"/>
    <x v="3"/>
    <x v="15"/>
    <x v="426"/>
    <x v="161"/>
    <n v="1536"/>
    <n v="353.58"/>
    <n v="1182.42"/>
    <x v="0"/>
    <s v="DECORATION CHARGES1554211"/>
  </r>
  <r>
    <n v="202001"/>
    <x v="0"/>
    <x v="0"/>
    <x v="1"/>
    <x v="156"/>
    <x v="0"/>
    <x v="3"/>
    <x v="7"/>
    <x v="427"/>
    <x v="85"/>
    <n v="59.74"/>
    <n v="60"/>
    <n v="-0.25999999999999801"/>
    <x v="0"/>
    <s v="CATALOGUES1554714"/>
  </r>
  <r>
    <n v="202001"/>
    <x v="0"/>
    <x v="0"/>
    <x v="1"/>
    <x v="157"/>
    <x v="1"/>
    <x v="0"/>
    <x v="20"/>
    <x v="428"/>
    <x v="16"/>
    <n v="132"/>
    <n v="74.739999999999995"/>
    <n v="57.260000000000005"/>
    <x v="0"/>
    <s v="TOTES1552466"/>
  </r>
  <r>
    <n v="202001"/>
    <x v="0"/>
    <x v="0"/>
    <x v="1"/>
    <x v="157"/>
    <x v="1"/>
    <x v="1"/>
    <x v="17"/>
    <x v="429"/>
    <x v="18"/>
    <n v="180"/>
    <n v="108.76"/>
    <n v="71.239999999999995"/>
    <x v="0"/>
    <s v="GENERAL1552966"/>
  </r>
  <r>
    <n v="202001"/>
    <x v="0"/>
    <x v="0"/>
    <x v="1"/>
    <x v="157"/>
    <x v="1"/>
    <x v="1"/>
    <x v="17"/>
    <x v="430"/>
    <x v="21"/>
    <n v="230"/>
    <n v="185"/>
    <n v="45"/>
    <x v="0"/>
    <s v="GENERAL1553847"/>
  </r>
  <r>
    <n v="202001"/>
    <x v="0"/>
    <x v="0"/>
    <x v="1"/>
    <x v="157"/>
    <x v="1"/>
    <x v="1"/>
    <x v="3"/>
    <x v="431"/>
    <x v="26"/>
    <n v="40.299999999999997"/>
    <n v="17.84"/>
    <n v="22.459999999999997"/>
    <x v="0"/>
    <s v="WRITING1552324"/>
  </r>
  <r>
    <n v="202001"/>
    <x v="0"/>
    <x v="0"/>
    <x v="1"/>
    <x v="157"/>
    <x v="1"/>
    <x v="8"/>
    <x v="16"/>
    <x v="432"/>
    <x v="18"/>
    <n v="1620"/>
    <n v="1590"/>
    <n v="30"/>
    <x v="0"/>
    <s v="MEMORY1552121"/>
  </r>
  <r>
    <n v="202001"/>
    <x v="0"/>
    <x v="0"/>
    <x v="1"/>
    <x v="157"/>
    <x v="1"/>
    <x v="10"/>
    <x v="36"/>
    <x v="433"/>
    <x v="6"/>
    <n v="21.98"/>
    <n v="16.3"/>
    <n v="5.68"/>
    <x v="0"/>
    <s v="SHIRTS1553661"/>
  </r>
  <r>
    <n v="202001"/>
    <x v="0"/>
    <x v="0"/>
    <x v="1"/>
    <x v="158"/>
    <x v="1"/>
    <x v="1"/>
    <x v="3"/>
    <x v="434"/>
    <x v="20"/>
    <n v="1242"/>
    <n v="537.79999999999995"/>
    <n v="704.2"/>
    <x v="0"/>
    <s v="WRITING1552856"/>
  </r>
  <r>
    <n v="202001"/>
    <x v="0"/>
    <x v="0"/>
    <x v="1"/>
    <x v="158"/>
    <x v="1"/>
    <x v="1"/>
    <x v="3"/>
    <x v="435"/>
    <x v="2"/>
    <n v="161.19999999999999"/>
    <n v="103.76"/>
    <n v="57.439999999999984"/>
    <x v="0"/>
    <s v="WRITING1553657"/>
  </r>
  <r>
    <n v="202001"/>
    <x v="0"/>
    <x v="0"/>
    <x v="1"/>
    <x v="159"/>
    <x v="0"/>
    <x v="1"/>
    <x v="17"/>
    <x v="436"/>
    <x v="18"/>
    <n v="310"/>
    <n v="201.02"/>
    <n v="108.97999999999999"/>
    <x v="0"/>
    <s v="GENERAL1553744"/>
  </r>
  <r>
    <n v="202001"/>
    <x v="0"/>
    <x v="0"/>
    <x v="1"/>
    <x v="160"/>
    <x v="0"/>
    <x v="0"/>
    <x v="27"/>
    <x v="437"/>
    <x v="131"/>
    <n v="960"/>
    <n v="531.36"/>
    <n v="428.64"/>
    <x v="0"/>
    <s v="TRAVEL GIFTS1553539"/>
  </r>
  <r>
    <n v="202001"/>
    <x v="0"/>
    <x v="0"/>
    <x v="1"/>
    <x v="160"/>
    <x v="0"/>
    <x v="1"/>
    <x v="21"/>
    <x v="438"/>
    <x v="149"/>
    <n v="560"/>
    <n v="460.14"/>
    <n v="99.860000000000014"/>
    <x v="0"/>
    <s v="KEYCHAINS1552050"/>
  </r>
  <r>
    <n v="202001"/>
    <x v="0"/>
    <x v="0"/>
    <x v="1"/>
    <x v="160"/>
    <x v="0"/>
    <x v="5"/>
    <x v="30"/>
    <x v="439"/>
    <x v="32"/>
    <n v="860"/>
    <n v="533.05999999999995"/>
    <n v="326.94000000000005"/>
    <x v="0"/>
    <s v="OUTDOOR &amp; LEISURE1553960"/>
  </r>
  <r>
    <n v="202001"/>
    <x v="0"/>
    <x v="0"/>
    <x v="1"/>
    <x v="160"/>
    <x v="0"/>
    <x v="5"/>
    <x v="23"/>
    <x v="440"/>
    <x v="18"/>
    <n v="330"/>
    <n v="169.92"/>
    <n v="160.08000000000001"/>
    <x v="0"/>
    <s v="SAFETY AUTO &amp; TOOLS1552043"/>
  </r>
  <r>
    <n v="202001"/>
    <x v="0"/>
    <x v="0"/>
    <x v="1"/>
    <x v="160"/>
    <x v="0"/>
    <x v="5"/>
    <x v="23"/>
    <x v="441"/>
    <x v="51"/>
    <n v="704"/>
    <n v="296.18"/>
    <n v="407.82"/>
    <x v="0"/>
    <s v="SAFETY AUTO &amp; TOOLS1552048"/>
  </r>
  <r>
    <n v="202001"/>
    <x v="0"/>
    <x v="0"/>
    <x v="1"/>
    <x v="160"/>
    <x v="0"/>
    <x v="3"/>
    <x v="15"/>
    <x v="440"/>
    <x v="61"/>
    <n v="211"/>
    <n v="11"/>
    <n v="200"/>
    <x v="0"/>
    <s v="DECORATION CHARGES1552043"/>
  </r>
  <r>
    <n v="202001"/>
    <x v="0"/>
    <x v="0"/>
    <x v="1"/>
    <x v="160"/>
    <x v="0"/>
    <x v="3"/>
    <x v="15"/>
    <x v="441"/>
    <x v="128"/>
    <n v="201"/>
    <n v="27"/>
    <n v="174"/>
    <x v="0"/>
    <s v="DECORATION CHARGES1552048"/>
  </r>
  <r>
    <n v="202001"/>
    <x v="0"/>
    <x v="0"/>
    <x v="1"/>
    <x v="160"/>
    <x v="0"/>
    <x v="3"/>
    <x v="15"/>
    <x v="438"/>
    <x v="162"/>
    <n v="80"/>
    <n v="16.02"/>
    <n v="63.980000000000004"/>
    <x v="0"/>
    <s v="DECORATION CHARGES1552050"/>
  </r>
  <r>
    <n v="202001"/>
    <x v="0"/>
    <x v="0"/>
    <x v="1"/>
    <x v="160"/>
    <x v="0"/>
    <x v="3"/>
    <x v="15"/>
    <x v="437"/>
    <x v="163"/>
    <n v="2940"/>
    <n v="180.02"/>
    <n v="2759.98"/>
    <x v="0"/>
    <s v="DECORATION CHARGES1553539"/>
  </r>
  <r>
    <n v="202001"/>
    <x v="0"/>
    <x v="0"/>
    <x v="1"/>
    <x v="160"/>
    <x v="0"/>
    <x v="3"/>
    <x v="15"/>
    <x v="439"/>
    <x v="40"/>
    <n v="752"/>
    <n v="351.92"/>
    <n v="400.08"/>
    <x v="0"/>
    <s v="DECORATION CHARGES1553960"/>
  </r>
  <r>
    <n v="202001"/>
    <x v="0"/>
    <x v="0"/>
    <x v="1"/>
    <x v="161"/>
    <x v="1"/>
    <x v="9"/>
    <x v="28"/>
    <x v="442"/>
    <x v="7"/>
    <n v="2"/>
    <n v="1.46"/>
    <n v="0.54"/>
    <x v="0"/>
    <s v="HEADWEAR1554257"/>
  </r>
  <r>
    <n v="202001"/>
    <x v="0"/>
    <x v="0"/>
    <x v="1"/>
    <x v="161"/>
    <x v="1"/>
    <x v="5"/>
    <x v="23"/>
    <x v="443"/>
    <x v="48"/>
    <n v="309.5"/>
    <n v="148.54"/>
    <n v="160.96"/>
    <x v="0"/>
    <s v="SAFETY AUTO &amp; TOOLS1553868"/>
  </r>
  <r>
    <n v="202001"/>
    <x v="0"/>
    <x v="0"/>
    <x v="1"/>
    <x v="161"/>
    <x v="1"/>
    <x v="2"/>
    <x v="5"/>
    <x v="444"/>
    <x v="158"/>
    <n v="145.28"/>
    <n v="78.42"/>
    <n v="66.86"/>
    <x v="0"/>
    <s v="POLOS1554020"/>
  </r>
  <r>
    <n v="202001"/>
    <x v="0"/>
    <x v="0"/>
    <x v="1"/>
    <x v="161"/>
    <x v="1"/>
    <x v="2"/>
    <x v="5"/>
    <x v="445"/>
    <x v="164"/>
    <n v="272.52"/>
    <n v="135"/>
    <n v="137.51999999999998"/>
    <x v="0"/>
    <s v="POLOS1555064"/>
  </r>
  <r>
    <n v="202001"/>
    <x v="0"/>
    <x v="0"/>
    <x v="1"/>
    <x v="161"/>
    <x v="1"/>
    <x v="2"/>
    <x v="6"/>
    <x v="442"/>
    <x v="7"/>
    <n v="7.2"/>
    <n v="4.9800000000000004"/>
    <n v="2.2199999999999998"/>
    <x v="0"/>
    <s v="T-SHIRTS &amp; ACTIVE TOPS1554257"/>
  </r>
  <r>
    <n v="202001"/>
    <x v="0"/>
    <x v="0"/>
    <x v="1"/>
    <x v="161"/>
    <x v="1"/>
    <x v="3"/>
    <x v="7"/>
    <x v="446"/>
    <x v="65"/>
    <n v="159.19999999999999"/>
    <n v="81.599999999999994"/>
    <n v="77.599999999999994"/>
    <x v="0"/>
    <s v="CATALOGUES1555086"/>
  </r>
  <r>
    <n v="202001"/>
    <x v="0"/>
    <x v="0"/>
    <x v="1"/>
    <x v="162"/>
    <x v="1"/>
    <x v="0"/>
    <x v="18"/>
    <x v="447"/>
    <x v="51"/>
    <n v="304"/>
    <n v="177.12"/>
    <n v="126.88"/>
    <x v="0"/>
    <s v="BACKPACKS1554254"/>
  </r>
  <r>
    <n v="202001"/>
    <x v="0"/>
    <x v="0"/>
    <x v="1"/>
    <x v="162"/>
    <x v="1"/>
    <x v="7"/>
    <x v="13"/>
    <x v="448"/>
    <x v="108"/>
    <n v="245"/>
    <n v="150"/>
    <n v="95"/>
    <x v="0"/>
    <s v="SPORT BOTTLES1553102"/>
  </r>
  <r>
    <n v="202001"/>
    <x v="0"/>
    <x v="0"/>
    <x v="1"/>
    <x v="162"/>
    <x v="1"/>
    <x v="1"/>
    <x v="17"/>
    <x v="449"/>
    <x v="18"/>
    <n v="350"/>
    <n v="330"/>
    <n v="20"/>
    <x v="0"/>
    <s v="GENERAL1552147"/>
  </r>
  <r>
    <n v="202001"/>
    <x v="0"/>
    <x v="0"/>
    <x v="1"/>
    <x v="162"/>
    <x v="1"/>
    <x v="1"/>
    <x v="17"/>
    <x v="450"/>
    <x v="18"/>
    <n v="190"/>
    <n v="140"/>
    <n v="50"/>
    <x v="0"/>
    <s v="GENERAL1552174"/>
  </r>
  <r>
    <n v="202001"/>
    <x v="0"/>
    <x v="0"/>
    <x v="1"/>
    <x v="162"/>
    <x v="1"/>
    <x v="1"/>
    <x v="14"/>
    <x v="451"/>
    <x v="33"/>
    <n v="840"/>
    <n v="865.58"/>
    <n v="-25.580000000000041"/>
    <x v="0"/>
    <s v="STATIONERY1551189"/>
  </r>
  <r>
    <n v="202001"/>
    <x v="0"/>
    <x v="0"/>
    <x v="1"/>
    <x v="162"/>
    <x v="1"/>
    <x v="1"/>
    <x v="3"/>
    <x v="447"/>
    <x v="33"/>
    <n v="520"/>
    <n v="268.7"/>
    <n v="251.3"/>
    <x v="0"/>
    <s v="WRITING1554254"/>
  </r>
  <r>
    <n v="202001"/>
    <x v="0"/>
    <x v="0"/>
    <x v="1"/>
    <x v="162"/>
    <x v="1"/>
    <x v="2"/>
    <x v="5"/>
    <x v="447"/>
    <x v="34"/>
    <n v="56.04"/>
    <n v="25.94"/>
    <n v="30.099999999999998"/>
    <x v="0"/>
    <s v="POLOS1554254"/>
  </r>
  <r>
    <n v="202001"/>
    <x v="0"/>
    <x v="0"/>
    <x v="1"/>
    <x v="162"/>
    <x v="1"/>
    <x v="8"/>
    <x v="16"/>
    <x v="452"/>
    <x v="16"/>
    <n v="320"/>
    <n v="292"/>
    <n v="28"/>
    <x v="0"/>
    <s v="MEMORY1550791"/>
  </r>
  <r>
    <n v="202001"/>
    <x v="0"/>
    <x v="0"/>
    <x v="1"/>
    <x v="162"/>
    <x v="1"/>
    <x v="3"/>
    <x v="7"/>
    <x v="453"/>
    <x v="16"/>
    <n v="398"/>
    <n v="906"/>
    <n v="-508"/>
    <x v="0"/>
    <s v="CATALOGUES1554789"/>
  </r>
  <r>
    <n v="202001"/>
    <x v="0"/>
    <x v="0"/>
    <x v="1"/>
    <x v="162"/>
    <x v="1"/>
    <x v="3"/>
    <x v="15"/>
    <x v="451"/>
    <x v="165"/>
    <n v="320"/>
    <n v="40.08"/>
    <n v="279.92"/>
    <x v="0"/>
    <s v="DECORATION CHARGES1551189"/>
  </r>
  <r>
    <n v="202001"/>
    <x v="0"/>
    <x v="0"/>
    <x v="1"/>
    <x v="162"/>
    <x v="1"/>
    <x v="3"/>
    <x v="15"/>
    <x v="448"/>
    <x v="110"/>
    <n v="110"/>
    <n v="2.94"/>
    <n v="107.06"/>
    <x v="0"/>
    <s v="DECORATION CHARGES1553102"/>
  </r>
  <r>
    <n v="202001"/>
    <x v="0"/>
    <x v="0"/>
    <x v="1"/>
    <x v="162"/>
    <x v="1"/>
    <x v="4"/>
    <x v="8"/>
    <x v="454"/>
    <x v="7"/>
    <n v="128.28"/>
    <n v="102.18"/>
    <n v="26.099999999999994"/>
    <x v="0"/>
    <s v="JACKETS1552976"/>
  </r>
  <r>
    <n v="202001"/>
    <x v="0"/>
    <x v="0"/>
    <x v="1"/>
    <x v="162"/>
    <x v="1"/>
    <x v="10"/>
    <x v="36"/>
    <x v="455"/>
    <x v="6"/>
    <n v="34.340000000000003"/>
    <n v="13.22"/>
    <n v="21.120000000000005"/>
    <x v="0"/>
    <s v="SHIRTS1553650"/>
  </r>
  <r>
    <n v="202001"/>
    <x v="0"/>
    <x v="0"/>
    <x v="1"/>
    <x v="163"/>
    <x v="1"/>
    <x v="9"/>
    <x v="28"/>
    <x v="456"/>
    <x v="16"/>
    <n v="178"/>
    <n v="126.04"/>
    <n v="51.959999999999994"/>
    <x v="0"/>
    <s v="HEADWEAR1553898"/>
  </r>
  <r>
    <n v="202001"/>
    <x v="0"/>
    <x v="0"/>
    <x v="1"/>
    <x v="163"/>
    <x v="1"/>
    <x v="3"/>
    <x v="7"/>
    <x v="457"/>
    <x v="14"/>
    <n v="39.799999999999997"/>
    <n v="105.3"/>
    <n v="-65.5"/>
    <x v="0"/>
    <s v="CATALOGUES1553678"/>
  </r>
  <r>
    <n v="202001"/>
    <x v="0"/>
    <x v="0"/>
    <x v="1"/>
    <x v="164"/>
    <x v="1"/>
    <x v="0"/>
    <x v="18"/>
    <x v="458"/>
    <x v="15"/>
    <n v="525"/>
    <n v="191.94"/>
    <n v="333.06"/>
    <x v="0"/>
    <s v="BACKPACKS1555077"/>
  </r>
  <r>
    <n v="202001"/>
    <x v="0"/>
    <x v="0"/>
    <x v="1"/>
    <x v="164"/>
    <x v="1"/>
    <x v="0"/>
    <x v="18"/>
    <x v="459"/>
    <x v="7"/>
    <n v="7.7"/>
    <n v="3.82"/>
    <n v="3.8800000000000003"/>
    <x v="0"/>
    <s v="BACKPACKS1555118"/>
  </r>
  <r>
    <n v="202001"/>
    <x v="0"/>
    <x v="0"/>
    <x v="1"/>
    <x v="164"/>
    <x v="1"/>
    <x v="9"/>
    <x v="28"/>
    <x v="459"/>
    <x v="7"/>
    <n v="3.36"/>
    <n v="2.52"/>
    <n v="0.83999999999999986"/>
    <x v="0"/>
    <s v="HEADWEAR1555118"/>
  </r>
  <r>
    <n v="202001"/>
    <x v="0"/>
    <x v="0"/>
    <x v="1"/>
    <x v="164"/>
    <x v="1"/>
    <x v="1"/>
    <x v="17"/>
    <x v="460"/>
    <x v="32"/>
    <n v="320"/>
    <n v="280"/>
    <n v="40"/>
    <x v="0"/>
    <s v="GENERAL1553395"/>
  </r>
  <r>
    <n v="202001"/>
    <x v="0"/>
    <x v="0"/>
    <x v="1"/>
    <x v="164"/>
    <x v="1"/>
    <x v="1"/>
    <x v="2"/>
    <x v="461"/>
    <x v="6"/>
    <n v="3.98"/>
    <n v="2.7"/>
    <n v="1.2799999999999998"/>
    <x v="0"/>
    <s v="UMBRELLAS1555117"/>
  </r>
  <r>
    <n v="202001"/>
    <x v="0"/>
    <x v="0"/>
    <x v="1"/>
    <x v="164"/>
    <x v="1"/>
    <x v="1"/>
    <x v="3"/>
    <x v="462"/>
    <x v="6"/>
    <n v="0.36"/>
    <n v="0.16"/>
    <n v="0.19999999999999998"/>
    <x v="0"/>
    <s v="WRITING1552965"/>
  </r>
  <r>
    <n v="202001"/>
    <x v="0"/>
    <x v="0"/>
    <x v="1"/>
    <x v="164"/>
    <x v="1"/>
    <x v="1"/>
    <x v="3"/>
    <x v="459"/>
    <x v="6"/>
    <n v="0.12"/>
    <n v="0.08"/>
    <n v="3.9999999999999994E-2"/>
    <x v="0"/>
    <s v="WRITING1555118"/>
  </r>
  <r>
    <n v="202001"/>
    <x v="0"/>
    <x v="0"/>
    <x v="1"/>
    <x v="164"/>
    <x v="1"/>
    <x v="2"/>
    <x v="4"/>
    <x v="458"/>
    <x v="7"/>
    <n v="74.400000000000006"/>
    <n v="28.66"/>
    <n v="45.740000000000009"/>
    <x v="0"/>
    <s v="FLEECE &amp; KNITS1555077"/>
  </r>
  <r>
    <n v="202001"/>
    <x v="0"/>
    <x v="0"/>
    <x v="1"/>
    <x v="164"/>
    <x v="1"/>
    <x v="3"/>
    <x v="7"/>
    <x v="463"/>
    <x v="16"/>
    <n v="398"/>
    <n v="906"/>
    <n v="-508"/>
    <x v="0"/>
    <s v="CATALOGUES1554671"/>
  </r>
  <r>
    <n v="202001"/>
    <x v="0"/>
    <x v="0"/>
    <x v="1"/>
    <x v="164"/>
    <x v="1"/>
    <x v="4"/>
    <x v="8"/>
    <x v="458"/>
    <x v="6"/>
    <n v="47.34"/>
    <n v="19.34"/>
    <n v="28.000000000000004"/>
    <x v="0"/>
    <s v="JACKETS1555077"/>
  </r>
  <r>
    <n v="202001"/>
    <x v="0"/>
    <x v="0"/>
    <x v="1"/>
    <x v="165"/>
    <x v="1"/>
    <x v="9"/>
    <x v="28"/>
    <x v="464"/>
    <x v="34"/>
    <n v="7.58"/>
    <n v="4.18"/>
    <n v="3.4000000000000004"/>
    <x v="0"/>
    <s v="HEADWEAR1553550"/>
  </r>
  <r>
    <n v="202001"/>
    <x v="0"/>
    <x v="0"/>
    <x v="1"/>
    <x v="165"/>
    <x v="1"/>
    <x v="2"/>
    <x v="5"/>
    <x v="465"/>
    <x v="20"/>
    <n v="4272"/>
    <n v="2075.1799999999998"/>
    <n v="2196.8200000000002"/>
    <x v="0"/>
    <s v="POLOS1553651"/>
  </r>
  <r>
    <n v="202001"/>
    <x v="0"/>
    <x v="0"/>
    <x v="1"/>
    <x v="165"/>
    <x v="1"/>
    <x v="10"/>
    <x v="36"/>
    <x v="466"/>
    <x v="133"/>
    <n v="203.7"/>
    <n v="91.2"/>
    <n v="112.49999999999999"/>
    <x v="0"/>
    <s v="SHIRTS1552803"/>
  </r>
  <r>
    <n v="202001"/>
    <x v="0"/>
    <x v="0"/>
    <x v="1"/>
    <x v="165"/>
    <x v="1"/>
    <x v="10"/>
    <x v="36"/>
    <x v="467"/>
    <x v="166"/>
    <n v="-203.7"/>
    <n v="-92.02"/>
    <n v="-111.67999999999999"/>
    <x v="1"/>
    <s v="SHIRTS1552955"/>
  </r>
  <r>
    <n v="202001"/>
    <x v="0"/>
    <x v="0"/>
    <x v="1"/>
    <x v="166"/>
    <x v="0"/>
    <x v="1"/>
    <x v="17"/>
    <x v="468"/>
    <x v="32"/>
    <n v="620"/>
    <n v="520"/>
    <n v="100"/>
    <x v="0"/>
    <s v="GENERAL1551737"/>
  </r>
  <r>
    <n v="202001"/>
    <x v="0"/>
    <x v="0"/>
    <x v="1"/>
    <x v="167"/>
    <x v="1"/>
    <x v="0"/>
    <x v="18"/>
    <x v="469"/>
    <x v="6"/>
    <n v="22.78"/>
    <n v="8.1"/>
    <n v="14.680000000000001"/>
    <x v="0"/>
    <s v="BACKPACKS1553130"/>
  </r>
  <r>
    <n v="202001"/>
    <x v="0"/>
    <x v="0"/>
    <x v="1"/>
    <x v="167"/>
    <x v="1"/>
    <x v="0"/>
    <x v="19"/>
    <x v="470"/>
    <x v="6"/>
    <n v="3.34"/>
    <n v="1.02"/>
    <n v="2.3199999999999998"/>
    <x v="0"/>
    <s v="COOLERS1554488"/>
  </r>
  <r>
    <n v="202001"/>
    <x v="0"/>
    <x v="0"/>
    <x v="1"/>
    <x v="167"/>
    <x v="1"/>
    <x v="7"/>
    <x v="31"/>
    <x v="469"/>
    <x v="6"/>
    <n v="2.98"/>
    <n v="1.4"/>
    <n v="1.58"/>
    <x v="0"/>
    <s v="MUGS &amp; TUMBLERS1553130"/>
  </r>
  <r>
    <n v="202001"/>
    <x v="0"/>
    <x v="0"/>
    <x v="1"/>
    <x v="167"/>
    <x v="1"/>
    <x v="1"/>
    <x v="1"/>
    <x v="470"/>
    <x v="6"/>
    <n v="1.98"/>
    <n v="1.58"/>
    <n v="0.39999999999999991"/>
    <x v="0"/>
    <s v="DESKTOP1554488"/>
  </r>
  <r>
    <n v="202001"/>
    <x v="0"/>
    <x v="0"/>
    <x v="1"/>
    <x v="167"/>
    <x v="1"/>
    <x v="1"/>
    <x v="14"/>
    <x v="470"/>
    <x v="34"/>
    <n v="19.5"/>
    <n v="7.78"/>
    <n v="11.719999999999999"/>
    <x v="0"/>
    <s v="STATIONERY1554488"/>
  </r>
  <r>
    <n v="202001"/>
    <x v="0"/>
    <x v="0"/>
    <x v="1"/>
    <x v="167"/>
    <x v="1"/>
    <x v="5"/>
    <x v="10"/>
    <x v="470"/>
    <x v="6"/>
    <n v="0.42"/>
    <n v="0.32"/>
    <n v="9.9999999999999978E-2"/>
    <x v="0"/>
    <s v="HOUSEWARES1554488"/>
  </r>
  <r>
    <n v="202001"/>
    <x v="0"/>
    <x v="0"/>
    <x v="1"/>
    <x v="167"/>
    <x v="1"/>
    <x v="5"/>
    <x v="30"/>
    <x v="469"/>
    <x v="6"/>
    <n v="8.48"/>
    <n v="3.66"/>
    <n v="4.82"/>
    <x v="0"/>
    <s v="OUTDOOR &amp; LEISURE1553130"/>
  </r>
  <r>
    <n v="202001"/>
    <x v="0"/>
    <x v="0"/>
    <x v="1"/>
    <x v="167"/>
    <x v="1"/>
    <x v="5"/>
    <x v="23"/>
    <x v="470"/>
    <x v="7"/>
    <n v="1.62"/>
    <n v="0.84"/>
    <n v="0.78000000000000014"/>
    <x v="0"/>
    <s v="SAFETY AUTO &amp; TOOLS1554488"/>
  </r>
  <r>
    <n v="202001"/>
    <x v="0"/>
    <x v="0"/>
    <x v="1"/>
    <x v="167"/>
    <x v="1"/>
    <x v="4"/>
    <x v="8"/>
    <x v="469"/>
    <x v="6"/>
    <n v="64.64"/>
    <n v="25.7"/>
    <n v="38.94"/>
    <x v="0"/>
    <s v="JACKETS1553130"/>
  </r>
  <r>
    <n v="202001"/>
    <x v="0"/>
    <x v="0"/>
    <x v="1"/>
    <x v="167"/>
    <x v="1"/>
    <x v="4"/>
    <x v="8"/>
    <x v="470"/>
    <x v="6"/>
    <n v="111.1"/>
    <n v="51.46"/>
    <n v="59.639999999999993"/>
    <x v="0"/>
    <s v="JACKETS1554488"/>
  </r>
  <r>
    <n v="202001"/>
    <x v="0"/>
    <x v="0"/>
    <x v="1"/>
    <x v="167"/>
    <x v="1"/>
    <x v="6"/>
    <x v="32"/>
    <x v="469"/>
    <x v="6"/>
    <n v="0.7"/>
    <n v="0.3"/>
    <n v="0.39999999999999997"/>
    <x v="0"/>
    <s v="GENERAL TECH1553130"/>
  </r>
  <r>
    <n v="202001"/>
    <x v="0"/>
    <x v="0"/>
    <x v="1"/>
    <x v="167"/>
    <x v="1"/>
    <x v="6"/>
    <x v="32"/>
    <x v="470"/>
    <x v="8"/>
    <n v="2.3199999999999998"/>
    <n v="0.92"/>
    <n v="1.4"/>
    <x v="0"/>
    <s v="GENERAL TECH1554488"/>
  </r>
  <r>
    <n v="202001"/>
    <x v="0"/>
    <x v="0"/>
    <x v="1"/>
    <x v="168"/>
    <x v="0"/>
    <x v="1"/>
    <x v="17"/>
    <x v="471"/>
    <x v="73"/>
    <n v="840"/>
    <n v="660"/>
    <n v="180"/>
    <x v="0"/>
    <s v="GENERAL1552415"/>
  </r>
  <r>
    <n v="202001"/>
    <x v="0"/>
    <x v="0"/>
    <x v="1"/>
    <x v="169"/>
    <x v="0"/>
    <x v="3"/>
    <x v="25"/>
    <x v="472"/>
    <x v="167"/>
    <n v="1400"/>
    <n v="1260"/>
    <n v="140"/>
    <x v="0"/>
    <s v="NONWEARABLES OTHERS1553755"/>
  </r>
  <r>
    <n v="202001"/>
    <x v="0"/>
    <x v="0"/>
    <x v="1"/>
    <x v="170"/>
    <x v="1"/>
    <x v="2"/>
    <x v="5"/>
    <x v="473"/>
    <x v="164"/>
    <n v="336.24"/>
    <n v="161.76"/>
    <n v="174.48000000000002"/>
    <x v="0"/>
    <s v="POLOS1553355"/>
  </r>
  <r>
    <n v="202001"/>
    <x v="0"/>
    <x v="0"/>
    <x v="1"/>
    <x v="170"/>
    <x v="1"/>
    <x v="2"/>
    <x v="5"/>
    <x v="474"/>
    <x v="7"/>
    <n v="37.36"/>
    <n v="15.76"/>
    <n v="21.6"/>
    <x v="0"/>
    <s v="POLOS1553586"/>
  </r>
  <r>
    <n v="202001"/>
    <x v="0"/>
    <x v="0"/>
    <x v="1"/>
    <x v="170"/>
    <x v="1"/>
    <x v="3"/>
    <x v="7"/>
    <x v="475"/>
    <x v="9"/>
    <n v="29.9"/>
    <n v="60"/>
    <n v="-30.1"/>
    <x v="0"/>
    <s v="CATALOGUES1553371"/>
  </r>
  <r>
    <n v="202001"/>
    <x v="0"/>
    <x v="0"/>
    <x v="1"/>
    <x v="171"/>
    <x v="0"/>
    <x v="7"/>
    <x v="31"/>
    <x v="476"/>
    <x v="168"/>
    <n v="1766.48"/>
    <n v="1079.8"/>
    <n v="686.68000000000006"/>
    <x v="0"/>
    <s v="MUGS &amp; TUMBLERS1554201"/>
  </r>
  <r>
    <n v="202001"/>
    <x v="0"/>
    <x v="0"/>
    <x v="1"/>
    <x v="171"/>
    <x v="0"/>
    <x v="7"/>
    <x v="31"/>
    <x v="477"/>
    <x v="7"/>
    <n v="9.9"/>
    <n v="1.96"/>
    <n v="7.94"/>
    <x v="0"/>
    <s v="MUGS &amp; TUMBLERS1554381"/>
  </r>
  <r>
    <n v="202001"/>
    <x v="0"/>
    <x v="0"/>
    <x v="1"/>
    <x v="171"/>
    <x v="0"/>
    <x v="7"/>
    <x v="31"/>
    <x v="478"/>
    <x v="7"/>
    <n v="5.96"/>
    <n v="3.12"/>
    <n v="2.84"/>
    <x v="0"/>
    <s v="MUGS &amp; TUMBLERS1554383"/>
  </r>
  <r>
    <n v="202001"/>
    <x v="0"/>
    <x v="0"/>
    <x v="1"/>
    <x v="171"/>
    <x v="0"/>
    <x v="1"/>
    <x v="17"/>
    <x v="479"/>
    <x v="169"/>
    <n v="3006"/>
    <n v="1816.16"/>
    <n v="1189.8399999999999"/>
    <x v="0"/>
    <s v="GENERAL1553537"/>
  </r>
  <r>
    <n v="202001"/>
    <x v="0"/>
    <x v="0"/>
    <x v="1"/>
    <x v="171"/>
    <x v="0"/>
    <x v="1"/>
    <x v="17"/>
    <x v="480"/>
    <x v="170"/>
    <n v="73.8"/>
    <n v="44.58"/>
    <n v="29.22"/>
    <x v="0"/>
    <s v="GENERAL1553830"/>
  </r>
  <r>
    <n v="202001"/>
    <x v="0"/>
    <x v="0"/>
    <x v="1"/>
    <x v="171"/>
    <x v="0"/>
    <x v="1"/>
    <x v="17"/>
    <x v="481"/>
    <x v="51"/>
    <n v="1120"/>
    <n v="1048"/>
    <n v="72"/>
    <x v="0"/>
    <s v="GENERAL1554939"/>
  </r>
  <r>
    <n v="202001"/>
    <x v="0"/>
    <x v="0"/>
    <x v="1"/>
    <x v="171"/>
    <x v="0"/>
    <x v="1"/>
    <x v="17"/>
    <x v="482"/>
    <x v="171"/>
    <n v="864.3"/>
    <n v="703.5"/>
    <n v="160.79999999999995"/>
    <x v="0"/>
    <s v="GENERAL1554941"/>
  </r>
  <r>
    <n v="202001"/>
    <x v="0"/>
    <x v="0"/>
    <x v="1"/>
    <x v="171"/>
    <x v="0"/>
    <x v="1"/>
    <x v="17"/>
    <x v="483"/>
    <x v="44"/>
    <n v="140.28"/>
    <n v="84.98"/>
    <n v="55.3"/>
    <x v="0"/>
    <s v="GENERAL1555113"/>
  </r>
  <r>
    <n v="202001"/>
    <x v="0"/>
    <x v="0"/>
    <x v="1"/>
    <x v="172"/>
    <x v="1"/>
    <x v="1"/>
    <x v="3"/>
    <x v="484"/>
    <x v="16"/>
    <n v="1946"/>
    <n v="1192.1400000000001"/>
    <n v="753.8599999999999"/>
    <x v="0"/>
    <s v="WRITING1552376"/>
  </r>
  <r>
    <n v="202001"/>
    <x v="0"/>
    <x v="0"/>
    <x v="1"/>
    <x v="172"/>
    <x v="1"/>
    <x v="1"/>
    <x v="3"/>
    <x v="485"/>
    <x v="15"/>
    <n v="546"/>
    <n v="364.42"/>
    <n v="181.57999999999998"/>
    <x v="0"/>
    <s v="WRITING1553337"/>
  </r>
  <r>
    <n v="202001"/>
    <x v="0"/>
    <x v="0"/>
    <x v="1"/>
    <x v="172"/>
    <x v="1"/>
    <x v="5"/>
    <x v="10"/>
    <x v="486"/>
    <x v="7"/>
    <n v="22"/>
    <n v="9.74"/>
    <n v="12.26"/>
    <x v="0"/>
    <s v="HOUSEWARES1554750"/>
  </r>
  <r>
    <n v="202001"/>
    <x v="0"/>
    <x v="0"/>
    <x v="1"/>
    <x v="172"/>
    <x v="1"/>
    <x v="6"/>
    <x v="11"/>
    <x v="487"/>
    <x v="172"/>
    <n v="4325.16"/>
    <n v="3031.26"/>
    <n v="1293.8999999999996"/>
    <x v="0"/>
    <s v="AUDIO1552578"/>
  </r>
  <r>
    <n v="202001"/>
    <x v="0"/>
    <x v="0"/>
    <x v="1"/>
    <x v="172"/>
    <x v="1"/>
    <x v="6"/>
    <x v="11"/>
    <x v="488"/>
    <x v="6"/>
    <n v="7.98"/>
    <n v="5.76"/>
    <n v="2.2200000000000006"/>
    <x v="0"/>
    <s v="AUDIO1552590"/>
  </r>
  <r>
    <n v="202001"/>
    <x v="0"/>
    <x v="0"/>
    <x v="1"/>
    <x v="172"/>
    <x v="1"/>
    <x v="6"/>
    <x v="11"/>
    <x v="489"/>
    <x v="18"/>
    <n v="3990"/>
    <n v="2770.4"/>
    <n v="1219.5999999999999"/>
    <x v="0"/>
    <s v="AUDIO1552631"/>
  </r>
  <r>
    <n v="202001"/>
    <x v="0"/>
    <x v="0"/>
    <x v="1"/>
    <x v="173"/>
    <x v="1"/>
    <x v="0"/>
    <x v="18"/>
    <x v="490"/>
    <x v="7"/>
    <n v="67.34"/>
    <n v="21.7"/>
    <n v="45.64"/>
    <x v="0"/>
    <s v="BACKPACKS1554899"/>
  </r>
  <r>
    <n v="202001"/>
    <x v="0"/>
    <x v="0"/>
    <x v="1"/>
    <x v="173"/>
    <x v="1"/>
    <x v="0"/>
    <x v="27"/>
    <x v="490"/>
    <x v="7"/>
    <n v="62.28"/>
    <n v="21.38"/>
    <n v="40.900000000000006"/>
    <x v="0"/>
    <s v="TRAVEL GIFTS1554899"/>
  </r>
  <r>
    <n v="202001"/>
    <x v="0"/>
    <x v="0"/>
    <x v="1"/>
    <x v="173"/>
    <x v="1"/>
    <x v="1"/>
    <x v="3"/>
    <x v="491"/>
    <x v="2"/>
    <n v="86.4"/>
    <n v="45.76"/>
    <n v="40.640000000000008"/>
    <x v="0"/>
    <s v="WRITING1554620"/>
  </r>
  <r>
    <n v="202001"/>
    <x v="0"/>
    <x v="0"/>
    <x v="1"/>
    <x v="173"/>
    <x v="1"/>
    <x v="3"/>
    <x v="15"/>
    <x v="492"/>
    <x v="123"/>
    <n v="83"/>
    <n v="33.880000000000003"/>
    <n v="49.12"/>
    <x v="0"/>
    <s v="DECORATION CHARGES1552557"/>
  </r>
  <r>
    <n v="202001"/>
    <x v="0"/>
    <x v="0"/>
    <x v="1"/>
    <x v="173"/>
    <x v="1"/>
    <x v="4"/>
    <x v="8"/>
    <x v="493"/>
    <x v="6"/>
    <n v="31.56"/>
    <n v="12.98"/>
    <n v="18.579999999999998"/>
    <x v="0"/>
    <s v="JACKETS1553088"/>
  </r>
  <r>
    <n v="202001"/>
    <x v="0"/>
    <x v="0"/>
    <x v="1"/>
    <x v="173"/>
    <x v="1"/>
    <x v="6"/>
    <x v="32"/>
    <x v="492"/>
    <x v="15"/>
    <n v="20"/>
    <n v="4.3600000000000003"/>
    <n v="15.64"/>
    <x v="0"/>
    <s v="GENERAL TECH1552557"/>
  </r>
  <r>
    <n v="202001"/>
    <x v="0"/>
    <x v="0"/>
    <x v="1"/>
    <x v="174"/>
    <x v="0"/>
    <x v="9"/>
    <x v="28"/>
    <x v="494"/>
    <x v="6"/>
    <n v="1.6"/>
    <n v="0.82"/>
    <n v="0.78000000000000014"/>
    <x v="0"/>
    <s v="HEADWEAR1554895"/>
  </r>
  <r>
    <n v="202001"/>
    <x v="0"/>
    <x v="0"/>
    <x v="1"/>
    <x v="175"/>
    <x v="1"/>
    <x v="0"/>
    <x v="0"/>
    <x v="495"/>
    <x v="173"/>
    <n v="285.83999999999997"/>
    <n v="138.94"/>
    <n v="146.89999999999998"/>
    <x v="0"/>
    <s v="BUSINESS CASES1553104"/>
  </r>
  <r>
    <n v="202001"/>
    <x v="0"/>
    <x v="0"/>
    <x v="1"/>
    <x v="175"/>
    <x v="1"/>
    <x v="0"/>
    <x v="20"/>
    <x v="496"/>
    <x v="32"/>
    <n v="380"/>
    <n v="240.62"/>
    <n v="139.38"/>
    <x v="0"/>
    <s v="TOTES1553132"/>
  </r>
  <r>
    <n v="202001"/>
    <x v="0"/>
    <x v="0"/>
    <x v="1"/>
    <x v="175"/>
    <x v="1"/>
    <x v="5"/>
    <x v="10"/>
    <x v="497"/>
    <x v="7"/>
    <n v="65.959999999999994"/>
    <n v="27.02"/>
    <n v="38.94"/>
    <x v="0"/>
    <s v="HOUSEWARES1554921"/>
  </r>
  <r>
    <n v="202001"/>
    <x v="0"/>
    <x v="0"/>
    <x v="1"/>
    <x v="175"/>
    <x v="1"/>
    <x v="10"/>
    <x v="36"/>
    <x v="498"/>
    <x v="7"/>
    <n v="59.96"/>
    <n v="31.7"/>
    <n v="28.26"/>
    <x v="0"/>
    <s v="SHIRTS1553919"/>
  </r>
  <r>
    <n v="202001"/>
    <x v="0"/>
    <x v="0"/>
    <x v="1"/>
    <x v="176"/>
    <x v="0"/>
    <x v="3"/>
    <x v="7"/>
    <x v="499"/>
    <x v="16"/>
    <n v="398"/>
    <n v="906"/>
    <n v="-508"/>
    <x v="0"/>
    <s v="CATALOGUES1555055"/>
  </r>
  <r>
    <n v="202001"/>
    <x v="0"/>
    <x v="0"/>
    <x v="1"/>
    <x v="176"/>
    <x v="0"/>
    <x v="4"/>
    <x v="8"/>
    <x v="500"/>
    <x v="6"/>
    <n v="44.98"/>
    <n v="19.3"/>
    <n v="25.679999999999996"/>
    <x v="0"/>
    <s v="JACKETS1555089"/>
  </r>
  <r>
    <n v="202001"/>
    <x v="0"/>
    <x v="0"/>
    <x v="1"/>
    <x v="176"/>
    <x v="0"/>
    <x v="4"/>
    <x v="34"/>
    <x v="501"/>
    <x v="6"/>
    <n v="37.979999999999997"/>
    <n v="16.940000000000001"/>
    <n v="21.039999999999996"/>
    <x v="0"/>
    <s v="VESTS-BODYWARMERS1554919"/>
  </r>
  <r>
    <n v="202001"/>
    <x v="0"/>
    <x v="0"/>
    <x v="1"/>
    <x v="177"/>
    <x v="1"/>
    <x v="0"/>
    <x v="18"/>
    <x v="502"/>
    <x v="6"/>
    <n v="2.48"/>
    <n v="1.52"/>
    <n v="0.96"/>
    <x v="0"/>
    <s v="BACKPACKS1553119"/>
  </r>
  <r>
    <n v="202001"/>
    <x v="0"/>
    <x v="0"/>
    <x v="1"/>
    <x v="177"/>
    <x v="1"/>
    <x v="0"/>
    <x v="19"/>
    <x v="503"/>
    <x v="7"/>
    <n v="5.36"/>
    <n v="2.42"/>
    <n v="2.9400000000000004"/>
    <x v="0"/>
    <s v="COOLERS1554809"/>
  </r>
  <r>
    <n v="202001"/>
    <x v="0"/>
    <x v="0"/>
    <x v="1"/>
    <x v="177"/>
    <x v="1"/>
    <x v="7"/>
    <x v="29"/>
    <x v="504"/>
    <x v="174"/>
    <n v="-12.4"/>
    <n v="-7.8"/>
    <n v="-4.6000000000000005"/>
    <x v="1"/>
    <s v="CERAMICS1552520"/>
  </r>
  <r>
    <n v="202001"/>
    <x v="0"/>
    <x v="0"/>
    <x v="1"/>
    <x v="177"/>
    <x v="1"/>
    <x v="7"/>
    <x v="29"/>
    <x v="505"/>
    <x v="6"/>
    <n v="4.38"/>
    <n v="2.06"/>
    <n v="2.3199999999999998"/>
    <x v="0"/>
    <s v="CERAMICS1552806"/>
  </r>
  <r>
    <n v="202001"/>
    <x v="0"/>
    <x v="0"/>
    <x v="1"/>
    <x v="177"/>
    <x v="1"/>
    <x v="7"/>
    <x v="29"/>
    <x v="506"/>
    <x v="82"/>
    <n v="119.04"/>
    <n v="76.3"/>
    <n v="42.740000000000009"/>
    <x v="0"/>
    <s v="CERAMICS1554936"/>
  </r>
  <r>
    <n v="202001"/>
    <x v="0"/>
    <x v="0"/>
    <x v="1"/>
    <x v="177"/>
    <x v="1"/>
    <x v="7"/>
    <x v="31"/>
    <x v="503"/>
    <x v="7"/>
    <n v="25.68"/>
    <n v="9.9600000000000009"/>
    <n v="15.719999999999999"/>
    <x v="0"/>
    <s v="MUGS &amp; TUMBLERS1554809"/>
  </r>
  <r>
    <n v="202001"/>
    <x v="0"/>
    <x v="0"/>
    <x v="1"/>
    <x v="177"/>
    <x v="1"/>
    <x v="5"/>
    <x v="23"/>
    <x v="507"/>
    <x v="6"/>
    <n v="8.64"/>
    <n v="5.26"/>
    <n v="3.3800000000000008"/>
    <x v="0"/>
    <s v="SAFETY AUTO &amp; TOOLS1552849"/>
  </r>
  <r>
    <n v="202001"/>
    <x v="0"/>
    <x v="0"/>
    <x v="1"/>
    <x v="178"/>
    <x v="0"/>
    <x v="1"/>
    <x v="17"/>
    <x v="508"/>
    <x v="16"/>
    <n v="40"/>
    <n v="32.1"/>
    <n v="7.8999999999999986"/>
    <x v="0"/>
    <s v="GENERAL1552412"/>
  </r>
  <r>
    <n v="202001"/>
    <x v="0"/>
    <x v="0"/>
    <x v="1"/>
    <x v="178"/>
    <x v="0"/>
    <x v="6"/>
    <x v="12"/>
    <x v="509"/>
    <x v="16"/>
    <n v="888"/>
    <n v="481.56"/>
    <n v="406.44"/>
    <x v="0"/>
    <s v="POWER1554217"/>
  </r>
  <r>
    <n v="202001"/>
    <x v="0"/>
    <x v="0"/>
    <x v="1"/>
    <x v="179"/>
    <x v="0"/>
    <x v="3"/>
    <x v="7"/>
    <x v="510"/>
    <x v="2"/>
    <n v="39.799999999999997"/>
    <n v="90.6"/>
    <n v="-50.8"/>
    <x v="0"/>
    <s v="CATALOGUES1554060"/>
  </r>
  <r>
    <n v="202001"/>
    <x v="0"/>
    <x v="0"/>
    <x v="1"/>
    <x v="180"/>
    <x v="0"/>
    <x v="8"/>
    <x v="16"/>
    <x v="511"/>
    <x v="32"/>
    <n v="4940"/>
    <n v="4680"/>
    <n v="260"/>
    <x v="0"/>
    <s v="MEMORY1551656"/>
  </r>
  <r>
    <n v="202001"/>
    <x v="0"/>
    <x v="0"/>
    <x v="1"/>
    <x v="181"/>
    <x v="0"/>
    <x v="1"/>
    <x v="17"/>
    <x v="512"/>
    <x v="134"/>
    <n v="1462.6"/>
    <n v="1051.8599999999999"/>
    <n v="410.74"/>
    <x v="0"/>
    <s v="GENERAL1549745"/>
  </r>
  <r>
    <n v="202001"/>
    <x v="0"/>
    <x v="0"/>
    <x v="1"/>
    <x v="181"/>
    <x v="0"/>
    <x v="1"/>
    <x v="17"/>
    <x v="513"/>
    <x v="134"/>
    <n v="1462.6"/>
    <n v="1012.4"/>
    <n v="450.19999999999993"/>
    <x v="0"/>
    <s v="GENERAL1552507"/>
  </r>
  <r>
    <n v="202001"/>
    <x v="0"/>
    <x v="0"/>
    <x v="1"/>
    <x v="182"/>
    <x v="0"/>
    <x v="0"/>
    <x v="20"/>
    <x v="514"/>
    <x v="21"/>
    <n v="265"/>
    <n v="175.28"/>
    <n v="89.72"/>
    <x v="0"/>
    <s v="TOTES1553501"/>
  </r>
  <r>
    <n v="202001"/>
    <x v="0"/>
    <x v="0"/>
    <x v="1"/>
    <x v="182"/>
    <x v="0"/>
    <x v="3"/>
    <x v="15"/>
    <x v="514"/>
    <x v="100"/>
    <n v="310"/>
    <n v="52.16"/>
    <n v="257.84000000000003"/>
    <x v="0"/>
    <s v="DECORATION CHARGES1553501"/>
  </r>
  <r>
    <n v="202001"/>
    <x v="0"/>
    <x v="0"/>
    <x v="1"/>
    <x v="183"/>
    <x v="1"/>
    <x v="1"/>
    <x v="3"/>
    <x v="515"/>
    <x v="8"/>
    <n v="0.76"/>
    <n v="0.38"/>
    <n v="0.38"/>
    <x v="0"/>
    <s v="WRITING1553993"/>
  </r>
  <r>
    <n v="202001"/>
    <x v="0"/>
    <x v="0"/>
    <x v="1"/>
    <x v="184"/>
    <x v="1"/>
    <x v="5"/>
    <x v="9"/>
    <x v="516"/>
    <x v="7"/>
    <n v="11.8"/>
    <n v="7.18"/>
    <n v="4.620000000000001"/>
    <x v="0"/>
    <s v="APRON &amp; KITCHEN TEXTILES1553166"/>
  </r>
  <r>
    <n v="202001"/>
    <x v="0"/>
    <x v="0"/>
    <x v="1"/>
    <x v="184"/>
    <x v="1"/>
    <x v="2"/>
    <x v="5"/>
    <x v="517"/>
    <x v="16"/>
    <n v="998"/>
    <n v="558.70000000000005"/>
    <n v="439.29999999999995"/>
    <x v="0"/>
    <s v="POLOS1553283"/>
  </r>
  <r>
    <n v="202001"/>
    <x v="0"/>
    <x v="0"/>
    <x v="1"/>
    <x v="184"/>
    <x v="1"/>
    <x v="8"/>
    <x v="16"/>
    <x v="518"/>
    <x v="16"/>
    <n v="536"/>
    <n v="408"/>
    <n v="128"/>
    <x v="0"/>
    <s v="MEMORY1550162"/>
  </r>
  <r>
    <n v="202001"/>
    <x v="0"/>
    <x v="0"/>
    <x v="1"/>
    <x v="184"/>
    <x v="1"/>
    <x v="3"/>
    <x v="7"/>
    <x v="519"/>
    <x v="108"/>
    <n v="497.5"/>
    <n v="1132.5"/>
    <n v="-635"/>
    <x v="0"/>
    <s v="CATALOGUES1555011"/>
  </r>
  <r>
    <n v="202001"/>
    <x v="0"/>
    <x v="0"/>
    <x v="1"/>
    <x v="184"/>
    <x v="1"/>
    <x v="3"/>
    <x v="15"/>
    <x v="520"/>
    <x v="25"/>
    <n v="222"/>
    <n v="18.02"/>
    <n v="203.98"/>
    <x v="0"/>
    <s v="DECORATION CHARGES1552720"/>
  </r>
  <r>
    <n v="202001"/>
    <x v="0"/>
    <x v="0"/>
    <x v="1"/>
    <x v="184"/>
    <x v="1"/>
    <x v="3"/>
    <x v="15"/>
    <x v="521"/>
    <x v="175"/>
    <n v="86.4"/>
    <n v="4.82"/>
    <n v="81.580000000000013"/>
    <x v="0"/>
    <s v="DECORATION CHARGES1553588"/>
  </r>
  <r>
    <n v="202001"/>
    <x v="0"/>
    <x v="0"/>
    <x v="1"/>
    <x v="184"/>
    <x v="1"/>
    <x v="6"/>
    <x v="12"/>
    <x v="520"/>
    <x v="20"/>
    <n v="1254"/>
    <n v="854.48"/>
    <n v="399.52"/>
    <x v="0"/>
    <s v="POWER1552720"/>
  </r>
  <r>
    <n v="202001"/>
    <x v="0"/>
    <x v="0"/>
    <x v="1"/>
    <x v="184"/>
    <x v="1"/>
    <x v="6"/>
    <x v="12"/>
    <x v="522"/>
    <x v="150"/>
    <n v="334.4"/>
    <n v="227.86"/>
    <n v="106.53999999999996"/>
    <x v="0"/>
    <s v="POWER1553518"/>
  </r>
  <r>
    <n v="202001"/>
    <x v="0"/>
    <x v="0"/>
    <x v="1"/>
    <x v="184"/>
    <x v="1"/>
    <x v="6"/>
    <x v="12"/>
    <x v="521"/>
    <x v="150"/>
    <n v="334.4"/>
    <n v="227.86"/>
    <n v="106.53999999999996"/>
    <x v="0"/>
    <s v="POWER1553588"/>
  </r>
  <r>
    <n v="202001"/>
    <x v="0"/>
    <x v="0"/>
    <x v="1"/>
    <x v="185"/>
    <x v="0"/>
    <x v="0"/>
    <x v="27"/>
    <x v="523"/>
    <x v="126"/>
    <n v="531.52"/>
    <n v="298.86"/>
    <n v="232.65999999999997"/>
    <x v="0"/>
    <s v="TRAVEL GIFTS1553670"/>
  </r>
  <r>
    <n v="202001"/>
    <x v="0"/>
    <x v="0"/>
    <x v="1"/>
    <x v="185"/>
    <x v="0"/>
    <x v="1"/>
    <x v="14"/>
    <x v="524"/>
    <x v="129"/>
    <n v="799.98"/>
    <n v="333.34"/>
    <n v="466.64000000000004"/>
    <x v="0"/>
    <s v="STATIONERY1553368"/>
  </r>
  <r>
    <n v="202001"/>
    <x v="0"/>
    <x v="0"/>
    <x v="1"/>
    <x v="186"/>
    <x v="0"/>
    <x v="7"/>
    <x v="13"/>
    <x v="525"/>
    <x v="6"/>
    <n v="13.98"/>
    <n v="5.7"/>
    <n v="8.2800000000000011"/>
    <x v="0"/>
    <s v="SPORT BOTTLES1551491"/>
  </r>
  <r>
    <n v="202001"/>
    <x v="0"/>
    <x v="0"/>
    <x v="1"/>
    <x v="186"/>
    <x v="0"/>
    <x v="3"/>
    <x v="15"/>
    <x v="525"/>
    <x v="6"/>
    <n v="70"/>
    <n v="21.18"/>
    <n v="48.82"/>
    <x v="0"/>
    <s v="DECORATION CHARGES1551491"/>
  </r>
  <r>
    <n v="202001"/>
    <x v="0"/>
    <x v="0"/>
    <x v="1"/>
    <x v="187"/>
    <x v="1"/>
    <x v="3"/>
    <x v="7"/>
    <x v="526"/>
    <x v="13"/>
    <n v="19.899999999999999"/>
    <n v="45.3"/>
    <n v="-25.4"/>
    <x v="0"/>
    <s v="CATALOGUES1554964"/>
  </r>
  <r>
    <n v="202001"/>
    <x v="0"/>
    <x v="0"/>
    <x v="1"/>
    <x v="188"/>
    <x v="1"/>
    <x v="3"/>
    <x v="7"/>
    <x v="527"/>
    <x v="16"/>
    <n v="398"/>
    <n v="906"/>
    <n v="-508"/>
    <x v="0"/>
    <s v="CATALOGUES1554985"/>
  </r>
  <r>
    <n v="202001"/>
    <x v="0"/>
    <x v="0"/>
    <x v="1"/>
    <x v="188"/>
    <x v="1"/>
    <x v="6"/>
    <x v="11"/>
    <x v="528"/>
    <x v="6"/>
    <n v="5.48"/>
    <n v="2.62"/>
    <n v="2.8600000000000003"/>
    <x v="0"/>
    <s v="AUDIO1553195"/>
  </r>
  <r>
    <n v="202001"/>
    <x v="0"/>
    <x v="0"/>
    <x v="1"/>
    <x v="189"/>
    <x v="0"/>
    <x v="0"/>
    <x v="20"/>
    <x v="529"/>
    <x v="18"/>
    <n v="440"/>
    <n v="330"/>
    <n v="110"/>
    <x v="0"/>
    <s v="TOTES1554408"/>
  </r>
  <r>
    <n v="202001"/>
    <x v="0"/>
    <x v="0"/>
    <x v="1"/>
    <x v="189"/>
    <x v="0"/>
    <x v="1"/>
    <x v="17"/>
    <x v="530"/>
    <x v="38"/>
    <n v="712.98"/>
    <n v="547.74"/>
    <n v="165.24"/>
    <x v="0"/>
    <s v="GENERAL1554741"/>
  </r>
  <r>
    <n v="202001"/>
    <x v="0"/>
    <x v="0"/>
    <x v="1"/>
    <x v="190"/>
    <x v="1"/>
    <x v="1"/>
    <x v="17"/>
    <x v="531"/>
    <x v="30"/>
    <n v="728"/>
    <n v="518"/>
    <n v="210"/>
    <x v="0"/>
    <s v="GENERAL1551580"/>
  </r>
  <r>
    <n v="202001"/>
    <x v="0"/>
    <x v="0"/>
    <x v="1"/>
    <x v="190"/>
    <x v="1"/>
    <x v="1"/>
    <x v="14"/>
    <x v="532"/>
    <x v="42"/>
    <n v="880.72"/>
    <n v="299.52"/>
    <n v="581.20000000000005"/>
    <x v="0"/>
    <s v="STATIONERY1553390"/>
  </r>
  <r>
    <n v="202001"/>
    <x v="0"/>
    <x v="0"/>
    <x v="1"/>
    <x v="191"/>
    <x v="0"/>
    <x v="5"/>
    <x v="10"/>
    <x v="533"/>
    <x v="85"/>
    <n v="133.62"/>
    <n v="98.9"/>
    <n v="34.72"/>
    <x v="0"/>
    <s v="HOUSEWARES1552827"/>
  </r>
  <r>
    <n v="202001"/>
    <x v="0"/>
    <x v="0"/>
    <x v="1"/>
    <x v="191"/>
    <x v="0"/>
    <x v="6"/>
    <x v="12"/>
    <x v="534"/>
    <x v="6"/>
    <n v="1.64"/>
    <n v="1.2"/>
    <n v="0.43999999999999995"/>
    <x v="0"/>
    <s v="POWER1554554"/>
  </r>
  <r>
    <n v="202001"/>
    <x v="0"/>
    <x v="0"/>
    <x v="1"/>
    <x v="192"/>
    <x v="1"/>
    <x v="7"/>
    <x v="31"/>
    <x v="535"/>
    <x v="63"/>
    <n v="197.6"/>
    <n v="107.58"/>
    <n v="90.02"/>
    <x v="0"/>
    <s v="MUGS &amp; TUMBLERS1554908"/>
  </r>
  <r>
    <n v="202001"/>
    <x v="0"/>
    <x v="0"/>
    <x v="1"/>
    <x v="192"/>
    <x v="1"/>
    <x v="5"/>
    <x v="33"/>
    <x v="536"/>
    <x v="7"/>
    <n v="24.8"/>
    <n v="12.34"/>
    <n v="12.46"/>
    <x v="0"/>
    <s v="BLANKETS1553933"/>
  </r>
  <r>
    <n v="202001"/>
    <x v="0"/>
    <x v="0"/>
    <x v="1"/>
    <x v="193"/>
    <x v="1"/>
    <x v="7"/>
    <x v="29"/>
    <x v="537"/>
    <x v="6"/>
    <n v="4.62"/>
    <n v="2.12"/>
    <n v="2.5"/>
    <x v="0"/>
    <s v="CERAMICS1553302"/>
  </r>
  <r>
    <n v="202001"/>
    <x v="0"/>
    <x v="0"/>
    <x v="1"/>
    <x v="194"/>
    <x v="1"/>
    <x v="3"/>
    <x v="7"/>
    <x v="538"/>
    <x v="102"/>
    <n v="99.5"/>
    <n v="241.2"/>
    <n v="-141.69999999999999"/>
    <x v="0"/>
    <s v="CATALOGUES1553794"/>
  </r>
  <r>
    <n v="202001"/>
    <x v="0"/>
    <x v="0"/>
    <x v="1"/>
    <x v="194"/>
    <x v="1"/>
    <x v="4"/>
    <x v="8"/>
    <x v="539"/>
    <x v="6"/>
    <n v="111.1"/>
    <n v="46.5"/>
    <n v="64.599999999999994"/>
    <x v="0"/>
    <s v="JACKETS1553615"/>
  </r>
  <r>
    <n v="202001"/>
    <x v="0"/>
    <x v="0"/>
    <x v="1"/>
    <x v="195"/>
    <x v="1"/>
    <x v="0"/>
    <x v="18"/>
    <x v="540"/>
    <x v="6"/>
    <n v="49.68"/>
    <n v="19.440000000000001"/>
    <n v="30.24"/>
    <x v="0"/>
    <s v="BACKPACKS1554803"/>
  </r>
  <r>
    <n v="202001"/>
    <x v="0"/>
    <x v="0"/>
    <x v="1"/>
    <x v="195"/>
    <x v="1"/>
    <x v="0"/>
    <x v="19"/>
    <x v="541"/>
    <x v="0"/>
    <n v="1404"/>
    <n v="679.42"/>
    <n v="724.58"/>
    <x v="0"/>
    <s v="COOLERS1554317"/>
  </r>
  <r>
    <n v="202001"/>
    <x v="0"/>
    <x v="0"/>
    <x v="1"/>
    <x v="195"/>
    <x v="1"/>
    <x v="0"/>
    <x v="20"/>
    <x v="542"/>
    <x v="18"/>
    <n v="990"/>
    <n v="503.16"/>
    <n v="486.84"/>
    <x v="0"/>
    <s v="TOTES1553410"/>
  </r>
  <r>
    <n v="202001"/>
    <x v="0"/>
    <x v="0"/>
    <x v="1"/>
    <x v="195"/>
    <x v="1"/>
    <x v="0"/>
    <x v="27"/>
    <x v="543"/>
    <x v="6"/>
    <n v="4.5599999999999996"/>
    <n v="2.56"/>
    <n v="1.9999999999999996"/>
    <x v="0"/>
    <s v="TRAVEL GIFTS1552609"/>
  </r>
  <r>
    <n v="202001"/>
    <x v="0"/>
    <x v="0"/>
    <x v="1"/>
    <x v="195"/>
    <x v="1"/>
    <x v="7"/>
    <x v="31"/>
    <x v="544"/>
    <x v="0"/>
    <n v="816"/>
    <n v="313.89999999999998"/>
    <n v="502.1"/>
    <x v="0"/>
    <s v="MUGS &amp; TUMBLERS1554162"/>
  </r>
  <r>
    <n v="202001"/>
    <x v="0"/>
    <x v="0"/>
    <x v="1"/>
    <x v="195"/>
    <x v="1"/>
    <x v="9"/>
    <x v="28"/>
    <x v="545"/>
    <x v="176"/>
    <n v="143"/>
    <n v="110.08"/>
    <n v="32.92"/>
    <x v="0"/>
    <s v="HEADWEAR1552369"/>
  </r>
  <r>
    <n v="202001"/>
    <x v="0"/>
    <x v="0"/>
    <x v="1"/>
    <x v="195"/>
    <x v="1"/>
    <x v="5"/>
    <x v="22"/>
    <x v="542"/>
    <x v="0"/>
    <n v="284"/>
    <n v="133.34"/>
    <n v="150.66"/>
    <x v="0"/>
    <s v="LIGHTING1553410"/>
  </r>
  <r>
    <n v="202001"/>
    <x v="0"/>
    <x v="0"/>
    <x v="1"/>
    <x v="195"/>
    <x v="1"/>
    <x v="3"/>
    <x v="15"/>
    <x v="544"/>
    <x v="129"/>
    <n v="128"/>
    <n v="19.46"/>
    <n v="108.53999999999999"/>
    <x v="0"/>
    <s v="DECORATION CHARGES1554162"/>
  </r>
  <r>
    <n v="202001"/>
    <x v="0"/>
    <x v="0"/>
    <x v="1"/>
    <x v="195"/>
    <x v="1"/>
    <x v="4"/>
    <x v="34"/>
    <x v="546"/>
    <x v="7"/>
    <n v="75.959999999999994"/>
    <n v="33.1"/>
    <n v="42.859999999999992"/>
    <x v="0"/>
    <s v="VESTS-BODYWARMERS1553301"/>
  </r>
  <r>
    <n v="202001"/>
    <x v="0"/>
    <x v="0"/>
    <x v="1"/>
    <x v="195"/>
    <x v="1"/>
    <x v="4"/>
    <x v="34"/>
    <x v="547"/>
    <x v="79"/>
    <n v="569.70000000000005"/>
    <n v="251.22"/>
    <n v="318.48"/>
    <x v="0"/>
    <s v="VESTS-BODYWARMERS1554055"/>
  </r>
  <r>
    <n v="202001"/>
    <x v="0"/>
    <x v="0"/>
    <x v="1"/>
    <x v="195"/>
    <x v="1"/>
    <x v="4"/>
    <x v="34"/>
    <x v="540"/>
    <x v="34"/>
    <n v="113.94"/>
    <n v="51.08"/>
    <n v="62.86"/>
    <x v="0"/>
    <s v="VESTS-BODYWARMERS1554803"/>
  </r>
  <r>
    <n v="202001"/>
    <x v="0"/>
    <x v="0"/>
    <x v="1"/>
    <x v="195"/>
    <x v="1"/>
    <x v="6"/>
    <x v="11"/>
    <x v="548"/>
    <x v="65"/>
    <n v="1115.2"/>
    <n v="659.16"/>
    <n v="456.04000000000008"/>
    <x v="0"/>
    <s v="AUDIO1552765"/>
  </r>
  <r>
    <n v="202001"/>
    <x v="0"/>
    <x v="0"/>
    <x v="1"/>
    <x v="195"/>
    <x v="1"/>
    <x v="6"/>
    <x v="11"/>
    <x v="549"/>
    <x v="66"/>
    <n v="334.56"/>
    <n v="197.74"/>
    <n v="136.82"/>
    <x v="0"/>
    <s v="AUDIO1553089"/>
  </r>
  <r>
    <n v="202001"/>
    <x v="0"/>
    <x v="0"/>
    <x v="1"/>
    <x v="196"/>
    <x v="1"/>
    <x v="0"/>
    <x v="20"/>
    <x v="550"/>
    <x v="129"/>
    <n v="249.24"/>
    <n v="144.62"/>
    <n v="104.62"/>
    <x v="0"/>
    <s v="TOTES1553044"/>
  </r>
  <r>
    <n v="202001"/>
    <x v="0"/>
    <x v="0"/>
    <x v="1"/>
    <x v="196"/>
    <x v="1"/>
    <x v="7"/>
    <x v="13"/>
    <x v="551"/>
    <x v="82"/>
    <n v="258.24"/>
    <n v="114.4"/>
    <n v="143.84"/>
    <x v="0"/>
    <s v="SPORT BOTTLES1554285"/>
  </r>
  <r>
    <n v="202001"/>
    <x v="0"/>
    <x v="0"/>
    <x v="1"/>
    <x v="196"/>
    <x v="1"/>
    <x v="3"/>
    <x v="15"/>
    <x v="550"/>
    <x v="91"/>
    <n v="176.68"/>
    <n v="33.68"/>
    <n v="143"/>
    <x v="0"/>
    <s v="DECORATION CHARGES1553044"/>
  </r>
  <r>
    <n v="202001"/>
    <x v="0"/>
    <x v="0"/>
    <x v="1"/>
    <x v="197"/>
    <x v="1"/>
    <x v="3"/>
    <x v="7"/>
    <x v="552"/>
    <x v="15"/>
    <n v="199"/>
    <n v="453"/>
    <n v="-254"/>
    <x v="0"/>
    <s v="CATALOGUES1555012"/>
  </r>
  <r>
    <n v="202001"/>
    <x v="0"/>
    <x v="0"/>
    <x v="1"/>
    <x v="198"/>
    <x v="0"/>
    <x v="7"/>
    <x v="13"/>
    <x v="553"/>
    <x v="177"/>
    <n v="2876.4"/>
    <n v="1186.22"/>
    <n v="1690.18"/>
    <x v="0"/>
    <s v="SPORT BOTTLES1553008"/>
  </r>
  <r>
    <n v="202001"/>
    <x v="0"/>
    <x v="0"/>
    <x v="1"/>
    <x v="198"/>
    <x v="0"/>
    <x v="3"/>
    <x v="15"/>
    <x v="553"/>
    <x v="178"/>
    <n v="209.2"/>
    <n v="24.78"/>
    <n v="184.42"/>
    <x v="0"/>
    <s v="DECORATION CHARGES1553008"/>
  </r>
  <r>
    <n v="202001"/>
    <x v="0"/>
    <x v="0"/>
    <x v="1"/>
    <x v="198"/>
    <x v="0"/>
    <x v="4"/>
    <x v="34"/>
    <x v="554"/>
    <x v="148"/>
    <n v="-219"/>
    <n v="-103"/>
    <n v="-116"/>
    <x v="1"/>
    <s v="VESTS-BODYWARMERS1554398"/>
  </r>
  <r>
    <n v="202001"/>
    <x v="0"/>
    <x v="0"/>
    <x v="1"/>
    <x v="199"/>
    <x v="1"/>
    <x v="1"/>
    <x v="17"/>
    <x v="555"/>
    <x v="21"/>
    <n v="290"/>
    <n v="225"/>
    <n v="65"/>
    <x v="0"/>
    <s v="GENERAL1553433"/>
  </r>
  <r>
    <n v="202001"/>
    <x v="0"/>
    <x v="0"/>
    <x v="1"/>
    <x v="199"/>
    <x v="1"/>
    <x v="5"/>
    <x v="10"/>
    <x v="556"/>
    <x v="6"/>
    <n v="217.22"/>
    <n v="178.66"/>
    <n v="38.56"/>
    <x v="0"/>
    <s v="HOUSEWARES1553667"/>
  </r>
  <r>
    <n v="202001"/>
    <x v="0"/>
    <x v="0"/>
    <x v="1"/>
    <x v="199"/>
    <x v="1"/>
    <x v="6"/>
    <x v="32"/>
    <x v="557"/>
    <x v="6"/>
    <n v="44.08"/>
    <n v="35.58"/>
    <n v="8.5"/>
    <x v="0"/>
    <s v="GENERAL TECH1553606"/>
  </r>
  <r>
    <n v="202001"/>
    <x v="0"/>
    <x v="0"/>
    <x v="1"/>
    <x v="200"/>
    <x v="0"/>
    <x v="2"/>
    <x v="5"/>
    <x v="558"/>
    <x v="6"/>
    <n v="13.58"/>
    <n v="7.66"/>
    <n v="5.92"/>
    <x v="0"/>
    <s v="POLOS1552764"/>
  </r>
  <r>
    <n v="202001"/>
    <x v="0"/>
    <x v="0"/>
    <x v="1"/>
    <x v="200"/>
    <x v="0"/>
    <x v="4"/>
    <x v="8"/>
    <x v="558"/>
    <x v="7"/>
    <n v="79.959999999999994"/>
    <n v="59.04"/>
    <n v="20.919999999999995"/>
    <x v="0"/>
    <s v="JACKETS1552764"/>
  </r>
  <r>
    <n v="202001"/>
    <x v="0"/>
    <x v="0"/>
    <x v="1"/>
    <x v="201"/>
    <x v="0"/>
    <x v="0"/>
    <x v="20"/>
    <x v="559"/>
    <x v="73"/>
    <n v="3150"/>
    <n v="1620"/>
    <n v="1530"/>
    <x v="0"/>
    <s v="TOTES1554612"/>
  </r>
  <r>
    <n v="202001"/>
    <x v="0"/>
    <x v="0"/>
    <x v="1"/>
    <x v="201"/>
    <x v="0"/>
    <x v="7"/>
    <x v="13"/>
    <x v="560"/>
    <x v="6"/>
    <n v="11.56"/>
    <n v="4.88"/>
    <n v="6.6800000000000006"/>
    <x v="0"/>
    <s v="SPORT BOTTLES1552877"/>
  </r>
  <r>
    <n v="202001"/>
    <x v="0"/>
    <x v="0"/>
    <x v="1"/>
    <x v="201"/>
    <x v="0"/>
    <x v="1"/>
    <x v="21"/>
    <x v="561"/>
    <x v="32"/>
    <n v="240"/>
    <n v="132.4"/>
    <n v="107.6"/>
    <x v="0"/>
    <s v="KEYCHAINS1551855"/>
  </r>
  <r>
    <n v="202001"/>
    <x v="0"/>
    <x v="0"/>
    <x v="1"/>
    <x v="201"/>
    <x v="0"/>
    <x v="1"/>
    <x v="14"/>
    <x v="562"/>
    <x v="93"/>
    <n v="1078.8"/>
    <n v="471.06"/>
    <n v="607.74"/>
    <x v="0"/>
    <s v="STATIONERY1548236"/>
  </r>
  <r>
    <n v="202001"/>
    <x v="0"/>
    <x v="0"/>
    <x v="1"/>
    <x v="201"/>
    <x v="0"/>
    <x v="1"/>
    <x v="3"/>
    <x v="563"/>
    <x v="48"/>
    <n v="207.5"/>
    <n v="107"/>
    <n v="100.5"/>
    <x v="0"/>
    <s v="WRITING1550340"/>
  </r>
  <r>
    <n v="202001"/>
    <x v="0"/>
    <x v="0"/>
    <x v="1"/>
    <x v="201"/>
    <x v="0"/>
    <x v="5"/>
    <x v="30"/>
    <x v="564"/>
    <x v="6"/>
    <n v="8.58"/>
    <n v="3.84"/>
    <n v="4.74"/>
    <x v="0"/>
    <s v="OUTDOOR &amp; LEISURE1552873"/>
  </r>
  <r>
    <n v="202001"/>
    <x v="0"/>
    <x v="0"/>
    <x v="1"/>
    <x v="201"/>
    <x v="0"/>
    <x v="3"/>
    <x v="15"/>
    <x v="562"/>
    <x v="179"/>
    <n v="214"/>
    <n v="26.98"/>
    <n v="187.02"/>
    <x v="0"/>
    <s v="DECORATION CHARGES1548236"/>
  </r>
  <r>
    <n v="202001"/>
    <x v="0"/>
    <x v="0"/>
    <x v="1"/>
    <x v="201"/>
    <x v="0"/>
    <x v="3"/>
    <x v="15"/>
    <x v="563"/>
    <x v="49"/>
    <n v="81"/>
    <n v="33.380000000000003"/>
    <n v="47.62"/>
    <x v="0"/>
    <s v="DECORATION CHARGES1550340"/>
  </r>
  <r>
    <n v="202001"/>
    <x v="0"/>
    <x v="0"/>
    <x v="1"/>
    <x v="201"/>
    <x v="0"/>
    <x v="3"/>
    <x v="15"/>
    <x v="561"/>
    <x v="40"/>
    <n v="380"/>
    <n v="20.440000000000001"/>
    <n v="359.56"/>
    <x v="0"/>
    <s v="DECORATION CHARGES1551855"/>
  </r>
  <r>
    <n v="202001"/>
    <x v="0"/>
    <x v="0"/>
    <x v="1"/>
    <x v="202"/>
    <x v="0"/>
    <x v="7"/>
    <x v="13"/>
    <x v="565"/>
    <x v="6"/>
    <n v="17.5"/>
    <n v="5.24"/>
    <n v="12.26"/>
    <x v="0"/>
    <s v="SPORT BOTTLES1551010"/>
  </r>
  <r>
    <n v="202001"/>
    <x v="0"/>
    <x v="0"/>
    <x v="1"/>
    <x v="202"/>
    <x v="0"/>
    <x v="7"/>
    <x v="13"/>
    <x v="566"/>
    <x v="7"/>
    <n v="35.4"/>
    <n v="12.86"/>
    <n v="22.54"/>
    <x v="0"/>
    <s v="SPORT BOTTLES1554371"/>
  </r>
  <r>
    <n v="202001"/>
    <x v="0"/>
    <x v="0"/>
    <x v="1"/>
    <x v="202"/>
    <x v="0"/>
    <x v="3"/>
    <x v="7"/>
    <x v="567"/>
    <x v="14"/>
    <n v="59.8"/>
    <n v="105.3"/>
    <n v="-45.5"/>
    <x v="0"/>
    <s v="CATALOGUES1554442"/>
  </r>
  <r>
    <n v="202001"/>
    <x v="0"/>
    <x v="0"/>
    <x v="1"/>
    <x v="203"/>
    <x v="0"/>
    <x v="5"/>
    <x v="22"/>
    <x v="568"/>
    <x v="21"/>
    <n v="390"/>
    <n v="178.64"/>
    <n v="211.36"/>
    <x v="0"/>
    <s v="LIGHTING1554651"/>
  </r>
  <r>
    <n v="202001"/>
    <x v="0"/>
    <x v="0"/>
    <x v="1"/>
    <x v="203"/>
    <x v="0"/>
    <x v="3"/>
    <x v="15"/>
    <x v="568"/>
    <x v="24"/>
    <n v="150"/>
    <n v="5.44"/>
    <n v="144.56"/>
    <x v="0"/>
    <s v="DECORATION CHARGES1554651"/>
  </r>
  <r>
    <n v="202001"/>
    <x v="0"/>
    <x v="0"/>
    <x v="1"/>
    <x v="204"/>
    <x v="1"/>
    <x v="0"/>
    <x v="19"/>
    <x v="569"/>
    <x v="7"/>
    <n v="6.54"/>
    <n v="4.5999999999999996"/>
    <n v="1.9400000000000004"/>
    <x v="0"/>
    <s v="COOLERS1554739"/>
  </r>
  <r>
    <n v="202001"/>
    <x v="0"/>
    <x v="0"/>
    <x v="1"/>
    <x v="204"/>
    <x v="1"/>
    <x v="0"/>
    <x v="20"/>
    <x v="569"/>
    <x v="6"/>
    <n v="0.76"/>
    <n v="0.62"/>
    <n v="0.14000000000000001"/>
    <x v="0"/>
    <s v="TOTES1554739"/>
  </r>
  <r>
    <n v="202001"/>
    <x v="0"/>
    <x v="0"/>
    <x v="1"/>
    <x v="204"/>
    <x v="1"/>
    <x v="7"/>
    <x v="29"/>
    <x v="569"/>
    <x v="6"/>
    <n v="2.76"/>
    <n v="1.46"/>
    <n v="1.2999999999999998"/>
    <x v="0"/>
    <s v="CERAMICS1554739"/>
  </r>
  <r>
    <n v="202001"/>
    <x v="0"/>
    <x v="0"/>
    <x v="1"/>
    <x v="204"/>
    <x v="1"/>
    <x v="7"/>
    <x v="31"/>
    <x v="569"/>
    <x v="6"/>
    <n v="1.74"/>
    <n v="1"/>
    <n v="0.74"/>
    <x v="0"/>
    <s v="MUGS &amp; TUMBLERS1554739"/>
  </r>
  <r>
    <n v="202001"/>
    <x v="0"/>
    <x v="0"/>
    <x v="1"/>
    <x v="204"/>
    <x v="1"/>
    <x v="7"/>
    <x v="13"/>
    <x v="569"/>
    <x v="34"/>
    <n v="7.52"/>
    <n v="5.9"/>
    <n v="1.6199999999999992"/>
    <x v="0"/>
    <s v="SPORT BOTTLES1554739"/>
  </r>
  <r>
    <n v="202001"/>
    <x v="0"/>
    <x v="0"/>
    <x v="1"/>
    <x v="204"/>
    <x v="1"/>
    <x v="9"/>
    <x v="28"/>
    <x v="569"/>
    <x v="6"/>
    <n v="6.06"/>
    <n v="4.66"/>
    <n v="1.3999999999999995"/>
    <x v="0"/>
    <s v="HEADWEAR1554739"/>
  </r>
  <r>
    <n v="202001"/>
    <x v="0"/>
    <x v="0"/>
    <x v="1"/>
    <x v="204"/>
    <x v="1"/>
    <x v="1"/>
    <x v="17"/>
    <x v="569"/>
    <x v="6"/>
    <n v="5.96"/>
    <n v="5.26"/>
    <n v="0.70000000000000018"/>
    <x v="0"/>
    <s v="GENERAL1554739"/>
  </r>
  <r>
    <n v="202001"/>
    <x v="0"/>
    <x v="0"/>
    <x v="1"/>
    <x v="204"/>
    <x v="1"/>
    <x v="1"/>
    <x v="21"/>
    <x v="569"/>
    <x v="34"/>
    <n v="2.52"/>
    <n v="2.36"/>
    <n v="0.16000000000000014"/>
    <x v="0"/>
    <s v="KEYCHAINS1554739"/>
  </r>
  <r>
    <n v="202001"/>
    <x v="0"/>
    <x v="0"/>
    <x v="1"/>
    <x v="204"/>
    <x v="1"/>
    <x v="1"/>
    <x v="3"/>
    <x v="569"/>
    <x v="34"/>
    <n v="57.34"/>
    <n v="51.38"/>
    <n v="5.9600000000000009"/>
    <x v="0"/>
    <s v="WRITING1554739"/>
  </r>
  <r>
    <n v="202001"/>
    <x v="0"/>
    <x v="0"/>
    <x v="1"/>
    <x v="204"/>
    <x v="1"/>
    <x v="5"/>
    <x v="24"/>
    <x v="569"/>
    <x v="6"/>
    <n v="1.4"/>
    <n v="1.24"/>
    <n v="0.15999999999999992"/>
    <x v="0"/>
    <s v="HBA1554739"/>
  </r>
  <r>
    <n v="202001"/>
    <x v="0"/>
    <x v="0"/>
    <x v="1"/>
    <x v="204"/>
    <x v="1"/>
    <x v="5"/>
    <x v="10"/>
    <x v="570"/>
    <x v="48"/>
    <n v="157.5"/>
    <n v="82.7"/>
    <n v="74.8"/>
    <x v="0"/>
    <s v="HOUSEWARES1552787"/>
  </r>
  <r>
    <n v="202001"/>
    <x v="0"/>
    <x v="0"/>
    <x v="1"/>
    <x v="204"/>
    <x v="1"/>
    <x v="5"/>
    <x v="30"/>
    <x v="569"/>
    <x v="7"/>
    <n v="11.1"/>
    <n v="8.2799999999999994"/>
    <n v="2.8200000000000003"/>
    <x v="0"/>
    <s v="OUTDOOR &amp; LEISURE1554739"/>
  </r>
  <r>
    <n v="202001"/>
    <x v="0"/>
    <x v="0"/>
    <x v="1"/>
    <x v="204"/>
    <x v="1"/>
    <x v="2"/>
    <x v="4"/>
    <x v="569"/>
    <x v="6"/>
    <n v="20.62"/>
    <n v="14.12"/>
    <n v="6.5000000000000018"/>
    <x v="0"/>
    <s v="FLEECE &amp; KNITS1554739"/>
  </r>
  <r>
    <n v="202001"/>
    <x v="0"/>
    <x v="0"/>
    <x v="1"/>
    <x v="204"/>
    <x v="1"/>
    <x v="2"/>
    <x v="5"/>
    <x v="569"/>
    <x v="34"/>
    <n v="24.44"/>
    <n v="22.72"/>
    <n v="1.7200000000000024"/>
    <x v="0"/>
    <s v="POLOS1554739"/>
  </r>
  <r>
    <n v="202001"/>
    <x v="0"/>
    <x v="0"/>
    <x v="1"/>
    <x v="204"/>
    <x v="1"/>
    <x v="2"/>
    <x v="6"/>
    <x v="569"/>
    <x v="6"/>
    <n v="1.76"/>
    <n v="2.06"/>
    <n v="-0.30000000000000004"/>
    <x v="0"/>
    <s v="T-SHIRTS &amp; ACTIVE TOPS1554739"/>
  </r>
  <r>
    <n v="202001"/>
    <x v="0"/>
    <x v="0"/>
    <x v="1"/>
    <x v="204"/>
    <x v="1"/>
    <x v="4"/>
    <x v="8"/>
    <x v="569"/>
    <x v="6"/>
    <n v="64.8"/>
    <n v="51.12"/>
    <n v="13.68"/>
    <x v="0"/>
    <s v="JACKETS1554739"/>
  </r>
  <r>
    <n v="202001"/>
    <x v="0"/>
    <x v="0"/>
    <x v="1"/>
    <x v="204"/>
    <x v="1"/>
    <x v="6"/>
    <x v="32"/>
    <x v="569"/>
    <x v="6"/>
    <n v="0.98"/>
    <n v="0.74"/>
    <n v="0.24"/>
    <x v="0"/>
    <s v="GENERAL TECH1554739"/>
  </r>
  <r>
    <n v="202001"/>
    <x v="0"/>
    <x v="0"/>
    <x v="1"/>
    <x v="204"/>
    <x v="1"/>
    <x v="10"/>
    <x v="36"/>
    <x v="569"/>
    <x v="6"/>
    <n v="20.02"/>
    <n v="15.32"/>
    <n v="4.6999999999999993"/>
    <x v="0"/>
    <s v="SHIRTS1554739"/>
  </r>
  <r>
    <n v="202001"/>
    <x v="0"/>
    <x v="0"/>
    <x v="1"/>
    <x v="205"/>
    <x v="1"/>
    <x v="0"/>
    <x v="18"/>
    <x v="571"/>
    <x v="6"/>
    <n v="1.7"/>
    <n v="0.68"/>
    <n v="1.02"/>
    <x v="0"/>
    <s v="BACKPACKS1554304"/>
  </r>
  <r>
    <n v="202001"/>
    <x v="0"/>
    <x v="0"/>
    <x v="1"/>
    <x v="205"/>
    <x v="1"/>
    <x v="0"/>
    <x v="26"/>
    <x v="572"/>
    <x v="16"/>
    <n v="292"/>
    <n v="145.68"/>
    <n v="146.32"/>
    <x v="0"/>
    <s v="DUFFELS1552802"/>
  </r>
  <r>
    <n v="202001"/>
    <x v="0"/>
    <x v="0"/>
    <x v="1"/>
    <x v="205"/>
    <x v="1"/>
    <x v="0"/>
    <x v="20"/>
    <x v="571"/>
    <x v="6"/>
    <n v="1.62"/>
    <n v="0.64"/>
    <n v="0.98000000000000009"/>
    <x v="0"/>
    <s v="TOTES1554304"/>
  </r>
  <r>
    <n v="202001"/>
    <x v="0"/>
    <x v="0"/>
    <x v="1"/>
    <x v="205"/>
    <x v="1"/>
    <x v="7"/>
    <x v="35"/>
    <x v="571"/>
    <x v="6"/>
    <n v="3.66"/>
    <n v="1.64"/>
    <n v="2.0200000000000005"/>
    <x v="0"/>
    <s v="SPECIALTIES &amp; PACKAGING1554304"/>
  </r>
  <r>
    <n v="202001"/>
    <x v="0"/>
    <x v="0"/>
    <x v="1"/>
    <x v="205"/>
    <x v="1"/>
    <x v="1"/>
    <x v="17"/>
    <x v="571"/>
    <x v="7"/>
    <n v="2.4"/>
    <n v="1.34"/>
    <n v="1.0599999999999998"/>
    <x v="0"/>
    <s v="GENERAL1554304"/>
  </r>
  <r>
    <n v="202001"/>
    <x v="0"/>
    <x v="0"/>
    <x v="1"/>
    <x v="205"/>
    <x v="1"/>
    <x v="1"/>
    <x v="14"/>
    <x v="573"/>
    <x v="48"/>
    <n v="73.5"/>
    <n v="32.659999999999997"/>
    <n v="40.840000000000003"/>
    <x v="0"/>
    <s v="STATIONERY1553864"/>
  </r>
  <r>
    <n v="202001"/>
    <x v="0"/>
    <x v="0"/>
    <x v="1"/>
    <x v="205"/>
    <x v="1"/>
    <x v="1"/>
    <x v="2"/>
    <x v="571"/>
    <x v="6"/>
    <n v="10.46"/>
    <n v="4.3"/>
    <n v="6.160000000000001"/>
    <x v="0"/>
    <s v="UMBRELLAS1554304"/>
  </r>
  <r>
    <n v="202001"/>
    <x v="0"/>
    <x v="0"/>
    <x v="1"/>
    <x v="205"/>
    <x v="1"/>
    <x v="1"/>
    <x v="3"/>
    <x v="571"/>
    <x v="79"/>
    <n v="4.5"/>
    <n v="2.5"/>
    <n v="2"/>
    <x v="0"/>
    <s v="WRITING1554304"/>
  </r>
  <r>
    <n v="202001"/>
    <x v="0"/>
    <x v="0"/>
    <x v="1"/>
    <x v="205"/>
    <x v="1"/>
    <x v="1"/>
    <x v="3"/>
    <x v="574"/>
    <x v="7"/>
    <n v="55.34"/>
    <n v="32.6"/>
    <n v="22.740000000000002"/>
    <x v="0"/>
    <s v="WRITING1554309"/>
  </r>
  <r>
    <n v="202001"/>
    <x v="0"/>
    <x v="0"/>
    <x v="1"/>
    <x v="205"/>
    <x v="1"/>
    <x v="5"/>
    <x v="30"/>
    <x v="571"/>
    <x v="6"/>
    <n v="3.18"/>
    <n v="1.38"/>
    <n v="1.8000000000000003"/>
    <x v="0"/>
    <s v="OUTDOOR &amp; LEISURE1554304"/>
  </r>
  <r>
    <n v="202001"/>
    <x v="0"/>
    <x v="0"/>
    <x v="1"/>
    <x v="205"/>
    <x v="1"/>
    <x v="8"/>
    <x v="16"/>
    <x v="575"/>
    <x v="16"/>
    <n v="340"/>
    <n v="436"/>
    <n v="-96"/>
    <x v="0"/>
    <s v="MEMORY1551295"/>
  </r>
  <r>
    <n v="202001"/>
    <x v="0"/>
    <x v="0"/>
    <x v="1"/>
    <x v="205"/>
    <x v="1"/>
    <x v="3"/>
    <x v="7"/>
    <x v="576"/>
    <x v="2"/>
    <n v="0"/>
    <n v="120"/>
    <n v="-120"/>
    <x v="0"/>
    <s v="CATALOGUES1554673"/>
  </r>
  <r>
    <n v="202001"/>
    <x v="0"/>
    <x v="0"/>
    <x v="1"/>
    <x v="205"/>
    <x v="1"/>
    <x v="3"/>
    <x v="7"/>
    <x v="577"/>
    <x v="0"/>
    <n v="796"/>
    <n v="1812"/>
    <n v="-1016"/>
    <x v="0"/>
    <s v="CATALOGUES1554992"/>
  </r>
  <r>
    <n v="202001"/>
    <x v="0"/>
    <x v="0"/>
    <x v="1"/>
    <x v="205"/>
    <x v="1"/>
    <x v="4"/>
    <x v="34"/>
    <x v="578"/>
    <x v="7"/>
    <n v="97.92"/>
    <n v="43.32"/>
    <n v="54.6"/>
    <x v="0"/>
    <s v="VESTS-BODYWARMERS1554046"/>
  </r>
  <r>
    <n v="202001"/>
    <x v="0"/>
    <x v="0"/>
    <x v="1"/>
    <x v="205"/>
    <x v="1"/>
    <x v="6"/>
    <x v="11"/>
    <x v="579"/>
    <x v="6"/>
    <n v="30.84"/>
    <n v="29.62"/>
    <n v="1.2199999999999989"/>
    <x v="0"/>
    <s v="AUDIO1554648"/>
  </r>
  <r>
    <n v="202001"/>
    <x v="0"/>
    <x v="0"/>
    <x v="1"/>
    <x v="205"/>
    <x v="1"/>
    <x v="6"/>
    <x v="12"/>
    <x v="579"/>
    <x v="34"/>
    <n v="83.8"/>
    <n v="72.540000000000006"/>
    <n v="11.259999999999991"/>
    <x v="0"/>
    <s v="POWER1554648"/>
  </r>
  <r>
    <n v="202001"/>
    <x v="0"/>
    <x v="0"/>
    <x v="1"/>
    <x v="206"/>
    <x v="0"/>
    <x v="9"/>
    <x v="28"/>
    <x v="580"/>
    <x v="1"/>
    <n v="39.6"/>
    <n v="27.44"/>
    <n v="12.16"/>
    <x v="0"/>
    <s v="HEADWEAR1553843"/>
  </r>
  <r>
    <n v="202001"/>
    <x v="0"/>
    <x v="0"/>
    <x v="1"/>
    <x v="206"/>
    <x v="0"/>
    <x v="5"/>
    <x v="10"/>
    <x v="580"/>
    <x v="7"/>
    <n v="3.36"/>
    <n v="1.08"/>
    <n v="2.2799999999999998"/>
    <x v="0"/>
    <s v="HOUSEWARES1553843"/>
  </r>
  <r>
    <n v="202001"/>
    <x v="0"/>
    <x v="0"/>
    <x v="1"/>
    <x v="206"/>
    <x v="0"/>
    <x v="2"/>
    <x v="5"/>
    <x v="580"/>
    <x v="7"/>
    <n v="36.36"/>
    <n v="18.62"/>
    <n v="17.739999999999998"/>
    <x v="0"/>
    <s v="POLOS1553843"/>
  </r>
  <r>
    <n v="202001"/>
    <x v="0"/>
    <x v="0"/>
    <x v="1"/>
    <x v="207"/>
    <x v="0"/>
    <x v="0"/>
    <x v="26"/>
    <x v="581"/>
    <x v="6"/>
    <n v="38.46"/>
    <n v="9.5399999999999991"/>
    <n v="28.92"/>
    <x v="0"/>
    <s v="DUFFELS1553431"/>
  </r>
  <r>
    <n v="202001"/>
    <x v="0"/>
    <x v="0"/>
    <x v="1"/>
    <x v="207"/>
    <x v="0"/>
    <x v="7"/>
    <x v="35"/>
    <x v="581"/>
    <x v="34"/>
    <n v="11.52"/>
    <n v="4.5599999999999996"/>
    <n v="6.96"/>
    <x v="0"/>
    <s v="SPECIALTIES &amp; PACKAGING1553431"/>
  </r>
  <r>
    <n v="202001"/>
    <x v="0"/>
    <x v="0"/>
    <x v="1"/>
    <x v="207"/>
    <x v="0"/>
    <x v="1"/>
    <x v="3"/>
    <x v="581"/>
    <x v="71"/>
    <n v="179.54"/>
    <n v="87.08"/>
    <n v="92.46"/>
    <x v="0"/>
    <s v="WRITING1553431"/>
  </r>
  <r>
    <n v="202001"/>
    <x v="0"/>
    <x v="0"/>
    <x v="1"/>
    <x v="207"/>
    <x v="0"/>
    <x v="5"/>
    <x v="33"/>
    <x v="581"/>
    <x v="13"/>
    <n v="160.9"/>
    <n v="50.48"/>
    <n v="110.42000000000002"/>
    <x v="0"/>
    <s v="BLANKETS1553431"/>
  </r>
  <r>
    <n v="202001"/>
    <x v="0"/>
    <x v="0"/>
    <x v="1"/>
    <x v="207"/>
    <x v="0"/>
    <x v="5"/>
    <x v="24"/>
    <x v="581"/>
    <x v="2"/>
    <n v="62.96"/>
    <n v="19.079999999999998"/>
    <n v="43.88"/>
    <x v="0"/>
    <s v="HBA1553431"/>
  </r>
  <r>
    <n v="202001"/>
    <x v="0"/>
    <x v="0"/>
    <x v="1"/>
    <x v="207"/>
    <x v="0"/>
    <x v="5"/>
    <x v="10"/>
    <x v="581"/>
    <x v="8"/>
    <n v="74.459999999999994"/>
    <n v="25.48"/>
    <n v="48.97999999999999"/>
    <x v="0"/>
    <s v="HOUSEWARES1553431"/>
  </r>
  <r>
    <n v="202001"/>
    <x v="0"/>
    <x v="0"/>
    <x v="1"/>
    <x v="207"/>
    <x v="0"/>
    <x v="5"/>
    <x v="22"/>
    <x v="581"/>
    <x v="7"/>
    <n v="16.8"/>
    <n v="5.74"/>
    <n v="11.06"/>
    <x v="0"/>
    <s v="LIGHTING1553431"/>
  </r>
  <r>
    <n v="202001"/>
    <x v="0"/>
    <x v="0"/>
    <x v="1"/>
    <x v="207"/>
    <x v="0"/>
    <x v="6"/>
    <x v="32"/>
    <x v="581"/>
    <x v="6"/>
    <n v="1.82"/>
    <n v="0.48"/>
    <n v="1.34"/>
    <x v="0"/>
    <s v="GENERAL TECH1553431"/>
  </r>
  <r>
    <n v="202001"/>
    <x v="0"/>
    <x v="0"/>
    <x v="1"/>
    <x v="207"/>
    <x v="0"/>
    <x v="6"/>
    <x v="12"/>
    <x v="581"/>
    <x v="6"/>
    <n v="1.62"/>
    <n v="1"/>
    <n v="0.62000000000000011"/>
    <x v="0"/>
    <s v="POWER1553431"/>
  </r>
  <r>
    <n v="202001"/>
    <x v="0"/>
    <x v="0"/>
    <x v="1"/>
    <x v="208"/>
    <x v="0"/>
    <x v="1"/>
    <x v="17"/>
    <x v="582"/>
    <x v="33"/>
    <n v="600"/>
    <n v="520"/>
    <n v="80"/>
    <x v="0"/>
    <s v="GENERAL1552406"/>
  </r>
  <r>
    <n v="202001"/>
    <x v="0"/>
    <x v="0"/>
    <x v="1"/>
    <x v="209"/>
    <x v="1"/>
    <x v="0"/>
    <x v="20"/>
    <x v="583"/>
    <x v="180"/>
    <n v="254.2"/>
    <n v="183.02"/>
    <n v="71.179999999999978"/>
    <x v="0"/>
    <s v="TOTES1552521"/>
  </r>
  <r>
    <n v="202001"/>
    <x v="0"/>
    <x v="0"/>
    <x v="1"/>
    <x v="209"/>
    <x v="1"/>
    <x v="1"/>
    <x v="17"/>
    <x v="584"/>
    <x v="181"/>
    <n v="1760"/>
    <n v="1210"/>
    <n v="550"/>
    <x v="0"/>
    <s v="GENERAL1553378"/>
  </r>
  <r>
    <n v="202001"/>
    <x v="0"/>
    <x v="0"/>
    <x v="1"/>
    <x v="209"/>
    <x v="1"/>
    <x v="1"/>
    <x v="2"/>
    <x v="585"/>
    <x v="15"/>
    <n v="372"/>
    <n v="188.6"/>
    <n v="183.4"/>
    <x v="0"/>
    <s v="UMBRELLAS1552653"/>
  </r>
  <r>
    <n v="202001"/>
    <x v="0"/>
    <x v="0"/>
    <x v="1"/>
    <x v="209"/>
    <x v="1"/>
    <x v="2"/>
    <x v="4"/>
    <x v="586"/>
    <x v="34"/>
    <n v="84.84"/>
    <n v="43.08"/>
    <n v="41.760000000000005"/>
    <x v="0"/>
    <s v="FLEECE &amp; KNITS1553361"/>
  </r>
  <r>
    <n v="202001"/>
    <x v="0"/>
    <x v="0"/>
    <x v="1"/>
    <x v="209"/>
    <x v="1"/>
    <x v="2"/>
    <x v="5"/>
    <x v="586"/>
    <x v="13"/>
    <n v="75.7"/>
    <n v="36.979999999999997"/>
    <n v="38.720000000000006"/>
    <x v="0"/>
    <s v="POLOS1553361"/>
  </r>
  <r>
    <n v="202001"/>
    <x v="0"/>
    <x v="0"/>
    <x v="1"/>
    <x v="209"/>
    <x v="1"/>
    <x v="2"/>
    <x v="5"/>
    <x v="587"/>
    <x v="13"/>
    <n v="72.900000000000006"/>
    <n v="38.64"/>
    <n v="34.260000000000005"/>
    <x v="0"/>
    <s v="POLOS1554820"/>
  </r>
  <r>
    <n v="202001"/>
    <x v="0"/>
    <x v="0"/>
    <x v="1"/>
    <x v="209"/>
    <x v="1"/>
    <x v="3"/>
    <x v="15"/>
    <x v="583"/>
    <x v="182"/>
    <n v="294.2"/>
    <n v="54.58"/>
    <n v="239.62"/>
    <x v="0"/>
    <s v="DECORATION CHARGES1552521"/>
  </r>
  <r>
    <n v="202001"/>
    <x v="0"/>
    <x v="0"/>
    <x v="1"/>
    <x v="209"/>
    <x v="1"/>
    <x v="3"/>
    <x v="15"/>
    <x v="585"/>
    <x v="38"/>
    <n v="99"/>
    <n v="18.579999999999998"/>
    <n v="80.42"/>
    <x v="0"/>
    <s v="DECORATION CHARGES1552653"/>
  </r>
  <r>
    <n v="202001"/>
    <x v="0"/>
    <x v="0"/>
    <x v="1"/>
    <x v="209"/>
    <x v="1"/>
    <x v="10"/>
    <x v="36"/>
    <x v="586"/>
    <x v="8"/>
    <n v="137.36000000000001"/>
    <n v="60.3"/>
    <n v="77.060000000000016"/>
    <x v="0"/>
    <s v="SHIRTS1553361"/>
  </r>
  <r>
    <n v="202001"/>
    <x v="0"/>
    <x v="0"/>
    <x v="1"/>
    <x v="210"/>
    <x v="1"/>
    <x v="1"/>
    <x v="14"/>
    <x v="588"/>
    <x v="6"/>
    <n v="2.2400000000000002"/>
    <n v="0.94"/>
    <n v="1.3000000000000003"/>
    <x v="0"/>
    <s v="STATIONERY1554424"/>
  </r>
  <r>
    <n v="202001"/>
    <x v="0"/>
    <x v="0"/>
    <x v="1"/>
    <x v="210"/>
    <x v="1"/>
    <x v="2"/>
    <x v="5"/>
    <x v="589"/>
    <x v="183"/>
    <n v="1681.2"/>
    <n v="744.84"/>
    <n v="936.36"/>
    <x v="0"/>
    <s v="POLOS1553105"/>
  </r>
  <r>
    <n v="202001"/>
    <x v="0"/>
    <x v="0"/>
    <x v="1"/>
    <x v="210"/>
    <x v="1"/>
    <x v="2"/>
    <x v="5"/>
    <x v="590"/>
    <x v="34"/>
    <n v="54.54"/>
    <n v="21.68"/>
    <n v="32.86"/>
    <x v="0"/>
    <s v="POLOS1553110"/>
  </r>
  <r>
    <n v="202001"/>
    <x v="0"/>
    <x v="0"/>
    <x v="1"/>
    <x v="211"/>
    <x v="1"/>
    <x v="1"/>
    <x v="14"/>
    <x v="591"/>
    <x v="21"/>
    <n v="1275"/>
    <n v="421.56"/>
    <n v="853.44"/>
    <x v="0"/>
    <s v="STATIONERY1549455"/>
  </r>
  <r>
    <n v="202001"/>
    <x v="0"/>
    <x v="0"/>
    <x v="1"/>
    <x v="211"/>
    <x v="1"/>
    <x v="3"/>
    <x v="15"/>
    <x v="591"/>
    <x v="46"/>
    <n v="180"/>
    <n v="20.16"/>
    <n v="159.84"/>
    <x v="0"/>
    <s v="DECORATION CHARGES1549455"/>
  </r>
  <r>
    <n v="202001"/>
    <x v="0"/>
    <x v="0"/>
    <x v="1"/>
    <x v="212"/>
    <x v="0"/>
    <x v="1"/>
    <x v="14"/>
    <x v="592"/>
    <x v="6"/>
    <n v="15.7"/>
    <n v="6.74"/>
    <n v="8.9599999999999991"/>
    <x v="0"/>
    <s v="STATIONERY1553920"/>
  </r>
  <r>
    <n v="202001"/>
    <x v="0"/>
    <x v="0"/>
    <x v="1"/>
    <x v="212"/>
    <x v="0"/>
    <x v="1"/>
    <x v="3"/>
    <x v="593"/>
    <x v="158"/>
    <n v="399.36"/>
    <n v="218.32"/>
    <n v="181.04000000000002"/>
    <x v="0"/>
    <s v="WRITING1552498"/>
  </r>
  <r>
    <n v="202001"/>
    <x v="0"/>
    <x v="0"/>
    <x v="1"/>
    <x v="212"/>
    <x v="0"/>
    <x v="1"/>
    <x v="3"/>
    <x v="594"/>
    <x v="34"/>
    <n v="36.020000000000003"/>
    <n v="15.14"/>
    <n v="20.880000000000003"/>
    <x v="0"/>
    <s v="WRITING1553413"/>
  </r>
  <r>
    <n v="202001"/>
    <x v="0"/>
    <x v="0"/>
    <x v="1"/>
    <x v="213"/>
    <x v="1"/>
    <x v="7"/>
    <x v="13"/>
    <x v="595"/>
    <x v="34"/>
    <n v="37.14"/>
    <n v="17.420000000000002"/>
    <n v="19.72"/>
    <x v="0"/>
    <s v="SPORT BOTTLES1552431"/>
  </r>
  <r>
    <n v="202001"/>
    <x v="0"/>
    <x v="0"/>
    <x v="1"/>
    <x v="213"/>
    <x v="1"/>
    <x v="6"/>
    <x v="32"/>
    <x v="596"/>
    <x v="6"/>
    <n v="9.0399999999999991"/>
    <n v="5.36"/>
    <n v="3.6799999999999988"/>
    <x v="0"/>
    <s v="GENERAL TECH1554444"/>
  </r>
  <r>
    <n v="202001"/>
    <x v="0"/>
    <x v="0"/>
    <x v="1"/>
    <x v="213"/>
    <x v="1"/>
    <x v="10"/>
    <x v="36"/>
    <x v="597"/>
    <x v="6"/>
    <n v="15.98"/>
    <n v="15.58"/>
    <n v="0.40000000000000036"/>
    <x v="0"/>
    <s v="SHIRTS1555094"/>
  </r>
  <r>
    <n v="202001"/>
    <x v="0"/>
    <x v="0"/>
    <x v="1"/>
    <x v="214"/>
    <x v="0"/>
    <x v="1"/>
    <x v="17"/>
    <x v="598"/>
    <x v="18"/>
    <n v="350"/>
    <n v="350"/>
    <n v="0"/>
    <x v="0"/>
    <s v="GENERAL1552625"/>
  </r>
  <r>
    <n v="202001"/>
    <x v="0"/>
    <x v="0"/>
    <x v="1"/>
    <x v="214"/>
    <x v="0"/>
    <x v="1"/>
    <x v="14"/>
    <x v="599"/>
    <x v="18"/>
    <n v="940"/>
    <n v="545.55999999999995"/>
    <n v="394.44000000000005"/>
    <x v="0"/>
    <s v="STATIONERY1554100"/>
  </r>
  <r>
    <n v="202001"/>
    <x v="0"/>
    <x v="0"/>
    <x v="1"/>
    <x v="214"/>
    <x v="0"/>
    <x v="2"/>
    <x v="5"/>
    <x v="600"/>
    <x v="6"/>
    <n v="9.3000000000000007"/>
    <n v="4.34"/>
    <n v="4.9600000000000009"/>
    <x v="0"/>
    <s v="POLOS1554531"/>
  </r>
  <r>
    <n v="202001"/>
    <x v="0"/>
    <x v="0"/>
    <x v="1"/>
    <x v="214"/>
    <x v="0"/>
    <x v="3"/>
    <x v="7"/>
    <x v="601"/>
    <x v="66"/>
    <n v="47.76"/>
    <n v="24.48"/>
    <n v="23.279999999999998"/>
    <x v="0"/>
    <s v="CATALOGUES1554219"/>
  </r>
  <r>
    <n v="202001"/>
    <x v="0"/>
    <x v="0"/>
    <x v="1"/>
    <x v="215"/>
    <x v="1"/>
    <x v="5"/>
    <x v="30"/>
    <x v="602"/>
    <x v="15"/>
    <n v="13"/>
    <n v="5.92"/>
    <n v="7.08"/>
    <x v="0"/>
    <s v="OUTDOOR &amp; LEISURE1552751"/>
  </r>
  <r>
    <n v="202001"/>
    <x v="0"/>
    <x v="0"/>
    <x v="1"/>
    <x v="215"/>
    <x v="1"/>
    <x v="2"/>
    <x v="5"/>
    <x v="603"/>
    <x v="13"/>
    <n v="79.7"/>
    <n v="35.72"/>
    <n v="43.980000000000004"/>
    <x v="0"/>
    <s v="POLOS1554136"/>
  </r>
  <r>
    <n v="202001"/>
    <x v="0"/>
    <x v="0"/>
    <x v="1"/>
    <x v="216"/>
    <x v="1"/>
    <x v="0"/>
    <x v="20"/>
    <x v="604"/>
    <x v="6"/>
    <n v="1.38"/>
    <n v="0.64"/>
    <n v="0.73999999999999988"/>
    <x v="0"/>
    <s v="TOTES1552546"/>
  </r>
  <r>
    <n v="202001"/>
    <x v="0"/>
    <x v="0"/>
    <x v="1"/>
    <x v="216"/>
    <x v="1"/>
    <x v="7"/>
    <x v="13"/>
    <x v="605"/>
    <x v="31"/>
    <n v="831"/>
    <n v="380.86"/>
    <n v="450.14"/>
    <x v="0"/>
    <s v="SPORT BOTTLES1552508"/>
  </r>
  <r>
    <n v="202001"/>
    <x v="0"/>
    <x v="0"/>
    <x v="1"/>
    <x v="216"/>
    <x v="1"/>
    <x v="1"/>
    <x v="3"/>
    <x v="606"/>
    <x v="48"/>
    <n v="153"/>
    <n v="121"/>
    <n v="32"/>
    <x v="0"/>
    <s v="WRITING1552435"/>
  </r>
  <r>
    <n v="202001"/>
    <x v="0"/>
    <x v="0"/>
    <x v="1"/>
    <x v="216"/>
    <x v="1"/>
    <x v="3"/>
    <x v="7"/>
    <x v="607"/>
    <x v="123"/>
    <n v="199.08"/>
    <n v="131.4"/>
    <n v="67.680000000000007"/>
    <x v="0"/>
    <s v="CATALOGUES1554421"/>
  </r>
  <r>
    <n v="202001"/>
    <x v="0"/>
    <x v="0"/>
    <x v="1"/>
    <x v="216"/>
    <x v="1"/>
    <x v="3"/>
    <x v="15"/>
    <x v="606"/>
    <x v="102"/>
    <n v="57"/>
    <n v="18.38"/>
    <n v="38.620000000000005"/>
    <x v="0"/>
    <s v="DECORATION CHARGES1552435"/>
  </r>
  <r>
    <n v="202001"/>
    <x v="0"/>
    <x v="0"/>
    <x v="1"/>
    <x v="216"/>
    <x v="1"/>
    <x v="3"/>
    <x v="15"/>
    <x v="605"/>
    <x v="53"/>
    <n v="146"/>
    <n v="33.92"/>
    <n v="112.08"/>
    <x v="0"/>
    <s v="DECORATION CHARGES1552508"/>
  </r>
  <r>
    <n v="202001"/>
    <x v="0"/>
    <x v="0"/>
    <x v="1"/>
    <x v="217"/>
    <x v="1"/>
    <x v="9"/>
    <x v="28"/>
    <x v="608"/>
    <x v="184"/>
    <n v="38.380000000000003"/>
    <n v="19.82"/>
    <n v="18.560000000000002"/>
    <x v="0"/>
    <s v="HEADWEAR1553330"/>
  </r>
  <r>
    <n v="202001"/>
    <x v="0"/>
    <x v="0"/>
    <x v="1"/>
    <x v="217"/>
    <x v="1"/>
    <x v="1"/>
    <x v="3"/>
    <x v="609"/>
    <x v="9"/>
    <n v="92.4"/>
    <n v="54.62"/>
    <n v="37.780000000000008"/>
    <x v="0"/>
    <s v="WRITING1554101"/>
  </r>
  <r>
    <n v="202001"/>
    <x v="0"/>
    <x v="0"/>
    <x v="1"/>
    <x v="217"/>
    <x v="1"/>
    <x v="2"/>
    <x v="5"/>
    <x v="608"/>
    <x v="9"/>
    <n v="59.88"/>
    <n v="60.16"/>
    <n v="-0.27999999999999403"/>
    <x v="0"/>
    <s v="POLOS1553330"/>
  </r>
  <r>
    <n v="202001"/>
    <x v="0"/>
    <x v="0"/>
    <x v="1"/>
    <x v="217"/>
    <x v="1"/>
    <x v="2"/>
    <x v="5"/>
    <x v="610"/>
    <x v="170"/>
    <n v="1635.9"/>
    <n v="2022.02"/>
    <n v="-386.11999999999989"/>
    <x v="0"/>
    <s v="POLOS1555027"/>
  </r>
  <r>
    <n v="202001"/>
    <x v="0"/>
    <x v="0"/>
    <x v="1"/>
    <x v="217"/>
    <x v="1"/>
    <x v="4"/>
    <x v="8"/>
    <x v="608"/>
    <x v="6"/>
    <n v="74.400000000000006"/>
    <n v="22.78"/>
    <n v="51.620000000000005"/>
    <x v="0"/>
    <s v="JACKETS1553330"/>
  </r>
  <r>
    <n v="202001"/>
    <x v="0"/>
    <x v="0"/>
    <x v="1"/>
    <x v="218"/>
    <x v="0"/>
    <x v="1"/>
    <x v="14"/>
    <x v="611"/>
    <x v="31"/>
    <n v="2169"/>
    <n v="880.16"/>
    <n v="1288.8400000000001"/>
    <x v="0"/>
    <s v="STATIONERY1551986"/>
  </r>
  <r>
    <n v="202001"/>
    <x v="0"/>
    <x v="0"/>
    <x v="1"/>
    <x v="218"/>
    <x v="0"/>
    <x v="3"/>
    <x v="15"/>
    <x v="611"/>
    <x v="103"/>
    <n v="181"/>
    <n v="24.18"/>
    <n v="156.82"/>
    <x v="0"/>
    <s v="DECORATION CHARGES1551986"/>
  </r>
  <r>
    <n v="202001"/>
    <x v="0"/>
    <x v="0"/>
    <x v="1"/>
    <x v="219"/>
    <x v="1"/>
    <x v="1"/>
    <x v="14"/>
    <x v="612"/>
    <x v="6"/>
    <n v="58.52"/>
    <n v="49.56"/>
    <n v="8.9600000000000009"/>
    <x v="0"/>
    <s v="STATIONERY1554008"/>
  </r>
  <r>
    <n v="202001"/>
    <x v="0"/>
    <x v="0"/>
    <x v="1"/>
    <x v="219"/>
    <x v="1"/>
    <x v="2"/>
    <x v="5"/>
    <x v="613"/>
    <x v="98"/>
    <n v="133.28"/>
    <n v="68.44"/>
    <n v="64.84"/>
    <x v="0"/>
    <s v="POLOS1553457"/>
  </r>
  <r>
    <n v="202001"/>
    <x v="0"/>
    <x v="0"/>
    <x v="1"/>
    <x v="219"/>
    <x v="1"/>
    <x v="2"/>
    <x v="5"/>
    <x v="614"/>
    <x v="7"/>
    <n v="30.28"/>
    <n v="15"/>
    <n v="15.280000000000001"/>
    <x v="0"/>
    <s v="POLOS1554056"/>
  </r>
  <r>
    <n v="202001"/>
    <x v="0"/>
    <x v="0"/>
    <x v="1"/>
    <x v="219"/>
    <x v="1"/>
    <x v="6"/>
    <x v="11"/>
    <x v="615"/>
    <x v="6"/>
    <n v="31.04"/>
    <n v="26.52"/>
    <n v="4.5199999999999996"/>
    <x v="0"/>
    <s v="AUDIO1554411"/>
  </r>
  <r>
    <n v="202001"/>
    <x v="0"/>
    <x v="0"/>
    <x v="1"/>
    <x v="219"/>
    <x v="1"/>
    <x v="6"/>
    <x v="12"/>
    <x v="612"/>
    <x v="8"/>
    <n v="134.69999999999999"/>
    <n v="118.38"/>
    <n v="16.319999999999993"/>
    <x v="0"/>
    <s v="POWER1554008"/>
  </r>
  <r>
    <n v="202001"/>
    <x v="0"/>
    <x v="0"/>
    <x v="1"/>
    <x v="219"/>
    <x v="1"/>
    <x v="10"/>
    <x v="36"/>
    <x v="616"/>
    <x v="34"/>
    <n v="103.02"/>
    <n v="45.68"/>
    <n v="57.339999999999996"/>
    <x v="0"/>
    <s v="SHIRTS1554669"/>
  </r>
  <r>
    <n v="202001"/>
    <x v="0"/>
    <x v="0"/>
    <x v="1"/>
    <x v="220"/>
    <x v="0"/>
    <x v="2"/>
    <x v="4"/>
    <x v="617"/>
    <x v="98"/>
    <n v="291.24"/>
    <n v="106.14"/>
    <n v="185.10000000000002"/>
    <x v="0"/>
    <s v="FLEECE &amp; KNITS1552543"/>
  </r>
  <r>
    <n v="202001"/>
    <x v="0"/>
    <x v="0"/>
    <x v="1"/>
    <x v="220"/>
    <x v="0"/>
    <x v="2"/>
    <x v="5"/>
    <x v="618"/>
    <x v="140"/>
    <n v="124.02"/>
    <n v="57.78"/>
    <n v="66.239999999999995"/>
    <x v="0"/>
    <s v="POLOS1552328"/>
  </r>
  <r>
    <n v="202001"/>
    <x v="0"/>
    <x v="0"/>
    <x v="1"/>
    <x v="220"/>
    <x v="0"/>
    <x v="2"/>
    <x v="5"/>
    <x v="617"/>
    <x v="7"/>
    <n v="24.28"/>
    <n v="12.06"/>
    <n v="12.22"/>
    <x v="0"/>
    <s v="POLOS1552543"/>
  </r>
  <r>
    <n v="202001"/>
    <x v="0"/>
    <x v="0"/>
    <x v="1"/>
    <x v="220"/>
    <x v="0"/>
    <x v="10"/>
    <x v="36"/>
    <x v="618"/>
    <x v="13"/>
    <n v="180.7"/>
    <n v="75.94"/>
    <n v="104.75999999999999"/>
    <x v="0"/>
    <s v="SHIRTS1552328"/>
  </r>
  <r>
    <n v="202001"/>
    <x v="0"/>
    <x v="0"/>
    <x v="1"/>
    <x v="221"/>
    <x v="0"/>
    <x v="7"/>
    <x v="13"/>
    <x v="619"/>
    <x v="78"/>
    <n v="1176"/>
    <n v="699.4"/>
    <n v="476.6"/>
    <x v="0"/>
    <s v="SPORT BOTTLES1550117"/>
  </r>
  <r>
    <n v="202001"/>
    <x v="0"/>
    <x v="0"/>
    <x v="1"/>
    <x v="221"/>
    <x v="0"/>
    <x v="3"/>
    <x v="7"/>
    <x v="620"/>
    <x v="14"/>
    <n v="39.799999999999997"/>
    <n v="99.66"/>
    <n v="-59.86"/>
    <x v="0"/>
    <s v="CATALOGUES1553691"/>
  </r>
  <r>
    <n v="202001"/>
    <x v="0"/>
    <x v="0"/>
    <x v="1"/>
    <x v="221"/>
    <x v="0"/>
    <x v="3"/>
    <x v="15"/>
    <x v="619"/>
    <x v="81"/>
    <n v="464"/>
    <n v="54.36"/>
    <n v="409.64"/>
    <x v="0"/>
    <s v="DECORATION CHARGES1550117"/>
  </r>
  <r>
    <n v="202001"/>
    <x v="0"/>
    <x v="0"/>
    <x v="1"/>
    <x v="222"/>
    <x v="1"/>
    <x v="0"/>
    <x v="20"/>
    <x v="621"/>
    <x v="73"/>
    <n v="1500"/>
    <n v="1051.6600000000001"/>
    <n v="448.33999999999992"/>
    <x v="0"/>
    <s v="TOTES1552883"/>
  </r>
  <r>
    <n v="202001"/>
    <x v="0"/>
    <x v="0"/>
    <x v="1"/>
    <x v="222"/>
    <x v="1"/>
    <x v="1"/>
    <x v="17"/>
    <x v="622"/>
    <x v="18"/>
    <n v="1160"/>
    <n v="861.12"/>
    <n v="298.88"/>
    <x v="0"/>
    <s v="GENERAL1550503"/>
  </r>
  <r>
    <n v="202001"/>
    <x v="0"/>
    <x v="0"/>
    <x v="1"/>
    <x v="222"/>
    <x v="1"/>
    <x v="1"/>
    <x v="2"/>
    <x v="623"/>
    <x v="1"/>
    <n v="100.8"/>
    <n v="57.48"/>
    <n v="43.32"/>
    <x v="0"/>
    <s v="UMBRELLAS1555109"/>
  </r>
  <r>
    <n v="202001"/>
    <x v="0"/>
    <x v="0"/>
    <x v="1"/>
    <x v="222"/>
    <x v="1"/>
    <x v="3"/>
    <x v="15"/>
    <x v="621"/>
    <x v="185"/>
    <n v="1340"/>
    <n v="327.16000000000003"/>
    <n v="1012.8399999999999"/>
    <x v="0"/>
    <s v="DECORATION CHARGES1552883"/>
  </r>
  <r>
    <n v="202001"/>
    <x v="0"/>
    <x v="0"/>
    <x v="1"/>
    <x v="223"/>
    <x v="1"/>
    <x v="1"/>
    <x v="14"/>
    <x v="624"/>
    <x v="6"/>
    <n v="59.22"/>
    <n v="49.56"/>
    <n v="9.6599999999999966"/>
    <x v="0"/>
    <s v="STATIONERY1554006"/>
  </r>
  <r>
    <n v="202001"/>
    <x v="0"/>
    <x v="0"/>
    <x v="1"/>
    <x v="223"/>
    <x v="1"/>
    <x v="1"/>
    <x v="3"/>
    <x v="625"/>
    <x v="0"/>
    <n v="52"/>
    <n v="33.28"/>
    <n v="18.72"/>
    <x v="0"/>
    <s v="WRITING1554732"/>
  </r>
  <r>
    <n v="202001"/>
    <x v="0"/>
    <x v="0"/>
    <x v="1"/>
    <x v="223"/>
    <x v="1"/>
    <x v="5"/>
    <x v="24"/>
    <x v="626"/>
    <x v="186"/>
    <n v="756"/>
    <n v="456.96"/>
    <n v="299.04000000000002"/>
    <x v="0"/>
    <s v="HBA1552062"/>
  </r>
  <r>
    <n v="202001"/>
    <x v="0"/>
    <x v="0"/>
    <x v="1"/>
    <x v="223"/>
    <x v="1"/>
    <x v="3"/>
    <x v="15"/>
    <x v="626"/>
    <x v="187"/>
    <n v="836"/>
    <n v="77.760000000000005"/>
    <n v="758.24"/>
    <x v="0"/>
    <s v="DECORATION CHARGES1552062"/>
  </r>
  <r>
    <n v="202001"/>
    <x v="0"/>
    <x v="0"/>
    <x v="1"/>
    <x v="223"/>
    <x v="1"/>
    <x v="3"/>
    <x v="15"/>
    <x v="625"/>
    <x v="91"/>
    <n v="166"/>
    <n v="27.02"/>
    <n v="138.97999999999999"/>
    <x v="0"/>
    <s v="DECORATION CHARGES1554732"/>
  </r>
  <r>
    <n v="202001"/>
    <x v="0"/>
    <x v="0"/>
    <x v="1"/>
    <x v="223"/>
    <x v="1"/>
    <x v="6"/>
    <x v="11"/>
    <x v="624"/>
    <x v="6"/>
    <n v="32.119999999999997"/>
    <n v="28.16"/>
    <n v="3.9599999999999973"/>
    <x v="0"/>
    <s v="AUDIO1554006"/>
  </r>
  <r>
    <n v="202001"/>
    <x v="0"/>
    <x v="0"/>
    <x v="1"/>
    <x v="223"/>
    <x v="1"/>
    <x v="6"/>
    <x v="12"/>
    <x v="624"/>
    <x v="7"/>
    <n v="57.8"/>
    <n v="49.64"/>
    <n v="8.1599999999999966"/>
    <x v="0"/>
    <s v="POWER1554006"/>
  </r>
  <r>
    <n v="202001"/>
    <x v="0"/>
    <x v="0"/>
    <x v="1"/>
    <x v="224"/>
    <x v="0"/>
    <x v="1"/>
    <x v="14"/>
    <x v="627"/>
    <x v="23"/>
    <n v="218.38"/>
    <n v="91.92"/>
    <n v="126.46"/>
    <x v="0"/>
    <s v="STATIONERY1554193"/>
  </r>
  <r>
    <n v="202001"/>
    <x v="0"/>
    <x v="0"/>
    <x v="1"/>
    <x v="224"/>
    <x v="0"/>
    <x v="1"/>
    <x v="3"/>
    <x v="627"/>
    <x v="23"/>
    <n v="29.28"/>
    <n v="15.44"/>
    <n v="13.840000000000002"/>
    <x v="0"/>
    <s v="WRITING1554193"/>
  </r>
  <r>
    <n v="202001"/>
    <x v="0"/>
    <x v="0"/>
    <x v="1"/>
    <x v="224"/>
    <x v="0"/>
    <x v="2"/>
    <x v="5"/>
    <x v="628"/>
    <x v="155"/>
    <n v="350.68"/>
    <n v="153"/>
    <n v="197.68"/>
    <x v="0"/>
    <s v="POLOS1553517"/>
  </r>
  <r>
    <n v="202001"/>
    <x v="0"/>
    <x v="0"/>
    <x v="1"/>
    <x v="225"/>
    <x v="0"/>
    <x v="1"/>
    <x v="14"/>
    <x v="629"/>
    <x v="6"/>
    <n v="15.1"/>
    <n v="5.5"/>
    <n v="9.6"/>
    <x v="0"/>
    <s v="STATIONERY1553025"/>
  </r>
  <r>
    <n v="202001"/>
    <x v="0"/>
    <x v="0"/>
    <x v="1"/>
    <x v="225"/>
    <x v="0"/>
    <x v="1"/>
    <x v="3"/>
    <x v="629"/>
    <x v="7"/>
    <n v="28.3"/>
    <n v="15.02"/>
    <n v="13.280000000000001"/>
    <x v="0"/>
    <s v="WRITING1553025"/>
  </r>
  <r>
    <n v="202001"/>
    <x v="0"/>
    <x v="0"/>
    <x v="1"/>
    <x v="226"/>
    <x v="1"/>
    <x v="9"/>
    <x v="28"/>
    <x v="630"/>
    <x v="34"/>
    <n v="5.0599999999999996"/>
    <n v="2.74"/>
    <n v="2.3199999999999994"/>
    <x v="0"/>
    <s v="HEADWEAR1552824"/>
  </r>
  <r>
    <n v="202001"/>
    <x v="0"/>
    <x v="0"/>
    <x v="1"/>
    <x v="226"/>
    <x v="1"/>
    <x v="9"/>
    <x v="28"/>
    <x v="631"/>
    <x v="6"/>
    <n v="1"/>
    <n v="0.7"/>
    <n v="0.30000000000000004"/>
    <x v="0"/>
    <s v="HEADWEAR1553783"/>
  </r>
  <r>
    <n v="202001"/>
    <x v="0"/>
    <x v="0"/>
    <x v="1"/>
    <x v="226"/>
    <x v="1"/>
    <x v="9"/>
    <x v="28"/>
    <x v="632"/>
    <x v="188"/>
    <n v="225"/>
    <n v="155.26"/>
    <n v="69.740000000000009"/>
    <x v="0"/>
    <s v="HEADWEAR1554144"/>
  </r>
  <r>
    <n v="202001"/>
    <x v="0"/>
    <x v="0"/>
    <x v="1"/>
    <x v="226"/>
    <x v="1"/>
    <x v="9"/>
    <x v="28"/>
    <x v="633"/>
    <x v="184"/>
    <n v="13"/>
    <n v="9.94"/>
    <n v="3.0600000000000005"/>
    <x v="0"/>
    <s v="HEADWEAR1554204"/>
  </r>
  <r>
    <n v="202001"/>
    <x v="0"/>
    <x v="0"/>
    <x v="1"/>
    <x v="226"/>
    <x v="1"/>
    <x v="1"/>
    <x v="17"/>
    <x v="634"/>
    <x v="189"/>
    <n v="-244"/>
    <n v="-142.91999999999999"/>
    <n v="-101.08000000000001"/>
    <x v="1"/>
    <s v="GENERAL1552703"/>
  </r>
  <r>
    <n v="202001"/>
    <x v="0"/>
    <x v="0"/>
    <x v="1"/>
    <x v="226"/>
    <x v="1"/>
    <x v="2"/>
    <x v="6"/>
    <x v="635"/>
    <x v="7"/>
    <n v="20.059999999999999"/>
    <n v="13.98"/>
    <n v="6.0799999999999983"/>
    <x v="0"/>
    <s v="T-SHIRTS &amp; ACTIVE TOPS1555073"/>
  </r>
  <r>
    <n v="202001"/>
    <x v="0"/>
    <x v="0"/>
    <x v="1"/>
    <x v="226"/>
    <x v="1"/>
    <x v="8"/>
    <x v="16"/>
    <x v="636"/>
    <x v="51"/>
    <n v="1472"/>
    <n v="1068.24"/>
    <n v="403.76"/>
    <x v="0"/>
    <s v="MEMORY1553499"/>
  </r>
  <r>
    <n v="202001"/>
    <x v="0"/>
    <x v="0"/>
    <x v="1"/>
    <x v="226"/>
    <x v="1"/>
    <x v="3"/>
    <x v="7"/>
    <x v="637"/>
    <x v="0"/>
    <n v="796"/>
    <n v="1812"/>
    <n v="-1016"/>
    <x v="0"/>
    <s v="CATALOGUES1554769"/>
  </r>
  <r>
    <n v="202001"/>
    <x v="0"/>
    <x v="0"/>
    <x v="1"/>
    <x v="226"/>
    <x v="1"/>
    <x v="4"/>
    <x v="8"/>
    <x v="638"/>
    <x v="183"/>
    <n v="3598.2"/>
    <n v="1689.02"/>
    <n v="1909.1799999999998"/>
    <x v="0"/>
    <s v="JACKETS1552460"/>
  </r>
  <r>
    <n v="202001"/>
    <x v="0"/>
    <x v="0"/>
    <x v="1"/>
    <x v="226"/>
    <x v="1"/>
    <x v="10"/>
    <x v="37"/>
    <x v="639"/>
    <x v="190"/>
    <n v="25020"/>
    <n v="19872"/>
    <n v="5148"/>
    <x v="0"/>
    <s v="ACCESSORIES1555016"/>
  </r>
  <r>
    <n v="202001"/>
    <x v="0"/>
    <x v="0"/>
    <x v="1"/>
    <x v="227"/>
    <x v="1"/>
    <x v="0"/>
    <x v="18"/>
    <x v="640"/>
    <x v="144"/>
    <n v="1540.08"/>
    <n v="602.79999999999995"/>
    <n v="937.28"/>
    <x v="0"/>
    <s v="BACKPACKS1553861"/>
  </r>
  <r>
    <n v="202001"/>
    <x v="0"/>
    <x v="0"/>
    <x v="1"/>
    <x v="227"/>
    <x v="1"/>
    <x v="7"/>
    <x v="13"/>
    <x v="641"/>
    <x v="133"/>
    <n v="89.66"/>
    <n v="36.9"/>
    <n v="52.76"/>
    <x v="0"/>
    <s v="SPORT BOTTLES1554829"/>
  </r>
  <r>
    <n v="202001"/>
    <x v="0"/>
    <x v="0"/>
    <x v="1"/>
    <x v="227"/>
    <x v="1"/>
    <x v="1"/>
    <x v="17"/>
    <x v="642"/>
    <x v="73"/>
    <n v="2430"/>
    <n v="1416.66"/>
    <n v="1013.3399999999999"/>
    <x v="0"/>
    <s v="GENERAL1552137"/>
  </r>
  <r>
    <n v="202001"/>
    <x v="0"/>
    <x v="0"/>
    <x v="1"/>
    <x v="227"/>
    <x v="1"/>
    <x v="1"/>
    <x v="14"/>
    <x v="643"/>
    <x v="191"/>
    <n v="8931.36"/>
    <n v="3897.26"/>
    <n v="5034.1000000000004"/>
    <x v="0"/>
    <s v="STATIONERY1553158"/>
  </r>
  <r>
    <n v="202001"/>
    <x v="0"/>
    <x v="0"/>
    <x v="1"/>
    <x v="227"/>
    <x v="1"/>
    <x v="3"/>
    <x v="7"/>
    <x v="644"/>
    <x v="16"/>
    <n v="398"/>
    <n v="906"/>
    <n v="-508"/>
    <x v="0"/>
    <s v="CATALOGUES1554770"/>
  </r>
  <r>
    <n v="202001"/>
    <x v="0"/>
    <x v="0"/>
    <x v="1"/>
    <x v="228"/>
    <x v="1"/>
    <x v="7"/>
    <x v="13"/>
    <x v="645"/>
    <x v="15"/>
    <n v="874"/>
    <n v="394.88"/>
    <n v="479.12"/>
    <x v="0"/>
    <s v="SPORT BOTTLES1553866"/>
  </r>
  <r>
    <n v="202001"/>
    <x v="0"/>
    <x v="0"/>
    <x v="1"/>
    <x v="228"/>
    <x v="1"/>
    <x v="1"/>
    <x v="2"/>
    <x v="646"/>
    <x v="93"/>
    <n v="1560.2"/>
    <n v="989.38"/>
    <n v="570.82000000000005"/>
    <x v="0"/>
    <s v="UMBRELLAS1552464"/>
  </r>
  <r>
    <n v="202001"/>
    <x v="0"/>
    <x v="0"/>
    <x v="1"/>
    <x v="228"/>
    <x v="1"/>
    <x v="3"/>
    <x v="15"/>
    <x v="646"/>
    <x v="192"/>
    <n v="852"/>
    <n v="129.58000000000001"/>
    <n v="722.42"/>
    <x v="0"/>
    <s v="DECORATION CHARGES1552464"/>
  </r>
  <r>
    <n v="202001"/>
    <x v="0"/>
    <x v="0"/>
    <x v="1"/>
    <x v="228"/>
    <x v="1"/>
    <x v="3"/>
    <x v="15"/>
    <x v="645"/>
    <x v="38"/>
    <n v="97"/>
    <n v="1.44"/>
    <n v="95.56"/>
    <x v="0"/>
    <s v="DECORATION CHARGES1553866"/>
  </r>
  <r>
    <n v="202001"/>
    <x v="0"/>
    <x v="0"/>
    <x v="1"/>
    <x v="228"/>
    <x v="1"/>
    <x v="6"/>
    <x v="32"/>
    <x v="647"/>
    <x v="6"/>
    <n v="84.82"/>
    <n v="55.84"/>
    <n v="28.97999999999999"/>
    <x v="0"/>
    <s v="GENERAL TECH1554546"/>
  </r>
  <r>
    <n v="202001"/>
    <x v="0"/>
    <x v="0"/>
    <x v="1"/>
    <x v="229"/>
    <x v="0"/>
    <x v="1"/>
    <x v="17"/>
    <x v="648"/>
    <x v="113"/>
    <n v="2900"/>
    <n v="2700"/>
    <n v="200"/>
    <x v="0"/>
    <s v="GENERAL1552848"/>
  </r>
  <r>
    <n v="202001"/>
    <x v="0"/>
    <x v="0"/>
    <x v="1"/>
    <x v="230"/>
    <x v="1"/>
    <x v="9"/>
    <x v="28"/>
    <x v="649"/>
    <x v="6"/>
    <n v="9.98"/>
    <n v="7.68"/>
    <n v="2.3000000000000007"/>
    <x v="0"/>
    <s v="HEADWEAR1554533"/>
  </r>
  <r>
    <n v="202001"/>
    <x v="0"/>
    <x v="0"/>
    <x v="1"/>
    <x v="230"/>
    <x v="1"/>
    <x v="2"/>
    <x v="4"/>
    <x v="649"/>
    <x v="34"/>
    <n v="88.38"/>
    <n v="76.540000000000006"/>
    <n v="11.839999999999989"/>
    <x v="0"/>
    <s v="FLEECE &amp; KNITS1554533"/>
  </r>
  <r>
    <n v="202001"/>
    <x v="0"/>
    <x v="0"/>
    <x v="1"/>
    <x v="230"/>
    <x v="1"/>
    <x v="2"/>
    <x v="5"/>
    <x v="650"/>
    <x v="15"/>
    <n v="689"/>
    <n v="331.18"/>
    <n v="357.82"/>
    <x v="0"/>
    <s v="POLOS1554352"/>
  </r>
  <r>
    <n v="202001"/>
    <x v="0"/>
    <x v="0"/>
    <x v="1"/>
    <x v="230"/>
    <x v="1"/>
    <x v="3"/>
    <x v="7"/>
    <x v="651"/>
    <x v="38"/>
    <n v="199"/>
    <n v="467.7"/>
    <n v="-268.7"/>
    <x v="0"/>
    <s v="CATALOGUES1554118"/>
  </r>
  <r>
    <n v="202001"/>
    <x v="0"/>
    <x v="0"/>
    <x v="1"/>
    <x v="230"/>
    <x v="1"/>
    <x v="4"/>
    <x v="8"/>
    <x v="649"/>
    <x v="98"/>
    <n v="523.9"/>
    <n v="400.84"/>
    <n v="123.06"/>
    <x v="0"/>
    <s v="JACKETS1554533"/>
  </r>
  <r>
    <n v="202001"/>
    <x v="0"/>
    <x v="0"/>
    <x v="1"/>
    <x v="230"/>
    <x v="1"/>
    <x v="10"/>
    <x v="36"/>
    <x v="649"/>
    <x v="6"/>
    <n v="21.98"/>
    <n v="14.2"/>
    <n v="7.7800000000000011"/>
    <x v="0"/>
    <s v="SHIRTS1554533"/>
  </r>
  <r>
    <n v="202001"/>
    <x v="0"/>
    <x v="0"/>
    <x v="1"/>
    <x v="231"/>
    <x v="0"/>
    <x v="1"/>
    <x v="1"/>
    <x v="652"/>
    <x v="6"/>
    <n v="4.18"/>
    <n v="0.84"/>
    <n v="3.34"/>
    <x v="0"/>
    <s v="DESKTOP1554520"/>
  </r>
  <r>
    <n v="202001"/>
    <x v="0"/>
    <x v="0"/>
    <x v="1"/>
    <x v="231"/>
    <x v="0"/>
    <x v="1"/>
    <x v="21"/>
    <x v="653"/>
    <x v="193"/>
    <n v="37.119999999999997"/>
    <n v="24.76"/>
    <n v="12.359999999999996"/>
    <x v="0"/>
    <s v="KEYCHAINS1553436"/>
  </r>
  <r>
    <n v="202001"/>
    <x v="0"/>
    <x v="0"/>
    <x v="1"/>
    <x v="231"/>
    <x v="0"/>
    <x v="1"/>
    <x v="21"/>
    <x v="654"/>
    <x v="155"/>
    <n v="25.52"/>
    <n v="17.02"/>
    <n v="8.5"/>
    <x v="0"/>
    <s v="KEYCHAINS1554122"/>
  </r>
  <r>
    <n v="202001"/>
    <x v="0"/>
    <x v="0"/>
    <x v="1"/>
    <x v="231"/>
    <x v="0"/>
    <x v="1"/>
    <x v="3"/>
    <x v="655"/>
    <x v="7"/>
    <n v="2.46"/>
    <n v="0.4"/>
    <n v="2.06"/>
    <x v="0"/>
    <s v="WRITING1552592"/>
  </r>
  <r>
    <n v="202001"/>
    <x v="0"/>
    <x v="0"/>
    <x v="1"/>
    <x v="231"/>
    <x v="0"/>
    <x v="1"/>
    <x v="3"/>
    <x v="653"/>
    <x v="6"/>
    <n v="0.34"/>
    <n v="0.16"/>
    <n v="0.18000000000000002"/>
    <x v="0"/>
    <s v="WRITING1553436"/>
  </r>
  <r>
    <n v="202001"/>
    <x v="0"/>
    <x v="0"/>
    <x v="1"/>
    <x v="231"/>
    <x v="0"/>
    <x v="1"/>
    <x v="3"/>
    <x v="656"/>
    <x v="186"/>
    <n v="156"/>
    <n v="85.1"/>
    <n v="70.900000000000006"/>
    <x v="0"/>
    <s v="WRITING1554458"/>
  </r>
  <r>
    <n v="202001"/>
    <x v="0"/>
    <x v="0"/>
    <x v="1"/>
    <x v="231"/>
    <x v="0"/>
    <x v="1"/>
    <x v="3"/>
    <x v="657"/>
    <x v="51"/>
    <n v="186"/>
    <n v="95.74"/>
    <n v="90.26"/>
    <x v="0"/>
    <s v="WRITING1554608"/>
  </r>
  <r>
    <n v="202001"/>
    <x v="0"/>
    <x v="0"/>
    <x v="1"/>
    <x v="232"/>
    <x v="1"/>
    <x v="4"/>
    <x v="8"/>
    <x v="658"/>
    <x v="6"/>
    <n v="44.98"/>
    <n v="19.899999999999999"/>
    <n v="25.08"/>
    <x v="0"/>
    <s v="JACKETS1552453"/>
  </r>
  <r>
    <n v="202001"/>
    <x v="0"/>
    <x v="0"/>
    <x v="1"/>
    <x v="232"/>
    <x v="1"/>
    <x v="10"/>
    <x v="36"/>
    <x v="659"/>
    <x v="85"/>
    <n v="509.66"/>
    <n v="273.26"/>
    <n v="236.40000000000003"/>
    <x v="0"/>
    <s v="SHIRTS1554830"/>
  </r>
  <r>
    <n v="202001"/>
    <x v="0"/>
    <x v="0"/>
    <x v="1"/>
    <x v="233"/>
    <x v="0"/>
    <x v="7"/>
    <x v="31"/>
    <x v="660"/>
    <x v="6"/>
    <n v="6.24"/>
    <n v="0.86"/>
    <n v="5.38"/>
    <x v="0"/>
    <s v="MUGS &amp; TUMBLERS1553005"/>
  </r>
  <r>
    <n v="202001"/>
    <x v="0"/>
    <x v="0"/>
    <x v="1"/>
    <x v="233"/>
    <x v="0"/>
    <x v="3"/>
    <x v="7"/>
    <x v="661"/>
    <x v="16"/>
    <n v="398"/>
    <n v="906"/>
    <n v="-508"/>
    <x v="0"/>
    <s v="CATALOGUES1555051"/>
  </r>
  <r>
    <n v="202001"/>
    <x v="0"/>
    <x v="0"/>
    <x v="1"/>
    <x v="233"/>
    <x v="0"/>
    <x v="6"/>
    <x v="12"/>
    <x v="662"/>
    <x v="6"/>
    <n v="3.08"/>
    <n v="1.54"/>
    <n v="1.54"/>
    <x v="0"/>
    <s v="POWER1553003"/>
  </r>
  <r>
    <n v="202001"/>
    <x v="0"/>
    <x v="0"/>
    <x v="1"/>
    <x v="234"/>
    <x v="0"/>
    <x v="0"/>
    <x v="18"/>
    <x v="663"/>
    <x v="7"/>
    <n v="39.04"/>
    <n v="14.52"/>
    <n v="24.52"/>
    <x v="0"/>
    <s v="BACKPACKS1552788"/>
  </r>
  <r>
    <n v="202001"/>
    <x v="0"/>
    <x v="0"/>
    <x v="1"/>
    <x v="234"/>
    <x v="0"/>
    <x v="0"/>
    <x v="18"/>
    <x v="664"/>
    <x v="34"/>
    <n v="58.56"/>
    <n v="21.76"/>
    <n v="36.799999999999997"/>
    <x v="0"/>
    <s v="BACKPACKS1553640"/>
  </r>
  <r>
    <n v="202001"/>
    <x v="0"/>
    <x v="0"/>
    <x v="1"/>
    <x v="234"/>
    <x v="0"/>
    <x v="0"/>
    <x v="19"/>
    <x v="663"/>
    <x v="7"/>
    <n v="30.08"/>
    <n v="7.68"/>
    <n v="22.4"/>
    <x v="0"/>
    <s v="COOLERS1552788"/>
  </r>
  <r>
    <n v="202001"/>
    <x v="0"/>
    <x v="0"/>
    <x v="1"/>
    <x v="234"/>
    <x v="0"/>
    <x v="0"/>
    <x v="19"/>
    <x v="664"/>
    <x v="34"/>
    <n v="45.12"/>
    <n v="11.52"/>
    <n v="33.599999999999994"/>
    <x v="0"/>
    <s v="COOLERS1553640"/>
  </r>
  <r>
    <n v="202001"/>
    <x v="0"/>
    <x v="0"/>
    <x v="1"/>
    <x v="234"/>
    <x v="0"/>
    <x v="0"/>
    <x v="19"/>
    <x v="665"/>
    <x v="2"/>
    <n v="150.4"/>
    <n v="38.36"/>
    <n v="112.04"/>
    <x v="0"/>
    <s v="COOLERS1554593"/>
  </r>
  <r>
    <n v="202001"/>
    <x v="0"/>
    <x v="0"/>
    <x v="1"/>
    <x v="234"/>
    <x v="0"/>
    <x v="0"/>
    <x v="26"/>
    <x v="663"/>
    <x v="6"/>
    <n v="38.92"/>
    <n v="11.08"/>
    <n v="27.840000000000003"/>
    <x v="0"/>
    <s v="DUFFELS1552788"/>
  </r>
  <r>
    <n v="202001"/>
    <x v="0"/>
    <x v="0"/>
    <x v="1"/>
    <x v="234"/>
    <x v="0"/>
    <x v="7"/>
    <x v="31"/>
    <x v="666"/>
    <x v="6"/>
    <n v="22.08"/>
    <n v="7.7"/>
    <n v="14.379999999999999"/>
    <x v="0"/>
    <s v="MUGS &amp; TUMBLERS1553988"/>
  </r>
  <r>
    <n v="202001"/>
    <x v="0"/>
    <x v="0"/>
    <x v="1"/>
    <x v="234"/>
    <x v="0"/>
    <x v="1"/>
    <x v="2"/>
    <x v="667"/>
    <x v="180"/>
    <n v="6387.8"/>
    <n v="2323.2399999999998"/>
    <n v="4064.5600000000004"/>
    <x v="0"/>
    <s v="UMBRELLAS1548776"/>
  </r>
  <r>
    <n v="202001"/>
    <x v="0"/>
    <x v="0"/>
    <x v="1"/>
    <x v="234"/>
    <x v="0"/>
    <x v="1"/>
    <x v="2"/>
    <x v="668"/>
    <x v="31"/>
    <n v="2337"/>
    <n v="849.96"/>
    <n v="1487.04"/>
    <x v="0"/>
    <s v="UMBRELLAS1553099"/>
  </r>
  <r>
    <n v="202001"/>
    <x v="0"/>
    <x v="0"/>
    <x v="1"/>
    <x v="234"/>
    <x v="0"/>
    <x v="1"/>
    <x v="2"/>
    <x v="666"/>
    <x v="6"/>
    <n v="14.98"/>
    <n v="4.96"/>
    <n v="10.02"/>
    <x v="0"/>
    <s v="UMBRELLAS1553988"/>
  </r>
  <r>
    <n v="202001"/>
    <x v="0"/>
    <x v="0"/>
    <x v="1"/>
    <x v="234"/>
    <x v="0"/>
    <x v="1"/>
    <x v="2"/>
    <x v="669"/>
    <x v="16"/>
    <n v="1558"/>
    <n v="566.64"/>
    <n v="991.36"/>
    <x v="0"/>
    <s v="UMBRELLAS1554277"/>
  </r>
  <r>
    <n v="202001"/>
    <x v="0"/>
    <x v="0"/>
    <x v="1"/>
    <x v="234"/>
    <x v="0"/>
    <x v="1"/>
    <x v="2"/>
    <x v="670"/>
    <x v="194"/>
    <n v="-41.46"/>
    <n v="-15.5"/>
    <n v="-25.96"/>
    <x v="1"/>
    <s v="UMBRELLAS1554345"/>
  </r>
  <r>
    <n v="202001"/>
    <x v="0"/>
    <x v="0"/>
    <x v="1"/>
    <x v="234"/>
    <x v="0"/>
    <x v="5"/>
    <x v="10"/>
    <x v="663"/>
    <x v="155"/>
    <n v="61"/>
    <n v="32.14"/>
    <n v="28.86"/>
    <x v="0"/>
    <s v="HOUSEWARES1552788"/>
  </r>
  <r>
    <n v="202001"/>
    <x v="0"/>
    <x v="0"/>
    <x v="1"/>
    <x v="234"/>
    <x v="0"/>
    <x v="5"/>
    <x v="10"/>
    <x v="664"/>
    <x v="15"/>
    <n v="105"/>
    <n v="59.02"/>
    <n v="45.98"/>
    <x v="0"/>
    <s v="HOUSEWARES1553640"/>
  </r>
  <r>
    <n v="202001"/>
    <x v="0"/>
    <x v="0"/>
    <x v="1"/>
    <x v="235"/>
    <x v="1"/>
    <x v="0"/>
    <x v="20"/>
    <x v="671"/>
    <x v="6"/>
    <n v="0"/>
    <n v="8.48"/>
    <n v="-8.48"/>
    <x v="0"/>
    <s v="TOTES1554237"/>
  </r>
  <r>
    <n v="202001"/>
    <x v="0"/>
    <x v="0"/>
    <x v="1"/>
    <x v="235"/>
    <x v="1"/>
    <x v="7"/>
    <x v="13"/>
    <x v="672"/>
    <x v="81"/>
    <n v="2878.12"/>
    <n v="1100.1199999999999"/>
    <n v="1778"/>
    <x v="0"/>
    <s v="SPORT BOTTLES1551927"/>
  </r>
  <r>
    <n v="202001"/>
    <x v="0"/>
    <x v="0"/>
    <x v="1"/>
    <x v="235"/>
    <x v="1"/>
    <x v="7"/>
    <x v="13"/>
    <x v="673"/>
    <x v="74"/>
    <n v="2592.7199999999998"/>
    <n v="885.06"/>
    <n v="1707.6599999999999"/>
    <x v="0"/>
    <s v="SPORT BOTTLES1552698"/>
  </r>
  <r>
    <n v="202001"/>
    <x v="0"/>
    <x v="0"/>
    <x v="1"/>
    <x v="235"/>
    <x v="1"/>
    <x v="1"/>
    <x v="14"/>
    <x v="674"/>
    <x v="32"/>
    <n v="2240"/>
    <n v="989"/>
    <n v="1251"/>
    <x v="0"/>
    <s v="STATIONERY1551539"/>
  </r>
  <r>
    <n v="202001"/>
    <x v="0"/>
    <x v="0"/>
    <x v="1"/>
    <x v="235"/>
    <x v="1"/>
    <x v="3"/>
    <x v="15"/>
    <x v="674"/>
    <x v="195"/>
    <n v="741.2"/>
    <n v="43.06"/>
    <n v="698.1400000000001"/>
    <x v="0"/>
    <s v="DECORATION CHARGES1551539"/>
  </r>
  <r>
    <n v="202001"/>
    <x v="0"/>
    <x v="0"/>
    <x v="1"/>
    <x v="235"/>
    <x v="1"/>
    <x v="3"/>
    <x v="15"/>
    <x v="672"/>
    <x v="196"/>
    <n v="420"/>
    <n v="68.94"/>
    <n v="351.06"/>
    <x v="0"/>
    <s v="DECORATION CHARGES1551927"/>
  </r>
  <r>
    <n v="202001"/>
    <x v="0"/>
    <x v="0"/>
    <x v="1"/>
    <x v="235"/>
    <x v="1"/>
    <x v="3"/>
    <x v="15"/>
    <x v="675"/>
    <x v="197"/>
    <n v="424"/>
    <n v="69.680000000000007"/>
    <n v="354.32"/>
    <x v="0"/>
    <s v="DECORATION CHARGES1553699"/>
  </r>
  <r>
    <n v="202001"/>
    <x v="0"/>
    <x v="0"/>
    <x v="1"/>
    <x v="235"/>
    <x v="1"/>
    <x v="4"/>
    <x v="34"/>
    <x v="675"/>
    <x v="150"/>
    <n v="3400"/>
    <n v="1590.06"/>
    <n v="1809.94"/>
    <x v="0"/>
    <s v="VESTS-BODYWARMERS1553699"/>
  </r>
  <r>
    <n v="202001"/>
    <x v="0"/>
    <x v="0"/>
    <x v="1"/>
    <x v="236"/>
    <x v="1"/>
    <x v="1"/>
    <x v="14"/>
    <x v="676"/>
    <x v="140"/>
    <n v="56.16"/>
    <n v="25.24"/>
    <n v="30.919999999999998"/>
    <x v="0"/>
    <s v="STATIONERY1554149"/>
  </r>
  <r>
    <n v="202001"/>
    <x v="0"/>
    <x v="0"/>
    <x v="1"/>
    <x v="236"/>
    <x v="1"/>
    <x v="6"/>
    <x v="32"/>
    <x v="677"/>
    <x v="131"/>
    <n v="540"/>
    <n v="419.08"/>
    <n v="120.92000000000002"/>
    <x v="0"/>
    <s v="GENERAL TECH1553070"/>
  </r>
  <r>
    <n v="202001"/>
    <x v="0"/>
    <x v="0"/>
    <x v="1"/>
    <x v="237"/>
    <x v="1"/>
    <x v="0"/>
    <x v="26"/>
    <x v="678"/>
    <x v="6"/>
    <n v="26.82"/>
    <n v="9.3000000000000007"/>
    <n v="17.52"/>
    <x v="0"/>
    <s v="DUFFELS1553151"/>
  </r>
  <r>
    <n v="202001"/>
    <x v="0"/>
    <x v="0"/>
    <x v="1"/>
    <x v="237"/>
    <x v="1"/>
    <x v="0"/>
    <x v="26"/>
    <x v="679"/>
    <x v="7"/>
    <n v="78.38"/>
    <n v="25.92"/>
    <n v="52.459999999999994"/>
    <x v="0"/>
    <s v="DUFFELS1554176"/>
  </r>
  <r>
    <n v="202001"/>
    <x v="0"/>
    <x v="0"/>
    <x v="1"/>
    <x v="237"/>
    <x v="1"/>
    <x v="7"/>
    <x v="13"/>
    <x v="680"/>
    <x v="6"/>
    <n v="5.14"/>
    <n v="1.84"/>
    <n v="3.3"/>
    <x v="0"/>
    <s v="SPORT BOTTLES1553917"/>
  </r>
  <r>
    <n v="202001"/>
    <x v="0"/>
    <x v="0"/>
    <x v="1"/>
    <x v="237"/>
    <x v="1"/>
    <x v="7"/>
    <x v="13"/>
    <x v="679"/>
    <x v="6"/>
    <n v="11.24"/>
    <n v="4.84"/>
    <n v="6.4"/>
    <x v="0"/>
    <s v="SPORT BOTTLES1554176"/>
  </r>
  <r>
    <n v="202001"/>
    <x v="0"/>
    <x v="0"/>
    <x v="1"/>
    <x v="237"/>
    <x v="1"/>
    <x v="1"/>
    <x v="17"/>
    <x v="679"/>
    <x v="7"/>
    <n v="1.1599999999999999"/>
    <n v="0.7"/>
    <n v="0.45999999999999996"/>
    <x v="0"/>
    <s v="GENERAL1554176"/>
  </r>
  <r>
    <n v="202001"/>
    <x v="0"/>
    <x v="0"/>
    <x v="1"/>
    <x v="237"/>
    <x v="1"/>
    <x v="2"/>
    <x v="5"/>
    <x v="679"/>
    <x v="6"/>
    <n v="10.98"/>
    <n v="7.66"/>
    <n v="3.3200000000000003"/>
    <x v="0"/>
    <s v="POLOS1554176"/>
  </r>
  <r>
    <n v="202001"/>
    <x v="0"/>
    <x v="0"/>
    <x v="1"/>
    <x v="237"/>
    <x v="1"/>
    <x v="6"/>
    <x v="11"/>
    <x v="681"/>
    <x v="6"/>
    <n v="12.08"/>
    <n v="6.14"/>
    <n v="5.94"/>
    <x v="0"/>
    <s v="AUDIO1554783"/>
  </r>
  <r>
    <n v="202001"/>
    <x v="0"/>
    <x v="0"/>
    <x v="1"/>
    <x v="238"/>
    <x v="0"/>
    <x v="5"/>
    <x v="9"/>
    <x v="682"/>
    <x v="7"/>
    <n v="10.9"/>
    <n v="5.36"/>
    <n v="5.54"/>
    <x v="0"/>
    <s v="APRON &amp; KITCHEN TEXTILES1552742"/>
  </r>
  <r>
    <n v="202001"/>
    <x v="0"/>
    <x v="0"/>
    <x v="1"/>
    <x v="239"/>
    <x v="1"/>
    <x v="7"/>
    <x v="13"/>
    <x v="683"/>
    <x v="6"/>
    <n v="18.64"/>
    <n v="6.78"/>
    <n v="11.86"/>
    <x v="0"/>
    <s v="SPORT BOTTLES1551835"/>
  </r>
  <r>
    <n v="202001"/>
    <x v="0"/>
    <x v="0"/>
    <x v="1"/>
    <x v="239"/>
    <x v="1"/>
    <x v="3"/>
    <x v="15"/>
    <x v="683"/>
    <x v="34"/>
    <n v="41.52"/>
    <n v="36.200000000000003"/>
    <n v="5.32"/>
    <x v="0"/>
    <s v="DECORATION CHARGES1551835"/>
  </r>
  <r>
    <n v="202001"/>
    <x v="0"/>
    <x v="0"/>
    <x v="1"/>
    <x v="240"/>
    <x v="0"/>
    <x v="5"/>
    <x v="10"/>
    <x v="684"/>
    <x v="34"/>
    <n v="48.96"/>
    <n v="16.559999999999999"/>
    <n v="32.400000000000006"/>
    <x v="0"/>
    <s v="HOUSEWARES1552664"/>
  </r>
  <r>
    <n v="202001"/>
    <x v="0"/>
    <x v="0"/>
    <x v="1"/>
    <x v="240"/>
    <x v="0"/>
    <x v="6"/>
    <x v="32"/>
    <x v="684"/>
    <x v="7"/>
    <n v="0.84"/>
    <n v="0.26"/>
    <n v="0.57999999999999996"/>
    <x v="0"/>
    <s v="GENERAL TECH1552664"/>
  </r>
  <r>
    <n v="202001"/>
    <x v="0"/>
    <x v="0"/>
    <x v="1"/>
    <x v="241"/>
    <x v="1"/>
    <x v="0"/>
    <x v="27"/>
    <x v="685"/>
    <x v="6"/>
    <n v="5.7"/>
    <n v="2.4"/>
    <n v="3.3000000000000003"/>
    <x v="0"/>
    <s v="TRAVEL GIFTS1553781"/>
  </r>
  <r>
    <n v="202001"/>
    <x v="0"/>
    <x v="0"/>
    <x v="1"/>
    <x v="241"/>
    <x v="1"/>
    <x v="1"/>
    <x v="17"/>
    <x v="686"/>
    <x v="18"/>
    <n v="480"/>
    <n v="370"/>
    <n v="110"/>
    <x v="0"/>
    <s v="GENERAL1550933"/>
  </r>
  <r>
    <n v="202001"/>
    <x v="0"/>
    <x v="0"/>
    <x v="1"/>
    <x v="241"/>
    <x v="1"/>
    <x v="5"/>
    <x v="30"/>
    <x v="687"/>
    <x v="42"/>
    <n v="286.83999999999997"/>
    <n v="129.22"/>
    <n v="157.61999999999998"/>
    <x v="0"/>
    <s v="OUTDOOR &amp; LEISURE1554522"/>
  </r>
  <r>
    <n v="202001"/>
    <x v="0"/>
    <x v="0"/>
    <x v="1"/>
    <x v="241"/>
    <x v="1"/>
    <x v="3"/>
    <x v="15"/>
    <x v="688"/>
    <x v="6"/>
    <n v="70"/>
    <n v="0.44"/>
    <n v="69.56"/>
    <x v="0"/>
    <s v="DECORATION CHARGES1553782"/>
  </r>
  <r>
    <n v="202001"/>
    <x v="0"/>
    <x v="0"/>
    <x v="1"/>
    <x v="241"/>
    <x v="1"/>
    <x v="3"/>
    <x v="15"/>
    <x v="689"/>
    <x v="98"/>
    <n v="195.8"/>
    <n v="31.36"/>
    <n v="164.44"/>
    <x v="0"/>
    <s v="DECORATION CHARGES1553991"/>
  </r>
  <r>
    <n v="202001"/>
    <x v="0"/>
    <x v="0"/>
    <x v="1"/>
    <x v="241"/>
    <x v="1"/>
    <x v="3"/>
    <x v="15"/>
    <x v="687"/>
    <x v="50"/>
    <n v="82.42"/>
    <n v="19.899999999999999"/>
    <n v="62.52"/>
    <x v="0"/>
    <s v="DECORATION CHARGES1554522"/>
  </r>
  <r>
    <n v="202001"/>
    <x v="0"/>
    <x v="0"/>
    <x v="1"/>
    <x v="241"/>
    <x v="1"/>
    <x v="4"/>
    <x v="8"/>
    <x v="689"/>
    <x v="7"/>
    <n v="139.96"/>
    <n v="58.8"/>
    <n v="81.160000000000011"/>
    <x v="0"/>
    <s v="JACKETS1553991"/>
  </r>
  <r>
    <n v="202001"/>
    <x v="0"/>
    <x v="0"/>
    <x v="1"/>
    <x v="241"/>
    <x v="1"/>
    <x v="6"/>
    <x v="11"/>
    <x v="688"/>
    <x v="6"/>
    <n v="11.28"/>
    <n v="5.46"/>
    <n v="5.8199999999999994"/>
    <x v="0"/>
    <s v="AUDIO1553782"/>
  </r>
  <r>
    <n v="202001"/>
    <x v="0"/>
    <x v="0"/>
    <x v="1"/>
    <x v="242"/>
    <x v="1"/>
    <x v="1"/>
    <x v="14"/>
    <x v="690"/>
    <x v="135"/>
    <n v="1065.9000000000001"/>
    <n v="418.78"/>
    <n v="647.12000000000012"/>
    <x v="0"/>
    <s v="STATIONERY1552482"/>
  </r>
  <r>
    <n v="202001"/>
    <x v="0"/>
    <x v="0"/>
    <x v="1"/>
    <x v="242"/>
    <x v="1"/>
    <x v="3"/>
    <x v="7"/>
    <x v="691"/>
    <x v="9"/>
    <n v="19.899999999999999"/>
    <n v="60"/>
    <n v="-40.1"/>
    <x v="0"/>
    <s v="CATALOGUES1553748"/>
  </r>
  <r>
    <n v="202001"/>
    <x v="0"/>
    <x v="0"/>
    <x v="1"/>
    <x v="242"/>
    <x v="1"/>
    <x v="3"/>
    <x v="15"/>
    <x v="690"/>
    <x v="198"/>
    <n v="254.2"/>
    <n v="26.28"/>
    <n v="227.92"/>
    <x v="0"/>
    <s v="DECORATION CHARGES1552482"/>
  </r>
  <r>
    <n v="202001"/>
    <x v="0"/>
    <x v="0"/>
    <x v="1"/>
    <x v="243"/>
    <x v="0"/>
    <x v="3"/>
    <x v="7"/>
    <x v="692"/>
    <x v="15"/>
    <n v="199"/>
    <n v="453"/>
    <n v="-254"/>
    <x v="0"/>
    <s v="CATALOGUES1554991"/>
  </r>
  <r>
    <n v="202001"/>
    <x v="0"/>
    <x v="0"/>
    <x v="1"/>
    <x v="244"/>
    <x v="0"/>
    <x v="1"/>
    <x v="3"/>
    <x v="693"/>
    <x v="79"/>
    <n v="381.3"/>
    <n v="228.54"/>
    <n v="152.76000000000002"/>
    <x v="0"/>
    <s v="WRITING1553879"/>
  </r>
  <r>
    <n v="202001"/>
    <x v="0"/>
    <x v="0"/>
    <x v="1"/>
    <x v="244"/>
    <x v="0"/>
    <x v="1"/>
    <x v="3"/>
    <x v="694"/>
    <x v="13"/>
    <n v="127.1"/>
    <n v="76.180000000000007"/>
    <n v="50.919999999999987"/>
    <x v="0"/>
    <s v="WRITING1553970"/>
  </r>
  <r>
    <n v="202001"/>
    <x v="0"/>
    <x v="0"/>
    <x v="1"/>
    <x v="245"/>
    <x v="1"/>
    <x v="1"/>
    <x v="2"/>
    <x v="695"/>
    <x v="199"/>
    <n v="5377"/>
    <n v="3470.72"/>
    <n v="1906.2800000000002"/>
    <x v="0"/>
    <s v="UMBRELLAS1552892"/>
  </r>
  <r>
    <n v="202001"/>
    <x v="0"/>
    <x v="0"/>
    <x v="1"/>
    <x v="245"/>
    <x v="1"/>
    <x v="3"/>
    <x v="15"/>
    <x v="695"/>
    <x v="200"/>
    <n v="800"/>
    <n v="108.58"/>
    <n v="691.42"/>
    <x v="0"/>
    <s v="DECORATION CHARGES1552892"/>
  </r>
  <r>
    <n v="202001"/>
    <x v="0"/>
    <x v="0"/>
    <x v="1"/>
    <x v="246"/>
    <x v="0"/>
    <x v="4"/>
    <x v="8"/>
    <x v="696"/>
    <x v="2"/>
    <n v="318.44"/>
    <n v="151.5"/>
    <n v="166.94"/>
    <x v="0"/>
    <s v="JACKETS1552992"/>
  </r>
  <r>
    <n v="202001"/>
    <x v="0"/>
    <x v="0"/>
    <x v="1"/>
    <x v="247"/>
    <x v="1"/>
    <x v="7"/>
    <x v="13"/>
    <x v="697"/>
    <x v="7"/>
    <n v="14.36"/>
    <n v="5.38"/>
    <n v="8.98"/>
    <x v="0"/>
    <s v="SPORT BOTTLES1553122"/>
  </r>
  <r>
    <n v="202001"/>
    <x v="0"/>
    <x v="0"/>
    <x v="1"/>
    <x v="247"/>
    <x v="1"/>
    <x v="7"/>
    <x v="13"/>
    <x v="698"/>
    <x v="6"/>
    <n v="26.62"/>
    <n v="27.66"/>
    <n v="-1.0399999999999991"/>
    <x v="0"/>
    <s v="SPORT BOTTLES1553997"/>
  </r>
  <r>
    <n v="202001"/>
    <x v="0"/>
    <x v="0"/>
    <x v="1"/>
    <x v="247"/>
    <x v="1"/>
    <x v="1"/>
    <x v="14"/>
    <x v="698"/>
    <x v="6"/>
    <n v="56.98"/>
    <n v="49.56"/>
    <n v="7.4199999999999946"/>
    <x v="0"/>
    <s v="STATIONERY1553997"/>
  </r>
  <r>
    <n v="202001"/>
    <x v="0"/>
    <x v="0"/>
    <x v="1"/>
    <x v="247"/>
    <x v="1"/>
    <x v="6"/>
    <x v="11"/>
    <x v="698"/>
    <x v="6"/>
    <n v="29.54"/>
    <n v="29.62"/>
    <n v="-8.0000000000001847E-2"/>
    <x v="0"/>
    <s v="AUDIO1553997"/>
  </r>
  <r>
    <n v="202001"/>
    <x v="0"/>
    <x v="0"/>
    <x v="1"/>
    <x v="247"/>
    <x v="1"/>
    <x v="6"/>
    <x v="32"/>
    <x v="698"/>
    <x v="7"/>
    <n v="78.56"/>
    <n v="71.98"/>
    <n v="6.5799999999999983"/>
    <x v="0"/>
    <s v="GENERAL TECH1553997"/>
  </r>
  <r>
    <n v="202001"/>
    <x v="0"/>
    <x v="0"/>
    <x v="1"/>
    <x v="247"/>
    <x v="1"/>
    <x v="6"/>
    <x v="12"/>
    <x v="698"/>
    <x v="9"/>
    <n v="185.9"/>
    <n v="183.16"/>
    <n v="2.7400000000000091"/>
    <x v="0"/>
    <s v="POWER1553997"/>
  </r>
  <r>
    <n v="202001"/>
    <x v="0"/>
    <x v="0"/>
    <x v="1"/>
    <x v="248"/>
    <x v="0"/>
    <x v="2"/>
    <x v="4"/>
    <x v="699"/>
    <x v="6"/>
    <n v="19.98"/>
    <n v="15.1"/>
    <n v="4.8800000000000008"/>
    <x v="0"/>
    <s v="FLEECE &amp; KNITS1553844"/>
  </r>
  <r>
    <n v="202001"/>
    <x v="0"/>
    <x v="0"/>
    <x v="1"/>
    <x v="248"/>
    <x v="0"/>
    <x v="2"/>
    <x v="6"/>
    <x v="700"/>
    <x v="9"/>
    <n v="89.28"/>
    <n v="34.9"/>
    <n v="54.38"/>
    <x v="0"/>
    <s v="T-SHIRTS &amp; ACTIVE TOPS1552574"/>
  </r>
  <r>
    <n v="202001"/>
    <x v="0"/>
    <x v="0"/>
    <x v="1"/>
    <x v="248"/>
    <x v="0"/>
    <x v="2"/>
    <x v="6"/>
    <x v="699"/>
    <x v="8"/>
    <n v="59.52"/>
    <n v="24.48"/>
    <n v="35.040000000000006"/>
    <x v="0"/>
    <s v="T-SHIRTS &amp; ACTIVE TOPS1553844"/>
  </r>
  <r>
    <n v="202001"/>
    <x v="0"/>
    <x v="0"/>
    <x v="1"/>
    <x v="248"/>
    <x v="0"/>
    <x v="4"/>
    <x v="8"/>
    <x v="701"/>
    <x v="1"/>
    <n v="2338.8000000000002"/>
    <n v="975.52"/>
    <n v="1363.2800000000002"/>
    <x v="0"/>
    <s v="JACKETS1554757"/>
  </r>
  <r>
    <n v="202001"/>
    <x v="0"/>
    <x v="0"/>
    <x v="1"/>
    <x v="249"/>
    <x v="0"/>
    <x v="0"/>
    <x v="20"/>
    <x v="702"/>
    <x v="6"/>
    <n v="4.04"/>
    <n v="1.66"/>
    <n v="2.38"/>
    <x v="0"/>
    <s v="TOTES1553326"/>
  </r>
  <r>
    <n v="202001"/>
    <x v="0"/>
    <x v="0"/>
    <x v="1"/>
    <x v="250"/>
    <x v="1"/>
    <x v="1"/>
    <x v="14"/>
    <x v="703"/>
    <x v="15"/>
    <n v="414"/>
    <n v="150.56"/>
    <n v="263.44"/>
    <x v="0"/>
    <s v="STATIONERY1553648"/>
  </r>
  <r>
    <n v="202001"/>
    <x v="0"/>
    <x v="0"/>
    <x v="1"/>
    <x v="250"/>
    <x v="1"/>
    <x v="3"/>
    <x v="7"/>
    <x v="704"/>
    <x v="66"/>
    <n v="39.840000000000003"/>
    <n v="120"/>
    <n v="-80.16"/>
    <x v="0"/>
    <s v="CATALOGUES1553752"/>
  </r>
  <r>
    <n v="202001"/>
    <x v="0"/>
    <x v="0"/>
    <x v="1"/>
    <x v="250"/>
    <x v="1"/>
    <x v="3"/>
    <x v="7"/>
    <x v="705"/>
    <x v="66"/>
    <n v="39.840000000000003"/>
    <n v="49.8"/>
    <n v="-9.9599999999999937"/>
    <x v="0"/>
    <s v="CATALOGUES1553911"/>
  </r>
  <r>
    <n v="202001"/>
    <x v="0"/>
    <x v="0"/>
    <x v="1"/>
    <x v="250"/>
    <x v="1"/>
    <x v="3"/>
    <x v="7"/>
    <x v="706"/>
    <x v="201"/>
    <n v="-39.840000000000003"/>
    <n v="-120"/>
    <n v="80.16"/>
    <x v="1"/>
    <s v="CATALOGUES1554682"/>
  </r>
  <r>
    <n v="202001"/>
    <x v="0"/>
    <x v="0"/>
    <x v="1"/>
    <x v="251"/>
    <x v="1"/>
    <x v="9"/>
    <x v="28"/>
    <x v="707"/>
    <x v="7"/>
    <n v="2.44"/>
    <n v="1.48"/>
    <n v="0.96"/>
    <x v="0"/>
    <s v="HEADWEAR1553973"/>
  </r>
  <r>
    <n v="202001"/>
    <x v="0"/>
    <x v="0"/>
    <x v="1"/>
    <x v="251"/>
    <x v="1"/>
    <x v="1"/>
    <x v="17"/>
    <x v="708"/>
    <x v="22"/>
    <n v="76.8"/>
    <n v="42.88"/>
    <n v="33.919999999999995"/>
    <x v="0"/>
    <s v="GENERAL1553470"/>
  </r>
  <r>
    <n v="202001"/>
    <x v="0"/>
    <x v="0"/>
    <x v="1"/>
    <x v="251"/>
    <x v="1"/>
    <x v="1"/>
    <x v="3"/>
    <x v="709"/>
    <x v="7"/>
    <n v="5.08"/>
    <n v="1.5"/>
    <n v="3.58"/>
    <x v="0"/>
    <s v="WRITING1554891"/>
  </r>
  <r>
    <n v="202001"/>
    <x v="0"/>
    <x v="0"/>
    <x v="1"/>
    <x v="251"/>
    <x v="1"/>
    <x v="5"/>
    <x v="9"/>
    <x v="707"/>
    <x v="7"/>
    <n v="7.24"/>
    <n v="4.08"/>
    <n v="3.16"/>
    <x v="0"/>
    <s v="APRON &amp; KITCHEN TEXTILES1553973"/>
  </r>
  <r>
    <n v="202001"/>
    <x v="0"/>
    <x v="0"/>
    <x v="1"/>
    <x v="251"/>
    <x v="1"/>
    <x v="5"/>
    <x v="30"/>
    <x v="707"/>
    <x v="6"/>
    <n v="0.9"/>
    <n v="0.54"/>
    <n v="0.36"/>
    <x v="0"/>
    <s v="OUTDOOR &amp; LEISURE1553973"/>
  </r>
  <r>
    <n v="202001"/>
    <x v="0"/>
    <x v="0"/>
    <x v="1"/>
    <x v="252"/>
    <x v="0"/>
    <x v="5"/>
    <x v="10"/>
    <x v="710"/>
    <x v="202"/>
    <n v="-3816.4"/>
    <n v="-1663.44"/>
    <n v="-2152.96"/>
    <x v="1"/>
    <s v="HOUSEWARES1552230"/>
  </r>
  <r>
    <n v="202001"/>
    <x v="0"/>
    <x v="0"/>
    <x v="1"/>
    <x v="253"/>
    <x v="1"/>
    <x v="5"/>
    <x v="24"/>
    <x v="711"/>
    <x v="7"/>
    <n v="4.16"/>
    <n v="1.52"/>
    <n v="2.64"/>
    <x v="0"/>
    <s v="HBA1553296"/>
  </r>
  <r>
    <n v="202001"/>
    <x v="0"/>
    <x v="0"/>
    <x v="1"/>
    <x v="253"/>
    <x v="1"/>
    <x v="5"/>
    <x v="24"/>
    <x v="712"/>
    <x v="203"/>
    <n v="395.2"/>
    <n v="143.58000000000001"/>
    <n v="251.61999999999998"/>
    <x v="0"/>
    <s v="HBA1553788"/>
  </r>
  <r>
    <n v="202001"/>
    <x v="0"/>
    <x v="0"/>
    <x v="1"/>
    <x v="253"/>
    <x v="1"/>
    <x v="8"/>
    <x v="16"/>
    <x v="713"/>
    <x v="16"/>
    <n v="298"/>
    <n v="282"/>
    <n v="16"/>
    <x v="0"/>
    <s v="MEMORY1551304"/>
  </r>
  <r>
    <n v="202001"/>
    <x v="0"/>
    <x v="0"/>
    <x v="1"/>
    <x v="254"/>
    <x v="1"/>
    <x v="0"/>
    <x v="20"/>
    <x v="714"/>
    <x v="18"/>
    <n v="190"/>
    <n v="127.24"/>
    <n v="62.760000000000005"/>
    <x v="0"/>
    <s v="TOTES1551536"/>
  </r>
  <r>
    <n v="202001"/>
    <x v="0"/>
    <x v="0"/>
    <x v="1"/>
    <x v="254"/>
    <x v="1"/>
    <x v="5"/>
    <x v="22"/>
    <x v="715"/>
    <x v="18"/>
    <n v="1740"/>
    <n v="744.96"/>
    <n v="995.04"/>
    <x v="0"/>
    <s v="LIGHTING1554516"/>
  </r>
  <r>
    <n v="202001"/>
    <x v="0"/>
    <x v="0"/>
    <x v="1"/>
    <x v="254"/>
    <x v="1"/>
    <x v="3"/>
    <x v="15"/>
    <x v="714"/>
    <x v="40"/>
    <n v="520"/>
    <n v="113.58"/>
    <n v="406.42"/>
    <x v="0"/>
    <s v="DECORATION CHARGES1551536"/>
  </r>
  <r>
    <n v="202001"/>
    <x v="0"/>
    <x v="0"/>
    <x v="1"/>
    <x v="254"/>
    <x v="1"/>
    <x v="3"/>
    <x v="15"/>
    <x v="715"/>
    <x v="19"/>
    <n v="220"/>
    <n v="27.88"/>
    <n v="192.12"/>
    <x v="0"/>
    <s v="DECORATION CHARGES1554516"/>
  </r>
  <r>
    <n v="202001"/>
    <x v="0"/>
    <x v="0"/>
    <x v="1"/>
    <x v="255"/>
    <x v="0"/>
    <x v="0"/>
    <x v="20"/>
    <x v="716"/>
    <x v="6"/>
    <n v="1.06"/>
    <n v="0.52"/>
    <n v="0.54"/>
    <x v="0"/>
    <s v="TOTES1554527"/>
  </r>
  <r>
    <n v="202001"/>
    <x v="0"/>
    <x v="0"/>
    <x v="1"/>
    <x v="255"/>
    <x v="0"/>
    <x v="3"/>
    <x v="7"/>
    <x v="717"/>
    <x v="16"/>
    <n v="398"/>
    <n v="906"/>
    <n v="-508"/>
    <x v="0"/>
    <s v="CATALOGUES1554785"/>
  </r>
  <r>
    <n v="202001"/>
    <x v="0"/>
    <x v="0"/>
    <x v="1"/>
    <x v="256"/>
    <x v="1"/>
    <x v="1"/>
    <x v="17"/>
    <x v="718"/>
    <x v="18"/>
    <n v="510"/>
    <n v="420"/>
    <n v="90"/>
    <x v="0"/>
    <s v="GENERAL1553286"/>
  </r>
  <r>
    <n v="202001"/>
    <x v="0"/>
    <x v="0"/>
    <x v="1"/>
    <x v="256"/>
    <x v="1"/>
    <x v="10"/>
    <x v="36"/>
    <x v="719"/>
    <x v="7"/>
    <n v="72.319999999999993"/>
    <n v="31.38"/>
    <n v="40.94"/>
    <x v="0"/>
    <s v="SHIRTS1553306"/>
  </r>
  <r>
    <n v="202001"/>
    <x v="0"/>
    <x v="0"/>
    <x v="1"/>
    <x v="257"/>
    <x v="0"/>
    <x v="6"/>
    <x v="32"/>
    <x v="720"/>
    <x v="6"/>
    <n v="14.92"/>
    <n v="6.54"/>
    <n v="8.379999999999999"/>
    <x v="0"/>
    <s v="GENERAL TECH1553826"/>
  </r>
  <r>
    <n v="202001"/>
    <x v="0"/>
    <x v="0"/>
    <x v="1"/>
    <x v="258"/>
    <x v="1"/>
    <x v="2"/>
    <x v="6"/>
    <x v="721"/>
    <x v="155"/>
    <n v="319"/>
    <n v="147.18"/>
    <n v="171.82"/>
    <x v="0"/>
    <s v="T-SHIRTS &amp; ACTIVE TOPS1553543"/>
  </r>
  <r>
    <n v="202001"/>
    <x v="0"/>
    <x v="0"/>
    <x v="1"/>
    <x v="259"/>
    <x v="1"/>
    <x v="7"/>
    <x v="13"/>
    <x v="722"/>
    <x v="32"/>
    <n v="1960"/>
    <n v="1180.4000000000001"/>
    <n v="779.59999999999991"/>
    <x v="0"/>
    <s v="SPORT BOTTLES1553312"/>
  </r>
  <r>
    <n v="202001"/>
    <x v="0"/>
    <x v="0"/>
    <x v="1"/>
    <x v="259"/>
    <x v="1"/>
    <x v="1"/>
    <x v="14"/>
    <x v="723"/>
    <x v="15"/>
    <n v="99"/>
    <n v="54.72"/>
    <n v="44.28"/>
    <x v="0"/>
    <s v="STATIONERY1552433"/>
  </r>
  <r>
    <n v="202001"/>
    <x v="0"/>
    <x v="0"/>
    <x v="1"/>
    <x v="259"/>
    <x v="1"/>
    <x v="1"/>
    <x v="3"/>
    <x v="723"/>
    <x v="48"/>
    <n v="257.5"/>
    <n v="150.66"/>
    <n v="106.84"/>
    <x v="0"/>
    <s v="WRITING1552433"/>
  </r>
  <r>
    <n v="202001"/>
    <x v="0"/>
    <x v="0"/>
    <x v="1"/>
    <x v="259"/>
    <x v="1"/>
    <x v="1"/>
    <x v="3"/>
    <x v="724"/>
    <x v="32"/>
    <n v="320"/>
    <n v="241.42"/>
    <n v="78.580000000000013"/>
    <x v="0"/>
    <s v="WRITING1552760"/>
  </r>
  <r>
    <n v="202001"/>
    <x v="0"/>
    <x v="0"/>
    <x v="1"/>
    <x v="259"/>
    <x v="1"/>
    <x v="3"/>
    <x v="15"/>
    <x v="723"/>
    <x v="204"/>
    <n v="149"/>
    <n v="40.56"/>
    <n v="108.44"/>
    <x v="0"/>
    <s v="DECORATION CHARGES1552433"/>
  </r>
  <r>
    <n v="202001"/>
    <x v="0"/>
    <x v="0"/>
    <x v="1"/>
    <x v="259"/>
    <x v="1"/>
    <x v="3"/>
    <x v="15"/>
    <x v="722"/>
    <x v="44"/>
    <n v="680"/>
    <n v="62.36"/>
    <n v="617.64"/>
    <x v="0"/>
    <s v="DECORATION CHARGES1553312"/>
  </r>
  <r>
    <n v="202001"/>
    <x v="0"/>
    <x v="0"/>
    <x v="1"/>
    <x v="259"/>
    <x v="1"/>
    <x v="3"/>
    <x v="15"/>
    <x v="725"/>
    <x v="89"/>
    <n v="560"/>
    <n v="57.88"/>
    <n v="502.12"/>
    <x v="0"/>
    <s v="DECORATION CHARGES1553319"/>
  </r>
  <r>
    <n v="202001"/>
    <x v="0"/>
    <x v="0"/>
    <x v="1"/>
    <x v="259"/>
    <x v="1"/>
    <x v="6"/>
    <x v="32"/>
    <x v="726"/>
    <x v="205"/>
    <n v="903.16"/>
    <n v="441.84"/>
    <n v="461.32"/>
    <x v="0"/>
    <s v="GENERAL TECH1552352"/>
  </r>
  <r>
    <n v="202001"/>
    <x v="0"/>
    <x v="0"/>
    <x v="1"/>
    <x v="259"/>
    <x v="1"/>
    <x v="6"/>
    <x v="32"/>
    <x v="725"/>
    <x v="33"/>
    <n v="1200"/>
    <n v="450"/>
    <n v="750"/>
    <x v="0"/>
    <s v="GENERAL TECH1553319"/>
  </r>
  <r>
    <n v="202001"/>
    <x v="0"/>
    <x v="0"/>
    <x v="1"/>
    <x v="260"/>
    <x v="0"/>
    <x v="0"/>
    <x v="18"/>
    <x v="727"/>
    <x v="79"/>
    <n v="11.4"/>
    <n v="7.12"/>
    <n v="4.28"/>
    <x v="0"/>
    <s v="BACKPACKS1553232"/>
  </r>
  <r>
    <n v="202001"/>
    <x v="0"/>
    <x v="0"/>
    <x v="1"/>
    <x v="260"/>
    <x v="0"/>
    <x v="2"/>
    <x v="6"/>
    <x v="728"/>
    <x v="6"/>
    <n v="7.56"/>
    <n v="4.0199999999999996"/>
    <n v="3.54"/>
    <x v="0"/>
    <s v="T-SHIRTS &amp; ACTIVE TOPS1553285"/>
  </r>
  <r>
    <n v="202001"/>
    <x v="0"/>
    <x v="0"/>
    <x v="1"/>
    <x v="261"/>
    <x v="1"/>
    <x v="0"/>
    <x v="18"/>
    <x v="729"/>
    <x v="16"/>
    <n v="128"/>
    <n v="68.760000000000005"/>
    <n v="59.239999999999995"/>
    <x v="0"/>
    <s v="BACKPACKS1553035"/>
  </r>
  <r>
    <n v="202001"/>
    <x v="0"/>
    <x v="0"/>
    <x v="1"/>
    <x v="261"/>
    <x v="1"/>
    <x v="0"/>
    <x v="18"/>
    <x v="730"/>
    <x v="7"/>
    <n v="41.96"/>
    <n v="18.18"/>
    <n v="23.78"/>
    <x v="0"/>
    <s v="BACKPACKS1554487"/>
  </r>
  <r>
    <n v="202001"/>
    <x v="0"/>
    <x v="0"/>
    <x v="1"/>
    <x v="261"/>
    <x v="1"/>
    <x v="0"/>
    <x v="0"/>
    <x v="731"/>
    <x v="6"/>
    <n v="2.58"/>
    <n v="1.38"/>
    <n v="1.2000000000000002"/>
    <x v="0"/>
    <s v="BUSINESS CASES1553638"/>
  </r>
  <r>
    <n v="202001"/>
    <x v="0"/>
    <x v="0"/>
    <x v="1"/>
    <x v="261"/>
    <x v="1"/>
    <x v="7"/>
    <x v="13"/>
    <x v="729"/>
    <x v="59"/>
    <n v="865.2"/>
    <n v="314.77999999999997"/>
    <n v="550.42000000000007"/>
    <x v="0"/>
    <s v="SPORT BOTTLES1553035"/>
  </r>
  <r>
    <n v="202001"/>
    <x v="0"/>
    <x v="0"/>
    <x v="1"/>
    <x v="261"/>
    <x v="1"/>
    <x v="5"/>
    <x v="22"/>
    <x v="732"/>
    <x v="206"/>
    <n v="210.6"/>
    <n v="88.1"/>
    <n v="122.5"/>
    <x v="0"/>
    <s v="LIGHTING1554859"/>
  </r>
  <r>
    <n v="202001"/>
    <x v="0"/>
    <x v="0"/>
    <x v="1"/>
    <x v="261"/>
    <x v="1"/>
    <x v="2"/>
    <x v="4"/>
    <x v="731"/>
    <x v="9"/>
    <n v="216.84"/>
    <n v="79.92"/>
    <n v="136.92000000000002"/>
    <x v="0"/>
    <s v="FLEECE &amp; KNITS1553638"/>
  </r>
  <r>
    <n v="202001"/>
    <x v="0"/>
    <x v="0"/>
    <x v="1"/>
    <x v="261"/>
    <x v="1"/>
    <x v="2"/>
    <x v="4"/>
    <x v="732"/>
    <x v="85"/>
    <n v="583.78"/>
    <n v="228.04"/>
    <n v="355.74"/>
    <x v="0"/>
    <s v="FLEECE &amp; KNITS1554859"/>
  </r>
  <r>
    <n v="202001"/>
    <x v="0"/>
    <x v="0"/>
    <x v="1"/>
    <x v="261"/>
    <x v="1"/>
    <x v="4"/>
    <x v="8"/>
    <x v="731"/>
    <x v="9"/>
    <n v="446.4"/>
    <n v="167.38"/>
    <n v="279.02"/>
    <x v="0"/>
    <s v="JACKETS1553638"/>
  </r>
  <r>
    <n v="202001"/>
    <x v="0"/>
    <x v="0"/>
    <x v="1"/>
    <x v="261"/>
    <x v="1"/>
    <x v="4"/>
    <x v="8"/>
    <x v="730"/>
    <x v="13"/>
    <n v="249.9"/>
    <n v="211.2"/>
    <n v="38.700000000000017"/>
    <x v="0"/>
    <s v="JACKETS1554487"/>
  </r>
  <r>
    <n v="202001"/>
    <x v="0"/>
    <x v="0"/>
    <x v="1"/>
    <x v="261"/>
    <x v="1"/>
    <x v="4"/>
    <x v="8"/>
    <x v="732"/>
    <x v="133"/>
    <n v="494.76"/>
    <n v="197.94"/>
    <n v="296.82"/>
    <x v="0"/>
    <s v="JACKETS1554859"/>
  </r>
  <r>
    <n v="202001"/>
    <x v="0"/>
    <x v="0"/>
    <x v="1"/>
    <x v="262"/>
    <x v="1"/>
    <x v="0"/>
    <x v="20"/>
    <x v="733"/>
    <x v="68"/>
    <n v="99.84"/>
    <n v="43.58"/>
    <n v="56.260000000000005"/>
    <x v="0"/>
    <s v="TOTES1552439"/>
  </r>
  <r>
    <n v="202001"/>
    <x v="0"/>
    <x v="0"/>
    <x v="1"/>
    <x v="262"/>
    <x v="1"/>
    <x v="1"/>
    <x v="17"/>
    <x v="734"/>
    <x v="21"/>
    <n v="175"/>
    <n v="155"/>
    <n v="20"/>
    <x v="0"/>
    <s v="GENERAL1552597"/>
  </r>
  <r>
    <n v="202001"/>
    <x v="0"/>
    <x v="0"/>
    <x v="1"/>
    <x v="262"/>
    <x v="1"/>
    <x v="1"/>
    <x v="3"/>
    <x v="735"/>
    <x v="73"/>
    <n v="690"/>
    <n v="344.52"/>
    <n v="345.48"/>
    <x v="0"/>
    <s v="WRITING1554363"/>
  </r>
  <r>
    <n v="202001"/>
    <x v="0"/>
    <x v="0"/>
    <x v="1"/>
    <x v="263"/>
    <x v="1"/>
    <x v="1"/>
    <x v="17"/>
    <x v="736"/>
    <x v="21"/>
    <n v="380"/>
    <n v="340"/>
    <n v="40"/>
    <x v="0"/>
    <s v="GENERAL1552591"/>
  </r>
  <r>
    <n v="202001"/>
    <x v="0"/>
    <x v="0"/>
    <x v="1"/>
    <x v="264"/>
    <x v="1"/>
    <x v="0"/>
    <x v="26"/>
    <x v="737"/>
    <x v="6"/>
    <n v="38.46"/>
    <n v="9.5399999999999991"/>
    <n v="28.92"/>
    <x v="0"/>
    <s v="DUFFELS1554140"/>
  </r>
  <r>
    <n v="202001"/>
    <x v="0"/>
    <x v="0"/>
    <x v="1"/>
    <x v="264"/>
    <x v="1"/>
    <x v="7"/>
    <x v="13"/>
    <x v="737"/>
    <x v="6"/>
    <n v="20.82"/>
    <n v="9.26"/>
    <n v="11.56"/>
    <x v="0"/>
    <s v="SPORT BOTTLES1554140"/>
  </r>
  <r>
    <n v="202001"/>
    <x v="0"/>
    <x v="0"/>
    <x v="1"/>
    <x v="264"/>
    <x v="1"/>
    <x v="1"/>
    <x v="17"/>
    <x v="738"/>
    <x v="16"/>
    <n v="50"/>
    <n v="40"/>
    <n v="10"/>
    <x v="0"/>
    <s v="GENERAL1552143"/>
  </r>
  <r>
    <n v="202001"/>
    <x v="0"/>
    <x v="0"/>
    <x v="1"/>
    <x v="264"/>
    <x v="1"/>
    <x v="8"/>
    <x v="16"/>
    <x v="739"/>
    <x v="16"/>
    <n v="636"/>
    <n v="514"/>
    <n v="122"/>
    <x v="0"/>
    <s v="MEMORY1550505"/>
  </r>
  <r>
    <n v="202001"/>
    <x v="0"/>
    <x v="0"/>
    <x v="1"/>
    <x v="264"/>
    <x v="1"/>
    <x v="8"/>
    <x v="16"/>
    <x v="740"/>
    <x v="207"/>
    <n v="19240"/>
    <n v="17940"/>
    <n v="1300"/>
    <x v="0"/>
    <s v="MEMORY1552402"/>
  </r>
  <r>
    <n v="202001"/>
    <x v="0"/>
    <x v="0"/>
    <x v="1"/>
    <x v="264"/>
    <x v="1"/>
    <x v="6"/>
    <x v="11"/>
    <x v="737"/>
    <x v="6"/>
    <n v="27.98"/>
    <n v="21.78"/>
    <n v="6.1999999999999993"/>
    <x v="0"/>
    <s v="AUDIO1554140"/>
  </r>
  <r>
    <n v="202001"/>
    <x v="0"/>
    <x v="0"/>
    <x v="1"/>
    <x v="265"/>
    <x v="1"/>
    <x v="0"/>
    <x v="18"/>
    <x v="741"/>
    <x v="6"/>
    <n v="22.78"/>
    <n v="8.9600000000000009"/>
    <n v="13.82"/>
    <x v="0"/>
    <s v="BACKPACKS1553977"/>
  </r>
  <r>
    <n v="202001"/>
    <x v="0"/>
    <x v="0"/>
    <x v="1"/>
    <x v="265"/>
    <x v="1"/>
    <x v="0"/>
    <x v="38"/>
    <x v="742"/>
    <x v="6"/>
    <n v="103.48"/>
    <n v="44.42"/>
    <n v="59.06"/>
    <x v="0"/>
    <s v="LUGGAGE1552379"/>
  </r>
  <r>
    <n v="202001"/>
    <x v="0"/>
    <x v="0"/>
    <x v="1"/>
    <x v="265"/>
    <x v="1"/>
    <x v="0"/>
    <x v="20"/>
    <x v="743"/>
    <x v="6"/>
    <n v="0.57999999999999996"/>
    <n v="0.28000000000000003"/>
    <n v="0.29999999999999993"/>
    <x v="0"/>
    <s v="TOTES1553117"/>
  </r>
  <r>
    <n v="202001"/>
    <x v="0"/>
    <x v="0"/>
    <x v="1"/>
    <x v="265"/>
    <x v="1"/>
    <x v="1"/>
    <x v="14"/>
    <x v="744"/>
    <x v="6"/>
    <n v="1.88"/>
    <n v="1.1000000000000001"/>
    <n v="0.7799999999999998"/>
    <x v="0"/>
    <s v="STATIONERY1553171"/>
  </r>
  <r>
    <n v="202001"/>
    <x v="0"/>
    <x v="0"/>
    <x v="1"/>
    <x v="265"/>
    <x v="1"/>
    <x v="1"/>
    <x v="3"/>
    <x v="743"/>
    <x v="6"/>
    <n v="0.32"/>
    <n v="0.2"/>
    <n v="0.12"/>
    <x v="0"/>
    <s v="WRITING1553117"/>
  </r>
  <r>
    <n v="202001"/>
    <x v="0"/>
    <x v="0"/>
    <x v="1"/>
    <x v="265"/>
    <x v="1"/>
    <x v="5"/>
    <x v="23"/>
    <x v="741"/>
    <x v="6"/>
    <n v="2.66"/>
    <n v="1.66"/>
    <n v="1.0000000000000002"/>
    <x v="0"/>
    <s v="SAFETY AUTO &amp; TOOLS1553977"/>
  </r>
  <r>
    <n v="202001"/>
    <x v="0"/>
    <x v="0"/>
    <x v="1"/>
    <x v="265"/>
    <x v="1"/>
    <x v="3"/>
    <x v="15"/>
    <x v="745"/>
    <x v="126"/>
    <n v="242"/>
    <n v="41.76"/>
    <n v="200.24"/>
    <x v="0"/>
    <s v="DECORATION CHARGES1552012"/>
  </r>
  <r>
    <n v="202001"/>
    <x v="0"/>
    <x v="0"/>
    <x v="1"/>
    <x v="265"/>
    <x v="1"/>
    <x v="6"/>
    <x v="32"/>
    <x v="745"/>
    <x v="20"/>
    <n v="444"/>
    <n v="200.98"/>
    <n v="243.02"/>
    <x v="0"/>
    <s v="GENERAL TECH1552012"/>
  </r>
  <r>
    <n v="202001"/>
    <x v="0"/>
    <x v="0"/>
    <x v="1"/>
    <x v="266"/>
    <x v="0"/>
    <x v="5"/>
    <x v="9"/>
    <x v="746"/>
    <x v="12"/>
    <n v="206.4"/>
    <n v="106.82"/>
    <n v="99.580000000000013"/>
    <x v="0"/>
    <s v="APRON &amp; KITCHEN TEXTILES1552702"/>
  </r>
  <r>
    <n v="202001"/>
    <x v="0"/>
    <x v="0"/>
    <x v="1"/>
    <x v="266"/>
    <x v="0"/>
    <x v="5"/>
    <x v="30"/>
    <x v="746"/>
    <x v="7"/>
    <n v="1.96"/>
    <n v="1.32"/>
    <n v="0.6399999999999999"/>
    <x v="0"/>
    <s v="OUTDOOR &amp; LEISURE1552702"/>
  </r>
  <r>
    <n v="202001"/>
    <x v="0"/>
    <x v="0"/>
    <x v="1"/>
    <x v="266"/>
    <x v="0"/>
    <x v="6"/>
    <x v="12"/>
    <x v="746"/>
    <x v="7"/>
    <n v="3.96"/>
    <n v="10.92"/>
    <n v="-6.96"/>
    <x v="0"/>
    <s v="POWER1552702"/>
  </r>
  <r>
    <n v="202001"/>
    <x v="0"/>
    <x v="0"/>
    <x v="1"/>
    <x v="267"/>
    <x v="0"/>
    <x v="7"/>
    <x v="29"/>
    <x v="747"/>
    <x v="208"/>
    <n v="887.68"/>
    <n v="422.32"/>
    <n v="465.35999999999996"/>
    <x v="0"/>
    <s v="CERAMICS1554529"/>
  </r>
  <r>
    <n v="202001"/>
    <x v="0"/>
    <x v="0"/>
    <x v="1"/>
    <x v="268"/>
    <x v="0"/>
    <x v="1"/>
    <x v="17"/>
    <x v="748"/>
    <x v="32"/>
    <n v="900"/>
    <n v="1314.82"/>
    <n v="-414.81999999999994"/>
    <x v="0"/>
    <s v="GENERAL1551954"/>
  </r>
  <r>
    <n v="202001"/>
    <x v="0"/>
    <x v="0"/>
    <x v="1"/>
    <x v="269"/>
    <x v="0"/>
    <x v="0"/>
    <x v="20"/>
    <x v="749"/>
    <x v="6"/>
    <n v="3.94"/>
    <n v="1.22"/>
    <n v="2.7199999999999998"/>
    <x v="0"/>
    <s v="TOTES1552914"/>
  </r>
  <r>
    <n v="202001"/>
    <x v="0"/>
    <x v="0"/>
    <x v="1"/>
    <x v="269"/>
    <x v="0"/>
    <x v="0"/>
    <x v="27"/>
    <x v="749"/>
    <x v="6"/>
    <n v="8.9"/>
    <n v="2.96"/>
    <n v="5.94"/>
    <x v="0"/>
    <s v="TRAVEL GIFTS1552914"/>
  </r>
  <r>
    <n v="202001"/>
    <x v="0"/>
    <x v="0"/>
    <x v="1"/>
    <x v="269"/>
    <x v="0"/>
    <x v="7"/>
    <x v="13"/>
    <x v="749"/>
    <x v="6"/>
    <n v="18.420000000000002"/>
    <n v="5.54"/>
    <n v="12.880000000000003"/>
    <x v="0"/>
    <s v="SPORT BOTTLES1552914"/>
  </r>
  <r>
    <n v="202001"/>
    <x v="0"/>
    <x v="0"/>
    <x v="1"/>
    <x v="269"/>
    <x v="0"/>
    <x v="5"/>
    <x v="24"/>
    <x v="749"/>
    <x v="6"/>
    <n v="3.3"/>
    <n v="1.26"/>
    <n v="2.04"/>
    <x v="0"/>
    <s v="HBA1552914"/>
  </r>
  <r>
    <n v="202001"/>
    <x v="0"/>
    <x v="0"/>
    <x v="1"/>
    <x v="270"/>
    <x v="1"/>
    <x v="0"/>
    <x v="20"/>
    <x v="750"/>
    <x v="16"/>
    <n v="146"/>
    <n v="63.32"/>
    <n v="82.68"/>
    <x v="0"/>
    <s v="TOTES1553124"/>
  </r>
  <r>
    <n v="202001"/>
    <x v="0"/>
    <x v="0"/>
    <x v="1"/>
    <x v="271"/>
    <x v="1"/>
    <x v="5"/>
    <x v="30"/>
    <x v="751"/>
    <x v="6"/>
    <n v="5.0599999999999996"/>
    <n v="1.94"/>
    <n v="3.1199999999999997"/>
    <x v="0"/>
    <s v="OUTDOOR &amp; LEISURE1553266"/>
  </r>
  <r>
    <n v="202001"/>
    <x v="0"/>
    <x v="0"/>
    <x v="1"/>
    <x v="271"/>
    <x v="1"/>
    <x v="6"/>
    <x v="32"/>
    <x v="752"/>
    <x v="8"/>
    <n v="19"/>
    <n v="8.82"/>
    <n v="10.18"/>
    <x v="0"/>
    <s v="GENERAL TECH1554771"/>
  </r>
  <r>
    <n v="202001"/>
    <x v="0"/>
    <x v="0"/>
    <x v="1"/>
    <x v="272"/>
    <x v="1"/>
    <x v="3"/>
    <x v="7"/>
    <x v="753"/>
    <x v="14"/>
    <n v="39.82"/>
    <n v="35.1"/>
    <n v="4.7199999999999989"/>
    <x v="0"/>
    <s v="CATALOGUES1554704"/>
  </r>
  <r>
    <n v="202001"/>
    <x v="0"/>
    <x v="0"/>
    <x v="1"/>
    <x v="273"/>
    <x v="1"/>
    <x v="1"/>
    <x v="14"/>
    <x v="754"/>
    <x v="21"/>
    <n v="500"/>
    <n v="383.62"/>
    <n v="116.38"/>
    <x v="0"/>
    <s v="STATIONERY1552926"/>
  </r>
  <r>
    <n v="202001"/>
    <x v="0"/>
    <x v="0"/>
    <x v="1"/>
    <x v="273"/>
    <x v="1"/>
    <x v="1"/>
    <x v="14"/>
    <x v="755"/>
    <x v="21"/>
    <n v="840"/>
    <n v="720.88"/>
    <n v="119.12"/>
    <x v="0"/>
    <s v="STATIONERY1552939"/>
  </r>
  <r>
    <n v="202001"/>
    <x v="0"/>
    <x v="0"/>
    <x v="1"/>
    <x v="273"/>
    <x v="1"/>
    <x v="3"/>
    <x v="15"/>
    <x v="754"/>
    <x v="209"/>
    <n v="360"/>
    <n v="40.32"/>
    <n v="319.68"/>
    <x v="0"/>
    <s v="DECORATION CHARGES1552926"/>
  </r>
  <r>
    <n v="202001"/>
    <x v="0"/>
    <x v="0"/>
    <x v="1"/>
    <x v="273"/>
    <x v="1"/>
    <x v="3"/>
    <x v="15"/>
    <x v="755"/>
    <x v="209"/>
    <n v="360"/>
    <n v="40.32"/>
    <n v="319.68"/>
    <x v="0"/>
    <s v="DECORATION CHARGES1552939"/>
  </r>
  <r>
    <n v="202001"/>
    <x v="0"/>
    <x v="0"/>
    <x v="1"/>
    <x v="274"/>
    <x v="1"/>
    <x v="0"/>
    <x v="38"/>
    <x v="756"/>
    <x v="34"/>
    <n v="297.36"/>
    <n v="98.22"/>
    <n v="199.14000000000001"/>
    <x v="0"/>
    <s v="LUGGAGE1553687"/>
  </r>
  <r>
    <n v="202001"/>
    <x v="0"/>
    <x v="0"/>
    <x v="1"/>
    <x v="274"/>
    <x v="1"/>
    <x v="1"/>
    <x v="14"/>
    <x v="757"/>
    <x v="6"/>
    <n v="60.38"/>
    <n v="49.56"/>
    <n v="10.82"/>
    <x v="0"/>
    <s v="STATIONERY1554004"/>
  </r>
  <r>
    <n v="202001"/>
    <x v="0"/>
    <x v="0"/>
    <x v="1"/>
    <x v="274"/>
    <x v="1"/>
    <x v="3"/>
    <x v="15"/>
    <x v="756"/>
    <x v="8"/>
    <n v="48.82"/>
    <n v="13.28"/>
    <n v="35.54"/>
    <x v="0"/>
    <s v="DECORATION CHARGES1553687"/>
  </r>
  <r>
    <n v="202001"/>
    <x v="0"/>
    <x v="0"/>
    <x v="1"/>
    <x v="274"/>
    <x v="1"/>
    <x v="6"/>
    <x v="12"/>
    <x v="757"/>
    <x v="7"/>
    <n v="59.4"/>
    <n v="49.64"/>
    <n v="9.759999999999998"/>
    <x v="0"/>
    <s v="POWER1554004"/>
  </r>
  <r>
    <n v="202001"/>
    <x v="0"/>
    <x v="0"/>
    <x v="1"/>
    <x v="275"/>
    <x v="1"/>
    <x v="0"/>
    <x v="0"/>
    <x v="758"/>
    <x v="78"/>
    <n v="1896"/>
    <n v="1029.4000000000001"/>
    <n v="866.59999999999991"/>
    <x v="0"/>
    <s v="BUSINESS CASES1552715"/>
  </r>
  <r>
    <n v="202001"/>
    <x v="0"/>
    <x v="0"/>
    <x v="1"/>
    <x v="275"/>
    <x v="1"/>
    <x v="0"/>
    <x v="19"/>
    <x v="759"/>
    <x v="6"/>
    <n v="2.08"/>
    <n v="0.98"/>
    <n v="1.1000000000000001"/>
    <x v="0"/>
    <s v="COOLERS1552918"/>
  </r>
  <r>
    <n v="202001"/>
    <x v="0"/>
    <x v="0"/>
    <x v="1"/>
    <x v="275"/>
    <x v="1"/>
    <x v="0"/>
    <x v="19"/>
    <x v="760"/>
    <x v="91"/>
    <n v="420.16"/>
    <n v="197.34"/>
    <n v="222.82000000000002"/>
    <x v="0"/>
    <s v="COOLERS1553713"/>
  </r>
  <r>
    <n v="202001"/>
    <x v="0"/>
    <x v="0"/>
    <x v="1"/>
    <x v="275"/>
    <x v="1"/>
    <x v="8"/>
    <x v="16"/>
    <x v="761"/>
    <x v="0"/>
    <n v="664"/>
    <n v="644"/>
    <n v="20"/>
    <x v="0"/>
    <s v="MEMORY1550176"/>
  </r>
  <r>
    <n v="202001"/>
    <x v="0"/>
    <x v="0"/>
    <x v="1"/>
    <x v="276"/>
    <x v="0"/>
    <x v="3"/>
    <x v="7"/>
    <x v="762"/>
    <x v="6"/>
    <n v="3.98"/>
    <n v="2.04"/>
    <n v="1.94"/>
    <x v="0"/>
    <s v="CATALOGUES1554715"/>
  </r>
  <r>
    <n v="202001"/>
    <x v="0"/>
    <x v="0"/>
    <x v="1"/>
    <x v="277"/>
    <x v="1"/>
    <x v="7"/>
    <x v="31"/>
    <x v="763"/>
    <x v="8"/>
    <n v="9.76"/>
    <n v="4.8600000000000003"/>
    <n v="4.8999999999999995"/>
    <x v="0"/>
    <s v="MUGS &amp; TUMBLERS1553817"/>
  </r>
  <r>
    <n v="202001"/>
    <x v="0"/>
    <x v="0"/>
    <x v="1"/>
    <x v="277"/>
    <x v="1"/>
    <x v="7"/>
    <x v="35"/>
    <x v="764"/>
    <x v="102"/>
    <n v="194.48"/>
    <n v="103.98"/>
    <n v="90.499999999999986"/>
    <x v="0"/>
    <s v="SPECIALTIES &amp; PACKAGING1553284"/>
  </r>
  <r>
    <n v="202001"/>
    <x v="0"/>
    <x v="0"/>
    <x v="1"/>
    <x v="277"/>
    <x v="1"/>
    <x v="1"/>
    <x v="14"/>
    <x v="765"/>
    <x v="155"/>
    <n v="49.28"/>
    <n v="21.76"/>
    <n v="27.52"/>
    <x v="0"/>
    <s v="STATIONERY1553581"/>
  </r>
  <r>
    <n v="202001"/>
    <x v="0"/>
    <x v="0"/>
    <x v="1"/>
    <x v="277"/>
    <x v="1"/>
    <x v="1"/>
    <x v="14"/>
    <x v="766"/>
    <x v="7"/>
    <n v="4.4800000000000004"/>
    <n v="1.98"/>
    <n v="2.5000000000000004"/>
    <x v="0"/>
    <s v="STATIONERY1555080"/>
  </r>
  <r>
    <n v="202001"/>
    <x v="0"/>
    <x v="0"/>
    <x v="1"/>
    <x v="278"/>
    <x v="1"/>
    <x v="7"/>
    <x v="29"/>
    <x v="767"/>
    <x v="66"/>
    <n v="55.44"/>
    <n v="25.54"/>
    <n v="29.9"/>
    <x v="0"/>
    <s v="CERAMICS1554463"/>
  </r>
  <r>
    <n v="202001"/>
    <x v="0"/>
    <x v="0"/>
    <x v="1"/>
    <x v="278"/>
    <x v="1"/>
    <x v="5"/>
    <x v="30"/>
    <x v="768"/>
    <x v="0"/>
    <n v="262"/>
    <n v="129.08000000000001"/>
    <n v="132.91999999999999"/>
    <x v="0"/>
    <s v="OUTDOOR &amp; LEISURE1552345"/>
  </r>
  <r>
    <n v="202001"/>
    <x v="0"/>
    <x v="0"/>
    <x v="1"/>
    <x v="278"/>
    <x v="1"/>
    <x v="3"/>
    <x v="15"/>
    <x v="768"/>
    <x v="83"/>
    <n v="222"/>
    <n v="75.319999999999993"/>
    <n v="146.68"/>
    <x v="0"/>
    <s v="DECORATION CHARGES1552345"/>
  </r>
  <r>
    <n v="202001"/>
    <x v="0"/>
    <x v="0"/>
    <x v="1"/>
    <x v="279"/>
    <x v="1"/>
    <x v="0"/>
    <x v="26"/>
    <x v="769"/>
    <x v="6"/>
    <n v="5.48"/>
    <n v="2.72"/>
    <n v="2.7600000000000002"/>
    <x v="0"/>
    <s v="DUFFELS1553184"/>
  </r>
  <r>
    <n v="202001"/>
    <x v="0"/>
    <x v="0"/>
    <x v="1"/>
    <x v="279"/>
    <x v="1"/>
    <x v="0"/>
    <x v="26"/>
    <x v="770"/>
    <x v="6"/>
    <n v="7.78"/>
    <n v="3.18"/>
    <n v="4.5999999999999996"/>
    <x v="0"/>
    <s v="DUFFELS1554484"/>
  </r>
  <r>
    <n v="202001"/>
    <x v="0"/>
    <x v="0"/>
    <x v="1"/>
    <x v="279"/>
    <x v="1"/>
    <x v="0"/>
    <x v="20"/>
    <x v="771"/>
    <x v="6"/>
    <n v="1"/>
    <n v="0.68"/>
    <n v="0.31999999999999995"/>
    <x v="0"/>
    <s v="TOTES1553829"/>
  </r>
  <r>
    <n v="202001"/>
    <x v="0"/>
    <x v="0"/>
    <x v="1"/>
    <x v="279"/>
    <x v="1"/>
    <x v="0"/>
    <x v="20"/>
    <x v="772"/>
    <x v="6"/>
    <n v="1.18"/>
    <n v="0.92"/>
    <n v="0.2599999999999999"/>
    <x v="0"/>
    <s v="TOTES1554289"/>
  </r>
  <r>
    <n v="202001"/>
    <x v="0"/>
    <x v="0"/>
    <x v="1"/>
    <x v="279"/>
    <x v="1"/>
    <x v="0"/>
    <x v="27"/>
    <x v="773"/>
    <x v="8"/>
    <n v="31.04"/>
    <n v="10.74"/>
    <n v="20.299999999999997"/>
    <x v="0"/>
    <s v="TRAVEL GIFTS1553897"/>
  </r>
  <r>
    <n v="202001"/>
    <x v="0"/>
    <x v="0"/>
    <x v="1"/>
    <x v="279"/>
    <x v="1"/>
    <x v="7"/>
    <x v="13"/>
    <x v="774"/>
    <x v="6"/>
    <n v="15.78"/>
    <n v="5.68"/>
    <n v="10.1"/>
    <x v="0"/>
    <s v="SPORT BOTTLES1552774"/>
  </r>
  <r>
    <n v="202001"/>
    <x v="0"/>
    <x v="0"/>
    <x v="1"/>
    <x v="279"/>
    <x v="1"/>
    <x v="7"/>
    <x v="13"/>
    <x v="771"/>
    <x v="6"/>
    <n v="1.96"/>
    <n v="1.2"/>
    <n v="0.76"/>
    <x v="0"/>
    <s v="SPORT BOTTLES1553829"/>
  </r>
  <r>
    <n v="202001"/>
    <x v="0"/>
    <x v="0"/>
    <x v="1"/>
    <x v="279"/>
    <x v="1"/>
    <x v="7"/>
    <x v="13"/>
    <x v="773"/>
    <x v="8"/>
    <n v="37.32"/>
    <n v="14.34"/>
    <n v="22.98"/>
    <x v="0"/>
    <s v="SPORT BOTTLES1553897"/>
  </r>
  <r>
    <n v="202001"/>
    <x v="0"/>
    <x v="0"/>
    <x v="1"/>
    <x v="279"/>
    <x v="1"/>
    <x v="1"/>
    <x v="17"/>
    <x v="775"/>
    <x v="18"/>
    <n v="320"/>
    <n v="260"/>
    <n v="60"/>
    <x v="0"/>
    <s v="GENERAL1552179"/>
  </r>
  <r>
    <n v="202001"/>
    <x v="0"/>
    <x v="0"/>
    <x v="1"/>
    <x v="279"/>
    <x v="1"/>
    <x v="1"/>
    <x v="17"/>
    <x v="776"/>
    <x v="131"/>
    <n v="2640"/>
    <n v="2280"/>
    <n v="360"/>
    <x v="0"/>
    <s v="GENERAL1553599"/>
  </r>
  <r>
    <n v="202001"/>
    <x v="0"/>
    <x v="0"/>
    <x v="1"/>
    <x v="279"/>
    <x v="1"/>
    <x v="1"/>
    <x v="17"/>
    <x v="777"/>
    <x v="32"/>
    <n v="540"/>
    <n v="540"/>
    <n v="0"/>
    <x v="0"/>
    <s v="GENERAL1554583"/>
  </r>
  <r>
    <n v="202001"/>
    <x v="0"/>
    <x v="0"/>
    <x v="1"/>
    <x v="279"/>
    <x v="1"/>
    <x v="1"/>
    <x v="14"/>
    <x v="778"/>
    <x v="16"/>
    <n v="368"/>
    <n v="160.5"/>
    <n v="207.5"/>
    <x v="0"/>
    <s v="STATIONERY1553476"/>
  </r>
  <r>
    <n v="202001"/>
    <x v="0"/>
    <x v="0"/>
    <x v="1"/>
    <x v="279"/>
    <x v="1"/>
    <x v="1"/>
    <x v="14"/>
    <x v="779"/>
    <x v="6"/>
    <n v="57.12"/>
    <n v="49.56"/>
    <n v="7.5599999999999952"/>
    <x v="0"/>
    <s v="STATIONERY1554015"/>
  </r>
  <r>
    <n v="202001"/>
    <x v="0"/>
    <x v="0"/>
    <x v="1"/>
    <x v="279"/>
    <x v="1"/>
    <x v="1"/>
    <x v="3"/>
    <x v="780"/>
    <x v="21"/>
    <n v="55"/>
    <n v="28.82"/>
    <n v="26.18"/>
    <x v="0"/>
    <s v="WRITING1552562"/>
  </r>
  <r>
    <n v="202001"/>
    <x v="0"/>
    <x v="0"/>
    <x v="1"/>
    <x v="279"/>
    <x v="1"/>
    <x v="1"/>
    <x v="3"/>
    <x v="771"/>
    <x v="7"/>
    <n v="1.34"/>
    <n v="0.56000000000000005"/>
    <n v="0.78"/>
    <x v="0"/>
    <s v="WRITING1553829"/>
  </r>
  <r>
    <n v="202001"/>
    <x v="0"/>
    <x v="0"/>
    <x v="1"/>
    <x v="279"/>
    <x v="1"/>
    <x v="1"/>
    <x v="3"/>
    <x v="773"/>
    <x v="2"/>
    <n v="21.64"/>
    <n v="15.36"/>
    <n v="6.2800000000000011"/>
    <x v="0"/>
    <s v="WRITING1553897"/>
  </r>
  <r>
    <n v="202001"/>
    <x v="0"/>
    <x v="0"/>
    <x v="1"/>
    <x v="279"/>
    <x v="1"/>
    <x v="1"/>
    <x v="3"/>
    <x v="781"/>
    <x v="210"/>
    <n v="85"/>
    <n v="85.36"/>
    <n v="-0.35999999999999943"/>
    <x v="0"/>
    <s v="WRITING1555029"/>
  </r>
  <r>
    <n v="202001"/>
    <x v="0"/>
    <x v="0"/>
    <x v="1"/>
    <x v="279"/>
    <x v="1"/>
    <x v="5"/>
    <x v="10"/>
    <x v="778"/>
    <x v="15"/>
    <n v="284"/>
    <n v="123.2"/>
    <n v="160.80000000000001"/>
    <x v="0"/>
    <s v="HOUSEWARES1553476"/>
  </r>
  <r>
    <n v="202001"/>
    <x v="0"/>
    <x v="0"/>
    <x v="1"/>
    <x v="279"/>
    <x v="1"/>
    <x v="5"/>
    <x v="22"/>
    <x v="779"/>
    <x v="6"/>
    <n v="34.56"/>
    <n v="32.340000000000003"/>
    <n v="2.2199999999999989"/>
    <x v="0"/>
    <s v="LIGHTING1554015"/>
  </r>
  <r>
    <n v="202001"/>
    <x v="0"/>
    <x v="0"/>
    <x v="1"/>
    <x v="279"/>
    <x v="1"/>
    <x v="2"/>
    <x v="6"/>
    <x v="769"/>
    <x v="2"/>
    <n v="75.599999999999994"/>
    <n v="44.84"/>
    <n v="30.759999999999991"/>
    <x v="0"/>
    <s v="T-SHIRTS &amp; ACTIVE TOPS1553184"/>
  </r>
  <r>
    <n v="202001"/>
    <x v="0"/>
    <x v="0"/>
    <x v="1"/>
    <x v="279"/>
    <x v="1"/>
    <x v="2"/>
    <x v="6"/>
    <x v="782"/>
    <x v="21"/>
    <n v="2890"/>
    <n v="2370"/>
    <n v="520"/>
    <x v="0"/>
    <s v="T-SHIRTS &amp; ACTIVE TOPS1554028"/>
  </r>
  <r>
    <n v="202001"/>
    <x v="0"/>
    <x v="0"/>
    <x v="1"/>
    <x v="279"/>
    <x v="1"/>
    <x v="3"/>
    <x v="7"/>
    <x v="783"/>
    <x v="21"/>
    <n v="995"/>
    <n v="2125"/>
    <n v="-1130"/>
    <x v="0"/>
    <s v="CATALOGUES1552514"/>
  </r>
  <r>
    <n v="202001"/>
    <x v="0"/>
    <x v="0"/>
    <x v="1"/>
    <x v="279"/>
    <x v="1"/>
    <x v="6"/>
    <x v="11"/>
    <x v="779"/>
    <x v="34"/>
    <n v="112.94"/>
    <n v="104.38"/>
    <n v="8.5600000000000023"/>
    <x v="0"/>
    <s v="AUDIO1554015"/>
  </r>
  <r>
    <n v="202001"/>
    <x v="0"/>
    <x v="0"/>
    <x v="1"/>
    <x v="279"/>
    <x v="1"/>
    <x v="6"/>
    <x v="12"/>
    <x v="779"/>
    <x v="13"/>
    <n v="158.19999999999999"/>
    <n v="143.6"/>
    <n v="14.599999999999994"/>
    <x v="0"/>
    <s v="POWER1554015"/>
  </r>
  <r>
    <n v="202001"/>
    <x v="0"/>
    <x v="0"/>
    <x v="1"/>
    <x v="280"/>
    <x v="0"/>
    <x v="9"/>
    <x v="28"/>
    <x v="784"/>
    <x v="15"/>
    <n v="59"/>
    <n v="36.68"/>
    <n v="22.32"/>
    <x v="0"/>
    <s v="HEADWEAR1554662"/>
  </r>
  <r>
    <n v="202001"/>
    <x v="0"/>
    <x v="0"/>
    <x v="1"/>
    <x v="280"/>
    <x v="0"/>
    <x v="1"/>
    <x v="1"/>
    <x v="785"/>
    <x v="6"/>
    <n v="2.94"/>
    <n v="1.22"/>
    <n v="1.72"/>
    <x v="0"/>
    <s v="DESKTOP1554103"/>
  </r>
  <r>
    <n v="202001"/>
    <x v="0"/>
    <x v="0"/>
    <x v="1"/>
    <x v="280"/>
    <x v="0"/>
    <x v="1"/>
    <x v="17"/>
    <x v="786"/>
    <x v="0"/>
    <n v="80"/>
    <n v="43.24"/>
    <n v="36.76"/>
    <x v="0"/>
    <s v="GENERAL1553040"/>
  </r>
  <r>
    <n v="202001"/>
    <x v="0"/>
    <x v="0"/>
    <x v="1"/>
    <x v="280"/>
    <x v="0"/>
    <x v="1"/>
    <x v="3"/>
    <x v="787"/>
    <x v="34"/>
    <n v="1.1200000000000001"/>
    <n v="0.48"/>
    <n v="0.64000000000000012"/>
    <x v="0"/>
    <s v="WRITING1553729"/>
  </r>
  <r>
    <n v="202001"/>
    <x v="0"/>
    <x v="0"/>
    <x v="1"/>
    <x v="280"/>
    <x v="0"/>
    <x v="1"/>
    <x v="3"/>
    <x v="784"/>
    <x v="7"/>
    <n v="0.76"/>
    <n v="0.34"/>
    <n v="0.42"/>
    <x v="0"/>
    <s v="WRITING1554662"/>
  </r>
  <r>
    <n v="202001"/>
    <x v="0"/>
    <x v="0"/>
    <x v="1"/>
    <x v="280"/>
    <x v="0"/>
    <x v="5"/>
    <x v="24"/>
    <x v="785"/>
    <x v="6"/>
    <n v="7.42"/>
    <n v="3"/>
    <n v="4.42"/>
    <x v="0"/>
    <s v="HBA1554103"/>
  </r>
  <r>
    <n v="202001"/>
    <x v="0"/>
    <x v="0"/>
    <x v="1"/>
    <x v="280"/>
    <x v="0"/>
    <x v="2"/>
    <x v="6"/>
    <x v="785"/>
    <x v="7"/>
    <n v="17.96"/>
    <n v="14.66"/>
    <n v="3.3000000000000007"/>
    <x v="0"/>
    <s v="T-SHIRTS &amp; ACTIVE TOPS1554103"/>
  </r>
  <r>
    <n v="202001"/>
    <x v="0"/>
    <x v="0"/>
    <x v="1"/>
    <x v="280"/>
    <x v="0"/>
    <x v="6"/>
    <x v="32"/>
    <x v="786"/>
    <x v="6"/>
    <n v="0.72"/>
    <n v="0.2"/>
    <n v="0.52"/>
    <x v="0"/>
    <s v="GENERAL TECH1553040"/>
  </r>
  <r>
    <n v="202001"/>
    <x v="0"/>
    <x v="0"/>
    <x v="1"/>
    <x v="280"/>
    <x v="0"/>
    <x v="10"/>
    <x v="36"/>
    <x v="787"/>
    <x v="6"/>
    <n v="44.3"/>
    <n v="15.44"/>
    <n v="28.86"/>
    <x v="0"/>
    <s v="SHIRTS1553729"/>
  </r>
  <r>
    <n v="202001"/>
    <x v="0"/>
    <x v="0"/>
    <x v="1"/>
    <x v="281"/>
    <x v="1"/>
    <x v="4"/>
    <x v="34"/>
    <x v="788"/>
    <x v="6"/>
    <n v="39.299999999999997"/>
    <n v="17.940000000000001"/>
    <n v="21.359999999999996"/>
    <x v="0"/>
    <s v="VESTS-BODYWARMERS1553578"/>
  </r>
  <r>
    <n v="202001"/>
    <x v="0"/>
    <x v="0"/>
    <x v="1"/>
    <x v="282"/>
    <x v="1"/>
    <x v="4"/>
    <x v="8"/>
    <x v="789"/>
    <x v="7"/>
    <n v="94.68"/>
    <n v="38.68"/>
    <n v="56.000000000000007"/>
    <x v="0"/>
    <s v="JACKETS1553538"/>
  </r>
  <r>
    <n v="202001"/>
    <x v="0"/>
    <x v="0"/>
    <x v="1"/>
    <x v="283"/>
    <x v="0"/>
    <x v="1"/>
    <x v="3"/>
    <x v="790"/>
    <x v="33"/>
    <n v="520"/>
    <n v="263.26"/>
    <n v="256.74"/>
    <x v="0"/>
    <s v="WRITING1553068"/>
  </r>
  <r>
    <n v="202001"/>
    <x v="0"/>
    <x v="0"/>
    <x v="1"/>
    <x v="283"/>
    <x v="0"/>
    <x v="3"/>
    <x v="7"/>
    <x v="791"/>
    <x v="13"/>
    <n v="0"/>
    <n v="45.3"/>
    <n v="-45.3"/>
    <x v="0"/>
    <s v="CATALOGUES1553780"/>
  </r>
  <r>
    <n v="202001"/>
    <x v="0"/>
    <x v="0"/>
    <x v="1"/>
    <x v="284"/>
    <x v="1"/>
    <x v="1"/>
    <x v="17"/>
    <x v="792"/>
    <x v="21"/>
    <n v="225"/>
    <n v="200"/>
    <n v="25"/>
    <x v="0"/>
    <s v="GENERAL1551756"/>
  </r>
  <r>
    <n v="202001"/>
    <x v="0"/>
    <x v="0"/>
    <x v="1"/>
    <x v="284"/>
    <x v="1"/>
    <x v="1"/>
    <x v="2"/>
    <x v="793"/>
    <x v="211"/>
    <n v="-18.52"/>
    <n v="-6.74"/>
    <n v="-11.78"/>
    <x v="1"/>
    <s v="UMBRELLAS1552709"/>
  </r>
  <r>
    <n v="202001"/>
    <x v="0"/>
    <x v="0"/>
    <x v="1"/>
    <x v="284"/>
    <x v="1"/>
    <x v="3"/>
    <x v="15"/>
    <x v="794"/>
    <x v="212"/>
    <n v="279"/>
    <n v="4.82"/>
    <n v="274.18"/>
    <x v="0"/>
    <s v="DECORATION CHARGES1552542"/>
  </r>
  <r>
    <n v="202001"/>
    <x v="0"/>
    <x v="0"/>
    <x v="1"/>
    <x v="284"/>
    <x v="1"/>
    <x v="3"/>
    <x v="15"/>
    <x v="795"/>
    <x v="14"/>
    <n v="209.96"/>
    <n v="44.76"/>
    <n v="165.20000000000002"/>
    <x v="0"/>
    <s v="DECORATION CHARGES1553023"/>
  </r>
  <r>
    <n v="202001"/>
    <x v="0"/>
    <x v="0"/>
    <x v="1"/>
    <x v="284"/>
    <x v="1"/>
    <x v="4"/>
    <x v="34"/>
    <x v="794"/>
    <x v="213"/>
    <n v="3102.5"/>
    <n v="1454.78"/>
    <n v="1647.72"/>
    <x v="0"/>
    <s v="VESTS-BODYWARMERS1552542"/>
  </r>
  <r>
    <n v="202001"/>
    <x v="0"/>
    <x v="0"/>
    <x v="1"/>
    <x v="284"/>
    <x v="1"/>
    <x v="4"/>
    <x v="34"/>
    <x v="795"/>
    <x v="133"/>
    <n v="329.7"/>
    <n v="137.06"/>
    <n v="192.64"/>
    <x v="0"/>
    <s v="VESTS-BODYWARMERS1553023"/>
  </r>
  <r>
    <n v="202001"/>
    <x v="0"/>
    <x v="0"/>
    <x v="1"/>
    <x v="284"/>
    <x v="1"/>
    <x v="6"/>
    <x v="32"/>
    <x v="796"/>
    <x v="7"/>
    <n v="46.42"/>
    <n v="36.26"/>
    <n v="10.160000000000004"/>
    <x v="0"/>
    <s v="GENERAL TECH1554975"/>
  </r>
  <r>
    <n v="202001"/>
    <x v="0"/>
    <x v="0"/>
    <x v="1"/>
    <x v="285"/>
    <x v="1"/>
    <x v="0"/>
    <x v="18"/>
    <x v="797"/>
    <x v="6"/>
    <n v="32.979999999999997"/>
    <n v="12.72"/>
    <n v="20.259999999999998"/>
    <x v="0"/>
    <s v="BACKPACKS1554650"/>
  </r>
  <r>
    <n v="202001"/>
    <x v="0"/>
    <x v="0"/>
    <x v="1"/>
    <x v="285"/>
    <x v="1"/>
    <x v="0"/>
    <x v="26"/>
    <x v="798"/>
    <x v="34"/>
    <n v="202.44"/>
    <n v="59.66"/>
    <n v="142.78"/>
    <x v="0"/>
    <s v="DUFFELS1552559"/>
  </r>
  <r>
    <n v="202001"/>
    <x v="0"/>
    <x v="0"/>
    <x v="1"/>
    <x v="285"/>
    <x v="1"/>
    <x v="7"/>
    <x v="31"/>
    <x v="799"/>
    <x v="59"/>
    <n v="545.29999999999995"/>
    <n v="253.22"/>
    <n v="292.07999999999993"/>
    <x v="0"/>
    <s v="MUGS &amp; TUMBLERS1553016"/>
  </r>
  <r>
    <n v="202001"/>
    <x v="0"/>
    <x v="0"/>
    <x v="1"/>
    <x v="285"/>
    <x v="1"/>
    <x v="7"/>
    <x v="13"/>
    <x v="800"/>
    <x v="214"/>
    <n v="450.18"/>
    <n v="200.84"/>
    <n v="249.34"/>
    <x v="0"/>
    <s v="SPORT BOTTLES1554165"/>
  </r>
  <r>
    <n v="202001"/>
    <x v="0"/>
    <x v="0"/>
    <x v="1"/>
    <x v="285"/>
    <x v="1"/>
    <x v="7"/>
    <x v="13"/>
    <x v="801"/>
    <x v="6"/>
    <n v="15.98"/>
    <n v="6.38"/>
    <n v="9.6000000000000014"/>
    <x v="0"/>
    <s v="SPORT BOTTLES1554181"/>
  </r>
  <r>
    <n v="202001"/>
    <x v="0"/>
    <x v="0"/>
    <x v="1"/>
    <x v="285"/>
    <x v="1"/>
    <x v="7"/>
    <x v="13"/>
    <x v="802"/>
    <x v="6"/>
    <n v="10.98"/>
    <n v="4.9000000000000004"/>
    <n v="6.08"/>
    <x v="0"/>
    <s v="SPORT BOTTLES1554506"/>
  </r>
  <r>
    <n v="202001"/>
    <x v="0"/>
    <x v="0"/>
    <x v="1"/>
    <x v="285"/>
    <x v="1"/>
    <x v="7"/>
    <x v="13"/>
    <x v="803"/>
    <x v="6"/>
    <n v="15.98"/>
    <n v="6.6"/>
    <n v="9.3800000000000008"/>
    <x v="0"/>
    <s v="SPORT BOTTLES1555128"/>
  </r>
  <r>
    <n v="202001"/>
    <x v="0"/>
    <x v="0"/>
    <x v="1"/>
    <x v="285"/>
    <x v="1"/>
    <x v="1"/>
    <x v="17"/>
    <x v="804"/>
    <x v="215"/>
    <n v="286"/>
    <n v="275"/>
    <n v="11"/>
    <x v="0"/>
    <s v="GENERAL1554495"/>
  </r>
  <r>
    <n v="202001"/>
    <x v="0"/>
    <x v="0"/>
    <x v="1"/>
    <x v="285"/>
    <x v="1"/>
    <x v="1"/>
    <x v="2"/>
    <x v="805"/>
    <x v="7"/>
    <n v="33.659999999999997"/>
    <n v="13.04"/>
    <n v="20.619999999999997"/>
    <x v="0"/>
    <s v="UMBRELLAS1554065"/>
  </r>
  <r>
    <n v="202001"/>
    <x v="0"/>
    <x v="0"/>
    <x v="1"/>
    <x v="285"/>
    <x v="1"/>
    <x v="1"/>
    <x v="2"/>
    <x v="806"/>
    <x v="150"/>
    <n v="1118.4000000000001"/>
    <n v="351.78"/>
    <n v="766.62000000000012"/>
    <x v="0"/>
    <s v="UMBRELLAS1554817"/>
  </r>
  <r>
    <n v="202001"/>
    <x v="0"/>
    <x v="0"/>
    <x v="1"/>
    <x v="285"/>
    <x v="1"/>
    <x v="3"/>
    <x v="15"/>
    <x v="799"/>
    <x v="216"/>
    <n v="114.1"/>
    <n v="36.880000000000003"/>
    <n v="77.22"/>
    <x v="0"/>
    <s v="DECORATION CHARGES1553016"/>
  </r>
  <r>
    <n v="202001"/>
    <x v="0"/>
    <x v="0"/>
    <x v="1"/>
    <x v="285"/>
    <x v="1"/>
    <x v="6"/>
    <x v="11"/>
    <x v="807"/>
    <x v="6"/>
    <n v="19.98"/>
    <n v="43.62"/>
    <n v="-23.639999999999997"/>
    <x v="0"/>
    <s v="AUDIO1554577"/>
  </r>
  <r>
    <n v="202001"/>
    <x v="0"/>
    <x v="0"/>
    <x v="1"/>
    <x v="286"/>
    <x v="0"/>
    <x v="2"/>
    <x v="6"/>
    <x v="808"/>
    <x v="79"/>
    <n v="132.30000000000001"/>
    <n v="60.44"/>
    <n v="71.860000000000014"/>
    <x v="0"/>
    <s v="T-SHIRTS &amp; ACTIVE TOPS1553968"/>
  </r>
  <r>
    <n v="202001"/>
    <x v="0"/>
    <x v="0"/>
    <x v="1"/>
    <x v="287"/>
    <x v="1"/>
    <x v="1"/>
    <x v="3"/>
    <x v="809"/>
    <x v="15"/>
    <n v="880"/>
    <n v="449.16"/>
    <n v="430.84"/>
    <x v="0"/>
    <s v="WRITING1552717"/>
  </r>
  <r>
    <n v="202001"/>
    <x v="0"/>
    <x v="0"/>
    <x v="1"/>
    <x v="287"/>
    <x v="1"/>
    <x v="3"/>
    <x v="15"/>
    <x v="809"/>
    <x v="38"/>
    <n v="62"/>
    <n v="18.88"/>
    <n v="43.120000000000005"/>
    <x v="0"/>
    <s v="DECORATION CHARGES1552717"/>
  </r>
  <r>
    <n v="202001"/>
    <x v="0"/>
    <x v="0"/>
    <x v="1"/>
    <x v="287"/>
    <x v="1"/>
    <x v="4"/>
    <x v="8"/>
    <x v="810"/>
    <x v="6"/>
    <n v="29.98"/>
    <n v="12.34"/>
    <n v="17.64"/>
    <x v="0"/>
    <s v="JACKETS1553287"/>
  </r>
  <r>
    <n v="202001"/>
    <x v="0"/>
    <x v="0"/>
    <x v="1"/>
    <x v="288"/>
    <x v="0"/>
    <x v="9"/>
    <x v="28"/>
    <x v="811"/>
    <x v="19"/>
    <n v="2014.02"/>
    <n v="956.44"/>
    <n v="1057.58"/>
    <x v="0"/>
    <s v="HEADWEAR1554190"/>
  </r>
  <r>
    <n v="202001"/>
    <x v="0"/>
    <x v="0"/>
    <x v="1"/>
    <x v="289"/>
    <x v="0"/>
    <x v="0"/>
    <x v="20"/>
    <x v="812"/>
    <x v="16"/>
    <n v="62"/>
    <n v="21.36"/>
    <n v="40.64"/>
    <x v="0"/>
    <s v="TOTES1553400"/>
  </r>
  <r>
    <n v="202001"/>
    <x v="0"/>
    <x v="0"/>
    <x v="1"/>
    <x v="289"/>
    <x v="0"/>
    <x v="7"/>
    <x v="31"/>
    <x v="813"/>
    <x v="6"/>
    <n v="3.48"/>
    <n v="1.7"/>
    <n v="1.78"/>
    <x v="0"/>
    <s v="MUGS &amp; TUMBLERS1554258"/>
  </r>
  <r>
    <n v="202001"/>
    <x v="0"/>
    <x v="0"/>
    <x v="1"/>
    <x v="289"/>
    <x v="0"/>
    <x v="7"/>
    <x v="13"/>
    <x v="814"/>
    <x v="2"/>
    <n v="198.2"/>
    <n v="85.52"/>
    <n v="112.67999999999999"/>
    <x v="0"/>
    <s v="SPORT BOTTLES1553012"/>
  </r>
  <r>
    <n v="202001"/>
    <x v="0"/>
    <x v="0"/>
    <x v="1"/>
    <x v="289"/>
    <x v="0"/>
    <x v="7"/>
    <x v="13"/>
    <x v="813"/>
    <x v="6"/>
    <n v="5.72"/>
    <n v="2.2599999999999998"/>
    <n v="3.46"/>
    <x v="0"/>
    <s v="SPORT BOTTLES1554258"/>
  </r>
  <r>
    <n v="202001"/>
    <x v="0"/>
    <x v="0"/>
    <x v="1"/>
    <x v="289"/>
    <x v="0"/>
    <x v="1"/>
    <x v="17"/>
    <x v="815"/>
    <x v="217"/>
    <n v="353.5"/>
    <n v="262.60000000000002"/>
    <n v="90.899999999999977"/>
    <x v="0"/>
    <s v="GENERAL1553887"/>
  </r>
  <r>
    <n v="202001"/>
    <x v="0"/>
    <x v="0"/>
    <x v="1"/>
    <x v="289"/>
    <x v="0"/>
    <x v="1"/>
    <x v="21"/>
    <x v="816"/>
    <x v="6"/>
    <n v="0.34"/>
    <n v="0.16"/>
    <n v="0.18000000000000002"/>
    <x v="0"/>
    <s v="KEYCHAINS1552941"/>
  </r>
  <r>
    <n v="202001"/>
    <x v="0"/>
    <x v="0"/>
    <x v="1"/>
    <x v="289"/>
    <x v="0"/>
    <x v="1"/>
    <x v="21"/>
    <x v="813"/>
    <x v="18"/>
    <n v="160"/>
    <n v="75.099999999999994"/>
    <n v="84.9"/>
    <x v="0"/>
    <s v="KEYCHAINS1554258"/>
  </r>
  <r>
    <n v="202001"/>
    <x v="0"/>
    <x v="0"/>
    <x v="1"/>
    <x v="289"/>
    <x v="0"/>
    <x v="1"/>
    <x v="2"/>
    <x v="817"/>
    <x v="6"/>
    <n v="5.36"/>
    <n v="2.88"/>
    <n v="2.4800000000000004"/>
    <x v="0"/>
    <s v="UMBRELLAS1554928"/>
  </r>
  <r>
    <n v="202001"/>
    <x v="0"/>
    <x v="0"/>
    <x v="1"/>
    <x v="289"/>
    <x v="0"/>
    <x v="5"/>
    <x v="24"/>
    <x v="813"/>
    <x v="6"/>
    <n v="7.42"/>
    <n v="3"/>
    <n v="4.42"/>
    <x v="0"/>
    <s v="HBA1554258"/>
  </r>
  <r>
    <n v="202001"/>
    <x v="0"/>
    <x v="0"/>
    <x v="1"/>
    <x v="290"/>
    <x v="1"/>
    <x v="0"/>
    <x v="18"/>
    <x v="818"/>
    <x v="12"/>
    <n v="51"/>
    <n v="20.52"/>
    <n v="30.48"/>
    <x v="0"/>
    <s v="BACKPACKS1554653"/>
  </r>
  <r>
    <n v="202001"/>
    <x v="0"/>
    <x v="0"/>
    <x v="1"/>
    <x v="290"/>
    <x v="1"/>
    <x v="0"/>
    <x v="20"/>
    <x v="818"/>
    <x v="173"/>
    <n v="60.48"/>
    <n v="23.32"/>
    <n v="37.159999999999997"/>
    <x v="0"/>
    <s v="TOTES1554653"/>
  </r>
  <r>
    <n v="202001"/>
    <x v="0"/>
    <x v="0"/>
    <x v="1"/>
    <x v="290"/>
    <x v="1"/>
    <x v="7"/>
    <x v="13"/>
    <x v="818"/>
    <x v="82"/>
    <n v="836.2"/>
    <n v="421.24"/>
    <n v="414.96000000000004"/>
    <x v="0"/>
    <s v="SPORT BOTTLES1554653"/>
  </r>
  <r>
    <n v="202001"/>
    <x v="0"/>
    <x v="0"/>
    <x v="1"/>
    <x v="290"/>
    <x v="1"/>
    <x v="1"/>
    <x v="3"/>
    <x v="818"/>
    <x v="15"/>
    <n v="57"/>
    <n v="26.42"/>
    <n v="30.58"/>
    <x v="0"/>
    <s v="WRITING1554653"/>
  </r>
  <r>
    <n v="202001"/>
    <x v="0"/>
    <x v="0"/>
    <x v="1"/>
    <x v="290"/>
    <x v="1"/>
    <x v="2"/>
    <x v="5"/>
    <x v="819"/>
    <x v="2"/>
    <n v="131"/>
    <n v="64.72"/>
    <n v="66.28"/>
    <x v="0"/>
    <s v="POLOS1554627"/>
  </r>
  <r>
    <n v="202001"/>
    <x v="0"/>
    <x v="0"/>
    <x v="1"/>
    <x v="290"/>
    <x v="1"/>
    <x v="2"/>
    <x v="5"/>
    <x v="820"/>
    <x v="31"/>
    <n v="1362"/>
    <n v="730.66"/>
    <n v="631.34"/>
    <x v="0"/>
    <s v="POLOS1554635"/>
  </r>
  <r>
    <n v="202001"/>
    <x v="0"/>
    <x v="0"/>
    <x v="1"/>
    <x v="290"/>
    <x v="1"/>
    <x v="2"/>
    <x v="5"/>
    <x v="821"/>
    <x v="0"/>
    <n v="3696"/>
    <n v="1825.6"/>
    <n v="1870.4"/>
    <x v="0"/>
    <s v="POLOS1554904"/>
  </r>
  <r>
    <n v="202001"/>
    <x v="0"/>
    <x v="0"/>
    <x v="1"/>
    <x v="290"/>
    <x v="1"/>
    <x v="2"/>
    <x v="6"/>
    <x v="819"/>
    <x v="16"/>
    <n v="300"/>
    <n v="204.52"/>
    <n v="95.47999999999999"/>
    <x v="0"/>
    <s v="T-SHIRTS &amp; ACTIVE TOPS1554627"/>
  </r>
  <r>
    <n v="202001"/>
    <x v="0"/>
    <x v="0"/>
    <x v="1"/>
    <x v="290"/>
    <x v="1"/>
    <x v="2"/>
    <x v="6"/>
    <x v="821"/>
    <x v="218"/>
    <n v="3074.9"/>
    <n v="1472.02"/>
    <n v="1602.88"/>
    <x v="0"/>
    <s v="T-SHIRTS &amp; ACTIVE TOPS1554904"/>
  </r>
  <r>
    <n v="202001"/>
    <x v="0"/>
    <x v="0"/>
    <x v="1"/>
    <x v="290"/>
    <x v="1"/>
    <x v="10"/>
    <x v="36"/>
    <x v="819"/>
    <x v="219"/>
    <n v="1854.36"/>
    <n v="778.4"/>
    <n v="1075.96"/>
    <x v="0"/>
    <s v="SHIRTS1554627"/>
  </r>
  <r>
    <n v="202001"/>
    <x v="0"/>
    <x v="0"/>
    <x v="1"/>
    <x v="290"/>
    <x v="1"/>
    <x v="10"/>
    <x v="36"/>
    <x v="820"/>
    <x v="13"/>
    <n v="171.7"/>
    <n v="73.94"/>
    <n v="97.759999999999991"/>
    <x v="0"/>
    <s v="SHIRTS1554635"/>
  </r>
  <r>
    <n v="202001"/>
    <x v="0"/>
    <x v="0"/>
    <x v="1"/>
    <x v="291"/>
    <x v="1"/>
    <x v="0"/>
    <x v="18"/>
    <x v="822"/>
    <x v="215"/>
    <n v="418"/>
    <n v="243.54"/>
    <n v="174.46"/>
    <x v="0"/>
    <s v="BACKPACKS1553469"/>
  </r>
  <r>
    <n v="202001"/>
    <x v="0"/>
    <x v="0"/>
    <x v="1"/>
    <x v="291"/>
    <x v="1"/>
    <x v="3"/>
    <x v="15"/>
    <x v="822"/>
    <x v="220"/>
    <n v="875"/>
    <n v="109.32"/>
    <n v="765.68000000000006"/>
    <x v="0"/>
    <s v="DECORATION CHARGES1553469"/>
  </r>
  <r>
    <n v="202001"/>
    <x v="0"/>
    <x v="0"/>
    <x v="1"/>
    <x v="292"/>
    <x v="1"/>
    <x v="0"/>
    <x v="18"/>
    <x v="823"/>
    <x v="6"/>
    <n v="0.8"/>
    <n v="0.44"/>
    <n v="0.36000000000000004"/>
    <x v="0"/>
    <s v="BACKPACKS1553300"/>
  </r>
  <r>
    <n v="202001"/>
    <x v="0"/>
    <x v="0"/>
    <x v="1"/>
    <x v="292"/>
    <x v="1"/>
    <x v="0"/>
    <x v="26"/>
    <x v="824"/>
    <x v="6"/>
    <n v="67.48"/>
    <n v="19.88"/>
    <n v="47.600000000000009"/>
    <x v="0"/>
    <s v="DUFFELS1553387"/>
  </r>
  <r>
    <n v="202001"/>
    <x v="0"/>
    <x v="0"/>
    <x v="1"/>
    <x v="292"/>
    <x v="1"/>
    <x v="7"/>
    <x v="13"/>
    <x v="825"/>
    <x v="79"/>
    <n v="209.7"/>
    <n v="103.28"/>
    <n v="106.41999999999999"/>
    <x v="0"/>
    <s v="SPORT BOTTLES1553162"/>
  </r>
  <r>
    <n v="202001"/>
    <x v="0"/>
    <x v="0"/>
    <x v="1"/>
    <x v="292"/>
    <x v="1"/>
    <x v="7"/>
    <x v="13"/>
    <x v="826"/>
    <x v="48"/>
    <n v="349.5"/>
    <n v="172.14"/>
    <n v="177.36"/>
    <x v="0"/>
    <s v="SPORT BOTTLES1553565"/>
  </r>
  <r>
    <n v="202001"/>
    <x v="0"/>
    <x v="0"/>
    <x v="1"/>
    <x v="292"/>
    <x v="1"/>
    <x v="1"/>
    <x v="14"/>
    <x v="827"/>
    <x v="18"/>
    <n v="990"/>
    <n v="539.04"/>
    <n v="450.96000000000004"/>
    <x v="0"/>
    <s v="STATIONERY1553013"/>
  </r>
  <r>
    <n v="202001"/>
    <x v="0"/>
    <x v="0"/>
    <x v="1"/>
    <x v="292"/>
    <x v="1"/>
    <x v="1"/>
    <x v="2"/>
    <x v="828"/>
    <x v="7"/>
    <n v="39.6"/>
    <n v="12.24"/>
    <n v="27.36"/>
    <x v="0"/>
    <s v="UMBRELLAS1553406"/>
  </r>
  <r>
    <n v="202001"/>
    <x v="0"/>
    <x v="0"/>
    <x v="1"/>
    <x v="292"/>
    <x v="1"/>
    <x v="1"/>
    <x v="2"/>
    <x v="829"/>
    <x v="6"/>
    <n v="7.34"/>
    <n v="3.54"/>
    <n v="3.8"/>
    <x v="0"/>
    <s v="UMBRELLAS1554269"/>
  </r>
  <r>
    <n v="202001"/>
    <x v="0"/>
    <x v="0"/>
    <x v="1"/>
    <x v="292"/>
    <x v="1"/>
    <x v="3"/>
    <x v="7"/>
    <x v="830"/>
    <x v="102"/>
    <n v="99.5"/>
    <n v="241.2"/>
    <n v="-141.69999999999999"/>
    <x v="0"/>
    <s v="CATALOGUES1553483"/>
  </r>
  <r>
    <n v="202001"/>
    <x v="0"/>
    <x v="0"/>
    <x v="1"/>
    <x v="292"/>
    <x v="1"/>
    <x v="4"/>
    <x v="8"/>
    <x v="831"/>
    <x v="6"/>
    <n v="100"/>
    <n v="46.84"/>
    <n v="53.16"/>
    <x v="0"/>
    <s v="JACKETS1552680"/>
  </r>
  <r>
    <n v="202001"/>
    <x v="0"/>
    <x v="0"/>
    <x v="1"/>
    <x v="292"/>
    <x v="1"/>
    <x v="4"/>
    <x v="8"/>
    <x v="832"/>
    <x v="140"/>
    <n v="426.06"/>
    <n v="173.3"/>
    <n v="252.76"/>
    <x v="0"/>
    <s v="JACKETS1552912"/>
  </r>
  <r>
    <n v="202001"/>
    <x v="0"/>
    <x v="0"/>
    <x v="1"/>
    <x v="292"/>
    <x v="1"/>
    <x v="4"/>
    <x v="8"/>
    <x v="833"/>
    <x v="6"/>
    <n v="100"/>
    <n v="44.38"/>
    <n v="55.62"/>
    <x v="0"/>
    <s v="JACKETS1553458"/>
  </r>
  <r>
    <n v="202001"/>
    <x v="0"/>
    <x v="0"/>
    <x v="1"/>
    <x v="292"/>
    <x v="1"/>
    <x v="4"/>
    <x v="8"/>
    <x v="834"/>
    <x v="150"/>
    <n v="2400"/>
    <n v="1554.86"/>
    <n v="845.1400000000001"/>
    <x v="0"/>
    <s v="JACKETS1554104"/>
  </r>
  <r>
    <n v="202001"/>
    <x v="0"/>
    <x v="0"/>
    <x v="1"/>
    <x v="292"/>
    <x v="1"/>
    <x v="6"/>
    <x v="12"/>
    <x v="835"/>
    <x v="0"/>
    <n v="636"/>
    <n v="664.6"/>
    <n v="-28.600000000000023"/>
    <x v="0"/>
    <s v="POWER1552888"/>
  </r>
  <r>
    <n v="202001"/>
    <x v="0"/>
    <x v="0"/>
    <x v="1"/>
    <x v="293"/>
    <x v="0"/>
    <x v="0"/>
    <x v="20"/>
    <x v="836"/>
    <x v="221"/>
    <n v="787.32"/>
    <n v="257.86"/>
    <n v="529.46"/>
    <x v="0"/>
    <s v="TOTES1551177"/>
  </r>
  <r>
    <n v="202001"/>
    <x v="0"/>
    <x v="0"/>
    <x v="1"/>
    <x v="293"/>
    <x v="0"/>
    <x v="9"/>
    <x v="28"/>
    <x v="837"/>
    <x v="88"/>
    <n v="465.14"/>
    <n v="178.96"/>
    <n v="286.17999999999995"/>
    <x v="0"/>
    <s v="HEADWEAR1552894"/>
  </r>
  <r>
    <n v="202001"/>
    <x v="0"/>
    <x v="0"/>
    <x v="1"/>
    <x v="293"/>
    <x v="0"/>
    <x v="1"/>
    <x v="14"/>
    <x v="838"/>
    <x v="20"/>
    <n v="1254"/>
    <n v="492.68"/>
    <n v="761.31999999999994"/>
    <x v="0"/>
    <s v="STATIONERY1552500"/>
  </r>
  <r>
    <n v="202001"/>
    <x v="0"/>
    <x v="0"/>
    <x v="1"/>
    <x v="293"/>
    <x v="0"/>
    <x v="5"/>
    <x v="9"/>
    <x v="837"/>
    <x v="123"/>
    <n v="357.76"/>
    <n v="185.16"/>
    <n v="172.6"/>
    <x v="0"/>
    <s v="APRON &amp; KITCHEN TEXTILES1552894"/>
  </r>
  <r>
    <n v="202001"/>
    <x v="0"/>
    <x v="0"/>
    <x v="1"/>
    <x v="293"/>
    <x v="0"/>
    <x v="5"/>
    <x v="9"/>
    <x v="839"/>
    <x v="15"/>
    <n v="344"/>
    <n v="177.22"/>
    <n v="166.78"/>
    <x v="0"/>
    <s v="APRON &amp; KITCHEN TEXTILES1554580"/>
  </r>
  <r>
    <n v="202001"/>
    <x v="0"/>
    <x v="0"/>
    <x v="1"/>
    <x v="293"/>
    <x v="0"/>
    <x v="3"/>
    <x v="15"/>
    <x v="836"/>
    <x v="222"/>
    <n v="1051.2"/>
    <n v="134"/>
    <n v="917.2"/>
    <x v="0"/>
    <s v="DECORATION CHARGES1551177"/>
  </r>
  <r>
    <n v="202001"/>
    <x v="0"/>
    <x v="0"/>
    <x v="1"/>
    <x v="294"/>
    <x v="1"/>
    <x v="0"/>
    <x v="26"/>
    <x v="840"/>
    <x v="6"/>
    <n v="4.5199999999999996"/>
    <n v="2.5"/>
    <n v="2.0199999999999996"/>
    <x v="0"/>
    <s v="DUFFELS1554606"/>
  </r>
  <r>
    <n v="202001"/>
    <x v="0"/>
    <x v="0"/>
    <x v="1"/>
    <x v="294"/>
    <x v="1"/>
    <x v="7"/>
    <x v="29"/>
    <x v="841"/>
    <x v="6"/>
    <n v="6.4"/>
    <n v="5.22"/>
    <n v="1.1800000000000006"/>
    <x v="0"/>
    <s v="CERAMICS1553849"/>
  </r>
  <r>
    <n v="202001"/>
    <x v="0"/>
    <x v="0"/>
    <x v="1"/>
    <x v="294"/>
    <x v="1"/>
    <x v="7"/>
    <x v="31"/>
    <x v="840"/>
    <x v="6"/>
    <n v="7.76"/>
    <n v="5.18"/>
    <n v="2.58"/>
    <x v="0"/>
    <s v="MUGS &amp; TUMBLERS1554606"/>
  </r>
  <r>
    <n v="202001"/>
    <x v="0"/>
    <x v="0"/>
    <x v="1"/>
    <x v="294"/>
    <x v="1"/>
    <x v="7"/>
    <x v="35"/>
    <x v="841"/>
    <x v="6"/>
    <n v="3.42"/>
    <n v="4.0999999999999996"/>
    <n v="-0.67999999999999972"/>
    <x v="0"/>
    <s v="SPECIALTIES &amp; PACKAGING1553849"/>
  </r>
  <r>
    <n v="202001"/>
    <x v="0"/>
    <x v="0"/>
    <x v="1"/>
    <x v="294"/>
    <x v="1"/>
    <x v="7"/>
    <x v="13"/>
    <x v="841"/>
    <x v="7"/>
    <n v="13.24"/>
    <n v="10.08"/>
    <n v="3.16"/>
    <x v="0"/>
    <s v="SPORT BOTTLES1553849"/>
  </r>
  <r>
    <n v="202001"/>
    <x v="0"/>
    <x v="0"/>
    <x v="1"/>
    <x v="294"/>
    <x v="1"/>
    <x v="7"/>
    <x v="13"/>
    <x v="840"/>
    <x v="34"/>
    <n v="26.36"/>
    <n v="21.58"/>
    <n v="4.7800000000000011"/>
    <x v="0"/>
    <s v="SPORT BOTTLES1554606"/>
  </r>
  <r>
    <n v="202001"/>
    <x v="0"/>
    <x v="0"/>
    <x v="1"/>
    <x v="294"/>
    <x v="1"/>
    <x v="1"/>
    <x v="17"/>
    <x v="842"/>
    <x v="21"/>
    <n v="530"/>
    <n v="425"/>
    <n v="105"/>
    <x v="0"/>
    <s v="GENERAL1551133"/>
  </r>
  <r>
    <n v="202001"/>
    <x v="0"/>
    <x v="0"/>
    <x v="1"/>
    <x v="294"/>
    <x v="1"/>
    <x v="1"/>
    <x v="17"/>
    <x v="840"/>
    <x v="6"/>
    <n v="0.57999999999999996"/>
    <n v="0.46"/>
    <n v="0.11999999999999994"/>
    <x v="0"/>
    <s v="GENERAL1554606"/>
  </r>
  <r>
    <n v="202001"/>
    <x v="0"/>
    <x v="0"/>
    <x v="1"/>
    <x v="294"/>
    <x v="1"/>
    <x v="1"/>
    <x v="2"/>
    <x v="841"/>
    <x v="34"/>
    <n v="26.56"/>
    <n v="19.3"/>
    <n v="7.259999999999998"/>
    <x v="0"/>
    <s v="UMBRELLAS1553849"/>
  </r>
  <r>
    <n v="202001"/>
    <x v="0"/>
    <x v="0"/>
    <x v="1"/>
    <x v="294"/>
    <x v="1"/>
    <x v="1"/>
    <x v="2"/>
    <x v="840"/>
    <x v="7"/>
    <n v="16.34"/>
    <n v="12.34"/>
    <n v="4"/>
    <x v="0"/>
    <s v="UMBRELLAS1554606"/>
  </r>
  <r>
    <n v="202001"/>
    <x v="0"/>
    <x v="0"/>
    <x v="1"/>
    <x v="294"/>
    <x v="1"/>
    <x v="1"/>
    <x v="3"/>
    <x v="841"/>
    <x v="34"/>
    <n v="1.02"/>
    <n v="0.88"/>
    <n v="0.14000000000000001"/>
    <x v="0"/>
    <s v="WRITING1553849"/>
  </r>
  <r>
    <n v="202001"/>
    <x v="0"/>
    <x v="0"/>
    <x v="1"/>
    <x v="294"/>
    <x v="1"/>
    <x v="5"/>
    <x v="10"/>
    <x v="841"/>
    <x v="7"/>
    <n v="3.3"/>
    <n v="2.62"/>
    <n v="0.67999999999999972"/>
    <x v="0"/>
    <s v="HOUSEWARES1553849"/>
  </r>
  <r>
    <n v="202001"/>
    <x v="0"/>
    <x v="0"/>
    <x v="1"/>
    <x v="294"/>
    <x v="1"/>
    <x v="5"/>
    <x v="10"/>
    <x v="843"/>
    <x v="6"/>
    <n v="112.28"/>
    <n v="98.88"/>
    <n v="13.400000000000006"/>
    <x v="0"/>
    <s v="HOUSEWARES1554518"/>
  </r>
  <r>
    <n v="202001"/>
    <x v="0"/>
    <x v="0"/>
    <x v="1"/>
    <x v="294"/>
    <x v="1"/>
    <x v="5"/>
    <x v="10"/>
    <x v="840"/>
    <x v="7"/>
    <n v="10.34"/>
    <n v="8.36"/>
    <n v="1.9800000000000004"/>
    <x v="0"/>
    <s v="HOUSEWARES1554606"/>
  </r>
  <r>
    <n v="202001"/>
    <x v="0"/>
    <x v="0"/>
    <x v="1"/>
    <x v="294"/>
    <x v="1"/>
    <x v="5"/>
    <x v="30"/>
    <x v="840"/>
    <x v="6"/>
    <n v="0.34"/>
    <n v="0.32"/>
    <n v="2.0000000000000018E-2"/>
    <x v="0"/>
    <s v="OUTDOOR &amp; LEISURE1554606"/>
  </r>
  <r>
    <n v="202001"/>
    <x v="0"/>
    <x v="0"/>
    <x v="1"/>
    <x v="294"/>
    <x v="1"/>
    <x v="2"/>
    <x v="5"/>
    <x v="844"/>
    <x v="223"/>
    <n v="-76.56"/>
    <n v="-36.200000000000003"/>
    <n v="-40.36"/>
    <x v="1"/>
    <s v="POLOS1552707"/>
  </r>
  <r>
    <n v="202001"/>
    <x v="0"/>
    <x v="0"/>
    <x v="1"/>
    <x v="294"/>
    <x v="1"/>
    <x v="4"/>
    <x v="8"/>
    <x v="844"/>
    <x v="224"/>
    <n v="-85"/>
    <n v="-36.74"/>
    <n v="-48.26"/>
    <x v="1"/>
    <s v="JACKETS1552707"/>
  </r>
  <r>
    <n v="202001"/>
    <x v="0"/>
    <x v="0"/>
    <x v="1"/>
    <x v="294"/>
    <x v="1"/>
    <x v="4"/>
    <x v="8"/>
    <x v="841"/>
    <x v="6"/>
    <n v="20"/>
    <n v="30.82"/>
    <n v="-10.82"/>
    <x v="0"/>
    <s v="JACKETS1553849"/>
  </r>
  <r>
    <n v="202001"/>
    <x v="0"/>
    <x v="0"/>
    <x v="1"/>
    <x v="294"/>
    <x v="1"/>
    <x v="6"/>
    <x v="11"/>
    <x v="844"/>
    <x v="211"/>
    <n v="-29.46"/>
    <n v="-14.1"/>
    <n v="-15.360000000000001"/>
    <x v="1"/>
    <s v="AUDIO1552707"/>
  </r>
  <r>
    <n v="202001"/>
    <x v="0"/>
    <x v="0"/>
    <x v="1"/>
    <x v="294"/>
    <x v="1"/>
    <x v="6"/>
    <x v="11"/>
    <x v="841"/>
    <x v="6"/>
    <n v="6.7"/>
    <n v="6.36"/>
    <n v="0.33999999999999986"/>
    <x v="0"/>
    <s v="AUDIO1553849"/>
  </r>
  <r>
    <n v="202001"/>
    <x v="0"/>
    <x v="0"/>
    <x v="1"/>
    <x v="294"/>
    <x v="1"/>
    <x v="6"/>
    <x v="32"/>
    <x v="843"/>
    <x v="6"/>
    <n v="19.22"/>
    <n v="15.38"/>
    <n v="3.8399999999999981"/>
    <x v="0"/>
    <s v="GENERAL TECH1554518"/>
  </r>
  <r>
    <n v="202001"/>
    <x v="0"/>
    <x v="0"/>
    <x v="1"/>
    <x v="294"/>
    <x v="1"/>
    <x v="6"/>
    <x v="32"/>
    <x v="845"/>
    <x v="6"/>
    <n v="194.66"/>
    <n v="146.54"/>
    <n v="48.120000000000005"/>
    <x v="0"/>
    <s v="GENERAL TECH1554528"/>
  </r>
  <r>
    <n v="202001"/>
    <x v="0"/>
    <x v="0"/>
    <x v="1"/>
    <x v="294"/>
    <x v="1"/>
    <x v="6"/>
    <x v="12"/>
    <x v="840"/>
    <x v="6"/>
    <n v="5.74"/>
    <n v="5.24"/>
    <n v="0.5"/>
    <x v="0"/>
    <s v="POWER1554606"/>
  </r>
  <r>
    <n v="202001"/>
    <x v="0"/>
    <x v="0"/>
    <x v="1"/>
    <x v="294"/>
    <x v="1"/>
    <x v="10"/>
    <x v="36"/>
    <x v="841"/>
    <x v="6"/>
    <n v="11"/>
    <n v="18.739999999999998"/>
    <n v="-7.7399999999999984"/>
    <x v="0"/>
    <s v="SHIRTS1553849"/>
  </r>
  <r>
    <n v="202001"/>
    <x v="0"/>
    <x v="0"/>
    <x v="1"/>
    <x v="295"/>
    <x v="0"/>
    <x v="1"/>
    <x v="3"/>
    <x v="846"/>
    <x v="23"/>
    <n v="1113.1600000000001"/>
    <n v="688.42"/>
    <n v="424.74000000000012"/>
    <x v="0"/>
    <s v="WRITING1552424"/>
  </r>
  <r>
    <n v="202001"/>
    <x v="0"/>
    <x v="0"/>
    <x v="1"/>
    <x v="296"/>
    <x v="0"/>
    <x v="7"/>
    <x v="13"/>
    <x v="847"/>
    <x v="35"/>
    <n v="1064"/>
    <n v="574.55999999999995"/>
    <n v="489.44000000000005"/>
    <x v="0"/>
    <s v="SPORT BOTTLES1553264"/>
  </r>
  <r>
    <n v="202001"/>
    <x v="0"/>
    <x v="0"/>
    <x v="1"/>
    <x v="297"/>
    <x v="1"/>
    <x v="0"/>
    <x v="27"/>
    <x v="848"/>
    <x v="6"/>
    <n v="1.2"/>
    <n v="0.86"/>
    <n v="0.33999999999999997"/>
    <x v="0"/>
    <s v="TRAVEL GIFTS1552346"/>
  </r>
  <r>
    <n v="202001"/>
    <x v="0"/>
    <x v="0"/>
    <x v="1"/>
    <x v="297"/>
    <x v="1"/>
    <x v="0"/>
    <x v="27"/>
    <x v="849"/>
    <x v="7"/>
    <n v="2.4"/>
    <n v="1.7"/>
    <n v="0.7"/>
    <x v="0"/>
    <s v="TRAVEL GIFTS1552782"/>
  </r>
  <r>
    <n v="202001"/>
    <x v="0"/>
    <x v="0"/>
    <x v="1"/>
    <x v="297"/>
    <x v="1"/>
    <x v="7"/>
    <x v="13"/>
    <x v="850"/>
    <x v="32"/>
    <n v="2880"/>
    <n v="1641.6"/>
    <n v="1238.4000000000001"/>
    <x v="0"/>
    <s v="SPORT BOTTLES1553020"/>
  </r>
  <r>
    <n v="202001"/>
    <x v="0"/>
    <x v="0"/>
    <x v="1"/>
    <x v="297"/>
    <x v="1"/>
    <x v="1"/>
    <x v="1"/>
    <x v="851"/>
    <x v="6"/>
    <n v="0"/>
    <n v="15.22"/>
    <n v="-15.22"/>
    <x v="0"/>
    <s v="DESKTOP1553154"/>
  </r>
  <r>
    <n v="202001"/>
    <x v="0"/>
    <x v="0"/>
    <x v="1"/>
    <x v="297"/>
    <x v="1"/>
    <x v="1"/>
    <x v="17"/>
    <x v="852"/>
    <x v="108"/>
    <n v="412.5"/>
    <n v="327.5"/>
    <n v="85"/>
    <x v="0"/>
    <s v="GENERAL1551474"/>
  </r>
  <r>
    <n v="202001"/>
    <x v="0"/>
    <x v="0"/>
    <x v="1"/>
    <x v="297"/>
    <x v="1"/>
    <x v="1"/>
    <x v="14"/>
    <x v="853"/>
    <x v="6"/>
    <n v="4.16"/>
    <n v="1.36"/>
    <n v="2.8"/>
    <x v="0"/>
    <s v="STATIONERY1552689"/>
  </r>
  <r>
    <n v="202001"/>
    <x v="0"/>
    <x v="0"/>
    <x v="1"/>
    <x v="297"/>
    <x v="1"/>
    <x v="1"/>
    <x v="2"/>
    <x v="854"/>
    <x v="6"/>
    <n v="5.04"/>
    <n v="2.68"/>
    <n v="2.36"/>
    <x v="0"/>
    <s v="UMBRELLAS1554437"/>
  </r>
  <r>
    <n v="202001"/>
    <x v="0"/>
    <x v="0"/>
    <x v="1"/>
    <x v="297"/>
    <x v="1"/>
    <x v="1"/>
    <x v="3"/>
    <x v="855"/>
    <x v="3"/>
    <n v="267.8"/>
    <n v="171.5"/>
    <n v="96.300000000000011"/>
    <x v="0"/>
    <s v="WRITING1552986"/>
  </r>
  <r>
    <n v="202001"/>
    <x v="0"/>
    <x v="0"/>
    <x v="1"/>
    <x v="297"/>
    <x v="1"/>
    <x v="5"/>
    <x v="24"/>
    <x v="856"/>
    <x v="34"/>
    <n v="6"/>
    <n v="2.06"/>
    <n v="3.94"/>
    <x v="0"/>
    <s v="HBA1553925"/>
  </r>
  <r>
    <n v="202001"/>
    <x v="0"/>
    <x v="0"/>
    <x v="1"/>
    <x v="297"/>
    <x v="1"/>
    <x v="3"/>
    <x v="15"/>
    <x v="850"/>
    <x v="225"/>
    <n v="1200"/>
    <n v="83.54"/>
    <n v="1116.46"/>
    <x v="0"/>
    <s v="DECORATION CHARGES1553020"/>
  </r>
  <r>
    <n v="202001"/>
    <x v="0"/>
    <x v="0"/>
    <x v="1"/>
    <x v="297"/>
    <x v="1"/>
    <x v="6"/>
    <x v="32"/>
    <x v="856"/>
    <x v="8"/>
    <n v="7.92"/>
    <n v="3.76"/>
    <n v="4.16"/>
    <x v="0"/>
    <s v="GENERAL TECH1553925"/>
  </r>
  <r>
    <n v="202001"/>
    <x v="0"/>
    <x v="0"/>
    <x v="1"/>
    <x v="298"/>
    <x v="0"/>
    <x v="1"/>
    <x v="17"/>
    <x v="857"/>
    <x v="21"/>
    <n v="390"/>
    <n v="320"/>
    <n v="70"/>
    <x v="0"/>
    <s v="GENERAL1553796"/>
  </r>
  <r>
    <n v="202001"/>
    <x v="0"/>
    <x v="0"/>
    <x v="1"/>
    <x v="299"/>
    <x v="0"/>
    <x v="0"/>
    <x v="18"/>
    <x v="858"/>
    <x v="212"/>
    <n v="1348.5"/>
    <n v="682.7"/>
    <n v="665.8"/>
    <x v="0"/>
    <s v="BACKPACKS1554429"/>
  </r>
  <r>
    <n v="202001"/>
    <x v="0"/>
    <x v="0"/>
    <x v="1"/>
    <x v="300"/>
    <x v="1"/>
    <x v="1"/>
    <x v="14"/>
    <x v="859"/>
    <x v="6"/>
    <n v="3.34"/>
    <n v="1.56"/>
    <n v="1.7799999999999998"/>
    <x v="0"/>
    <s v="STATIONERY1554124"/>
  </r>
  <r>
    <n v="202001"/>
    <x v="0"/>
    <x v="0"/>
    <x v="1"/>
    <x v="301"/>
    <x v="1"/>
    <x v="0"/>
    <x v="26"/>
    <x v="860"/>
    <x v="6"/>
    <n v="32.979999999999997"/>
    <n v="9.76"/>
    <n v="23.22"/>
    <x v="0"/>
    <s v="DUFFELS1553354"/>
  </r>
  <r>
    <n v="202001"/>
    <x v="0"/>
    <x v="0"/>
    <x v="1"/>
    <x v="301"/>
    <x v="1"/>
    <x v="5"/>
    <x v="10"/>
    <x v="860"/>
    <x v="6"/>
    <n v="34.979999999999997"/>
    <n v="15.82"/>
    <n v="19.159999999999997"/>
    <x v="0"/>
    <s v="HOUSEWARES1553354"/>
  </r>
  <r>
    <n v="202001"/>
    <x v="0"/>
    <x v="0"/>
    <x v="1"/>
    <x v="301"/>
    <x v="1"/>
    <x v="5"/>
    <x v="10"/>
    <x v="861"/>
    <x v="7"/>
    <n v="22"/>
    <n v="9.74"/>
    <n v="12.26"/>
    <x v="0"/>
    <s v="HOUSEWARES1554974"/>
  </r>
  <r>
    <n v="202001"/>
    <x v="0"/>
    <x v="0"/>
    <x v="1"/>
    <x v="301"/>
    <x v="1"/>
    <x v="5"/>
    <x v="23"/>
    <x v="860"/>
    <x v="6"/>
    <n v="14.98"/>
    <n v="5.94"/>
    <n v="9.0399999999999991"/>
    <x v="0"/>
    <s v="SAFETY AUTO &amp; TOOLS1553354"/>
  </r>
  <r>
    <n v="202001"/>
    <x v="0"/>
    <x v="0"/>
    <x v="1"/>
    <x v="301"/>
    <x v="1"/>
    <x v="5"/>
    <x v="23"/>
    <x v="861"/>
    <x v="7"/>
    <n v="56.72"/>
    <n v="23.24"/>
    <n v="33.480000000000004"/>
    <x v="0"/>
    <s v="SAFETY AUTO &amp; TOOLS1554974"/>
  </r>
  <r>
    <n v="202001"/>
    <x v="0"/>
    <x v="0"/>
    <x v="1"/>
    <x v="302"/>
    <x v="1"/>
    <x v="0"/>
    <x v="18"/>
    <x v="862"/>
    <x v="6"/>
    <n v="39.619999999999997"/>
    <n v="15.22"/>
    <n v="24.4"/>
    <x v="0"/>
    <s v="BACKPACKS1553271"/>
  </r>
  <r>
    <n v="202001"/>
    <x v="0"/>
    <x v="0"/>
    <x v="1"/>
    <x v="302"/>
    <x v="1"/>
    <x v="0"/>
    <x v="18"/>
    <x v="863"/>
    <x v="226"/>
    <n v="299.60000000000002"/>
    <n v="154.19999999999999"/>
    <n v="145.40000000000003"/>
    <x v="0"/>
    <s v="BACKPACKS1553419"/>
  </r>
  <r>
    <n v="202001"/>
    <x v="0"/>
    <x v="0"/>
    <x v="1"/>
    <x v="302"/>
    <x v="1"/>
    <x v="0"/>
    <x v="18"/>
    <x v="864"/>
    <x v="50"/>
    <n v="1128.1199999999999"/>
    <n v="406.48"/>
    <n v="721.63999999999987"/>
    <x v="0"/>
    <s v="BACKPACKS1553439"/>
  </r>
  <r>
    <n v="202001"/>
    <x v="0"/>
    <x v="0"/>
    <x v="1"/>
    <x v="302"/>
    <x v="1"/>
    <x v="0"/>
    <x v="26"/>
    <x v="862"/>
    <x v="14"/>
    <n v="51.04"/>
    <n v="23.96"/>
    <n v="27.08"/>
    <x v="0"/>
    <s v="DUFFELS1553271"/>
  </r>
  <r>
    <n v="202001"/>
    <x v="0"/>
    <x v="0"/>
    <x v="1"/>
    <x v="302"/>
    <x v="1"/>
    <x v="7"/>
    <x v="39"/>
    <x v="865"/>
    <x v="2"/>
    <n v="75.599999999999994"/>
    <n v="32.020000000000003"/>
    <n v="43.579999999999991"/>
    <x v="0"/>
    <s v="ACRYLIC TUMBLERS1553669"/>
  </r>
  <r>
    <n v="202001"/>
    <x v="0"/>
    <x v="0"/>
    <x v="1"/>
    <x v="302"/>
    <x v="1"/>
    <x v="7"/>
    <x v="39"/>
    <x v="866"/>
    <x v="2"/>
    <n v="75.599999999999994"/>
    <n v="32.020000000000003"/>
    <n v="43.579999999999991"/>
    <x v="0"/>
    <s v="ACRYLIC TUMBLERS1553787"/>
  </r>
  <r>
    <n v="202001"/>
    <x v="0"/>
    <x v="0"/>
    <x v="1"/>
    <x v="302"/>
    <x v="1"/>
    <x v="7"/>
    <x v="39"/>
    <x v="867"/>
    <x v="9"/>
    <n v="45.36"/>
    <n v="19.22"/>
    <n v="26.14"/>
    <x v="0"/>
    <s v="ACRYLIC TUMBLERS1554878"/>
  </r>
  <r>
    <n v="202001"/>
    <x v="0"/>
    <x v="0"/>
    <x v="1"/>
    <x v="302"/>
    <x v="1"/>
    <x v="7"/>
    <x v="35"/>
    <x v="862"/>
    <x v="13"/>
    <n v="43.7"/>
    <n v="19.12"/>
    <n v="24.580000000000002"/>
    <x v="0"/>
    <s v="SPECIALTIES &amp; PACKAGING1553271"/>
  </r>
  <r>
    <n v="202001"/>
    <x v="0"/>
    <x v="0"/>
    <x v="1"/>
    <x v="302"/>
    <x v="1"/>
    <x v="7"/>
    <x v="35"/>
    <x v="867"/>
    <x v="9"/>
    <n v="52.44"/>
    <n v="24.7"/>
    <n v="27.74"/>
    <x v="0"/>
    <s v="SPECIALTIES &amp; PACKAGING1554878"/>
  </r>
  <r>
    <n v="202001"/>
    <x v="0"/>
    <x v="0"/>
    <x v="1"/>
    <x v="302"/>
    <x v="1"/>
    <x v="7"/>
    <x v="13"/>
    <x v="862"/>
    <x v="9"/>
    <n v="39.82"/>
    <n v="17.399999999999999"/>
    <n v="22.42"/>
    <x v="0"/>
    <s v="SPORT BOTTLES1553271"/>
  </r>
  <r>
    <n v="202001"/>
    <x v="0"/>
    <x v="0"/>
    <x v="1"/>
    <x v="302"/>
    <x v="1"/>
    <x v="1"/>
    <x v="17"/>
    <x v="868"/>
    <x v="0"/>
    <n v="66"/>
    <n v="39.5"/>
    <n v="26.5"/>
    <x v="0"/>
    <s v="GENERAL1553467"/>
  </r>
  <r>
    <n v="202001"/>
    <x v="0"/>
    <x v="0"/>
    <x v="1"/>
    <x v="302"/>
    <x v="1"/>
    <x v="1"/>
    <x v="14"/>
    <x v="869"/>
    <x v="227"/>
    <n v="719.4"/>
    <n v="521.86"/>
    <n v="197.53999999999996"/>
    <x v="0"/>
    <s v="STATIONERY1553426"/>
  </r>
  <r>
    <n v="202001"/>
    <x v="0"/>
    <x v="0"/>
    <x v="1"/>
    <x v="302"/>
    <x v="1"/>
    <x v="1"/>
    <x v="14"/>
    <x v="864"/>
    <x v="50"/>
    <n v="448.8"/>
    <n v="176.5"/>
    <n v="272.3"/>
    <x v="0"/>
    <s v="STATIONERY1553439"/>
  </r>
  <r>
    <n v="202001"/>
    <x v="0"/>
    <x v="0"/>
    <x v="1"/>
    <x v="302"/>
    <x v="1"/>
    <x v="1"/>
    <x v="2"/>
    <x v="862"/>
    <x v="6"/>
    <n v="16.059999999999999"/>
    <n v="4.12"/>
    <n v="11.939999999999998"/>
    <x v="0"/>
    <s v="UMBRELLAS1553271"/>
  </r>
  <r>
    <n v="202001"/>
    <x v="0"/>
    <x v="0"/>
    <x v="1"/>
    <x v="302"/>
    <x v="1"/>
    <x v="1"/>
    <x v="3"/>
    <x v="862"/>
    <x v="7"/>
    <n v="2.6"/>
    <n v="1.28"/>
    <n v="1.32"/>
    <x v="0"/>
    <s v="WRITING1553271"/>
  </r>
  <r>
    <n v="202001"/>
    <x v="0"/>
    <x v="0"/>
    <x v="1"/>
    <x v="302"/>
    <x v="1"/>
    <x v="5"/>
    <x v="10"/>
    <x v="862"/>
    <x v="133"/>
    <n v="77.42"/>
    <n v="27"/>
    <n v="50.42"/>
    <x v="0"/>
    <s v="HOUSEWARES1553271"/>
  </r>
  <r>
    <n v="202001"/>
    <x v="0"/>
    <x v="0"/>
    <x v="1"/>
    <x v="302"/>
    <x v="1"/>
    <x v="5"/>
    <x v="10"/>
    <x v="870"/>
    <x v="34"/>
    <n v="432.9"/>
    <n v="361.52"/>
    <n v="71.38"/>
    <x v="0"/>
    <s v="HOUSEWARES1553899"/>
  </r>
  <r>
    <n v="202001"/>
    <x v="0"/>
    <x v="0"/>
    <x v="1"/>
    <x v="302"/>
    <x v="1"/>
    <x v="5"/>
    <x v="10"/>
    <x v="867"/>
    <x v="133"/>
    <n v="77.42"/>
    <n v="27"/>
    <n v="50.42"/>
    <x v="0"/>
    <s v="HOUSEWARES1554878"/>
  </r>
  <r>
    <n v="202001"/>
    <x v="0"/>
    <x v="0"/>
    <x v="1"/>
    <x v="302"/>
    <x v="1"/>
    <x v="5"/>
    <x v="22"/>
    <x v="862"/>
    <x v="2"/>
    <n v="25.6"/>
    <n v="13.04"/>
    <n v="12.560000000000002"/>
    <x v="0"/>
    <s v="LIGHTING1553271"/>
  </r>
  <r>
    <n v="202001"/>
    <x v="0"/>
    <x v="0"/>
    <x v="1"/>
    <x v="302"/>
    <x v="1"/>
    <x v="3"/>
    <x v="7"/>
    <x v="871"/>
    <x v="16"/>
    <n v="398"/>
    <n v="906"/>
    <n v="-508"/>
    <x v="0"/>
    <s v="CATALOGUES1555053"/>
  </r>
  <r>
    <n v="202001"/>
    <x v="0"/>
    <x v="0"/>
    <x v="1"/>
    <x v="302"/>
    <x v="1"/>
    <x v="3"/>
    <x v="15"/>
    <x v="863"/>
    <x v="176"/>
    <n v="298.39999999999998"/>
    <n v="79.08"/>
    <n v="219.32"/>
    <x v="0"/>
    <s v="DECORATION CHARGES1553419"/>
  </r>
  <r>
    <n v="202001"/>
    <x v="0"/>
    <x v="0"/>
    <x v="1"/>
    <x v="302"/>
    <x v="1"/>
    <x v="3"/>
    <x v="15"/>
    <x v="869"/>
    <x v="228"/>
    <n v="118.8"/>
    <n v="13.28"/>
    <n v="105.52"/>
    <x v="0"/>
    <s v="DECORATION CHARGES1553426"/>
  </r>
  <r>
    <n v="202001"/>
    <x v="0"/>
    <x v="0"/>
    <x v="1"/>
    <x v="302"/>
    <x v="1"/>
    <x v="3"/>
    <x v="15"/>
    <x v="864"/>
    <x v="229"/>
    <n v="265.64"/>
    <n v="47"/>
    <n v="218.64"/>
    <x v="0"/>
    <s v="DECORATION CHARGES1553439"/>
  </r>
  <r>
    <n v="202001"/>
    <x v="0"/>
    <x v="0"/>
    <x v="1"/>
    <x v="302"/>
    <x v="1"/>
    <x v="3"/>
    <x v="15"/>
    <x v="868"/>
    <x v="83"/>
    <n v="220"/>
    <n v="58.46"/>
    <n v="161.54"/>
    <x v="0"/>
    <s v="DECORATION CHARGES1553467"/>
  </r>
  <r>
    <n v="202001"/>
    <x v="0"/>
    <x v="0"/>
    <x v="1"/>
    <x v="302"/>
    <x v="1"/>
    <x v="6"/>
    <x v="11"/>
    <x v="862"/>
    <x v="140"/>
    <n v="282.16000000000003"/>
    <n v="117.08"/>
    <n v="165.08000000000004"/>
    <x v="0"/>
    <s v="AUDIO1553271"/>
  </r>
  <r>
    <n v="202001"/>
    <x v="0"/>
    <x v="0"/>
    <x v="1"/>
    <x v="302"/>
    <x v="1"/>
    <x v="6"/>
    <x v="11"/>
    <x v="872"/>
    <x v="13"/>
    <n v="192.3"/>
    <n v="80.16"/>
    <n v="112.14000000000001"/>
    <x v="0"/>
    <s v="AUDIO1553401"/>
  </r>
  <r>
    <n v="202001"/>
    <x v="0"/>
    <x v="0"/>
    <x v="1"/>
    <x v="302"/>
    <x v="1"/>
    <x v="6"/>
    <x v="11"/>
    <x v="865"/>
    <x v="2"/>
    <n v="104.8"/>
    <n v="47.12"/>
    <n v="57.68"/>
    <x v="0"/>
    <s v="AUDIO1553669"/>
  </r>
  <r>
    <n v="202001"/>
    <x v="0"/>
    <x v="0"/>
    <x v="1"/>
    <x v="302"/>
    <x v="1"/>
    <x v="6"/>
    <x v="11"/>
    <x v="866"/>
    <x v="2"/>
    <n v="104.8"/>
    <n v="47.12"/>
    <n v="57.68"/>
    <x v="0"/>
    <s v="AUDIO1553787"/>
  </r>
  <r>
    <n v="202001"/>
    <x v="0"/>
    <x v="0"/>
    <x v="1"/>
    <x v="302"/>
    <x v="1"/>
    <x v="6"/>
    <x v="11"/>
    <x v="870"/>
    <x v="9"/>
    <n v="126.72"/>
    <n v="103.44"/>
    <n v="23.28"/>
    <x v="0"/>
    <s v="AUDIO1553899"/>
  </r>
  <r>
    <n v="202001"/>
    <x v="0"/>
    <x v="0"/>
    <x v="1"/>
    <x v="302"/>
    <x v="1"/>
    <x v="6"/>
    <x v="11"/>
    <x v="867"/>
    <x v="9"/>
    <n v="62.88"/>
    <n v="28.28"/>
    <n v="34.6"/>
    <x v="0"/>
    <s v="AUDIO1554878"/>
  </r>
  <r>
    <n v="202001"/>
    <x v="0"/>
    <x v="0"/>
    <x v="1"/>
    <x v="302"/>
    <x v="1"/>
    <x v="6"/>
    <x v="32"/>
    <x v="865"/>
    <x v="2"/>
    <n v="65"/>
    <n v="38.58"/>
    <n v="26.42"/>
    <x v="0"/>
    <s v="GENERAL TECH1553669"/>
  </r>
  <r>
    <n v="202001"/>
    <x v="0"/>
    <x v="0"/>
    <x v="1"/>
    <x v="302"/>
    <x v="1"/>
    <x v="6"/>
    <x v="32"/>
    <x v="873"/>
    <x v="68"/>
    <n v="3648.88"/>
    <n v="2978.72"/>
    <n v="670.16000000000031"/>
    <x v="0"/>
    <s v="GENERAL TECH1553677"/>
  </r>
  <r>
    <n v="202001"/>
    <x v="0"/>
    <x v="0"/>
    <x v="1"/>
    <x v="302"/>
    <x v="1"/>
    <x v="6"/>
    <x v="32"/>
    <x v="866"/>
    <x v="2"/>
    <n v="65"/>
    <n v="38.58"/>
    <n v="26.42"/>
    <x v="0"/>
    <s v="GENERAL TECH1553787"/>
  </r>
  <r>
    <n v="202001"/>
    <x v="0"/>
    <x v="0"/>
    <x v="1"/>
    <x v="302"/>
    <x v="1"/>
    <x v="6"/>
    <x v="32"/>
    <x v="870"/>
    <x v="13"/>
    <n v="83.5"/>
    <n v="69.900000000000006"/>
    <n v="13.599999999999994"/>
    <x v="0"/>
    <s v="GENERAL TECH1553899"/>
  </r>
  <r>
    <n v="202001"/>
    <x v="0"/>
    <x v="0"/>
    <x v="1"/>
    <x v="302"/>
    <x v="1"/>
    <x v="6"/>
    <x v="12"/>
    <x v="865"/>
    <x v="164"/>
    <n v="63.76"/>
    <n v="34.840000000000003"/>
    <n v="28.919999999999995"/>
    <x v="0"/>
    <s v="POWER1553669"/>
  </r>
  <r>
    <n v="202001"/>
    <x v="0"/>
    <x v="0"/>
    <x v="1"/>
    <x v="302"/>
    <x v="1"/>
    <x v="6"/>
    <x v="12"/>
    <x v="866"/>
    <x v="2"/>
    <n v="27.6"/>
    <n v="14.82"/>
    <n v="12.780000000000001"/>
    <x v="0"/>
    <s v="POWER1553787"/>
  </r>
  <r>
    <n v="202001"/>
    <x v="0"/>
    <x v="0"/>
    <x v="1"/>
    <x v="303"/>
    <x v="1"/>
    <x v="0"/>
    <x v="19"/>
    <x v="874"/>
    <x v="71"/>
    <n v="178.08"/>
    <n v="75.34"/>
    <n v="102.74000000000001"/>
    <x v="0"/>
    <s v="COOLERS1550840"/>
  </r>
  <r>
    <n v="202001"/>
    <x v="0"/>
    <x v="0"/>
    <x v="1"/>
    <x v="303"/>
    <x v="1"/>
    <x v="0"/>
    <x v="20"/>
    <x v="875"/>
    <x v="18"/>
    <n v="370"/>
    <n v="162.04"/>
    <n v="207.96"/>
    <x v="0"/>
    <s v="TOTES1552882"/>
  </r>
  <r>
    <n v="202001"/>
    <x v="0"/>
    <x v="0"/>
    <x v="1"/>
    <x v="303"/>
    <x v="1"/>
    <x v="0"/>
    <x v="20"/>
    <x v="876"/>
    <x v="6"/>
    <n v="1"/>
    <n v="0.7"/>
    <n v="0.30000000000000004"/>
    <x v="0"/>
    <s v="TOTES1553971"/>
  </r>
  <r>
    <n v="202001"/>
    <x v="0"/>
    <x v="0"/>
    <x v="1"/>
    <x v="303"/>
    <x v="1"/>
    <x v="0"/>
    <x v="27"/>
    <x v="877"/>
    <x v="6"/>
    <n v="18.600000000000001"/>
    <n v="7"/>
    <n v="11.600000000000001"/>
    <x v="0"/>
    <s v="TRAVEL GIFTS1552885"/>
  </r>
  <r>
    <n v="202001"/>
    <x v="0"/>
    <x v="0"/>
    <x v="1"/>
    <x v="303"/>
    <x v="1"/>
    <x v="1"/>
    <x v="14"/>
    <x v="878"/>
    <x v="21"/>
    <n v="570"/>
    <n v="241.12"/>
    <n v="328.88"/>
    <x v="0"/>
    <s v="STATIONERY1553072"/>
  </r>
  <r>
    <n v="202001"/>
    <x v="0"/>
    <x v="0"/>
    <x v="1"/>
    <x v="303"/>
    <x v="1"/>
    <x v="1"/>
    <x v="14"/>
    <x v="879"/>
    <x v="6"/>
    <n v="1.88"/>
    <n v="1.08"/>
    <n v="0.79999999999999982"/>
    <x v="0"/>
    <s v="STATIONERY1553966"/>
  </r>
  <r>
    <n v="202001"/>
    <x v="0"/>
    <x v="0"/>
    <x v="1"/>
    <x v="303"/>
    <x v="1"/>
    <x v="1"/>
    <x v="3"/>
    <x v="880"/>
    <x v="18"/>
    <n v="90"/>
    <n v="49.2"/>
    <n v="40.799999999999997"/>
    <x v="0"/>
    <s v="WRITING1553940"/>
  </r>
  <r>
    <n v="202001"/>
    <x v="0"/>
    <x v="0"/>
    <x v="1"/>
    <x v="303"/>
    <x v="1"/>
    <x v="1"/>
    <x v="3"/>
    <x v="879"/>
    <x v="133"/>
    <n v="2.8"/>
    <n v="1.3"/>
    <n v="1.4999999999999998"/>
    <x v="0"/>
    <s v="WRITING1553966"/>
  </r>
  <r>
    <n v="202001"/>
    <x v="0"/>
    <x v="0"/>
    <x v="1"/>
    <x v="303"/>
    <x v="1"/>
    <x v="3"/>
    <x v="15"/>
    <x v="875"/>
    <x v="19"/>
    <n v="390"/>
    <n v="63.58"/>
    <n v="326.42"/>
    <x v="0"/>
    <s v="DECORATION CHARGES1552882"/>
  </r>
  <r>
    <n v="202001"/>
    <x v="0"/>
    <x v="0"/>
    <x v="1"/>
    <x v="303"/>
    <x v="1"/>
    <x v="3"/>
    <x v="15"/>
    <x v="878"/>
    <x v="61"/>
    <n v="495"/>
    <n v="41.2"/>
    <n v="453.8"/>
    <x v="0"/>
    <s v="DECORATION CHARGES1553072"/>
  </r>
  <r>
    <n v="202001"/>
    <x v="0"/>
    <x v="0"/>
    <x v="1"/>
    <x v="303"/>
    <x v="1"/>
    <x v="3"/>
    <x v="15"/>
    <x v="880"/>
    <x v="19"/>
    <n v="140"/>
    <n v="27.88"/>
    <n v="112.12"/>
    <x v="0"/>
    <s v="DECORATION CHARGES1553940"/>
  </r>
  <r>
    <n v="202001"/>
    <x v="0"/>
    <x v="0"/>
    <x v="1"/>
    <x v="303"/>
    <x v="1"/>
    <x v="6"/>
    <x v="12"/>
    <x v="879"/>
    <x v="7"/>
    <n v="5.92"/>
    <n v="3.72"/>
    <n v="2.1999999999999997"/>
    <x v="0"/>
    <s v="POWER1553966"/>
  </r>
  <r>
    <n v="202001"/>
    <x v="0"/>
    <x v="0"/>
    <x v="1"/>
    <x v="304"/>
    <x v="1"/>
    <x v="3"/>
    <x v="7"/>
    <x v="881"/>
    <x v="16"/>
    <n v="398"/>
    <n v="906"/>
    <n v="-508"/>
    <x v="0"/>
    <s v="CATALOGUES1554779"/>
  </r>
  <r>
    <n v="202001"/>
    <x v="0"/>
    <x v="0"/>
    <x v="1"/>
    <x v="305"/>
    <x v="1"/>
    <x v="0"/>
    <x v="20"/>
    <x v="882"/>
    <x v="15"/>
    <n v="62"/>
    <n v="35.479999999999997"/>
    <n v="26.520000000000003"/>
    <x v="0"/>
    <s v="TOTES1553304"/>
  </r>
  <r>
    <n v="202001"/>
    <x v="0"/>
    <x v="0"/>
    <x v="1"/>
    <x v="305"/>
    <x v="1"/>
    <x v="7"/>
    <x v="13"/>
    <x v="883"/>
    <x v="81"/>
    <n v="9427.32"/>
    <n v="4592.24"/>
    <n v="4835.08"/>
    <x v="0"/>
    <s v="SPORT BOTTLES1554655"/>
  </r>
  <r>
    <n v="202001"/>
    <x v="0"/>
    <x v="0"/>
    <x v="1"/>
    <x v="305"/>
    <x v="1"/>
    <x v="3"/>
    <x v="15"/>
    <x v="882"/>
    <x v="123"/>
    <n v="104"/>
    <n v="33.58"/>
    <n v="70.42"/>
    <x v="0"/>
    <s v="DECORATION CHARGES1553304"/>
  </r>
  <r>
    <n v="202001"/>
    <x v="0"/>
    <x v="0"/>
    <x v="1"/>
    <x v="305"/>
    <x v="1"/>
    <x v="3"/>
    <x v="15"/>
    <x v="884"/>
    <x v="123"/>
    <n v="92"/>
    <n v="33.880000000000003"/>
    <n v="58.12"/>
    <x v="0"/>
    <s v="DECORATION CHARGES1553369"/>
  </r>
  <r>
    <n v="202001"/>
    <x v="0"/>
    <x v="0"/>
    <x v="1"/>
    <x v="305"/>
    <x v="1"/>
    <x v="6"/>
    <x v="12"/>
    <x v="884"/>
    <x v="15"/>
    <n v="124"/>
    <n v="73.260000000000005"/>
    <n v="50.739999999999995"/>
    <x v="0"/>
    <s v="POWER1553369"/>
  </r>
  <r>
    <n v="202001"/>
    <x v="0"/>
    <x v="0"/>
    <x v="1"/>
    <x v="306"/>
    <x v="1"/>
    <x v="5"/>
    <x v="30"/>
    <x v="885"/>
    <x v="6"/>
    <n v="0.86"/>
    <n v="0.54"/>
    <n v="0.31999999999999995"/>
    <x v="0"/>
    <s v="OUTDOOR &amp; LEISURE1554295"/>
  </r>
  <r>
    <n v="202001"/>
    <x v="0"/>
    <x v="0"/>
    <x v="1"/>
    <x v="306"/>
    <x v="1"/>
    <x v="2"/>
    <x v="5"/>
    <x v="886"/>
    <x v="1"/>
    <n v="464"/>
    <n v="171.18"/>
    <n v="292.82"/>
    <x v="0"/>
    <s v="POLOS1553838"/>
  </r>
  <r>
    <n v="202001"/>
    <x v="0"/>
    <x v="0"/>
    <x v="1"/>
    <x v="306"/>
    <x v="1"/>
    <x v="2"/>
    <x v="5"/>
    <x v="887"/>
    <x v="94"/>
    <n v="974.4"/>
    <n v="356.96"/>
    <n v="617.44000000000005"/>
    <x v="0"/>
    <s v="POLOS1554063"/>
  </r>
  <r>
    <n v="202001"/>
    <x v="0"/>
    <x v="0"/>
    <x v="1"/>
    <x v="306"/>
    <x v="1"/>
    <x v="3"/>
    <x v="7"/>
    <x v="888"/>
    <x v="66"/>
    <n v="39.799999999999997"/>
    <n v="120"/>
    <n v="-80.2"/>
    <x v="0"/>
    <s v="CATALOGUES1553848"/>
  </r>
  <r>
    <n v="202001"/>
    <x v="0"/>
    <x v="0"/>
    <x v="1"/>
    <x v="306"/>
    <x v="1"/>
    <x v="4"/>
    <x v="8"/>
    <x v="887"/>
    <x v="6"/>
    <n v="34.340000000000003"/>
    <n v="13.94"/>
    <n v="20.400000000000006"/>
    <x v="0"/>
    <s v="JACKETS1554063"/>
  </r>
  <r>
    <n v="202001"/>
    <x v="0"/>
    <x v="0"/>
    <x v="1"/>
    <x v="307"/>
    <x v="1"/>
    <x v="0"/>
    <x v="26"/>
    <x v="889"/>
    <x v="6"/>
    <n v="41.34"/>
    <n v="16.28"/>
    <n v="25.060000000000002"/>
    <x v="0"/>
    <s v="DUFFELS1553527"/>
  </r>
  <r>
    <n v="202001"/>
    <x v="0"/>
    <x v="0"/>
    <x v="1"/>
    <x v="307"/>
    <x v="1"/>
    <x v="7"/>
    <x v="31"/>
    <x v="890"/>
    <x v="18"/>
    <n v="4490"/>
    <n v="3263.3"/>
    <n v="1226.6999999999998"/>
    <x v="0"/>
    <s v="MUGS &amp; TUMBLERS1554439"/>
  </r>
  <r>
    <n v="202001"/>
    <x v="0"/>
    <x v="0"/>
    <x v="1"/>
    <x v="307"/>
    <x v="1"/>
    <x v="5"/>
    <x v="10"/>
    <x v="891"/>
    <x v="14"/>
    <n v="289.3"/>
    <n v="135.72"/>
    <n v="153.58000000000001"/>
    <x v="0"/>
    <s v="HOUSEWARES1548986"/>
  </r>
  <r>
    <n v="202001"/>
    <x v="0"/>
    <x v="0"/>
    <x v="1"/>
    <x v="307"/>
    <x v="1"/>
    <x v="5"/>
    <x v="10"/>
    <x v="889"/>
    <x v="6"/>
    <n v="9.5"/>
    <n v="4.26"/>
    <n v="5.24"/>
    <x v="0"/>
    <s v="HOUSEWARES1553527"/>
  </r>
  <r>
    <n v="202001"/>
    <x v="0"/>
    <x v="0"/>
    <x v="1"/>
    <x v="307"/>
    <x v="1"/>
    <x v="2"/>
    <x v="4"/>
    <x v="889"/>
    <x v="8"/>
    <n v="134.30000000000001"/>
    <n v="74.86"/>
    <n v="59.440000000000012"/>
    <x v="0"/>
    <s v="FLEECE &amp; KNITS1553527"/>
  </r>
  <r>
    <n v="202001"/>
    <x v="0"/>
    <x v="0"/>
    <x v="1"/>
    <x v="307"/>
    <x v="1"/>
    <x v="3"/>
    <x v="15"/>
    <x v="890"/>
    <x v="19"/>
    <n v="610"/>
    <n v="31.18"/>
    <n v="578.82000000000005"/>
    <x v="0"/>
    <s v="DECORATION CHARGES1554439"/>
  </r>
  <r>
    <n v="202001"/>
    <x v="0"/>
    <x v="0"/>
    <x v="1"/>
    <x v="307"/>
    <x v="1"/>
    <x v="6"/>
    <x v="12"/>
    <x v="889"/>
    <x v="6"/>
    <n v="10.36"/>
    <n v="5.04"/>
    <n v="5.3199999999999994"/>
    <x v="0"/>
    <s v="POWER1553527"/>
  </r>
  <r>
    <n v="202001"/>
    <x v="0"/>
    <x v="0"/>
    <x v="1"/>
    <x v="308"/>
    <x v="1"/>
    <x v="7"/>
    <x v="13"/>
    <x v="892"/>
    <x v="6"/>
    <n v="3.36"/>
    <n v="1.64"/>
    <n v="1.72"/>
    <x v="0"/>
    <s v="SPORT BOTTLES1553808"/>
  </r>
  <r>
    <n v="202001"/>
    <x v="0"/>
    <x v="0"/>
    <x v="1"/>
    <x v="308"/>
    <x v="1"/>
    <x v="6"/>
    <x v="12"/>
    <x v="893"/>
    <x v="6"/>
    <n v="4.58"/>
    <n v="1.34"/>
    <n v="3.24"/>
    <x v="0"/>
    <s v="POWER1553459"/>
  </r>
  <r>
    <n v="202001"/>
    <x v="0"/>
    <x v="0"/>
    <x v="1"/>
    <x v="309"/>
    <x v="1"/>
    <x v="7"/>
    <x v="35"/>
    <x v="894"/>
    <x v="6"/>
    <n v="12.94"/>
    <n v="5.9"/>
    <n v="7.0399999999999991"/>
    <x v="0"/>
    <s v="SPECIALTIES &amp; PACKAGING1552446"/>
  </r>
  <r>
    <n v="202001"/>
    <x v="0"/>
    <x v="0"/>
    <x v="1"/>
    <x v="309"/>
    <x v="1"/>
    <x v="7"/>
    <x v="13"/>
    <x v="895"/>
    <x v="6"/>
    <n v="10.98"/>
    <n v="4.92"/>
    <n v="6.0600000000000005"/>
    <x v="0"/>
    <s v="SPORT BOTTLES1553907"/>
  </r>
  <r>
    <n v="202001"/>
    <x v="0"/>
    <x v="0"/>
    <x v="1"/>
    <x v="309"/>
    <x v="1"/>
    <x v="1"/>
    <x v="3"/>
    <x v="896"/>
    <x v="230"/>
    <n v="1680"/>
    <n v="1193.54"/>
    <n v="486.46000000000004"/>
    <x v="0"/>
    <s v="WRITING1552407"/>
  </r>
  <r>
    <n v="202001"/>
    <x v="0"/>
    <x v="0"/>
    <x v="1"/>
    <x v="309"/>
    <x v="1"/>
    <x v="1"/>
    <x v="3"/>
    <x v="895"/>
    <x v="16"/>
    <n v="820"/>
    <n v="474.6"/>
    <n v="345.4"/>
    <x v="0"/>
    <s v="WRITING1553907"/>
  </r>
  <r>
    <n v="202001"/>
    <x v="0"/>
    <x v="0"/>
    <x v="1"/>
    <x v="309"/>
    <x v="1"/>
    <x v="5"/>
    <x v="10"/>
    <x v="897"/>
    <x v="7"/>
    <n v="9.2200000000000006"/>
    <n v="3.2"/>
    <n v="6.0200000000000005"/>
    <x v="0"/>
    <s v="HOUSEWARES1554509"/>
  </r>
  <r>
    <n v="202001"/>
    <x v="0"/>
    <x v="0"/>
    <x v="1"/>
    <x v="309"/>
    <x v="1"/>
    <x v="3"/>
    <x v="7"/>
    <x v="898"/>
    <x v="48"/>
    <n v="99.5"/>
    <n v="226.5"/>
    <n v="-127"/>
    <x v="0"/>
    <s v="CATALOGUES1553566"/>
  </r>
  <r>
    <n v="202001"/>
    <x v="0"/>
    <x v="0"/>
    <x v="1"/>
    <x v="309"/>
    <x v="1"/>
    <x v="3"/>
    <x v="7"/>
    <x v="899"/>
    <x v="48"/>
    <n v="99.5"/>
    <n v="51"/>
    <n v="48.5"/>
    <x v="0"/>
    <s v="CATALOGUES1553910"/>
  </r>
  <r>
    <n v="202001"/>
    <x v="0"/>
    <x v="0"/>
    <x v="1"/>
    <x v="309"/>
    <x v="1"/>
    <x v="3"/>
    <x v="7"/>
    <x v="900"/>
    <x v="231"/>
    <n v="-99.5"/>
    <n v="-226.5"/>
    <n v="127"/>
    <x v="1"/>
    <s v="CATALOGUES1554679"/>
  </r>
  <r>
    <n v="202001"/>
    <x v="0"/>
    <x v="0"/>
    <x v="1"/>
    <x v="309"/>
    <x v="1"/>
    <x v="3"/>
    <x v="15"/>
    <x v="896"/>
    <x v="232"/>
    <n v="400"/>
    <n v="79.02"/>
    <n v="320.98"/>
    <x v="0"/>
    <s v="DECORATION CHARGES1552407"/>
  </r>
  <r>
    <n v="202001"/>
    <x v="0"/>
    <x v="0"/>
    <x v="1"/>
    <x v="310"/>
    <x v="0"/>
    <x v="1"/>
    <x v="17"/>
    <x v="901"/>
    <x v="51"/>
    <n v="328"/>
    <n v="296"/>
    <n v="32"/>
    <x v="0"/>
    <s v="GENERAL1552925"/>
  </r>
  <r>
    <n v="202001"/>
    <x v="0"/>
    <x v="0"/>
    <x v="1"/>
    <x v="310"/>
    <x v="0"/>
    <x v="1"/>
    <x v="14"/>
    <x v="902"/>
    <x v="6"/>
    <n v="60.38"/>
    <n v="49.56"/>
    <n v="10.82"/>
    <x v="0"/>
    <s v="STATIONERY1554019"/>
  </r>
  <r>
    <n v="202001"/>
    <x v="0"/>
    <x v="0"/>
    <x v="1"/>
    <x v="310"/>
    <x v="0"/>
    <x v="1"/>
    <x v="2"/>
    <x v="903"/>
    <x v="6"/>
    <n v="8.56"/>
    <n v="3.28"/>
    <n v="5.2800000000000011"/>
    <x v="0"/>
    <s v="UMBRELLAS1553490"/>
  </r>
  <r>
    <n v="202001"/>
    <x v="0"/>
    <x v="0"/>
    <x v="1"/>
    <x v="310"/>
    <x v="0"/>
    <x v="1"/>
    <x v="2"/>
    <x v="904"/>
    <x v="7"/>
    <n v="14.68"/>
    <n v="7.08"/>
    <n v="7.6"/>
    <x v="0"/>
    <s v="UMBRELLAS1554744"/>
  </r>
  <r>
    <n v="202001"/>
    <x v="0"/>
    <x v="0"/>
    <x v="1"/>
    <x v="310"/>
    <x v="0"/>
    <x v="1"/>
    <x v="3"/>
    <x v="903"/>
    <x v="9"/>
    <n v="48.12"/>
    <n v="33.06"/>
    <n v="15.059999999999995"/>
    <x v="0"/>
    <s v="WRITING1553490"/>
  </r>
  <r>
    <n v="202001"/>
    <x v="0"/>
    <x v="0"/>
    <x v="1"/>
    <x v="310"/>
    <x v="0"/>
    <x v="1"/>
    <x v="3"/>
    <x v="905"/>
    <x v="32"/>
    <n v="8200"/>
    <n v="4708.26"/>
    <n v="3491.74"/>
    <x v="0"/>
    <s v="WRITING1553660"/>
  </r>
  <r>
    <n v="202001"/>
    <x v="0"/>
    <x v="0"/>
    <x v="1"/>
    <x v="310"/>
    <x v="0"/>
    <x v="3"/>
    <x v="15"/>
    <x v="906"/>
    <x v="98"/>
    <n v="182.96"/>
    <n v="76.2"/>
    <n v="106.76"/>
    <x v="0"/>
    <s v="DECORATION CHARGES1552129"/>
  </r>
  <r>
    <n v="202001"/>
    <x v="0"/>
    <x v="0"/>
    <x v="1"/>
    <x v="310"/>
    <x v="0"/>
    <x v="3"/>
    <x v="15"/>
    <x v="907"/>
    <x v="233"/>
    <n v="256.64"/>
    <n v="46.84"/>
    <n v="209.79999999999998"/>
    <x v="0"/>
    <s v="DECORATION CHARGES1553435"/>
  </r>
  <r>
    <n v="202001"/>
    <x v="0"/>
    <x v="0"/>
    <x v="1"/>
    <x v="310"/>
    <x v="0"/>
    <x v="3"/>
    <x v="15"/>
    <x v="908"/>
    <x v="34"/>
    <n v="43.24"/>
    <n v="38.08"/>
    <n v="5.1600000000000037"/>
    <x v="0"/>
    <s v="DECORATION CHARGES1553437"/>
  </r>
  <r>
    <n v="202001"/>
    <x v="0"/>
    <x v="0"/>
    <x v="1"/>
    <x v="310"/>
    <x v="0"/>
    <x v="3"/>
    <x v="15"/>
    <x v="905"/>
    <x v="40"/>
    <n v="720"/>
    <n v="20.440000000000001"/>
    <n v="699.56"/>
    <x v="0"/>
    <s v="DECORATION CHARGES1553660"/>
  </r>
  <r>
    <n v="202001"/>
    <x v="0"/>
    <x v="0"/>
    <x v="1"/>
    <x v="310"/>
    <x v="0"/>
    <x v="3"/>
    <x v="15"/>
    <x v="909"/>
    <x v="34"/>
    <n v="43.24"/>
    <n v="38.08"/>
    <n v="5.1600000000000037"/>
    <x v="0"/>
    <s v="DECORATION CHARGES1553709"/>
  </r>
  <r>
    <n v="202001"/>
    <x v="0"/>
    <x v="0"/>
    <x v="1"/>
    <x v="310"/>
    <x v="0"/>
    <x v="3"/>
    <x v="15"/>
    <x v="910"/>
    <x v="9"/>
    <n v="42.96"/>
    <n v="38.14"/>
    <n v="4.82"/>
    <x v="0"/>
    <s v="DECORATION CHARGES1554344"/>
  </r>
  <r>
    <n v="202001"/>
    <x v="0"/>
    <x v="0"/>
    <x v="1"/>
    <x v="310"/>
    <x v="0"/>
    <x v="4"/>
    <x v="8"/>
    <x v="906"/>
    <x v="8"/>
    <n v="295.38"/>
    <n v="121.32"/>
    <n v="174.06"/>
    <x v="0"/>
    <s v="JACKETS1552129"/>
  </r>
  <r>
    <n v="202001"/>
    <x v="0"/>
    <x v="0"/>
    <x v="1"/>
    <x v="310"/>
    <x v="0"/>
    <x v="4"/>
    <x v="8"/>
    <x v="907"/>
    <x v="173"/>
    <n v="2663.6"/>
    <n v="1080"/>
    <n v="1583.6"/>
    <x v="0"/>
    <s v="JACKETS1553435"/>
  </r>
  <r>
    <n v="202001"/>
    <x v="0"/>
    <x v="0"/>
    <x v="1"/>
    <x v="310"/>
    <x v="0"/>
    <x v="4"/>
    <x v="8"/>
    <x v="908"/>
    <x v="6"/>
    <n v="73.66"/>
    <n v="30.8"/>
    <n v="42.86"/>
    <x v="0"/>
    <s v="JACKETS1553437"/>
  </r>
  <r>
    <n v="202001"/>
    <x v="0"/>
    <x v="0"/>
    <x v="1"/>
    <x v="310"/>
    <x v="0"/>
    <x v="4"/>
    <x v="8"/>
    <x v="909"/>
    <x v="6"/>
    <n v="73.66"/>
    <n v="30.8"/>
    <n v="42.86"/>
    <x v="0"/>
    <s v="JACKETS1553709"/>
  </r>
  <r>
    <n v="202001"/>
    <x v="0"/>
    <x v="0"/>
    <x v="1"/>
    <x v="310"/>
    <x v="0"/>
    <x v="4"/>
    <x v="8"/>
    <x v="911"/>
    <x v="8"/>
    <n v="294.64"/>
    <n v="125.28"/>
    <n v="169.35999999999999"/>
    <x v="0"/>
    <s v="JACKETS1554067"/>
  </r>
  <r>
    <n v="202001"/>
    <x v="0"/>
    <x v="0"/>
    <x v="1"/>
    <x v="310"/>
    <x v="0"/>
    <x v="4"/>
    <x v="8"/>
    <x v="910"/>
    <x v="8"/>
    <n v="297.60000000000002"/>
    <n v="116.8"/>
    <n v="180.8"/>
    <x v="0"/>
    <s v="JACKETS1554344"/>
  </r>
  <r>
    <n v="202001"/>
    <x v="0"/>
    <x v="0"/>
    <x v="1"/>
    <x v="310"/>
    <x v="0"/>
    <x v="4"/>
    <x v="34"/>
    <x v="903"/>
    <x v="6"/>
    <n v="59.98"/>
    <n v="38.24"/>
    <n v="21.739999999999995"/>
    <x v="0"/>
    <s v="VESTS-BODYWARMERS1553490"/>
  </r>
  <r>
    <n v="202001"/>
    <x v="0"/>
    <x v="0"/>
    <x v="1"/>
    <x v="310"/>
    <x v="0"/>
    <x v="6"/>
    <x v="11"/>
    <x v="902"/>
    <x v="6"/>
    <n v="33.28"/>
    <n v="28.16"/>
    <n v="5.120000000000001"/>
    <x v="0"/>
    <s v="AUDIO1554019"/>
  </r>
  <r>
    <n v="202001"/>
    <x v="0"/>
    <x v="0"/>
    <x v="1"/>
    <x v="310"/>
    <x v="0"/>
    <x v="6"/>
    <x v="12"/>
    <x v="902"/>
    <x v="6"/>
    <n v="43.24"/>
    <n v="37.380000000000003"/>
    <n v="5.8599999999999994"/>
    <x v="0"/>
    <s v="POWER1554019"/>
  </r>
  <r>
    <n v="202001"/>
    <x v="0"/>
    <x v="0"/>
    <x v="1"/>
    <x v="311"/>
    <x v="1"/>
    <x v="4"/>
    <x v="34"/>
    <x v="912"/>
    <x v="6"/>
    <n v="44.3"/>
    <n v="16.72"/>
    <n v="27.58"/>
    <x v="0"/>
    <s v="VESTS-BODYWARMERS1553116"/>
  </r>
  <r>
    <n v="202001"/>
    <x v="0"/>
    <x v="0"/>
    <x v="1"/>
    <x v="312"/>
    <x v="1"/>
    <x v="7"/>
    <x v="13"/>
    <x v="913"/>
    <x v="184"/>
    <n v="149.13999999999999"/>
    <n v="63.08"/>
    <n v="86.059999999999988"/>
    <x v="0"/>
    <s v="SPORT BOTTLES1554427"/>
  </r>
  <r>
    <n v="202001"/>
    <x v="0"/>
    <x v="0"/>
    <x v="1"/>
    <x v="312"/>
    <x v="1"/>
    <x v="1"/>
    <x v="17"/>
    <x v="913"/>
    <x v="13"/>
    <n v="53.7"/>
    <n v="30"/>
    <n v="23.700000000000003"/>
    <x v="0"/>
    <s v="GENERAL1554427"/>
  </r>
  <r>
    <n v="202001"/>
    <x v="0"/>
    <x v="0"/>
    <x v="1"/>
    <x v="312"/>
    <x v="1"/>
    <x v="5"/>
    <x v="10"/>
    <x v="914"/>
    <x v="133"/>
    <n v="646.02"/>
    <n v="494.4"/>
    <n v="151.62"/>
    <x v="0"/>
    <s v="HOUSEWARES1554513"/>
  </r>
  <r>
    <n v="202001"/>
    <x v="0"/>
    <x v="0"/>
    <x v="1"/>
    <x v="312"/>
    <x v="1"/>
    <x v="3"/>
    <x v="7"/>
    <x v="915"/>
    <x v="16"/>
    <n v="398"/>
    <n v="906"/>
    <n v="-508"/>
    <x v="0"/>
    <s v="CATALOGUES1554780"/>
  </r>
  <r>
    <n v="202001"/>
    <x v="0"/>
    <x v="0"/>
    <x v="1"/>
    <x v="312"/>
    <x v="1"/>
    <x v="6"/>
    <x v="32"/>
    <x v="914"/>
    <x v="79"/>
    <n v="1129.94"/>
    <n v="1013.1"/>
    <n v="116.84000000000003"/>
    <x v="0"/>
    <s v="GENERAL TECH1554513"/>
  </r>
  <r>
    <n v="202001"/>
    <x v="0"/>
    <x v="0"/>
    <x v="1"/>
    <x v="313"/>
    <x v="1"/>
    <x v="7"/>
    <x v="13"/>
    <x v="916"/>
    <x v="6"/>
    <n v="19.579999999999998"/>
    <n v="9.2200000000000006"/>
    <n v="10.359999999999998"/>
    <x v="0"/>
    <s v="SPORT BOTTLES1552401"/>
  </r>
  <r>
    <n v="202001"/>
    <x v="0"/>
    <x v="0"/>
    <x v="1"/>
    <x v="313"/>
    <x v="1"/>
    <x v="9"/>
    <x v="28"/>
    <x v="916"/>
    <x v="75"/>
    <n v="111.26"/>
    <n v="59.02"/>
    <n v="52.24"/>
    <x v="0"/>
    <s v="HEADWEAR1552401"/>
  </r>
  <r>
    <n v="202001"/>
    <x v="0"/>
    <x v="0"/>
    <x v="1"/>
    <x v="313"/>
    <x v="1"/>
    <x v="1"/>
    <x v="2"/>
    <x v="917"/>
    <x v="6"/>
    <n v="10.98"/>
    <n v="7.08"/>
    <n v="3.9000000000000004"/>
    <x v="0"/>
    <s v="UMBRELLAS1552999"/>
  </r>
  <r>
    <n v="202001"/>
    <x v="0"/>
    <x v="0"/>
    <x v="1"/>
    <x v="313"/>
    <x v="1"/>
    <x v="1"/>
    <x v="3"/>
    <x v="917"/>
    <x v="68"/>
    <n v="158.12"/>
    <n v="104.84"/>
    <n v="53.28"/>
    <x v="0"/>
    <s v="WRITING1552999"/>
  </r>
  <r>
    <n v="202001"/>
    <x v="0"/>
    <x v="0"/>
    <x v="1"/>
    <x v="313"/>
    <x v="1"/>
    <x v="2"/>
    <x v="4"/>
    <x v="916"/>
    <x v="34"/>
    <n v="71.16"/>
    <n v="36.42"/>
    <n v="34.739999999999995"/>
    <x v="0"/>
    <s v="FLEECE &amp; KNITS1552401"/>
  </r>
  <r>
    <n v="202001"/>
    <x v="0"/>
    <x v="0"/>
    <x v="1"/>
    <x v="313"/>
    <x v="1"/>
    <x v="2"/>
    <x v="5"/>
    <x v="916"/>
    <x v="7"/>
    <n v="26.52"/>
    <n v="11.32"/>
    <n v="15.2"/>
    <x v="0"/>
    <s v="POLOS1552401"/>
  </r>
  <r>
    <n v="202001"/>
    <x v="0"/>
    <x v="0"/>
    <x v="1"/>
    <x v="313"/>
    <x v="1"/>
    <x v="2"/>
    <x v="5"/>
    <x v="918"/>
    <x v="98"/>
    <n v="123.2"/>
    <n v="51.46"/>
    <n v="71.740000000000009"/>
    <x v="0"/>
    <s v="POLOS1553198"/>
  </r>
  <r>
    <n v="202001"/>
    <x v="0"/>
    <x v="0"/>
    <x v="1"/>
    <x v="313"/>
    <x v="1"/>
    <x v="6"/>
    <x v="12"/>
    <x v="917"/>
    <x v="9"/>
    <n v="92.2"/>
    <n v="43.44"/>
    <n v="48.760000000000005"/>
    <x v="0"/>
    <s v="POWER1552999"/>
  </r>
  <r>
    <n v="202001"/>
    <x v="0"/>
    <x v="0"/>
    <x v="1"/>
    <x v="314"/>
    <x v="1"/>
    <x v="7"/>
    <x v="29"/>
    <x v="919"/>
    <x v="6"/>
    <n v="2.9"/>
    <n v="1.3"/>
    <n v="1.5999999999999999"/>
    <x v="0"/>
    <s v="CERAMICS1551847"/>
  </r>
  <r>
    <n v="202001"/>
    <x v="0"/>
    <x v="0"/>
    <x v="1"/>
    <x v="315"/>
    <x v="1"/>
    <x v="0"/>
    <x v="20"/>
    <x v="920"/>
    <x v="139"/>
    <n v="951.42"/>
    <n v="411.68"/>
    <n v="539.74"/>
    <x v="0"/>
    <s v="TOTES1554081"/>
  </r>
  <r>
    <n v="202001"/>
    <x v="0"/>
    <x v="0"/>
    <x v="1"/>
    <x v="315"/>
    <x v="1"/>
    <x v="1"/>
    <x v="14"/>
    <x v="921"/>
    <x v="83"/>
    <n v="807.94"/>
    <n v="336.66"/>
    <n v="471.28000000000003"/>
    <x v="0"/>
    <s v="STATIONERY1552537"/>
  </r>
  <r>
    <n v="202001"/>
    <x v="0"/>
    <x v="0"/>
    <x v="1"/>
    <x v="315"/>
    <x v="1"/>
    <x v="1"/>
    <x v="3"/>
    <x v="922"/>
    <x v="234"/>
    <n v="432.48"/>
    <n v="669.92"/>
    <n v="-237.43999999999994"/>
    <x v="0"/>
    <s v="WRITING1553251"/>
  </r>
  <r>
    <n v="202001"/>
    <x v="0"/>
    <x v="0"/>
    <x v="1"/>
    <x v="315"/>
    <x v="1"/>
    <x v="1"/>
    <x v="3"/>
    <x v="923"/>
    <x v="235"/>
    <n v="221.32"/>
    <n v="132.88"/>
    <n v="88.44"/>
    <x v="0"/>
    <s v="WRITING1553523"/>
  </r>
  <r>
    <n v="202001"/>
    <x v="0"/>
    <x v="0"/>
    <x v="1"/>
    <x v="315"/>
    <x v="1"/>
    <x v="2"/>
    <x v="5"/>
    <x v="923"/>
    <x v="1"/>
    <n v="302.8"/>
    <n v="141.94"/>
    <n v="160.86000000000001"/>
    <x v="0"/>
    <s v="POLOS1553523"/>
  </r>
  <r>
    <n v="202001"/>
    <x v="0"/>
    <x v="0"/>
    <x v="1"/>
    <x v="315"/>
    <x v="1"/>
    <x v="8"/>
    <x v="16"/>
    <x v="924"/>
    <x v="16"/>
    <n v="330"/>
    <n v="326"/>
    <n v="4"/>
    <x v="0"/>
    <s v="MEMORY1551614"/>
  </r>
  <r>
    <n v="202001"/>
    <x v="0"/>
    <x v="0"/>
    <x v="1"/>
    <x v="315"/>
    <x v="1"/>
    <x v="3"/>
    <x v="7"/>
    <x v="925"/>
    <x v="14"/>
    <n v="39.799999999999997"/>
    <n v="105.3"/>
    <n v="-65.5"/>
    <x v="0"/>
    <s v="CATALOGUES1553463"/>
  </r>
  <r>
    <n v="202001"/>
    <x v="0"/>
    <x v="0"/>
    <x v="1"/>
    <x v="315"/>
    <x v="1"/>
    <x v="3"/>
    <x v="15"/>
    <x v="922"/>
    <x v="236"/>
    <n v="652.67999999999995"/>
    <n v="36.479999999999997"/>
    <n v="616.19999999999993"/>
    <x v="0"/>
    <s v="DECORATION CHARGES1553251"/>
  </r>
  <r>
    <n v="202001"/>
    <x v="0"/>
    <x v="0"/>
    <x v="1"/>
    <x v="316"/>
    <x v="1"/>
    <x v="7"/>
    <x v="13"/>
    <x v="926"/>
    <x v="103"/>
    <n v="2141.1799999999998"/>
    <n v="852.48"/>
    <n v="1288.6999999999998"/>
    <x v="0"/>
    <s v="SPORT BOTTLES1553303"/>
  </r>
  <r>
    <n v="202001"/>
    <x v="0"/>
    <x v="0"/>
    <x v="1"/>
    <x v="317"/>
    <x v="0"/>
    <x v="1"/>
    <x v="2"/>
    <x v="927"/>
    <x v="8"/>
    <n v="91.56"/>
    <n v="24.78"/>
    <n v="66.78"/>
    <x v="0"/>
    <s v="UMBRELLAS1553915"/>
  </r>
  <r>
    <n v="202001"/>
    <x v="0"/>
    <x v="0"/>
    <x v="1"/>
    <x v="318"/>
    <x v="1"/>
    <x v="0"/>
    <x v="18"/>
    <x v="928"/>
    <x v="12"/>
    <n v="349.2"/>
    <n v="112.42"/>
    <n v="236.77999999999997"/>
    <x v="0"/>
    <s v="BACKPACKS1554130"/>
  </r>
  <r>
    <n v="202001"/>
    <x v="0"/>
    <x v="0"/>
    <x v="1"/>
    <x v="319"/>
    <x v="0"/>
    <x v="6"/>
    <x v="32"/>
    <x v="929"/>
    <x v="18"/>
    <n v="190"/>
    <n v="118.9"/>
    <n v="71.099999999999994"/>
    <x v="0"/>
    <s v="GENERAL TECH1554754"/>
  </r>
  <r>
    <n v="202001"/>
    <x v="0"/>
    <x v="0"/>
    <x v="1"/>
    <x v="319"/>
    <x v="0"/>
    <x v="6"/>
    <x v="12"/>
    <x v="930"/>
    <x v="2"/>
    <n v="57.92"/>
    <n v="27.58"/>
    <n v="30.340000000000003"/>
    <x v="0"/>
    <s v="POWER1552801"/>
  </r>
  <r>
    <n v="202001"/>
    <x v="0"/>
    <x v="0"/>
    <x v="1"/>
    <x v="320"/>
    <x v="1"/>
    <x v="0"/>
    <x v="18"/>
    <x v="931"/>
    <x v="18"/>
    <n v="400"/>
    <n v="221.4"/>
    <n v="178.6"/>
    <x v="0"/>
    <s v="BACKPACKS1553722"/>
  </r>
  <r>
    <n v="202001"/>
    <x v="0"/>
    <x v="0"/>
    <x v="1"/>
    <x v="320"/>
    <x v="1"/>
    <x v="0"/>
    <x v="18"/>
    <x v="932"/>
    <x v="131"/>
    <n v="2280"/>
    <n v="1328.36"/>
    <n v="951.6400000000001"/>
    <x v="0"/>
    <s v="BACKPACKS1554413"/>
  </r>
  <r>
    <n v="202001"/>
    <x v="0"/>
    <x v="0"/>
    <x v="1"/>
    <x v="320"/>
    <x v="1"/>
    <x v="0"/>
    <x v="20"/>
    <x v="933"/>
    <x v="27"/>
    <n v="110.4"/>
    <n v="58.72"/>
    <n v="51.680000000000007"/>
    <x v="0"/>
    <s v="TOTES1554208"/>
  </r>
  <r>
    <n v="202001"/>
    <x v="0"/>
    <x v="0"/>
    <x v="1"/>
    <x v="320"/>
    <x v="1"/>
    <x v="2"/>
    <x v="5"/>
    <x v="934"/>
    <x v="8"/>
    <n v="50.88"/>
    <n v="25.22"/>
    <n v="25.660000000000004"/>
    <x v="0"/>
    <s v="POLOS1552753"/>
  </r>
  <r>
    <n v="202001"/>
    <x v="0"/>
    <x v="0"/>
    <x v="1"/>
    <x v="320"/>
    <x v="1"/>
    <x v="3"/>
    <x v="15"/>
    <x v="931"/>
    <x v="19"/>
    <n v="310"/>
    <n v="63.58"/>
    <n v="246.42000000000002"/>
    <x v="0"/>
    <s v="DECORATION CHARGES1553722"/>
  </r>
  <r>
    <n v="202001"/>
    <x v="0"/>
    <x v="0"/>
    <x v="1"/>
    <x v="320"/>
    <x v="1"/>
    <x v="3"/>
    <x v="15"/>
    <x v="933"/>
    <x v="237"/>
    <n v="444"/>
    <n v="52.72"/>
    <n v="391.28"/>
    <x v="0"/>
    <s v="DECORATION CHARGES1554208"/>
  </r>
  <r>
    <n v="202001"/>
    <x v="0"/>
    <x v="0"/>
    <x v="1"/>
    <x v="320"/>
    <x v="1"/>
    <x v="3"/>
    <x v="15"/>
    <x v="932"/>
    <x v="185"/>
    <n v="2180"/>
    <n v="327.16000000000003"/>
    <n v="1852.84"/>
    <x v="0"/>
    <s v="DECORATION CHARGES1554413"/>
  </r>
  <r>
    <n v="202001"/>
    <x v="0"/>
    <x v="0"/>
    <x v="1"/>
    <x v="321"/>
    <x v="1"/>
    <x v="0"/>
    <x v="19"/>
    <x v="935"/>
    <x v="6"/>
    <n v="2.08"/>
    <n v="1.04"/>
    <n v="1.04"/>
    <x v="0"/>
    <s v="COOLERS1552869"/>
  </r>
  <r>
    <n v="202001"/>
    <x v="0"/>
    <x v="0"/>
    <x v="1"/>
    <x v="321"/>
    <x v="1"/>
    <x v="0"/>
    <x v="20"/>
    <x v="936"/>
    <x v="48"/>
    <n v="29.5"/>
    <n v="17.98"/>
    <n v="11.52"/>
    <x v="0"/>
    <s v="TOTES1552183"/>
  </r>
  <r>
    <n v="202001"/>
    <x v="0"/>
    <x v="0"/>
    <x v="1"/>
    <x v="321"/>
    <x v="1"/>
    <x v="0"/>
    <x v="20"/>
    <x v="937"/>
    <x v="0"/>
    <n v="206"/>
    <n v="117.8"/>
    <n v="88.2"/>
    <x v="0"/>
    <s v="TOTES1554469"/>
  </r>
  <r>
    <n v="202001"/>
    <x v="0"/>
    <x v="0"/>
    <x v="1"/>
    <x v="321"/>
    <x v="1"/>
    <x v="9"/>
    <x v="28"/>
    <x v="935"/>
    <x v="158"/>
    <n v="64.319999999999993"/>
    <n v="31.34"/>
    <n v="32.97999999999999"/>
    <x v="0"/>
    <s v="HEADWEAR1552869"/>
  </r>
  <r>
    <n v="202001"/>
    <x v="0"/>
    <x v="0"/>
    <x v="1"/>
    <x v="321"/>
    <x v="1"/>
    <x v="1"/>
    <x v="14"/>
    <x v="938"/>
    <x v="16"/>
    <n v="224"/>
    <n v="98.9"/>
    <n v="125.1"/>
    <x v="0"/>
    <s v="STATIONERY1552678"/>
  </r>
  <r>
    <n v="202001"/>
    <x v="0"/>
    <x v="0"/>
    <x v="1"/>
    <x v="321"/>
    <x v="1"/>
    <x v="5"/>
    <x v="30"/>
    <x v="935"/>
    <x v="6"/>
    <n v="2.58"/>
    <n v="1.66"/>
    <n v="0.92000000000000015"/>
    <x v="0"/>
    <s v="OUTDOOR &amp; LEISURE1552869"/>
  </r>
  <r>
    <n v="202001"/>
    <x v="0"/>
    <x v="0"/>
    <x v="1"/>
    <x v="321"/>
    <x v="1"/>
    <x v="5"/>
    <x v="23"/>
    <x v="935"/>
    <x v="6"/>
    <n v="0.88"/>
    <n v="0.52"/>
    <n v="0.36"/>
    <x v="0"/>
    <s v="SAFETY AUTO &amp; TOOLS1552869"/>
  </r>
  <r>
    <n v="202001"/>
    <x v="0"/>
    <x v="0"/>
    <x v="1"/>
    <x v="321"/>
    <x v="1"/>
    <x v="2"/>
    <x v="5"/>
    <x v="935"/>
    <x v="6"/>
    <n v="11.08"/>
    <n v="6.14"/>
    <n v="4.9400000000000004"/>
    <x v="0"/>
    <s v="POLOS1552869"/>
  </r>
  <r>
    <n v="202001"/>
    <x v="0"/>
    <x v="0"/>
    <x v="1"/>
    <x v="321"/>
    <x v="1"/>
    <x v="3"/>
    <x v="15"/>
    <x v="936"/>
    <x v="102"/>
    <n v="57"/>
    <n v="16.079999999999998"/>
    <n v="40.92"/>
    <x v="0"/>
    <s v="DECORATION CHARGES1552183"/>
  </r>
  <r>
    <n v="202001"/>
    <x v="0"/>
    <x v="0"/>
    <x v="1"/>
    <x v="321"/>
    <x v="1"/>
    <x v="3"/>
    <x v="15"/>
    <x v="938"/>
    <x v="42"/>
    <n v="82"/>
    <n v="19.88"/>
    <n v="62.120000000000005"/>
    <x v="0"/>
    <s v="DECORATION CHARGES1552678"/>
  </r>
  <r>
    <n v="202001"/>
    <x v="0"/>
    <x v="0"/>
    <x v="1"/>
    <x v="321"/>
    <x v="1"/>
    <x v="3"/>
    <x v="15"/>
    <x v="937"/>
    <x v="83"/>
    <n v="296"/>
    <n v="62.16"/>
    <n v="233.84"/>
    <x v="0"/>
    <s v="DECORATION CHARGES1554469"/>
  </r>
  <r>
    <n v="202001"/>
    <x v="0"/>
    <x v="0"/>
    <x v="1"/>
    <x v="322"/>
    <x v="0"/>
    <x v="7"/>
    <x v="35"/>
    <x v="939"/>
    <x v="7"/>
    <n v="6.72"/>
    <n v="2.82"/>
    <n v="3.9"/>
    <x v="0"/>
    <s v="SPECIALTIES &amp; PACKAGING1554252"/>
  </r>
  <r>
    <n v="202001"/>
    <x v="0"/>
    <x v="0"/>
    <x v="1"/>
    <x v="322"/>
    <x v="0"/>
    <x v="1"/>
    <x v="2"/>
    <x v="939"/>
    <x v="8"/>
    <n v="19.8"/>
    <n v="11.62"/>
    <n v="8.1800000000000015"/>
    <x v="0"/>
    <s v="UMBRELLAS1554252"/>
  </r>
  <r>
    <n v="202001"/>
    <x v="0"/>
    <x v="0"/>
    <x v="1"/>
    <x v="322"/>
    <x v="0"/>
    <x v="2"/>
    <x v="5"/>
    <x v="939"/>
    <x v="34"/>
    <n v="50.94"/>
    <n v="21.8"/>
    <n v="29.139999999999997"/>
    <x v="0"/>
    <s v="POLOS1554252"/>
  </r>
  <r>
    <n v="202001"/>
    <x v="0"/>
    <x v="0"/>
    <x v="1"/>
    <x v="322"/>
    <x v="0"/>
    <x v="6"/>
    <x v="32"/>
    <x v="939"/>
    <x v="6"/>
    <n v="0.82"/>
    <n v="0.3"/>
    <n v="0.52"/>
    <x v="0"/>
    <s v="GENERAL TECH1554252"/>
  </r>
  <r>
    <n v="202001"/>
    <x v="0"/>
    <x v="0"/>
    <x v="1"/>
    <x v="323"/>
    <x v="1"/>
    <x v="1"/>
    <x v="17"/>
    <x v="940"/>
    <x v="32"/>
    <n v="400"/>
    <n v="300"/>
    <n v="100"/>
    <x v="0"/>
    <s v="GENERAL1551786"/>
  </r>
  <r>
    <n v="202001"/>
    <x v="0"/>
    <x v="0"/>
    <x v="1"/>
    <x v="324"/>
    <x v="1"/>
    <x v="2"/>
    <x v="5"/>
    <x v="941"/>
    <x v="49"/>
    <n v="283.5"/>
    <n v="150.63999999999999"/>
    <n v="132.86000000000001"/>
    <x v="0"/>
    <s v="POLOS1554954"/>
  </r>
  <r>
    <n v="202001"/>
    <x v="0"/>
    <x v="0"/>
    <x v="1"/>
    <x v="325"/>
    <x v="0"/>
    <x v="3"/>
    <x v="7"/>
    <x v="942"/>
    <x v="1"/>
    <n v="79.599999999999994"/>
    <n v="181.2"/>
    <n v="-101.6"/>
    <x v="0"/>
    <s v="CATALOGUES1555032"/>
  </r>
  <r>
    <n v="202001"/>
    <x v="0"/>
    <x v="0"/>
    <x v="1"/>
    <x v="326"/>
    <x v="1"/>
    <x v="1"/>
    <x v="14"/>
    <x v="943"/>
    <x v="16"/>
    <n v="640"/>
    <n v="242.2"/>
    <n v="397.8"/>
    <x v="0"/>
    <s v="STATIONERY1553004"/>
  </r>
  <r>
    <n v="202001"/>
    <x v="0"/>
    <x v="0"/>
    <x v="1"/>
    <x v="326"/>
    <x v="1"/>
    <x v="3"/>
    <x v="7"/>
    <x v="944"/>
    <x v="0"/>
    <n v="796"/>
    <n v="1812"/>
    <n v="-1016"/>
    <x v="0"/>
    <s v="CATALOGUES1554983"/>
  </r>
  <r>
    <n v="202001"/>
    <x v="0"/>
    <x v="0"/>
    <x v="1"/>
    <x v="326"/>
    <x v="1"/>
    <x v="3"/>
    <x v="15"/>
    <x v="943"/>
    <x v="50"/>
    <n v="154"/>
    <n v="37.76"/>
    <n v="116.24000000000001"/>
    <x v="0"/>
    <s v="DECORATION CHARGES1553004"/>
  </r>
  <r>
    <n v="202001"/>
    <x v="0"/>
    <x v="0"/>
    <x v="1"/>
    <x v="327"/>
    <x v="0"/>
    <x v="7"/>
    <x v="31"/>
    <x v="945"/>
    <x v="7"/>
    <n v="12.48"/>
    <n v="1.6"/>
    <n v="10.88"/>
    <x v="0"/>
    <s v="MUGS &amp; TUMBLERS1552511"/>
  </r>
  <r>
    <n v="202001"/>
    <x v="0"/>
    <x v="0"/>
    <x v="1"/>
    <x v="327"/>
    <x v="0"/>
    <x v="5"/>
    <x v="30"/>
    <x v="946"/>
    <x v="7"/>
    <n v="2.64"/>
    <n v="0.44"/>
    <n v="2.2000000000000002"/>
    <x v="0"/>
    <s v="OUTDOOR &amp; LEISURE1552828"/>
  </r>
  <r>
    <n v="202001"/>
    <x v="0"/>
    <x v="0"/>
    <x v="1"/>
    <x v="327"/>
    <x v="0"/>
    <x v="4"/>
    <x v="8"/>
    <x v="947"/>
    <x v="6"/>
    <n v="29.98"/>
    <n v="13.24"/>
    <n v="16.740000000000002"/>
    <x v="0"/>
    <s v="JACKETS1552338"/>
  </r>
  <r>
    <n v="202001"/>
    <x v="0"/>
    <x v="0"/>
    <x v="1"/>
    <x v="328"/>
    <x v="0"/>
    <x v="1"/>
    <x v="2"/>
    <x v="948"/>
    <x v="6"/>
    <n v="4.54"/>
    <n v="3"/>
    <n v="1.54"/>
    <x v="0"/>
    <s v="UMBRELLAS1553852"/>
  </r>
  <r>
    <n v="202001"/>
    <x v="0"/>
    <x v="0"/>
    <x v="1"/>
    <x v="329"/>
    <x v="0"/>
    <x v="1"/>
    <x v="2"/>
    <x v="949"/>
    <x v="7"/>
    <n v="39.06"/>
    <n v="13.48"/>
    <n v="25.580000000000002"/>
    <x v="0"/>
    <s v="UMBRELLAS1553041"/>
  </r>
  <r>
    <n v="202001"/>
    <x v="0"/>
    <x v="0"/>
    <x v="1"/>
    <x v="330"/>
    <x v="1"/>
    <x v="9"/>
    <x v="28"/>
    <x v="950"/>
    <x v="78"/>
    <n v="1320"/>
    <n v="634.78"/>
    <n v="685.22"/>
    <x v="0"/>
    <s v="HEADWEAR1554502"/>
  </r>
  <r>
    <n v="202001"/>
    <x v="0"/>
    <x v="0"/>
    <x v="1"/>
    <x v="330"/>
    <x v="1"/>
    <x v="3"/>
    <x v="15"/>
    <x v="950"/>
    <x v="238"/>
    <n v="580"/>
    <n v="73.58"/>
    <n v="506.42"/>
    <x v="0"/>
    <s v="DECORATION CHARGES1554502"/>
  </r>
  <r>
    <n v="202001"/>
    <x v="0"/>
    <x v="0"/>
    <x v="1"/>
    <x v="330"/>
    <x v="1"/>
    <x v="4"/>
    <x v="8"/>
    <x v="951"/>
    <x v="75"/>
    <n v="1034.54"/>
    <n v="440.48"/>
    <n v="594.05999999999995"/>
    <x v="0"/>
    <s v="JACKETS1552738"/>
  </r>
  <r>
    <n v="202001"/>
    <x v="0"/>
    <x v="0"/>
    <x v="1"/>
    <x v="330"/>
    <x v="1"/>
    <x v="4"/>
    <x v="8"/>
    <x v="952"/>
    <x v="8"/>
    <n v="179.92"/>
    <n v="76.14"/>
    <n v="103.77999999999999"/>
    <x v="0"/>
    <s v="JACKETS1553564"/>
  </r>
  <r>
    <n v="202001"/>
    <x v="0"/>
    <x v="0"/>
    <x v="1"/>
    <x v="330"/>
    <x v="1"/>
    <x v="4"/>
    <x v="8"/>
    <x v="953"/>
    <x v="7"/>
    <n v="104.92"/>
    <n v="38.299999999999997"/>
    <n v="66.62"/>
    <x v="0"/>
    <s v="JACKETS1553967"/>
  </r>
  <r>
    <n v="202001"/>
    <x v="0"/>
    <x v="0"/>
    <x v="1"/>
    <x v="330"/>
    <x v="1"/>
    <x v="4"/>
    <x v="8"/>
    <x v="954"/>
    <x v="6"/>
    <n v="21.2"/>
    <n v="10.66"/>
    <n v="10.54"/>
    <x v="0"/>
    <s v="JACKETS1554275"/>
  </r>
  <r>
    <n v="202001"/>
    <x v="0"/>
    <x v="0"/>
    <x v="1"/>
    <x v="330"/>
    <x v="1"/>
    <x v="4"/>
    <x v="8"/>
    <x v="955"/>
    <x v="224"/>
    <n v="-89.96"/>
    <n v="-39.28"/>
    <n v="-50.679999999999993"/>
    <x v="1"/>
    <s v="JACKETS1554354"/>
  </r>
  <r>
    <n v="202001"/>
    <x v="0"/>
    <x v="0"/>
    <x v="1"/>
    <x v="330"/>
    <x v="1"/>
    <x v="6"/>
    <x v="12"/>
    <x v="952"/>
    <x v="6"/>
    <n v="14.42"/>
    <n v="6.92"/>
    <n v="7.5"/>
    <x v="0"/>
    <s v="POWER1553564"/>
  </r>
  <r>
    <n v="202001"/>
    <x v="0"/>
    <x v="0"/>
    <x v="1"/>
    <x v="331"/>
    <x v="1"/>
    <x v="3"/>
    <x v="7"/>
    <x v="956"/>
    <x v="155"/>
    <n v="79.599999999999994"/>
    <n v="210.6"/>
    <n v="-131"/>
    <x v="0"/>
    <s v="CATALOGUES1553280"/>
  </r>
  <r>
    <n v="202001"/>
    <x v="0"/>
    <x v="0"/>
    <x v="1"/>
    <x v="332"/>
    <x v="1"/>
    <x v="0"/>
    <x v="27"/>
    <x v="957"/>
    <x v="7"/>
    <n v="14.34"/>
    <n v="5.94"/>
    <n v="8.3999999999999986"/>
    <x v="0"/>
    <s v="TRAVEL GIFTS1554446"/>
  </r>
  <r>
    <n v="202001"/>
    <x v="0"/>
    <x v="0"/>
    <x v="1"/>
    <x v="332"/>
    <x v="1"/>
    <x v="1"/>
    <x v="14"/>
    <x v="958"/>
    <x v="239"/>
    <n v="14069.2"/>
    <n v="5743.7"/>
    <n v="8325.5"/>
    <x v="0"/>
    <s v="STATIONERY1553484"/>
  </r>
  <r>
    <n v="202001"/>
    <x v="0"/>
    <x v="0"/>
    <x v="1"/>
    <x v="332"/>
    <x v="1"/>
    <x v="1"/>
    <x v="14"/>
    <x v="959"/>
    <x v="6"/>
    <n v="4.12"/>
    <n v="1.38"/>
    <n v="2.74"/>
    <x v="0"/>
    <s v="STATIONERY1553506"/>
  </r>
  <r>
    <n v="202001"/>
    <x v="0"/>
    <x v="0"/>
    <x v="1"/>
    <x v="332"/>
    <x v="1"/>
    <x v="1"/>
    <x v="14"/>
    <x v="960"/>
    <x v="6"/>
    <n v="4.12"/>
    <n v="1.38"/>
    <n v="2.74"/>
    <x v="0"/>
    <s v="STATIONERY1553857"/>
  </r>
  <r>
    <n v="202001"/>
    <x v="0"/>
    <x v="0"/>
    <x v="1"/>
    <x v="332"/>
    <x v="1"/>
    <x v="1"/>
    <x v="14"/>
    <x v="961"/>
    <x v="240"/>
    <n v="2927.4"/>
    <n v="1204.96"/>
    <n v="1722.44"/>
    <x v="0"/>
    <s v="STATIONERY1554333"/>
  </r>
  <r>
    <n v="202001"/>
    <x v="0"/>
    <x v="0"/>
    <x v="1"/>
    <x v="332"/>
    <x v="1"/>
    <x v="1"/>
    <x v="14"/>
    <x v="962"/>
    <x v="31"/>
    <n v="282"/>
    <n v="163.66"/>
    <n v="118.34"/>
    <x v="0"/>
    <s v="STATIONERY1554724"/>
  </r>
  <r>
    <n v="202001"/>
    <x v="0"/>
    <x v="0"/>
    <x v="1"/>
    <x v="332"/>
    <x v="1"/>
    <x v="3"/>
    <x v="15"/>
    <x v="962"/>
    <x v="103"/>
    <n v="148"/>
    <n v="24.18"/>
    <n v="123.82"/>
    <x v="0"/>
    <s v="DECORATION CHARGES1554724"/>
  </r>
  <r>
    <n v="202001"/>
    <x v="0"/>
    <x v="0"/>
    <x v="1"/>
    <x v="333"/>
    <x v="1"/>
    <x v="0"/>
    <x v="20"/>
    <x v="963"/>
    <x v="6"/>
    <n v="3.4"/>
    <n v="1.32"/>
    <n v="2.08"/>
    <x v="0"/>
    <s v="TOTES1554489"/>
  </r>
  <r>
    <n v="202001"/>
    <x v="0"/>
    <x v="0"/>
    <x v="1"/>
    <x v="333"/>
    <x v="1"/>
    <x v="6"/>
    <x v="32"/>
    <x v="964"/>
    <x v="98"/>
    <n v="5.6"/>
    <n v="2.3199999999999998"/>
    <n v="3.28"/>
    <x v="0"/>
    <s v="GENERAL TECH1553033"/>
  </r>
  <r>
    <n v="202001"/>
    <x v="0"/>
    <x v="0"/>
    <x v="1"/>
    <x v="334"/>
    <x v="1"/>
    <x v="0"/>
    <x v="20"/>
    <x v="965"/>
    <x v="32"/>
    <n v="880"/>
    <n v="489.26"/>
    <n v="390.74"/>
    <x v="0"/>
    <s v="TOTES1553686"/>
  </r>
  <r>
    <n v="202001"/>
    <x v="0"/>
    <x v="0"/>
    <x v="1"/>
    <x v="334"/>
    <x v="1"/>
    <x v="0"/>
    <x v="20"/>
    <x v="966"/>
    <x v="32"/>
    <n v="2220"/>
    <n v="1700"/>
    <n v="520"/>
    <x v="0"/>
    <s v="TOTES1554740"/>
  </r>
  <r>
    <n v="202001"/>
    <x v="0"/>
    <x v="0"/>
    <x v="1"/>
    <x v="334"/>
    <x v="1"/>
    <x v="8"/>
    <x v="16"/>
    <x v="967"/>
    <x v="16"/>
    <n v="330"/>
    <n v="318"/>
    <n v="12"/>
    <x v="0"/>
    <s v="MEMORY1551444"/>
  </r>
  <r>
    <n v="202001"/>
    <x v="0"/>
    <x v="0"/>
    <x v="1"/>
    <x v="334"/>
    <x v="1"/>
    <x v="3"/>
    <x v="15"/>
    <x v="968"/>
    <x v="38"/>
    <n v="62"/>
    <n v="18.88"/>
    <n v="43.120000000000005"/>
    <x v="0"/>
    <s v="DECORATION CHARGES1551101"/>
  </r>
  <r>
    <n v="202001"/>
    <x v="0"/>
    <x v="0"/>
    <x v="1"/>
    <x v="334"/>
    <x v="1"/>
    <x v="3"/>
    <x v="15"/>
    <x v="965"/>
    <x v="40"/>
    <n v="460"/>
    <n v="113.58"/>
    <n v="346.42"/>
    <x v="0"/>
    <s v="DECORATION CHARGES1553686"/>
  </r>
  <r>
    <n v="202001"/>
    <x v="0"/>
    <x v="0"/>
    <x v="1"/>
    <x v="334"/>
    <x v="1"/>
    <x v="6"/>
    <x v="12"/>
    <x v="968"/>
    <x v="15"/>
    <n v="474"/>
    <n v="212.1"/>
    <n v="261.89999999999998"/>
    <x v="0"/>
    <s v="POWER1551101"/>
  </r>
  <r>
    <n v="202001"/>
    <x v="0"/>
    <x v="0"/>
    <x v="1"/>
    <x v="335"/>
    <x v="1"/>
    <x v="6"/>
    <x v="12"/>
    <x v="969"/>
    <x v="6"/>
    <n v="46.56"/>
    <n v="36.92"/>
    <n v="9.64"/>
    <x v="0"/>
    <s v="POWER1554070"/>
  </r>
  <r>
    <n v="202001"/>
    <x v="0"/>
    <x v="0"/>
    <x v="1"/>
    <x v="336"/>
    <x v="0"/>
    <x v="0"/>
    <x v="18"/>
    <x v="970"/>
    <x v="6"/>
    <n v="106.12"/>
    <n v="35.56"/>
    <n v="70.56"/>
    <x v="0"/>
    <s v="BACKPACKS1552668"/>
  </r>
  <r>
    <n v="202001"/>
    <x v="0"/>
    <x v="0"/>
    <x v="1"/>
    <x v="336"/>
    <x v="0"/>
    <x v="1"/>
    <x v="17"/>
    <x v="971"/>
    <x v="21"/>
    <n v="185"/>
    <n v="160"/>
    <n v="25"/>
    <x v="0"/>
    <s v="GENERAL1552013"/>
  </r>
  <r>
    <n v="202001"/>
    <x v="0"/>
    <x v="0"/>
    <x v="1"/>
    <x v="336"/>
    <x v="0"/>
    <x v="5"/>
    <x v="9"/>
    <x v="972"/>
    <x v="16"/>
    <n v="590"/>
    <n v="357.74"/>
    <n v="232.26"/>
    <x v="0"/>
    <s v="APRON &amp; KITCHEN TEXTILES1554271"/>
  </r>
  <r>
    <n v="202001"/>
    <x v="0"/>
    <x v="0"/>
    <x v="1"/>
    <x v="336"/>
    <x v="0"/>
    <x v="5"/>
    <x v="10"/>
    <x v="973"/>
    <x v="32"/>
    <n v="1120"/>
    <n v="658.22"/>
    <n v="461.78"/>
    <x v="0"/>
    <s v="HOUSEWARES1553365"/>
  </r>
  <r>
    <n v="202001"/>
    <x v="0"/>
    <x v="0"/>
    <x v="1"/>
    <x v="337"/>
    <x v="0"/>
    <x v="5"/>
    <x v="23"/>
    <x v="974"/>
    <x v="6"/>
    <n v="7.34"/>
    <n v="4.5199999999999996"/>
    <n v="2.8200000000000003"/>
    <x v="0"/>
    <s v="SAFETY AUTO &amp; TOOLS1552541"/>
  </r>
  <r>
    <n v="202001"/>
    <x v="0"/>
    <x v="0"/>
    <x v="1"/>
    <x v="337"/>
    <x v="0"/>
    <x v="3"/>
    <x v="15"/>
    <x v="974"/>
    <x v="6"/>
    <n v="70"/>
    <n v="0.44"/>
    <n v="69.56"/>
    <x v="0"/>
    <s v="DECORATION CHARGES1552541"/>
  </r>
  <r>
    <n v="202001"/>
    <x v="0"/>
    <x v="0"/>
    <x v="1"/>
    <x v="338"/>
    <x v="1"/>
    <x v="0"/>
    <x v="18"/>
    <x v="975"/>
    <x v="6"/>
    <n v="11.58"/>
    <n v="6.3"/>
    <n v="5.28"/>
    <x v="0"/>
    <s v="BACKPACKS1552481"/>
  </r>
  <r>
    <n v="202001"/>
    <x v="0"/>
    <x v="0"/>
    <x v="1"/>
    <x v="338"/>
    <x v="1"/>
    <x v="0"/>
    <x v="0"/>
    <x v="975"/>
    <x v="7"/>
    <n v="2.2400000000000002"/>
    <n v="0.92"/>
    <n v="1.3200000000000003"/>
    <x v="0"/>
    <s v="BUSINESS CASES1552481"/>
  </r>
  <r>
    <n v="202001"/>
    <x v="0"/>
    <x v="0"/>
    <x v="1"/>
    <x v="338"/>
    <x v="1"/>
    <x v="0"/>
    <x v="19"/>
    <x v="976"/>
    <x v="12"/>
    <n v="428.4"/>
    <n v="127.44"/>
    <n v="300.95999999999998"/>
    <x v="0"/>
    <s v="COOLERS1553389"/>
  </r>
  <r>
    <n v="202001"/>
    <x v="0"/>
    <x v="0"/>
    <x v="1"/>
    <x v="338"/>
    <x v="1"/>
    <x v="0"/>
    <x v="26"/>
    <x v="975"/>
    <x v="6"/>
    <n v="2.98"/>
    <n v="1.84"/>
    <n v="1.1399999999999999"/>
    <x v="0"/>
    <s v="DUFFELS1552481"/>
  </r>
  <r>
    <n v="202001"/>
    <x v="0"/>
    <x v="0"/>
    <x v="1"/>
    <x v="338"/>
    <x v="1"/>
    <x v="0"/>
    <x v="38"/>
    <x v="977"/>
    <x v="6"/>
    <n v="51.98"/>
    <n v="17.7"/>
    <n v="34.28"/>
    <x v="0"/>
    <s v="LUGGAGE1554766"/>
  </r>
  <r>
    <n v="202001"/>
    <x v="0"/>
    <x v="0"/>
    <x v="1"/>
    <x v="338"/>
    <x v="1"/>
    <x v="0"/>
    <x v="20"/>
    <x v="975"/>
    <x v="13"/>
    <n v="5.0999999999999996"/>
    <n v="2.64"/>
    <n v="2.4599999999999995"/>
    <x v="0"/>
    <s v="TOTES1552481"/>
  </r>
  <r>
    <n v="202001"/>
    <x v="0"/>
    <x v="0"/>
    <x v="1"/>
    <x v="338"/>
    <x v="1"/>
    <x v="0"/>
    <x v="27"/>
    <x v="978"/>
    <x v="16"/>
    <n v="138"/>
    <n v="122.56"/>
    <n v="15.439999999999998"/>
    <x v="0"/>
    <s v="TRAVEL GIFTS1552872"/>
  </r>
  <r>
    <n v="202001"/>
    <x v="0"/>
    <x v="0"/>
    <x v="1"/>
    <x v="338"/>
    <x v="1"/>
    <x v="0"/>
    <x v="27"/>
    <x v="979"/>
    <x v="29"/>
    <n v="-498"/>
    <n v="-232.3"/>
    <n v="-265.7"/>
    <x v="1"/>
    <s v="TRAVEL GIFTS1554324"/>
  </r>
  <r>
    <n v="202001"/>
    <x v="0"/>
    <x v="0"/>
    <x v="1"/>
    <x v="338"/>
    <x v="1"/>
    <x v="7"/>
    <x v="31"/>
    <x v="980"/>
    <x v="15"/>
    <n v="74"/>
    <n v="31.28"/>
    <n v="42.72"/>
    <x v="0"/>
    <s v="MUGS &amp; TUMBLERS1550012"/>
  </r>
  <r>
    <n v="202001"/>
    <x v="0"/>
    <x v="0"/>
    <x v="1"/>
    <x v="338"/>
    <x v="1"/>
    <x v="7"/>
    <x v="13"/>
    <x v="981"/>
    <x v="1"/>
    <n v="57.6"/>
    <n v="31.04"/>
    <n v="26.560000000000002"/>
    <x v="0"/>
    <s v="SPORT BOTTLES1551678"/>
  </r>
  <r>
    <n v="202001"/>
    <x v="0"/>
    <x v="0"/>
    <x v="1"/>
    <x v="338"/>
    <x v="1"/>
    <x v="7"/>
    <x v="13"/>
    <x v="982"/>
    <x v="16"/>
    <n v="288"/>
    <n v="165.5"/>
    <n v="122.5"/>
    <x v="0"/>
    <s v="SPORT BOTTLES1551841"/>
  </r>
  <r>
    <n v="202001"/>
    <x v="0"/>
    <x v="0"/>
    <x v="1"/>
    <x v="338"/>
    <x v="1"/>
    <x v="7"/>
    <x v="13"/>
    <x v="983"/>
    <x v="123"/>
    <n v="149.76"/>
    <n v="85.36"/>
    <n v="64.399999999999991"/>
    <x v="0"/>
    <s v="SPORT BOTTLES1551912"/>
  </r>
  <r>
    <n v="202001"/>
    <x v="0"/>
    <x v="0"/>
    <x v="1"/>
    <x v="338"/>
    <x v="1"/>
    <x v="7"/>
    <x v="13"/>
    <x v="975"/>
    <x v="14"/>
    <n v="32.979999999999997"/>
    <n v="10.96"/>
    <n v="22.019999999999996"/>
    <x v="0"/>
    <s v="SPORT BOTTLES1552481"/>
  </r>
  <r>
    <n v="202001"/>
    <x v="0"/>
    <x v="0"/>
    <x v="1"/>
    <x v="338"/>
    <x v="1"/>
    <x v="7"/>
    <x v="13"/>
    <x v="984"/>
    <x v="21"/>
    <n v="490"/>
    <n v="299.08"/>
    <n v="190.92000000000002"/>
    <x v="0"/>
    <s v="SPORT BOTTLES1554051"/>
  </r>
  <r>
    <n v="202001"/>
    <x v="0"/>
    <x v="0"/>
    <x v="1"/>
    <x v="338"/>
    <x v="1"/>
    <x v="7"/>
    <x v="13"/>
    <x v="985"/>
    <x v="193"/>
    <n v="92.8"/>
    <n v="29.82"/>
    <n v="62.98"/>
    <x v="0"/>
    <s v="SPORT BOTTLES1554768"/>
  </r>
  <r>
    <n v="202001"/>
    <x v="0"/>
    <x v="0"/>
    <x v="1"/>
    <x v="338"/>
    <x v="1"/>
    <x v="1"/>
    <x v="17"/>
    <x v="986"/>
    <x v="12"/>
    <n v="4.2"/>
    <n v="2.54"/>
    <n v="1.6600000000000001"/>
    <x v="0"/>
    <s v="GENERAL1553639"/>
  </r>
  <r>
    <n v="202001"/>
    <x v="0"/>
    <x v="0"/>
    <x v="1"/>
    <x v="338"/>
    <x v="1"/>
    <x v="1"/>
    <x v="14"/>
    <x v="987"/>
    <x v="2"/>
    <n v="18.8"/>
    <n v="10.94"/>
    <n v="7.8600000000000012"/>
    <x v="0"/>
    <s v="STATIONERY1553090"/>
  </r>
  <r>
    <n v="202001"/>
    <x v="0"/>
    <x v="0"/>
    <x v="1"/>
    <x v="338"/>
    <x v="1"/>
    <x v="1"/>
    <x v="2"/>
    <x v="988"/>
    <x v="193"/>
    <n v="73.92"/>
    <n v="48.14"/>
    <n v="25.78"/>
    <x v="0"/>
    <s v="UMBRELLAS1552646"/>
  </r>
  <r>
    <n v="202001"/>
    <x v="0"/>
    <x v="0"/>
    <x v="1"/>
    <x v="338"/>
    <x v="1"/>
    <x v="1"/>
    <x v="2"/>
    <x v="989"/>
    <x v="184"/>
    <n v="59.8"/>
    <n v="37.56"/>
    <n v="22.239999999999995"/>
    <x v="0"/>
    <s v="UMBRELLAS1553498"/>
  </r>
  <r>
    <n v="202001"/>
    <x v="0"/>
    <x v="0"/>
    <x v="1"/>
    <x v="338"/>
    <x v="1"/>
    <x v="1"/>
    <x v="2"/>
    <x v="990"/>
    <x v="2"/>
    <n v="46"/>
    <n v="28.9"/>
    <n v="17.100000000000001"/>
    <x v="0"/>
    <s v="UMBRELLAS1553553"/>
  </r>
  <r>
    <n v="202001"/>
    <x v="0"/>
    <x v="0"/>
    <x v="1"/>
    <x v="338"/>
    <x v="1"/>
    <x v="1"/>
    <x v="2"/>
    <x v="991"/>
    <x v="16"/>
    <n v="386"/>
    <n v="284.33999999999997"/>
    <n v="101.66000000000003"/>
    <x v="0"/>
    <s v="UMBRELLAS1553592"/>
  </r>
  <r>
    <n v="202001"/>
    <x v="0"/>
    <x v="0"/>
    <x v="1"/>
    <x v="338"/>
    <x v="1"/>
    <x v="1"/>
    <x v="2"/>
    <x v="992"/>
    <x v="241"/>
    <n v="782"/>
    <n v="491.28"/>
    <n v="290.72000000000003"/>
    <x v="0"/>
    <s v="UMBRELLAS1554202"/>
  </r>
  <r>
    <n v="202001"/>
    <x v="0"/>
    <x v="0"/>
    <x v="1"/>
    <x v="338"/>
    <x v="1"/>
    <x v="1"/>
    <x v="2"/>
    <x v="993"/>
    <x v="2"/>
    <n v="53.8"/>
    <n v="37.18"/>
    <n v="16.619999999999997"/>
    <x v="0"/>
    <s v="UMBRELLAS1554312"/>
  </r>
  <r>
    <n v="202001"/>
    <x v="0"/>
    <x v="0"/>
    <x v="1"/>
    <x v="338"/>
    <x v="1"/>
    <x v="1"/>
    <x v="2"/>
    <x v="994"/>
    <x v="7"/>
    <n v="9.1999999999999993"/>
    <n v="5.78"/>
    <n v="3.419999999999999"/>
    <x v="0"/>
    <s v="UMBRELLAS1554735"/>
  </r>
  <r>
    <n v="202001"/>
    <x v="0"/>
    <x v="0"/>
    <x v="1"/>
    <x v="338"/>
    <x v="1"/>
    <x v="1"/>
    <x v="2"/>
    <x v="995"/>
    <x v="9"/>
    <n v="27.6"/>
    <n v="17.34"/>
    <n v="10.260000000000002"/>
    <x v="0"/>
    <s v="UMBRELLAS1554743"/>
  </r>
  <r>
    <n v="202001"/>
    <x v="0"/>
    <x v="0"/>
    <x v="1"/>
    <x v="338"/>
    <x v="1"/>
    <x v="1"/>
    <x v="3"/>
    <x v="975"/>
    <x v="14"/>
    <n v="5.8"/>
    <n v="2.48"/>
    <n v="3.32"/>
    <x v="0"/>
    <s v="WRITING1552481"/>
  </r>
  <r>
    <n v="202001"/>
    <x v="0"/>
    <x v="0"/>
    <x v="1"/>
    <x v="338"/>
    <x v="1"/>
    <x v="1"/>
    <x v="3"/>
    <x v="996"/>
    <x v="1"/>
    <n v="1.2"/>
    <n v="0.32"/>
    <n v="0.87999999999999989"/>
    <x v="0"/>
    <s v="WRITING1554313"/>
  </r>
  <r>
    <n v="202001"/>
    <x v="0"/>
    <x v="0"/>
    <x v="1"/>
    <x v="338"/>
    <x v="1"/>
    <x v="5"/>
    <x v="24"/>
    <x v="997"/>
    <x v="2"/>
    <n v="32.799999999999997"/>
    <n v="17.739999999999998"/>
    <n v="15.059999999999999"/>
    <x v="0"/>
    <s v="HBA1553422"/>
  </r>
  <r>
    <n v="202001"/>
    <x v="0"/>
    <x v="0"/>
    <x v="1"/>
    <x v="338"/>
    <x v="1"/>
    <x v="5"/>
    <x v="10"/>
    <x v="998"/>
    <x v="6"/>
    <n v="3.98"/>
    <n v="2"/>
    <n v="1.98"/>
    <x v="0"/>
    <s v="HOUSEWARES1554240"/>
  </r>
  <r>
    <n v="202001"/>
    <x v="0"/>
    <x v="0"/>
    <x v="1"/>
    <x v="338"/>
    <x v="1"/>
    <x v="5"/>
    <x v="30"/>
    <x v="999"/>
    <x v="7"/>
    <n v="5.96"/>
    <n v="2.8"/>
    <n v="3.16"/>
    <x v="0"/>
    <s v="OUTDOOR &amp; LEISURE1552351"/>
  </r>
  <r>
    <n v="202001"/>
    <x v="0"/>
    <x v="0"/>
    <x v="1"/>
    <x v="338"/>
    <x v="1"/>
    <x v="2"/>
    <x v="6"/>
    <x v="975"/>
    <x v="13"/>
    <n v="18"/>
    <n v="13.24"/>
    <n v="4.76"/>
    <x v="0"/>
    <s v="T-SHIRTS &amp; ACTIVE TOPS1552481"/>
  </r>
  <r>
    <n v="202001"/>
    <x v="0"/>
    <x v="0"/>
    <x v="1"/>
    <x v="338"/>
    <x v="1"/>
    <x v="3"/>
    <x v="15"/>
    <x v="982"/>
    <x v="242"/>
    <n v="306"/>
    <n v="65.540000000000006"/>
    <n v="240.45999999999998"/>
    <x v="0"/>
    <s v="DECORATION CHARGES1551841"/>
  </r>
  <r>
    <n v="202001"/>
    <x v="0"/>
    <x v="0"/>
    <x v="1"/>
    <x v="338"/>
    <x v="1"/>
    <x v="3"/>
    <x v="15"/>
    <x v="983"/>
    <x v="17"/>
    <n v="105.52"/>
    <n v="22.22"/>
    <n v="83.3"/>
    <x v="0"/>
    <s v="DECORATION CHARGES1551912"/>
  </r>
  <r>
    <n v="202001"/>
    <x v="0"/>
    <x v="0"/>
    <x v="1"/>
    <x v="338"/>
    <x v="1"/>
    <x v="3"/>
    <x v="15"/>
    <x v="987"/>
    <x v="66"/>
    <n v="80.400000000000006"/>
    <n v="36.380000000000003"/>
    <n v="44.02"/>
    <x v="0"/>
    <s v="DECORATION CHARGES1553090"/>
  </r>
  <r>
    <n v="202001"/>
    <x v="0"/>
    <x v="0"/>
    <x v="1"/>
    <x v="338"/>
    <x v="1"/>
    <x v="3"/>
    <x v="15"/>
    <x v="976"/>
    <x v="144"/>
    <n v="83.2"/>
    <n v="16.579999999999998"/>
    <n v="66.62"/>
    <x v="0"/>
    <s v="DECORATION CHARGES1553389"/>
  </r>
  <r>
    <n v="202001"/>
    <x v="0"/>
    <x v="0"/>
    <x v="1"/>
    <x v="338"/>
    <x v="1"/>
    <x v="3"/>
    <x v="15"/>
    <x v="993"/>
    <x v="66"/>
    <n v="81.8"/>
    <n v="29.58"/>
    <n v="52.22"/>
    <x v="0"/>
    <s v="DECORATION CHARGES1554312"/>
  </r>
  <r>
    <n v="202001"/>
    <x v="0"/>
    <x v="0"/>
    <x v="1"/>
    <x v="338"/>
    <x v="1"/>
    <x v="6"/>
    <x v="32"/>
    <x v="1000"/>
    <x v="13"/>
    <n v="9.1"/>
    <n v="4.2"/>
    <n v="4.8999999999999995"/>
    <x v="0"/>
    <s v="GENERAL TECH1552963"/>
  </r>
  <r>
    <n v="202001"/>
    <x v="0"/>
    <x v="0"/>
    <x v="1"/>
    <x v="338"/>
    <x v="1"/>
    <x v="6"/>
    <x v="32"/>
    <x v="1001"/>
    <x v="6"/>
    <n v="97.48"/>
    <n v="80.36"/>
    <n v="17.120000000000005"/>
    <x v="0"/>
    <s v="GENERAL TECH1554547"/>
  </r>
  <r>
    <n v="202001"/>
    <x v="0"/>
    <x v="0"/>
    <x v="1"/>
    <x v="338"/>
    <x v="1"/>
    <x v="6"/>
    <x v="12"/>
    <x v="975"/>
    <x v="7"/>
    <n v="6.36"/>
    <n v="2.8"/>
    <n v="3.5600000000000005"/>
    <x v="0"/>
    <s v="POWER1552481"/>
  </r>
  <r>
    <n v="202001"/>
    <x v="0"/>
    <x v="0"/>
    <x v="1"/>
    <x v="339"/>
    <x v="1"/>
    <x v="1"/>
    <x v="14"/>
    <x v="1002"/>
    <x v="20"/>
    <n v="894"/>
    <n v="1002"/>
    <n v="-108"/>
    <x v="0"/>
    <s v="STATIONERY1553652"/>
  </r>
  <r>
    <n v="202001"/>
    <x v="0"/>
    <x v="0"/>
    <x v="1"/>
    <x v="340"/>
    <x v="0"/>
    <x v="0"/>
    <x v="20"/>
    <x v="1003"/>
    <x v="189"/>
    <n v="-188"/>
    <n v="-109.14"/>
    <n v="-78.86"/>
    <x v="1"/>
    <s v="TOTES1552447"/>
  </r>
  <r>
    <n v="202001"/>
    <x v="0"/>
    <x v="0"/>
    <x v="1"/>
    <x v="340"/>
    <x v="0"/>
    <x v="5"/>
    <x v="10"/>
    <x v="1004"/>
    <x v="6"/>
    <n v="24.98"/>
    <n v="9.5399999999999991"/>
    <n v="15.440000000000001"/>
    <x v="0"/>
    <s v="HOUSEWARES1553204"/>
  </r>
  <r>
    <n v="202001"/>
    <x v="0"/>
    <x v="0"/>
    <x v="1"/>
    <x v="340"/>
    <x v="0"/>
    <x v="4"/>
    <x v="8"/>
    <x v="1005"/>
    <x v="6"/>
    <n v="44.98"/>
    <n v="19.3"/>
    <n v="25.679999999999996"/>
    <x v="0"/>
    <s v="JACKETS1554087"/>
  </r>
  <r>
    <n v="202001"/>
    <x v="0"/>
    <x v="0"/>
    <x v="1"/>
    <x v="340"/>
    <x v="0"/>
    <x v="4"/>
    <x v="8"/>
    <x v="1006"/>
    <x v="71"/>
    <n v="629.58000000000004"/>
    <n v="277.48"/>
    <n v="352.1"/>
    <x v="0"/>
    <s v="JACKETS1554320"/>
  </r>
  <r>
    <n v="202001"/>
    <x v="0"/>
    <x v="0"/>
    <x v="1"/>
    <x v="341"/>
    <x v="0"/>
    <x v="3"/>
    <x v="7"/>
    <x v="1007"/>
    <x v="13"/>
    <n v="19.899999999999999"/>
    <n v="45.3"/>
    <n v="-25.4"/>
    <x v="0"/>
    <s v="CATALOGUES1553818"/>
  </r>
  <r>
    <n v="202001"/>
    <x v="0"/>
    <x v="0"/>
    <x v="1"/>
    <x v="342"/>
    <x v="1"/>
    <x v="7"/>
    <x v="31"/>
    <x v="1008"/>
    <x v="42"/>
    <n v="906.98"/>
    <n v="470.86"/>
    <n v="436.12"/>
    <x v="0"/>
    <s v="MUGS &amp; TUMBLERS1553636"/>
  </r>
  <r>
    <n v="202001"/>
    <x v="0"/>
    <x v="0"/>
    <x v="1"/>
    <x v="342"/>
    <x v="1"/>
    <x v="3"/>
    <x v="15"/>
    <x v="1008"/>
    <x v="50"/>
    <n v="204"/>
    <n v="44.36"/>
    <n v="159.63999999999999"/>
    <x v="0"/>
    <s v="DECORATION CHARGES1553636"/>
  </r>
  <r>
    <n v="202001"/>
    <x v="0"/>
    <x v="0"/>
    <x v="1"/>
    <x v="343"/>
    <x v="1"/>
    <x v="1"/>
    <x v="14"/>
    <x v="1009"/>
    <x v="6"/>
    <n v="55.72"/>
    <n v="49.56"/>
    <n v="6.1599999999999966"/>
    <x v="0"/>
    <s v="STATIONERY1554645"/>
  </r>
  <r>
    <n v="202001"/>
    <x v="0"/>
    <x v="0"/>
    <x v="1"/>
    <x v="343"/>
    <x v="1"/>
    <x v="6"/>
    <x v="11"/>
    <x v="1009"/>
    <x v="6"/>
    <n v="30.84"/>
    <n v="29.62"/>
    <n v="1.2199999999999989"/>
    <x v="0"/>
    <s v="AUDIO1554645"/>
  </r>
  <r>
    <n v="202001"/>
    <x v="0"/>
    <x v="0"/>
    <x v="1"/>
    <x v="343"/>
    <x v="1"/>
    <x v="6"/>
    <x v="12"/>
    <x v="1009"/>
    <x v="7"/>
    <n v="52.74"/>
    <n v="50.26"/>
    <n v="2.480000000000004"/>
    <x v="0"/>
    <s v="POWER1554645"/>
  </r>
  <r>
    <n v="202001"/>
    <x v="0"/>
    <x v="0"/>
    <x v="1"/>
    <x v="344"/>
    <x v="0"/>
    <x v="7"/>
    <x v="13"/>
    <x v="1010"/>
    <x v="6"/>
    <n v="17.48"/>
    <n v="7.56"/>
    <n v="9.9200000000000017"/>
    <x v="0"/>
    <s v="SPORT BOTTLES1554893"/>
  </r>
  <r>
    <n v="202001"/>
    <x v="0"/>
    <x v="0"/>
    <x v="1"/>
    <x v="344"/>
    <x v="0"/>
    <x v="1"/>
    <x v="14"/>
    <x v="1011"/>
    <x v="32"/>
    <n v="820"/>
    <n v="1030.3"/>
    <n v="-210.29999999999995"/>
    <x v="0"/>
    <s v="STATIONERY1553411"/>
  </r>
  <r>
    <n v="202001"/>
    <x v="0"/>
    <x v="0"/>
    <x v="1"/>
    <x v="344"/>
    <x v="0"/>
    <x v="3"/>
    <x v="15"/>
    <x v="1011"/>
    <x v="243"/>
    <n v="120"/>
    <n v="40.08"/>
    <n v="79.92"/>
    <x v="0"/>
    <s v="DECORATION CHARGES1553411"/>
  </r>
  <r>
    <n v="202001"/>
    <x v="0"/>
    <x v="0"/>
    <x v="1"/>
    <x v="345"/>
    <x v="1"/>
    <x v="0"/>
    <x v="26"/>
    <x v="1012"/>
    <x v="7"/>
    <n v="11.52"/>
    <n v="5.38"/>
    <n v="6.14"/>
    <x v="0"/>
    <s v="DUFFELS1553165"/>
  </r>
  <r>
    <n v="202001"/>
    <x v="0"/>
    <x v="0"/>
    <x v="1"/>
    <x v="345"/>
    <x v="1"/>
    <x v="0"/>
    <x v="26"/>
    <x v="1013"/>
    <x v="42"/>
    <n v="581.76"/>
    <n v="256.83999999999997"/>
    <n v="324.92"/>
    <x v="0"/>
    <s v="DUFFELS1553926"/>
  </r>
  <r>
    <n v="202001"/>
    <x v="0"/>
    <x v="0"/>
    <x v="1"/>
    <x v="345"/>
    <x v="1"/>
    <x v="0"/>
    <x v="27"/>
    <x v="1014"/>
    <x v="7"/>
    <n v="3"/>
    <n v="1.56"/>
    <n v="1.44"/>
    <x v="0"/>
    <s v="TRAVEL GIFTS1552366"/>
  </r>
  <r>
    <n v="202001"/>
    <x v="0"/>
    <x v="0"/>
    <x v="1"/>
    <x v="345"/>
    <x v="1"/>
    <x v="0"/>
    <x v="27"/>
    <x v="1015"/>
    <x v="126"/>
    <n v="453"/>
    <n v="224.6"/>
    <n v="228.4"/>
    <x v="0"/>
    <s v="TRAVEL GIFTS1552930"/>
  </r>
  <r>
    <n v="202001"/>
    <x v="0"/>
    <x v="0"/>
    <x v="1"/>
    <x v="345"/>
    <x v="1"/>
    <x v="1"/>
    <x v="3"/>
    <x v="1016"/>
    <x v="244"/>
    <n v="469.2"/>
    <n v="205.8"/>
    <n v="263.39999999999998"/>
    <x v="0"/>
    <s v="WRITING1551615"/>
  </r>
  <r>
    <n v="202001"/>
    <x v="0"/>
    <x v="0"/>
    <x v="1"/>
    <x v="345"/>
    <x v="1"/>
    <x v="1"/>
    <x v="3"/>
    <x v="1017"/>
    <x v="244"/>
    <n v="469.2"/>
    <n v="205.8"/>
    <n v="263.39999999999998"/>
    <x v="0"/>
    <s v="WRITING1552452"/>
  </r>
  <r>
    <n v="202001"/>
    <x v="0"/>
    <x v="0"/>
    <x v="1"/>
    <x v="345"/>
    <x v="1"/>
    <x v="1"/>
    <x v="3"/>
    <x v="1018"/>
    <x v="245"/>
    <n v="234.6"/>
    <n v="102.92"/>
    <n v="131.68"/>
    <x v="0"/>
    <s v="WRITING1552985"/>
  </r>
  <r>
    <n v="202001"/>
    <x v="0"/>
    <x v="0"/>
    <x v="1"/>
    <x v="345"/>
    <x v="1"/>
    <x v="3"/>
    <x v="15"/>
    <x v="1016"/>
    <x v="195"/>
    <n v="305.2"/>
    <n v="38.28"/>
    <n v="266.91999999999996"/>
    <x v="0"/>
    <s v="DECORATION CHARGES1551615"/>
  </r>
  <r>
    <n v="202001"/>
    <x v="0"/>
    <x v="0"/>
    <x v="1"/>
    <x v="345"/>
    <x v="1"/>
    <x v="3"/>
    <x v="15"/>
    <x v="1017"/>
    <x v="195"/>
    <n v="305.2"/>
    <n v="38.28"/>
    <n v="266.91999999999996"/>
    <x v="0"/>
    <s v="DECORATION CHARGES1552452"/>
  </r>
  <r>
    <n v="202001"/>
    <x v="0"/>
    <x v="0"/>
    <x v="1"/>
    <x v="345"/>
    <x v="1"/>
    <x v="3"/>
    <x v="15"/>
    <x v="1015"/>
    <x v="139"/>
    <n v="172.88"/>
    <n v="6.48"/>
    <n v="166.4"/>
    <x v="0"/>
    <s v="DECORATION CHARGES1552930"/>
  </r>
  <r>
    <n v="202001"/>
    <x v="0"/>
    <x v="0"/>
    <x v="1"/>
    <x v="345"/>
    <x v="1"/>
    <x v="3"/>
    <x v="15"/>
    <x v="1018"/>
    <x v="246"/>
    <n v="365.6"/>
    <n v="56.16"/>
    <n v="309.44000000000005"/>
    <x v="0"/>
    <s v="DECORATION CHARGES1552985"/>
  </r>
  <r>
    <n v="202001"/>
    <x v="0"/>
    <x v="0"/>
    <x v="1"/>
    <x v="345"/>
    <x v="1"/>
    <x v="3"/>
    <x v="15"/>
    <x v="1013"/>
    <x v="50"/>
    <n v="134.94"/>
    <n v="23.68"/>
    <n v="111.25999999999999"/>
    <x v="0"/>
    <s v="DECORATION CHARGES1553926"/>
  </r>
  <r>
    <n v="202001"/>
    <x v="0"/>
    <x v="0"/>
    <x v="1"/>
    <x v="346"/>
    <x v="1"/>
    <x v="2"/>
    <x v="4"/>
    <x v="1019"/>
    <x v="98"/>
    <n v="263.68"/>
    <n v="99.5"/>
    <n v="164.18"/>
    <x v="0"/>
    <s v="FLEECE &amp; KNITS1552368"/>
  </r>
  <r>
    <n v="202001"/>
    <x v="0"/>
    <x v="0"/>
    <x v="1"/>
    <x v="346"/>
    <x v="1"/>
    <x v="2"/>
    <x v="5"/>
    <x v="1020"/>
    <x v="7"/>
    <n v="30.52"/>
    <n v="11.6"/>
    <n v="18.920000000000002"/>
    <x v="0"/>
    <s v="POLOS1553120"/>
  </r>
  <r>
    <n v="202001"/>
    <x v="0"/>
    <x v="0"/>
    <x v="1"/>
    <x v="346"/>
    <x v="1"/>
    <x v="2"/>
    <x v="5"/>
    <x v="1021"/>
    <x v="9"/>
    <n v="91.56"/>
    <n v="34.58"/>
    <n v="56.980000000000004"/>
    <x v="0"/>
    <s v="POLOS1555096"/>
  </r>
  <r>
    <n v="202001"/>
    <x v="0"/>
    <x v="0"/>
    <x v="1"/>
    <x v="346"/>
    <x v="1"/>
    <x v="3"/>
    <x v="7"/>
    <x v="1022"/>
    <x v="71"/>
    <n v="79.599999999999994"/>
    <n v="195.9"/>
    <n v="-116.30000000000001"/>
    <x v="0"/>
    <s v="CATALOGUES1553777"/>
  </r>
  <r>
    <n v="202001"/>
    <x v="0"/>
    <x v="0"/>
    <x v="1"/>
    <x v="346"/>
    <x v="1"/>
    <x v="4"/>
    <x v="8"/>
    <x v="1023"/>
    <x v="1"/>
    <n v="1473.2"/>
    <n v="604.28"/>
    <n v="868.92000000000007"/>
    <x v="0"/>
    <s v="JACKETS1552429"/>
  </r>
  <r>
    <n v="202001"/>
    <x v="0"/>
    <x v="0"/>
    <x v="1"/>
    <x v="347"/>
    <x v="0"/>
    <x v="0"/>
    <x v="27"/>
    <x v="1024"/>
    <x v="7"/>
    <n v="1.88"/>
    <n v="0.64"/>
    <n v="1.2399999999999998"/>
    <x v="0"/>
    <s v="TRAVEL GIFTS1552932"/>
  </r>
  <r>
    <n v="202001"/>
    <x v="0"/>
    <x v="0"/>
    <x v="1"/>
    <x v="347"/>
    <x v="0"/>
    <x v="7"/>
    <x v="13"/>
    <x v="1025"/>
    <x v="135"/>
    <n v="1371.9"/>
    <n v="607.76"/>
    <n v="764.1400000000001"/>
    <x v="0"/>
    <s v="SPORT BOTTLES1555129"/>
  </r>
  <r>
    <n v="202001"/>
    <x v="0"/>
    <x v="0"/>
    <x v="1"/>
    <x v="347"/>
    <x v="0"/>
    <x v="1"/>
    <x v="17"/>
    <x v="1026"/>
    <x v="8"/>
    <n v="2.7"/>
    <n v="1.48"/>
    <n v="1.2200000000000002"/>
    <x v="0"/>
    <s v="GENERAL1554049"/>
  </r>
  <r>
    <n v="202001"/>
    <x v="0"/>
    <x v="0"/>
    <x v="1"/>
    <x v="347"/>
    <x v="0"/>
    <x v="1"/>
    <x v="14"/>
    <x v="1024"/>
    <x v="7"/>
    <n v="34.5"/>
    <n v="13.18"/>
    <n v="21.32"/>
    <x v="0"/>
    <s v="STATIONERY1552932"/>
  </r>
  <r>
    <n v="202001"/>
    <x v="0"/>
    <x v="0"/>
    <x v="1"/>
    <x v="347"/>
    <x v="0"/>
    <x v="5"/>
    <x v="23"/>
    <x v="1026"/>
    <x v="8"/>
    <n v="5.56"/>
    <n v="2.34"/>
    <n v="3.2199999999999998"/>
    <x v="0"/>
    <s v="SAFETY AUTO &amp; TOOLS1554049"/>
  </r>
  <r>
    <n v="202001"/>
    <x v="0"/>
    <x v="0"/>
    <x v="1"/>
    <x v="347"/>
    <x v="0"/>
    <x v="3"/>
    <x v="7"/>
    <x v="1027"/>
    <x v="2"/>
    <n v="39.799999999999997"/>
    <n v="20.399999999999999"/>
    <n v="19.399999999999999"/>
    <x v="0"/>
    <s v="CATALOGUES1554064"/>
  </r>
  <r>
    <n v="202001"/>
    <x v="0"/>
    <x v="0"/>
    <x v="1"/>
    <x v="348"/>
    <x v="0"/>
    <x v="0"/>
    <x v="18"/>
    <x v="1028"/>
    <x v="6"/>
    <n v="11.5"/>
    <n v="3.76"/>
    <n v="7.74"/>
    <x v="0"/>
    <s v="BACKPACKS1553269"/>
  </r>
  <r>
    <n v="202001"/>
    <x v="0"/>
    <x v="0"/>
    <x v="1"/>
    <x v="348"/>
    <x v="0"/>
    <x v="0"/>
    <x v="20"/>
    <x v="1028"/>
    <x v="6"/>
    <n v="3.7"/>
    <n v="1.64"/>
    <n v="2.0600000000000005"/>
    <x v="0"/>
    <s v="TOTES1553269"/>
  </r>
  <r>
    <n v="202001"/>
    <x v="0"/>
    <x v="0"/>
    <x v="1"/>
    <x v="348"/>
    <x v="0"/>
    <x v="0"/>
    <x v="20"/>
    <x v="1029"/>
    <x v="7"/>
    <n v="3.36"/>
    <n v="1.6"/>
    <n v="1.7599999999999998"/>
    <x v="0"/>
    <s v="TOTES1554080"/>
  </r>
  <r>
    <n v="202001"/>
    <x v="0"/>
    <x v="0"/>
    <x v="1"/>
    <x v="348"/>
    <x v="0"/>
    <x v="7"/>
    <x v="29"/>
    <x v="1028"/>
    <x v="6"/>
    <n v="2.9"/>
    <n v="2.04"/>
    <n v="0.85999999999999988"/>
    <x v="0"/>
    <s v="CERAMICS1553269"/>
  </r>
  <r>
    <n v="202001"/>
    <x v="0"/>
    <x v="0"/>
    <x v="1"/>
    <x v="348"/>
    <x v="0"/>
    <x v="7"/>
    <x v="31"/>
    <x v="1028"/>
    <x v="7"/>
    <n v="5.96"/>
    <n v="2.8"/>
    <n v="3.16"/>
    <x v="0"/>
    <s v="MUGS &amp; TUMBLERS1553269"/>
  </r>
  <r>
    <n v="202001"/>
    <x v="0"/>
    <x v="0"/>
    <x v="1"/>
    <x v="348"/>
    <x v="0"/>
    <x v="7"/>
    <x v="13"/>
    <x v="1030"/>
    <x v="7"/>
    <n v="31.26"/>
    <n v="12.96"/>
    <n v="18.3"/>
    <x v="0"/>
    <s v="SPORT BOTTLES1555104"/>
  </r>
  <r>
    <n v="202001"/>
    <x v="0"/>
    <x v="0"/>
    <x v="1"/>
    <x v="348"/>
    <x v="0"/>
    <x v="1"/>
    <x v="14"/>
    <x v="1028"/>
    <x v="7"/>
    <n v="12.38"/>
    <n v="4.74"/>
    <n v="7.6400000000000006"/>
    <x v="0"/>
    <s v="STATIONERY1553269"/>
  </r>
  <r>
    <n v="202001"/>
    <x v="0"/>
    <x v="0"/>
    <x v="1"/>
    <x v="348"/>
    <x v="0"/>
    <x v="5"/>
    <x v="24"/>
    <x v="1029"/>
    <x v="34"/>
    <n v="5.64"/>
    <n v="2.94"/>
    <n v="2.6999999999999997"/>
    <x v="0"/>
    <s v="HBA1554080"/>
  </r>
  <r>
    <n v="202001"/>
    <x v="0"/>
    <x v="0"/>
    <x v="1"/>
    <x v="348"/>
    <x v="0"/>
    <x v="4"/>
    <x v="8"/>
    <x v="1031"/>
    <x v="6"/>
    <n v="84.84"/>
    <n v="31.04"/>
    <n v="53.800000000000004"/>
    <x v="0"/>
    <s v="JACKETS1554274"/>
  </r>
  <r>
    <n v="202001"/>
    <x v="0"/>
    <x v="0"/>
    <x v="1"/>
    <x v="348"/>
    <x v="0"/>
    <x v="10"/>
    <x v="36"/>
    <x v="1031"/>
    <x v="6"/>
    <n v="34.340000000000003"/>
    <n v="14.78"/>
    <n v="19.560000000000002"/>
    <x v="0"/>
    <s v="SHIRTS1554274"/>
  </r>
  <r>
    <n v="202001"/>
    <x v="0"/>
    <x v="0"/>
    <x v="1"/>
    <x v="349"/>
    <x v="0"/>
    <x v="7"/>
    <x v="13"/>
    <x v="1032"/>
    <x v="6"/>
    <n v="5.76"/>
    <n v="1.98"/>
    <n v="3.78"/>
    <x v="0"/>
    <s v="SPORT BOTTLES1553803"/>
  </r>
  <r>
    <n v="202001"/>
    <x v="0"/>
    <x v="0"/>
    <x v="1"/>
    <x v="349"/>
    <x v="0"/>
    <x v="1"/>
    <x v="14"/>
    <x v="1032"/>
    <x v="16"/>
    <n v="208"/>
    <n v="106.18"/>
    <n v="101.82"/>
    <x v="0"/>
    <s v="STATIONERY1553803"/>
  </r>
  <r>
    <n v="202001"/>
    <x v="0"/>
    <x v="0"/>
    <x v="1"/>
    <x v="350"/>
    <x v="1"/>
    <x v="0"/>
    <x v="20"/>
    <x v="1033"/>
    <x v="18"/>
    <n v="580"/>
    <n v="288.45999999999998"/>
    <n v="291.54000000000002"/>
    <x v="0"/>
    <s v="TOTES1552679"/>
  </r>
  <r>
    <n v="202001"/>
    <x v="0"/>
    <x v="0"/>
    <x v="1"/>
    <x v="350"/>
    <x v="1"/>
    <x v="7"/>
    <x v="39"/>
    <x v="1034"/>
    <x v="0"/>
    <n v="796"/>
    <n v="279.89999999999998"/>
    <n v="516.1"/>
    <x v="0"/>
    <s v="ACRYLIC TUMBLERS1552634"/>
  </r>
  <r>
    <n v="202001"/>
    <x v="0"/>
    <x v="0"/>
    <x v="1"/>
    <x v="350"/>
    <x v="1"/>
    <x v="1"/>
    <x v="14"/>
    <x v="1035"/>
    <x v="51"/>
    <n v="880"/>
    <n v="421.42"/>
    <n v="458.58"/>
    <x v="0"/>
    <s v="STATIONERY1554618"/>
  </r>
  <r>
    <n v="202001"/>
    <x v="0"/>
    <x v="0"/>
    <x v="1"/>
    <x v="350"/>
    <x v="1"/>
    <x v="1"/>
    <x v="3"/>
    <x v="1033"/>
    <x v="247"/>
    <n v="818"/>
    <n v="476.24"/>
    <n v="341.76"/>
    <x v="0"/>
    <s v="WRITING1552679"/>
  </r>
  <r>
    <n v="202001"/>
    <x v="0"/>
    <x v="0"/>
    <x v="1"/>
    <x v="350"/>
    <x v="1"/>
    <x v="3"/>
    <x v="15"/>
    <x v="1034"/>
    <x v="129"/>
    <n v="148"/>
    <n v="21.88"/>
    <n v="126.12"/>
    <x v="0"/>
    <s v="DECORATION CHARGES1552634"/>
  </r>
  <r>
    <n v="202001"/>
    <x v="0"/>
    <x v="0"/>
    <x v="1"/>
    <x v="351"/>
    <x v="0"/>
    <x v="0"/>
    <x v="20"/>
    <x v="1036"/>
    <x v="248"/>
    <n v="6930.38"/>
    <n v="3361.82"/>
    <n v="3568.56"/>
    <x v="0"/>
    <s v="TOTES1552392"/>
  </r>
  <r>
    <n v="202001"/>
    <x v="0"/>
    <x v="0"/>
    <x v="1"/>
    <x v="352"/>
    <x v="0"/>
    <x v="0"/>
    <x v="20"/>
    <x v="1037"/>
    <x v="18"/>
    <n v="880"/>
    <n v="320.27999999999997"/>
    <n v="559.72"/>
    <x v="0"/>
    <s v="TOTES1552462"/>
  </r>
  <r>
    <n v="202001"/>
    <x v="0"/>
    <x v="0"/>
    <x v="1"/>
    <x v="352"/>
    <x v="0"/>
    <x v="1"/>
    <x v="2"/>
    <x v="1038"/>
    <x v="7"/>
    <n v="14.26"/>
    <n v="5.7"/>
    <n v="8.5599999999999987"/>
    <x v="0"/>
    <s v="UMBRELLAS1554808"/>
  </r>
  <r>
    <n v="202001"/>
    <x v="0"/>
    <x v="0"/>
    <x v="1"/>
    <x v="353"/>
    <x v="0"/>
    <x v="1"/>
    <x v="17"/>
    <x v="1039"/>
    <x v="249"/>
    <n v="1728"/>
    <n v="1274.08"/>
    <n v="453.92000000000007"/>
    <x v="0"/>
    <s v="GENERAL1552131"/>
  </r>
  <r>
    <n v="202001"/>
    <x v="0"/>
    <x v="0"/>
    <x v="1"/>
    <x v="353"/>
    <x v="0"/>
    <x v="3"/>
    <x v="7"/>
    <x v="1040"/>
    <x v="16"/>
    <n v="398"/>
    <n v="906"/>
    <n v="-508"/>
    <x v="0"/>
    <s v="CATALOGUES1554774"/>
  </r>
  <r>
    <n v="202001"/>
    <x v="0"/>
    <x v="0"/>
    <x v="1"/>
    <x v="354"/>
    <x v="0"/>
    <x v="1"/>
    <x v="17"/>
    <x v="1041"/>
    <x v="152"/>
    <n v="1150"/>
    <n v="950"/>
    <n v="200"/>
    <x v="0"/>
    <s v="GENERAL1552426"/>
  </r>
  <r>
    <n v="202001"/>
    <x v="0"/>
    <x v="0"/>
    <x v="1"/>
    <x v="354"/>
    <x v="0"/>
    <x v="5"/>
    <x v="22"/>
    <x v="1042"/>
    <x v="59"/>
    <n v="15.4"/>
    <n v="9.3800000000000008"/>
    <n v="6.02"/>
    <x v="0"/>
    <s v="LIGHTING1553350"/>
  </r>
  <r>
    <n v="202001"/>
    <x v="0"/>
    <x v="0"/>
    <x v="1"/>
    <x v="354"/>
    <x v="0"/>
    <x v="5"/>
    <x v="22"/>
    <x v="1043"/>
    <x v="6"/>
    <n v="1.58"/>
    <n v="0.86"/>
    <n v="0.72000000000000008"/>
    <x v="0"/>
    <s v="LIGHTING1554416"/>
  </r>
  <r>
    <n v="202001"/>
    <x v="0"/>
    <x v="0"/>
    <x v="1"/>
    <x v="354"/>
    <x v="0"/>
    <x v="3"/>
    <x v="7"/>
    <x v="1044"/>
    <x v="13"/>
    <n v="19.899999999999999"/>
    <n v="45.3"/>
    <n v="-25.4"/>
    <x v="0"/>
    <s v="CATALOGUES1554377"/>
  </r>
  <r>
    <n v="202001"/>
    <x v="0"/>
    <x v="0"/>
    <x v="1"/>
    <x v="355"/>
    <x v="0"/>
    <x v="1"/>
    <x v="14"/>
    <x v="1045"/>
    <x v="50"/>
    <n v="522.24"/>
    <n v="227.44"/>
    <n v="294.8"/>
    <x v="0"/>
    <s v="STATIONERY1552648"/>
  </r>
  <r>
    <n v="202001"/>
    <x v="0"/>
    <x v="0"/>
    <x v="1"/>
    <x v="355"/>
    <x v="0"/>
    <x v="3"/>
    <x v="15"/>
    <x v="1045"/>
    <x v="242"/>
    <n v="212.8"/>
    <n v="25.1"/>
    <n v="187.70000000000002"/>
    <x v="0"/>
    <s v="DECORATION CHARGES1552648"/>
  </r>
  <r>
    <n v="202001"/>
    <x v="0"/>
    <x v="0"/>
    <x v="1"/>
    <x v="356"/>
    <x v="0"/>
    <x v="2"/>
    <x v="5"/>
    <x v="1046"/>
    <x v="6"/>
    <n v="13.1"/>
    <n v="6.46"/>
    <n v="6.64"/>
    <x v="0"/>
    <s v="POLOS1544522"/>
  </r>
  <r>
    <n v="202001"/>
    <x v="0"/>
    <x v="0"/>
    <x v="1"/>
    <x v="357"/>
    <x v="1"/>
    <x v="0"/>
    <x v="0"/>
    <x v="1047"/>
    <x v="16"/>
    <n v="2598"/>
    <n v="1118.18"/>
    <n v="1479.82"/>
    <x v="0"/>
    <s v="BUSINESS CASES1554151"/>
  </r>
  <r>
    <n v="202001"/>
    <x v="0"/>
    <x v="0"/>
    <x v="1"/>
    <x v="357"/>
    <x v="1"/>
    <x v="3"/>
    <x v="7"/>
    <x v="1048"/>
    <x v="0"/>
    <n v="796"/>
    <n v="1812"/>
    <n v="-1016"/>
    <x v="0"/>
    <s v="CATALOGUES1555048"/>
  </r>
  <r>
    <n v="202001"/>
    <x v="0"/>
    <x v="0"/>
    <x v="1"/>
    <x v="357"/>
    <x v="1"/>
    <x v="3"/>
    <x v="15"/>
    <x v="1047"/>
    <x v="42"/>
    <n v="148"/>
    <n v="23.58"/>
    <n v="124.42"/>
    <x v="0"/>
    <s v="DECORATION CHARGES1554151"/>
  </r>
  <r>
    <n v="202001"/>
    <x v="0"/>
    <x v="0"/>
    <x v="1"/>
    <x v="358"/>
    <x v="1"/>
    <x v="5"/>
    <x v="30"/>
    <x v="1049"/>
    <x v="7"/>
    <n v="27.72"/>
    <n v="11.94"/>
    <n v="15.78"/>
    <x v="0"/>
    <s v="OUTDOOR &amp; LEISURE1554616"/>
  </r>
  <r>
    <n v="202001"/>
    <x v="0"/>
    <x v="0"/>
    <x v="1"/>
    <x v="359"/>
    <x v="1"/>
    <x v="0"/>
    <x v="18"/>
    <x v="1050"/>
    <x v="0"/>
    <n v="160"/>
    <n v="85.48"/>
    <n v="74.52"/>
    <x v="0"/>
    <s v="BACKPACKS1554358"/>
  </r>
  <r>
    <n v="202001"/>
    <x v="0"/>
    <x v="0"/>
    <x v="1"/>
    <x v="359"/>
    <x v="1"/>
    <x v="5"/>
    <x v="40"/>
    <x v="1051"/>
    <x v="6"/>
    <n v="1.72"/>
    <n v="0.8"/>
    <n v="0.91999999999999993"/>
    <x v="0"/>
    <s v="TOWELS1553405"/>
  </r>
  <r>
    <n v="202001"/>
    <x v="0"/>
    <x v="0"/>
    <x v="1"/>
    <x v="359"/>
    <x v="1"/>
    <x v="3"/>
    <x v="15"/>
    <x v="1050"/>
    <x v="129"/>
    <n v="204"/>
    <n v="33.58"/>
    <n v="170.42000000000002"/>
    <x v="0"/>
    <s v="DECORATION CHARGES1554358"/>
  </r>
  <r>
    <n v="202001"/>
    <x v="0"/>
    <x v="0"/>
    <x v="1"/>
    <x v="360"/>
    <x v="0"/>
    <x v="0"/>
    <x v="0"/>
    <x v="1052"/>
    <x v="6"/>
    <n v="55.06"/>
    <n v="18.7"/>
    <n v="36.36"/>
    <x v="0"/>
    <s v="BUSINESS CASES1552697"/>
  </r>
  <r>
    <n v="202001"/>
    <x v="0"/>
    <x v="0"/>
    <x v="1"/>
    <x v="360"/>
    <x v="0"/>
    <x v="0"/>
    <x v="27"/>
    <x v="1052"/>
    <x v="9"/>
    <n v="9.92"/>
    <n v="4.72"/>
    <n v="5.2"/>
    <x v="0"/>
    <s v="TRAVEL GIFTS1552697"/>
  </r>
  <r>
    <n v="202001"/>
    <x v="0"/>
    <x v="0"/>
    <x v="1"/>
    <x v="360"/>
    <x v="0"/>
    <x v="7"/>
    <x v="13"/>
    <x v="1052"/>
    <x v="6"/>
    <n v="19.920000000000002"/>
    <n v="8.1"/>
    <n v="11.820000000000002"/>
    <x v="0"/>
    <s v="SPORT BOTTLES1552697"/>
  </r>
  <r>
    <n v="202001"/>
    <x v="0"/>
    <x v="0"/>
    <x v="1"/>
    <x v="360"/>
    <x v="0"/>
    <x v="1"/>
    <x v="3"/>
    <x v="1052"/>
    <x v="34"/>
    <n v="0.6"/>
    <n v="0.24"/>
    <n v="0.36"/>
    <x v="0"/>
    <s v="WRITING1552697"/>
  </r>
  <r>
    <n v="202001"/>
    <x v="0"/>
    <x v="0"/>
    <x v="1"/>
    <x v="360"/>
    <x v="0"/>
    <x v="5"/>
    <x v="33"/>
    <x v="1052"/>
    <x v="6"/>
    <n v="22.7"/>
    <n v="7.58"/>
    <n v="15.12"/>
    <x v="0"/>
    <s v="BLANKETS1552697"/>
  </r>
  <r>
    <n v="202001"/>
    <x v="0"/>
    <x v="0"/>
    <x v="1"/>
    <x v="361"/>
    <x v="0"/>
    <x v="0"/>
    <x v="20"/>
    <x v="1053"/>
    <x v="6"/>
    <n v="0.88"/>
    <n v="0.48"/>
    <n v="0.4"/>
    <x v="0"/>
    <s v="TOTES1554445"/>
  </r>
  <r>
    <n v="202001"/>
    <x v="0"/>
    <x v="0"/>
    <x v="1"/>
    <x v="361"/>
    <x v="0"/>
    <x v="0"/>
    <x v="20"/>
    <x v="1054"/>
    <x v="250"/>
    <n v="1242"/>
    <n v="569.79999999999995"/>
    <n v="672.2"/>
    <x v="0"/>
    <s v="TOTES1554865"/>
  </r>
  <r>
    <n v="202001"/>
    <x v="0"/>
    <x v="0"/>
    <x v="1"/>
    <x v="361"/>
    <x v="0"/>
    <x v="7"/>
    <x v="35"/>
    <x v="1055"/>
    <x v="7"/>
    <n v="25.92"/>
    <n v="11.86"/>
    <n v="14.060000000000002"/>
    <x v="0"/>
    <s v="SPECIALTIES &amp; PACKAGING1552833"/>
  </r>
  <r>
    <n v="202001"/>
    <x v="0"/>
    <x v="0"/>
    <x v="1"/>
    <x v="361"/>
    <x v="0"/>
    <x v="7"/>
    <x v="35"/>
    <x v="1056"/>
    <x v="6"/>
    <n v="12.94"/>
    <n v="5.9"/>
    <n v="7.0399999999999991"/>
    <x v="0"/>
    <s v="SPECIALTIES &amp; PACKAGING1552933"/>
  </r>
  <r>
    <n v="202001"/>
    <x v="0"/>
    <x v="0"/>
    <x v="1"/>
    <x v="361"/>
    <x v="0"/>
    <x v="7"/>
    <x v="35"/>
    <x v="1057"/>
    <x v="48"/>
    <n v="323.5"/>
    <n v="147.58000000000001"/>
    <n v="175.92"/>
    <x v="0"/>
    <s v="SPECIALTIES &amp; PACKAGING1553511"/>
  </r>
  <r>
    <n v="202001"/>
    <x v="0"/>
    <x v="0"/>
    <x v="1"/>
    <x v="362"/>
    <x v="1"/>
    <x v="7"/>
    <x v="35"/>
    <x v="1058"/>
    <x v="48"/>
    <n v="340.5"/>
    <n v="147.16"/>
    <n v="193.34"/>
    <x v="0"/>
    <s v="SPECIALTIES &amp; PACKAGING1552611"/>
  </r>
  <r>
    <n v="202001"/>
    <x v="0"/>
    <x v="0"/>
    <x v="1"/>
    <x v="362"/>
    <x v="1"/>
    <x v="7"/>
    <x v="13"/>
    <x v="1059"/>
    <x v="25"/>
    <n v="5249.44"/>
    <n v="2468.8000000000002"/>
    <n v="2780.6399999999994"/>
    <x v="0"/>
    <s v="SPORT BOTTLES1551658"/>
  </r>
  <r>
    <n v="202001"/>
    <x v="0"/>
    <x v="0"/>
    <x v="1"/>
    <x v="362"/>
    <x v="1"/>
    <x v="7"/>
    <x v="13"/>
    <x v="1060"/>
    <x v="16"/>
    <n v="1518"/>
    <n v="777.32"/>
    <n v="740.68"/>
    <x v="0"/>
    <s v="SPORT BOTTLES1553597"/>
  </r>
  <r>
    <n v="202001"/>
    <x v="0"/>
    <x v="0"/>
    <x v="1"/>
    <x v="362"/>
    <x v="1"/>
    <x v="9"/>
    <x v="28"/>
    <x v="1061"/>
    <x v="7"/>
    <n v="2.12"/>
    <n v="1.42"/>
    <n v="0.70000000000000018"/>
    <x v="0"/>
    <s v="HEADWEAR1552329"/>
  </r>
  <r>
    <n v="202001"/>
    <x v="0"/>
    <x v="0"/>
    <x v="1"/>
    <x v="362"/>
    <x v="1"/>
    <x v="1"/>
    <x v="2"/>
    <x v="1062"/>
    <x v="6"/>
    <n v="12.72"/>
    <n v="5.3"/>
    <n v="7.4200000000000008"/>
    <x v="0"/>
    <s v="UMBRELLAS1554914"/>
  </r>
  <r>
    <n v="202001"/>
    <x v="0"/>
    <x v="0"/>
    <x v="1"/>
    <x v="362"/>
    <x v="1"/>
    <x v="5"/>
    <x v="23"/>
    <x v="1063"/>
    <x v="16"/>
    <n v="278"/>
    <n v="171.04"/>
    <n v="106.96000000000001"/>
    <x v="0"/>
    <s v="SAFETY AUTO &amp; TOOLS1554827"/>
  </r>
  <r>
    <n v="202001"/>
    <x v="0"/>
    <x v="0"/>
    <x v="1"/>
    <x v="362"/>
    <x v="1"/>
    <x v="3"/>
    <x v="15"/>
    <x v="1059"/>
    <x v="208"/>
    <n v="322.94"/>
    <n v="69.56"/>
    <n v="253.38"/>
    <x v="0"/>
    <s v="DECORATION CHARGES1551658"/>
  </r>
  <r>
    <n v="202001"/>
    <x v="0"/>
    <x v="0"/>
    <x v="1"/>
    <x v="362"/>
    <x v="1"/>
    <x v="3"/>
    <x v="15"/>
    <x v="1064"/>
    <x v="251"/>
    <n v="594.58000000000004"/>
    <n v="60.54"/>
    <n v="534.04000000000008"/>
    <x v="0"/>
    <s v="DECORATION CHARGES1552923"/>
  </r>
  <r>
    <n v="202001"/>
    <x v="0"/>
    <x v="0"/>
    <x v="1"/>
    <x v="362"/>
    <x v="1"/>
    <x v="3"/>
    <x v="15"/>
    <x v="1060"/>
    <x v="42"/>
    <n v="128"/>
    <n v="2.44"/>
    <n v="125.56"/>
    <x v="0"/>
    <s v="DECORATION CHARGES1553597"/>
  </r>
  <r>
    <n v="202001"/>
    <x v="0"/>
    <x v="0"/>
    <x v="1"/>
    <x v="362"/>
    <x v="1"/>
    <x v="6"/>
    <x v="32"/>
    <x v="1065"/>
    <x v="13"/>
    <n v="1.8"/>
    <n v="0.86"/>
    <n v="0.94000000000000006"/>
    <x v="0"/>
    <s v="GENERAL TECH1553363"/>
  </r>
  <r>
    <n v="202001"/>
    <x v="0"/>
    <x v="0"/>
    <x v="1"/>
    <x v="362"/>
    <x v="1"/>
    <x v="6"/>
    <x v="12"/>
    <x v="1064"/>
    <x v="252"/>
    <n v="5503.14"/>
    <n v="14282.9"/>
    <n v="-8779.7599999999984"/>
    <x v="0"/>
    <s v="POWER1552923"/>
  </r>
  <r>
    <n v="202001"/>
    <x v="0"/>
    <x v="0"/>
    <x v="1"/>
    <x v="363"/>
    <x v="0"/>
    <x v="1"/>
    <x v="17"/>
    <x v="1066"/>
    <x v="217"/>
    <n v="353.5"/>
    <n v="444.4"/>
    <n v="-90.899999999999977"/>
    <x v="0"/>
    <s v="GENERAL1553428"/>
  </r>
  <r>
    <n v="202001"/>
    <x v="0"/>
    <x v="0"/>
    <x v="1"/>
    <x v="364"/>
    <x v="0"/>
    <x v="0"/>
    <x v="27"/>
    <x v="1067"/>
    <x v="6"/>
    <n v="5.92"/>
    <n v="1.98"/>
    <n v="3.94"/>
    <x v="0"/>
    <s v="TRAVEL GIFTS1553939"/>
  </r>
  <r>
    <n v="202001"/>
    <x v="0"/>
    <x v="0"/>
    <x v="1"/>
    <x v="364"/>
    <x v="0"/>
    <x v="7"/>
    <x v="13"/>
    <x v="1068"/>
    <x v="253"/>
    <n v="244.2"/>
    <n v="92.16"/>
    <n v="152.04"/>
    <x v="0"/>
    <s v="SPORT BOTTLES1552940"/>
  </r>
  <r>
    <n v="202001"/>
    <x v="0"/>
    <x v="0"/>
    <x v="1"/>
    <x v="365"/>
    <x v="1"/>
    <x v="1"/>
    <x v="2"/>
    <x v="1069"/>
    <x v="7"/>
    <n v="33.36"/>
    <n v="10.74"/>
    <n v="22.619999999999997"/>
    <x v="0"/>
    <s v="UMBRELLAS1552567"/>
  </r>
  <r>
    <n v="202001"/>
    <x v="0"/>
    <x v="0"/>
    <x v="1"/>
    <x v="365"/>
    <x v="1"/>
    <x v="6"/>
    <x v="11"/>
    <x v="1070"/>
    <x v="6"/>
    <n v="30.84"/>
    <n v="29.62"/>
    <n v="1.2199999999999989"/>
    <x v="0"/>
    <s v="AUDIO1554646"/>
  </r>
  <r>
    <n v="202001"/>
    <x v="0"/>
    <x v="0"/>
    <x v="1"/>
    <x v="365"/>
    <x v="1"/>
    <x v="6"/>
    <x v="12"/>
    <x v="1070"/>
    <x v="7"/>
    <n v="52.74"/>
    <n v="50.26"/>
    <n v="2.480000000000004"/>
    <x v="0"/>
    <s v="POWER1554646"/>
  </r>
  <r>
    <n v="202001"/>
    <x v="0"/>
    <x v="0"/>
    <x v="1"/>
    <x v="366"/>
    <x v="0"/>
    <x v="1"/>
    <x v="21"/>
    <x v="1071"/>
    <x v="254"/>
    <n v="23400"/>
    <n v="30950.3"/>
    <n v="-7550.2999999999993"/>
    <x v="0"/>
    <s v="KEYCHAINS1553155"/>
  </r>
  <r>
    <n v="202001"/>
    <x v="0"/>
    <x v="0"/>
    <x v="1"/>
    <x v="367"/>
    <x v="1"/>
    <x v="7"/>
    <x v="13"/>
    <x v="1072"/>
    <x v="6"/>
    <n v="7.82"/>
    <n v="3.28"/>
    <n v="4.5400000000000009"/>
    <x v="0"/>
    <s v="SPORT BOTTLES1554887"/>
  </r>
  <r>
    <n v="202001"/>
    <x v="0"/>
    <x v="0"/>
    <x v="1"/>
    <x v="367"/>
    <x v="1"/>
    <x v="1"/>
    <x v="17"/>
    <x v="1073"/>
    <x v="126"/>
    <n v="175.16"/>
    <n v="120.8"/>
    <n v="54.36"/>
    <x v="0"/>
    <s v="GENERAL1552779"/>
  </r>
  <r>
    <n v="202001"/>
    <x v="0"/>
    <x v="0"/>
    <x v="1"/>
    <x v="367"/>
    <x v="1"/>
    <x v="1"/>
    <x v="17"/>
    <x v="1074"/>
    <x v="44"/>
    <n v="320.64"/>
    <n v="240.48"/>
    <n v="80.16"/>
    <x v="0"/>
    <s v="GENERAL1552781"/>
  </r>
  <r>
    <n v="202001"/>
    <x v="0"/>
    <x v="0"/>
    <x v="1"/>
    <x v="368"/>
    <x v="1"/>
    <x v="0"/>
    <x v="0"/>
    <x v="1075"/>
    <x v="16"/>
    <n v="508"/>
    <n v="186.74"/>
    <n v="321.26"/>
    <x v="0"/>
    <s v="BUSINESS CASES1554048"/>
  </r>
  <r>
    <n v="202001"/>
    <x v="0"/>
    <x v="0"/>
    <x v="1"/>
    <x v="368"/>
    <x v="1"/>
    <x v="7"/>
    <x v="31"/>
    <x v="1076"/>
    <x v="15"/>
    <n v="124"/>
    <n v="72.88"/>
    <n v="51.120000000000005"/>
    <x v="0"/>
    <s v="MUGS &amp; TUMBLERS1552440"/>
  </r>
  <r>
    <n v="202001"/>
    <x v="0"/>
    <x v="0"/>
    <x v="1"/>
    <x v="368"/>
    <x v="1"/>
    <x v="1"/>
    <x v="17"/>
    <x v="1077"/>
    <x v="28"/>
    <n v="27.6"/>
    <n v="17.38"/>
    <n v="10.220000000000002"/>
    <x v="0"/>
    <s v="GENERAL1554187"/>
  </r>
  <r>
    <n v="202001"/>
    <x v="0"/>
    <x v="0"/>
    <x v="1"/>
    <x v="368"/>
    <x v="1"/>
    <x v="1"/>
    <x v="14"/>
    <x v="1078"/>
    <x v="6"/>
    <n v="11.5"/>
    <n v="3.32"/>
    <n v="8.18"/>
    <x v="0"/>
    <s v="STATIONERY1552917"/>
  </r>
  <r>
    <n v="202001"/>
    <x v="0"/>
    <x v="0"/>
    <x v="1"/>
    <x v="368"/>
    <x v="1"/>
    <x v="1"/>
    <x v="14"/>
    <x v="1079"/>
    <x v="21"/>
    <n v="470"/>
    <n v="269.52"/>
    <n v="200.48000000000002"/>
    <x v="0"/>
    <s v="STATIONERY1554110"/>
  </r>
  <r>
    <n v="202001"/>
    <x v="0"/>
    <x v="0"/>
    <x v="1"/>
    <x v="368"/>
    <x v="1"/>
    <x v="1"/>
    <x v="3"/>
    <x v="1080"/>
    <x v="16"/>
    <n v="18"/>
    <n v="6.68"/>
    <n v="11.32"/>
    <x v="0"/>
    <s v="WRITING1553984"/>
  </r>
  <r>
    <n v="202001"/>
    <x v="0"/>
    <x v="0"/>
    <x v="1"/>
    <x v="368"/>
    <x v="1"/>
    <x v="1"/>
    <x v="3"/>
    <x v="1081"/>
    <x v="16"/>
    <n v="60"/>
    <n v="30.04"/>
    <n v="29.96"/>
    <x v="0"/>
    <s v="WRITING1554310"/>
  </r>
  <r>
    <n v="202001"/>
    <x v="0"/>
    <x v="0"/>
    <x v="1"/>
    <x v="368"/>
    <x v="1"/>
    <x v="3"/>
    <x v="7"/>
    <x v="1082"/>
    <x v="8"/>
    <n v="8"/>
    <n v="47.52"/>
    <n v="-39.520000000000003"/>
    <x v="0"/>
    <s v="CATALOGUES1553525"/>
  </r>
  <r>
    <n v="202001"/>
    <x v="0"/>
    <x v="0"/>
    <x v="1"/>
    <x v="368"/>
    <x v="1"/>
    <x v="3"/>
    <x v="7"/>
    <x v="1083"/>
    <x v="8"/>
    <n v="8"/>
    <n v="33.479999999999997"/>
    <n v="-25.479999999999997"/>
    <x v="0"/>
    <s v="CATALOGUES1553909"/>
  </r>
  <r>
    <n v="202001"/>
    <x v="0"/>
    <x v="0"/>
    <x v="1"/>
    <x v="368"/>
    <x v="1"/>
    <x v="3"/>
    <x v="7"/>
    <x v="1084"/>
    <x v="223"/>
    <n v="-8"/>
    <n v="-47.52"/>
    <n v="39.520000000000003"/>
    <x v="1"/>
    <s v="CATALOGUES1554675"/>
  </r>
  <r>
    <n v="202001"/>
    <x v="0"/>
    <x v="0"/>
    <x v="1"/>
    <x v="368"/>
    <x v="1"/>
    <x v="3"/>
    <x v="15"/>
    <x v="1076"/>
    <x v="38"/>
    <n v="69"/>
    <n v="18.88"/>
    <n v="50.120000000000005"/>
    <x v="0"/>
    <s v="DECORATION CHARGES1552440"/>
  </r>
  <r>
    <n v="202001"/>
    <x v="0"/>
    <x v="0"/>
    <x v="1"/>
    <x v="368"/>
    <x v="1"/>
    <x v="10"/>
    <x v="36"/>
    <x v="1085"/>
    <x v="13"/>
    <n v="171.7"/>
    <n v="73.94"/>
    <n v="97.759999999999991"/>
    <x v="0"/>
    <s v="SHIRTS1552645"/>
  </r>
  <r>
    <n v="202001"/>
    <x v="0"/>
    <x v="0"/>
    <x v="1"/>
    <x v="368"/>
    <x v="1"/>
    <x v="10"/>
    <x v="36"/>
    <x v="1086"/>
    <x v="174"/>
    <n v="-171.7"/>
    <n v="-74.84"/>
    <n v="-96.859999999999985"/>
    <x v="1"/>
    <s v="SHIRTS1554327"/>
  </r>
  <r>
    <n v="202001"/>
    <x v="0"/>
    <x v="0"/>
    <x v="1"/>
    <x v="369"/>
    <x v="1"/>
    <x v="1"/>
    <x v="3"/>
    <x v="1087"/>
    <x v="106"/>
    <n v="230.44"/>
    <n v="147.38"/>
    <n v="83.06"/>
    <x v="0"/>
    <s v="WRITING1552831"/>
  </r>
  <r>
    <n v="202001"/>
    <x v="0"/>
    <x v="0"/>
    <x v="1"/>
    <x v="370"/>
    <x v="0"/>
    <x v="0"/>
    <x v="18"/>
    <x v="1088"/>
    <x v="7"/>
    <n v="186"/>
    <n v="59.52"/>
    <n v="126.47999999999999"/>
    <x v="0"/>
    <s v="BACKPACKS1553671"/>
  </r>
  <r>
    <n v="202001"/>
    <x v="0"/>
    <x v="0"/>
    <x v="1"/>
    <x v="370"/>
    <x v="0"/>
    <x v="0"/>
    <x v="18"/>
    <x v="1089"/>
    <x v="98"/>
    <n v="806.56"/>
    <n v="286.16000000000003"/>
    <n v="520.39999999999986"/>
    <x v="0"/>
    <s v="BACKPACKS1554380"/>
  </r>
  <r>
    <n v="202001"/>
    <x v="0"/>
    <x v="0"/>
    <x v="1"/>
    <x v="370"/>
    <x v="0"/>
    <x v="0"/>
    <x v="18"/>
    <x v="1090"/>
    <x v="7"/>
    <n v="201.64"/>
    <n v="71.540000000000006"/>
    <n v="130.09999999999997"/>
    <x v="0"/>
    <s v="BACKPACKS1555067"/>
  </r>
  <r>
    <n v="202001"/>
    <x v="0"/>
    <x v="0"/>
    <x v="1"/>
    <x v="370"/>
    <x v="0"/>
    <x v="0"/>
    <x v="0"/>
    <x v="1091"/>
    <x v="7"/>
    <n v="356.88"/>
    <n v="81.36"/>
    <n v="275.52"/>
    <x v="0"/>
    <s v="BUSINESS CASES1553396"/>
  </r>
  <r>
    <n v="202001"/>
    <x v="0"/>
    <x v="0"/>
    <x v="1"/>
    <x v="370"/>
    <x v="0"/>
    <x v="0"/>
    <x v="0"/>
    <x v="1092"/>
    <x v="7"/>
    <n v="65.319999999999993"/>
    <n v="21.88"/>
    <n v="43.44"/>
    <x v="0"/>
    <s v="BUSINESS CASES1553945"/>
  </r>
  <r>
    <n v="202001"/>
    <x v="0"/>
    <x v="0"/>
    <x v="1"/>
    <x v="370"/>
    <x v="0"/>
    <x v="0"/>
    <x v="26"/>
    <x v="1092"/>
    <x v="7"/>
    <n v="157.44"/>
    <n v="38.94"/>
    <n v="118.5"/>
    <x v="0"/>
    <s v="DUFFELS1553945"/>
  </r>
  <r>
    <n v="202001"/>
    <x v="0"/>
    <x v="0"/>
    <x v="1"/>
    <x v="371"/>
    <x v="1"/>
    <x v="7"/>
    <x v="13"/>
    <x v="1093"/>
    <x v="23"/>
    <n v="741.76"/>
    <n v="295.83999999999997"/>
    <n v="445.92"/>
    <x v="0"/>
    <s v="SPORT BOTTLES1551995"/>
  </r>
  <r>
    <n v="202001"/>
    <x v="0"/>
    <x v="0"/>
    <x v="1"/>
    <x v="371"/>
    <x v="1"/>
    <x v="1"/>
    <x v="14"/>
    <x v="1094"/>
    <x v="51"/>
    <n v="800"/>
    <n v="361.84"/>
    <n v="438.16"/>
    <x v="0"/>
    <s v="STATIONERY1552783"/>
  </r>
  <r>
    <n v="202001"/>
    <x v="0"/>
    <x v="0"/>
    <x v="1"/>
    <x v="371"/>
    <x v="1"/>
    <x v="1"/>
    <x v="14"/>
    <x v="1095"/>
    <x v="78"/>
    <n v="1140"/>
    <n v="571.84"/>
    <n v="568.16"/>
    <x v="0"/>
    <s v="STATIONERY1553643"/>
  </r>
  <r>
    <n v="202001"/>
    <x v="0"/>
    <x v="0"/>
    <x v="1"/>
    <x v="371"/>
    <x v="1"/>
    <x v="1"/>
    <x v="14"/>
    <x v="1096"/>
    <x v="7"/>
    <n v="9.86"/>
    <n v="3.7"/>
    <n v="6.1599999999999993"/>
    <x v="0"/>
    <s v="STATIONERY1554053"/>
  </r>
  <r>
    <n v="202001"/>
    <x v="0"/>
    <x v="0"/>
    <x v="1"/>
    <x v="371"/>
    <x v="1"/>
    <x v="5"/>
    <x v="10"/>
    <x v="1097"/>
    <x v="79"/>
    <n v="192"/>
    <n v="66.48"/>
    <n v="125.52"/>
    <x v="0"/>
    <s v="HOUSEWARES1552744"/>
  </r>
  <r>
    <n v="202001"/>
    <x v="0"/>
    <x v="0"/>
    <x v="1"/>
    <x v="371"/>
    <x v="1"/>
    <x v="5"/>
    <x v="10"/>
    <x v="1098"/>
    <x v="6"/>
    <n v="12.8"/>
    <n v="4.4400000000000004"/>
    <n v="8.36"/>
    <x v="0"/>
    <s v="HOUSEWARES1553605"/>
  </r>
  <r>
    <n v="202001"/>
    <x v="0"/>
    <x v="0"/>
    <x v="1"/>
    <x v="371"/>
    <x v="1"/>
    <x v="5"/>
    <x v="10"/>
    <x v="1099"/>
    <x v="79"/>
    <n v="192"/>
    <n v="66.48"/>
    <n v="125.52"/>
    <x v="0"/>
    <s v="HOUSEWARES1553684"/>
  </r>
  <r>
    <n v="202001"/>
    <x v="0"/>
    <x v="0"/>
    <x v="1"/>
    <x v="371"/>
    <x v="1"/>
    <x v="3"/>
    <x v="15"/>
    <x v="1093"/>
    <x v="255"/>
    <n v="107.1"/>
    <n v="22.4"/>
    <n v="84.699999999999989"/>
    <x v="0"/>
    <s v="DECORATION CHARGES1551995"/>
  </r>
  <r>
    <n v="202001"/>
    <x v="0"/>
    <x v="0"/>
    <x v="1"/>
    <x v="371"/>
    <x v="1"/>
    <x v="3"/>
    <x v="15"/>
    <x v="1097"/>
    <x v="85"/>
    <n v="80.2"/>
    <n v="33.18"/>
    <n v="47.02"/>
    <x v="0"/>
    <s v="DECORATION CHARGES1552744"/>
  </r>
  <r>
    <n v="202001"/>
    <x v="0"/>
    <x v="0"/>
    <x v="1"/>
    <x v="371"/>
    <x v="1"/>
    <x v="3"/>
    <x v="15"/>
    <x v="1094"/>
    <x v="52"/>
    <n v="280"/>
    <n v="29.18"/>
    <n v="250.82"/>
    <x v="0"/>
    <s v="DECORATION CHARGES1552783"/>
  </r>
  <r>
    <n v="202001"/>
    <x v="0"/>
    <x v="0"/>
    <x v="1"/>
    <x v="371"/>
    <x v="1"/>
    <x v="3"/>
    <x v="15"/>
    <x v="1095"/>
    <x v="238"/>
    <n v="364"/>
    <n v="33.18"/>
    <n v="330.82"/>
    <x v="0"/>
    <s v="DECORATION CHARGES1553643"/>
  </r>
  <r>
    <n v="202001"/>
    <x v="0"/>
    <x v="0"/>
    <x v="1"/>
    <x v="372"/>
    <x v="0"/>
    <x v="7"/>
    <x v="31"/>
    <x v="1100"/>
    <x v="6"/>
    <n v="9.98"/>
    <n v="6.4"/>
    <n v="3.58"/>
    <x v="0"/>
    <s v="MUGS &amp; TUMBLERS1552957"/>
  </r>
  <r>
    <n v="202001"/>
    <x v="0"/>
    <x v="0"/>
    <x v="1"/>
    <x v="372"/>
    <x v="0"/>
    <x v="7"/>
    <x v="13"/>
    <x v="1100"/>
    <x v="7"/>
    <n v="34.68"/>
    <n v="19.48"/>
    <n v="15.2"/>
    <x v="0"/>
    <s v="SPORT BOTTLES1552957"/>
  </r>
  <r>
    <n v="202001"/>
    <x v="0"/>
    <x v="0"/>
    <x v="1"/>
    <x v="372"/>
    <x v="0"/>
    <x v="1"/>
    <x v="14"/>
    <x v="1100"/>
    <x v="12"/>
    <n v="289.8"/>
    <n v="88.86"/>
    <n v="200.94"/>
    <x v="0"/>
    <s v="STATIONERY1552957"/>
  </r>
  <r>
    <n v="202001"/>
    <x v="0"/>
    <x v="0"/>
    <x v="1"/>
    <x v="372"/>
    <x v="0"/>
    <x v="5"/>
    <x v="10"/>
    <x v="1100"/>
    <x v="184"/>
    <n v="82.72"/>
    <n v="31.46"/>
    <n v="51.26"/>
    <x v="0"/>
    <s v="HOUSEWARES1552957"/>
  </r>
  <r>
    <n v="202001"/>
    <x v="0"/>
    <x v="0"/>
    <x v="1"/>
    <x v="373"/>
    <x v="0"/>
    <x v="1"/>
    <x v="21"/>
    <x v="1101"/>
    <x v="16"/>
    <n v="98"/>
    <n v="52.94"/>
    <n v="45.06"/>
    <x v="0"/>
    <s v="KEYCHAINS1553199"/>
  </r>
  <r>
    <n v="202001"/>
    <x v="0"/>
    <x v="0"/>
    <x v="1"/>
    <x v="373"/>
    <x v="0"/>
    <x v="3"/>
    <x v="15"/>
    <x v="1101"/>
    <x v="242"/>
    <n v="222"/>
    <n v="55.64"/>
    <n v="166.36"/>
    <x v="0"/>
    <s v="DECORATION CHARGES1553199"/>
  </r>
  <r>
    <n v="202001"/>
    <x v="0"/>
    <x v="0"/>
    <x v="1"/>
    <x v="374"/>
    <x v="1"/>
    <x v="0"/>
    <x v="18"/>
    <x v="1102"/>
    <x v="6"/>
    <n v="1.84"/>
    <n v="1.1599999999999999"/>
    <n v="0.68000000000000016"/>
    <x v="0"/>
    <s v="BACKPACKS1554525"/>
  </r>
  <r>
    <n v="202001"/>
    <x v="0"/>
    <x v="0"/>
    <x v="1"/>
    <x v="374"/>
    <x v="1"/>
    <x v="0"/>
    <x v="20"/>
    <x v="1102"/>
    <x v="6"/>
    <n v="0.38"/>
    <n v="0.26"/>
    <n v="0.12"/>
    <x v="0"/>
    <s v="TOTES1554525"/>
  </r>
  <r>
    <n v="202001"/>
    <x v="0"/>
    <x v="0"/>
    <x v="1"/>
    <x v="374"/>
    <x v="1"/>
    <x v="7"/>
    <x v="29"/>
    <x v="1103"/>
    <x v="0"/>
    <n v="528"/>
    <n v="229.62"/>
    <n v="298.38"/>
    <x v="0"/>
    <s v="CERAMICS1554812"/>
  </r>
  <r>
    <n v="202001"/>
    <x v="0"/>
    <x v="0"/>
    <x v="1"/>
    <x v="374"/>
    <x v="1"/>
    <x v="1"/>
    <x v="14"/>
    <x v="1104"/>
    <x v="6"/>
    <n v="60.38"/>
    <n v="49.56"/>
    <n v="10.82"/>
    <x v="0"/>
    <s v="STATIONERY1554862"/>
  </r>
  <r>
    <n v="202001"/>
    <x v="0"/>
    <x v="0"/>
    <x v="1"/>
    <x v="374"/>
    <x v="1"/>
    <x v="5"/>
    <x v="33"/>
    <x v="1102"/>
    <x v="6"/>
    <n v="16.600000000000001"/>
    <n v="7.78"/>
    <n v="8.82"/>
    <x v="0"/>
    <s v="BLANKETS1554525"/>
  </r>
  <r>
    <n v="202001"/>
    <x v="0"/>
    <x v="0"/>
    <x v="1"/>
    <x v="374"/>
    <x v="1"/>
    <x v="5"/>
    <x v="10"/>
    <x v="1102"/>
    <x v="6"/>
    <n v="13.98"/>
    <n v="5.62"/>
    <n v="8.36"/>
    <x v="0"/>
    <s v="HOUSEWARES1554525"/>
  </r>
  <r>
    <n v="202001"/>
    <x v="0"/>
    <x v="0"/>
    <x v="1"/>
    <x v="374"/>
    <x v="1"/>
    <x v="3"/>
    <x v="15"/>
    <x v="1105"/>
    <x v="25"/>
    <n v="172"/>
    <n v="23.88"/>
    <n v="148.12"/>
    <x v="0"/>
    <s v="DECORATION CHARGES1552472"/>
  </r>
  <r>
    <n v="202001"/>
    <x v="0"/>
    <x v="0"/>
    <x v="1"/>
    <x v="374"/>
    <x v="1"/>
    <x v="4"/>
    <x v="8"/>
    <x v="1106"/>
    <x v="16"/>
    <n v="4498"/>
    <n v="1918.22"/>
    <n v="2579.7799999999997"/>
    <x v="0"/>
    <s v="JACKETS1552470"/>
  </r>
  <r>
    <n v="202001"/>
    <x v="0"/>
    <x v="0"/>
    <x v="1"/>
    <x v="374"/>
    <x v="1"/>
    <x v="4"/>
    <x v="8"/>
    <x v="1107"/>
    <x v="211"/>
    <n v="-84.84"/>
    <n v="-31.94"/>
    <n v="-52.900000000000006"/>
    <x v="1"/>
    <s v="JACKETS1554386"/>
  </r>
  <r>
    <n v="202001"/>
    <x v="0"/>
    <x v="0"/>
    <x v="1"/>
    <x v="374"/>
    <x v="1"/>
    <x v="6"/>
    <x v="12"/>
    <x v="1105"/>
    <x v="20"/>
    <n v="4644"/>
    <n v="2353.1"/>
    <n v="2290.9"/>
    <x v="0"/>
    <s v="POWER1552472"/>
  </r>
  <r>
    <n v="202001"/>
    <x v="0"/>
    <x v="0"/>
    <x v="1"/>
    <x v="374"/>
    <x v="1"/>
    <x v="6"/>
    <x v="12"/>
    <x v="1104"/>
    <x v="6"/>
    <n v="43.24"/>
    <n v="36.92"/>
    <n v="6.32"/>
    <x v="0"/>
    <s v="POWER1554862"/>
  </r>
  <r>
    <n v="202001"/>
    <x v="0"/>
    <x v="0"/>
    <x v="1"/>
    <x v="375"/>
    <x v="1"/>
    <x v="0"/>
    <x v="26"/>
    <x v="1108"/>
    <x v="34"/>
    <n v="13.88"/>
    <n v="6.24"/>
    <n v="7.6400000000000006"/>
    <x v="0"/>
    <s v="DUFFELS1552705"/>
  </r>
  <r>
    <n v="202001"/>
    <x v="0"/>
    <x v="0"/>
    <x v="1"/>
    <x v="375"/>
    <x v="1"/>
    <x v="0"/>
    <x v="20"/>
    <x v="1108"/>
    <x v="140"/>
    <n v="12.34"/>
    <n v="5.8"/>
    <n v="6.54"/>
    <x v="0"/>
    <s v="TOTES1552705"/>
  </r>
  <r>
    <n v="202001"/>
    <x v="0"/>
    <x v="0"/>
    <x v="1"/>
    <x v="376"/>
    <x v="1"/>
    <x v="7"/>
    <x v="13"/>
    <x v="1109"/>
    <x v="16"/>
    <n v="1892"/>
    <n v="770.72"/>
    <n v="1121.28"/>
    <x v="0"/>
    <s v="SPORT BOTTLES1553243"/>
  </r>
  <r>
    <n v="202001"/>
    <x v="0"/>
    <x v="0"/>
    <x v="1"/>
    <x v="376"/>
    <x v="1"/>
    <x v="3"/>
    <x v="15"/>
    <x v="1109"/>
    <x v="50"/>
    <n v="206"/>
    <n v="44.36"/>
    <n v="161.63999999999999"/>
    <x v="0"/>
    <s v="DECORATION CHARGES1553243"/>
  </r>
  <r>
    <n v="202001"/>
    <x v="0"/>
    <x v="0"/>
    <x v="1"/>
    <x v="377"/>
    <x v="0"/>
    <x v="1"/>
    <x v="3"/>
    <x v="1110"/>
    <x v="38"/>
    <n v="1011.84"/>
    <n v="643.52"/>
    <n v="368.32000000000005"/>
    <x v="0"/>
    <s v="WRITING1553989"/>
  </r>
  <r>
    <n v="202001"/>
    <x v="0"/>
    <x v="0"/>
    <x v="1"/>
    <x v="378"/>
    <x v="0"/>
    <x v="1"/>
    <x v="3"/>
    <x v="1111"/>
    <x v="34"/>
    <n v="0.96"/>
    <n v="0.4"/>
    <n v="0.55999999999999994"/>
    <x v="0"/>
    <s v="WRITING1553591"/>
  </r>
  <r>
    <n v="202001"/>
    <x v="0"/>
    <x v="0"/>
    <x v="2"/>
    <x v="379"/>
    <x v="1"/>
    <x v="0"/>
    <x v="18"/>
    <x v="1112"/>
    <x v="51"/>
    <n v="1009.112284"/>
    <n v="451.04"/>
    <n v="558.07228400000008"/>
    <x v="0"/>
    <s v="BACKPACKS1108184"/>
  </r>
  <r>
    <n v="202001"/>
    <x v="0"/>
    <x v="0"/>
    <x v="2"/>
    <x v="379"/>
    <x v="1"/>
    <x v="7"/>
    <x v="13"/>
    <x v="1113"/>
    <x v="256"/>
    <n v="450.46772349999998"/>
    <n v="199.08"/>
    <n v="251.38772349999996"/>
    <x v="0"/>
    <s v="SPORT BOTTLES1109094"/>
  </r>
  <r>
    <n v="202001"/>
    <x v="0"/>
    <x v="0"/>
    <x v="2"/>
    <x v="379"/>
    <x v="1"/>
    <x v="1"/>
    <x v="14"/>
    <x v="1114"/>
    <x v="16"/>
    <n v="2058.5890589999999"/>
    <n v="1145.76"/>
    <n v="912.82905899999992"/>
    <x v="0"/>
    <s v="STATIONERY1108206"/>
  </r>
  <r>
    <n v="202001"/>
    <x v="0"/>
    <x v="0"/>
    <x v="2"/>
    <x v="379"/>
    <x v="1"/>
    <x v="5"/>
    <x v="23"/>
    <x v="1115"/>
    <x v="34"/>
    <n v="28.608333250000001"/>
    <n v="10.54"/>
    <n v="18.068333250000002"/>
    <x v="0"/>
    <s v="SAFETY AUTO &amp; TOOLS1109036"/>
  </r>
  <r>
    <n v="202001"/>
    <x v="0"/>
    <x v="0"/>
    <x v="2"/>
    <x v="379"/>
    <x v="1"/>
    <x v="3"/>
    <x v="15"/>
    <x v="1112"/>
    <x v="128"/>
    <n v="643.81363710000005"/>
    <n v="136.88"/>
    <n v="506.93363710000006"/>
    <x v="0"/>
    <s v="DECORATION CHARGES1108184"/>
  </r>
  <r>
    <n v="202001"/>
    <x v="0"/>
    <x v="0"/>
    <x v="2"/>
    <x v="379"/>
    <x v="1"/>
    <x v="3"/>
    <x v="15"/>
    <x v="1114"/>
    <x v="42"/>
    <n v="277.30405560000003"/>
    <n v="25.06"/>
    <n v="252.24405560000002"/>
    <x v="0"/>
    <s v="DECORATION CHARGES1108206"/>
  </r>
  <r>
    <n v="202001"/>
    <x v="0"/>
    <x v="0"/>
    <x v="2"/>
    <x v="380"/>
    <x v="1"/>
    <x v="0"/>
    <x v="20"/>
    <x v="1116"/>
    <x v="21"/>
    <n v="335.52983440000003"/>
    <n v="171.54"/>
    <n v="163.98983440000003"/>
    <x v="0"/>
    <s v="TOTES1108721"/>
  </r>
  <r>
    <n v="202001"/>
    <x v="0"/>
    <x v="0"/>
    <x v="2"/>
    <x v="380"/>
    <x v="1"/>
    <x v="0"/>
    <x v="20"/>
    <x v="1117"/>
    <x v="15"/>
    <n v="32.291593089999999"/>
    <n v="11.92"/>
    <n v="20.371593089999998"/>
    <x v="0"/>
    <s v="TOTES1108808"/>
  </r>
  <r>
    <n v="202001"/>
    <x v="0"/>
    <x v="0"/>
    <x v="2"/>
    <x v="380"/>
    <x v="1"/>
    <x v="1"/>
    <x v="3"/>
    <x v="1118"/>
    <x v="21"/>
    <n v="29.264256230000001"/>
    <n v="3.58"/>
    <n v="25.684256230000003"/>
    <x v="0"/>
    <s v="WRITING1108175"/>
  </r>
  <r>
    <n v="202001"/>
    <x v="0"/>
    <x v="0"/>
    <x v="2"/>
    <x v="380"/>
    <x v="1"/>
    <x v="3"/>
    <x v="15"/>
    <x v="1118"/>
    <x v="100"/>
    <n v="165.4944146"/>
    <n v="37.65945851"/>
    <n v="127.83495608999999"/>
    <x v="0"/>
    <s v="DECORATION CHARGES1108175"/>
  </r>
  <r>
    <n v="202001"/>
    <x v="0"/>
    <x v="0"/>
    <x v="2"/>
    <x v="380"/>
    <x v="1"/>
    <x v="3"/>
    <x v="15"/>
    <x v="1116"/>
    <x v="100"/>
    <n v="418.27704169999998"/>
    <n v="52.16"/>
    <n v="366.11704169999996"/>
    <x v="0"/>
    <s v="DECORATION CHARGES1108721"/>
  </r>
  <r>
    <n v="202001"/>
    <x v="0"/>
    <x v="0"/>
    <x v="2"/>
    <x v="380"/>
    <x v="1"/>
    <x v="3"/>
    <x v="15"/>
    <x v="1117"/>
    <x v="242"/>
    <n v="309.99929359999999"/>
    <n v="67.824952920000001"/>
    <n v="242.17434068"/>
    <x v="0"/>
    <s v="DECORATION CHARGES1108808"/>
  </r>
  <r>
    <n v="202001"/>
    <x v="0"/>
    <x v="0"/>
    <x v="2"/>
    <x v="380"/>
    <x v="1"/>
    <x v="4"/>
    <x v="8"/>
    <x v="1119"/>
    <x v="6"/>
    <n v="61.923166190000003"/>
    <n v="17.72"/>
    <n v="44.203166190000005"/>
    <x v="0"/>
    <s v="JACKETS1108719"/>
  </r>
  <r>
    <n v="202001"/>
    <x v="0"/>
    <x v="0"/>
    <x v="2"/>
    <x v="381"/>
    <x v="0"/>
    <x v="0"/>
    <x v="18"/>
    <x v="1120"/>
    <x v="1"/>
    <n v="240.04763009999999"/>
    <n v="78.599999999999994"/>
    <n v="161.4476301"/>
    <x v="0"/>
    <s v="BACKPACKS1109030"/>
  </r>
  <r>
    <n v="202001"/>
    <x v="0"/>
    <x v="0"/>
    <x v="2"/>
    <x v="382"/>
    <x v="0"/>
    <x v="2"/>
    <x v="6"/>
    <x v="1121"/>
    <x v="70"/>
    <n v="652.08835790000001"/>
    <n v="295.77999999999997"/>
    <n v="356.30835790000003"/>
    <x v="0"/>
    <s v="T-SHIRTS &amp; ACTIVE TOPS1108327"/>
  </r>
  <r>
    <n v="202001"/>
    <x v="0"/>
    <x v="0"/>
    <x v="2"/>
    <x v="383"/>
    <x v="1"/>
    <x v="0"/>
    <x v="20"/>
    <x v="1122"/>
    <x v="35"/>
    <n v="863.90102630000001"/>
    <n v="210.76"/>
    <n v="653.14102630000002"/>
    <x v="0"/>
    <s v="TOTES1108681"/>
  </r>
  <r>
    <n v="202001"/>
    <x v="0"/>
    <x v="0"/>
    <x v="2"/>
    <x v="383"/>
    <x v="1"/>
    <x v="7"/>
    <x v="29"/>
    <x v="1123"/>
    <x v="16"/>
    <n v="483.36478399999999"/>
    <n v="148.52000000000001"/>
    <n v="334.844784"/>
    <x v="0"/>
    <s v="CERAMICS1108663"/>
  </r>
  <r>
    <n v="202001"/>
    <x v="0"/>
    <x v="0"/>
    <x v="2"/>
    <x v="383"/>
    <x v="1"/>
    <x v="7"/>
    <x v="35"/>
    <x v="1124"/>
    <x v="9"/>
    <n v="89.475967990000001"/>
    <n v="28.34"/>
    <n v="61.135967989999997"/>
    <x v="0"/>
    <s v="SPECIALTIES &amp; PACKAGING1108452"/>
  </r>
  <r>
    <n v="202001"/>
    <x v="0"/>
    <x v="0"/>
    <x v="2"/>
    <x v="383"/>
    <x v="1"/>
    <x v="1"/>
    <x v="17"/>
    <x v="1125"/>
    <x v="0"/>
    <n v="144.1012341"/>
    <n v="45.16"/>
    <n v="98.941234100000003"/>
    <x v="0"/>
    <s v="GENERAL1108668"/>
  </r>
  <r>
    <n v="202001"/>
    <x v="0"/>
    <x v="0"/>
    <x v="2"/>
    <x v="383"/>
    <x v="1"/>
    <x v="1"/>
    <x v="21"/>
    <x v="1126"/>
    <x v="18"/>
    <n v="154.39417940000001"/>
    <n v="66"/>
    <n v="88.394179400000013"/>
    <x v="0"/>
    <s v="KEYCHAINS1108330"/>
  </r>
  <r>
    <n v="202001"/>
    <x v="0"/>
    <x v="0"/>
    <x v="2"/>
    <x v="383"/>
    <x v="1"/>
    <x v="1"/>
    <x v="21"/>
    <x v="1127"/>
    <x v="113"/>
    <n v="3027.3368519999999"/>
    <n v="2380.8000000000002"/>
    <n v="646.53685199999973"/>
    <x v="0"/>
    <s v="KEYCHAINS1108397"/>
  </r>
  <r>
    <n v="202001"/>
    <x v="0"/>
    <x v="0"/>
    <x v="2"/>
    <x v="383"/>
    <x v="1"/>
    <x v="1"/>
    <x v="21"/>
    <x v="1128"/>
    <x v="152"/>
    <n v="1009.112284"/>
    <n v="354.14"/>
    <n v="654.97228400000006"/>
    <x v="0"/>
    <s v="KEYCHAINS1108901"/>
  </r>
  <r>
    <n v="202001"/>
    <x v="0"/>
    <x v="0"/>
    <x v="2"/>
    <x v="383"/>
    <x v="1"/>
    <x v="1"/>
    <x v="14"/>
    <x v="1129"/>
    <x v="0"/>
    <n v="349.55649519999997"/>
    <n v="122.38"/>
    <n v="227.17649519999998"/>
    <x v="0"/>
    <s v="STATIONERY1108610"/>
  </r>
  <r>
    <n v="202001"/>
    <x v="0"/>
    <x v="0"/>
    <x v="2"/>
    <x v="383"/>
    <x v="1"/>
    <x v="8"/>
    <x v="16"/>
    <x v="1130"/>
    <x v="94"/>
    <n v="185.6362958"/>
    <n v="121.44"/>
    <n v="64.196295800000001"/>
    <x v="0"/>
    <s v="MEMORY1107803"/>
  </r>
  <r>
    <n v="202001"/>
    <x v="0"/>
    <x v="0"/>
    <x v="2"/>
    <x v="383"/>
    <x v="1"/>
    <x v="8"/>
    <x v="16"/>
    <x v="1131"/>
    <x v="16"/>
    <n v="571.1575527"/>
    <n v="348.48"/>
    <n v="222.67755269999998"/>
    <x v="0"/>
    <s v="MEMORY1108750"/>
  </r>
  <r>
    <n v="202001"/>
    <x v="0"/>
    <x v="0"/>
    <x v="2"/>
    <x v="383"/>
    <x v="1"/>
    <x v="3"/>
    <x v="15"/>
    <x v="1130"/>
    <x v="11"/>
    <n v="106.7479338"/>
    <n v="18.72"/>
    <n v="88.0279338"/>
    <x v="0"/>
    <s v="DECORATION CHARGES1107803"/>
  </r>
  <r>
    <n v="202001"/>
    <x v="0"/>
    <x v="0"/>
    <x v="2"/>
    <x v="383"/>
    <x v="1"/>
    <x v="3"/>
    <x v="15"/>
    <x v="1126"/>
    <x v="19"/>
    <n v="208.88624279999999"/>
    <n v="27.88"/>
    <n v="181.0062428"/>
    <x v="0"/>
    <s v="DECORATION CHARGES1108330"/>
  </r>
  <r>
    <n v="202001"/>
    <x v="0"/>
    <x v="0"/>
    <x v="2"/>
    <x v="383"/>
    <x v="1"/>
    <x v="3"/>
    <x v="15"/>
    <x v="1127"/>
    <x v="257"/>
    <n v="575.19400180000002"/>
    <n v="107.8910758"/>
    <n v="467.30292600000001"/>
    <x v="0"/>
    <s v="DECORATION CHARGES1108397"/>
  </r>
  <r>
    <n v="202001"/>
    <x v="0"/>
    <x v="0"/>
    <x v="2"/>
    <x v="383"/>
    <x v="1"/>
    <x v="3"/>
    <x v="15"/>
    <x v="1129"/>
    <x v="129"/>
    <n v="150.15590779999999"/>
    <n v="21.88"/>
    <n v="128.2759078"/>
    <x v="0"/>
    <s v="DECORATION CHARGES1108610"/>
  </r>
  <r>
    <n v="202001"/>
    <x v="0"/>
    <x v="0"/>
    <x v="2"/>
    <x v="383"/>
    <x v="1"/>
    <x v="3"/>
    <x v="15"/>
    <x v="1123"/>
    <x v="50"/>
    <n v="225.4356842"/>
    <n v="37.76"/>
    <n v="187.67568420000001"/>
    <x v="0"/>
    <s v="DECORATION CHARGES1108663"/>
  </r>
  <r>
    <n v="202001"/>
    <x v="0"/>
    <x v="0"/>
    <x v="2"/>
    <x v="383"/>
    <x v="1"/>
    <x v="3"/>
    <x v="15"/>
    <x v="1122"/>
    <x v="45"/>
    <n v="310.80658340000002"/>
    <n v="48.58"/>
    <n v="262.22658340000004"/>
    <x v="0"/>
    <s v="DECORATION CHARGES1108681"/>
  </r>
  <r>
    <n v="202001"/>
    <x v="0"/>
    <x v="0"/>
    <x v="2"/>
    <x v="383"/>
    <x v="1"/>
    <x v="3"/>
    <x v="15"/>
    <x v="1131"/>
    <x v="42"/>
    <n v="70.63785987"/>
    <n v="19.88"/>
    <n v="50.757859870000004"/>
    <x v="0"/>
    <s v="DECORATION CHARGES1108750"/>
  </r>
  <r>
    <n v="202001"/>
    <x v="0"/>
    <x v="0"/>
    <x v="2"/>
    <x v="384"/>
    <x v="1"/>
    <x v="1"/>
    <x v="14"/>
    <x v="1132"/>
    <x v="16"/>
    <n v="262.36919380000001"/>
    <n v="104.94"/>
    <n v="157.42919380000001"/>
    <x v="0"/>
    <s v="STATIONERY1108572"/>
  </r>
  <r>
    <n v="202001"/>
    <x v="0"/>
    <x v="0"/>
    <x v="2"/>
    <x v="384"/>
    <x v="1"/>
    <x v="5"/>
    <x v="30"/>
    <x v="1133"/>
    <x v="21"/>
    <n v="514.64726480000002"/>
    <n v="125.36"/>
    <n v="389.2872648"/>
    <x v="0"/>
    <s v="OUTDOOR &amp; LEISURE1108247"/>
  </r>
  <r>
    <n v="202001"/>
    <x v="0"/>
    <x v="0"/>
    <x v="2"/>
    <x v="384"/>
    <x v="1"/>
    <x v="3"/>
    <x v="15"/>
    <x v="1133"/>
    <x v="24"/>
    <n v="404.65402590000002"/>
    <n v="82.44"/>
    <n v="322.21402590000002"/>
    <x v="0"/>
    <s v="DECORATION CHARGES1108247"/>
  </r>
  <r>
    <n v="202001"/>
    <x v="0"/>
    <x v="0"/>
    <x v="2"/>
    <x v="384"/>
    <x v="1"/>
    <x v="3"/>
    <x v="15"/>
    <x v="1132"/>
    <x v="63"/>
    <n v="223.2156372"/>
    <n v="73.52"/>
    <n v="149.69563720000002"/>
    <x v="0"/>
    <s v="DECORATION CHARGES1108572"/>
  </r>
  <r>
    <n v="202001"/>
    <x v="0"/>
    <x v="0"/>
    <x v="2"/>
    <x v="385"/>
    <x v="1"/>
    <x v="1"/>
    <x v="1"/>
    <x v="1134"/>
    <x v="2"/>
    <n v="13.320282150000001"/>
    <n v="4.16"/>
    <n v="9.1602821500000005"/>
    <x v="0"/>
    <s v="DESKTOP1109138"/>
  </r>
  <r>
    <n v="202001"/>
    <x v="0"/>
    <x v="0"/>
    <x v="2"/>
    <x v="385"/>
    <x v="1"/>
    <x v="1"/>
    <x v="2"/>
    <x v="1135"/>
    <x v="7"/>
    <n v="32.695238000000003"/>
    <n v="10.96"/>
    <n v="21.735238000000003"/>
    <x v="0"/>
    <s v="UMBRELLAS1109218"/>
  </r>
  <r>
    <n v="202001"/>
    <x v="0"/>
    <x v="0"/>
    <x v="2"/>
    <x v="386"/>
    <x v="0"/>
    <x v="1"/>
    <x v="21"/>
    <x v="1136"/>
    <x v="12"/>
    <n v="27.54876535"/>
    <n v="7.22"/>
    <n v="20.328765350000001"/>
    <x v="0"/>
    <s v="KEYCHAINS1108505"/>
  </r>
  <r>
    <n v="202001"/>
    <x v="0"/>
    <x v="0"/>
    <x v="2"/>
    <x v="387"/>
    <x v="1"/>
    <x v="2"/>
    <x v="34"/>
    <x v="1137"/>
    <x v="2"/>
    <n v="188.38309939999999"/>
    <n v="111.36"/>
    <n v="77.023099399999992"/>
    <x v="0"/>
    <s v="VESTS-BODYWARMERS1108722"/>
  </r>
  <r>
    <n v="202001"/>
    <x v="0"/>
    <x v="0"/>
    <x v="2"/>
    <x v="388"/>
    <x v="1"/>
    <x v="7"/>
    <x v="31"/>
    <x v="1138"/>
    <x v="22"/>
    <n v="363.28041999999999"/>
    <n v="119.8"/>
    <n v="243.48041999999998"/>
    <x v="0"/>
    <s v="MUGS &amp; TUMBLERS1109040"/>
  </r>
  <r>
    <n v="202001"/>
    <x v="0"/>
    <x v="0"/>
    <x v="2"/>
    <x v="388"/>
    <x v="1"/>
    <x v="1"/>
    <x v="17"/>
    <x v="1139"/>
    <x v="16"/>
    <n v="205.8589059"/>
    <n v="69.900000000000006"/>
    <n v="135.95890589999999"/>
    <x v="0"/>
    <s v="GENERAL1108814"/>
  </r>
  <r>
    <n v="202001"/>
    <x v="0"/>
    <x v="0"/>
    <x v="2"/>
    <x v="388"/>
    <x v="1"/>
    <x v="1"/>
    <x v="17"/>
    <x v="1140"/>
    <x v="16"/>
    <n v="111.00235120000001"/>
    <n v="41.46"/>
    <n v="69.542351200000013"/>
    <x v="0"/>
    <s v="GENERAL1108818"/>
  </r>
  <r>
    <n v="202001"/>
    <x v="0"/>
    <x v="0"/>
    <x v="2"/>
    <x v="388"/>
    <x v="1"/>
    <x v="3"/>
    <x v="15"/>
    <x v="1139"/>
    <x v="42"/>
    <n v="110.8005288"/>
    <n v="19.88"/>
    <n v="90.9205288"/>
    <x v="0"/>
    <s v="DECORATION CHARGES1108814"/>
  </r>
  <r>
    <n v="202001"/>
    <x v="0"/>
    <x v="0"/>
    <x v="2"/>
    <x v="388"/>
    <x v="1"/>
    <x v="3"/>
    <x v="15"/>
    <x v="1138"/>
    <x v="23"/>
    <n v="160.48921999999999"/>
    <n v="22.38"/>
    <n v="138.10921999999999"/>
    <x v="0"/>
    <s v="DECORATION CHARGES1109040"/>
  </r>
  <r>
    <n v="202001"/>
    <x v="0"/>
    <x v="0"/>
    <x v="2"/>
    <x v="389"/>
    <x v="1"/>
    <x v="0"/>
    <x v="20"/>
    <x v="1141"/>
    <x v="6"/>
    <n v="4.6620987520000003"/>
    <n v="1.72"/>
    <n v="2.9420987520000006"/>
    <x v="0"/>
    <s v="TOTES1109140"/>
  </r>
  <r>
    <n v="202001"/>
    <x v="0"/>
    <x v="0"/>
    <x v="2"/>
    <x v="389"/>
    <x v="1"/>
    <x v="1"/>
    <x v="14"/>
    <x v="1142"/>
    <x v="15"/>
    <n v="160.95339999999999"/>
    <n v="46.9"/>
    <n v="114.05339999999998"/>
    <x v="0"/>
    <s v="STATIONERY1108707"/>
  </r>
  <r>
    <n v="202001"/>
    <x v="0"/>
    <x v="0"/>
    <x v="2"/>
    <x v="389"/>
    <x v="1"/>
    <x v="1"/>
    <x v="3"/>
    <x v="1142"/>
    <x v="0"/>
    <n v="116.65338"/>
    <n v="85.58"/>
    <n v="31.07338"/>
    <x v="0"/>
    <s v="WRITING1108707"/>
  </r>
  <r>
    <n v="202001"/>
    <x v="0"/>
    <x v="0"/>
    <x v="2"/>
    <x v="389"/>
    <x v="1"/>
    <x v="3"/>
    <x v="15"/>
    <x v="1142"/>
    <x v="258"/>
    <n v="497.99687999999998"/>
    <n v="108.92"/>
    <n v="389.07687999999996"/>
    <x v="0"/>
    <s v="DECORATION CHARGES1108707"/>
  </r>
  <r>
    <n v="202001"/>
    <x v="0"/>
    <x v="0"/>
    <x v="2"/>
    <x v="389"/>
    <x v="1"/>
    <x v="6"/>
    <x v="32"/>
    <x v="1141"/>
    <x v="34"/>
    <n v="11.988253930000001"/>
    <n v="3.94"/>
    <n v="8.0482539300000013"/>
    <x v="0"/>
    <s v="GENERAL TECH1109140"/>
  </r>
  <r>
    <n v="202001"/>
    <x v="0"/>
    <x v="0"/>
    <x v="2"/>
    <x v="390"/>
    <x v="1"/>
    <x v="1"/>
    <x v="2"/>
    <x v="1143"/>
    <x v="16"/>
    <n v="605.46737040000005"/>
    <n v="253.34"/>
    <n v="352.12737040000002"/>
    <x v="0"/>
    <s v="UMBRELLAS1108390"/>
  </r>
  <r>
    <n v="202001"/>
    <x v="0"/>
    <x v="0"/>
    <x v="2"/>
    <x v="390"/>
    <x v="1"/>
    <x v="5"/>
    <x v="23"/>
    <x v="1144"/>
    <x v="32"/>
    <n v="1245.2445580000001"/>
    <n v="1033.3399999999999"/>
    <n v="211.90455800000018"/>
    <x v="0"/>
    <s v="SAFETY AUTO &amp; TOOLS1108331"/>
  </r>
  <r>
    <n v="202001"/>
    <x v="0"/>
    <x v="0"/>
    <x v="2"/>
    <x v="390"/>
    <x v="1"/>
    <x v="3"/>
    <x v="15"/>
    <x v="1143"/>
    <x v="56"/>
    <n v="355.20752390000001"/>
    <n v="74.319999999999993"/>
    <n v="280.88752390000002"/>
    <x v="0"/>
    <s v="DECORATION CHARGES1108390"/>
  </r>
  <r>
    <n v="202001"/>
    <x v="0"/>
    <x v="0"/>
    <x v="2"/>
    <x v="391"/>
    <x v="1"/>
    <x v="1"/>
    <x v="21"/>
    <x v="1145"/>
    <x v="259"/>
    <n v="1163.708286"/>
    <n v="392.32"/>
    <n v="771.38828600000011"/>
    <x v="0"/>
    <s v="KEYCHAINS1108409"/>
  </r>
  <r>
    <n v="202001"/>
    <x v="0"/>
    <x v="0"/>
    <x v="2"/>
    <x v="391"/>
    <x v="1"/>
    <x v="3"/>
    <x v="15"/>
    <x v="1145"/>
    <x v="260"/>
    <n v="633.03631800000005"/>
    <n v="19.48"/>
    <n v="613.55631800000003"/>
    <x v="0"/>
    <s v="DECORATION CHARGES1108409"/>
  </r>
  <r>
    <n v="202001"/>
    <x v="0"/>
    <x v="0"/>
    <x v="2"/>
    <x v="392"/>
    <x v="0"/>
    <x v="1"/>
    <x v="17"/>
    <x v="1146"/>
    <x v="15"/>
    <n v="60.546737039999996"/>
    <n v="19.82"/>
    <n v="40.726737039999996"/>
    <x v="0"/>
    <s v="GENERAL1109079"/>
  </r>
  <r>
    <n v="202001"/>
    <x v="0"/>
    <x v="0"/>
    <x v="2"/>
    <x v="392"/>
    <x v="0"/>
    <x v="5"/>
    <x v="23"/>
    <x v="1147"/>
    <x v="32"/>
    <n v="1574.2151630000001"/>
    <n v="513.04"/>
    <n v="1061.1751630000001"/>
    <x v="0"/>
    <s v="SAFETY AUTO &amp; TOOLS1108358"/>
  </r>
  <r>
    <n v="202001"/>
    <x v="0"/>
    <x v="0"/>
    <x v="2"/>
    <x v="392"/>
    <x v="0"/>
    <x v="3"/>
    <x v="15"/>
    <x v="1147"/>
    <x v="40"/>
    <n v="357.22574850000001"/>
    <n v="37.880000000000003"/>
    <n v="319.34574850000001"/>
    <x v="0"/>
    <s v="DECORATION CHARGES1108358"/>
  </r>
  <r>
    <n v="202001"/>
    <x v="0"/>
    <x v="0"/>
    <x v="2"/>
    <x v="393"/>
    <x v="1"/>
    <x v="7"/>
    <x v="13"/>
    <x v="1148"/>
    <x v="15"/>
    <n v="635.7407389"/>
    <n v="349.22"/>
    <n v="286.52073889999997"/>
    <x v="0"/>
    <s v="SPORT BOTTLES1108242"/>
  </r>
  <r>
    <n v="202001"/>
    <x v="0"/>
    <x v="0"/>
    <x v="2"/>
    <x v="393"/>
    <x v="1"/>
    <x v="1"/>
    <x v="14"/>
    <x v="1149"/>
    <x v="2"/>
    <n v="289.93814140000001"/>
    <n v="91.06"/>
    <n v="198.8781414"/>
    <x v="0"/>
    <s v="STATIONERY1108687"/>
  </r>
  <r>
    <n v="202001"/>
    <x v="0"/>
    <x v="0"/>
    <x v="2"/>
    <x v="393"/>
    <x v="1"/>
    <x v="1"/>
    <x v="3"/>
    <x v="1150"/>
    <x v="113"/>
    <n v="1110.023512"/>
    <n v="662.12"/>
    <n v="447.90351199999998"/>
    <x v="0"/>
    <s v="WRITING1107624"/>
  </r>
  <r>
    <n v="202001"/>
    <x v="0"/>
    <x v="0"/>
    <x v="2"/>
    <x v="393"/>
    <x v="1"/>
    <x v="5"/>
    <x v="10"/>
    <x v="1151"/>
    <x v="7"/>
    <n v="39.137410819999999"/>
    <n v="10.76"/>
    <n v="28.377410820000001"/>
    <x v="0"/>
    <s v="HOUSEWARES1108984"/>
  </r>
  <r>
    <n v="202001"/>
    <x v="0"/>
    <x v="0"/>
    <x v="2"/>
    <x v="393"/>
    <x v="1"/>
    <x v="2"/>
    <x v="6"/>
    <x v="1152"/>
    <x v="261"/>
    <n v="1646.871247"/>
    <n v="973.64"/>
    <n v="673.23124700000005"/>
    <x v="0"/>
    <s v="T-SHIRTS &amp; ACTIVE TOPS1108615"/>
  </r>
  <r>
    <n v="202001"/>
    <x v="0"/>
    <x v="0"/>
    <x v="2"/>
    <x v="393"/>
    <x v="1"/>
    <x v="3"/>
    <x v="15"/>
    <x v="1150"/>
    <x v="262"/>
    <n v="1337.073776"/>
    <n v="300.02"/>
    <n v="1037.053776"/>
    <x v="0"/>
    <s v="DECORATION CHARGES1107624"/>
  </r>
  <r>
    <n v="202001"/>
    <x v="0"/>
    <x v="0"/>
    <x v="2"/>
    <x v="393"/>
    <x v="1"/>
    <x v="3"/>
    <x v="15"/>
    <x v="1148"/>
    <x v="38"/>
    <n v="252.58080469999999"/>
    <n v="1.44"/>
    <n v="251.14080469999999"/>
    <x v="0"/>
    <s v="DECORATION CHARGES1108242"/>
  </r>
  <r>
    <n v="202001"/>
    <x v="0"/>
    <x v="0"/>
    <x v="2"/>
    <x v="393"/>
    <x v="1"/>
    <x v="3"/>
    <x v="15"/>
    <x v="1152"/>
    <x v="263"/>
    <n v="716.75227299999995"/>
    <n v="64.739999999999995"/>
    <n v="652.01227299999994"/>
    <x v="0"/>
    <s v="DECORATION CHARGES1108615"/>
  </r>
  <r>
    <n v="202001"/>
    <x v="0"/>
    <x v="0"/>
    <x v="2"/>
    <x v="394"/>
    <x v="1"/>
    <x v="0"/>
    <x v="20"/>
    <x v="1153"/>
    <x v="16"/>
    <n v="231.49035789999999"/>
    <n v="57.72"/>
    <n v="173.77035789999999"/>
    <x v="0"/>
    <s v="TOTES1108638"/>
  </r>
  <r>
    <n v="202001"/>
    <x v="0"/>
    <x v="0"/>
    <x v="2"/>
    <x v="394"/>
    <x v="1"/>
    <x v="3"/>
    <x v="15"/>
    <x v="1153"/>
    <x v="42"/>
    <n v="215.5463838"/>
    <n v="23.58"/>
    <n v="191.96638380000002"/>
    <x v="0"/>
    <s v="DECORATION CHARGES1108638"/>
  </r>
  <r>
    <n v="202001"/>
    <x v="0"/>
    <x v="0"/>
    <x v="2"/>
    <x v="395"/>
    <x v="1"/>
    <x v="9"/>
    <x v="28"/>
    <x v="1154"/>
    <x v="7"/>
    <n v="4.6015520150000002"/>
    <n v="1.6"/>
    <n v="3.0015520150000001"/>
    <x v="0"/>
    <s v="HEADWEAR1108855"/>
  </r>
  <r>
    <n v="202001"/>
    <x v="0"/>
    <x v="0"/>
    <x v="2"/>
    <x v="395"/>
    <x v="1"/>
    <x v="1"/>
    <x v="2"/>
    <x v="1155"/>
    <x v="18"/>
    <n v="4591.4608920000001"/>
    <n v="1991.36"/>
    <n v="2600.1008920000004"/>
    <x v="0"/>
    <s v="UMBRELLAS1108908"/>
  </r>
  <r>
    <n v="202001"/>
    <x v="0"/>
    <x v="0"/>
    <x v="2"/>
    <x v="395"/>
    <x v="1"/>
    <x v="3"/>
    <x v="15"/>
    <x v="1156"/>
    <x v="19"/>
    <n v="420.79982239999998"/>
    <n v="31.18"/>
    <n v="389.61982239999998"/>
    <x v="0"/>
    <s v="DECORATION CHARGES1108207"/>
  </r>
  <r>
    <n v="202001"/>
    <x v="0"/>
    <x v="0"/>
    <x v="2"/>
    <x v="395"/>
    <x v="1"/>
    <x v="3"/>
    <x v="15"/>
    <x v="1155"/>
    <x v="19"/>
    <n v="502.53791740000003"/>
    <n v="63.58"/>
    <n v="438.95791740000004"/>
    <x v="0"/>
    <s v="DECORATION CHARGES1108908"/>
  </r>
  <r>
    <n v="202001"/>
    <x v="0"/>
    <x v="0"/>
    <x v="2"/>
    <x v="395"/>
    <x v="1"/>
    <x v="6"/>
    <x v="32"/>
    <x v="1156"/>
    <x v="18"/>
    <n v="302.73368520000002"/>
    <n v="80.7"/>
    <n v="222.03368520000004"/>
    <x v="0"/>
    <s v="GENERAL TECH1108207"/>
  </r>
  <r>
    <n v="202001"/>
    <x v="0"/>
    <x v="0"/>
    <x v="2"/>
    <x v="396"/>
    <x v="1"/>
    <x v="0"/>
    <x v="20"/>
    <x v="1157"/>
    <x v="253"/>
    <n v="85.471810450000007"/>
    <n v="23.62"/>
    <n v="61.851810450000002"/>
    <x v="0"/>
    <s v="TOTES1108517"/>
  </r>
  <r>
    <n v="202001"/>
    <x v="0"/>
    <x v="0"/>
    <x v="2"/>
    <x v="396"/>
    <x v="1"/>
    <x v="0"/>
    <x v="20"/>
    <x v="1158"/>
    <x v="16"/>
    <n v="134.2119338"/>
    <n v="45.1"/>
    <n v="89.111933800000003"/>
    <x v="0"/>
    <s v="TOTES1108879"/>
  </r>
  <r>
    <n v="202001"/>
    <x v="0"/>
    <x v="0"/>
    <x v="2"/>
    <x v="396"/>
    <x v="1"/>
    <x v="7"/>
    <x v="29"/>
    <x v="1159"/>
    <x v="16"/>
    <n v="402.43397879999998"/>
    <n v="154.66"/>
    <n v="247.77397879999998"/>
    <x v="0"/>
    <s v="CERAMICS1107431"/>
  </r>
  <r>
    <n v="202001"/>
    <x v="0"/>
    <x v="0"/>
    <x v="2"/>
    <x v="396"/>
    <x v="1"/>
    <x v="7"/>
    <x v="29"/>
    <x v="1160"/>
    <x v="15"/>
    <n v="216.45458489999999"/>
    <n v="60.58"/>
    <n v="155.8745849"/>
    <x v="0"/>
    <s v="CERAMICS1109026"/>
  </r>
  <r>
    <n v="202001"/>
    <x v="0"/>
    <x v="0"/>
    <x v="2"/>
    <x v="396"/>
    <x v="1"/>
    <x v="1"/>
    <x v="17"/>
    <x v="1161"/>
    <x v="36"/>
    <n v="582.76234399999998"/>
    <n v="170.68"/>
    <n v="412.08234399999998"/>
    <x v="0"/>
    <s v="GENERAL1108983"/>
  </r>
  <r>
    <n v="202001"/>
    <x v="0"/>
    <x v="0"/>
    <x v="2"/>
    <x v="396"/>
    <x v="1"/>
    <x v="1"/>
    <x v="14"/>
    <x v="1162"/>
    <x v="104"/>
    <n v="4098.4086299999999"/>
    <n v="2376.64"/>
    <n v="1721.76863"/>
    <x v="0"/>
    <s v="STATIONERY1105974"/>
  </r>
  <r>
    <n v="202001"/>
    <x v="0"/>
    <x v="0"/>
    <x v="2"/>
    <x v="396"/>
    <x v="1"/>
    <x v="1"/>
    <x v="14"/>
    <x v="1163"/>
    <x v="21"/>
    <n v="1658.980595"/>
    <n v="585.32000000000005"/>
    <n v="1073.6605949999998"/>
    <x v="0"/>
    <s v="STATIONERY1108765"/>
  </r>
  <r>
    <n v="202001"/>
    <x v="0"/>
    <x v="0"/>
    <x v="2"/>
    <x v="396"/>
    <x v="1"/>
    <x v="1"/>
    <x v="14"/>
    <x v="1164"/>
    <x v="15"/>
    <n v="131.1845969"/>
    <n v="53.1"/>
    <n v="78.084596900000008"/>
    <x v="0"/>
    <s v="STATIONERY1108925"/>
  </r>
  <r>
    <n v="202001"/>
    <x v="0"/>
    <x v="0"/>
    <x v="2"/>
    <x v="396"/>
    <x v="1"/>
    <x v="1"/>
    <x v="3"/>
    <x v="1157"/>
    <x v="253"/>
    <n v="36.630775909999997"/>
    <n v="12.84"/>
    <n v="23.790775909999997"/>
    <x v="0"/>
    <s v="WRITING1108517"/>
  </r>
  <r>
    <n v="202001"/>
    <x v="0"/>
    <x v="0"/>
    <x v="2"/>
    <x v="396"/>
    <x v="1"/>
    <x v="3"/>
    <x v="15"/>
    <x v="1162"/>
    <x v="264"/>
    <n v="468.18773520000002"/>
    <n v="27.26"/>
    <n v="440.92773520000003"/>
    <x v="0"/>
    <s v="DECORATION CHARGES1105974"/>
  </r>
  <r>
    <n v="202001"/>
    <x v="0"/>
    <x v="0"/>
    <x v="2"/>
    <x v="396"/>
    <x v="1"/>
    <x v="3"/>
    <x v="15"/>
    <x v="1159"/>
    <x v="42"/>
    <n v="239.7650787"/>
    <n v="23.18"/>
    <n v="216.5850787"/>
    <x v="0"/>
    <s v="DECORATION CHARGES1107431"/>
  </r>
  <r>
    <n v="202001"/>
    <x v="0"/>
    <x v="0"/>
    <x v="2"/>
    <x v="396"/>
    <x v="1"/>
    <x v="3"/>
    <x v="15"/>
    <x v="1165"/>
    <x v="265"/>
    <n v="884.38600559999998"/>
    <n v="306.44"/>
    <n v="577.94600560000003"/>
    <x v="0"/>
    <s v="DECORATION CHARGES1107872"/>
  </r>
  <r>
    <n v="202001"/>
    <x v="0"/>
    <x v="0"/>
    <x v="2"/>
    <x v="396"/>
    <x v="1"/>
    <x v="3"/>
    <x v="15"/>
    <x v="1157"/>
    <x v="266"/>
    <n v="354.52132760000001"/>
    <n v="71.867895899999994"/>
    <n v="282.6534317"/>
    <x v="0"/>
    <s v="DECORATION CHARGES1108517"/>
  </r>
  <r>
    <n v="202001"/>
    <x v="0"/>
    <x v="0"/>
    <x v="2"/>
    <x v="396"/>
    <x v="1"/>
    <x v="3"/>
    <x v="15"/>
    <x v="1163"/>
    <x v="100"/>
    <n v="469.74176820000002"/>
    <n v="94.88"/>
    <n v="374.86176820000003"/>
    <x v="0"/>
    <s v="DECORATION CHARGES1108765"/>
  </r>
  <r>
    <n v="202001"/>
    <x v="0"/>
    <x v="0"/>
    <x v="2"/>
    <x v="396"/>
    <x v="1"/>
    <x v="3"/>
    <x v="15"/>
    <x v="1158"/>
    <x v="50"/>
    <n v="195.9696055"/>
    <n v="37.159999999999997"/>
    <n v="158.8096055"/>
    <x v="0"/>
    <s v="DECORATION CHARGES1108879"/>
  </r>
  <r>
    <n v="202001"/>
    <x v="0"/>
    <x v="0"/>
    <x v="2"/>
    <x v="396"/>
    <x v="1"/>
    <x v="3"/>
    <x v="15"/>
    <x v="1161"/>
    <x v="41"/>
    <n v="660.96854599999995"/>
    <n v="88.58"/>
    <n v="572.38854599999991"/>
    <x v="0"/>
    <s v="DECORATION CHARGES1108983"/>
  </r>
  <r>
    <n v="202001"/>
    <x v="0"/>
    <x v="0"/>
    <x v="2"/>
    <x v="396"/>
    <x v="1"/>
    <x v="3"/>
    <x v="15"/>
    <x v="1160"/>
    <x v="17"/>
    <n v="295.3671655"/>
    <n v="54.64"/>
    <n v="240.72716550000001"/>
    <x v="0"/>
    <s v="DECORATION CHARGES1109026"/>
  </r>
  <r>
    <n v="202001"/>
    <x v="0"/>
    <x v="0"/>
    <x v="2"/>
    <x v="396"/>
    <x v="1"/>
    <x v="6"/>
    <x v="32"/>
    <x v="1165"/>
    <x v="58"/>
    <n v="1027.780861"/>
    <n v="408.18"/>
    <n v="619.6008609999999"/>
    <x v="0"/>
    <s v="GENERAL TECH1107872"/>
  </r>
  <r>
    <n v="202001"/>
    <x v="0"/>
    <x v="0"/>
    <x v="2"/>
    <x v="397"/>
    <x v="0"/>
    <x v="0"/>
    <x v="20"/>
    <x v="1166"/>
    <x v="2"/>
    <n v="14.43030566"/>
    <n v="3.02"/>
    <n v="11.410305660000001"/>
    <x v="0"/>
    <s v="TOTES1108682"/>
  </r>
  <r>
    <n v="202001"/>
    <x v="0"/>
    <x v="0"/>
    <x v="2"/>
    <x v="398"/>
    <x v="1"/>
    <x v="0"/>
    <x v="20"/>
    <x v="1167"/>
    <x v="15"/>
    <n v="77.197089719999994"/>
    <n v="35.32"/>
    <n v="41.877089719999994"/>
    <x v="0"/>
    <s v="TOTES1108591"/>
  </r>
  <r>
    <n v="202001"/>
    <x v="0"/>
    <x v="0"/>
    <x v="2"/>
    <x v="398"/>
    <x v="1"/>
    <x v="5"/>
    <x v="23"/>
    <x v="1168"/>
    <x v="18"/>
    <n v="730.59729359999994"/>
    <n v="627.66"/>
    <n v="102.93729359999998"/>
    <x v="0"/>
    <s v="SAFETY AUTO &amp; TOOLS1107710"/>
  </r>
  <r>
    <n v="202001"/>
    <x v="0"/>
    <x v="0"/>
    <x v="2"/>
    <x v="399"/>
    <x v="1"/>
    <x v="0"/>
    <x v="18"/>
    <x v="1169"/>
    <x v="13"/>
    <n v="594.36713520000001"/>
    <n v="312.32"/>
    <n v="282.04713520000001"/>
    <x v="0"/>
    <s v="BACKPACKS1109098"/>
  </r>
  <r>
    <n v="202001"/>
    <x v="0"/>
    <x v="0"/>
    <x v="2"/>
    <x v="399"/>
    <x v="1"/>
    <x v="7"/>
    <x v="29"/>
    <x v="1170"/>
    <x v="15"/>
    <n v="188.9058196"/>
    <n v="60.26"/>
    <n v="128.64581960000001"/>
    <x v="0"/>
    <s v="CERAMICS1108204"/>
  </r>
  <r>
    <n v="202001"/>
    <x v="0"/>
    <x v="0"/>
    <x v="2"/>
    <x v="399"/>
    <x v="1"/>
    <x v="9"/>
    <x v="28"/>
    <x v="1171"/>
    <x v="16"/>
    <n v="195.7677831"/>
    <n v="107.42"/>
    <n v="88.347783100000001"/>
    <x v="0"/>
    <s v="HEADWEAR1108684"/>
  </r>
  <r>
    <n v="202001"/>
    <x v="0"/>
    <x v="0"/>
    <x v="2"/>
    <x v="399"/>
    <x v="1"/>
    <x v="1"/>
    <x v="3"/>
    <x v="1170"/>
    <x v="18"/>
    <n v="157.42151630000001"/>
    <n v="55.46"/>
    <n v="101.9615163"/>
    <x v="0"/>
    <s v="WRITING1108204"/>
  </r>
  <r>
    <n v="202001"/>
    <x v="0"/>
    <x v="0"/>
    <x v="2"/>
    <x v="399"/>
    <x v="1"/>
    <x v="1"/>
    <x v="3"/>
    <x v="1172"/>
    <x v="21"/>
    <n v="78.710758150000004"/>
    <n v="28.62"/>
    <n v="50.090758149999999"/>
    <x v="0"/>
    <s v="WRITING1108388"/>
  </r>
  <r>
    <n v="202001"/>
    <x v="0"/>
    <x v="0"/>
    <x v="2"/>
    <x v="399"/>
    <x v="1"/>
    <x v="1"/>
    <x v="3"/>
    <x v="1173"/>
    <x v="32"/>
    <n v="209.89535509999999"/>
    <n v="114.32"/>
    <n v="95.575355099999996"/>
    <x v="0"/>
    <s v="WRITING1108616"/>
  </r>
  <r>
    <n v="202001"/>
    <x v="0"/>
    <x v="0"/>
    <x v="2"/>
    <x v="399"/>
    <x v="1"/>
    <x v="2"/>
    <x v="6"/>
    <x v="1174"/>
    <x v="0"/>
    <n v="807.28982710000002"/>
    <n v="478.74"/>
    <n v="328.54982710000002"/>
    <x v="0"/>
    <s v="T-SHIRTS &amp; ACTIVE TOPS1108075"/>
  </r>
  <r>
    <n v="202001"/>
    <x v="0"/>
    <x v="0"/>
    <x v="2"/>
    <x v="399"/>
    <x v="1"/>
    <x v="3"/>
    <x v="15"/>
    <x v="1174"/>
    <x v="196"/>
    <n v="1235.9607249999999"/>
    <n v="100.74"/>
    <n v="1135.2207249999999"/>
    <x v="0"/>
    <s v="DECORATION CHARGES1108075"/>
  </r>
  <r>
    <n v="202001"/>
    <x v="0"/>
    <x v="0"/>
    <x v="2"/>
    <x v="399"/>
    <x v="1"/>
    <x v="3"/>
    <x v="15"/>
    <x v="1170"/>
    <x v="267"/>
    <n v="629.28242030000001"/>
    <n v="72.2"/>
    <n v="557.08242029999997"/>
    <x v="0"/>
    <s v="DECORATION CHARGES1108204"/>
  </r>
  <r>
    <n v="202001"/>
    <x v="0"/>
    <x v="0"/>
    <x v="2"/>
    <x v="399"/>
    <x v="1"/>
    <x v="3"/>
    <x v="15"/>
    <x v="1172"/>
    <x v="90"/>
    <n v="129.6709285"/>
    <n v="55.793754810000003"/>
    <n v="73.877173690000006"/>
    <x v="0"/>
    <s v="DECORATION CHARGES1108388"/>
  </r>
  <r>
    <n v="202001"/>
    <x v="0"/>
    <x v="0"/>
    <x v="2"/>
    <x v="399"/>
    <x v="1"/>
    <x v="3"/>
    <x v="15"/>
    <x v="1173"/>
    <x v="44"/>
    <n v="373.37154509999999"/>
    <n v="55.76"/>
    <n v="317.6115451"/>
    <x v="0"/>
    <s v="DECORATION CHARGES1108616"/>
  </r>
  <r>
    <n v="202001"/>
    <x v="0"/>
    <x v="0"/>
    <x v="2"/>
    <x v="399"/>
    <x v="1"/>
    <x v="3"/>
    <x v="15"/>
    <x v="1171"/>
    <x v="42"/>
    <n v="191.52951150000001"/>
    <n v="40.44"/>
    <n v="151.08951150000001"/>
    <x v="0"/>
    <s v="DECORATION CHARGES1108684"/>
  </r>
  <r>
    <n v="202001"/>
    <x v="0"/>
    <x v="0"/>
    <x v="2"/>
    <x v="399"/>
    <x v="1"/>
    <x v="4"/>
    <x v="8"/>
    <x v="1174"/>
    <x v="0"/>
    <n v="5439.1152099999999"/>
    <n v="2640.88"/>
    <n v="2798.2352099999998"/>
    <x v="0"/>
    <s v="JACKETS1108075"/>
  </r>
  <r>
    <n v="202001"/>
    <x v="0"/>
    <x v="0"/>
    <x v="2"/>
    <x v="399"/>
    <x v="1"/>
    <x v="6"/>
    <x v="32"/>
    <x v="1175"/>
    <x v="7"/>
    <n v="190.72222170000001"/>
    <n v="136.38"/>
    <n v="54.34222170000001"/>
    <x v="0"/>
    <s v="GENERAL TECH1108426"/>
  </r>
  <r>
    <n v="202001"/>
    <x v="0"/>
    <x v="0"/>
    <x v="2"/>
    <x v="400"/>
    <x v="1"/>
    <x v="0"/>
    <x v="20"/>
    <x v="1176"/>
    <x v="18"/>
    <n v="771.97089719999997"/>
    <n v="356.54"/>
    <n v="415.43089719999995"/>
    <x v="0"/>
    <s v="TOTES1108199"/>
  </r>
  <r>
    <n v="202001"/>
    <x v="0"/>
    <x v="0"/>
    <x v="2"/>
    <x v="400"/>
    <x v="1"/>
    <x v="1"/>
    <x v="17"/>
    <x v="1177"/>
    <x v="22"/>
    <n v="113.22239829999999"/>
    <n v="41.9"/>
    <n v="71.322398300000003"/>
    <x v="0"/>
    <s v="GENERAL1108537"/>
  </r>
  <r>
    <n v="202001"/>
    <x v="0"/>
    <x v="0"/>
    <x v="2"/>
    <x v="400"/>
    <x v="1"/>
    <x v="1"/>
    <x v="21"/>
    <x v="1178"/>
    <x v="133"/>
    <n v="15.32639737"/>
    <n v="4.92"/>
    <n v="10.406397370000001"/>
    <x v="0"/>
    <s v="KEYCHAINS1109068"/>
  </r>
  <r>
    <n v="202001"/>
    <x v="0"/>
    <x v="0"/>
    <x v="2"/>
    <x v="400"/>
    <x v="1"/>
    <x v="1"/>
    <x v="3"/>
    <x v="1179"/>
    <x v="35"/>
    <n v="113.0205758"/>
    <n v="45.36"/>
    <n v="67.660575800000004"/>
    <x v="0"/>
    <s v="WRITING1108539"/>
  </r>
  <r>
    <n v="202001"/>
    <x v="0"/>
    <x v="0"/>
    <x v="2"/>
    <x v="400"/>
    <x v="1"/>
    <x v="5"/>
    <x v="24"/>
    <x v="1178"/>
    <x v="6"/>
    <n v="0.916273954"/>
    <n v="0.36"/>
    <n v="0.55627395400000001"/>
    <x v="0"/>
    <s v="HBA1109068"/>
  </r>
  <r>
    <n v="202001"/>
    <x v="0"/>
    <x v="0"/>
    <x v="2"/>
    <x v="400"/>
    <x v="1"/>
    <x v="5"/>
    <x v="23"/>
    <x v="1180"/>
    <x v="6"/>
    <n v="1.4127571969999999"/>
    <n v="1.06"/>
    <n v="0.35275719699999986"/>
    <x v="0"/>
    <s v="SAFETY AUTO &amp; TOOLS1109069"/>
  </r>
  <r>
    <n v="202001"/>
    <x v="0"/>
    <x v="0"/>
    <x v="2"/>
    <x v="400"/>
    <x v="1"/>
    <x v="3"/>
    <x v="15"/>
    <x v="1176"/>
    <x v="19"/>
    <n v="404.65402590000002"/>
    <n v="63.58"/>
    <n v="341.07402590000004"/>
    <x v="0"/>
    <s v="DECORATION CHARGES1108199"/>
  </r>
  <r>
    <n v="202001"/>
    <x v="0"/>
    <x v="0"/>
    <x v="2"/>
    <x v="400"/>
    <x v="1"/>
    <x v="4"/>
    <x v="8"/>
    <x v="1181"/>
    <x v="6"/>
    <n v="80.920714050000001"/>
    <n v="30.5"/>
    <n v="50.420714050000001"/>
    <x v="0"/>
    <s v="JACKETS1109105"/>
  </r>
  <r>
    <n v="202001"/>
    <x v="0"/>
    <x v="0"/>
    <x v="2"/>
    <x v="401"/>
    <x v="1"/>
    <x v="7"/>
    <x v="13"/>
    <x v="1182"/>
    <x v="16"/>
    <n v="1231.116986"/>
    <n v="592.91999999999996"/>
    <n v="638.19698600000004"/>
    <x v="0"/>
    <s v="SPORT BOTTLES1107036"/>
  </r>
  <r>
    <n v="202001"/>
    <x v="0"/>
    <x v="0"/>
    <x v="2"/>
    <x v="401"/>
    <x v="1"/>
    <x v="1"/>
    <x v="17"/>
    <x v="1183"/>
    <x v="15"/>
    <n v="42.382715920000003"/>
    <n v="11.04"/>
    <n v="31.342715920000003"/>
    <x v="0"/>
    <s v="GENERAL1108023"/>
  </r>
  <r>
    <n v="202001"/>
    <x v="0"/>
    <x v="0"/>
    <x v="2"/>
    <x v="401"/>
    <x v="1"/>
    <x v="3"/>
    <x v="15"/>
    <x v="1182"/>
    <x v="42"/>
    <n v="197.7860076"/>
    <n v="23.18"/>
    <n v="174.6060076"/>
    <x v="0"/>
    <s v="DECORATION CHARGES1107036"/>
  </r>
  <r>
    <n v="202001"/>
    <x v="0"/>
    <x v="0"/>
    <x v="2"/>
    <x v="401"/>
    <x v="1"/>
    <x v="3"/>
    <x v="15"/>
    <x v="1183"/>
    <x v="38"/>
    <n v="138.65202780000001"/>
    <n v="18.579999999999998"/>
    <n v="120.07202780000001"/>
    <x v="0"/>
    <s v="DECORATION CHARGES1108023"/>
  </r>
  <r>
    <n v="202001"/>
    <x v="0"/>
    <x v="0"/>
    <x v="2"/>
    <x v="402"/>
    <x v="0"/>
    <x v="6"/>
    <x v="32"/>
    <x v="1184"/>
    <x v="6"/>
    <n v="79.719880000000003"/>
    <n v="64.16"/>
    <n v="15.559880000000007"/>
    <x v="0"/>
    <s v="GENERAL TECH1109234"/>
  </r>
  <r>
    <n v="202001"/>
    <x v="0"/>
    <x v="0"/>
    <x v="2"/>
    <x v="403"/>
    <x v="1"/>
    <x v="0"/>
    <x v="20"/>
    <x v="1185"/>
    <x v="16"/>
    <n v="134.2119338"/>
    <n v="69.08"/>
    <n v="65.131933799999999"/>
    <x v="0"/>
    <s v="TOTES1108887"/>
  </r>
  <r>
    <n v="202001"/>
    <x v="0"/>
    <x v="0"/>
    <x v="2"/>
    <x v="404"/>
    <x v="0"/>
    <x v="1"/>
    <x v="2"/>
    <x v="1186"/>
    <x v="16"/>
    <n v="1462.2036989999999"/>
    <n v="419.96"/>
    <n v="1042.2436989999999"/>
    <x v="0"/>
    <s v="UMBRELLAS1108727"/>
  </r>
  <r>
    <n v="202001"/>
    <x v="0"/>
    <x v="0"/>
    <x v="2"/>
    <x v="404"/>
    <x v="0"/>
    <x v="3"/>
    <x v="15"/>
    <x v="1187"/>
    <x v="42"/>
    <n v="166.09988190000001"/>
    <n v="23.18"/>
    <n v="142.91988190000001"/>
    <x v="0"/>
    <s v="DECORATION CHARGES1107975"/>
  </r>
  <r>
    <n v="202001"/>
    <x v="0"/>
    <x v="0"/>
    <x v="2"/>
    <x v="404"/>
    <x v="0"/>
    <x v="6"/>
    <x v="32"/>
    <x v="1187"/>
    <x v="16"/>
    <n v="181.64021109999999"/>
    <n v="49.7"/>
    <n v="131.9402111"/>
    <x v="0"/>
    <s v="GENERAL TECH1107975"/>
  </r>
  <r>
    <n v="202001"/>
    <x v="0"/>
    <x v="0"/>
    <x v="2"/>
    <x v="405"/>
    <x v="1"/>
    <x v="1"/>
    <x v="3"/>
    <x v="1188"/>
    <x v="73"/>
    <n v="490.42856999999998"/>
    <n v="138.63999999999999"/>
    <n v="351.78856999999999"/>
    <x v="0"/>
    <s v="WRITING1108691"/>
  </r>
  <r>
    <n v="202001"/>
    <x v="0"/>
    <x v="0"/>
    <x v="2"/>
    <x v="405"/>
    <x v="1"/>
    <x v="3"/>
    <x v="15"/>
    <x v="1188"/>
    <x v="130"/>
    <n v="403.6449136"/>
    <n v="47.88"/>
    <n v="355.7649136"/>
    <x v="0"/>
    <s v="DECORATION CHARGES1108691"/>
  </r>
  <r>
    <n v="202001"/>
    <x v="0"/>
    <x v="0"/>
    <x v="2"/>
    <x v="406"/>
    <x v="1"/>
    <x v="7"/>
    <x v="35"/>
    <x v="1189"/>
    <x v="1"/>
    <n v="308.54617189999999"/>
    <n v="111.96"/>
    <n v="196.58617190000001"/>
    <x v="0"/>
    <s v="SPECIALTIES &amp; PACKAGING1108939"/>
  </r>
  <r>
    <n v="202001"/>
    <x v="0"/>
    <x v="0"/>
    <x v="2"/>
    <x v="406"/>
    <x v="1"/>
    <x v="5"/>
    <x v="30"/>
    <x v="1190"/>
    <x v="22"/>
    <n v="69.265467169999994"/>
    <n v="24.22"/>
    <n v="45.045467169999995"/>
    <x v="0"/>
    <s v="OUTDOOR &amp; LEISURE1108937"/>
  </r>
  <r>
    <n v="202001"/>
    <x v="0"/>
    <x v="0"/>
    <x v="2"/>
    <x v="406"/>
    <x v="1"/>
    <x v="5"/>
    <x v="30"/>
    <x v="1191"/>
    <x v="48"/>
    <n v="572.57030989999998"/>
    <n v="184.36"/>
    <n v="388.21030989999997"/>
    <x v="0"/>
    <s v="OUTDOOR &amp; LEISURE1108938"/>
  </r>
  <r>
    <n v="202001"/>
    <x v="0"/>
    <x v="0"/>
    <x v="2"/>
    <x v="406"/>
    <x v="1"/>
    <x v="3"/>
    <x v="15"/>
    <x v="1190"/>
    <x v="23"/>
    <n v="107.08699559999999"/>
    <n v="19.079999999999998"/>
    <n v="88.006995599999996"/>
    <x v="0"/>
    <s v="DECORATION CHARGES1108937"/>
  </r>
  <r>
    <n v="202001"/>
    <x v="0"/>
    <x v="0"/>
    <x v="2"/>
    <x v="406"/>
    <x v="1"/>
    <x v="3"/>
    <x v="15"/>
    <x v="1191"/>
    <x v="102"/>
    <n v="94.049264859999994"/>
    <n v="18.38"/>
    <n v="75.669264859999998"/>
    <x v="0"/>
    <s v="DECORATION CHARGES1108938"/>
  </r>
  <r>
    <n v="202001"/>
    <x v="0"/>
    <x v="0"/>
    <x v="2"/>
    <x v="406"/>
    <x v="1"/>
    <x v="3"/>
    <x v="15"/>
    <x v="1189"/>
    <x v="155"/>
    <n v="133.56610190000001"/>
    <n v="15.75266133"/>
    <n v="117.81344057000001"/>
    <x v="0"/>
    <s v="DECORATION CHARGES1108939"/>
  </r>
  <r>
    <n v="202001"/>
    <x v="0"/>
    <x v="0"/>
    <x v="2"/>
    <x v="407"/>
    <x v="1"/>
    <x v="1"/>
    <x v="17"/>
    <x v="1192"/>
    <x v="7"/>
    <n v="1.332028215"/>
    <n v="0.44"/>
    <n v="0.89202821500000007"/>
    <x v="0"/>
    <s v="GENERAL1108786"/>
  </r>
  <r>
    <n v="202001"/>
    <x v="0"/>
    <x v="0"/>
    <x v="2"/>
    <x v="407"/>
    <x v="1"/>
    <x v="5"/>
    <x v="23"/>
    <x v="1193"/>
    <x v="7"/>
    <n v="51.22657598"/>
    <n v="19.96"/>
    <n v="31.266575979999999"/>
    <x v="0"/>
    <s v="SAFETY AUTO &amp; TOOLS1108557"/>
  </r>
  <r>
    <n v="202001"/>
    <x v="0"/>
    <x v="0"/>
    <x v="2"/>
    <x v="407"/>
    <x v="1"/>
    <x v="6"/>
    <x v="12"/>
    <x v="1194"/>
    <x v="6"/>
    <n v="9.1970493560000008"/>
    <n v="2.36"/>
    <n v="6.8370493560000014"/>
    <x v="0"/>
    <s v="POWER1108837"/>
  </r>
  <r>
    <n v="202001"/>
    <x v="0"/>
    <x v="0"/>
    <x v="2"/>
    <x v="408"/>
    <x v="1"/>
    <x v="1"/>
    <x v="1"/>
    <x v="1195"/>
    <x v="0"/>
    <n v="645.83186169999999"/>
    <n v="113.94"/>
    <n v="531.89186169999994"/>
    <x v="0"/>
    <s v="DESKTOP1108305"/>
  </r>
  <r>
    <n v="202001"/>
    <x v="0"/>
    <x v="0"/>
    <x v="2"/>
    <x v="408"/>
    <x v="1"/>
    <x v="1"/>
    <x v="3"/>
    <x v="1196"/>
    <x v="18"/>
    <n v="172.55820059999999"/>
    <n v="65.3"/>
    <n v="107.2582006"/>
    <x v="0"/>
    <s v="WRITING1108350"/>
  </r>
  <r>
    <n v="202001"/>
    <x v="0"/>
    <x v="0"/>
    <x v="2"/>
    <x v="408"/>
    <x v="1"/>
    <x v="3"/>
    <x v="15"/>
    <x v="1195"/>
    <x v="129"/>
    <n v="274.07489629999998"/>
    <n v="71.061504790000001"/>
    <n v="203.01339150999996"/>
    <x v="0"/>
    <s v="DECORATION CHARGES1108305"/>
  </r>
  <r>
    <n v="202001"/>
    <x v="0"/>
    <x v="0"/>
    <x v="2"/>
    <x v="408"/>
    <x v="1"/>
    <x v="3"/>
    <x v="15"/>
    <x v="1196"/>
    <x v="19"/>
    <n v="227.0502639"/>
    <n v="27.88"/>
    <n v="199.17026390000001"/>
    <x v="0"/>
    <s v="DECORATION CHARGES1108350"/>
  </r>
  <r>
    <n v="202001"/>
    <x v="0"/>
    <x v="0"/>
    <x v="2"/>
    <x v="409"/>
    <x v="0"/>
    <x v="7"/>
    <x v="31"/>
    <x v="1197"/>
    <x v="206"/>
    <n v="511.61992789999999"/>
    <n v="143.72"/>
    <n v="367.89992789999997"/>
    <x v="0"/>
    <s v="MUGS &amp; TUMBLERS1107867"/>
  </r>
  <r>
    <n v="202001"/>
    <x v="0"/>
    <x v="0"/>
    <x v="2"/>
    <x v="409"/>
    <x v="0"/>
    <x v="3"/>
    <x v="15"/>
    <x v="1197"/>
    <x v="268"/>
    <n v="665.18663530000003"/>
    <n v="52.4"/>
    <n v="612.78663530000006"/>
    <x v="0"/>
    <s v="DECORATION CHARGES1107867"/>
  </r>
  <r>
    <n v="202001"/>
    <x v="0"/>
    <x v="0"/>
    <x v="2"/>
    <x v="410"/>
    <x v="0"/>
    <x v="7"/>
    <x v="13"/>
    <x v="1198"/>
    <x v="0"/>
    <n v="2542.962955"/>
    <n v="1299.04"/>
    <n v="1243.922955"/>
    <x v="0"/>
    <s v="SPORT BOTTLES1108117"/>
  </r>
  <r>
    <n v="202001"/>
    <x v="0"/>
    <x v="0"/>
    <x v="2"/>
    <x v="410"/>
    <x v="0"/>
    <x v="7"/>
    <x v="13"/>
    <x v="1199"/>
    <x v="16"/>
    <n v="1231.11698"/>
    <n v="861.1"/>
    <n v="370.01697999999999"/>
    <x v="0"/>
    <s v="SPORT BOTTLES1109281"/>
  </r>
  <r>
    <n v="202001"/>
    <x v="0"/>
    <x v="0"/>
    <x v="2"/>
    <x v="410"/>
    <x v="0"/>
    <x v="3"/>
    <x v="15"/>
    <x v="1198"/>
    <x v="129"/>
    <n v="367.3168713"/>
    <n v="25.18"/>
    <n v="342.1368713"/>
    <x v="0"/>
    <s v="DECORATION CHARGES1108117"/>
  </r>
  <r>
    <n v="202001"/>
    <x v="0"/>
    <x v="0"/>
    <x v="2"/>
    <x v="411"/>
    <x v="1"/>
    <x v="7"/>
    <x v="31"/>
    <x v="1200"/>
    <x v="20"/>
    <n v="2279.5846489999999"/>
    <n v="150.66"/>
    <n v="2128.924649"/>
    <x v="0"/>
    <s v="MUGS &amp; TUMBLERS1108020"/>
  </r>
  <r>
    <n v="202001"/>
    <x v="0"/>
    <x v="0"/>
    <x v="2"/>
    <x v="411"/>
    <x v="1"/>
    <x v="7"/>
    <x v="31"/>
    <x v="1201"/>
    <x v="20"/>
    <n v="1574.2151630000001"/>
    <n v="272.5"/>
    <n v="1301.7151630000001"/>
    <x v="0"/>
    <s v="MUGS &amp; TUMBLERS1108295"/>
  </r>
  <r>
    <n v="202001"/>
    <x v="0"/>
    <x v="0"/>
    <x v="2"/>
    <x v="411"/>
    <x v="1"/>
    <x v="3"/>
    <x v="15"/>
    <x v="1200"/>
    <x v="25"/>
    <n v="226.84844140000001"/>
    <n v="21.46"/>
    <n v="205.3884414"/>
    <x v="0"/>
    <s v="DECORATION CHARGES1108020"/>
  </r>
  <r>
    <n v="202001"/>
    <x v="0"/>
    <x v="0"/>
    <x v="2"/>
    <x v="411"/>
    <x v="1"/>
    <x v="3"/>
    <x v="15"/>
    <x v="1201"/>
    <x v="25"/>
    <n v="226.84844140000001"/>
    <n v="21.46"/>
    <n v="205.3884414"/>
    <x v="0"/>
    <s v="DECORATION CHARGES1108295"/>
  </r>
  <r>
    <n v="202001"/>
    <x v="0"/>
    <x v="0"/>
    <x v="2"/>
    <x v="412"/>
    <x v="0"/>
    <x v="5"/>
    <x v="24"/>
    <x v="1202"/>
    <x v="18"/>
    <n v="474.2827734"/>
    <n v="142.66"/>
    <n v="331.62277340000003"/>
    <x v="0"/>
    <s v="HBA1108626"/>
  </r>
  <r>
    <n v="202001"/>
    <x v="0"/>
    <x v="0"/>
    <x v="2"/>
    <x v="412"/>
    <x v="0"/>
    <x v="3"/>
    <x v="15"/>
    <x v="1202"/>
    <x v="61"/>
    <n v="408.69047499999999"/>
    <n v="45.76"/>
    <n v="362.930475"/>
    <x v="0"/>
    <s v="DECORATION CHARGES1108626"/>
  </r>
  <r>
    <n v="202001"/>
    <x v="0"/>
    <x v="0"/>
    <x v="2"/>
    <x v="413"/>
    <x v="0"/>
    <x v="1"/>
    <x v="17"/>
    <x v="1203"/>
    <x v="6"/>
    <n v="2.058589059"/>
    <n v="0.7"/>
    <n v="1.358589059"/>
    <x v="0"/>
    <s v="GENERAL1108365"/>
  </r>
  <r>
    <n v="202001"/>
    <x v="0"/>
    <x v="0"/>
    <x v="2"/>
    <x v="414"/>
    <x v="1"/>
    <x v="1"/>
    <x v="21"/>
    <x v="1204"/>
    <x v="18"/>
    <n v="504.55614200000002"/>
    <n v="238.08"/>
    <n v="266.47614199999998"/>
    <x v="0"/>
    <s v="KEYCHAINS1106723"/>
  </r>
  <r>
    <n v="202001"/>
    <x v="0"/>
    <x v="0"/>
    <x v="2"/>
    <x v="414"/>
    <x v="1"/>
    <x v="3"/>
    <x v="15"/>
    <x v="1204"/>
    <x v="19"/>
    <n v="71.646972160000004"/>
    <n v="10.02"/>
    <n v="61.626972160000008"/>
    <x v="0"/>
    <s v="DECORATION CHARGES1106723"/>
  </r>
  <r>
    <n v="202001"/>
    <x v="0"/>
    <x v="0"/>
    <x v="2"/>
    <x v="415"/>
    <x v="0"/>
    <x v="1"/>
    <x v="17"/>
    <x v="1205"/>
    <x v="20"/>
    <n v="254.29629550000001"/>
    <n v="66.56"/>
    <n v="187.73629550000001"/>
    <x v="0"/>
    <s v="GENERAL1108460"/>
  </r>
  <r>
    <n v="202001"/>
    <x v="0"/>
    <x v="0"/>
    <x v="2"/>
    <x v="415"/>
    <x v="0"/>
    <x v="3"/>
    <x v="15"/>
    <x v="1205"/>
    <x v="25"/>
    <n v="292.64256230000001"/>
    <n v="43.58"/>
    <n v="249.06256230000002"/>
    <x v="0"/>
    <s v="DECORATION CHARGES1108460"/>
  </r>
  <r>
    <n v="202001"/>
    <x v="0"/>
    <x v="0"/>
    <x v="2"/>
    <x v="416"/>
    <x v="1"/>
    <x v="0"/>
    <x v="18"/>
    <x v="1206"/>
    <x v="27"/>
    <n v="640.8266648"/>
    <n v="216.32"/>
    <n v="424.50666480000001"/>
    <x v="0"/>
    <s v="BACKPACKS1108371"/>
  </r>
  <r>
    <n v="202001"/>
    <x v="0"/>
    <x v="0"/>
    <x v="2"/>
    <x v="416"/>
    <x v="1"/>
    <x v="7"/>
    <x v="13"/>
    <x v="1206"/>
    <x v="27"/>
    <n v="242.1869481"/>
    <n v="68.739999999999995"/>
    <n v="173.44694809999999"/>
    <x v="0"/>
    <s v="SPORT BOTTLES1108371"/>
  </r>
  <r>
    <n v="202001"/>
    <x v="0"/>
    <x v="0"/>
    <x v="2"/>
    <x v="416"/>
    <x v="1"/>
    <x v="7"/>
    <x v="13"/>
    <x v="1207"/>
    <x v="21"/>
    <n v="474.78732960000002"/>
    <n v="145.22"/>
    <n v="329.56732959999999"/>
    <x v="0"/>
    <s v="SPORT BOTTLES1108919"/>
  </r>
  <r>
    <n v="202001"/>
    <x v="0"/>
    <x v="0"/>
    <x v="2"/>
    <x v="416"/>
    <x v="1"/>
    <x v="9"/>
    <x v="28"/>
    <x v="1208"/>
    <x v="27"/>
    <n v="290.38215079999998"/>
    <n v="276.26"/>
    <n v="14.122150799999986"/>
    <x v="0"/>
    <s v="HEADWEAR1108373"/>
  </r>
  <r>
    <n v="202001"/>
    <x v="0"/>
    <x v="0"/>
    <x v="2"/>
    <x v="416"/>
    <x v="1"/>
    <x v="1"/>
    <x v="1"/>
    <x v="1209"/>
    <x v="97"/>
    <n v="6458.3186169999999"/>
    <n v="3436.58"/>
    <n v="3021.738617"/>
    <x v="0"/>
    <s v="DESKTOP1108032"/>
  </r>
  <r>
    <n v="202001"/>
    <x v="0"/>
    <x v="0"/>
    <x v="2"/>
    <x v="416"/>
    <x v="1"/>
    <x v="3"/>
    <x v="15"/>
    <x v="1209"/>
    <x v="99"/>
    <n v="4020.3033390000001"/>
    <n v="314.8630326"/>
    <n v="3705.4403063999998"/>
    <x v="0"/>
    <s v="DECORATION CHARGES1108032"/>
  </r>
  <r>
    <n v="202001"/>
    <x v="0"/>
    <x v="0"/>
    <x v="2"/>
    <x v="416"/>
    <x v="1"/>
    <x v="3"/>
    <x v="15"/>
    <x v="1206"/>
    <x v="269"/>
    <n v="694.26925129999995"/>
    <n v="91.2"/>
    <n v="603.06925129999991"/>
    <x v="0"/>
    <s v="DECORATION CHARGES1108371"/>
  </r>
  <r>
    <n v="202001"/>
    <x v="0"/>
    <x v="0"/>
    <x v="2"/>
    <x v="416"/>
    <x v="1"/>
    <x v="3"/>
    <x v="15"/>
    <x v="1208"/>
    <x v="270"/>
    <n v="475.17079230000002"/>
    <n v="70.92"/>
    <n v="404.2507923"/>
    <x v="0"/>
    <s v="DECORATION CHARGES1108373"/>
  </r>
  <r>
    <n v="202001"/>
    <x v="0"/>
    <x v="0"/>
    <x v="2"/>
    <x v="416"/>
    <x v="1"/>
    <x v="3"/>
    <x v="15"/>
    <x v="1207"/>
    <x v="24"/>
    <n v="484.37389630000001"/>
    <n v="26.18"/>
    <n v="458.19389630000001"/>
    <x v="0"/>
    <s v="DECORATION CHARGES1108919"/>
  </r>
  <r>
    <n v="202001"/>
    <x v="0"/>
    <x v="0"/>
    <x v="2"/>
    <x v="417"/>
    <x v="1"/>
    <x v="7"/>
    <x v="31"/>
    <x v="1210"/>
    <x v="16"/>
    <n v="418.37795290000003"/>
    <n v="95.14"/>
    <n v="323.23795290000004"/>
    <x v="0"/>
    <s v="MUGS &amp; TUMBLERS1108932"/>
  </r>
  <r>
    <n v="202001"/>
    <x v="0"/>
    <x v="0"/>
    <x v="2"/>
    <x v="417"/>
    <x v="1"/>
    <x v="3"/>
    <x v="15"/>
    <x v="1210"/>
    <x v="42"/>
    <n v="255.10358539999999"/>
    <n v="23.18"/>
    <n v="231.92358539999998"/>
    <x v="0"/>
    <s v="DECORATION CHARGES1108932"/>
  </r>
  <r>
    <n v="202001"/>
    <x v="0"/>
    <x v="0"/>
    <x v="2"/>
    <x v="417"/>
    <x v="1"/>
    <x v="3"/>
    <x v="15"/>
    <x v="1211"/>
    <x v="83"/>
    <n v="412.12145679999998"/>
    <n v="57.64"/>
    <n v="354.48145679999999"/>
    <x v="0"/>
    <s v="DECORATION CHARGES1108934"/>
  </r>
  <r>
    <n v="202001"/>
    <x v="0"/>
    <x v="0"/>
    <x v="2"/>
    <x v="417"/>
    <x v="1"/>
    <x v="6"/>
    <x v="12"/>
    <x v="1211"/>
    <x v="0"/>
    <n v="403.24126869999998"/>
    <n v="771.2"/>
    <n v="-367.95873130000007"/>
    <x v="0"/>
    <s v="POWER1108934"/>
  </r>
  <r>
    <n v="202001"/>
    <x v="0"/>
    <x v="0"/>
    <x v="2"/>
    <x v="418"/>
    <x v="1"/>
    <x v="1"/>
    <x v="14"/>
    <x v="1212"/>
    <x v="15"/>
    <n v="131.1845969"/>
    <n v="54.8"/>
    <n v="76.384596900000005"/>
    <x v="0"/>
    <s v="STATIONERY1108812"/>
  </r>
  <r>
    <n v="202001"/>
    <x v="0"/>
    <x v="0"/>
    <x v="2"/>
    <x v="418"/>
    <x v="1"/>
    <x v="3"/>
    <x v="15"/>
    <x v="1212"/>
    <x v="123"/>
    <n v="196.67598409999999"/>
    <n v="36.76"/>
    <n v="159.9159841"/>
    <x v="0"/>
    <s v="DECORATION CHARGES1108812"/>
  </r>
  <r>
    <n v="202001"/>
    <x v="0"/>
    <x v="0"/>
    <x v="2"/>
    <x v="419"/>
    <x v="1"/>
    <x v="1"/>
    <x v="17"/>
    <x v="1213"/>
    <x v="31"/>
    <n v="261.56190400000003"/>
    <n v="105.2"/>
    <n v="156.36190400000004"/>
    <x v="0"/>
    <s v="GENERAL1108031"/>
  </r>
  <r>
    <n v="202001"/>
    <x v="0"/>
    <x v="0"/>
    <x v="2"/>
    <x v="419"/>
    <x v="1"/>
    <x v="3"/>
    <x v="15"/>
    <x v="1213"/>
    <x v="103"/>
    <n v="130.8818632"/>
    <n v="20.88"/>
    <n v="110.0018632"/>
    <x v="0"/>
    <s v="DECORATION CHARGES1108031"/>
  </r>
  <r>
    <n v="202001"/>
    <x v="0"/>
    <x v="0"/>
    <x v="2"/>
    <x v="420"/>
    <x v="1"/>
    <x v="1"/>
    <x v="17"/>
    <x v="1214"/>
    <x v="73"/>
    <n v="514.64726480000002"/>
    <n v="357.24"/>
    <n v="157.40726480000001"/>
    <x v="0"/>
    <s v="GENERAL1108188"/>
  </r>
  <r>
    <n v="202001"/>
    <x v="0"/>
    <x v="0"/>
    <x v="2"/>
    <x v="421"/>
    <x v="1"/>
    <x v="1"/>
    <x v="14"/>
    <x v="1215"/>
    <x v="15"/>
    <n v="131.1845969"/>
    <n v="54.4"/>
    <n v="76.784596899999997"/>
    <x v="0"/>
    <s v="STATIONERY1108567"/>
  </r>
  <r>
    <n v="202001"/>
    <x v="0"/>
    <x v="0"/>
    <x v="2"/>
    <x v="421"/>
    <x v="1"/>
    <x v="1"/>
    <x v="14"/>
    <x v="1216"/>
    <x v="51"/>
    <n v="1049.4767750000001"/>
    <n v="442.28"/>
    <n v="607.19677500000012"/>
    <x v="0"/>
    <s v="STATIONERY1108949"/>
  </r>
  <r>
    <n v="202001"/>
    <x v="0"/>
    <x v="0"/>
    <x v="2"/>
    <x v="421"/>
    <x v="1"/>
    <x v="3"/>
    <x v="15"/>
    <x v="1215"/>
    <x v="38"/>
    <n v="62.968606520000002"/>
    <n v="3.02"/>
    <n v="59.948606519999998"/>
    <x v="0"/>
    <s v="DECORATION CHARGES1108567"/>
  </r>
  <r>
    <n v="202001"/>
    <x v="0"/>
    <x v="0"/>
    <x v="2"/>
    <x v="421"/>
    <x v="1"/>
    <x v="3"/>
    <x v="15"/>
    <x v="1216"/>
    <x v="52"/>
    <n v="503.74885210000002"/>
    <n v="24.02"/>
    <n v="479.72885210000004"/>
    <x v="0"/>
    <s v="DECORATION CHARGES1108949"/>
  </r>
  <r>
    <n v="202001"/>
    <x v="0"/>
    <x v="0"/>
    <x v="2"/>
    <x v="422"/>
    <x v="1"/>
    <x v="5"/>
    <x v="23"/>
    <x v="1217"/>
    <x v="32"/>
    <n v="1588.3427349999999"/>
    <n v="1301.76"/>
    <n v="286.58273499999996"/>
    <x v="0"/>
    <s v="SAFETY AUTO &amp; TOOLS1108293"/>
  </r>
  <r>
    <n v="202001"/>
    <x v="0"/>
    <x v="0"/>
    <x v="2"/>
    <x v="423"/>
    <x v="1"/>
    <x v="0"/>
    <x v="20"/>
    <x v="1218"/>
    <x v="206"/>
    <n v="174.47551390000001"/>
    <n v="86.84"/>
    <n v="87.635513900000007"/>
    <x v="0"/>
    <s v="TOTES1108547"/>
  </r>
  <r>
    <n v="202001"/>
    <x v="0"/>
    <x v="0"/>
    <x v="2"/>
    <x v="423"/>
    <x v="1"/>
    <x v="7"/>
    <x v="31"/>
    <x v="1219"/>
    <x v="31"/>
    <n v="835.54498000000001"/>
    <n v="280.42"/>
    <n v="555.12498000000005"/>
    <x v="0"/>
    <s v="MUGS &amp; TUMBLERS1108910"/>
  </r>
  <r>
    <n v="202001"/>
    <x v="0"/>
    <x v="0"/>
    <x v="2"/>
    <x v="423"/>
    <x v="1"/>
    <x v="3"/>
    <x v="15"/>
    <x v="1219"/>
    <x v="103"/>
    <n v="213.83090000000001"/>
    <n v="24.18"/>
    <n v="189.65090000000001"/>
    <x v="0"/>
    <s v="DECORATION CHARGES1108910"/>
  </r>
  <r>
    <n v="202001"/>
    <x v="0"/>
    <x v="0"/>
    <x v="2"/>
    <x v="424"/>
    <x v="0"/>
    <x v="7"/>
    <x v="13"/>
    <x v="1220"/>
    <x v="6"/>
    <n v="9.3726348930000007"/>
    <n v="3.48"/>
    <n v="5.8926348930000003"/>
    <x v="0"/>
    <s v="SPORT BOTTLES1108524"/>
  </r>
  <r>
    <n v="202001"/>
    <x v="0"/>
    <x v="0"/>
    <x v="2"/>
    <x v="425"/>
    <x v="1"/>
    <x v="3"/>
    <x v="25"/>
    <x v="1221"/>
    <x v="32"/>
    <n v="2032.35214"/>
    <n v="1695.3"/>
    <n v="337.05214000000001"/>
    <x v="0"/>
    <s v="NONWEARABLES OTHERS1107587"/>
  </r>
  <r>
    <n v="202001"/>
    <x v="0"/>
    <x v="0"/>
    <x v="2"/>
    <x v="426"/>
    <x v="1"/>
    <x v="1"/>
    <x v="17"/>
    <x v="1222"/>
    <x v="16"/>
    <n v="111.00235120000001"/>
    <n v="78.28"/>
    <n v="32.722351200000006"/>
    <x v="0"/>
    <s v="GENERAL1108275"/>
  </r>
  <r>
    <n v="202001"/>
    <x v="0"/>
    <x v="0"/>
    <x v="2"/>
    <x v="426"/>
    <x v="1"/>
    <x v="1"/>
    <x v="17"/>
    <x v="1223"/>
    <x v="21"/>
    <n v="256.31452009999998"/>
    <n v="85.14"/>
    <n v="171.1745201"/>
    <x v="0"/>
    <s v="GENERAL1108285"/>
  </r>
  <r>
    <n v="202001"/>
    <x v="0"/>
    <x v="0"/>
    <x v="2"/>
    <x v="426"/>
    <x v="1"/>
    <x v="1"/>
    <x v="17"/>
    <x v="1224"/>
    <x v="21"/>
    <n v="75.683421289999998"/>
    <n v="29.76"/>
    <n v="45.923421289999993"/>
    <x v="0"/>
    <s v="GENERAL1108618"/>
  </r>
  <r>
    <n v="202001"/>
    <x v="0"/>
    <x v="0"/>
    <x v="2"/>
    <x v="426"/>
    <x v="1"/>
    <x v="3"/>
    <x v="15"/>
    <x v="1223"/>
    <x v="24"/>
    <n v="285.07422020000001"/>
    <n v="38.58"/>
    <n v="246.49422020000003"/>
    <x v="0"/>
    <s v="DECORATION CHARGES1108285"/>
  </r>
  <r>
    <n v="202001"/>
    <x v="0"/>
    <x v="0"/>
    <x v="2"/>
    <x v="427"/>
    <x v="0"/>
    <x v="1"/>
    <x v="14"/>
    <x v="1225"/>
    <x v="16"/>
    <n v="2058.5890589999999"/>
    <n v="1127.9000000000001"/>
    <n v="930.68905899999982"/>
    <x v="0"/>
    <s v="STATIONERY1107844"/>
  </r>
  <r>
    <n v="202001"/>
    <x v="0"/>
    <x v="0"/>
    <x v="2"/>
    <x v="427"/>
    <x v="0"/>
    <x v="3"/>
    <x v="15"/>
    <x v="1225"/>
    <x v="42"/>
    <n v="277.30405560000003"/>
    <n v="25.06"/>
    <n v="252.24405560000002"/>
    <x v="0"/>
    <s v="DECORATION CHARGES1107844"/>
  </r>
  <r>
    <n v="202001"/>
    <x v="0"/>
    <x v="0"/>
    <x v="2"/>
    <x v="428"/>
    <x v="1"/>
    <x v="3"/>
    <x v="25"/>
    <x v="1226"/>
    <x v="131"/>
    <n v="6206.0405460000002"/>
    <n v="5903.3"/>
    <n v="302.74054599999999"/>
    <x v="0"/>
    <s v="NONWEARABLES OTHERS1107632"/>
  </r>
  <r>
    <n v="202001"/>
    <x v="0"/>
    <x v="0"/>
    <x v="2"/>
    <x v="429"/>
    <x v="1"/>
    <x v="1"/>
    <x v="2"/>
    <x v="1227"/>
    <x v="0"/>
    <n v="2300.7760069999999"/>
    <n v="1025.94"/>
    <n v="1274.8360069999999"/>
    <x v="0"/>
    <s v="UMBRELLAS1108307"/>
  </r>
  <r>
    <n v="202001"/>
    <x v="0"/>
    <x v="0"/>
    <x v="2"/>
    <x v="429"/>
    <x v="1"/>
    <x v="5"/>
    <x v="30"/>
    <x v="1228"/>
    <x v="16"/>
    <n v="96.672956799999994"/>
    <n v="52.22"/>
    <n v="44.452956799999995"/>
    <x v="0"/>
    <s v="OUTDOOR &amp; LEISURE1108530"/>
  </r>
  <r>
    <n v="202001"/>
    <x v="0"/>
    <x v="0"/>
    <x v="2"/>
    <x v="429"/>
    <x v="1"/>
    <x v="5"/>
    <x v="30"/>
    <x v="1229"/>
    <x v="0"/>
    <n v="230.88489060000001"/>
    <n v="74.78"/>
    <n v="156.1048906"/>
    <x v="0"/>
    <s v="OUTDOOR &amp; LEISURE1108541"/>
  </r>
  <r>
    <n v="202001"/>
    <x v="0"/>
    <x v="0"/>
    <x v="2"/>
    <x v="429"/>
    <x v="1"/>
    <x v="5"/>
    <x v="30"/>
    <x v="1230"/>
    <x v="32"/>
    <n v="1154.4244530000001"/>
    <n v="401.46"/>
    <n v="752.96445300000005"/>
    <x v="0"/>
    <s v="OUTDOOR &amp; LEISURE1108755"/>
  </r>
  <r>
    <n v="202001"/>
    <x v="0"/>
    <x v="0"/>
    <x v="2"/>
    <x v="429"/>
    <x v="1"/>
    <x v="8"/>
    <x v="16"/>
    <x v="1231"/>
    <x v="27"/>
    <n v="496.4832437"/>
    <n v="349.42"/>
    <n v="147.06324369999999"/>
    <x v="0"/>
    <s v="MEMORY1108774"/>
  </r>
  <r>
    <n v="202001"/>
    <x v="0"/>
    <x v="0"/>
    <x v="2"/>
    <x v="429"/>
    <x v="1"/>
    <x v="3"/>
    <x v="15"/>
    <x v="1227"/>
    <x v="129"/>
    <n v="363.28042219999998"/>
    <n v="33.58"/>
    <n v="329.70042219999999"/>
    <x v="0"/>
    <s v="DECORATION CHARGES1108307"/>
  </r>
  <r>
    <n v="202001"/>
    <x v="0"/>
    <x v="0"/>
    <x v="2"/>
    <x v="429"/>
    <x v="1"/>
    <x v="3"/>
    <x v="15"/>
    <x v="1228"/>
    <x v="42"/>
    <n v="191.52951150000001"/>
    <n v="40.44"/>
    <n v="151.08951150000001"/>
    <x v="0"/>
    <s v="DECORATION CHARGES1108530"/>
  </r>
  <r>
    <n v="202001"/>
    <x v="0"/>
    <x v="0"/>
    <x v="2"/>
    <x v="429"/>
    <x v="1"/>
    <x v="3"/>
    <x v="15"/>
    <x v="1229"/>
    <x v="91"/>
    <n v="241.94476119999999"/>
    <n v="39.76"/>
    <n v="202.1847612"/>
    <x v="0"/>
    <s v="DECORATION CHARGES1108541"/>
  </r>
  <r>
    <n v="202001"/>
    <x v="0"/>
    <x v="0"/>
    <x v="2"/>
    <x v="429"/>
    <x v="1"/>
    <x v="3"/>
    <x v="15"/>
    <x v="1230"/>
    <x v="39"/>
    <n v="643.81363710000005"/>
    <n v="75.760000000000005"/>
    <n v="568.05363710000006"/>
    <x v="0"/>
    <s v="DECORATION CHARGES1108755"/>
  </r>
  <r>
    <n v="202001"/>
    <x v="0"/>
    <x v="0"/>
    <x v="2"/>
    <x v="429"/>
    <x v="1"/>
    <x v="3"/>
    <x v="15"/>
    <x v="1231"/>
    <x v="271"/>
    <n v="229.43176890000001"/>
    <n v="38.159999999999997"/>
    <n v="191.27176890000001"/>
    <x v="0"/>
    <s v="DECORATION CHARGES1108774"/>
  </r>
  <r>
    <n v="202001"/>
    <x v="0"/>
    <x v="0"/>
    <x v="2"/>
    <x v="430"/>
    <x v="1"/>
    <x v="8"/>
    <x v="16"/>
    <x v="1232"/>
    <x v="16"/>
    <n v="458.13697689999998"/>
    <n v="270.5"/>
    <n v="187.63697689999998"/>
    <x v="0"/>
    <s v="MEMORY1108827"/>
  </r>
  <r>
    <n v="202001"/>
    <x v="0"/>
    <x v="0"/>
    <x v="2"/>
    <x v="430"/>
    <x v="1"/>
    <x v="3"/>
    <x v="15"/>
    <x v="1232"/>
    <x v="42"/>
    <n v="117.46066980000001"/>
    <n v="19.88"/>
    <n v="97.58066980000001"/>
    <x v="0"/>
    <s v="DECORATION CHARGES1108827"/>
  </r>
  <r>
    <n v="202001"/>
    <x v="0"/>
    <x v="0"/>
    <x v="2"/>
    <x v="431"/>
    <x v="0"/>
    <x v="5"/>
    <x v="10"/>
    <x v="1233"/>
    <x v="15"/>
    <n v="432.90916979999997"/>
    <n v="106.68"/>
    <n v="326.22916979999997"/>
    <x v="0"/>
    <s v="HOUSEWARES1108264"/>
  </r>
  <r>
    <n v="202001"/>
    <x v="0"/>
    <x v="0"/>
    <x v="2"/>
    <x v="432"/>
    <x v="1"/>
    <x v="0"/>
    <x v="20"/>
    <x v="1234"/>
    <x v="20"/>
    <n v="463.18253829999998"/>
    <n v="209.94"/>
    <n v="253.24253829999998"/>
    <x v="0"/>
    <s v="TOTES1108582"/>
  </r>
  <r>
    <n v="202001"/>
    <x v="0"/>
    <x v="0"/>
    <x v="2"/>
    <x v="432"/>
    <x v="1"/>
    <x v="7"/>
    <x v="31"/>
    <x v="1235"/>
    <x v="20"/>
    <n v="478.31922259999999"/>
    <n v="346.74"/>
    <n v="131.57922259999998"/>
    <x v="0"/>
    <s v="MUGS &amp; TUMBLERS1108742"/>
  </r>
  <r>
    <n v="202001"/>
    <x v="0"/>
    <x v="0"/>
    <x v="2"/>
    <x v="432"/>
    <x v="1"/>
    <x v="1"/>
    <x v="17"/>
    <x v="1236"/>
    <x v="20"/>
    <n v="399.6084644"/>
    <n v="250.66"/>
    <n v="148.94846440000001"/>
    <x v="0"/>
    <s v="GENERAL1108586"/>
  </r>
  <r>
    <n v="202001"/>
    <x v="0"/>
    <x v="0"/>
    <x v="2"/>
    <x v="432"/>
    <x v="1"/>
    <x v="3"/>
    <x v="15"/>
    <x v="1234"/>
    <x v="25"/>
    <n v="297.68812380000003"/>
    <n v="43.58"/>
    <n v="254.10812380000004"/>
    <x v="0"/>
    <s v="DECORATION CHARGES1108582"/>
  </r>
  <r>
    <n v="202001"/>
    <x v="0"/>
    <x v="0"/>
    <x v="2"/>
    <x v="432"/>
    <x v="1"/>
    <x v="3"/>
    <x v="15"/>
    <x v="1235"/>
    <x v="25"/>
    <n v="198.39147500000001"/>
    <n v="21.46"/>
    <n v="176.93147500000001"/>
    <x v="0"/>
    <s v="DECORATION CHARGES1108742"/>
  </r>
  <r>
    <n v="202001"/>
    <x v="0"/>
    <x v="0"/>
    <x v="2"/>
    <x v="433"/>
    <x v="1"/>
    <x v="1"/>
    <x v="17"/>
    <x v="1237"/>
    <x v="33"/>
    <n v="2341.1404990000001"/>
    <n v="1749.96"/>
    <n v="591.18049900000005"/>
    <x v="0"/>
    <s v="GENERAL1107906"/>
  </r>
  <r>
    <n v="202001"/>
    <x v="0"/>
    <x v="0"/>
    <x v="2"/>
    <x v="434"/>
    <x v="1"/>
    <x v="1"/>
    <x v="3"/>
    <x v="1238"/>
    <x v="32"/>
    <n v="222.00470250000001"/>
    <n v="98.34"/>
    <n v="123.6647025"/>
    <x v="0"/>
    <s v="WRITING1108794"/>
  </r>
  <r>
    <n v="202001"/>
    <x v="0"/>
    <x v="0"/>
    <x v="2"/>
    <x v="434"/>
    <x v="1"/>
    <x v="5"/>
    <x v="24"/>
    <x v="1239"/>
    <x v="0"/>
    <n v="411.71781179999999"/>
    <n v="107.7"/>
    <n v="304.0178118"/>
    <x v="0"/>
    <s v="HBA1108521"/>
  </r>
  <r>
    <n v="202001"/>
    <x v="0"/>
    <x v="0"/>
    <x v="2"/>
    <x v="434"/>
    <x v="1"/>
    <x v="5"/>
    <x v="23"/>
    <x v="1240"/>
    <x v="16"/>
    <n v="351.17107479999999"/>
    <n v="94.54"/>
    <n v="256.63107479999996"/>
    <x v="0"/>
    <s v="SAFETY AUTO &amp; TOOLS1108885"/>
  </r>
  <r>
    <n v="202001"/>
    <x v="0"/>
    <x v="0"/>
    <x v="2"/>
    <x v="434"/>
    <x v="1"/>
    <x v="3"/>
    <x v="15"/>
    <x v="1238"/>
    <x v="40"/>
    <n v="206.86801819999999"/>
    <n v="37.880000000000003"/>
    <n v="168.9880182"/>
    <x v="0"/>
    <s v="DECORATION CHARGES1108794"/>
  </r>
  <r>
    <n v="202001"/>
    <x v="0"/>
    <x v="0"/>
    <x v="2"/>
    <x v="434"/>
    <x v="1"/>
    <x v="3"/>
    <x v="15"/>
    <x v="1240"/>
    <x v="42"/>
    <n v="117.46066980000001"/>
    <n v="19.88"/>
    <n v="97.58066980000001"/>
    <x v="0"/>
    <s v="DECORATION CHARGES1108885"/>
  </r>
  <r>
    <n v="202001"/>
    <x v="0"/>
    <x v="0"/>
    <x v="2"/>
    <x v="435"/>
    <x v="0"/>
    <x v="1"/>
    <x v="17"/>
    <x v="1241"/>
    <x v="59"/>
    <n v="25.429629550000001"/>
    <n v="6.5"/>
    <n v="18.929629550000001"/>
    <x v="0"/>
    <s v="GENERAL1108355"/>
  </r>
  <r>
    <n v="202001"/>
    <x v="0"/>
    <x v="0"/>
    <x v="2"/>
    <x v="435"/>
    <x v="0"/>
    <x v="1"/>
    <x v="2"/>
    <x v="1242"/>
    <x v="6"/>
    <n v="15.40914458"/>
    <n v="4.2"/>
    <n v="11.20914458"/>
    <x v="0"/>
    <s v="UMBRELLAS1108956"/>
  </r>
  <r>
    <n v="202001"/>
    <x v="0"/>
    <x v="0"/>
    <x v="2"/>
    <x v="435"/>
    <x v="0"/>
    <x v="5"/>
    <x v="10"/>
    <x v="1242"/>
    <x v="6"/>
    <n v="12.5937213"/>
    <n v="3.9"/>
    <n v="8.6937213"/>
    <x v="0"/>
    <s v="HOUSEWARES1108956"/>
  </r>
  <r>
    <n v="202001"/>
    <x v="0"/>
    <x v="0"/>
    <x v="2"/>
    <x v="435"/>
    <x v="0"/>
    <x v="5"/>
    <x v="30"/>
    <x v="1243"/>
    <x v="156"/>
    <n v="-46.01552015"/>
    <n v="-11.92"/>
    <n v="-34.095520149999999"/>
    <x v="1"/>
    <s v="OUTDOOR &amp; LEISURE1108692"/>
  </r>
  <r>
    <n v="202001"/>
    <x v="0"/>
    <x v="0"/>
    <x v="2"/>
    <x v="435"/>
    <x v="0"/>
    <x v="2"/>
    <x v="5"/>
    <x v="1242"/>
    <x v="6"/>
    <n v="3.2271410839999999"/>
    <n v="4.74"/>
    <n v="-1.5128589160000003"/>
    <x v="0"/>
    <s v="POLOS1108956"/>
  </r>
  <r>
    <n v="202001"/>
    <x v="0"/>
    <x v="0"/>
    <x v="2"/>
    <x v="435"/>
    <x v="0"/>
    <x v="2"/>
    <x v="6"/>
    <x v="1242"/>
    <x v="7"/>
    <n v="6.0506372539999997"/>
    <n v="5.8"/>
    <n v="0.25063725399999992"/>
    <x v="0"/>
    <s v="T-SHIRTS &amp; ACTIVE TOPS1108956"/>
  </r>
  <r>
    <n v="202001"/>
    <x v="0"/>
    <x v="0"/>
    <x v="2"/>
    <x v="435"/>
    <x v="0"/>
    <x v="3"/>
    <x v="15"/>
    <x v="1241"/>
    <x v="272"/>
    <n v="266.6982855"/>
    <n v="69.139640760000006"/>
    <n v="197.55864473999998"/>
    <x v="0"/>
    <s v="DECORATION CHARGES1108355"/>
  </r>
  <r>
    <n v="202001"/>
    <x v="0"/>
    <x v="0"/>
    <x v="2"/>
    <x v="436"/>
    <x v="0"/>
    <x v="0"/>
    <x v="18"/>
    <x v="1244"/>
    <x v="22"/>
    <n v="69.628747590000003"/>
    <n v="25.96"/>
    <n v="43.668747590000002"/>
    <x v="0"/>
    <s v="BACKPACKS1109013"/>
  </r>
  <r>
    <n v="202001"/>
    <x v="0"/>
    <x v="0"/>
    <x v="2"/>
    <x v="436"/>
    <x v="0"/>
    <x v="7"/>
    <x v="13"/>
    <x v="1245"/>
    <x v="15"/>
    <n v="817.38094999999998"/>
    <n v="284.7"/>
    <n v="532.68094999999994"/>
    <x v="0"/>
    <s v="SPORT BOTTLES1108487"/>
  </r>
  <r>
    <n v="202001"/>
    <x v="0"/>
    <x v="0"/>
    <x v="2"/>
    <x v="436"/>
    <x v="0"/>
    <x v="3"/>
    <x v="15"/>
    <x v="1245"/>
    <x v="38"/>
    <n v="105.65405610000001"/>
    <n v="18.88"/>
    <n v="86.77405610000001"/>
    <x v="0"/>
    <s v="DECORATION CHARGES1108487"/>
  </r>
  <r>
    <n v="202001"/>
    <x v="0"/>
    <x v="0"/>
    <x v="2"/>
    <x v="436"/>
    <x v="0"/>
    <x v="3"/>
    <x v="15"/>
    <x v="1244"/>
    <x v="255"/>
    <n v="286.26497269999999"/>
    <n v="47.47283006"/>
    <n v="238.79214263999998"/>
    <x v="0"/>
    <s v="DECORATION CHARGES1109013"/>
  </r>
  <r>
    <n v="202001"/>
    <x v="0"/>
    <x v="0"/>
    <x v="2"/>
    <x v="436"/>
    <x v="0"/>
    <x v="3"/>
    <x v="15"/>
    <x v="1246"/>
    <x v="255"/>
    <n v="249.69474349999999"/>
    <n v="47.47283006"/>
    <n v="202.22191343999998"/>
    <x v="0"/>
    <s v="DECORATION CHARGES1109014"/>
  </r>
  <r>
    <n v="202001"/>
    <x v="0"/>
    <x v="0"/>
    <x v="2"/>
    <x v="436"/>
    <x v="0"/>
    <x v="6"/>
    <x v="32"/>
    <x v="1246"/>
    <x v="22"/>
    <n v="96.874779259999997"/>
    <n v="23.86"/>
    <n v="73.014779259999997"/>
    <x v="0"/>
    <s v="GENERAL TECH1109014"/>
  </r>
  <r>
    <n v="202001"/>
    <x v="0"/>
    <x v="0"/>
    <x v="2"/>
    <x v="437"/>
    <x v="1"/>
    <x v="7"/>
    <x v="13"/>
    <x v="1247"/>
    <x v="16"/>
    <n v="242.1869481"/>
    <n v="189.36"/>
    <n v="52.826948099999981"/>
    <x v="0"/>
    <s v="SPORT BOTTLES1108205"/>
  </r>
  <r>
    <n v="202001"/>
    <x v="0"/>
    <x v="0"/>
    <x v="2"/>
    <x v="437"/>
    <x v="1"/>
    <x v="1"/>
    <x v="3"/>
    <x v="1248"/>
    <x v="18"/>
    <n v="161.45796540000001"/>
    <n v="66.62"/>
    <n v="94.837965400000002"/>
    <x v="0"/>
    <s v="WRITING1108981"/>
  </r>
  <r>
    <n v="202001"/>
    <x v="0"/>
    <x v="0"/>
    <x v="2"/>
    <x v="437"/>
    <x v="1"/>
    <x v="3"/>
    <x v="15"/>
    <x v="1247"/>
    <x v="42"/>
    <n v="121.497119"/>
    <n v="17.46"/>
    <n v="104.03711899999999"/>
    <x v="0"/>
    <s v="DECORATION CHARGES1108205"/>
  </r>
  <r>
    <n v="202001"/>
    <x v="0"/>
    <x v="0"/>
    <x v="2"/>
    <x v="437"/>
    <x v="1"/>
    <x v="3"/>
    <x v="15"/>
    <x v="1248"/>
    <x v="19"/>
    <n v="161.45796540000001"/>
    <n v="27.88"/>
    <n v="133.57796540000001"/>
    <x v="0"/>
    <s v="DECORATION CHARGES1108981"/>
  </r>
  <r>
    <n v="202001"/>
    <x v="0"/>
    <x v="0"/>
    <x v="2"/>
    <x v="438"/>
    <x v="1"/>
    <x v="1"/>
    <x v="17"/>
    <x v="1249"/>
    <x v="149"/>
    <n v="804.06066780000003"/>
    <n v="284.62"/>
    <n v="519.44066780000003"/>
    <x v="0"/>
    <s v="GENERAL1109111"/>
  </r>
  <r>
    <n v="202001"/>
    <x v="0"/>
    <x v="0"/>
    <x v="2"/>
    <x v="438"/>
    <x v="1"/>
    <x v="1"/>
    <x v="14"/>
    <x v="1250"/>
    <x v="12"/>
    <n v="694.77380749999998"/>
    <n v="339.72"/>
    <n v="355.05380749999995"/>
    <x v="0"/>
    <s v="STATIONERY1108393"/>
  </r>
  <r>
    <n v="202001"/>
    <x v="0"/>
    <x v="0"/>
    <x v="2"/>
    <x v="438"/>
    <x v="1"/>
    <x v="1"/>
    <x v="14"/>
    <x v="1251"/>
    <x v="7"/>
    <n v="5.8124867550000001"/>
    <n v="1.32"/>
    <n v="4.4924867549999998"/>
    <x v="0"/>
    <s v="STATIONERY1108724"/>
  </r>
  <r>
    <n v="202001"/>
    <x v="0"/>
    <x v="0"/>
    <x v="2"/>
    <x v="438"/>
    <x v="1"/>
    <x v="1"/>
    <x v="3"/>
    <x v="1251"/>
    <x v="6"/>
    <n v="1.5742151630000001"/>
    <n v="0.54"/>
    <n v="1.034215163"/>
    <x v="0"/>
    <s v="WRITING1108724"/>
  </r>
  <r>
    <n v="202001"/>
    <x v="0"/>
    <x v="0"/>
    <x v="2"/>
    <x v="438"/>
    <x v="1"/>
    <x v="3"/>
    <x v="15"/>
    <x v="1250"/>
    <x v="193"/>
    <n v="179.8036267"/>
    <n v="46.72"/>
    <n v="133.0836267"/>
    <x v="0"/>
    <s v="DECORATION CHARGES1108393"/>
  </r>
  <r>
    <n v="202001"/>
    <x v="0"/>
    <x v="0"/>
    <x v="2"/>
    <x v="438"/>
    <x v="1"/>
    <x v="3"/>
    <x v="15"/>
    <x v="1249"/>
    <x v="162"/>
    <n v="656.73027439999998"/>
    <n v="93.58"/>
    <n v="563.15027439999994"/>
    <x v="0"/>
    <s v="DECORATION CHARGES1109111"/>
  </r>
  <r>
    <n v="202001"/>
    <x v="0"/>
    <x v="0"/>
    <x v="2"/>
    <x v="439"/>
    <x v="0"/>
    <x v="0"/>
    <x v="0"/>
    <x v="1252"/>
    <x v="8"/>
    <n v="167.59336809999999"/>
    <n v="43.2"/>
    <n v="124.39336809999999"/>
    <x v="0"/>
    <s v="BUSINESS CASES1108433"/>
  </r>
  <r>
    <n v="202001"/>
    <x v="0"/>
    <x v="0"/>
    <x v="2"/>
    <x v="439"/>
    <x v="0"/>
    <x v="3"/>
    <x v="15"/>
    <x v="1252"/>
    <x v="9"/>
    <n v="108.2656387"/>
    <n v="28.834132820000001"/>
    <n v="79.431505880000003"/>
    <x v="0"/>
    <s v="DECORATION CHARGES1108433"/>
  </r>
  <r>
    <n v="202001"/>
    <x v="0"/>
    <x v="0"/>
    <x v="2"/>
    <x v="440"/>
    <x v="1"/>
    <x v="1"/>
    <x v="2"/>
    <x v="1253"/>
    <x v="8"/>
    <n v="38.023350860000001"/>
    <n v="17.38"/>
    <n v="20.643350860000002"/>
    <x v="0"/>
    <s v="UMBRELLAS1109065"/>
  </r>
  <r>
    <n v="202001"/>
    <x v="0"/>
    <x v="0"/>
    <x v="2"/>
    <x v="440"/>
    <x v="1"/>
    <x v="1"/>
    <x v="3"/>
    <x v="1253"/>
    <x v="8"/>
    <n v="1.2916637230000001"/>
    <n v="0.54"/>
    <n v="0.75166372300000006"/>
    <x v="0"/>
    <s v="WRITING1109065"/>
  </r>
  <r>
    <n v="202001"/>
    <x v="0"/>
    <x v="0"/>
    <x v="2"/>
    <x v="440"/>
    <x v="1"/>
    <x v="5"/>
    <x v="33"/>
    <x v="1253"/>
    <x v="7"/>
    <n v="23.24994702"/>
    <n v="5.7"/>
    <n v="17.549947020000001"/>
    <x v="0"/>
    <s v="BLANKETS1109065"/>
  </r>
  <r>
    <n v="202001"/>
    <x v="0"/>
    <x v="0"/>
    <x v="2"/>
    <x v="440"/>
    <x v="1"/>
    <x v="5"/>
    <x v="30"/>
    <x v="1253"/>
    <x v="8"/>
    <n v="20.343703640000001"/>
    <n v="4.84"/>
    <n v="15.503703640000001"/>
    <x v="0"/>
    <s v="OUTDOOR &amp; LEISURE1109065"/>
  </r>
  <r>
    <n v="202002"/>
    <x v="0"/>
    <x v="1"/>
    <x v="0"/>
    <x v="1"/>
    <x v="0"/>
    <x v="7"/>
    <x v="13"/>
    <x v="1254"/>
    <x v="212"/>
    <n v="411"/>
    <n v="127.92"/>
    <n v="283.08"/>
    <x v="0"/>
    <s v="SPORT BOTTLES4261610"/>
  </r>
  <r>
    <n v="202002"/>
    <x v="0"/>
    <x v="1"/>
    <x v="0"/>
    <x v="1"/>
    <x v="0"/>
    <x v="1"/>
    <x v="3"/>
    <x v="1255"/>
    <x v="33"/>
    <n v="640"/>
    <n v="263.56"/>
    <n v="376.44"/>
    <x v="0"/>
    <s v="WRITING4272980"/>
  </r>
  <r>
    <n v="202002"/>
    <x v="0"/>
    <x v="1"/>
    <x v="0"/>
    <x v="1"/>
    <x v="0"/>
    <x v="3"/>
    <x v="7"/>
    <x v="1256"/>
    <x v="15"/>
    <n v="295"/>
    <n v="425"/>
    <n v="-130"/>
    <x v="0"/>
    <s v="CATALOGUES4271137"/>
  </r>
  <r>
    <n v="202002"/>
    <x v="0"/>
    <x v="1"/>
    <x v="0"/>
    <x v="1"/>
    <x v="0"/>
    <x v="3"/>
    <x v="15"/>
    <x v="1254"/>
    <x v="273"/>
    <n v="308.5"/>
    <n v="18.72"/>
    <n v="289.77999999999997"/>
    <x v="0"/>
    <s v="DECORATION CHARGES4261610"/>
  </r>
  <r>
    <n v="202002"/>
    <x v="0"/>
    <x v="1"/>
    <x v="0"/>
    <x v="2"/>
    <x v="1"/>
    <x v="0"/>
    <x v="20"/>
    <x v="1257"/>
    <x v="32"/>
    <n v="1940"/>
    <n v="656.2"/>
    <n v="1283.8"/>
    <x v="0"/>
    <s v="TOTES4261489"/>
  </r>
  <r>
    <n v="202002"/>
    <x v="0"/>
    <x v="1"/>
    <x v="0"/>
    <x v="2"/>
    <x v="1"/>
    <x v="0"/>
    <x v="20"/>
    <x v="1258"/>
    <x v="36"/>
    <n v="870"/>
    <n v="378.54"/>
    <n v="491.46"/>
    <x v="0"/>
    <s v="TOTES4274174"/>
  </r>
  <r>
    <n v="202002"/>
    <x v="0"/>
    <x v="1"/>
    <x v="0"/>
    <x v="2"/>
    <x v="1"/>
    <x v="2"/>
    <x v="6"/>
    <x v="1259"/>
    <x v="179"/>
    <n v="4365"/>
    <n v="1757.12"/>
    <n v="2607.88"/>
    <x v="0"/>
    <s v="T-SHIRTS &amp; ACTIVE TOPS4275754"/>
  </r>
  <r>
    <n v="202002"/>
    <x v="0"/>
    <x v="1"/>
    <x v="0"/>
    <x v="2"/>
    <x v="1"/>
    <x v="3"/>
    <x v="15"/>
    <x v="1257"/>
    <x v="39"/>
    <n v="1239"/>
    <n v="227.16"/>
    <n v="1011.84"/>
    <x v="0"/>
    <s v="DECORATION CHARGES4261489"/>
  </r>
  <r>
    <n v="202002"/>
    <x v="0"/>
    <x v="1"/>
    <x v="0"/>
    <x v="2"/>
    <x v="1"/>
    <x v="3"/>
    <x v="15"/>
    <x v="1258"/>
    <x v="41"/>
    <n v="1435"/>
    <n v="266.92"/>
    <n v="1168.08"/>
    <x v="0"/>
    <s v="DECORATION CHARGES4274174"/>
  </r>
  <r>
    <n v="202002"/>
    <x v="0"/>
    <x v="1"/>
    <x v="0"/>
    <x v="3"/>
    <x v="1"/>
    <x v="2"/>
    <x v="4"/>
    <x v="1260"/>
    <x v="34"/>
    <n v="136.13999999999999"/>
    <n v="44.78"/>
    <n v="91.359999999999985"/>
    <x v="0"/>
    <s v="FLEECE &amp; KNITS4267249"/>
  </r>
  <r>
    <n v="202002"/>
    <x v="0"/>
    <x v="1"/>
    <x v="0"/>
    <x v="3"/>
    <x v="1"/>
    <x v="2"/>
    <x v="5"/>
    <x v="1260"/>
    <x v="6"/>
    <n v="17.12"/>
    <n v="7.6"/>
    <n v="9.5200000000000014"/>
    <x v="0"/>
    <s v="POLOS4267249"/>
  </r>
  <r>
    <n v="202002"/>
    <x v="0"/>
    <x v="1"/>
    <x v="0"/>
    <x v="3"/>
    <x v="1"/>
    <x v="2"/>
    <x v="5"/>
    <x v="1261"/>
    <x v="274"/>
    <n v="692.56"/>
    <n v="330.86"/>
    <n v="361.69999999999993"/>
    <x v="0"/>
    <s v="POLOS4271580"/>
  </r>
  <r>
    <n v="202002"/>
    <x v="0"/>
    <x v="1"/>
    <x v="0"/>
    <x v="3"/>
    <x v="1"/>
    <x v="2"/>
    <x v="6"/>
    <x v="1262"/>
    <x v="9"/>
    <n v="45.84"/>
    <n v="27.58"/>
    <n v="18.260000000000005"/>
    <x v="0"/>
    <s v="T-SHIRTS &amp; ACTIVE TOPS4239049"/>
  </r>
  <r>
    <n v="202002"/>
    <x v="0"/>
    <x v="1"/>
    <x v="0"/>
    <x v="3"/>
    <x v="1"/>
    <x v="2"/>
    <x v="6"/>
    <x v="1260"/>
    <x v="23"/>
    <n v="564.82000000000005"/>
    <n v="293.64"/>
    <n v="271.18000000000006"/>
    <x v="0"/>
    <s v="T-SHIRTS &amp; ACTIVE TOPS4267249"/>
  </r>
  <r>
    <n v="202002"/>
    <x v="0"/>
    <x v="1"/>
    <x v="0"/>
    <x v="3"/>
    <x v="1"/>
    <x v="2"/>
    <x v="6"/>
    <x v="1263"/>
    <x v="49"/>
    <n v="235.98"/>
    <n v="124.6"/>
    <n v="111.38"/>
    <x v="0"/>
    <s v="T-SHIRTS &amp; ACTIVE TOPS4269037"/>
  </r>
  <r>
    <n v="202002"/>
    <x v="0"/>
    <x v="1"/>
    <x v="0"/>
    <x v="3"/>
    <x v="1"/>
    <x v="2"/>
    <x v="6"/>
    <x v="1261"/>
    <x v="140"/>
    <n v="72.36"/>
    <n v="41.26"/>
    <n v="31.1"/>
    <x v="0"/>
    <s v="T-SHIRTS &amp; ACTIVE TOPS4271580"/>
  </r>
  <r>
    <n v="202002"/>
    <x v="0"/>
    <x v="1"/>
    <x v="0"/>
    <x v="3"/>
    <x v="1"/>
    <x v="10"/>
    <x v="36"/>
    <x v="1261"/>
    <x v="7"/>
    <n v="72.64"/>
    <n v="33.299999999999997"/>
    <n v="39.340000000000003"/>
    <x v="0"/>
    <s v="SHIRTS4271580"/>
  </r>
  <r>
    <n v="202002"/>
    <x v="0"/>
    <x v="1"/>
    <x v="0"/>
    <x v="441"/>
    <x v="1"/>
    <x v="0"/>
    <x v="18"/>
    <x v="1264"/>
    <x v="21"/>
    <n v="265"/>
    <n v="110.7"/>
    <n v="154.30000000000001"/>
    <x v="0"/>
    <s v="BACKPACKS4270097"/>
  </r>
  <r>
    <n v="202002"/>
    <x v="0"/>
    <x v="1"/>
    <x v="0"/>
    <x v="4"/>
    <x v="1"/>
    <x v="0"/>
    <x v="20"/>
    <x v="1265"/>
    <x v="31"/>
    <n v="162"/>
    <n v="68.98"/>
    <n v="93.02"/>
    <x v="0"/>
    <s v="TOTES4264236"/>
  </r>
  <r>
    <n v="202002"/>
    <x v="0"/>
    <x v="1"/>
    <x v="0"/>
    <x v="4"/>
    <x v="1"/>
    <x v="2"/>
    <x v="5"/>
    <x v="1265"/>
    <x v="7"/>
    <n v="37.96"/>
    <n v="15.18"/>
    <n v="22.78"/>
    <x v="0"/>
    <s v="POLOS4264236"/>
  </r>
  <r>
    <n v="202002"/>
    <x v="0"/>
    <x v="1"/>
    <x v="0"/>
    <x v="4"/>
    <x v="1"/>
    <x v="3"/>
    <x v="7"/>
    <x v="1266"/>
    <x v="15"/>
    <n v="245"/>
    <n v="425"/>
    <n v="-180"/>
    <x v="0"/>
    <s v="CATALOGUES4273356"/>
  </r>
  <r>
    <n v="202002"/>
    <x v="0"/>
    <x v="1"/>
    <x v="0"/>
    <x v="5"/>
    <x v="1"/>
    <x v="0"/>
    <x v="0"/>
    <x v="1267"/>
    <x v="2"/>
    <n v="134.19999999999999"/>
    <n v="48.58"/>
    <n v="85.61999999999999"/>
    <x v="0"/>
    <s v="BUSINESS CASES4264339"/>
  </r>
  <r>
    <n v="202002"/>
    <x v="0"/>
    <x v="1"/>
    <x v="0"/>
    <x v="6"/>
    <x v="1"/>
    <x v="1"/>
    <x v="3"/>
    <x v="1268"/>
    <x v="98"/>
    <n v="4.72"/>
    <n v="1.86"/>
    <n v="2.8599999999999994"/>
    <x v="0"/>
    <s v="WRITING4265561"/>
  </r>
  <r>
    <n v="202002"/>
    <x v="0"/>
    <x v="1"/>
    <x v="0"/>
    <x v="8"/>
    <x v="1"/>
    <x v="0"/>
    <x v="20"/>
    <x v="1269"/>
    <x v="15"/>
    <n v="68"/>
    <n v="25.24"/>
    <n v="42.760000000000005"/>
    <x v="0"/>
    <s v="TOTES4273300"/>
  </r>
  <r>
    <n v="202002"/>
    <x v="0"/>
    <x v="1"/>
    <x v="0"/>
    <x v="8"/>
    <x v="1"/>
    <x v="7"/>
    <x v="13"/>
    <x v="1270"/>
    <x v="16"/>
    <n v="948"/>
    <n v="330.08"/>
    <n v="617.92000000000007"/>
    <x v="0"/>
    <s v="SPORT BOTTLES4265444"/>
  </r>
  <r>
    <n v="202002"/>
    <x v="0"/>
    <x v="1"/>
    <x v="0"/>
    <x v="8"/>
    <x v="1"/>
    <x v="1"/>
    <x v="1"/>
    <x v="1271"/>
    <x v="7"/>
    <n v="8.44"/>
    <n v="3.4"/>
    <n v="5.0399999999999991"/>
    <x v="0"/>
    <s v="DESKTOP4275116"/>
  </r>
  <r>
    <n v="202002"/>
    <x v="0"/>
    <x v="1"/>
    <x v="0"/>
    <x v="8"/>
    <x v="1"/>
    <x v="1"/>
    <x v="14"/>
    <x v="1272"/>
    <x v="21"/>
    <n v="260"/>
    <n v="145.86000000000001"/>
    <n v="114.13999999999999"/>
    <x v="0"/>
    <s v="STATIONERY4263508"/>
  </r>
  <r>
    <n v="202002"/>
    <x v="0"/>
    <x v="1"/>
    <x v="0"/>
    <x v="8"/>
    <x v="1"/>
    <x v="1"/>
    <x v="14"/>
    <x v="1271"/>
    <x v="133"/>
    <n v="45.42"/>
    <n v="14.72"/>
    <n v="30.700000000000003"/>
    <x v="0"/>
    <s v="STATIONERY4275116"/>
  </r>
  <r>
    <n v="202002"/>
    <x v="0"/>
    <x v="1"/>
    <x v="0"/>
    <x v="8"/>
    <x v="1"/>
    <x v="1"/>
    <x v="3"/>
    <x v="1273"/>
    <x v="18"/>
    <n v="100"/>
    <n v="48.94"/>
    <n v="51.06"/>
    <x v="0"/>
    <s v="WRITING4263522"/>
  </r>
  <r>
    <n v="202002"/>
    <x v="0"/>
    <x v="1"/>
    <x v="0"/>
    <x v="8"/>
    <x v="1"/>
    <x v="1"/>
    <x v="3"/>
    <x v="1274"/>
    <x v="18"/>
    <n v="170"/>
    <n v="50.68"/>
    <n v="119.32"/>
    <x v="0"/>
    <s v="WRITING4272598"/>
  </r>
  <r>
    <n v="202002"/>
    <x v="0"/>
    <x v="1"/>
    <x v="0"/>
    <x v="8"/>
    <x v="1"/>
    <x v="5"/>
    <x v="10"/>
    <x v="1275"/>
    <x v="31"/>
    <n v="207"/>
    <n v="148.74"/>
    <n v="58.259999999999991"/>
    <x v="0"/>
    <s v="HOUSEWARES4264056"/>
  </r>
  <r>
    <n v="202002"/>
    <x v="0"/>
    <x v="1"/>
    <x v="0"/>
    <x v="8"/>
    <x v="1"/>
    <x v="5"/>
    <x v="10"/>
    <x v="1276"/>
    <x v="16"/>
    <n v="220"/>
    <n v="62.44"/>
    <n v="157.56"/>
    <x v="0"/>
    <s v="HOUSEWARES4264703"/>
  </r>
  <r>
    <n v="202002"/>
    <x v="0"/>
    <x v="1"/>
    <x v="0"/>
    <x v="8"/>
    <x v="1"/>
    <x v="3"/>
    <x v="7"/>
    <x v="1277"/>
    <x v="7"/>
    <n v="0"/>
    <n v="24"/>
    <n v="-24"/>
    <x v="0"/>
    <s v="CATALOGUES4271704"/>
  </r>
  <r>
    <n v="202002"/>
    <x v="0"/>
    <x v="1"/>
    <x v="0"/>
    <x v="8"/>
    <x v="1"/>
    <x v="3"/>
    <x v="15"/>
    <x v="1272"/>
    <x v="100"/>
    <n v="95"/>
    <n v="5.04"/>
    <n v="89.96"/>
    <x v="0"/>
    <s v="DECORATION CHARGES4263508"/>
  </r>
  <r>
    <n v="202002"/>
    <x v="0"/>
    <x v="1"/>
    <x v="0"/>
    <x v="8"/>
    <x v="1"/>
    <x v="3"/>
    <x v="15"/>
    <x v="1273"/>
    <x v="19"/>
    <n v="280"/>
    <n v="30.02"/>
    <n v="249.98"/>
    <x v="0"/>
    <s v="DECORATION CHARGES4263522"/>
  </r>
  <r>
    <n v="202002"/>
    <x v="0"/>
    <x v="1"/>
    <x v="0"/>
    <x v="8"/>
    <x v="1"/>
    <x v="3"/>
    <x v="15"/>
    <x v="1275"/>
    <x v="126"/>
    <n v="332"/>
    <n v="41.76"/>
    <n v="290.24"/>
    <x v="0"/>
    <s v="DECORATION CHARGES4264056"/>
  </r>
  <r>
    <n v="202002"/>
    <x v="0"/>
    <x v="1"/>
    <x v="0"/>
    <x v="8"/>
    <x v="1"/>
    <x v="3"/>
    <x v="15"/>
    <x v="1276"/>
    <x v="42"/>
    <n v="134"/>
    <n v="19.88"/>
    <n v="114.12"/>
    <x v="0"/>
    <s v="DECORATION CHARGES4264703"/>
  </r>
  <r>
    <n v="202002"/>
    <x v="0"/>
    <x v="1"/>
    <x v="0"/>
    <x v="8"/>
    <x v="1"/>
    <x v="3"/>
    <x v="15"/>
    <x v="1270"/>
    <x v="242"/>
    <n v="265"/>
    <n v="65.540000000000006"/>
    <n v="199.45999999999998"/>
    <x v="0"/>
    <s v="DECORATION CHARGES4265444"/>
  </r>
  <r>
    <n v="202002"/>
    <x v="0"/>
    <x v="1"/>
    <x v="0"/>
    <x v="8"/>
    <x v="1"/>
    <x v="3"/>
    <x v="15"/>
    <x v="1274"/>
    <x v="19"/>
    <n v="210"/>
    <n v="27.88"/>
    <n v="182.12"/>
    <x v="0"/>
    <s v="DECORATION CHARGES4272598"/>
  </r>
  <r>
    <n v="202002"/>
    <x v="0"/>
    <x v="1"/>
    <x v="0"/>
    <x v="8"/>
    <x v="1"/>
    <x v="3"/>
    <x v="15"/>
    <x v="1269"/>
    <x v="123"/>
    <n v="140"/>
    <n v="33.58"/>
    <n v="106.42"/>
    <x v="0"/>
    <s v="DECORATION CHARGES4273300"/>
  </r>
  <r>
    <n v="202002"/>
    <x v="0"/>
    <x v="1"/>
    <x v="0"/>
    <x v="8"/>
    <x v="1"/>
    <x v="3"/>
    <x v="25"/>
    <x v="1278"/>
    <x v="34"/>
    <n v="0"/>
    <n v="0.06"/>
    <n v="-0.06"/>
    <x v="0"/>
    <s v="NONWEARABLES OTHERS4274731"/>
  </r>
  <r>
    <n v="202002"/>
    <x v="0"/>
    <x v="1"/>
    <x v="0"/>
    <x v="10"/>
    <x v="0"/>
    <x v="3"/>
    <x v="7"/>
    <x v="1279"/>
    <x v="34"/>
    <n v="0"/>
    <n v="29"/>
    <n v="-29"/>
    <x v="0"/>
    <s v="CATALOGUES4271364"/>
  </r>
  <r>
    <n v="202002"/>
    <x v="0"/>
    <x v="1"/>
    <x v="0"/>
    <x v="11"/>
    <x v="1"/>
    <x v="0"/>
    <x v="20"/>
    <x v="1280"/>
    <x v="16"/>
    <n v="104"/>
    <n v="51.7"/>
    <n v="52.3"/>
    <x v="0"/>
    <s v="TOTES4275166"/>
  </r>
  <r>
    <n v="202002"/>
    <x v="0"/>
    <x v="1"/>
    <x v="0"/>
    <x v="11"/>
    <x v="1"/>
    <x v="1"/>
    <x v="1"/>
    <x v="1281"/>
    <x v="2"/>
    <n v="136"/>
    <n v="61.86"/>
    <n v="74.14"/>
    <x v="0"/>
    <s v="DESKTOP4266005"/>
  </r>
  <r>
    <n v="202002"/>
    <x v="0"/>
    <x v="1"/>
    <x v="0"/>
    <x v="11"/>
    <x v="1"/>
    <x v="1"/>
    <x v="17"/>
    <x v="1282"/>
    <x v="16"/>
    <n v="124"/>
    <n v="71.459999999999994"/>
    <n v="52.540000000000006"/>
    <x v="0"/>
    <s v="GENERAL4270782"/>
  </r>
  <r>
    <n v="202002"/>
    <x v="0"/>
    <x v="1"/>
    <x v="0"/>
    <x v="11"/>
    <x v="1"/>
    <x v="1"/>
    <x v="14"/>
    <x v="1283"/>
    <x v="21"/>
    <n v="200"/>
    <n v="116.44"/>
    <n v="83.56"/>
    <x v="0"/>
    <s v="STATIONERY4267169"/>
  </r>
  <r>
    <n v="202002"/>
    <x v="0"/>
    <x v="1"/>
    <x v="0"/>
    <x v="11"/>
    <x v="1"/>
    <x v="1"/>
    <x v="3"/>
    <x v="1284"/>
    <x v="275"/>
    <n v="422.4"/>
    <n v="157.52000000000001"/>
    <n v="264.88"/>
    <x v="0"/>
    <s v="WRITING4259962"/>
  </r>
  <r>
    <n v="202002"/>
    <x v="0"/>
    <x v="1"/>
    <x v="0"/>
    <x v="11"/>
    <x v="1"/>
    <x v="1"/>
    <x v="3"/>
    <x v="1285"/>
    <x v="276"/>
    <n v="543.9"/>
    <n v="301.86"/>
    <n v="242.03999999999996"/>
    <x v="0"/>
    <s v="WRITING4262211"/>
  </r>
  <r>
    <n v="202002"/>
    <x v="0"/>
    <x v="1"/>
    <x v="0"/>
    <x v="11"/>
    <x v="1"/>
    <x v="1"/>
    <x v="3"/>
    <x v="1286"/>
    <x v="18"/>
    <n v="110"/>
    <n v="57.08"/>
    <n v="52.92"/>
    <x v="0"/>
    <s v="WRITING4271611"/>
  </r>
  <r>
    <n v="202002"/>
    <x v="0"/>
    <x v="1"/>
    <x v="0"/>
    <x v="11"/>
    <x v="1"/>
    <x v="8"/>
    <x v="16"/>
    <x v="1280"/>
    <x v="272"/>
    <n v="188.76"/>
    <n v="104.16"/>
    <n v="84.6"/>
    <x v="0"/>
    <s v="MEMORY4275166"/>
  </r>
  <r>
    <n v="202002"/>
    <x v="0"/>
    <x v="1"/>
    <x v="0"/>
    <x v="11"/>
    <x v="1"/>
    <x v="3"/>
    <x v="15"/>
    <x v="1284"/>
    <x v="277"/>
    <n v="145.19999999999999"/>
    <n v="26.48"/>
    <n v="118.71999999999998"/>
    <x v="0"/>
    <s v="DECORATION CHARGES4259962"/>
  </r>
  <r>
    <n v="202002"/>
    <x v="0"/>
    <x v="1"/>
    <x v="0"/>
    <x v="11"/>
    <x v="1"/>
    <x v="3"/>
    <x v="15"/>
    <x v="1285"/>
    <x v="278"/>
    <n v="650.16"/>
    <n v="108.8"/>
    <n v="541.36"/>
    <x v="0"/>
    <s v="DECORATION CHARGES4262211"/>
  </r>
  <r>
    <n v="202002"/>
    <x v="0"/>
    <x v="1"/>
    <x v="0"/>
    <x v="11"/>
    <x v="1"/>
    <x v="3"/>
    <x v="15"/>
    <x v="1283"/>
    <x v="24"/>
    <n v="50"/>
    <n v="5.0199999999999996"/>
    <n v="44.980000000000004"/>
    <x v="0"/>
    <s v="DECORATION CHARGES4267169"/>
  </r>
  <r>
    <n v="202002"/>
    <x v="0"/>
    <x v="1"/>
    <x v="0"/>
    <x v="11"/>
    <x v="1"/>
    <x v="3"/>
    <x v="15"/>
    <x v="1286"/>
    <x v="19"/>
    <n v="259"/>
    <n v="30.02"/>
    <n v="228.98"/>
    <x v="0"/>
    <s v="DECORATION CHARGES4271611"/>
  </r>
  <r>
    <n v="202002"/>
    <x v="0"/>
    <x v="1"/>
    <x v="0"/>
    <x v="11"/>
    <x v="1"/>
    <x v="3"/>
    <x v="41"/>
    <x v="1282"/>
    <x v="1"/>
    <n v="15.2"/>
    <n v="5.82"/>
    <n v="9.379999999999999"/>
    <x v="0"/>
    <s v="SERVICE ITEMS4270782"/>
  </r>
  <r>
    <n v="202002"/>
    <x v="0"/>
    <x v="1"/>
    <x v="0"/>
    <x v="11"/>
    <x v="1"/>
    <x v="6"/>
    <x v="12"/>
    <x v="1281"/>
    <x v="2"/>
    <n v="102.2"/>
    <n v="47.3"/>
    <n v="54.900000000000006"/>
    <x v="0"/>
    <s v="POWER4266005"/>
  </r>
  <r>
    <n v="202002"/>
    <x v="0"/>
    <x v="1"/>
    <x v="0"/>
    <x v="14"/>
    <x v="1"/>
    <x v="0"/>
    <x v="20"/>
    <x v="1287"/>
    <x v="0"/>
    <n v="332"/>
    <n v="143.52000000000001"/>
    <n v="188.48"/>
    <x v="0"/>
    <s v="TOTES4268241"/>
  </r>
  <r>
    <n v="202002"/>
    <x v="0"/>
    <x v="1"/>
    <x v="0"/>
    <x v="14"/>
    <x v="1"/>
    <x v="0"/>
    <x v="20"/>
    <x v="1288"/>
    <x v="0"/>
    <n v="268"/>
    <n v="136.80000000000001"/>
    <n v="131.19999999999999"/>
    <x v="0"/>
    <s v="TOTES4270444"/>
  </r>
  <r>
    <n v="202002"/>
    <x v="0"/>
    <x v="1"/>
    <x v="0"/>
    <x v="14"/>
    <x v="1"/>
    <x v="7"/>
    <x v="13"/>
    <x v="1289"/>
    <x v="34"/>
    <n v="54.12"/>
    <n v="17.62"/>
    <n v="36.5"/>
    <x v="0"/>
    <s v="SPORT BOTTLES4268734"/>
  </r>
  <r>
    <n v="202002"/>
    <x v="0"/>
    <x v="1"/>
    <x v="0"/>
    <x v="14"/>
    <x v="1"/>
    <x v="7"/>
    <x v="13"/>
    <x v="1290"/>
    <x v="15"/>
    <n v="857"/>
    <n v="295.86"/>
    <n v="561.14"/>
    <x v="0"/>
    <s v="SPORT BOTTLES4274318"/>
  </r>
  <r>
    <n v="202002"/>
    <x v="0"/>
    <x v="1"/>
    <x v="0"/>
    <x v="14"/>
    <x v="1"/>
    <x v="1"/>
    <x v="17"/>
    <x v="1291"/>
    <x v="51"/>
    <n v="224"/>
    <n v="91.72"/>
    <n v="132.28"/>
    <x v="0"/>
    <s v="GENERAL4273849"/>
  </r>
  <r>
    <n v="202002"/>
    <x v="0"/>
    <x v="1"/>
    <x v="0"/>
    <x v="14"/>
    <x v="1"/>
    <x v="1"/>
    <x v="3"/>
    <x v="1292"/>
    <x v="33"/>
    <n v="600"/>
    <n v="196.68"/>
    <n v="403.32"/>
    <x v="0"/>
    <s v="WRITING4265298"/>
  </r>
  <r>
    <n v="202002"/>
    <x v="0"/>
    <x v="1"/>
    <x v="0"/>
    <x v="14"/>
    <x v="1"/>
    <x v="1"/>
    <x v="3"/>
    <x v="1293"/>
    <x v="0"/>
    <n v="116"/>
    <n v="47.46"/>
    <n v="68.539999999999992"/>
    <x v="0"/>
    <s v="WRITING4267715"/>
  </r>
  <r>
    <n v="202002"/>
    <x v="0"/>
    <x v="1"/>
    <x v="0"/>
    <x v="14"/>
    <x v="1"/>
    <x v="1"/>
    <x v="3"/>
    <x v="1289"/>
    <x v="6"/>
    <n v="2.38"/>
    <n v="0.88"/>
    <n v="1.5"/>
    <x v="0"/>
    <s v="WRITING4268734"/>
  </r>
  <r>
    <n v="202002"/>
    <x v="0"/>
    <x v="1"/>
    <x v="0"/>
    <x v="14"/>
    <x v="1"/>
    <x v="1"/>
    <x v="3"/>
    <x v="1294"/>
    <x v="140"/>
    <n v="14.82"/>
    <n v="5.5"/>
    <n v="9.32"/>
    <x v="0"/>
    <s v="WRITING4276893"/>
  </r>
  <r>
    <n v="202002"/>
    <x v="0"/>
    <x v="1"/>
    <x v="0"/>
    <x v="14"/>
    <x v="1"/>
    <x v="5"/>
    <x v="9"/>
    <x v="1295"/>
    <x v="8"/>
    <n v="28.96"/>
    <n v="12.48"/>
    <n v="16.48"/>
    <x v="0"/>
    <s v="APRON &amp; KITCHEN TEXTILES4269575"/>
  </r>
  <r>
    <n v="202002"/>
    <x v="0"/>
    <x v="1"/>
    <x v="0"/>
    <x v="14"/>
    <x v="1"/>
    <x v="5"/>
    <x v="10"/>
    <x v="1294"/>
    <x v="6"/>
    <n v="10.98"/>
    <n v="6.1"/>
    <n v="4.8800000000000008"/>
    <x v="0"/>
    <s v="HOUSEWARES4276893"/>
  </r>
  <r>
    <n v="202002"/>
    <x v="0"/>
    <x v="1"/>
    <x v="0"/>
    <x v="14"/>
    <x v="1"/>
    <x v="5"/>
    <x v="23"/>
    <x v="1289"/>
    <x v="34"/>
    <n v="39.619999999999997"/>
    <n v="14.16"/>
    <n v="25.459999999999997"/>
    <x v="0"/>
    <s v="SAFETY AUTO &amp; TOOLS4268734"/>
  </r>
  <r>
    <n v="202002"/>
    <x v="0"/>
    <x v="1"/>
    <x v="0"/>
    <x v="14"/>
    <x v="1"/>
    <x v="3"/>
    <x v="15"/>
    <x v="1292"/>
    <x v="89"/>
    <n v="510"/>
    <n v="57.88"/>
    <n v="452.12"/>
    <x v="0"/>
    <s v="DECORATION CHARGES4265298"/>
  </r>
  <r>
    <n v="202002"/>
    <x v="0"/>
    <x v="1"/>
    <x v="0"/>
    <x v="14"/>
    <x v="1"/>
    <x v="3"/>
    <x v="15"/>
    <x v="1296"/>
    <x v="40"/>
    <n v="390"/>
    <n v="37.880000000000003"/>
    <n v="352.12"/>
    <x v="0"/>
    <s v="DECORATION CHARGES4265799"/>
  </r>
  <r>
    <n v="202002"/>
    <x v="0"/>
    <x v="1"/>
    <x v="0"/>
    <x v="14"/>
    <x v="1"/>
    <x v="3"/>
    <x v="15"/>
    <x v="1293"/>
    <x v="129"/>
    <n v="166"/>
    <n v="21.88"/>
    <n v="144.12"/>
    <x v="0"/>
    <s v="DECORATION CHARGES4267715"/>
  </r>
  <r>
    <n v="202002"/>
    <x v="0"/>
    <x v="1"/>
    <x v="0"/>
    <x v="14"/>
    <x v="1"/>
    <x v="3"/>
    <x v="15"/>
    <x v="1287"/>
    <x v="129"/>
    <n v="209"/>
    <n v="33.58"/>
    <n v="175.42000000000002"/>
    <x v="0"/>
    <s v="DECORATION CHARGES4268241"/>
  </r>
  <r>
    <n v="202002"/>
    <x v="0"/>
    <x v="1"/>
    <x v="0"/>
    <x v="14"/>
    <x v="1"/>
    <x v="3"/>
    <x v="15"/>
    <x v="1295"/>
    <x v="98"/>
    <n v="206.48"/>
    <n v="57.56"/>
    <n v="148.91999999999999"/>
    <x v="0"/>
    <s v="DECORATION CHARGES4269575"/>
  </r>
  <r>
    <n v="202002"/>
    <x v="0"/>
    <x v="1"/>
    <x v="0"/>
    <x v="14"/>
    <x v="1"/>
    <x v="3"/>
    <x v="15"/>
    <x v="1288"/>
    <x v="129"/>
    <n v="714"/>
    <n v="79.92"/>
    <n v="634.08000000000004"/>
    <x v="0"/>
    <s v="DECORATION CHARGES4270444"/>
  </r>
  <r>
    <n v="202002"/>
    <x v="0"/>
    <x v="1"/>
    <x v="0"/>
    <x v="14"/>
    <x v="1"/>
    <x v="3"/>
    <x v="15"/>
    <x v="1290"/>
    <x v="123"/>
    <n v="291"/>
    <n v="43.36"/>
    <n v="247.64"/>
    <x v="0"/>
    <s v="DECORATION CHARGES4274318"/>
  </r>
  <r>
    <n v="202002"/>
    <x v="0"/>
    <x v="1"/>
    <x v="0"/>
    <x v="14"/>
    <x v="1"/>
    <x v="6"/>
    <x v="32"/>
    <x v="1296"/>
    <x v="32"/>
    <n v="500"/>
    <n v="237.82"/>
    <n v="262.18"/>
    <x v="0"/>
    <s v="GENERAL TECH4265799"/>
  </r>
  <r>
    <n v="202002"/>
    <x v="0"/>
    <x v="1"/>
    <x v="0"/>
    <x v="14"/>
    <x v="1"/>
    <x v="6"/>
    <x v="32"/>
    <x v="1289"/>
    <x v="6"/>
    <n v="0.9"/>
    <n v="0.3"/>
    <n v="0.60000000000000009"/>
    <x v="0"/>
    <s v="GENERAL TECH4268734"/>
  </r>
  <r>
    <n v="202002"/>
    <x v="0"/>
    <x v="1"/>
    <x v="0"/>
    <x v="14"/>
    <x v="1"/>
    <x v="6"/>
    <x v="32"/>
    <x v="1294"/>
    <x v="6"/>
    <n v="6.78"/>
    <n v="2.42"/>
    <n v="4.3600000000000003"/>
    <x v="0"/>
    <s v="GENERAL TECH4276893"/>
  </r>
  <r>
    <n v="202002"/>
    <x v="0"/>
    <x v="1"/>
    <x v="0"/>
    <x v="16"/>
    <x v="1"/>
    <x v="7"/>
    <x v="29"/>
    <x v="1297"/>
    <x v="6"/>
    <n v="5.58"/>
    <n v="1.46"/>
    <n v="4.12"/>
    <x v="0"/>
    <s v="CERAMICS4264317"/>
  </r>
  <r>
    <n v="202002"/>
    <x v="0"/>
    <x v="1"/>
    <x v="0"/>
    <x v="442"/>
    <x v="1"/>
    <x v="0"/>
    <x v="20"/>
    <x v="1298"/>
    <x v="8"/>
    <n v="7.42"/>
    <n v="2.44"/>
    <n v="4.9800000000000004"/>
    <x v="0"/>
    <s v="TOTES4264715"/>
  </r>
  <r>
    <n v="202002"/>
    <x v="0"/>
    <x v="1"/>
    <x v="0"/>
    <x v="442"/>
    <x v="1"/>
    <x v="1"/>
    <x v="17"/>
    <x v="1299"/>
    <x v="33"/>
    <n v="900"/>
    <n v="740"/>
    <n v="160"/>
    <x v="0"/>
    <s v="GENERAL4262117"/>
  </r>
  <r>
    <n v="202002"/>
    <x v="0"/>
    <x v="1"/>
    <x v="0"/>
    <x v="442"/>
    <x v="1"/>
    <x v="1"/>
    <x v="17"/>
    <x v="1300"/>
    <x v="137"/>
    <n v="846.72"/>
    <n v="750.38"/>
    <n v="96.340000000000032"/>
    <x v="0"/>
    <s v="GENERAL4274588"/>
  </r>
  <r>
    <n v="202002"/>
    <x v="0"/>
    <x v="1"/>
    <x v="0"/>
    <x v="18"/>
    <x v="0"/>
    <x v="6"/>
    <x v="32"/>
    <x v="1301"/>
    <x v="98"/>
    <n v="15.84"/>
    <n v="12"/>
    <n v="3.84"/>
    <x v="0"/>
    <s v="GENERAL TECH4268233"/>
  </r>
  <r>
    <n v="202002"/>
    <x v="0"/>
    <x v="1"/>
    <x v="0"/>
    <x v="19"/>
    <x v="1"/>
    <x v="1"/>
    <x v="14"/>
    <x v="1302"/>
    <x v="21"/>
    <n v="600"/>
    <n v="268.3"/>
    <n v="331.7"/>
    <x v="0"/>
    <s v="STATIONERY4235270"/>
  </r>
  <r>
    <n v="202002"/>
    <x v="0"/>
    <x v="1"/>
    <x v="0"/>
    <x v="19"/>
    <x v="1"/>
    <x v="1"/>
    <x v="14"/>
    <x v="1303"/>
    <x v="32"/>
    <n v="1000"/>
    <n v="648.52"/>
    <n v="351.48"/>
    <x v="0"/>
    <s v="STATIONERY4268737"/>
  </r>
  <r>
    <n v="202002"/>
    <x v="0"/>
    <x v="1"/>
    <x v="0"/>
    <x v="19"/>
    <x v="1"/>
    <x v="5"/>
    <x v="10"/>
    <x v="1304"/>
    <x v="8"/>
    <n v="77.540000000000006"/>
    <n v="27.22"/>
    <n v="50.320000000000007"/>
    <x v="0"/>
    <s v="HOUSEWARES4261120"/>
  </r>
  <r>
    <n v="202002"/>
    <x v="0"/>
    <x v="1"/>
    <x v="0"/>
    <x v="19"/>
    <x v="1"/>
    <x v="3"/>
    <x v="15"/>
    <x v="1302"/>
    <x v="24"/>
    <n v="165"/>
    <n v="22.88"/>
    <n v="142.12"/>
    <x v="0"/>
    <s v="DECORATION CHARGES4235270"/>
  </r>
  <r>
    <n v="202002"/>
    <x v="0"/>
    <x v="1"/>
    <x v="0"/>
    <x v="19"/>
    <x v="1"/>
    <x v="3"/>
    <x v="15"/>
    <x v="1303"/>
    <x v="44"/>
    <n v="100"/>
    <n v="20.04"/>
    <n v="79.960000000000008"/>
    <x v="0"/>
    <s v="DECORATION CHARGES4268737"/>
  </r>
  <r>
    <n v="202002"/>
    <x v="0"/>
    <x v="1"/>
    <x v="0"/>
    <x v="22"/>
    <x v="0"/>
    <x v="1"/>
    <x v="2"/>
    <x v="1305"/>
    <x v="12"/>
    <n v="343.8"/>
    <n v="102.28"/>
    <n v="241.52"/>
    <x v="0"/>
    <s v="UMBRELLAS4266520"/>
  </r>
  <r>
    <n v="202002"/>
    <x v="0"/>
    <x v="1"/>
    <x v="0"/>
    <x v="22"/>
    <x v="0"/>
    <x v="3"/>
    <x v="15"/>
    <x v="1305"/>
    <x v="110"/>
    <n v="407.6"/>
    <n v="118.48"/>
    <n v="289.12"/>
    <x v="0"/>
    <s v="DECORATION CHARGES4266520"/>
  </r>
  <r>
    <n v="202002"/>
    <x v="0"/>
    <x v="1"/>
    <x v="0"/>
    <x v="23"/>
    <x v="1"/>
    <x v="3"/>
    <x v="15"/>
    <x v="1306"/>
    <x v="61"/>
    <n v="330"/>
    <n v="45.76"/>
    <n v="284.24"/>
    <x v="0"/>
    <s v="DECORATION CHARGES4256757"/>
  </r>
  <r>
    <n v="202002"/>
    <x v="0"/>
    <x v="1"/>
    <x v="0"/>
    <x v="23"/>
    <x v="1"/>
    <x v="6"/>
    <x v="12"/>
    <x v="1306"/>
    <x v="21"/>
    <n v="675"/>
    <n v="365.82"/>
    <n v="309.18"/>
    <x v="0"/>
    <s v="POWER4256757"/>
  </r>
  <r>
    <n v="202002"/>
    <x v="0"/>
    <x v="1"/>
    <x v="0"/>
    <x v="24"/>
    <x v="1"/>
    <x v="7"/>
    <x v="29"/>
    <x v="1307"/>
    <x v="16"/>
    <n v="336"/>
    <n v="130"/>
    <n v="206"/>
    <x v="0"/>
    <s v="CERAMICS4270636"/>
  </r>
  <r>
    <n v="202002"/>
    <x v="0"/>
    <x v="1"/>
    <x v="0"/>
    <x v="24"/>
    <x v="1"/>
    <x v="1"/>
    <x v="17"/>
    <x v="1308"/>
    <x v="21"/>
    <n v="275"/>
    <n v="215"/>
    <n v="60"/>
    <x v="0"/>
    <s v="GENERAL4258596"/>
  </r>
  <r>
    <n v="202002"/>
    <x v="0"/>
    <x v="1"/>
    <x v="0"/>
    <x v="24"/>
    <x v="1"/>
    <x v="1"/>
    <x v="2"/>
    <x v="1309"/>
    <x v="68"/>
    <n v="239.96"/>
    <n v="83.94"/>
    <n v="156.02000000000001"/>
    <x v="0"/>
    <s v="UMBRELLAS4266761"/>
  </r>
  <r>
    <n v="202002"/>
    <x v="0"/>
    <x v="1"/>
    <x v="0"/>
    <x v="24"/>
    <x v="1"/>
    <x v="3"/>
    <x v="15"/>
    <x v="1307"/>
    <x v="42"/>
    <n v="282"/>
    <n v="24.22"/>
    <n v="257.77999999999997"/>
    <x v="0"/>
    <s v="DECORATION CHARGES4270636"/>
  </r>
  <r>
    <n v="202002"/>
    <x v="0"/>
    <x v="1"/>
    <x v="0"/>
    <x v="26"/>
    <x v="0"/>
    <x v="8"/>
    <x v="16"/>
    <x v="1310"/>
    <x v="21"/>
    <n v="1425"/>
    <n v="644.32000000000005"/>
    <n v="780.68"/>
    <x v="0"/>
    <s v="MEMORY4264044"/>
  </r>
  <r>
    <n v="202002"/>
    <x v="0"/>
    <x v="1"/>
    <x v="0"/>
    <x v="26"/>
    <x v="0"/>
    <x v="3"/>
    <x v="15"/>
    <x v="1310"/>
    <x v="24"/>
    <n v="214"/>
    <n v="15.02"/>
    <n v="198.98"/>
    <x v="0"/>
    <s v="DECORATION CHARGES4264044"/>
  </r>
  <r>
    <n v="202002"/>
    <x v="0"/>
    <x v="1"/>
    <x v="0"/>
    <x v="28"/>
    <x v="1"/>
    <x v="7"/>
    <x v="13"/>
    <x v="1311"/>
    <x v="15"/>
    <n v="815"/>
    <n v="276.95999999999998"/>
    <n v="538.04"/>
    <x v="0"/>
    <s v="SPORT BOTTLES4261860"/>
  </r>
  <r>
    <n v="202002"/>
    <x v="0"/>
    <x v="1"/>
    <x v="0"/>
    <x v="28"/>
    <x v="1"/>
    <x v="3"/>
    <x v="15"/>
    <x v="1311"/>
    <x v="38"/>
    <n v="109"/>
    <n v="18.88"/>
    <n v="90.12"/>
    <x v="0"/>
    <s v="DECORATION CHARGES4261860"/>
  </r>
  <r>
    <n v="202002"/>
    <x v="0"/>
    <x v="1"/>
    <x v="0"/>
    <x v="29"/>
    <x v="1"/>
    <x v="1"/>
    <x v="17"/>
    <x v="1312"/>
    <x v="42"/>
    <n v="60.6"/>
    <n v="23.16"/>
    <n v="37.44"/>
    <x v="0"/>
    <s v="GENERAL4270577"/>
  </r>
  <r>
    <n v="202002"/>
    <x v="0"/>
    <x v="1"/>
    <x v="0"/>
    <x v="29"/>
    <x v="1"/>
    <x v="1"/>
    <x v="3"/>
    <x v="1313"/>
    <x v="103"/>
    <n v="196.3"/>
    <n v="82.4"/>
    <n v="113.9"/>
    <x v="0"/>
    <s v="WRITING4264171"/>
  </r>
  <r>
    <n v="202002"/>
    <x v="0"/>
    <x v="1"/>
    <x v="0"/>
    <x v="29"/>
    <x v="1"/>
    <x v="8"/>
    <x v="16"/>
    <x v="1314"/>
    <x v="16"/>
    <n v="516"/>
    <n v="309.42"/>
    <n v="206.57999999999998"/>
    <x v="0"/>
    <s v="MEMORY4272007"/>
  </r>
  <r>
    <n v="202002"/>
    <x v="0"/>
    <x v="1"/>
    <x v="0"/>
    <x v="29"/>
    <x v="1"/>
    <x v="3"/>
    <x v="15"/>
    <x v="1313"/>
    <x v="279"/>
    <n v="245.7"/>
    <n v="38.78"/>
    <n v="206.92"/>
    <x v="0"/>
    <s v="DECORATION CHARGES4264171"/>
  </r>
  <r>
    <n v="202002"/>
    <x v="0"/>
    <x v="1"/>
    <x v="0"/>
    <x v="29"/>
    <x v="1"/>
    <x v="3"/>
    <x v="15"/>
    <x v="1312"/>
    <x v="242"/>
    <n v="305.64"/>
    <n v="37.26"/>
    <n v="268.38"/>
    <x v="0"/>
    <s v="DECORATION CHARGES4270577"/>
  </r>
  <r>
    <n v="202002"/>
    <x v="0"/>
    <x v="1"/>
    <x v="0"/>
    <x v="29"/>
    <x v="1"/>
    <x v="3"/>
    <x v="15"/>
    <x v="1314"/>
    <x v="42"/>
    <n v="118"/>
    <n v="19.88"/>
    <n v="98.12"/>
    <x v="0"/>
    <s v="DECORATION CHARGES4272007"/>
  </r>
  <r>
    <n v="202002"/>
    <x v="0"/>
    <x v="1"/>
    <x v="0"/>
    <x v="30"/>
    <x v="1"/>
    <x v="1"/>
    <x v="1"/>
    <x v="1315"/>
    <x v="18"/>
    <n v="730"/>
    <n v="288.04000000000002"/>
    <n v="441.96"/>
    <x v="0"/>
    <s v="DESKTOP4269251"/>
  </r>
  <r>
    <n v="202002"/>
    <x v="0"/>
    <x v="1"/>
    <x v="0"/>
    <x v="30"/>
    <x v="1"/>
    <x v="3"/>
    <x v="15"/>
    <x v="1315"/>
    <x v="19"/>
    <n v="460"/>
    <n v="90.02"/>
    <n v="369.98"/>
    <x v="0"/>
    <s v="DECORATION CHARGES4269251"/>
  </r>
  <r>
    <n v="202002"/>
    <x v="0"/>
    <x v="1"/>
    <x v="0"/>
    <x v="31"/>
    <x v="1"/>
    <x v="1"/>
    <x v="14"/>
    <x v="1316"/>
    <x v="9"/>
    <n v="115.8"/>
    <n v="68.7"/>
    <n v="47.099999999999994"/>
    <x v="0"/>
    <s v="STATIONERY4265620"/>
  </r>
  <r>
    <n v="202002"/>
    <x v="0"/>
    <x v="1"/>
    <x v="0"/>
    <x v="31"/>
    <x v="1"/>
    <x v="5"/>
    <x v="24"/>
    <x v="1317"/>
    <x v="18"/>
    <n v="170"/>
    <n v="108.8"/>
    <n v="61.2"/>
    <x v="0"/>
    <s v="HBA4262841"/>
  </r>
  <r>
    <n v="202002"/>
    <x v="0"/>
    <x v="1"/>
    <x v="0"/>
    <x v="31"/>
    <x v="1"/>
    <x v="5"/>
    <x v="24"/>
    <x v="1318"/>
    <x v="18"/>
    <n v="2340"/>
    <n v="1840"/>
    <n v="500"/>
    <x v="0"/>
    <s v="HBA4262865"/>
  </r>
  <r>
    <n v="202002"/>
    <x v="0"/>
    <x v="1"/>
    <x v="0"/>
    <x v="31"/>
    <x v="1"/>
    <x v="5"/>
    <x v="24"/>
    <x v="1319"/>
    <x v="32"/>
    <n v="420"/>
    <n v="217.6"/>
    <n v="202.4"/>
    <x v="0"/>
    <s v="HBA4271752"/>
  </r>
  <r>
    <n v="202002"/>
    <x v="0"/>
    <x v="1"/>
    <x v="0"/>
    <x v="31"/>
    <x v="1"/>
    <x v="3"/>
    <x v="15"/>
    <x v="1317"/>
    <x v="19"/>
    <n v="179"/>
    <n v="27.88"/>
    <n v="151.12"/>
    <x v="0"/>
    <s v="DECORATION CHARGES4262841"/>
  </r>
  <r>
    <n v="202002"/>
    <x v="0"/>
    <x v="1"/>
    <x v="0"/>
    <x v="31"/>
    <x v="1"/>
    <x v="3"/>
    <x v="15"/>
    <x v="1319"/>
    <x v="40"/>
    <n v="269"/>
    <n v="37.880000000000003"/>
    <n v="231.12"/>
    <x v="0"/>
    <s v="DECORATION CHARGES4271752"/>
  </r>
  <r>
    <n v="202002"/>
    <x v="0"/>
    <x v="1"/>
    <x v="0"/>
    <x v="31"/>
    <x v="1"/>
    <x v="6"/>
    <x v="11"/>
    <x v="1320"/>
    <x v="66"/>
    <n v="355.44"/>
    <n v="114.04"/>
    <n v="241.39999999999998"/>
    <x v="0"/>
    <s v="AUDIO4267840"/>
  </r>
  <r>
    <n v="202002"/>
    <x v="0"/>
    <x v="1"/>
    <x v="0"/>
    <x v="31"/>
    <x v="1"/>
    <x v="6"/>
    <x v="32"/>
    <x v="1321"/>
    <x v="9"/>
    <n v="908.28"/>
    <n v="706.2"/>
    <n v="202.07999999999993"/>
    <x v="0"/>
    <s v="GENERAL TECH4267006"/>
  </r>
  <r>
    <n v="202002"/>
    <x v="0"/>
    <x v="1"/>
    <x v="0"/>
    <x v="31"/>
    <x v="1"/>
    <x v="6"/>
    <x v="32"/>
    <x v="1322"/>
    <x v="66"/>
    <n v="260.39999999999998"/>
    <n v="167.76"/>
    <n v="92.639999999999986"/>
    <x v="0"/>
    <s v="GENERAL TECH4267966"/>
  </r>
  <r>
    <n v="202002"/>
    <x v="0"/>
    <x v="1"/>
    <x v="0"/>
    <x v="443"/>
    <x v="0"/>
    <x v="1"/>
    <x v="14"/>
    <x v="1323"/>
    <x v="0"/>
    <n v="936"/>
    <n v="360.4"/>
    <n v="575.6"/>
    <x v="0"/>
    <s v="STATIONERY4260943"/>
  </r>
  <r>
    <n v="202002"/>
    <x v="0"/>
    <x v="1"/>
    <x v="0"/>
    <x v="443"/>
    <x v="0"/>
    <x v="1"/>
    <x v="3"/>
    <x v="1324"/>
    <x v="6"/>
    <n v="3.12"/>
    <n v="1.04"/>
    <n v="2.08"/>
    <x v="0"/>
    <s v="WRITING4266448"/>
  </r>
  <r>
    <n v="202002"/>
    <x v="0"/>
    <x v="1"/>
    <x v="0"/>
    <x v="443"/>
    <x v="0"/>
    <x v="3"/>
    <x v="15"/>
    <x v="1323"/>
    <x v="129"/>
    <n v="289"/>
    <n v="25.18"/>
    <n v="263.82"/>
    <x v="0"/>
    <s v="DECORATION CHARGES4260943"/>
  </r>
  <r>
    <n v="202002"/>
    <x v="0"/>
    <x v="1"/>
    <x v="0"/>
    <x v="444"/>
    <x v="0"/>
    <x v="2"/>
    <x v="5"/>
    <x v="1325"/>
    <x v="102"/>
    <n v="522.08000000000004"/>
    <n v="186.7"/>
    <n v="335.38000000000005"/>
    <x v="0"/>
    <s v="POLOS4268570"/>
  </r>
  <r>
    <n v="202002"/>
    <x v="0"/>
    <x v="1"/>
    <x v="0"/>
    <x v="32"/>
    <x v="0"/>
    <x v="7"/>
    <x v="13"/>
    <x v="1326"/>
    <x v="16"/>
    <n v="380"/>
    <n v="162.28"/>
    <n v="217.72"/>
    <x v="0"/>
    <s v="SPORT BOTTLES4271278"/>
  </r>
  <r>
    <n v="202002"/>
    <x v="0"/>
    <x v="1"/>
    <x v="0"/>
    <x v="32"/>
    <x v="0"/>
    <x v="2"/>
    <x v="4"/>
    <x v="1327"/>
    <x v="184"/>
    <n v="612.04"/>
    <n v="324.76"/>
    <n v="287.27999999999997"/>
    <x v="0"/>
    <s v="FLEECE &amp; KNITS4264809"/>
  </r>
  <r>
    <n v="202002"/>
    <x v="0"/>
    <x v="1"/>
    <x v="0"/>
    <x v="32"/>
    <x v="0"/>
    <x v="2"/>
    <x v="5"/>
    <x v="1328"/>
    <x v="133"/>
    <n v="132.72"/>
    <n v="67.099999999999994"/>
    <n v="65.62"/>
    <x v="0"/>
    <s v="POLOS4270637"/>
  </r>
  <r>
    <n v="202002"/>
    <x v="0"/>
    <x v="1"/>
    <x v="0"/>
    <x v="32"/>
    <x v="0"/>
    <x v="2"/>
    <x v="5"/>
    <x v="1329"/>
    <x v="184"/>
    <n v="246.48"/>
    <n v="129.54"/>
    <n v="116.94"/>
    <x v="0"/>
    <s v="POLOS4272617"/>
  </r>
  <r>
    <n v="202002"/>
    <x v="0"/>
    <x v="1"/>
    <x v="0"/>
    <x v="32"/>
    <x v="0"/>
    <x v="2"/>
    <x v="5"/>
    <x v="1330"/>
    <x v="1"/>
    <n v="283.60000000000002"/>
    <n v="154.58000000000001"/>
    <n v="129.02000000000001"/>
    <x v="0"/>
    <s v="POLOS4274676"/>
  </r>
  <r>
    <n v="202002"/>
    <x v="0"/>
    <x v="1"/>
    <x v="0"/>
    <x v="32"/>
    <x v="0"/>
    <x v="2"/>
    <x v="6"/>
    <x v="1331"/>
    <x v="212"/>
    <n v="710"/>
    <n v="370.12"/>
    <n v="339.88"/>
    <x v="0"/>
    <s v="T-SHIRTS &amp; ACTIVE TOPS4277150"/>
  </r>
  <r>
    <n v="202002"/>
    <x v="0"/>
    <x v="1"/>
    <x v="0"/>
    <x v="32"/>
    <x v="0"/>
    <x v="3"/>
    <x v="15"/>
    <x v="1326"/>
    <x v="42"/>
    <n v="192"/>
    <n v="23.18"/>
    <n v="168.82"/>
    <x v="0"/>
    <s v="DECORATION CHARGES4271278"/>
  </r>
  <r>
    <n v="202002"/>
    <x v="0"/>
    <x v="1"/>
    <x v="0"/>
    <x v="32"/>
    <x v="0"/>
    <x v="4"/>
    <x v="8"/>
    <x v="1332"/>
    <x v="7"/>
    <n v="30.6"/>
    <n v="19.920000000000002"/>
    <n v="10.68"/>
    <x v="0"/>
    <s v="JACKETS4274624"/>
  </r>
  <r>
    <n v="202002"/>
    <x v="0"/>
    <x v="1"/>
    <x v="0"/>
    <x v="33"/>
    <x v="0"/>
    <x v="7"/>
    <x v="13"/>
    <x v="1333"/>
    <x v="18"/>
    <n v="1750"/>
    <n v="811.42"/>
    <n v="938.58"/>
    <x v="0"/>
    <s v="SPORT BOTTLES4255888"/>
  </r>
  <r>
    <n v="202002"/>
    <x v="0"/>
    <x v="1"/>
    <x v="0"/>
    <x v="33"/>
    <x v="0"/>
    <x v="1"/>
    <x v="3"/>
    <x v="1334"/>
    <x v="48"/>
    <n v="875"/>
    <n v="296.32"/>
    <n v="578.68000000000006"/>
    <x v="0"/>
    <s v="WRITING4271634"/>
  </r>
  <r>
    <n v="202002"/>
    <x v="0"/>
    <x v="1"/>
    <x v="0"/>
    <x v="33"/>
    <x v="0"/>
    <x v="8"/>
    <x v="16"/>
    <x v="1335"/>
    <x v="21"/>
    <n v="990"/>
    <n v="635.41999999999996"/>
    <n v="354.58000000000004"/>
    <x v="0"/>
    <s v="MEMORY4268998"/>
  </r>
  <r>
    <n v="202002"/>
    <x v="0"/>
    <x v="1"/>
    <x v="0"/>
    <x v="33"/>
    <x v="0"/>
    <x v="3"/>
    <x v="15"/>
    <x v="1333"/>
    <x v="19"/>
    <n v="600"/>
    <n v="31.18"/>
    <n v="568.82000000000005"/>
    <x v="0"/>
    <s v="DECORATION CHARGES4255888"/>
  </r>
  <r>
    <n v="202002"/>
    <x v="0"/>
    <x v="1"/>
    <x v="0"/>
    <x v="33"/>
    <x v="0"/>
    <x v="3"/>
    <x v="15"/>
    <x v="1335"/>
    <x v="24"/>
    <n v="165"/>
    <n v="22.88"/>
    <n v="142.12"/>
    <x v="0"/>
    <s v="DECORATION CHARGES4268998"/>
  </r>
  <r>
    <n v="202002"/>
    <x v="0"/>
    <x v="1"/>
    <x v="0"/>
    <x v="33"/>
    <x v="0"/>
    <x v="3"/>
    <x v="15"/>
    <x v="1334"/>
    <x v="280"/>
    <n v="317"/>
    <n v="23.56"/>
    <n v="293.44"/>
    <x v="0"/>
    <s v="DECORATION CHARGES4271634"/>
  </r>
  <r>
    <n v="202002"/>
    <x v="0"/>
    <x v="1"/>
    <x v="0"/>
    <x v="35"/>
    <x v="1"/>
    <x v="1"/>
    <x v="3"/>
    <x v="1336"/>
    <x v="91"/>
    <n v="56.56"/>
    <n v="23.02"/>
    <n v="33.540000000000006"/>
    <x v="0"/>
    <s v="WRITING4263976"/>
  </r>
  <r>
    <n v="202002"/>
    <x v="0"/>
    <x v="1"/>
    <x v="0"/>
    <x v="35"/>
    <x v="1"/>
    <x v="8"/>
    <x v="16"/>
    <x v="1337"/>
    <x v="16"/>
    <n v="492"/>
    <n v="456"/>
    <n v="36"/>
    <x v="0"/>
    <s v="MEMORY4246110"/>
  </r>
  <r>
    <n v="202002"/>
    <x v="0"/>
    <x v="1"/>
    <x v="0"/>
    <x v="35"/>
    <x v="1"/>
    <x v="3"/>
    <x v="15"/>
    <x v="1336"/>
    <x v="56"/>
    <n v="114.44"/>
    <n v="36.92"/>
    <n v="77.52"/>
    <x v="0"/>
    <s v="DECORATION CHARGES4263976"/>
  </r>
  <r>
    <n v="202002"/>
    <x v="0"/>
    <x v="1"/>
    <x v="0"/>
    <x v="36"/>
    <x v="0"/>
    <x v="0"/>
    <x v="20"/>
    <x v="1338"/>
    <x v="101"/>
    <n v="162.80000000000001"/>
    <n v="101.18"/>
    <n v="61.620000000000005"/>
    <x v="0"/>
    <s v="TOTES4263841"/>
  </r>
  <r>
    <n v="202002"/>
    <x v="0"/>
    <x v="1"/>
    <x v="0"/>
    <x v="36"/>
    <x v="0"/>
    <x v="7"/>
    <x v="35"/>
    <x v="1339"/>
    <x v="6"/>
    <n v="14.34"/>
    <n v="5.96"/>
    <n v="8.379999999999999"/>
    <x v="0"/>
    <s v="SPECIALTIES &amp; PACKAGING4264735"/>
  </r>
  <r>
    <n v="202002"/>
    <x v="0"/>
    <x v="1"/>
    <x v="0"/>
    <x v="36"/>
    <x v="0"/>
    <x v="7"/>
    <x v="13"/>
    <x v="1339"/>
    <x v="7"/>
    <n v="11.02"/>
    <n v="3.76"/>
    <n v="7.26"/>
    <x v="0"/>
    <s v="SPORT BOTTLES4264735"/>
  </r>
  <r>
    <n v="202002"/>
    <x v="0"/>
    <x v="1"/>
    <x v="0"/>
    <x v="36"/>
    <x v="0"/>
    <x v="1"/>
    <x v="3"/>
    <x v="1340"/>
    <x v="16"/>
    <n v="18"/>
    <n v="11.42"/>
    <n v="6.58"/>
    <x v="0"/>
    <s v="WRITING4262719"/>
  </r>
  <r>
    <n v="202002"/>
    <x v="0"/>
    <x v="1"/>
    <x v="0"/>
    <x v="36"/>
    <x v="0"/>
    <x v="1"/>
    <x v="3"/>
    <x v="1341"/>
    <x v="97"/>
    <n v="1040"/>
    <n v="527.14"/>
    <n v="512.86"/>
    <x v="0"/>
    <s v="WRITING4263761"/>
  </r>
  <r>
    <n v="202002"/>
    <x v="0"/>
    <x v="1"/>
    <x v="0"/>
    <x v="36"/>
    <x v="0"/>
    <x v="3"/>
    <x v="15"/>
    <x v="1340"/>
    <x v="50"/>
    <n v="90"/>
    <n v="34.880000000000003"/>
    <n v="55.12"/>
    <x v="0"/>
    <s v="DECORATION CHARGES4262719"/>
  </r>
  <r>
    <n v="202002"/>
    <x v="0"/>
    <x v="1"/>
    <x v="0"/>
    <x v="36"/>
    <x v="0"/>
    <x v="3"/>
    <x v="15"/>
    <x v="1341"/>
    <x v="99"/>
    <n v="748"/>
    <n v="97.88"/>
    <n v="650.12"/>
    <x v="0"/>
    <s v="DECORATION CHARGES4263761"/>
  </r>
  <r>
    <n v="202002"/>
    <x v="0"/>
    <x v="1"/>
    <x v="0"/>
    <x v="36"/>
    <x v="0"/>
    <x v="3"/>
    <x v="15"/>
    <x v="1338"/>
    <x v="281"/>
    <n v="778.4"/>
    <n v="86.72"/>
    <n v="691.68"/>
    <x v="0"/>
    <s v="DECORATION CHARGES4263841"/>
  </r>
  <r>
    <n v="202002"/>
    <x v="0"/>
    <x v="1"/>
    <x v="0"/>
    <x v="37"/>
    <x v="0"/>
    <x v="1"/>
    <x v="17"/>
    <x v="1342"/>
    <x v="51"/>
    <n v="192"/>
    <n v="136"/>
    <n v="56"/>
    <x v="0"/>
    <s v="GENERAL4263601"/>
  </r>
  <r>
    <n v="202002"/>
    <x v="0"/>
    <x v="1"/>
    <x v="0"/>
    <x v="37"/>
    <x v="0"/>
    <x v="1"/>
    <x v="3"/>
    <x v="1343"/>
    <x v="21"/>
    <n v="90"/>
    <n v="37.119999999999997"/>
    <n v="52.88"/>
    <x v="0"/>
    <s v="WRITING4267298"/>
  </r>
  <r>
    <n v="202002"/>
    <x v="0"/>
    <x v="1"/>
    <x v="0"/>
    <x v="37"/>
    <x v="0"/>
    <x v="3"/>
    <x v="15"/>
    <x v="1343"/>
    <x v="100"/>
    <n v="170"/>
    <n v="35.46"/>
    <n v="134.54"/>
    <x v="0"/>
    <s v="DECORATION CHARGES4267298"/>
  </r>
  <r>
    <n v="202002"/>
    <x v="0"/>
    <x v="1"/>
    <x v="0"/>
    <x v="445"/>
    <x v="1"/>
    <x v="1"/>
    <x v="2"/>
    <x v="1344"/>
    <x v="16"/>
    <n v="588"/>
    <n v="258.36"/>
    <n v="329.64"/>
    <x v="0"/>
    <s v="UMBRELLAS4264343"/>
  </r>
  <r>
    <n v="202002"/>
    <x v="0"/>
    <x v="1"/>
    <x v="0"/>
    <x v="445"/>
    <x v="1"/>
    <x v="3"/>
    <x v="15"/>
    <x v="1344"/>
    <x v="50"/>
    <n v="228"/>
    <n v="37.159999999999997"/>
    <n v="190.84"/>
    <x v="0"/>
    <s v="DECORATION CHARGES4264343"/>
  </r>
  <r>
    <n v="202002"/>
    <x v="0"/>
    <x v="1"/>
    <x v="0"/>
    <x v="38"/>
    <x v="1"/>
    <x v="0"/>
    <x v="27"/>
    <x v="1345"/>
    <x v="20"/>
    <n v="936"/>
    <n v="244.16"/>
    <n v="691.84"/>
    <x v="0"/>
    <s v="TRAVEL GIFTS4269955"/>
  </r>
  <r>
    <n v="202002"/>
    <x v="0"/>
    <x v="1"/>
    <x v="0"/>
    <x v="38"/>
    <x v="1"/>
    <x v="3"/>
    <x v="15"/>
    <x v="1345"/>
    <x v="25"/>
    <n v="358"/>
    <n v="43.58"/>
    <n v="314.42"/>
    <x v="0"/>
    <s v="DECORATION CHARGES4269955"/>
  </r>
  <r>
    <n v="202002"/>
    <x v="0"/>
    <x v="1"/>
    <x v="0"/>
    <x v="40"/>
    <x v="0"/>
    <x v="1"/>
    <x v="3"/>
    <x v="1346"/>
    <x v="18"/>
    <n v="130"/>
    <n v="56.98"/>
    <n v="73.02000000000001"/>
    <x v="0"/>
    <s v="WRITING4266506"/>
  </r>
  <r>
    <n v="202002"/>
    <x v="0"/>
    <x v="1"/>
    <x v="0"/>
    <x v="40"/>
    <x v="0"/>
    <x v="1"/>
    <x v="3"/>
    <x v="1347"/>
    <x v="32"/>
    <n v="260"/>
    <n v="106.08"/>
    <n v="153.92000000000002"/>
    <x v="0"/>
    <s v="WRITING4270760"/>
  </r>
  <r>
    <n v="202002"/>
    <x v="0"/>
    <x v="1"/>
    <x v="0"/>
    <x v="40"/>
    <x v="0"/>
    <x v="3"/>
    <x v="15"/>
    <x v="1346"/>
    <x v="19"/>
    <n v="150"/>
    <n v="27.88"/>
    <n v="122.12"/>
    <x v="0"/>
    <s v="DECORATION CHARGES4266506"/>
  </r>
  <r>
    <n v="202002"/>
    <x v="0"/>
    <x v="1"/>
    <x v="0"/>
    <x v="40"/>
    <x v="0"/>
    <x v="3"/>
    <x v="15"/>
    <x v="1347"/>
    <x v="44"/>
    <n v="300"/>
    <n v="55.76"/>
    <n v="244.24"/>
    <x v="0"/>
    <s v="DECORATION CHARGES4270760"/>
  </r>
  <r>
    <n v="202002"/>
    <x v="0"/>
    <x v="1"/>
    <x v="0"/>
    <x v="40"/>
    <x v="0"/>
    <x v="3"/>
    <x v="25"/>
    <x v="1348"/>
    <x v="282"/>
    <n v="606"/>
    <n v="520.24"/>
    <n v="85.759999999999991"/>
    <x v="0"/>
    <s v="NONWEARABLES OTHERS4268403"/>
  </r>
  <r>
    <n v="202002"/>
    <x v="0"/>
    <x v="1"/>
    <x v="0"/>
    <x v="41"/>
    <x v="0"/>
    <x v="1"/>
    <x v="14"/>
    <x v="1349"/>
    <x v="48"/>
    <n v="175"/>
    <n v="59.26"/>
    <n v="115.74000000000001"/>
    <x v="0"/>
    <s v="STATIONERY4275130"/>
  </r>
  <r>
    <n v="202002"/>
    <x v="0"/>
    <x v="1"/>
    <x v="0"/>
    <x v="41"/>
    <x v="0"/>
    <x v="3"/>
    <x v="15"/>
    <x v="1349"/>
    <x v="49"/>
    <n v="122.5"/>
    <n v="34.44"/>
    <n v="88.06"/>
    <x v="0"/>
    <s v="DECORATION CHARGES4275130"/>
  </r>
  <r>
    <n v="202002"/>
    <x v="0"/>
    <x v="1"/>
    <x v="0"/>
    <x v="42"/>
    <x v="1"/>
    <x v="1"/>
    <x v="17"/>
    <x v="1350"/>
    <x v="283"/>
    <n v="880"/>
    <n v="704"/>
    <n v="176"/>
    <x v="0"/>
    <s v="GENERAL4266260"/>
  </r>
  <r>
    <n v="202002"/>
    <x v="0"/>
    <x v="1"/>
    <x v="0"/>
    <x v="42"/>
    <x v="1"/>
    <x v="1"/>
    <x v="3"/>
    <x v="1351"/>
    <x v="194"/>
    <n v="0"/>
    <n v="-14.18"/>
    <n v="14.18"/>
    <x v="1"/>
    <s v="WRITING4262235"/>
  </r>
  <r>
    <n v="202002"/>
    <x v="0"/>
    <x v="1"/>
    <x v="0"/>
    <x v="42"/>
    <x v="1"/>
    <x v="5"/>
    <x v="30"/>
    <x v="1352"/>
    <x v="38"/>
    <n v="937.38"/>
    <n v="341.26"/>
    <n v="596.12"/>
    <x v="0"/>
    <s v="OUTDOOR &amp; LEISURE4266201"/>
  </r>
  <r>
    <n v="202002"/>
    <x v="0"/>
    <x v="1"/>
    <x v="0"/>
    <x v="42"/>
    <x v="1"/>
    <x v="3"/>
    <x v="15"/>
    <x v="1352"/>
    <x v="123"/>
    <n v="133.24"/>
    <n v="18.899999999999999"/>
    <n v="114.34"/>
    <x v="0"/>
    <s v="DECORATION CHARGES4266201"/>
  </r>
  <r>
    <n v="202002"/>
    <x v="0"/>
    <x v="1"/>
    <x v="0"/>
    <x v="43"/>
    <x v="0"/>
    <x v="1"/>
    <x v="2"/>
    <x v="1353"/>
    <x v="12"/>
    <n v="339.6"/>
    <n v="113.38"/>
    <n v="226.22000000000003"/>
    <x v="0"/>
    <s v="UMBRELLAS4272355"/>
  </r>
  <r>
    <n v="202002"/>
    <x v="0"/>
    <x v="1"/>
    <x v="0"/>
    <x v="44"/>
    <x v="1"/>
    <x v="0"/>
    <x v="20"/>
    <x v="1354"/>
    <x v="32"/>
    <n v="1220"/>
    <n v="698.42"/>
    <n v="521.58000000000004"/>
    <x v="0"/>
    <s v="TOTES4267618"/>
  </r>
  <r>
    <n v="202002"/>
    <x v="0"/>
    <x v="1"/>
    <x v="0"/>
    <x v="44"/>
    <x v="1"/>
    <x v="0"/>
    <x v="20"/>
    <x v="1355"/>
    <x v="21"/>
    <n v="320"/>
    <n v="171"/>
    <n v="149"/>
    <x v="0"/>
    <s v="TOTES4274951"/>
  </r>
  <r>
    <n v="202002"/>
    <x v="0"/>
    <x v="1"/>
    <x v="0"/>
    <x v="44"/>
    <x v="1"/>
    <x v="3"/>
    <x v="15"/>
    <x v="1354"/>
    <x v="40"/>
    <n v="550"/>
    <n v="113.58"/>
    <n v="436.42"/>
    <x v="0"/>
    <s v="DECORATION CHARGES4267618"/>
  </r>
  <r>
    <n v="202002"/>
    <x v="0"/>
    <x v="1"/>
    <x v="0"/>
    <x v="44"/>
    <x v="1"/>
    <x v="3"/>
    <x v="15"/>
    <x v="1355"/>
    <x v="61"/>
    <n v="469"/>
    <n v="77.16"/>
    <n v="391.84000000000003"/>
    <x v="0"/>
    <s v="DECORATION CHARGES4274951"/>
  </r>
  <r>
    <n v="202002"/>
    <x v="0"/>
    <x v="1"/>
    <x v="0"/>
    <x v="446"/>
    <x v="0"/>
    <x v="5"/>
    <x v="23"/>
    <x v="1356"/>
    <x v="32"/>
    <n v="840"/>
    <n v="134.9"/>
    <n v="705.1"/>
    <x v="0"/>
    <s v="SAFETY AUTO &amp; TOOLS4258343"/>
  </r>
  <r>
    <n v="202002"/>
    <x v="0"/>
    <x v="1"/>
    <x v="0"/>
    <x v="446"/>
    <x v="0"/>
    <x v="3"/>
    <x v="15"/>
    <x v="1356"/>
    <x v="40"/>
    <n v="450"/>
    <n v="37.880000000000003"/>
    <n v="412.12"/>
    <x v="0"/>
    <s v="DECORATION CHARGES4258343"/>
  </r>
  <r>
    <n v="202002"/>
    <x v="0"/>
    <x v="1"/>
    <x v="0"/>
    <x v="45"/>
    <x v="0"/>
    <x v="1"/>
    <x v="14"/>
    <x v="1357"/>
    <x v="212"/>
    <n v="232.5"/>
    <n v="74.36"/>
    <n v="158.13999999999999"/>
    <x v="0"/>
    <s v="STATIONERY4274800"/>
  </r>
  <r>
    <n v="202002"/>
    <x v="0"/>
    <x v="1"/>
    <x v="0"/>
    <x v="45"/>
    <x v="0"/>
    <x v="1"/>
    <x v="2"/>
    <x v="1357"/>
    <x v="15"/>
    <n v="296"/>
    <n v="129.18"/>
    <n v="166.82"/>
    <x v="0"/>
    <s v="UMBRELLAS4274800"/>
  </r>
  <r>
    <n v="202002"/>
    <x v="0"/>
    <x v="1"/>
    <x v="0"/>
    <x v="45"/>
    <x v="0"/>
    <x v="2"/>
    <x v="4"/>
    <x v="1358"/>
    <x v="7"/>
    <n v="100.52"/>
    <n v="28.66"/>
    <n v="71.86"/>
    <x v="0"/>
    <s v="FLEECE &amp; KNITS4271291"/>
  </r>
  <r>
    <n v="202002"/>
    <x v="0"/>
    <x v="1"/>
    <x v="0"/>
    <x v="45"/>
    <x v="0"/>
    <x v="2"/>
    <x v="4"/>
    <x v="1359"/>
    <x v="7"/>
    <n v="0"/>
    <n v="28.66"/>
    <n v="-28.66"/>
    <x v="0"/>
    <s v="FLEECE &amp; KNITS4273381"/>
  </r>
  <r>
    <n v="202002"/>
    <x v="0"/>
    <x v="1"/>
    <x v="0"/>
    <x v="45"/>
    <x v="0"/>
    <x v="3"/>
    <x v="15"/>
    <x v="1357"/>
    <x v="177"/>
    <n v="512.5"/>
    <n v="89.42"/>
    <n v="423.08"/>
    <x v="0"/>
    <s v="DECORATION CHARGES4274800"/>
  </r>
  <r>
    <n v="202002"/>
    <x v="0"/>
    <x v="1"/>
    <x v="0"/>
    <x v="46"/>
    <x v="1"/>
    <x v="7"/>
    <x v="29"/>
    <x v="1360"/>
    <x v="34"/>
    <n v="27"/>
    <n v="12.36"/>
    <n v="14.64"/>
    <x v="0"/>
    <s v="CERAMICS4264574"/>
  </r>
  <r>
    <n v="202002"/>
    <x v="0"/>
    <x v="1"/>
    <x v="0"/>
    <x v="46"/>
    <x v="1"/>
    <x v="7"/>
    <x v="13"/>
    <x v="1360"/>
    <x v="6"/>
    <n v="18.399999999999999"/>
    <n v="8.44"/>
    <n v="9.9599999999999991"/>
    <x v="0"/>
    <s v="SPORT BOTTLES4264574"/>
  </r>
  <r>
    <n v="202002"/>
    <x v="0"/>
    <x v="1"/>
    <x v="0"/>
    <x v="46"/>
    <x v="1"/>
    <x v="1"/>
    <x v="17"/>
    <x v="1361"/>
    <x v="32"/>
    <n v="480"/>
    <n v="251.34"/>
    <n v="228.66"/>
    <x v="0"/>
    <s v="GENERAL4269960"/>
  </r>
  <r>
    <n v="202002"/>
    <x v="0"/>
    <x v="1"/>
    <x v="0"/>
    <x v="46"/>
    <x v="1"/>
    <x v="1"/>
    <x v="14"/>
    <x v="1362"/>
    <x v="32"/>
    <n v="620"/>
    <n v="583.46"/>
    <n v="36.539999999999964"/>
    <x v="0"/>
    <s v="STATIONERY4267061"/>
  </r>
  <r>
    <n v="202002"/>
    <x v="0"/>
    <x v="1"/>
    <x v="0"/>
    <x v="46"/>
    <x v="1"/>
    <x v="1"/>
    <x v="14"/>
    <x v="1363"/>
    <x v="18"/>
    <n v="330"/>
    <n v="291.74"/>
    <n v="38.259999999999991"/>
    <x v="0"/>
    <s v="STATIONERY4267736"/>
  </r>
  <r>
    <n v="202002"/>
    <x v="0"/>
    <x v="1"/>
    <x v="0"/>
    <x v="46"/>
    <x v="1"/>
    <x v="1"/>
    <x v="14"/>
    <x v="1364"/>
    <x v="21"/>
    <n v="165"/>
    <n v="145.86000000000001"/>
    <n v="19.139999999999986"/>
    <x v="0"/>
    <s v="STATIONERY4267740"/>
  </r>
  <r>
    <n v="202002"/>
    <x v="0"/>
    <x v="1"/>
    <x v="0"/>
    <x v="46"/>
    <x v="1"/>
    <x v="1"/>
    <x v="14"/>
    <x v="1365"/>
    <x v="21"/>
    <n v="165"/>
    <n v="145.86000000000001"/>
    <n v="19.139999999999986"/>
    <x v="0"/>
    <s v="STATIONERY4267745"/>
  </r>
  <r>
    <n v="202002"/>
    <x v="0"/>
    <x v="1"/>
    <x v="0"/>
    <x v="46"/>
    <x v="1"/>
    <x v="5"/>
    <x v="10"/>
    <x v="1366"/>
    <x v="6"/>
    <n v="22.2"/>
    <n v="6.94"/>
    <n v="15.259999999999998"/>
    <x v="0"/>
    <s v="HOUSEWARES4247375"/>
  </r>
  <r>
    <n v="202002"/>
    <x v="0"/>
    <x v="1"/>
    <x v="0"/>
    <x v="46"/>
    <x v="1"/>
    <x v="3"/>
    <x v="15"/>
    <x v="1362"/>
    <x v="44"/>
    <n v="100"/>
    <n v="20.04"/>
    <n v="79.960000000000008"/>
    <x v="0"/>
    <s v="DECORATION CHARGES4267061"/>
  </r>
  <r>
    <n v="202002"/>
    <x v="0"/>
    <x v="1"/>
    <x v="0"/>
    <x v="46"/>
    <x v="1"/>
    <x v="3"/>
    <x v="15"/>
    <x v="1363"/>
    <x v="61"/>
    <n v="30"/>
    <n v="10.039999999999999"/>
    <n v="19.96"/>
    <x v="0"/>
    <s v="DECORATION CHARGES4267736"/>
  </r>
  <r>
    <n v="202002"/>
    <x v="0"/>
    <x v="1"/>
    <x v="0"/>
    <x v="46"/>
    <x v="1"/>
    <x v="3"/>
    <x v="15"/>
    <x v="1364"/>
    <x v="100"/>
    <n v="15"/>
    <n v="5.04"/>
    <n v="9.9600000000000009"/>
    <x v="0"/>
    <s v="DECORATION CHARGES4267740"/>
  </r>
  <r>
    <n v="202002"/>
    <x v="0"/>
    <x v="1"/>
    <x v="0"/>
    <x v="46"/>
    <x v="1"/>
    <x v="3"/>
    <x v="15"/>
    <x v="1365"/>
    <x v="100"/>
    <n v="15"/>
    <n v="5.04"/>
    <n v="9.9600000000000009"/>
    <x v="0"/>
    <s v="DECORATION CHARGES4267745"/>
  </r>
  <r>
    <n v="202002"/>
    <x v="0"/>
    <x v="1"/>
    <x v="0"/>
    <x v="46"/>
    <x v="1"/>
    <x v="3"/>
    <x v="15"/>
    <x v="1361"/>
    <x v="225"/>
    <n v="790"/>
    <n v="109.34"/>
    <n v="680.66"/>
    <x v="0"/>
    <s v="DECORATION CHARGES4269960"/>
  </r>
  <r>
    <n v="202002"/>
    <x v="0"/>
    <x v="1"/>
    <x v="0"/>
    <x v="46"/>
    <x v="1"/>
    <x v="3"/>
    <x v="15"/>
    <x v="1367"/>
    <x v="50"/>
    <n v="216"/>
    <n v="37.76"/>
    <n v="178.24"/>
    <x v="0"/>
    <s v="DECORATION CHARGES4274431"/>
  </r>
  <r>
    <n v="202002"/>
    <x v="0"/>
    <x v="1"/>
    <x v="0"/>
    <x v="46"/>
    <x v="1"/>
    <x v="4"/>
    <x v="8"/>
    <x v="1368"/>
    <x v="6"/>
    <n v="87.96"/>
    <n v="31.98"/>
    <n v="55.97999999999999"/>
    <x v="0"/>
    <s v="JACKETS4273449"/>
  </r>
  <r>
    <n v="202002"/>
    <x v="0"/>
    <x v="1"/>
    <x v="0"/>
    <x v="46"/>
    <x v="1"/>
    <x v="4"/>
    <x v="34"/>
    <x v="1368"/>
    <x v="6"/>
    <n v="62.86"/>
    <n v="33.32"/>
    <n v="29.54"/>
    <x v="0"/>
    <s v="VESTS-BODYWARMERS4273449"/>
  </r>
  <r>
    <n v="202002"/>
    <x v="0"/>
    <x v="1"/>
    <x v="0"/>
    <x v="46"/>
    <x v="1"/>
    <x v="6"/>
    <x v="11"/>
    <x v="1360"/>
    <x v="6"/>
    <n v="19.98"/>
    <n v="21.46"/>
    <n v="-1.4800000000000004"/>
    <x v="0"/>
    <s v="AUDIO4264574"/>
  </r>
  <r>
    <n v="202002"/>
    <x v="0"/>
    <x v="1"/>
    <x v="0"/>
    <x v="46"/>
    <x v="1"/>
    <x v="6"/>
    <x v="11"/>
    <x v="1367"/>
    <x v="16"/>
    <n v="864"/>
    <n v="457.26"/>
    <n v="406.74"/>
    <x v="0"/>
    <s v="AUDIO4274431"/>
  </r>
  <r>
    <n v="202002"/>
    <x v="0"/>
    <x v="1"/>
    <x v="0"/>
    <x v="46"/>
    <x v="1"/>
    <x v="6"/>
    <x v="32"/>
    <x v="1369"/>
    <x v="13"/>
    <n v="108.2"/>
    <n v="69.900000000000006"/>
    <n v="38.299999999999997"/>
    <x v="0"/>
    <s v="GENERAL TECH4259285"/>
  </r>
  <r>
    <n v="202002"/>
    <x v="0"/>
    <x v="1"/>
    <x v="0"/>
    <x v="47"/>
    <x v="1"/>
    <x v="7"/>
    <x v="35"/>
    <x v="1370"/>
    <x v="51"/>
    <n v="2160"/>
    <n v="1516.58"/>
    <n v="643.42000000000007"/>
    <x v="0"/>
    <s v="SPECIALTIES &amp; PACKAGING4270271"/>
  </r>
  <r>
    <n v="202002"/>
    <x v="0"/>
    <x v="1"/>
    <x v="0"/>
    <x v="47"/>
    <x v="1"/>
    <x v="7"/>
    <x v="13"/>
    <x v="1371"/>
    <x v="31"/>
    <n v="525"/>
    <n v="205.4"/>
    <n v="319.60000000000002"/>
    <x v="0"/>
    <s v="SPORT BOTTLES4273524"/>
  </r>
  <r>
    <n v="202002"/>
    <x v="0"/>
    <x v="1"/>
    <x v="0"/>
    <x v="47"/>
    <x v="1"/>
    <x v="1"/>
    <x v="3"/>
    <x v="1372"/>
    <x v="18"/>
    <n v="220"/>
    <n v="101.22"/>
    <n v="118.78"/>
    <x v="0"/>
    <s v="WRITING4268480"/>
  </r>
  <r>
    <n v="202002"/>
    <x v="0"/>
    <x v="1"/>
    <x v="0"/>
    <x v="47"/>
    <x v="1"/>
    <x v="5"/>
    <x v="23"/>
    <x v="1373"/>
    <x v="152"/>
    <n v="2400"/>
    <n v="1341"/>
    <n v="1059"/>
    <x v="0"/>
    <s v="SAFETY AUTO &amp; TOOLS4264616"/>
  </r>
  <r>
    <n v="202002"/>
    <x v="0"/>
    <x v="1"/>
    <x v="0"/>
    <x v="47"/>
    <x v="1"/>
    <x v="3"/>
    <x v="15"/>
    <x v="1373"/>
    <x v="284"/>
    <n v="670"/>
    <n v="85.76"/>
    <n v="584.24"/>
    <x v="0"/>
    <s v="DECORATION CHARGES4264616"/>
  </r>
  <r>
    <n v="202002"/>
    <x v="0"/>
    <x v="1"/>
    <x v="0"/>
    <x v="47"/>
    <x v="1"/>
    <x v="3"/>
    <x v="15"/>
    <x v="1374"/>
    <x v="285"/>
    <n v="620"/>
    <n v="51.76"/>
    <n v="568.24"/>
    <x v="0"/>
    <s v="DECORATION CHARGES4268367"/>
  </r>
  <r>
    <n v="202002"/>
    <x v="0"/>
    <x v="1"/>
    <x v="0"/>
    <x v="47"/>
    <x v="1"/>
    <x v="3"/>
    <x v="15"/>
    <x v="1372"/>
    <x v="19"/>
    <n v="200"/>
    <n v="27.88"/>
    <n v="172.12"/>
    <x v="0"/>
    <s v="DECORATION CHARGES4268480"/>
  </r>
  <r>
    <n v="202002"/>
    <x v="0"/>
    <x v="1"/>
    <x v="0"/>
    <x v="47"/>
    <x v="1"/>
    <x v="3"/>
    <x v="15"/>
    <x v="1371"/>
    <x v="53"/>
    <n v="428"/>
    <n v="45.36"/>
    <n v="382.64"/>
    <x v="0"/>
    <s v="DECORATION CHARGES4273524"/>
  </r>
  <r>
    <n v="202002"/>
    <x v="0"/>
    <x v="1"/>
    <x v="0"/>
    <x v="47"/>
    <x v="1"/>
    <x v="3"/>
    <x v="25"/>
    <x v="1375"/>
    <x v="286"/>
    <n v="14618.88"/>
    <n v="11285.6"/>
    <n v="3333.2799999999988"/>
    <x v="0"/>
    <s v="NONWEARABLES OTHERS4268425"/>
  </r>
  <r>
    <n v="202002"/>
    <x v="0"/>
    <x v="1"/>
    <x v="0"/>
    <x v="47"/>
    <x v="1"/>
    <x v="6"/>
    <x v="12"/>
    <x v="1374"/>
    <x v="149"/>
    <n v="1744"/>
    <n v="1153.76"/>
    <n v="590.24"/>
    <x v="0"/>
    <s v="POWER4268367"/>
  </r>
  <r>
    <n v="202002"/>
    <x v="0"/>
    <x v="1"/>
    <x v="0"/>
    <x v="447"/>
    <x v="1"/>
    <x v="2"/>
    <x v="6"/>
    <x v="1376"/>
    <x v="1"/>
    <n v="203.2"/>
    <n v="86.1"/>
    <n v="117.1"/>
    <x v="0"/>
    <s v="T-SHIRTS &amp; ACTIVE TOPS4271126"/>
  </r>
  <r>
    <n v="202002"/>
    <x v="0"/>
    <x v="1"/>
    <x v="0"/>
    <x v="447"/>
    <x v="1"/>
    <x v="2"/>
    <x v="6"/>
    <x v="1377"/>
    <x v="13"/>
    <n v="50.8"/>
    <n v="21.8"/>
    <n v="28.999999999999996"/>
    <x v="0"/>
    <s v="T-SHIRTS &amp; ACTIVE TOPS4271906"/>
  </r>
  <r>
    <n v="202002"/>
    <x v="0"/>
    <x v="1"/>
    <x v="0"/>
    <x v="447"/>
    <x v="1"/>
    <x v="2"/>
    <x v="6"/>
    <x v="1378"/>
    <x v="79"/>
    <n v="152.4"/>
    <n v="64.86"/>
    <n v="87.54"/>
    <x v="0"/>
    <s v="T-SHIRTS &amp; ACTIVE TOPS4273053"/>
  </r>
  <r>
    <n v="202002"/>
    <x v="0"/>
    <x v="1"/>
    <x v="0"/>
    <x v="448"/>
    <x v="0"/>
    <x v="7"/>
    <x v="13"/>
    <x v="1379"/>
    <x v="16"/>
    <n v="394"/>
    <n v="137.72"/>
    <n v="256.27999999999997"/>
    <x v="0"/>
    <s v="SPORT BOTTLES4272468"/>
  </r>
  <r>
    <n v="202002"/>
    <x v="0"/>
    <x v="1"/>
    <x v="0"/>
    <x v="448"/>
    <x v="0"/>
    <x v="1"/>
    <x v="14"/>
    <x v="1379"/>
    <x v="16"/>
    <n v="176"/>
    <n v="60.92"/>
    <n v="115.08"/>
    <x v="0"/>
    <s v="STATIONERY4272468"/>
  </r>
  <r>
    <n v="202002"/>
    <x v="0"/>
    <x v="1"/>
    <x v="0"/>
    <x v="448"/>
    <x v="0"/>
    <x v="1"/>
    <x v="3"/>
    <x v="1379"/>
    <x v="16"/>
    <n v="22"/>
    <n v="8.08"/>
    <n v="13.92"/>
    <x v="0"/>
    <s v="WRITING4272468"/>
  </r>
  <r>
    <n v="202002"/>
    <x v="0"/>
    <x v="1"/>
    <x v="0"/>
    <x v="448"/>
    <x v="0"/>
    <x v="5"/>
    <x v="23"/>
    <x v="1380"/>
    <x v="16"/>
    <n v="124"/>
    <n v="105.36"/>
    <n v="18.64"/>
    <x v="0"/>
    <s v="SAFETY AUTO &amp; TOOLS4272475"/>
  </r>
  <r>
    <n v="202002"/>
    <x v="0"/>
    <x v="1"/>
    <x v="0"/>
    <x v="448"/>
    <x v="0"/>
    <x v="3"/>
    <x v="15"/>
    <x v="1379"/>
    <x v="287"/>
    <n v="543"/>
    <n v="131.58000000000001"/>
    <n v="411.41999999999996"/>
    <x v="0"/>
    <s v="DECORATION CHARGES4272468"/>
  </r>
  <r>
    <n v="202002"/>
    <x v="0"/>
    <x v="1"/>
    <x v="0"/>
    <x v="448"/>
    <x v="0"/>
    <x v="3"/>
    <x v="15"/>
    <x v="1380"/>
    <x v="42"/>
    <n v="118"/>
    <n v="19.88"/>
    <n v="98.12"/>
    <x v="0"/>
    <s v="DECORATION CHARGES4272475"/>
  </r>
  <r>
    <n v="202002"/>
    <x v="0"/>
    <x v="1"/>
    <x v="0"/>
    <x v="449"/>
    <x v="0"/>
    <x v="5"/>
    <x v="30"/>
    <x v="1381"/>
    <x v="35"/>
    <n v="378"/>
    <n v="137.30000000000001"/>
    <n v="240.7"/>
    <x v="0"/>
    <s v="OUTDOOR &amp; LEISURE4264111"/>
  </r>
  <r>
    <n v="202002"/>
    <x v="0"/>
    <x v="1"/>
    <x v="0"/>
    <x v="450"/>
    <x v="0"/>
    <x v="4"/>
    <x v="34"/>
    <x v="1382"/>
    <x v="9"/>
    <n v="219"/>
    <n v="100.54"/>
    <n v="118.46"/>
    <x v="0"/>
    <s v="VESTS-BODYWARMERS4266557"/>
  </r>
  <r>
    <n v="202002"/>
    <x v="0"/>
    <x v="1"/>
    <x v="0"/>
    <x v="450"/>
    <x v="0"/>
    <x v="4"/>
    <x v="34"/>
    <x v="1383"/>
    <x v="133"/>
    <n v="255.5"/>
    <n v="118.82"/>
    <n v="136.68"/>
    <x v="0"/>
    <s v="VESTS-BODYWARMERS4275173"/>
  </r>
  <r>
    <n v="202002"/>
    <x v="0"/>
    <x v="1"/>
    <x v="0"/>
    <x v="451"/>
    <x v="1"/>
    <x v="0"/>
    <x v="20"/>
    <x v="1384"/>
    <x v="131"/>
    <n v="5100"/>
    <n v="2152.7199999999998"/>
    <n v="2947.28"/>
    <x v="0"/>
    <s v="TOTES4263161"/>
  </r>
  <r>
    <n v="202002"/>
    <x v="0"/>
    <x v="1"/>
    <x v="0"/>
    <x v="451"/>
    <x v="1"/>
    <x v="0"/>
    <x v="20"/>
    <x v="1385"/>
    <x v="7"/>
    <n v="1.32"/>
    <n v="0.48"/>
    <n v="0.84000000000000008"/>
    <x v="0"/>
    <s v="TOTES4273918"/>
  </r>
  <r>
    <n v="202002"/>
    <x v="0"/>
    <x v="1"/>
    <x v="0"/>
    <x v="451"/>
    <x v="1"/>
    <x v="3"/>
    <x v="15"/>
    <x v="1384"/>
    <x v="132"/>
    <n v="1330"/>
    <n v="313.58"/>
    <n v="1016.4200000000001"/>
    <x v="0"/>
    <s v="DECORATION CHARGES4263161"/>
  </r>
  <r>
    <n v="202002"/>
    <x v="0"/>
    <x v="1"/>
    <x v="0"/>
    <x v="55"/>
    <x v="1"/>
    <x v="0"/>
    <x v="20"/>
    <x v="1386"/>
    <x v="164"/>
    <n v="10.44"/>
    <n v="4.34"/>
    <n v="6.1"/>
    <x v="0"/>
    <s v="TOTES4266018"/>
  </r>
  <r>
    <n v="202002"/>
    <x v="0"/>
    <x v="1"/>
    <x v="0"/>
    <x v="55"/>
    <x v="1"/>
    <x v="7"/>
    <x v="13"/>
    <x v="1387"/>
    <x v="20"/>
    <n v="834"/>
    <n v="424.66"/>
    <n v="409.34"/>
    <x v="0"/>
    <s v="SPORT BOTTLES4262928"/>
  </r>
  <r>
    <n v="202002"/>
    <x v="0"/>
    <x v="1"/>
    <x v="0"/>
    <x v="55"/>
    <x v="1"/>
    <x v="7"/>
    <x v="13"/>
    <x v="1388"/>
    <x v="15"/>
    <n v="169"/>
    <n v="68.459999999999994"/>
    <n v="100.54"/>
    <x v="0"/>
    <s v="SPORT BOTTLES4269958"/>
  </r>
  <r>
    <n v="202002"/>
    <x v="0"/>
    <x v="1"/>
    <x v="0"/>
    <x v="55"/>
    <x v="1"/>
    <x v="1"/>
    <x v="17"/>
    <x v="1389"/>
    <x v="15"/>
    <n v="18"/>
    <n v="7.62"/>
    <n v="10.379999999999999"/>
    <x v="0"/>
    <s v="GENERAL4272425"/>
  </r>
  <r>
    <n v="202002"/>
    <x v="0"/>
    <x v="1"/>
    <x v="0"/>
    <x v="55"/>
    <x v="1"/>
    <x v="1"/>
    <x v="21"/>
    <x v="1390"/>
    <x v="16"/>
    <n v="26"/>
    <n v="13.24"/>
    <n v="12.76"/>
    <x v="0"/>
    <s v="KEYCHAINS4266057"/>
  </r>
  <r>
    <n v="202002"/>
    <x v="0"/>
    <x v="1"/>
    <x v="0"/>
    <x v="55"/>
    <x v="1"/>
    <x v="1"/>
    <x v="2"/>
    <x v="1386"/>
    <x v="288"/>
    <n v="459.9"/>
    <n v="238.18"/>
    <n v="221.71999999999997"/>
    <x v="0"/>
    <s v="UMBRELLAS4266018"/>
  </r>
  <r>
    <n v="202002"/>
    <x v="0"/>
    <x v="1"/>
    <x v="0"/>
    <x v="55"/>
    <x v="1"/>
    <x v="1"/>
    <x v="2"/>
    <x v="1389"/>
    <x v="2"/>
    <n v="179.2"/>
    <n v="50.6"/>
    <n v="128.6"/>
    <x v="0"/>
    <s v="UMBRELLAS4272425"/>
  </r>
  <r>
    <n v="202002"/>
    <x v="0"/>
    <x v="1"/>
    <x v="0"/>
    <x v="55"/>
    <x v="1"/>
    <x v="5"/>
    <x v="30"/>
    <x v="1390"/>
    <x v="51"/>
    <n v="352"/>
    <n v="157.18"/>
    <n v="194.82"/>
    <x v="0"/>
    <s v="OUTDOOR &amp; LEISURE4266057"/>
  </r>
  <r>
    <n v="202002"/>
    <x v="0"/>
    <x v="1"/>
    <x v="0"/>
    <x v="55"/>
    <x v="1"/>
    <x v="2"/>
    <x v="4"/>
    <x v="1389"/>
    <x v="9"/>
    <n v="265.08"/>
    <n v="89.44"/>
    <n v="175.64"/>
    <x v="0"/>
    <s v="FLEECE &amp; KNITS4272425"/>
  </r>
  <r>
    <n v="202002"/>
    <x v="0"/>
    <x v="1"/>
    <x v="0"/>
    <x v="55"/>
    <x v="1"/>
    <x v="2"/>
    <x v="5"/>
    <x v="1389"/>
    <x v="233"/>
    <n v="742.72"/>
    <n v="317.18"/>
    <n v="425.54"/>
    <x v="0"/>
    <s v="POLOS4272425"/>
  </r>
  <r>
    <n v="202002"/>
    <x v="0"/>
    <x v="1"/>
    <x v="0"/>
    <x v="55"/>
    <x v="1"/>
    <x v="2"/>
    <x v="6"/>
    <x v="1386"/>
    <x v="1"/>
    <n v="178"/>
    <n v="100.44"/>
    <n v="77.56"/>
    <x v="0"/>
    <s v="T-SHIRTS &amp; ACTIVE TOPS4266018"/>
  </r>
  <r>
    <n v="202002"/>
    <x v="0"/>
    <x v="1"/>
    <x v="0"/>
    <x v="55"/>
    <x v="1"/>
    <x v="3"/>
    <x v="15"/>
    <x v="1387"/>
    <x v="25"/>
    <n v="394"/>
    <n v="27.18"/>
    <n v="366.82"/>
    <x v="0"/>
    <s v="DECORATION CHARGES4262928"/>
  </r>
  <r>
    <n v="202002"/>
    <x v="0"/>
    <x v="1"/>
    <x v="0"/>
    <x v="55"/>
    <x v="1"/>
    <x v="3"/>
    <x v="15"/>
    <x v="1390"/>
    <x v="289"/>
    <n v="467"/>
    <n v="69.2"/>
    <n v="397.8"/>
    <x v="0"/>
    <s v="DECORATION CHARGES4266057"/>
  </r>
  <r>
    <n v="202002"/>
    <x v="0"/>
    <x v="1"/>
    <x v="0"/>
    <x v="55"/>
    <x v="1"/>
    <x v="3"/>
    <x v="15"/>
    <x v="1388"/>
    <x v="38"/>
    <n v="160"/>
    <n v="22.18"/>
    <n v="137.82"/>
    <x v="0"/>
    <s v="DECORATION CHARGES4269958"/>
  </r>
  <r>
    <n v="202002"/>
    <x v="0"/>
    <x v="1"/>
    <x v="0"/>
    <x v="55"/>
    <x v="1"/>
    <x v="6"/>
    <x v="11"/>
    <x v="1389"/>
    <x v="13"/>
    <n v="183.4"/>
    <n v="70.42"/>
    <n v="112.98"/>
    <x v="0"/>
    <s v="AUDIO4272425"/>
  </r>
  <r>
    <n v="202002"/>
    <x v="0"/>
    <x v="1"/>
    <x v="0"/>
    <x v="452"/>
    <x v="0"/>
    <x v="1"/>
    <x v="17"/>
    <x v="1391"/>
    <x v="15"/>
    <n v="39"/>
    <n v="15.5"/>
    <n v="23.5"/>
    <x v="0"/>
    <s v="GENERAL4270891"/>
  </r>
  <r>
    <n v="202002"/>
    <x v="0"/>
    <x v="1"/>
    <x v="0"/>
    <x v="56"/>
    <x v="0"/>
    <x v="1"/>
    <x v="3"/>
    <x v="1392"/>
    <x v="18"/>
    <n v="120"/>
    <n v="57.14"/>
    <n v="62.86"/>
    <x v="0"/>
    <s v="WRITING4263518"/>
  </r>
  <r>
    <n v="202002"/>
    <x v="0"/>
    <x v="1"/>
    <x v="0"/>
    <x v="56"/>
    <x v="0"/>
    <x v="1"/>
    <x v="3"/>
    <x v="1393"/>
    <x v="32"/>
    <n v="260"/>
    <n v="114.3"/>
    <n v="145.69999999999999"/>
    <x v="0"/>
    <s v="WRITING4271254"/>
  </r>
  <r>
    <n v="202002"/>
    <x v="0"/>
    <x v="1"/>
    <x v="0"/>
    <x v="56"/>
    <x v="0"/>
    <x v="3"/>
    <x v="15"/>
    <x v="1392"/>
    <x v="19"/>
    <n v="160"/>
    <n v="27.88"/>
    <n v="132.12"/>
    <x v="0"/>
    <s v="DECORATION CHARGES4263518"/>
  </r>
  <r>
    <n v="202002"/>
    <x v="0"/>
    <x v="1"/>
    <x v="0"/>
    <x v="56"/>
    <x v="0"/>
    <x v="3"/>
    <x v="15"/>
    <x v="1393"/>
    <x v="40"/>
    <n v="220"/>
    <n v="37.880000000000003"/>
    <n v="182.12"/>
    <x v="0"/>
    <s v="DECORATION CHARGES4271254"/>
  </r>
  <r>
    <n v="202002"/>
    <x v="0"/>
    <x v="1"/>
    <x v="0"/>
    <x v="453"/>
    <x v="1"/>
    <x v="7"/>
    <x v="13"/>
    <x v="1394"/>
    <x v="50"/>
    <n v="357"/>
    <n v="139.68"/>
    <n v="217.32"/>
    <x v="0"/>
    <s v="SPORT BOTTLES4273275"/>
  </r>
  <r>
    <n v="202002"/>
    <x v="0"/>
    <x v="1"/>
    <x v="0"/>
    <x v="453"/>
    <x v="1"/>
    <x v="3"/>
    <x v="15"/>
    <x v="1394"/>
    <x v="63"/>
    <n v="335.84"/>
    <n v="44.4"/>
    <n v="291.44"/>
    <x v="0"/>
    <s v="DECORATION CHARGES4273275"/>
  </r>
  <r>
    <n v="202002"/>
    <x v="0"/>
    <x v="1"/>
    <x v="0"/>
    <x v="60"/>
    <x v="1"/>
    <x v="7"/>
    <x v="31"/>
    <x v="1395"/>
    <x v="21"/>
    <n v="1010"/>
    <n v="220.04"/>
    <n v="789.96"/>
    <x v="0"/>
    <s v="MUGS &amp; TUMBLERS4258922"/>
  </r>
  <r>
    <n v="202002"/>
    <x v="0"/>
    <x v="1"/>
    <x v="0"/>
    <x v="60"/>
    <x v="1"/>
    <x v="3"/>
    <x v="15"/>
    <x v="1395"/>
    <x v="100"/>
    <n v="335"/>
    <n v="35.92"/>
    <n v="299.08"/>
    <x v="0"/>
    <s v="DECORATION CHARGES4258922"/>
  </r>
  <r>
    <n v="202002"/>
    <x v="0"/>
    <x v="1"/>
    <x v="0"/>
    <x v="61"/>
    <x v="1"/>
    <x v="1"/>
    <x v="21"/>
    <x v="1396"/>
    <x v="21"/>
    <n v="360"/>
    <n v="114.3"/>
    <n v="245.7"/>
    <x v="0"/>
    <s v="KEYCHAINS4271510"/>
  </r>
  <r>
    <n v="202002"/>
    <x v="0"/>
    <x v="1"/>
    <x v="0"/>
    <x v="61"/>
    <x v="1"/>
    <x v="1"/>
    <x v="3"/>
    <x v="1397"/>
    <x v="15"/>
    <n v="546"/>
    <n v="363.48"/>
    <n v="182.51999999999998"/>
    <x v="0"/>
    <s v="WRITING4264523"/>
  </r>
  <r>
    <n v="202002"/>
    <x v="0"/>
    <x v="1"/>
    <x v="0"/>
    <x v="63"/>
    <x v="0"/>
    <x v="1"/>
    <x v="21"/>
    <x v="1398"/>
    <x v="21"/>
    <n v="100"/>
    <n v="37.56"/>
    <n v="62.44"/>
    <x v="0"/>
    <s v="KEYCHAINS4265136"/>
  </r>
  <r>
    <n v="202002"/>
    <x v="0"/>
    <x v="1"/>
    <x v="0"/>
    <x v="63"/>
    <x v="0"/>
    <x v="3"/>
    <x v="15"/>
    <x v="1398"/>
    <x v="24"/>
    <n v="165"/>
    <n v="22.88"/>
    <n v="142.12"/>
    <x v="0"/>
    <s v="DECORATION CHARGES4265136"/>
  </r>
  <r>
    <n v="202002"/>
    <x v="0"/>
    <x v="1"/>
    <x v="0"/>
    <x v="64"/>
    <x v="1"/>
    <x v="7"/>
    <x v="29"/>
    <x v="1399"/>
    <x v="0"/>
    <n v="580"/>
    <n v="229.62"/>
    <n v="350.38"/>
    <x v="0"/>
    <s v="CERAMICS4263202"/>
  </r>
  <r>
    <n v="202002"/>
    <x v="0"/>
    <x v="1"/>
    <x v="0"/>
    <x v="64"/>
    <x v="1"/>
    <x v="3"/>
    <x v="7"/>
    <x v="1400"/>
    <x v="15"/>
    <n v="200"/>
    <n v="96"/>
    <n v="104"/>
    <x v="0"/>
    <s v="CATALOGUES4266402"/>
  </r>
  <r>
    <n v="202002"/>
    <x v="0"/>
    <x v="1"/>
    <x v="0"/>
    <x v="64"/>
    <x v="1"/>
    <x v="3"/>
    <x v="15"/>
    <x v="1399"/>
    <x v="267"/>
    <n v="468"/>
    <n v="80.64"/>
    <n v="387.36"/>
    <x v="0"/>
    <s v="DECORATION CHARGES4263202"/>
  </r>
  <r>
    <n v="202002"/>
    <x v="0"/>
    <x v="1"/>
    <x v="0"/>
    <x v="64"/>
    <x v="1"/>
    <x v="3"/>
    <x v="15"/>
    <x v="1401"/>
    <x v="170"/>
    <n v="432"/>
    <n v="90.52"/>
    <n v="341.48"/>
    <x v="0"/>
    <s v="DECORATION CHARGES4264010"/>
  </r>
  <r>
    <n v="202002"/>
    <x v="0"/>
    <x v="1"/>
    <x v="0"/>
    <x v="64"/>
    <x v="1"/>
    <x v="4"/>
    <x v="8"/>
    <x v="1402"/>
    <x v="7"/>
    <n v="57"/>
    <n v="26.5"/>
    <n v="30.5"/>
    <x v="0"/>
    <s v="JACKETS4264150"/>
  </r>
  <r>
    <n v="202002"/>
    <x v="0"/>
    <x v="1"/>
    <x v="0"/>
    <x v="64"/>
    <x v="1"/>
    <x v="6"/>
    <x v="11"/>
    <x v="1399"/>
    <x v="16"/>
    <n v="1084"/>
    <n v="600.20000000000005"/>
    <n v="483.79999999999995"/>
    <x v="0"/>
    <s v="AUDIO4263202"/>
  </r>
  <r>
    <n v="202002"/>
    <x v="0"/>
    <x v="1"/>
    <x v="0"/>
    <x v="64"/>
    <x v="1"/>
    <x v="6"/>
    <x v="32"/>
    <x v="1399"/>
    <x v="20"/>
    <n v="144"/>
    <n v="36.659999999999997"/>
    <n v="107.34"/>
    <x v="0"/>
    <s v="GENERAL TECH4263202"/>
  </r>
  <r>
    <n v="202002"/>
    <x v="0"/>
    <x v="1"/>
    <x v="0"/>
    <x v="64"/>
    <x v="1"/>
    <x v="6"/>
    <x v="32"/>
    <x v="1401"/>
    <x v="16"/>
    <n v="54"/>
    <n v="12.22"/>
    <n v="41.78"/>
    <x v="0"/>
    <s v="GENERAL TECH4264010"/>
  </r>
  <r>
    <n v="202002"/>
    <x v="0"/>
    <x v="1"/>
    <x v="0"/>
    <x v="64"/>
    <x v="1"/>
    <x v="6"/>
    <x v="12"/>
    <x v="1401"/>
    <x v="16"/>
    <n v="564"/>
    <n v="261.48"/>
    <n v="302.52"/>
    <x v="0"/>
    <s v="POWER4264010"/>
  </r>
  <r>
    <n v="202002"/>
    <x v="0"/>
    <x v="1"/>
    <x v="0"/>
    <x v="65"/>
    <x v="1"/>
    <x v="7"/>
    <x v="13"/>
    <x v="1403"/>
    <x v="7"/>
    <n v="7.36"/>
    <n v="2.72"/>
    <n v="4.6400000000000006"/>
    <x v="0"/>
    <s v="SPORT BOTTLES4269572"/>
  </r>
  <r>
    <n v="202002"/>
    <x v="0"/>
    <x v="1"/>
    <x v="0"/>
    <x v="65"/>
    <x v="1"/>
    <x v="1"/>
    <x v="17"/>
    <x v="1403"/>
    <x v="7"/>
    <n v="1.1599999999999999"/>
    <n v="0.44"/>
    <n v="0.72"/>
    <x v="0"/>
    <s v="GENERAL4269572"/>
  </r>
  <r>
    <n v="202002"/>
    <x v="0"/>
    <x v="1"/>
    <x v="0"/>
    <x v="65"/>
    <x v="1"/>
    <x v="1"/>
    <x v="3"/>
    <x v="1404"/>
    <x v="15"/>
    <n v="149"/>
    <n v="46.9"/>
    <n v="102.1"/>
    <x v="0"/>
    <s v="WRITING4266352"/>
  </r>
  <r>
    <n v="202002"/>
    <x v="0"/>
    <x v="1"/>
    <x v="0"/>
    <x v="65"/>
    <x v="1"/>
    <x v="1"/>
    <x v="3"/>
    <x v="1403"/>
    <x v="7"/>
    <n v="0.84"/>
    <n v="0.36"/>
    <n v="0.48"/>
    <x v="0"/>
    <s v="WRITING4269572"/>
  </r>
  <r>
    <n v="202002"/>
    <x v="0"/>
    <x v="1"/>
    <x v="0"/>
    <x v="65"/>
    <x v="1"/>
    <x v="2"/>
    <x v="5"/>
    <x v="1405"/>
    <x v="8"/>
    <n v="80.319999999999993"/>
    <n v="30.48"/>
    <n v="49.839999999999989"/>
    <x v="0"/>
    <s v="POLOS4277192"/>
  </r>
  <r>
    <n v="202002"/>
    <x v="0"/>
    <x v="1"/>
    <x v="0"/>
    <x v="65"/>
    <x v="1"/>
    <x v="3"/>
    <x v="15"/>
    <x v="1404"/>
    <x v="123"/>
    <n v="161"/>
    <n v="37.18"/>
    <n v="123.82"/>
    <x v="0"/>
    <s v="DECORATION CHARGES4266352"/>
  </r>
  <r>
    <n v="202002"/>
    <x v="0"/>
    <x v="1"/>
    <x v="0"/>
    <x v="454"/>
    <x v="0"/>
    <x v="1"/>
    <x v="3"/>
    <x v="1406"/>
    <x v="18"/>
    <n v="250"/>
    <n v="83.12"/>
    <n v="166.88"/>
    <x v="0"/>
    <s v="WRITING4265039"/>
  </r>
  <r>
    <n v="202002"/>
    <x v="0"/>
    <x v="1"/>
    <x v="0"/>
    <x v="454"/>
    <x v="0"/>
    <x v="1"/>
    <x v="3"/>
    <x v="1407"/>
    <x v="18"/>
    <n v="140"/>
    <n v="56.8"/>
    <n v="83.2"/>
    <x v="0"/>
    <s v="WRITING4274438"/>
  </r>
  <r>
    <n v="202002"/>
    <x v="0"/>
    <x v="1"/>
    <x v="0"/>
    <x v="454"/>
    <x v="0"/>
    <x v="3"/>
    <x v="15"/>
    <x v="1406"/>
    <x v="137"/>
    <n v="740"/>
    <n v="81.52"/>
    <n v="658.48"/>
    <x v="0"/>
    <s v="DECORATION CHARGES4265039"/>
  </r>
  <r>
    <n v="202002"/>
    <x v="0"/>
    <x v="1"/>
    <x v="0"/>
    <x v="454"/>
    <x v="0"/>
    <x v="3"/>
    <x v="15"/>
    <x v="1407"/>
    <x v="19"/>
    <n v="150"/>
    <n v="27.88"/>
    <n v="122.12"/>
    <x v="0"/>
    <s v="DECORATION CHARGES4274438"/>
  </r>
  <r>
    <n v="202002"/>
    <x v="0"/>
    <x v="1"/>
    <x v="0"/>
    <x v="66"/>
    <x v="1"/>
    <x v="7"/>
    <x v="13"/>
    <x v="1408"/>
    <x v="71"/>
    <n v="177.38"/>
    <n v="67.14"/>
    <n v="110.24"/>
    <x v="0"/>
    <s v="SPORT BOTTLES4266604"/>
  </r>
  <r>
    <n v="202002"/>
    <x v="0"/>
    <x v="1"/>
    <x v="0"/>
    <x v="66"/>
    <x v="1"/>
    <x v="1"/>
    <x v="14"/>
    <x v="1409"/>
    <x v="0"/>
    <n v="1240"/>
    <n v="353.7"/>
    <n v="886.3"/>
    <x v="0"/>
    <s v="STATIONERY4264968"/>
  </r>
  <r>
    <n v="202002"/>
    <x v="0"/>
    <x v="1"/>
    <x v="0"/>
    <x v="66"/>
    <x v="1"/>
    <x v="3"/>
    <x v="15"/>
    <x v="1409"/>
    <x v="129"/>
    <n v="494"/>
    <n v="27.06"/>
    <n v="466.94"/>
    <x v="0"/>
    <s v="DECORATION CHARGES4264968"/>
  </r>
  <r>
    <n v="202002"/>
    <x v="0"/>
    <x v="1"/>
    <x v="0"/>
    <x v="66"/>
    <x v="1"/>
    <x v="3"/>
    <x v="15"/>
    <x v="1408"/>
    <x v="48"/>
    <n v="167.86"/>
    <n v="72.78"/>
    <n v="95.080000000000013"/>
    <x v="0"/>
    <s v="DECORATION CHARGES4266604"/>
  </r>
  <r>
    <n v="202002"/>
    <x v="0"/>
    <x v="1"/>
    <x v="0"/>
    <x v="67"/>
    <x v="1"/>
    <x v="9"/>
    <x v="28"/>
    <x v="1410"/>
    <x v="42"/>
    <n v="202"/>
    <n v="91.5"/>
    <n v="110.5"/>
    <x v="0"/>
    <s v="HEADWEAR4273865"/>
  </r>
  <r>
    <n v="202002"/>
    <x v="0"/>
    <x v="1"/>
    <x v="0"/>
    <x v="67"/>
    <x v="1"/>
    <x v="1"/>
    <x v="14"/>
    <x v="1411"/>
    <x v="6"/>
    <n v="2.42"/>
    <n v="1.08"/>
    <n v="1.3399999999999999"/>
    <x v="0"/>
    <s v="STATIONERY4268217"/>
  </r>
  <r>
    <n v="202002"/>
    <x v="0"/>
    <x v="1"/>
    <x v="0"/>
    <x v="67"/>
    <x v="1"/>
    <x v="1"/>
    <x v="3"/>
    <x v="1411"/>
    <x v="33"/>
    <n v="800"/>
    <n v="471.68"/>
    <n v="328.32"/>
    <x v="0"/>
    <s v="WRITING4268217"/>
  </r>
  <r>
    <n v="202002"/>
    <x v="0"/>
    <x v="1"/>
    <x v="0"/>
    <x v="67"/>
    <x v="1"/>
    <x v="5"/>
    <x v="9"/>
    <x v="1411"/>
    <x v="6"/>
    <n v="4.78"/>
    <n v="1.92"/>
    <n v="2.8600000000000003"/>
    <x v="0"/>
    <s v="APRON &amp; KITCHEN TEXTILES4268217"/>
  </r>
  <r>
    <n v="202002"/>
    <x v="0"/>
    <x v="1"/>
    <x v="0"/>
    <x v="67"/>
    <x v="1"/>
    <x v="3"/>
    <x v="7"/>
    <x v="1411"/>
    <x v="16"/>
    <n v="400"/>
    <n v="850"/>
    <n v="-450"/>
    <x v="0"/>
    <s v="CATALOGUES4268217"/>
  </r>
  <r>
    <n v="202002"/>
    <x v="0"/>
    <x v="1"/>
    <x v="0"/>
    <x v="67"/>
    <x v="1"/>
    <x v="3"/>
    <x v="15"/>
    <x v="1410"/>
    <x v="50"/>
    <n v="504.1"/>
    <n v="14.58"/>
    <n v="489.52000000000004"/>
    <x v="0"/>
    <s v="DECORATION CHARGES4273865"/>
  </r>
  <r>
    <n v="202002"/>
    <x v="0"/>
    <x v="1"/>
    <x v="0"/>
    <x v="68"/>
    <x v="1"/>
    <x v="0"/>
    <x v="19"/>
    <x v="1412"/>
    <x v="290"/>
    <n v="7514"/>
    <n v="4135.22"/>
    <n v="3378.7799999999997"/>
    <x v="0"/>
    <s v="COOLERS4263305"/>
  </r>
  <r>
    <n v="202002"/>
    <x v="0"/>
    <x v="1"/>
    <x v="0"/>
    <x v="68"/>
    <x v="1"/>
    <x v="1"/>
    <x v="1"/>
    <x v="1413"/>
    <x v="16"/>
    <n v="204"/>
    <n v="61.32"/>
    <n v="142.68"/>
    <x v="0"/>
    <s v="DESKTOP4260882"/>
  </r>
  <r>
    <n v="202002"/>
    <x v="0"/>
    <x v="1"/>
    <x v="0"/>
    <x v="68"/>
    <x v="1"/>
    <x v="3"/>
    <x v="15"/>
    <x v="1413"/>
    <x v="42"/>
    <n v="99"/>
    <n v="19.88"/>
    <n v="79.12"/>
    <x v="0"/>
    <s v="DECORATION CHARGES4260882"/>
  </r>
  <r>
    <n v="202002"/>
    <x v="0"/>
    <x v="1"/>
    <x v="0"/>
    <x v="68"/>
    <x v="1"/>
    <x v="3"/>
    <x v="15"/>
    <x v="1412"/>
    <x v="291"/>
    <n v="2098"/>
    <n v="465.84"/>
    <n v="1632.16"/>
    <x v="0"/>
    <s v="DECORATION CHARGES4263305"/>
  </r>
  <r>
    <n v="202002"/>
    <x v="0"/>
    <x v="1"/>
    <x v="0"/>
    <x v="71"/>
    <x v="0"/>
    <x v="4"/>
    <x v="34"/>
    <x v="1414"/>
    <x v="71"/>
    <n v="965.58"/>
    <n v="809.12"/>
    <n v="156.46000000000004"/>
    <x v="0"/>
    <s v="VESTS-BODYWARMERS4268312"/>
  </r>
  <r>
    <n v="202002"/>
    <x v="0"/>
    <x v="1"/>
    <x v="0"/>
    <x v="71"/>
    <x v="0"/>
    <x v="4"/>
    <x v="34"/>
    <x v="1415"/>
    <x v="6"/>
    <n v="45.98"/>
    <n v="43.64"/>
    <n v="2.3399999999999963"/>
    <x v="0"/>
    <s v="VESTS-BODYWARMERS4270252"/>
  </r>
  <r>
    <n v="202002"/>
    <x v="0"/>
    <x v="1"/>
    <x v="0"/>
    <x v="72"/>
    <x v="0"/>
    <x v="9"/>
    <x v="28"/>
    <x v="1416"/>
    <x v="15"/>
    <n v="293"/>
    <n v="95.46"/>
    <n v="197.54000000000002"/>
    <x v="0"/>
    <s v="HEADWEAR4264303"/>
  </r>
  <r>
    <n v="202002"/>
    <x v="0"/>
    <x v="1"/>
    <x v="0"/>
    <x v="73"/>
    <x v="1"/>
    <x v="1"/>
    <x v="14"/>
    <x v="1417"/>
    <x v="21"/>
    <n v="115"/>
    <n v="219.34"/>
    <n v="-104.34"/>
    <x v="0"/>
    <s v="STATIONERY4268997"/>
  </r>
  <r>
    <n v="202002"/>
    <x v="0"/>
    <x v="1"/>
    <x v="0"/>
    <x v="73"/>
    <x v="1"/>
    <x v="3"/>
    <x v="15"/>
    <x v="1417"/>
    <x v="37"/>
    <n v="90"/>
    <n v="10.08"/>
    <n v="79.92"/>
    <x v="0"/>
    <s v="DECORATION CHARGES4268997"/>
  </r>
  <r>
    <n v="202002"/>
    <x v="0"/>
    <x v="1"/>
    <x v="0"/>
    <x v="74"/>
    <x v="1"/>
    <x v="0"/>
    <x v="20"/>
    <x v="1418"/>
    <x v="16"/>
    <n v="158"/>
    <n v="71.760000000000005"/>
    <n v="86.24"/>
    <x v="0"/>
    <s v="TOTES4269367"/>
  </r>
  <r>
    <n v="202002"/>
    <x v="0"/>
    <x v="1"/>
    <x v="0"/>
    <x v="74"/>
    <x v="1"/>
    <x v="0"/>
    <x v="27"/>
    <x v="1419"/>
    <x v="6"/>
    <n v="9.18"/>
    <n v="3.22"/>
    <n v="5.9599999999999991"/>
    <x v="0"/>
    <s v="TRAVEL GIFTS4273298"/>
  </r>
  <r>
    <n v="202002"/>
    <x v="0"/>
    <x v="1"/>
    <x v="0"/>
    <x v="74"/>
    <x v="1"/>
    <x v="7"/>
    <x v="13"/>
    <x v="1420"/>
    <x v="21"/>
    <n v="1030"/>
    <n v="425.12"/>
    <n v="604.88"/>
    <x v="0"/>
    <s v="SPORT BOTTLES4270005"/>
  </r>
  <r>
    <n v="202002"/>
    <x v="0"/>
    <x v="1"/>
    <x v="0"/>
    <x v="74"/>
    <x v="1"/>
    <x v="9"/>
    <x v="28"/>
    <x v="1419"/>
    <x v="6"/>
    <n v="5.4"/>
    <n v="1.84"/>
    <n v="3.5600000000000005"/>
    <x v="0"/>
    <s v="HEADWEAR4273298"/>
  </r>
  <r>
    <n v="202002"/>
    <x v="0"/>
    <x v="1"/>
    <x v="0"/>
    <x v="74"/>
    <x v="1"/>
    <x v="1"/>
    <x v="1"/>
    <x v="1419"/>
    <x v="6"/>
    <n v="2.58"/>
    <n v="0.92"/>
    <n v="1.6600000000000001"/>
    <x v="0"/>
    <s v="DESKTOP4273298"/>
  </r>
  <r>
    <n v="202002"/>
    <x v="0"/>
    <x v="1"/>
    <x v="0"/>
    <x v="74"/>
    <x v="1"/>
    <x v="1"/>
    <x v="2"/>
    <x v="1421"/>
    <x v="31"/>
    <n v="777"/>
    <n v="453.14"/>
    <n v="323.86"/>
    <x v="0"/>
    <s v="UMBRELLAS4269971"/>
  </r>
  <r>
    <n v="202002"/>
    <x v="0"/>
    <x v="1"/>
    <x v="0"/>
    <x v="74"/>
    <x v="1"/>
    <x v="1"/>
    <x v="3"/>
    <x v="1422"/>
    <x v="21"/>
    <n v="230"/>
    <n v="63.34"/>
    <n v="166.66"/>
    <x v="0"/>
    <s v="WRITING4269979"/>
  </r>
  <r>
    <n v="202002"/>
    <x v="0"/>
    <x v="1"/>
    <x v="0"/>
    <x v="74"/>
    <x v="1"/>
    <x v="5"/>
    <x v="9"/>
    <x v="1423"/>
    <x v="14"/>
    <n v="71.28"/>
    <n v="29.46"/>
    <n v="41.82"/>
    <x v="0"/>
    <s v="APRON &amp; KITCHEN TEXTILES4264580"/>
  </r>
  <r>
    <n v="202002"/>
    <x v="0"/>
    <x v="1"/>
    <x v="0"/>
    <x v="74"/>
    <x v="1"/>
    <x v="2"/>
    <x v="6"/>
    <x v="1424"/>
    <x v="66"/>
    <n v="119.76"/>
    <n v="54.9"/>
    <n v="64.860000000000014"/>
    <x v="0"/>
    <s v="T-SHIRTS &amp; ACTIVE TOPS4267118"/>
  </r>
  <r>
    <n v="202002"/>
    <x v="0"/>
    <x v="1"/>
    <x v="0"/>
    <x v="74"/>
    <x v="1"/>
    <x v="2"/>
    <x v="6"/>
    <x v="1419"/>
    <x v="34"/>
    <n v="29.94"/>
    <n v="12.34"/>
    <n v="17.600000000000001"/>
    <x v="0"/>
    <s v="T-SHIRTS &amp; ACTIVE TOPS4273298"/>
  </r>
  <r>
    <n v="202002"/>
    <x v="0"/>
    <x v="1"/>
    <x v="0"/>
    <x v="74"/>
    <x v="1"/>
    <x v="3"/>
    <x v="7"/>
    <x v="1425"/>
    <x v="15"/>
    <n v="200"/>
    <n v="425"/>
    <n v="-225"/>
    <x v="0"/>
    <s v="CATALOGUES4274050"/>
  </r>
  <r>
    <n v="202002"/>
    <x v="0"/>
    <x v="1"/>
    <x v="0"/>
    <x v="74"/>
    <x v="1"/>
    <x v="3"/>
    <x v="15"/>
    <x v="1423"/>
    <x v="184"/>
    <n v="118.92"/>
    <n v="29.68"/>
    <n v="89.240000000000009"/>
    <x v="0"/>
    <s v="DECORATION CHARGES4264580"/>
  </r>
  <r>
    <n v="202002"/>
    <x v="0"/>
    <x v="1"/>
    <x v="0"/>
    <x v="74"/>
    <x v="1"/>
    <x v="3"/>
    <x v="15"/>
    <x v="1421"/>
    <x v="103"/>
    <n v="212"/>
    <n v="28.58"/>
    <n v="183.42000000000002"/>
    <x v="0"/>
    <s v="DECORATION CHARGES4269971"/>
  </r>
  <r>
    <n v="202002"/>
    <x v="0"/>
    <x v="1"/>
    <x v="0"/>
    <x v="74"/>
    <x v="1"/>
    <x v="3"/>
    <x v="15"/>
    <x v="1422"/>
    <x v="24"/>
    <n v="155"/>
    <n v="22.88"/>
    <n v="132.12"/>
    <x v="0"/>
    <s v="DECORATION CHARGES4269979"/>
  </r>
  <r>
    <n v="202002"/>
    <x v="0"/>
    <x v="1"/>
    <x v="0"/>
    <x v="74"/>
    <x v="1"/>
    <x v="3"/>
    <x v="15"/>
    <x v="1420"/>
    <x v="24"/>
    <n v="180"/>
    <n v="20.46"/>
    <n v="159.54"/>
    <x v="0"/>
    <s v="DECORATION CHARGES4270005"/>
  </r>
  <r>
    <n v="202002"/>
    <x v="0"/>
    <x v="1"/>
    <x v="0"/>
    <x v="75"/>
    <x v="1"/>
    <x v="0"/>
    <x v="20"/>
    <x v="1426"/>
    <x v="16"/>
    <n v="168"/>
    <n v="58.12"/>
    <n v="109.88"/>
    <x v="0"/>
    <s v="TOTES4267104"/>
  </r>
  <r>
    <n v="202002"/>
    <x v="0"/>
    <x v="1"/>
    <x v="0"/>
    <x v="75"/>
    <x v="1"/>
    <x v="3"/>
    <x v="15"/>
    <x v="1426"/>
    <x v="42"/>
    <n v="188"/>
    <n v="23.58"/>
    <n v="164.42000000000002"/>
    <x v="0"/>
    <s v="DECORATION CHARGES4267104"/>
  </r>
  <r>
    <n v="202002"/>
    <x v="0"/>
    <x v="1"/>
    <x v="0"/>
    <x v="77"/>
    <x v="1"/>
    <x v="9"/>
    <x v="28"/>
    <x v="1427"/>
    <x v="8"/>
    <n v="21.6"/>
    <n v="7.64"/>
    <n v="13.96"/>
    <x v="0"/>
    <s v="HEADWEAR4269045"/>
  </r>
  <r>
    <n v="202002"/>
    <x v="0"/>
    <x v="1"/>
    <x v="0"/>
    <x v="78"/>
    <x v="0"/>
    <x v="1"/>
    <x v="17"/>
    <x v="1428"/>
    <x v="15"/>
    <n v="33"/>
    <n v="12.52"/>
    <n v="20.48"/>
    <x v="0"/>
    <s v="GENERAL4263717"/>
  </r>
  <r>
    <n v="202002"/>
    <x v="0"/>
    <x v="1"/>
    <x v="0"/>
    <x v="78"/>
    <x v="0"/>
    <x v="1"/>
    <x v="14"/>
    <x v="1429"/>
    <x v="30"/>
    <n v="742"/>
    <n v="664.36"/>
    <n v="77.639999999999986"/>
    <x v="0"/>
    <s v="STATIONERY4259543"/>
  </r>
  <r>
    <n v="202002"/>
    <x v="0"/>
    <x v="1"/>
    <x v="0"/>
    <x v="78"/>
    <x v="0"/>
    <x v="3"/>
    <x v="15"/>
    <x v="1428"/>
    <x v="38"/>
    <n v="129"/>
    <n v="28.92"/>
    <n v="100.08"/>
    <x v="0"/>
    <s v="DECORATION CHARGES4263717"/>
  </r>
  <r>
    <n v="202002"/>
    <x v="0"/>
    <x v="1"/>
    <x v="0"/>
    <x v="79"/>
    <x v="0"/>
    <x v="1"/>
    <x v="17"/>
    <x v="1430"/>
    <x v="31"/>
    <n v="60"/>
    <n v="24.88"/>
    <n v="35.120000000000005"/>
    <x v="0"/>
    <s v="GENERAL4266689"/>
  </r>
  <r>
    <n v="202002"/>
    <x v="0"/>
    <x v="1"/>
    <x v="0"/>
    <x v="79"/>
    <x v="0"/>
    <x v="1"/>
    <x v="14"/>
    <x v="1431"/>
    <x v="18"/>
    <n v="340"/>
    <n v="352.42"/>
    <n v="-12.420000000000016"/>
    <x v="0"/>
    <s v="STATIONERY4272234"/>
  </r>
  <r>
    <n v="202002"/>
    <x v="0"/>
    <x v="1"/>
    <x v="0"/>
    <x v="79"/>
    <x v="0"/>
    <x v="3"/>
    <x v="15"/>
    <x v="1431"/>
    <x v="137"/>
    <n v="110"/>
    <n v="20.079999999999998"/>
    <n v="89.92"/>
    <x v="0"/>
    <s v="DECORATION CHARGES4272234"/>
  </r>
  <r>
    <n v="202002"/>
    <x v="0"/>
    <x v="1"/>
    <x v="0"/>
    <x v="455"/>
    <x v="1"/>
    <x v="0"/>
    <x v="20"/>
    <x v="1432"/>
    <x v="18"/>
    <n v="790"/>
    <n v="358.78"/>
    <n v="431.22"/>
    <x v="0"/>
    <s v="TOTES4265139"/>
  </r>
  <r>
    <n v="202002"/>
    <x v="0"/>
    <x v="1"/>
    <x v="0"/>
    <x v="455"/>
    <x v="1"/>
    <x v="3"/>
    <x v="15"/>
    <x v="1432"/>
    <x v="19"/>
    <n v="370"/>
    <n v="63.58"/>
    <n v="306.42"/>
    <x v="0"/>
    <s v="DECORATION CHARGES4265139"/>
  </r>
  <r>
    <n v="202002"/>
    <x v="0"/>
    <x v="1"/>
    <x v="0"/>
    <x v="80"/>
    <x v="1"/>
    <x v="0"/>
    <x v="20"/>
    <x v="1433"/>
    <x v="18"/>
    <n v="630"/>
    <n v="252.36"/>
    <n v="377.64"/>
    <x v="0"/>
    <s v="TOTES4267244"/>
  </r>
  <r>
    <n v="202002"/>
    <x v="0"/>
    <x v="1"/>
    <x v="0"/>
    <x v="80"/>
    <x v="1"/>
    <x v="7"/>
    <x v="31"/>
    <x v="1434"/>
    <x v="292"/>
    <n v="92556"/>
    <n v="71986.539999999994"/>
    <n v="20569.460000000006"/>
    <x v="0"/>
    <s v="MUGS &amp; TUMBLERS4253931"/>
  </r>
  <r>
    <n v="202002"/>
    <x v="0"/>
    <x v="1"/>
    <x v="0"/>
    <x v="80"/>
    <x v="1"/>
    <x v="7"/>
    <x v="13"/>
    <x v="1435"/>
    <x v="16"/>
    <n v="394"/>
    <n v="187.28"/>
    <n v="206.72"/>
    <x v="0"/>
    <s v="SPORT BOTTLES4270189"/>
  </r>
  <r>
    <n v="202002"/>
    <x v="0"/>
    <x v="1"/>
    <x v="0"/>
    <x v="80"/>
    <x v="1"/>
    <x v="1"/>
    <x v="17"/>
    <x v="1436"/>
    <x v="18"/>
    <n v="180"/>
    <n v="82.36"/>
    <n v="97.64"/>
    <x v="0"/>
    <s v="GENERAL4267509"/>
  </r>
  <r>
    <n v="202002"/>
    <x v="0"/>
    <x v="1"/>
    <x v="0"/>
    <x v="80"/>
    <x v="1"/>
    <x v="1"/>
    <x v="17"/>
    <x v="1437"/>
    <x v="18"/>
    <n v="290"/>
    <n v="116.84"/>
    <n v="173.16"/>
    <x v="0"/>
    <s v="GENERAL4273788"/>
  </r>
  <r>
    <n v="202002"/>
    <x v="0"/>
    <x v="1"/>
    <x v="0"/>
    <x v="80"/>
    <x v="1"/>
    <x v="1"/>
    <x v="14"/>
    <x v="1438"/>
    <x v="18"/>
    <n v="220"/>
    <n v="438.68"/>
    <n v="-218.68"/>
    <x v="0"/>
    <s v="STATIONERY4267272"/>
  </r>
  <r>
    <n v="202002"/>
    <x v="0"/>
    <x v="1"/>
    <x v="0"/>
    <x v="80"/>
    <x v="1"/>
    <x v="1"/>
    <x v="3"/>
    <x v="1439"/>
    <x v="32"/>
    <n v="320"/>
    <n v="135.24"/>
    <n v="184.76"/>
    <x v="0"/>
    <s v="WRITING4265807"/>
  </r>
  <r>
    <n v="202002"/>
    <x v="0"/>
    <x v="1"/>
    <x v="0"/>
    <x v="80"/>
    <x v="1"/>
    <x v="1"/>
    <x v="3"/>
    <x v="1437"/>
    <x v="18"/>
    <n v="130"/>
    <n v="56.8"/>
    <n v="73.2"/>
    <x v="0"/>
    <s v="WRITING4273788"/>
  </r>
  <r>
    <n v="202002"/>
    <x v="0"/>
    <x v="1"/>
    <x v="0"/>
    <x v="80"/>
    <x v="1"/>
    <x v="3"/>
    <x v="7"/>
    <x v="1440"/>
    <x v="1"/>
    <n v="80"/>
    <n v="170"/>
    <n v="-90"/>
    <x v="0"/>
    <s v="CATALOGUES4270050"/>
  </r>
  <r>
    <n v="202002"/>
    <x v="0"/>
    <x v="1"/>
    <x v="0"/>
    <x v="80"/>
    <x v="1"/>
    <x v="3"/>
    <x v="15"/>
    <x v="1434"/>
    <x v="293"/>
    <n v="6240.4"/>
    <n v="701.06"/>
    <n v="5539.34"/>
    <x v="0"/>
    <s v="DECORATION CHARGES4253931"/>
  </r>
  <r>
    <n v="202002"/>
    <x v="0"/>
    <x v="1"/>
    <x v="0"/>
    <x v="80"/>
    <x v="1"/>
    <x v="3"/>
    <x v="15"/>
    <x v="1439"/>
    <x v="40"/>
    <n v="220"/>
    <n v="37.880000000000003"/>
    <n v="182.12"/>
    <x v="0"/>
    <s v="DECORATION CHARGES4265807"/>
  </r>
  <r>
    <n v="202002"/>
    <x v="0"/>
    <x v="1"/>
    <x v="0"/>
    <x v="80"/>
    <x v="1"/>
    <x v="3"/>
    <x v="15"/>
    <x v="1433"/>
    <x v="243"/>
    <n v="1260"/>
    <n v="329.76"/>
    <n v="930.24"/>
    <x v="0"/>
    <s v="DECORATION CHARGES4267244"/>
  </r>
  <r>
    <n v="202002"/>
    <x v="0"/>
    <x v="1"/>
    <x v="0"/>
    <x v="80"/>
    <x v="1"/>
    <x v="3"/>
    <x v="15"/>
    <x v="1438"/>
    <x v="19"/>
    <n v="60"/>
    <n v="20.02"/>
    <n v="39.980000000000004"/>
    <x v="0"/>
    <s v="DECORATION CHARGES4267272"/>
  </r>
  <r>
    <n v="202002"/>
    <x v="0"/>
    <x v="1"/>
    <x v="0"/>
    <x v="80"/>
    <x v="1"/>
    <x v="3"/>
    <x v="15"/>
    <x v="1436"/>
    <x v="19"/>
    <n v="390"/>
    <n v="63.58"/>
    <n v="326.42"/>
    <x v="0"/>
    <s v="DECORATION CHARGES4267509"/>
  </r>
  <r>
    <n v="202002"/>
    <x v="0"/>
    <x v="1"/>
    <x v="0"/>
    <x v="80"/>
    <x v="1"/>
    <x v="3"/>
    <x v="15"/>
    <x v="1435"/>
    <x v="42"/>
    <n v="126"/>
    <n v="17.46"/>
    <n v="108.53999999999999"/>
    <x v="0"/>
    <s v="DECORATION CHARGES4270189"/>
  </r>
  <r>
    <n v="202002"/>
    <x v="0"/>
    <x v="1"/>
    <x v="0"/>
    <x v="80"/>
    <x v="1"/>
    <x v="3"/>
    <x v="15"/>
    <x v="1437"/>
    <x v="294"/>
    <n v="857"/>
    <n v="119.34"/>
    <n v="737.66"/>
    <x v="0"/>
    <s v="DECORATION CHARGES4273788"/>
  </r>
  <r>
    <n v="202002"/>
    <x v="0"/>
    <x v="1"/>
    <x v="0"/>
    <x v="80"/>
    <x v="1"/>
    <x v="6"/>
    <x v="32"/>
    <x v="1437"/>
    <x v="18"/>
    <n v="330"/>
    <n v="142.47999999999999"/>
    <n v="187.52"/>
    <x v="0"/>
    <s v="GENERAL TECH4273788"/>
  </r>
  <r>
    <n v="202002"/>
    <x v="0"/>
    <x v="1"/>
    <x v="0"/>
    <x v="81"/>
    <x v="0"/>
    <x v="7"/>
    <x v="31"/>
    <x v="1441"/>
    <x v="38"/>
    <n v="391.68"/>
    <n v="127.66"/>
    <n v="264.02"/>
    <x v="0"/>
    <s v="MUGS &amp; TUMBLERS4263999"/>
  </r>
  <r>
    <n v="202002"/>
    <x v="0"/>
    <x v="1"/>
    <x v="0"/>
    <x v="81"/>
    <x v="0"/>
    <x v="1"/>
    <x v="3"/>
    <x v="1442"/>
    <x v="32"/>
    <n v="540"/>
    <n v="238.3"/>
    <n v="301.7"/>
    <x v="0"/>
    <s v="WRITING4271754"/>
  </r>
  <r>
    <n v="202002"/>
    <x v="0"/>
    <x v="1"/>
    <x v="0"/>
    <x v="81"/>
    <x v="0"/>
    <x v="1"/>
    <x v="3"/>
    <x v="1443"/>
    <x v="18"/>
    <n v="210"/>
    <n v="66.38"/>
    <n v="143.62"/>
    <x v="0"/>
    <s v="WRITING4273234"/>
  </r>
  <r>
    <n v="202002"/>
    <x v="0"/>
    <x v="1"/>
    <x v="0"/>
    <x v="81"/>
    <x v="0"/>
    <x v="3"/>
    <x v="15"/>
    <x v="1441"/>
    <x v="123"/>
    <n v="111.82"/>
    <n v="18.899999999999999"/>
    <n v="92.919999999999987"/>
    <x v="0"/>
    <s v="DECORATION CHARGES4263999"/>
  </r>
  <r>
    <n v="202002"/>
    <x v="0"/>
    <x v="1"/>
    <x v="0"/>
    <x v="81"/>
    <x v="0"/>
    <x v="3"/>
    <x v="15"/>
    <x v="1442"/>
    <x v="39"/>
    <n v="700"/>
    <n v="75.760000000000005"/>
    <n v="624.24"/>
    <x v="0"/>
    <s v="DECORATION CHARGES4271754"/>
  </r>
  <r>
    <n v="202002"/>
    <x v="0"/>
    <x v="1"/>
    <x v="0"/>
    <x v="81"/>
    <x v="0"/>
    <x v="3"/>
    <x v="15"/>
    <x v="1443"/>
    <x v="19"/>
    <n v="280"/>
    <n v="30.02"/>
    <n v="249.98"/>
    <x v="0"/>
    <s v="DECORATION CHARGES4273234"/>
  </r>
  <r>
    <n v="202002"/>
    <x v="0"/>
    <x v="1"/>
    <x v="0"/>
    <x v="456"/>
    <x v="0"/>
    <x v="1"/>
    <x v="17"/>
    <x v="1444"/>
    <x v="78"/>
    <n v="420"/>
    <n v="186.08"/>
    <n v="233.92"/>
    <x v="0"/>
    <s v="GENERAL4273252"/>
  </r>
  <r>
    <n v="202002"/>
    <x v="0"/>
    <x v="1"/>
    <x v="0"/>
    <x v="456"/>
    <x v="0"/>
    <x v="1"/>
    <x v="3"/>
    <x v="1444"/>
    <x v="78"/>
    <n v="156"/>
    <n v="50.22"/>
    <n v="105.78"/>
    <x v="0"/>
    <s v="WRITING4273252"/>
  </r>
  <r>
    <n v="202002"/>
    <x v="0"/>
    <x v="1"/>
    <x v="0"/>
    <x v="456"/>
    <x v="0"/>
    <x v="3"/>
    <x v="15"/>
    <x v="1444"/>
    <x v="295"/>
    <n v="746"/>
    <n v="103.46"/>
    <n v="642.54"/>
    <x v="0"/>
    <s v="DECORATION CHARGES4273252"/>
  </r>
  <r>
    <n v="202002"/>
    <x v="0"/>
    <x v="1"/>
    <x v="0"/>
    <x v="83"/>
    <x v="1"/>
    <x v="5"/>
    <x v="23"/>
    <x v="1445"/>
    <x v="18"/>
    <n v="230"/>
    <n v="113.3"/>
    <n v="116.7"/>
    <x v="0"/>
    <s v="SAFETY AUTO &amp; TOOLS4270204"/>
  </r>
  <r>
    <n v="202002"/>
    <x v="0"/>
    <x v="1"/>
    <x v="0"/>
    <x v="83"/>
    <x v="1"/>
    <x v="3"/>
    <x v="15"/>
    <x v="1445"/>
    <x v="137"/>
    <n v="830"/>
    <n v="81.52"/>
    <n v="748.48"/>
    <x v="0"/>
    <s v="DECORATION CHARGES4270204"/>
  </r>
  <r>
    <n v="202002"/>
    <x v="0"/>
    <x v="1"/>
    <x v="0"/>
    <x v="85"/>
    <x v="1"/>
    <x v="7"/>
    <x v="29"/>
    <x v="1446"/>
    <x v="18"/>
    <n v="2490"/>
    <n v="745.64"/>
    <n v="1744.3600000000001"/>
    <x v="0"/>
    <s v="CERAMICS4268823"/>
  </r>
  <r>
    <n v="202002"/>
    <x v="0"/>
    <x v="1"/>
    <x v="0"/>
    <x v="85"/>
    <x v="1"/>
    <x v="7"/>
    <x v="13"/>
    <x v="1446"/>
    <x v="18"/>
    <n v="1160"/>
    <n v="577.12"/>
    <n v="582.88"/>
    <x v="0"/>
    <s v="SPORT BOTTLES4268823"/>
  </r>
  <r>
    <n v="202002"/>
    <x v="0"/>
    <x v="1"/>
    <x v="0"/>
    <x v="85"/>
    <x v="1"/>
    <x v="3"/>
    <x v="7"/>
    <x v="1447"/>
    <x v="12"/>
    <n v="177"/>
    <n v="255"/>
    <n v="-78"/>
    <x v="0"/>
    <s v="CATALOGUES4271857"/>
  </r>
  <r>
    <n v="202002"/>
    <x v="0"/>
    <x v="1"/>
    <x v="0"/>
    <x v="85"/>
    <x v="1"/>
    <x v="3"/>
    <x v="15"/>
    <x v="1446"/>
    <x v="243"/>
    <n v="720"/>
    <n v="55.76"/>
    <n v="664.24"/>
    <x v="0"/>
    <s v="DECORATION CHARGES4268823"/>
  </r>
  <r>
    <n v="202002"/>
    <x v="0"/>
    <x v="1"/>
    <x v="0"/>
    <x v="457"/>
    <x v="1"/>
    <x v="1"/>
    <x v="2"/>
    <x v="1448"/>
    <x v="7"/>
    <n v="11"/>
    <n v="4.2"/>
    <n v="6.8"/>
    <x v="0"/>
    <s v="UMBRELLAS4265534"/>
  </r>
  <r>
    <n v="202002"/>
    <x v="0"/>
    <x v="1"/>
    <x v="0"/>
    <x v="86"/>
    <x v="1"/>
    <x v="0"/>
    <x v="0"/>
    <x v="1449"/>
    <x v="7"/>
    <n v="15.96"/>
    <n v="4.46"/>
    <n v="11.5"/>
    <x v="0"/>
    <s v="BUSINESS CASES4271530"/>
  </r>
  <r>
    <n v="202002"/>
    <x v="0"/>
    <x v="1"/>
    <x v="0"/>
    <x v="86"/>
    <x v="1"/>
    <x v="0"/>
    <x v="20"/>
    <x v="1449"/>
    <x v="6"/>
    <n v="6.58"/>
    <n v="1.66"/>
    <n v="4.92"/>
    <x v="0"/>
    <s v="TOTES4271530"/>
  </r>
  <r>
    <n v="202002"/>
    <x v="0"/>
    <x v="1"/>
    <x v="0"/>
    <x v="86"/>
    <x v="1"/>
    <x v="7"/>
    <x v="13"/>
    <x v="1449"/>
    <x v="6"/>
    <n v="2.74"/>
    <n v="1.18"/>
    <n v="1.5600000000000003"/>
    <x v="0"/>
    <s v="SPORT BOTTLES4271530"/>
  </r>
  <r>
    <n v="202002"/>
    <x v="0"/>
    <x v="1"/>
    <x v="0"/>
    <x v="86"/>
    <x v="1"/>
    <x v="1"/>
    <x v="17"/>
    <x v="1449"/>
    <x v="6"/>
    <n v="0.68"/>
    <n v="0.32"/>
    <n v="0.36000000000000004"/>
    <x v="0"/>
    <s v="GENERAL4271530"/>
  </r>
  <r>
    <n v="202002"/>
    <x v="0"/>
    <x v="1"/>
    <x v="0"/>
    <x v="87"/>
    <x v="0"/>
    <x v="1"/>
    <x v="2"/>
    <x v="1450"/>
    <x v="48"/>
    <n v="466"/>
    <n v="132.08000000000001"/>
    <n v="333.91999999999996"/>
    <x v="0"/>
    <s v="UMBRELLAS4275544"/>
  </r>
  <r>
    <n v="202002"/>
    <x v="0"/>
    <x v="1"/>
    <x v="0"/>
    <x v="87"/>
    <x v="0"/>
    <x v="3"/>
    <x v="7"/>
    <x v="1451"/>
    <x v="75"/>
    <n v="118"/>
    <n v="74.400000000000006"/>
    <n v="43.599999999999994"/>
    <x v="0"/>
    <s v="CATALOGUES4267228"/>
  </r>
  <r>
    <n v="202002"/>
    <x v="0"/>
    <x v="1"/>
    <x v="0"/>
    <x v="87"/>
    <x v="0"/>
    <x v="3"/>
    <x v="41"/>
    <x v="1452"/>
    <x v="0"/>
    <n v="40"/>
    <n v="13.46"/>
    <n v="26.54"/>
    <x v="0"/>
    <s v="SERVICE ITEMS4264792"/>
  </r>
  <r>
    <n v="202002"/>
    <x v="0"/>
    <x v="1"/>
    <x v="0"/>
    <x v="87"/>
    <x v="0"/>
    <x v="6"/>
    <x v="11"/>
    <x v="1452"/>
    <x v="6"/>
    <n v="45.04"/>
    <n v="16.38"/>
    <n v="28.66"/>
    <x v="0"/>
    <s v="AUDIO4264792"/>
  </r>
  <r>
    <n v="202002"/>
    <x v="0"/>
    <x v="1"/>
    <x v="0"/>
    <x v="458"/>
    <x v="1"/>
    <x v="8"/>
    <x v="16"/>
    <x v="1453"/>
    <x v="15"/>
    <n v="207"/>
    <n v="135.30000000000001"/>
    <n v="71.699999999999989"/>
    <x v="0"/>
    <s v="MEMORY4268824"/>
  </r>
  <r>
    <n v="202002"/>
    <x v="0"/>
    <x v="1"/>
    <x v="0"/>
    <x v="88"/>
    <x v="1"/>
    <x v="3"/>
    <x v="15"/>
    <x v="1454"/>
    <x v="42"/>
    <n v="136"/>
    <n v="6.02"/>
    <n v="129.97999999999999"/>
    <x v="0"/>
    <s v="DECORATION CHARGES4265348"/>
  </r>
  <r>
    <n v="202002"/>
    <x v="0"/>
    <x v="1"/>
    <x v="0"/>
    <x v="88"/>
    <x v="1"/>
    <x v="3"/>
    <x v="15"/>
    <x v="1455"/>
    <x v="38"/>
    <n v="33"/>
    <n v="3.02"/>
    <n v="29.98"/>
    <x v="0"/>
    <s v="DECORATION CHARGES4267753"/>
  </r>
  <r>
    <n v="202002"/>
    <x v="0"/>
    <x v="1"/>
    <x v="0"/>
    <x v="88"/>
    <x v="1"/>
    <x v="3"/>
    <x v="15"/>
    <x v="1456"/>
    <x v="273"/>
    <n v="49.5"/>
    <n v="4.5199999999999996"/>
    <n v="44.980000000000004"/>
    <x v="0"/>
    <s v="DECORATION CHARGES4267756"/>
  </r>
  <r>
    <n v="202002"/>
    <x v="0"/>
    <x v="1"/>
    <x v="0"/>
    <x v="88"/>
    <x v="1"/>
    <x v="3"/>
    <x v="15"/>
    <x v="1457"/>
    <x v="103"/>
    <n v="99"/>
    <n v="9.02"/>
    <n v="89.98"/>
    <x v="0"/>
    <s v="DECORATION CHARGES4267757"/>
  </r>
  <r>
    <n v="202002"/>
    <x v="0"/>
    <x v="1"/>
    <x v="0"/>
    <x v="88"/>
    <x v="1"/>
    <x v="3"/>
    <x v="15"/>
    <x v="1458"/>
    <x v="42"/>
    <n v="66"/>
    <n v="6.02"/>
    <n v="59.980000000000004"/>
    <x v="0"/>
    <s v="DECORATION CHARGES4267758"/>
  </r>
  <r>
    <n v="202002"/>
    <x v="0"/>
    <x v="1"/>
    <x v="0"/>
    <x v="88"/>
    <x v="1"/>
    <x v="3"/>
    <x v="15"/>
    <x v="1459"/>
    <x v="38"/>
    <n v="33"/>
    <n v="3.02"/>
    <n v="29.98"/>
    <x v="0"/>
    <s v="DECORATION CHARGES4267763"/>
  </r>
  <r>
    <n v="202002"/>
    <x v="0"/>
    <x v="1"/>
    <x v="0"/>
    <x v="88"/>
    <x v="1"/>
    <x v="3"/>
    <x v="15"/>
    <x v="1460"/>
    <x v="42"/>
    <n v="66"/>
    <n v="6.02"/>
    <n v="59.980000000000004"/>
    <x v="0"/>
    <s v="DECORATION CHARGES4267765"/>
  </r>
  <r>
    <n v="202002"/>
    <x v="0"/>
    <x v="1"/>
    <x v="0"/>
    <x v="88"/>
    <x v="1"/>
    <x v="3"/>
    <x v="15"/>
    <x v="1461"/>
    <x v="42"/>
    <n v="66"/>
    <n v="6.02"/>
    <n v="59.980000000000004"/>
    <x v="0"/>
    <s v="DECORATION CHARGES4267766"/>
  </r>
  <r>
    <n v="202002"/>
    <x v="0"/>
    <x v="1"/>
    <x v="0"/>
    <x v="88"/>
    <x v="1"/>
    <x v="6"/>
    <x v="11"/>
    <x v="1454"/>
    <x v="16"/>
    <n v="3036"/>
    <n v="1632.18"/>
    <n v="1403.82"/>
    <x v="0"/>
    <s v="AUDIO4265348"/>
  </r>
  <r>
    <n v="202002"/>
    <x v="0"/>
    <x v="1"/>
    <x v="0"/>
    <x v="88"/>
    <x v="1"/>
    <x v="6"/>
    <x v="11"/>
    <x v="1455"/>
    <x v="15"/>
    <n v="1518"/>
    <n v="816.1"/>
    <n v="701.9"/>
    <x v="0"/>
    <s v="AUDIO4267753"/>
  </r>
  <r>
    <n v="202002"/>
    <x v="0"/>
    <x v="1"/>
    <x v="0"/>
    <x v="88"/>
    <x v="1"/>
    <x v="6"/>
    <x v="11"/>
    <x v="1456"/>
    <x v="212"/>
    <n v="2277"/>
    <n v="1224.1400000000001"/>
    <n v="1052.8599999999999"/>
    <x v="0"/>
    <s v="AUDIO4267756"/>
  </r>
  <r>
    <n v="202002"/>
    <x v="0"/>
    <x v="1"/>
    <x v="0"/>
    <x v="88"/>
    <x v="1"/>
    <x v="6"/>
    <x v="11"/>
    <x v="1457"/>
    <x v="31"/>
    <n v="4554"/>
    <n v="2448.2800000000002"/>
    <n v="2105.7199999999998"/>
    <x v="0"/>
    <s v="AUDIO4267757"/>
  </r>
  <r>
    <n v="202002"/>
    <x v="0"/>
    <x v="1"/>
    <x v="0"/>
    <x v="88"/>
    <x v="1"/>
    <x v="6"/>
    <x v="11"/>
    <x v="1458"/>
    <x v="16"/>
    <n v="3036"/>
    <n v="1632.18"/>
    <n v="1403.82"/>
    <x v="0"/>
    <s v="AUDIO4267758"/>
  </r>
  <r>
    <n v="202002"/>
    <x v="0"/>
    <x v="1"/>
    <x v="0"/>
    <x v="88"/>
    <x v="1"/>
    <x v="6"/>
    <x v="11"/>
    <x v="1459"/>
    <x v="15"/>
    <n v="1518"/>
    <n v="816.1"/>
    <n v="701.9"/>
    <x v="0"/>
    <s v="AUDIO4267763"/>
  </r>
  <r>
    <n v="202002"/>
    <x v="0"/>
    <x v="1"/>
    <x v="0"/>
    <x v="88"/>
    <x v="1"/>
    <x v="6"/>
    <x v="11"/>
    <x v="1460"/>
    <x v="16"/>
    <n v="3036"/>
    <n v="1632.18"/>
    <n v="1403.82"/>
    <x v="0"/>
    <s v="AUDIO4267765"/>
  </r>
  <r>
    <n v="202002"/>
    <x v="0"/>
    <x v="1"/>
    <x v="0"/>
    <x v="88"/>
    <x v="1"/>
    <x v="6"/>
    <x v="11"/>
    <x v="1461"/>
    <x v="16"/>
    <n v="3036"/>
    <n v="1632.18"/>
    <n v="1403.82"/>
    <x v="0"/>
    <s v="AUDIO4267766"/>
  </r>
  <r>
    <n v="202002"/>
    <x v="0"/>
    <x v="1"/>
    <x v="0"/>
    <x v="89"/>
    <x v="1"/>
    <x v="1"/>
    <x v="1"/>
    <x v="1462"/>
    <x v="100"/>
    <n v="201.6"/>
    <n v="92.68"/>
    <n v="108.91999999999999"/>
    <x v="0"/>
    <s v="DESKTOP4271285"/>
  </r>
  <r>
    <n v="202002"/>
    <x v="0"/>
    <x v="1"/>
    <x v="0"/>
    <x v="89"/>
    <x v="1"/>
    <x v="1"/>
    <x v="14"/>
    <x v="1463"/>
    <x v="79"/>
    <n v="41.4"/>
    <n v="16.34"/>
    <n v="25.06"/>
    <x v="0"/>
    <s v="STATIONERY4263980"/>
  </r>
  <r>
    <n v="202002"/>
    <x v="0"/>
    <x v="1"/>
    <x v="0"/>
    <x v="89"/>
    <x v="1"/>
    <x v="1"/>
    <x v="14"/>
    <x v="1464"/>
    <x v="129"/>
    <n v="526.62"/>
    <n v="218.98"/>
    <n v="307.64"/>
    <x v="0"/>
    <s v="STATIONERY4264576"/>
  </r>
  <r>
    <n v="202002"/>
    <x v="0"/>
    <x v="1"/>
    <x v="0"/>
    <x v="89"/>
    <x v="1"/>
    <x v="1"/>
    <x v="3"/>
    <x v="1462"/>
    <x v="61"/>
    <n v="140.56"/>
    <n v="57.38"/>
    <n v="83.18"/>
    <x v="0"/>
    <s v="WRITING4271285"/>
  </r>
  <r>
    <n v="202002"/>
    <x v="0"/>
    <x v="1"/>
    <x v="0"/>
    <x v="89"/>
    <x v="1"/>
    <x v="2"/>
    <x v="6"/>
    <x v="1465"/>
    <x v="57"/>
    <n v="323"/>
    <n v="202.24"/>
    <n v="120.75999999999999"/>
    <x v="0"/>
    <s v="T-SHIRTS &amp; ACTIVE TOPS4271286"/>
  </r>
  <r>
    <n v="202002"/>
    <x v="0"/>
    <x v="1"/>
    <x v="0"/>
    <x v="89"/>
    <x v="1"/>
    <x v="3"/>
    <x v="15"/>
    <x v="1463"/>
    <x v="85"/>
    <n v="151.5"/>
    <n v="38.36"/>
    <n v="113.14"/>
    <x v="0"/>
    <s v="DECORATION CHARGES4263980"/>
  </r>
  <r>
    <n v="202002"/>
    <x v="0"/>
    <x v="1"/>
    <x v="0"/>
    <x v="89"/>
    <x v="1"/>
    <x v="3"/>
    <x v="15"/>
    <x v="1464"/>
    <x v="91"/>
    <n v="371.4"/>
    <n v="27.08"/>
    <n v="344.32"/>
    <x v="0"/>
    <s v="DECORATION CHARGES4264576"/>
  </r>
  <r>
    <n v="202002"/>
    <x v="0"/>
    <x v="1"/>
    <x v="0"/>
    <x v="89"/>
    <x v="1"/>
    <x v="3"/>
    <x v="15"/>
    <x v="1462"/>
    <x v="296"/>
    <n v="306.12"/>
    <n v="50.84"/>
    <n v="255.28"/>
    <x v="0"/>
    <s v="DECORATION CHARGES4271285"/>
  </r>
  <r>
    <n v="202002"/>
    <x v="0"/>
    <x v="1"/>
    <x v="0"/>
    <x v="89"/>
    <x v="1"/>
    <x v="3"/>
    <x v="15"/>
    <x v="1465"/>
    <x v="297"/>
    <n v="217.9"/>
    <n v="36.24"/>
    <n v="181.66"/>
    <x v="0"/>
    <s v="DECORATION CHARGES4271286"/>
  </r>
  <r>
    <n v="202002"/>
    <x v="0"/>
    <x v="1"/>
    <x v="0"/>
    <x v="90"/>
    <x v="1"/>
    <x v="1"/>
    <x v="14"/>
    <x v="1466"/>
    <x v="31"/>
    <n v="3120"/>
    <n v="1744.52"/>
    <n v="1375.48"/>
    <x v="0"/>
    <s v="STATIONERY4268754"/>
  </r>
  <r>
    <n v="202002"/>
    <x v="0"/>
    <x v="1"/>
    <x v="0"/>
    <x v="90"/>
    <x v="1"/>
    <x v="2"/>
    <x v="6"/>
    <x v="1467"/>
    <x v="1"/>
    <n v="76"/>
    <n v="43.12"/>
    <n v="32.880000000000003"/>
    <x v="0"/>
    <s v="T-SHIRTS &amp; ACTIVE TOPS4271185"/>
  </r>
  <r>
    <n v="202002"/>
    <x v="0"/>
    <x v="1"/>
    <x v="0"/>
    <x v="90"/>
    <x v="1"/>
    <x v="3"/>
    <x v="15"/>
    <x v="1466"/>
    <x v="53"/>
    <n v="438"/>
    <n v="49.12"/>
    <n v="388.88"/>
    <x v="0"/>
    <s v="DECORATION CHARGES4268754"/>
  </r>
  <r>
    <n v="202002"/>
    <x v="0"/>
    <x v="1"/>
    <x v="0"/>
    <x v="90"/>
    <x v="1"/>
    <x v="3"/>
    <x v="15"/>
    <x v="1467"/>
    <x v="75"/>
    <n v="178.2"/>
    <n v="48.72"/>
    <n v="129.47999999999999"/>
    <x v="0"/>
    <s v="DECORATION CHARGES4271185"/>
  </r>
  <r>
    <n v="202002"/>
    <x v="0"/>
    <x v="1"/>
    <x v="0"/>
    <x v="91"/>
    <x v="1"/>
    <x v="2"/>
    <x v="4"/>
    <x v="1468"/>
    <x v="34"/>
    <n v="99.46"/>
    <n v="49.88"/>
    <n v="49.579999999999991"/>
    <x v="0"/>
    <s v="FLEECE &amp; KNITS4270184"/>
  </r>
  <r>
    <n v="202002"/>
    <x v="0"/>
    <x v="1"/>
    <x v="0"/>
    <x v="93"/>
    <x v="1"/>
    <x v="0"/>
    <x v="20"/>
    <x v="1469"/>
    <x v="33"/>
    <n v="1760"/>
    <n v="1360"/>
    <n v="400"/>
    <x v="0"/>
    <s v="TOTES4265006"/>
  </r>
  <r>
    <n v="202002"/>
    <x v="0"/>
    <x v="1"/>
    <x v="0"/>
    <x v="93"/>
    <x v="1"/>
    <x v="1"/>
    <x v="2"/>
    <x v="1470"/>
    <x v="124"/>
    <n v="2457"/>
    <n v="1207.56"/>
    <n v="1249.44"/>
    <x v="0"/>
    <s v="UMBRELLAS4273267"/>
  </r>
  <r>
    <n v="202002"/>
    <x v="0"/>
    <x v="1"/>
    <x v="0"/>
    <x v="93"/>
    <x v="1"/>
    <x v="2"/>
    <x v="6"/>
    <x v="1471"/>
    <x v="184"/>
    <n v="37.700000000000003"/>
    <n v="38.24"/>
    <n v="-0.53999999999999915"/>
    <x v="0"/>
    <s v="T-SHIRTS &amp; ACTIVE TOPS4271449"/>
  </r>
  <r>
    <n v="202002"/>
    <x v="0"/>
    <x v="1"/>
    <x v="0"/>
    <x v="93"/>
    <x v="1"/>
    <x v="3"/>
    <x v="15"/>
    <x v="1471"/>
    <x v="79"/>
    <n v="164.48"/>
    <n v="31.34"/>
    <n v="133.13999999999999"/>
    <x v="0"/>
    <s v="DECORATION CHARGES4271449"/>
  </r>
  <r>
    <n v="202002"/>
    <x v="0"/>
    <x v="1"/>
    <x v="0"/>
    <x v="93"/>
    <x v="1"/>
    <x v="3"/>
    <x v="15"/>
    <x v="1470"/>
    <x v="298"/>
    <n v="2523"/>
    <n v="289.32"/>
    <n v="2233.6799999999998"/>
    <x v="0"/>
    <s v="DECORATION CHARGES4273267"/>
  </r>
  <r>
    <n v="202002"/>
    <x v="0"/>
    <x v="1"/>
    <x v="0"/>
    <x v="94"/>
    <x v="0"/>
    <x v="1"/>
    <x v="17"/>
    <x v="1472"/>
    <x v="149"/>
    <n v="832"/>
    <n v="640"/>
    <n v="192"/>
    <x v="0"/>
    <s v="GENERAL4264850"/>
  </r>
  <r>
    <n v="202002"/>
    <x v="0"/>
    <x v="1"/>
    <x v="0"/>
    <x v="94"/>
    <x v="0"/>
    <x v="1"/>
    <x v="17"/>
    <x v="1473"/>
    <x v="15"/>
    <n v="18"/>
    <n v="8.24"/>
    <n v="9.76"/>
    <x v="0"/>
    <s v="GENERAL4272729"/>
  </r>
  <r>
    <n v="202002"/>
    <x v="0"/>
    <x v="1"/>
    <x v="0"/>
    <x v="94"/>
    <x v="0"/>
    <x v="1"/>
    <x v="17"/>
    <x v="1474"/>
    <x v="15"/>
    <n v="11"/>
    <n v="4.24"/>
    <n v="6.76"/>
    <x v="0"/>
    <s v="GENERAL4272738"/>
  </r>
  <r>
    <n v="202002"/>
    <x v="0"/>
    <x v="1"/>
    <x v="0"/>
    <x v="94"/>
    <x v="0"/>
    <x v="3"/>
    <x v="15"/>
    <x v="1473"/>
    <x v="17"/>
    <n v="252"/>
    <n v="47.16"/>
    <n v="204.84"/>
    <x v="0"/>
    <s v="DECORATION CHARGES4272729"/>
  </r>
  <r>
    <n v="202002"/>
    <x v="0"/>
    <x v="1"/>
    <x v="0"/>
    <x v="94"/>
    <x v="0"/>
    <x v="4"/>
    <x v="34"/>
    <x v="1475"/>
    <x v="6"/>
    <n v="36.5"/>
    <n v="16.38"/>
    <n v="20.12"/>
    <x v="0"/>
    <s v="VESTS-BODYWARMERS4273266"/>
  </r>
  <r>
    <n v="202002"/>
    <x v="0"/>
    <x v="1"/>
    <x v="0"/>
    <x v="459"/>
    <x v="1"/>
    <x v="2"/>
    <x v="6"/>
    <x v="1476"/>
    <x v="48"/>
    <n v="254"/>
    <n v="112.06"/>
    <n v="141.94"/>
    <x v="0"/>
    <s v="T-SHIRTS &amp; ACTIVE TOPS4266726"/>
  </r>
  <r>
    <n v="202002"/>
    <x v="0"/>
    <x v="1"/>
    <x v="0"/>
    <x v="95"/>
    <x v="1"/>
    <x v="0"/>
    <x v="20"/>
    <x v="1477"/>
    <x v="18"/>
    <n v="2340"/>
    <n v="1890"/>
    <n v="450"/>
    <x v="0"/>
    <s v="TOTES4264451"/>
  </r>
  <r>
    <n v="202002"/>
    <x v="0"/>
    <x v="1"/>
    <x v="0"/>
    <x v="96"/>
    <x v="0"/>
    <x v="1"/>
    <x v="3"/>
    <x v="1478"/>
    <x v="16"/>
    <n v="40"/>
    <n v="15.08"/>
    <n v="24.92"/>
    <x v="0"/>
    <s v="WRITING4269239"/>
  </r>
  <r>
    <n v="202002"/>
    <x v="0"/>
    <x v="1"/>
    <x v="0"/>
    <x v="96"/>
    <x v="0"/>
    <x v="3"/>
    <x v="15"/>
    <x v="1478"/>
    <x v="42"/>
    <n v="84"/>
    <n v="19.88"/>
    <n v="64.12"/>
    <x v="0"/>
    <s v="DECORATION CHARGES4269239"/>
  </r>
  <r>
    <n v="202002"/>
    <x v="0"/>
    <x v="1"/>
    <x v="0"/>
    <x v="96"/>
    <x v="0"/>
    <x v="6"/>
    <x v="32"/>
    <x v="1479"/>
    <x v="7"/>
    <n v="18.940000000000001"/>
    <n v="8.44"/>
    <n v="10.500000000000002"/>
    <x v="0"/>
    <s v="GENERAL TECH4267747"/>
  </r>
  <r>
    <n v="202002"/>
    <x v="0"/>
    <x v="1"/>
    <x v="0"/>
    <x v="97"/>
    <x v="0"/>
    <x v="7"/>
    <x v="35"/>
    <x v="1480"/>
    <x v="6"/>
    <n v="9.86"/>
    <n v="3.48"/>
    <n v="6.379999999999999"/>
    <x v="0"/>
    <s v="SPECIALTIES &amp; PACKAGING4267385"/>
  </r>
  <r>
    <n v="202002"/>
    <x v="0"/>
    <x v="1"/>
    <x v="0"/>
    <x v="97"/>
    <x v="0"/>
    <x v="1"/>
    <x v="14"/>
    <x v="1481"/>
    <x v="83"/>
    <n v="254.28"/>
    <n v="92.78"/>
    <n v="161.5"/>
    <x v="0"/>
    <s v="STATIONERY4268907"/>
  </r>
  <r>
    <n v="202002"/>
    <x v="0"/>
    <x v="1"/>
    <x v="0"/>
    <x v="97"/>
    <x v="0"/>
    <x v="1"/>
    <x v="3"/>
    <x v="1480"/>
    <x v="20"/>
    <n v="144"/>
    <n v="75.84"/>
    <n v="68.16"/>
    <x v="0"/>
    <s v="WRITING4267385"/>
  </r>
  <r>
    <n v="202002"/>
    <x v="0"/>
    <x v="1"/>
    <x v="0"/>
    <x v="97"/>
    <x v="0"/>
    <x v="5"/>
    <x v="24"/>
    <x v="263"/>
    <x v="18"/>
    <n v="190"/>
    <n v="74.62"/>
    <n v="115.38"/>
    <x v="0"/>
    <s v="HBA4251102"/>
  </r>
  <r>
    <n v="202002"/>
    <x v="0"/>
    <x v="1"/>
    <x v="0"/>
    <x v="99"/>
    <x v="1"/>
    <x v="7"/>
    <x v="13"/>
    <x v="1482"/>
    <x v="48"/>
    <n v="489"/>
    <n v="146.72"/>
    <n v="342.28"/>
    <x v="0"/>
    <s v="SPORT BOTTLES4270374"/>
  </r>
  <r>
    <n v="202002"/>
    <x v="0"/>
    <x v="1"/>
    <x v="0"/>
    <x v="99"/>
    <x v="1"/>
    <x v="1"/>
    <x v="17"/>
    <x v="1483"/>
    <x v="126"/>
    <n v="368.44"/>
    <n v="302"/>
    <n v="66.44"/>
    <x v="0"/>
    <s v="GENERAL4260812"/>
  </r>
  <r>
    <n v="202002"/>
    <x v="0"/>
    <x v="1"/>
    <x v="0"/>
    <x v="99"/>
    <x v="1"/>
    <x v="1"/>
    <x v="14"/>
    <x v="1484"/>
    <x v="128"/>
    <n v="795.96"/>
    <n v="584.22"/>
    <n v="211.74"/>
    <x v="0"/>
    <s v="STATIONERY4260284"/>
  </r>
  <r>
    <n v="202002"/>
    <x v="0"/>
    <x v="1"/>
    <x v="0"/>
    <x v="99"/>
    <x v="1"/>
    <x v="1"/>
    <x v="14"/>
    <x v="1482"/>
    <x v="102"/>
    <n v="137.80000000000001"/>
    <n v="44.38"/>
    <n v="93.420000000000016"/>
    <x v="0"/>
    <s v="STATIONERY4270374"/>
  </r>
  <r>
    <n v="202002"/>
    <x v="0"/>
    <x v="1"/>
    <x v="0"/>
    <x v="99"/>
    <x v="1"/>
    <x v="1"/>
    <x v="3"/>
    <x v="1485"/>
    <x v="299"/>
    <n v="510.68"/>
    <n v="223.04"/>
    <n v="287.64"/>
    <x v="0"/>
    <s v="WRITING4265566"/>
  </r>
  <r>
    <n v="202002"/>
    <x v="0"/>
    <x v="1"/>
    <x v="0"/>
    <x v="99"/>
    <x v="1"/>
    <x v="1"/>
    <x v="3"/>
    <x v="1486"/>
    <x v="61"/>
    <n v="100.4"/>
    <n v="57.88"/>
    <n v="42.52"/>
    <x v="0"/>
    <s v="WRITING4271346"/>
  </r>
  <r>
    <n v="202002"/>
    <x v="0"/>
    <x v="1"/>
    <x v="0"/>
    <x v="99"/>
    <x v="1"/>
    <x v="3"/>
    <x v="15"/>
    <x v="1484"/>
    <x v="300"/>
    <n v="587.88"/>
    <n v="69.72"/>
    <n v="518.16"/>
    <x v="0"/>
    <s v="DECORATION CHARGES4260284"/>
  </r>
  <r>
    <n v="202002"/>
    <x v="0"/>
    <x v="1"/>
    <x v="0"/>
    <x v="99"/>
    <x v="1"/>
    <x v="3"/>
    <x v="15"/>
    <x v="1485"/>
    <x v="301"/>
    <n v="710.76"/>
    <n v="65.8"/>
    <n v="644.96"/>
    <x v="0"/>
    <s v="DECORATION CHARGES4265566"/>
  </r>
  <r>
    <n v="202002"/>
    <x v="0"/>
    <x v="1"/>
    <x v="0"/>
    <x v="99"/>
    <x v="1"/>
    <x v="3"/>
    <x v="15"/>
    <x v="1482"/>
    <x v="219"/>
    <n v="288.95999999999998"/>
    <n v="38.26"/>
    <n v="250.7"/>
    <x v="0"/>
    <s v="DECORATION CHARGES4270374"/>
  </r>
  <r>
    <n v="202002"/>
    <x v="0"/>
    <x v="1"/>
    <x v="0"/>
    <x v="99"/>
    <x v="1"/>
    <x v="3"/>
    <x v="15"/>
    <x v="1486"/>
    <x v="115"/>
    <n v="150.44"/>
    <n v="27.92"/>
    <n v="122.52"/>
    <x v="0"/>
    <s v="DECORATION CHARGES4271346"/>
  </r>
  <r>
    <n v="202002"/>
    <x v="0"/>
    <x v="1"/>
    <x v="0"/>
    <x v="103"/>
    <x v="1"/>
    <x v="7"/>
    <x v="13"/>
    <x v="1487"/>
    <x v="21"/>
    <n v="1300"/>
    <n v="426.42"/>
    <n v="873.57999999999993"/>
    <x v="0"/>
    <s v="SPORT BOTTLES4268876"/>
  </r>
  <r>
    <n v="202002"/>
    <x v="0"/>
    <x v="1"/>
    <x v="0"/>
    <x v="103"/>
    <x v="1"/>
    <x v="3"/>
    <x v="15"/>
    <x v="1488"/>
    <x v="42"/>
    <n v="172"/>
    <n v="6.02"/>
    <n v="165.98"/>
    <x v="0"/>
    <s v="DECORATION CHARGES4267988"/>
  </r>
  <r>
    <n v="202002"/>
    <x v="0"/>
    <x v="1"/>
    <x v="0"/>
    <x v="103"/>
    <x v="1"/>
    <x v="3"/>
    <x v="15"/>
    <x v="1487"/>
    <x v="24"/>
    <n v="555"/>
    <n v="57.22"/>
    <n v="497.78"/>
    <x v="0"/>
    <s v="DECORATION CHARGES4268876"/>
  </r>
  <r>
    <n v="202002"/>
    <x v="0"/>
    <x v="1"/>
    <x v="0"/>
    <x v="103"/>
    <x v="1"/>
    <x v="6"/>
    <x v="12"/>
    <x v="1488"/>
    <x v="16"/>
    <n v="1104"/>
    <n v="249.1"/>
    <n v="854.9"/>
    <x v="0"/>
    <s v="POWER4267988"/>
  </r>
  <r>
    <n v="202002"/>
    <x v="0"/>
    <x v="1"/>
    <x v="0"/>
    <x v="105"/>
    <x v="0"/>
    <x v="1"/>
    <x v="14"/>
    <x v="1489"/>
    <x v="302"/>
    <n v="15633.6"/>
    <n v="11334.3"/>
    <n v="4299.3000000000011"/>
    <x v="0"/>
    <s v="STATIONERY4255868"/>
  </r>
  <r>
    <n v="202002"/>
    <x v="0"/>
    <x v="1"/>
    <x v="0"/>
    <x v="106"/>
    <x v="1"/>
    <x v="1"/>
    <x v="17"/>
    <x v="1490"/>
    <x v="18"/>
    <n v="340"/>
    <n v="360"/>
    <n v="-20"/>
    <x v="0"/>
    <s v="GENERAL4265307"/>
  </r>
  <r>
    <n v="202002"/>
    <x v="0"/>
    <x v="1"/>
    <x v="0"/>
    <x v="106"/>
    <x v="1"/>
    <x v="1"/>
    <x v="17"/>
    <x v="1491"/>
    <x v="303"/>
    <n v="31800"/>
    <n v="21428.720000000001"/>
    <n v="10371.279999999999"/>
    <x v="0"/>
    <s v="GENERAL4267337"/>
  </r>
  <r>
    <n v="202002"/>
    <x v="0"/>
    <x v="1"/>
    <x v="0"/>
    <x v="106"/>
    <x v="1"/>
    <x v="1"/>
    <x v="17"/>
    <x v="1492"/>
    <x v="304"/>
    <n v="2992.66"/>
    <n v="1752.16"/>
    <n v="1240.4999999999998"/>
    <x v="0"/>
    <s v="GENERAL4274053"/>
  </r>
  <r>
    <n v="202002"/>
    <x v="0"/>
    <x v="1"/>
    <x v="0"/>
    <x v="106"/>
    <x v="1"/>
    <x v="1"/>
    <x v="21"/>
    <x v="1493"/>
    <x v="305"/>
    <n v="51600"/>
    <n v="35555.56"/>
    <n v="16044.440000000002"/>
    <x v="0"/>
    <s v="KEYCHAINS4239711"/>
  </r>
  <r>
    <n v="202002"/>
    <x v="0"/>
    <x v="1"/>
    <x v="0"/>
    <x v="106"/>
    <x v="1"/>
    <x v="1"/>
    <x v="3"/>
    <x v="1494"/>
    <x v="20"/>
    <n v="3018"/>
    <n v="2146.96"/>
    <n v="871.04"/>
    <x v="0"/>
    <s v="WRITING4267434"/>
  </r>
  <r>
    <n v="202002"/>
    <x v="0"/>
    <x v="1"/>
    <x v="0"/>
    <x v="106"/>
    <x v="1"/>
    <x v="3"/>
    <x v="15"/>
    <x v="1491"/>
    <x v="306"/>
    <n v="6649"/>
    <n v="617.88"/>
    <n v="6031.12"/>
    <x v="0"/>
    <s v="DECORATION CHARGES4267337"/>
  </r>
  <r>
    <n v="202002"/>
    <x v="0"/>
    <x v="1"/>
    <x v="0"/>
    <x v="106"/>
    <x v="1"/>
    <x v="3"/>
    <x v="15"/>
    <x v="1494"/>
    <x v="25"/>
    <n v="388"/>
    <n v="6.44"/>
    <n v="381.56"/>
    <x v="0"/>
    <s v="DECORATION CHARGES4267434"/>
  </r>
  <r>
    <n v="202002"/>
    <x v="0"/>
    <x v="1"/>
    <x v="0"/>
    <x v="106"/>
    <x v="1"/>
    <x v="3"/>
    <x v="15"/>
    <x v="1492"/>
    <x v="307"/>
    <n v="588.66"/>
    <n v="66.94"/>
    <n v="521.72"/>
    <x v="0"/>
    <s v="DECORATION CHARGES4274053"/>
  </r>
  <r>
    <n v="202002"/>
    <x v="0"/>
    <x v="1"/>
    <x v="1"/>
    <x v="108"/>
    <x v="0"/>
    <x v="5"/>
    <x v="10"/>
    <x v="1495"/>
    <x v="1"/>
    <n v="664.4"/>
    <n v="206.3"/>
    <n v="458.09999999999997"/>
    <x v="0"/>
    <s v="HOUSEWARES1555660"/>
  </r>
  <r>
    <n v="202002"/>
    <x v="0"/>
    <x v="1"/>
    <x v="1"/>
    <x v="109"/>
    <x v="1"/>
    <x v="0"/>
    <x v="20"/>
    <x v="1496"/>
    <x v="6"/>
    <n v="1"/>
    <n v="0.68"/>
    <n v="0.31999999999999995"/>
    <x v="0"/>
    <s v="TOTES1556422"/>
  </r>
  <r>
    <n v="202002"/>
    <x v="0"/>
    <x v="1"/>
    <x v="1"/>
    <x v="109"/>
    <x v="1"/>
    <x v="7"/>
    <x v="13"/>
    <x v="1496"/>
    <x v="34"/>
    <n v="27.26"/>
    <n v="21.66"/>
    <n v="5.6000000000000014"/>
    <x v="0"/>
    <s v="SPORT BOTTLES1556422"/>
  </r>
  <r>
    <n v="202002"/>
    <x v="0"/>
    <x v="1"/>
    <x v="1"/>
    <x v="109"/>
    <x v="1"/>
    <x v="1"/>
    <x v="3"/>
    <x v="1496"/>
    <x v="6"/>
    <n v="5.72"/>
    <n v="5.36"/>
    <n v="0.35999999999999943"/>
    <x v="0"/>
    <s v="WRITING1556422"/>
  </r>
  <r>
    <n v="202002"/>
    <x v="0"/>
    <x v="1"/>
    <x v="1"/>
    <x v="109"/>
    <x v="1"/>
    <x v="1"/>
    <x v="3"/>
    <x v="1497"/>
    <x v="113"/>
    <n v="1200"/>
    <n v="754.14"/>
    <n v="445.86"/>
    <x v="0"/>
    <s v="WRITING1556557"/>
  </r>
  <r>
    <n v="202002"/>
    <x v="0"/>
    <x v="1"/>
    <x v="1"/>
    <x v="109"/>
    <x v="1"/>
    <x v="5"/>
    <x v="10"/>
    <x v="1496"/>
    <x v="7"/>
    <n v="25.04"/>
    <n v="14.5"/>
    <n v="10.54"/>
    <x v="0"/>
    <s v="HOUSEWARES1556422"/>
  </r>
  <r>
    <n v="202002"/>
    <x v="0"/>
    <x v="1"/>
    <x v="1"/>
    <x v="109"/>
    <x v="1"/>
    <x v="5"/>
    <x v="30"/>
    <x v="1498"/>
    <x v="18"/>
    <n v="390"/>
    <n v="206.74"/>
    <n v="183.26"/>
    <x v="0"/>
    <s v="OUTDOOR &amp; LEISURE1556102"/>
  </r>
  <r>
    <n v="202002"/>
    <x v="0"/>
    <x v="1"/>
    <x v="1"/>
    <x v="109"/>
    <x v="1"/>
    <x v="3"/>
    <x v="7"/>
    <x v="1499"/>
    <x v="9"/>
    <n v="19.899999999999999"/>
    <n v="60"/>
    <n v="-40.1"/>
    <x v="0"/>
    <s v="CATALOGUES1557229"/>
  </r>
  <r>
    <n v="202002"/>
    <x v="0"/>
    <x v="1"/>
    <x v="1"/>
    <x v="109"/>
    <x v="1"/>
    <x v="3"/>
    <x v="15"/>
    <x v="1498"/>
    <x v="19"/>
    <n v="210"/>
    <n v="27.88"/>
    <n v="182.12"/>
    <x v="0"/>
    <s v="DECORATION CHARGES1556102"/>
  </r>
  <r>
    <n v="202002"/>
    <x v="0"/>
    <x v="1"/>
    <x v="1"/>
    <x v="109"/>
    <x v="1"/>
    <x v="3"/>
    <x v="15"/>
    <x v="1497"/>
    <x v="262"/>
    <n v="640"/>
    <n v="117.88"/>
    <n v="522.12"/>
    <x v="0"/>
    <s v="DECORATION CHARGES1556557"/>
  </r>
  <r>
    <n v="202002"/>
    <x v="0"/>
    <x v="1"/>
    <x v="1"/>
    <x v="109"/>
    <x v="1"/>
    <x v="6"/>
    <x v="11"/>
    <x v="1496"/>
    <x v="6"/>
    <n v="11.08"/>
    <n v="9.02"/>
    <n v="2.0600000000000005"/>
    <x v="0"/>
    <s v="AUDIO1556422"/>
  </r>
  <r>
    <n v="202002"/>
    <x v="0"/>
    <x v="1"/>
    <x v="1"/>
    <x v="109"/>
    <x v="1"/>
    <x v="6"/>
    <x v="32"/>
    <x v="1496"/>
    <x v="6"/>
    <n v="0.4"/>
    <n v="0.3"/>
    <n v="0.10000000000000003"/>
    <x v="0"/>
    <s v="GENERAL TECH1556422"/>
  </r>
  <r>
    <n v="202002"/>
    <x v="0"/>
    <x v="1"/>
    <x v="1"/>
    <x v="110"/>
    <x v="1"/>
    <x v="0"/>
    <x v="18"/>
    <x v="1500"/>
    <x v="151"/>
    <n v="341.6"/>
    <n v="199.16"/>
    <n v="142.44000000000003"/>
    <x v="0"/>
    <s v="BACKPACKS1555563"/>
  </r>
  <r>
    <n v="202002"/>
    <x v="0"/>
    <x v="1"/>
    <x v="1"/>
    <x v="110"/>
    <x v="1"/>
    <x v="1"/>
    <x v="3"/>
    <x v="1501"/>
    <x v="16"/>
    <n v="928"/>
    <n v="441.84"/>
    <n v="486.16"/>
    <x v="0"/>
    <s v="WRITING1555657"/>
  </r>
  <r>
    <n v="202002"/>
    <x v="0"/>
    <x v="1"/>
    <x v="1"/>
    <x v="110"/>
    <x v="1"/>
    <x v="3"/>
    <x v="15"/>
    <x v="1500"/>
    <x v="308"/>
    <n v="478.4"/>
    <n v="103.28"/>
    <n v="375.12"/>
    <x v="0"/>
    <s v="DECORATION CHARGES1555563"/>
  </r>
  <r>
    <n v="202002"/>
    <x v="0"/>
    <x v="1"/>
    <x v="1"/>
    <x v="111"/>
    <x v="0"/>
    <x v="2"/>
    <x v="6"/>
    <x v="1502"/>
    <x v="6"/>
    <n v="80"/>
    <n v="82.92"/>
    <n v="-2.9200000000000017"/>
    <x v="0"/>
    <s v="T-SHIRTS &amp; ACTIVE TOPS1556179"/>
  </r>
  <r>
    <n v="202002"/>
    <x v="0"/>
    <x v="1"/>
    <x v="1"/>
    <x v="111"/>
    <x v="0"/>
    <x v="10"/>
    <x v="37"/>
    <x v="1503"/>
    <x v="27"/>
    <n v="943.2"/>
    <n v="770.4"/>
    <n v="172.80000000000007"/>
    <x v="0"/>
    <s v="ACCESSORIES1557740"/>
  </r>
  <r>
    <n v="202002"/>
    <x v="0"/>
    <x v="1"/>
    <x v="1"/>
    <x v="460"/>
    <x v="0"/>
    <x v="3"/>
    <x v="7"/>
    <x v="1504"/>
    <x v="71"/>
    <n v="79.599999999999994"/>
    <n v="195.9"/>
    <n v="-116.30000000000001"/>
    <x v="0"/>
    <s v="CATALOGUES1555208"/>
  </r>
  <r>
    <n v="202002"/>
    <x v="0"/>
    <x v="1"/>
    <x v="1"/>
    <x v="113"/>
    <x v="1"/>
    <x v="0"/>
    <x v="26"/>
    <x v="1505"/>
    <x v="6"/>
    <n v="14.26"/>
    <n v="5.92"/>
    <n v="8.34"/>
    <x v="0"/>
    <s v="DUFFELS1557363"/>
  </r>
  <r>
    <n v="202002"/>
    <x v="0"/>
    <x v="1"/>
    <x v="1"/>
    <x v="113"/>
    <x v="1"/>
    <x v="3"/>
    <x v="7"/>
    <x v="1506"/>
    <x v="7"/>
    <n v="5.98"/>
    <n v="23.76"/>
    <n v="-17.78"/>
    <x v="0"/>
    <s v="CATALOGUES1557350"/>
  </r>
  <r>
    <n v="202002"/>
    <x v="0"/>
    <x v="1"/>
    <x v="1"/>
    <x v="114"/>
    <x v="1"/>
    <x v="1"/>
    <x v="2"/>
    <x v="1507"/>
    <x v="7"/>
    <n v="27.96"/>
    <n v="8.4"/>
    <n v="19.560000000000002"/>
    <x v="0"/>
    <s v="UMBRELLAS1555154"/>
  </r>
  <r>
    <n v="202002"/>
    <x v="0"/>
    <x v="1"/>
    <x v="1"/>
    <x v="114"/>
    <x v="1"/>
    <x v="5"/>
    <x v="30"/>
    <x v="1508"/>
    <x v="6"/>
    <n v="1.4"/>
    <n v="0.86"/>
    <n v="0.53999999999999992"/>
    <x v="0"/>
    <s v="OUTDOOR &amp; LEISURE1554956"/>
  </r>
  <r>
    <n v="202002"/>
    <x v="0"/>
    <x v="1"/>
    <x v="1"/>
    <x v="114"/>
    <x v="1"/>
    <x v="4"/>
    <x v="8"/>
    <x v="1509"/>
    <x v="8"/>
    <n v="226.16"/>
    <n v="108.62"/>
    <n v="117.53999999999999"/>
    <x v="0"/>
    <s v="JACKETS1556200"/>
  </r>
  <r>
    <n v="202002"/>
    <x v="0"/>
    <x v="1"/>
    <x v="1"/>
    <x v="114"/>
    <x v="1"/>
    <x v="4"/>
    <x v="8"/>
    <x v="1510"/>
    <x v="34"/>
    <n v="169.62"/>
    <n v="81.38"/>
    <n v="88.240000000000009"/>
    <x v="0"/>
    <s v="JACKETS1556269"/>
  </r>
  <r>
    <n v="202002"/>
    <x v="0"/>
    <x v="1"/>
    <x v="1"/>
    <x v="461"/>
    <x v="1"/>
    <x v="0"/>
    <x v="26"/>
    <x v="1511"/>
    <x v="79"/>
    <n v="299.7"/>
    <n v="112.16"/>
    <n v="187.54"/>
    <x v="0"/>
    <s v="DUFFELS1556436"/>
  </r>
  <r>
    <n v="202002"/>
    <x v="0"/>
    <x v="1"/>
    <x v="1"/>
    <x v="115"/>
    <x v="0"/>
    <x v="0"/>
    <x v="20"/>
    <x v="1512"/>
    <x v="7"/>
    <n v="3.56"/>
    <n v="1.28"/>
    <n v="2.2800000000000002"/>
    <x v="0"/>
    <s v="TOTES1556823"/>
  </r>
  <r>
    <n v="202002"/>
    <x v="0"/>
    <x v="1"/>
    <x v="1"/>
    <x v="115"/>
    <x v="0"/>
    <x v="1"/>
    <x v="14"/>
    <x v="1512"/>
    <x v="6"/>
    <n v="2.98"/>
    <n v="1.5"/>
    <n v="1.48"/>
    <x v="0"/>
    <s v="STATIONERY1556823"/>
  </r>
  <r>
    <n v="202002"/>
    <x v="0"/>
    <x v="1"/>
    <x v="1"/>
    <x v="115"/>
    <x v="0"/>
    <x v="5"/>
    <x v="22"/>
    <x v="1512"/>
    <x v="48"/>
    <n v="49.5"/>
    <n v="88.04"/>
    <n v="-38.540000000000006"/>
    <x v="0"/>
    <s v="LIGHTING1556823"/>
  </r>
  <r>
    <n v="202002"/>
    <x v="0"/>
    <x v="1"/>
    <x v="1"/>
    <x v="115"/>
    <x v="0"/>
    <x v="5"/>
    <x v="30"/>
    <x v="1512"/>
    <x v="6"/>
    <n v="3.98"/>
    <n v="2.44"/>
    <n v="1.54"/>
    <x v="0"/>
    <s v="OUTDOOR &amp; LEISURE1556823"/>
  </r>
  <r>
    <n v="202002"/>
    <x v="0"/>
    <x v="1"/>
    <x v="1"/>
    <x v="115"/>
    <x v="0"/>
    <x v="2"/>
    <x v="5"/>
    <x v="1512"/>
    <x v="8"/>
    <n v="55.12"/>
    <n v="25.7"/>
    <n v="29.419999999999998"/>
    <x v="0"/>
    <s v="POLOS1556823"/>
  </r>
  <r>
    <n v="202002"/>
    <x v="0"/>
    <x v="1"/>
    <x v="1"/>
    <x v="115"/>
    <x v="0"/>
    <x v="2"/>
    <x v="6"/>
    <x v="1512"/>
    <x v="7"/>
    <n v="17.96"/>
    <n v="17.88"/>
    <n v="8.0000000000001847E-2"/>
    <x v="0"/>
    <s v="T-SHIRTS &amp; ACTIVE TOPS1556823"/>
  </r>
  <r>
    <n v="202002"/>
    <x v="0"/>
    <x v="1"/>
    <x v="1"/>
    <x v="462"/>
    <x v="0"/>
    <x v="9"/>
    <x v="28"/>
    <x v="1513"/>
    <x v="0"/>
    <n v="232"/>
    <n v="139.56"/>
    <n v="92.44"/>
    <x v="0"/>
    <s v="HEADWEAR1555247"/>
  </r>
  <r>
    <n v="202002"/>
    <x v="0"/>
    <x v="1"/>
    <x v="1"/>
    <x v="462"/>
    <x v="0"/>
    <x v="1"/>
    <x v="2"/>
    <x v="1513"/>
    <x v="0"/>
    <n v="1152"/>
    <n v="530.64"/>
    <n v="621.36"/>
    <x v="0"/>
    <s v="UMBRELLAS1555247"/>
  </r>
  <r>
    <n v="202002"/>
    <x v="0"/>
    <x v="1"/>
    <x v="1"/>
    <x v="462"/>
    <x v="0"/>
    <x v="3"/>
    <x v="15"/>
    <x v="1513"/>
    <x v="128"/>
    <n v="476"/>
    <n v="102.02"/>
    <n v="373.98"/>
    <x v="0"/>
    <s v="DECORATION CHARGES1555247"/>
  </r>
  <r>
    <n v="202002"/>
    <x v="0"/>
    <x v="1"/>
    <x v="1"/>
    <x v="116"/>
    <x v="1"/>
    <x v="1"/>
    <x v="17"/>
    <x v="1514"/>
    <x v="6"/>
    <n v="40"/>
    <n v="41.3"/>
    <n v="-1.2999999999999972"/>
    <x v="0"/>
    <s v="GENERAL1556327"/>
  </r>
  <r>
    <n v="202002"/>
    <x v="0"/>
    <x v="1"/>
    <x v="1"/>
    <x v="116"/>
    <x v="1"/>
    <x v="1"/>
    <x v="3"/>
    <x v="1515"/>
    <x v="50"/>
    <n v="2437.8000000000002"/>
    <n v="1540.62"/>
    <n v="897.18000000000029"/>
    <x v="0"/>
    <s v="WRITING1555586"/>
  </r>
  <r>
    <n v="202002"/>
    <x v="0"/>
    <x v="1"/>
    <x v="1"/>
    <x v="116"/>
    <x v="1"/>
    <x v="2"/>
    <x v="5"/>
    <x v="1516"/>
    <x v="7"/>
    <n v="36.96"/>
    <n v="17.260000000000002"/>
    <n v="19.7"/>
    <x v="0"/>
    <s v="POLOS1556438"/>
  </r>
  <r>
    <n v="202002"/>
    <x v="0"/>
    <x v="1"/>
    <x v="1"/>
    <x v="116"/>
    <x v="1"/>
    <x v="2"/>
    <x v="6"/>
    <x v="1516"/>
    <x v="7"/>
    <n v="18.96"/>
    <n v="7.9"/>
    <n v="11.06"/>
    <x v="0"/>
    <s v="T-SHIRTS &amp; ACTIVE TOPS1556438"/>
  </r>
  <r>
    <n v="202002"/>
    <x v="0"/>
    <x v="1"/>
    <x v="1"/>
    <x v="117"/>
    <x v="1"/>
    <x v="1"/>
    <x v="3"/>
    <x v="1517"/>
    <x v="16"/>
    <n v="1050"/>
    <n v="608.29999999999995"/>
    <n v="441.70000000000005"/>
    <x v="0"/>
    <s v="WRITING1555869"/>
  </r>
  <r>
    <n v="202002"/>
    <x v="0"/>
    <x v="1"/>
    <x v="1"/>
    <x v="117"/>
    <x v="1"/>
    <x v="3"/>
    <x v="15"/>
    <x v="1517"/>
    <x v="42"/>
    <n v="96"/>
    <n v="19.88"/>
    <n v="76.12"/>
    <x v="0"/>
    <s v="DECORATION CHARGES1555869"/>
  </r>
  <r>
    <n v="202002"/>
    <x v="0"/>
    <x v="1"/>
    <x v="1"/>
    <x v="119"/>
    <x v="1"/>
    <x v="0"/>
    <x v="0"/>
    <x v="1518"/>
    <x v="6"/>
    <n v="9.98"/>
    <n v="2.96"/>
    <n v="7.0200000000000005"/>
    <x v="0"/>
    <s v="BUSINESS CASES1555533"/>
  </r>
  <r>
    <n v="202002"/>
    <x v="0"/>
    <x v="1"/>
    <x v="1"/>
    <x v="119"/>
    <x v="1"/>
    <x v="0"/>
    <x v="19"/>
    <x v="1519"/>
    <x v="6"/>
    <n v="8.98"/>
    <n v="3.34"/>
    <n v="5.6400000000000006"/>
    <x v="0"/>
    <s v="COOLERS1555776"/>
  </r>
  <r>
    <n v="202002"/>
    <x v="0"/>
    <x v="1"/>
    <x v="1"/>
    <x v="119"/>
    <x v="1"/>
    <x v="0"/>
    <x v="27"/>
    <x v="1520"/>
    <x v="6"/>
    <n v="2.76"/>
    <n v="2.14"/>
    <n v="0.61999999999999966"/>
    <x v="0"/>
    <s v="TRAVEL GIFTS1556490"/>
  </r>
  <r>
    <n v="202002"/>
    <x v="0"/>
    <x v="1"/>
    <x v="1"/>
    <x v="119"/>
    <x v="1"/>
    <x v="7"/>
    <x v="13"/>
    <x v="1520"/>
    <x v="7"/>
    <n v="6.4"/>
    <n v="4.18"/>
    <n v="2.2200000000000006"/>
    <x v="0"/>
    <s v="SPORT BOTTLES1556490"/>
  </r>
  <r>
    <n v="202002"/>
    <x v="0"/>
    <x v="1"/>
    <x v="1"/>
    <x v="119"/>
    <x v="1"/>
    <x v="9"/>
    <x v="28"/>
    <x v="1521"/>
    <x v="68"/>
    <n v="278.39999999999998"/>
    <n v="127.18"/>
    <n v="151.21999999999997"/>
    <x v="0"/>
    <s v="HEADWEAR1555752"/>
  </r>
  <r>
    <n v="202002"/>
    <x v="0"/>
    <x v="1"/>
    <x v="1"/>
    <x v="119"/>
    <x v="1"/>
    <x v="9"/>
    <x v="28"/>
    <x v="1522"/>
    <x v="16"/>
    <n v="130"/>
    <n v="108.28"/>
    <n v="21.72"/>
    <x v="0"/>
    <s v="HEADWEAR1555796"/>
  </r>
  <r>
    <n v="202002"/>
    <x v="0"/>
    <x v="1"/>
    <x v="1"/>
    <x v="119"/>
    <x v="1"/>
    <x v="9"/>
    <x v="28"/>
    <x v="1520"/>
    <x v="7"/>
    <n v="1.46"/>
    <n v="1.5"/>
    <n v="-4.0000000000000036E-2"/>
    <x v="0"/>
    <s v="HEADWEAR1556490"/>
  </r>
  <r>
    <n v="202002"/>
    <x v="0"/>
    <x v="1"/>
    <x v="1"/>
    <x v="119"/>
    <x v="1"/>
    <x v="1"/>
    <x v="17"/>
    <x v="1523"/>
    <x v="7"/>
    <n v="1.08"/>
    <n v="0.12"/>
    <n v="0.96000000000000008"/>
    <x v="0"/>
    <s v="GENERAL1556563"/>
  </r>
  <r>
    <n v="202002"/>
    <x v="0"/>
    <x v="1"/>
    <x v="1"/>
    <x v="119"/>
    <x v="1"/>
    <x v="1"/>
    <x v="14"/>
    <x v="1520"/>
    <x v="6"/>
    <n v="2.02"/>
    <n v="1.58"/>
    <n v="0.43999999999999995"/>
    <x v="0"/>
    <s v="STATIONERY1556490"/>
  </r>
  <r>
    <n v="202002"/>
    <x v="0"/>
    <x v="1"/>
    <x v="1"/>
    <x v="119"/>
    <x v="1"/>
    <x v="1"/>
    <x v="3"/>
    <x v="1524"/>
    <x v="79"/>
    <n v="419.7"/>
    <n v="174.46"/>
    <n v="245.23999999999998"/>
    <x v="0"/>
    <s v="WRITING1556481"/>
  </r>
  <r>
    <n v="202002"/>
    <x v="0"/>
    <x v="1"/>
    <x v="1"/>
    <x v="119"/>
    <x v="1"/>
    <x v="5"/>
    <x v="10"/>
    <x v="1518"/>
    <x v="13"/>
    <n v="83.9"/>
    <n v="45.48"/>
    <n v="38.420000000000009"/>
    <x v="0"/>
    <s v="HOUSEWARES1555533"/>
  </r>
  <r>
    <n v="202002"/>
    <x v="0"/>
    <x v="1"/>
    <x v="1"/>
    <x v="119"/>
    <x v="1"/>
    <x v="2"/>
    <x v="5"/>
    <x v="1525"/>
    <x v="85"/>
    <n v="152.66"/>
    <n v="117.2"/>
    <n v="35.459999999999994"/>
    <x v="0"/>
    <s v="POLOS1555418"/>
  </r>
  <r>
    <n v="202002"/>
    <x v="0"/>
    <x v="1"/>
    <x v="1"/>
    <x v="119"/>
    <x v="1"/>
    <x v="2"/>
    <x v="5"/>
    <x v="1520"/>
    <x v="6"/>
    <n v="6.98"/>
    <n v="5"/>
    <n v="1.9800000000000004"/>
    <x v="0"/>
    <s v="POLOS1556490"/>
  </r>
  <r>
    <n v="202002"/>
    <x v="0"/>
    <x v="1"/>
    <x v="1"/>
    <x v="119"/>
    <x v="1"/>
    <x v="2"/>
    <x v="6"/>
    <x v="1520"/>
    <x v="6"/>
    <n v="2.2799999999999998"/>
    <n v="2.46"/>
    <n v="-0.18000000000000016"/>
    <x v="0"/>
    <s v="T-SHIRTS &amp; ACTIVE TOPS1556490"/>
  </r>
  <r>
    <n v="202002"/>
    <x v="0"/>
    <x v="1"/>
    <x v="1"/>
    <x v="119"/>
    <x v="1"/>
    <x v="3"/>
    <x v="15"/>
    <x v="1524"/>
    <x v="38"/>
    <n v="155.30000000000001"/>
    <n v="102.84"/>
    <n v="52.460000000000008"/>
    <x v="0"/>
    <s v="DECORATION CHARGES1556481"/>
  </r>
  <r>
    <n v="202002"/>
    <x v="0"/>
    <x v="1"/>
    <x v="1"/>
    <x v="120"/>
    <x v="1"/>
    <x v="9"/>
    <x v="28"/>
    <x v="1526"/>
    <x v="48"/>
    <n v="27.5"/>
    <n v="16.86"/>
    <n v="10.64"/>
    <x v="0"/>
    <s v="HEADWEAR1555717"/>
  </r>
  <r>
    <n v="202002"/>
    <x v="0"/>
    <x v="1"/>
    <x v="1"/>
    <x v="120"/>
    <x v="1"/>
    <x v="1"/>
    <x v="3"/>
    <x v="1527"/>
    <x v="167"/>
    <n v="650"/>
    <n v="499.22"/>
    <n v="150.77999999999997"/>
    <x v="0"/>
    <s v="WRITING1556596"/>
  </r>
  <r>
    <n v="202002"/>
    <x v="0"/>
    <x v="1"/>
    <x v="1"/>
    <x v="120"/>
    <x v="1"/>
    <x v="3"/>
    <x v="15"/>
    <x v="1528"/>
    <x v="90"/>
    <n v="385"/>
    <n v="58.64"/>
    <n v="326.36"/>
    <x v="0"/>
    <s v="DECORATION CHARGES1556599"/>
  </r>
  <r>
    <n v="202002"/>
    <x v="0"/>
    <x v="1"/>
    <x v="1"/>
    <x v="120"/>
    <x v="1"/>
    <x v="6"/>
    <x v="32"/>
    <x v="1528"/>
    <x v="21"/>
    <n v="1995"/>
    <n v="1353.56"/>
    <n v="641.44000000000005"/>
    <x v="0"/>
    <s v="GENERAL TECH1556599"/>
  </r>
  <r>
    <n v="202002"/>
    <x v="0"/>
    <x v="1"/>
    <x v="1"/>
    <x v="121"/>
    <x v="1"/>
    <x v="0"/>
    <x v="18"/>
    <x v="1529"/>
    <x v="40"/>
    <n v="760.76"/>
    <n v="443.24"/>
    <n v="317.52"/>
    <x v="0"/>
    <s v="BACKPACKS1557379"/>
  </r>
  <r>
    <n v="202002"/>
    <x v="0"/>
    <x v="1"/>
    <x v="1"/>
    <x v="121"/>
    <x v="1"/>
    <x v="7"/>
    <x v="31"/>
    <x v="1530"/>
    <x v="6"/>
    <n v="7.38"/>
    <n v="0.44"/>
    <n v="6.9399999999999995"/>
    <x v="0"/>
    <s v="MUGS &amp; TUMBLERS1557340"/>
  </r>
  <r>
    <n v="202002"/>
    <x v="0"/>
    <x v="1"/>
    <x v="1"/>
    <x v="121"/>
    <x v="1"/>
    <x v="7"/>
    <x v="13"/>
    <x v="1531"/>
    <x v="309"/>
    <n v="1906.74"/>
    <n v="1115.24"/>
    <n v="791.5"/>
    <x v="0"/>
    <s v="SPORT BOTTLES1555897"/>
  </r>
  <r>
    <n v="202002"/>
    <x v="0"/>
    <x v="1"/>
    <x v="1"/>
    <x v="121"/>
    <x v="1"/>
    <x v="1"/>
    <x v="14"/>
    <x v="1532"/>
    <x v="310"/>
    <n v="37536"/>
    <n v="23880.9"/>
    <n v="13655.099999999999"/>
    <x v="0"/>
    <s v="STATIONERY1555474"/>
  </r>
  <r>
    <n v="202002"/>
    <x v="0"/>
    <x v="1"/>
    <x v="1"/>
    <x v="121"/>
    <x v="1"/>
    <x v="3"/>
    <x v="15"/>
    <x v="1531"/>
    <x v="311"/>
    <n v="637.05999999999995"/>
    <n v="61.62"/>
    <n v="575.43999999999994"/>
    <x v="0"/>
    <s v="DECORATION CHARGES1555897"/>
  </r>
  <r>
    <n v="202002"/>
    <x v="0"/>
    <x v="1"/>
    <x v="1"/>
    <x v="121"/>
    <x v="1"/>
    <x v="3"/>
    <x v="15"/>
    <x v="1529"/>
    <x v="225"/>
    <n v="800.72"/>
    <n v="127.26"/>
    <n v="673.46"/>
    <x v="0"/>
    <s v="DECORATION CHARGES1557379"/>
  </r>
  <r>
    <n v="202002"/>
    <x v="0"/>
    <x v="1"/>
    <x v="1"/>
    <x v="463"/>
    <x v="0"/>
    <x v="7"/>
    <x v="13"/>
    <x v="1533"/>
    <x v="0"/>
    <n v="352"/>
    <n v="393.42"/>
    <n v="-41.420000000000016"/>
    <x v="0"/>
    <s v="SPORT BOTTLES1557378"/>
  </r>
  <r>
    <n v="202002"/>
    <x v="0"/>
    <x v="1"/>
    <x v="1"/>
    <x v="463"/>
    <x v="0"/>
    <x v="1"/>
    <x v="17"/>
    <x v="1534"/>
    <x v="6"/>
    <n v="40"/>
    <n v="41.3"/>
    <n v="-1.2999999999999972"/>
    <x v="0"/>
    <s v="GENERAL1556216"/>
  </r>
  <r>
    <n v="202002"/>
    <x v="0"/>
    <x v="1"/>
    <x v="1"/>
    <x v="463"/>
    <x v="0"/>
    <x v="3"/>
    <x v="15"/>
    <x v="1533"/>
    <x v="91"/>
    <n v="260"/>
    <n v="34.92"/>
    <n v="225.07999999999998"/>
    <x v="0"/>
    <s v="DECORATION CHARGES1557378"/>
  </r>
  <r>
    <n v="202002"/>
    <x v="0"/>
    <x v="1"/>
    <x v="1"/>
    <x v="464"/>
    <x v="0"/>
    <x v="0"/>
    <x v="18"/>
    <x v="1535"/>
    <x v="6"/>
    <n v="22.98"/>
    <n v="8.16"/>
    <n v="14.82"/>
    <x v="0"/>
    <s v="BACKPACKS1557804"/>
  </r>
  <r>
    <n v="202002"/>
    <x v="0"/>
    <x v="1"/>
    <x v="1"/>
    <x v="464"/>
    <x v="0"/>
    <x v="0"/>
    <x v="0"/>
    <x v="1536"/>
    <x v="106"/>
    <n v="167.72"/>
    <n v="89.14"/>
    <n v="78.58"/>
    <x v="0"/>
    <s v="BUSINESS CASES1555228"/>
  </r>
  <r>
    <n v="202002"/>
    <x v="0"/>
    <x v="1"/>
    <x v="1"/>
    <x v="464"/>
    <x v="0"/>
    <x v="0"/>
    <x v="20"/>
    <x v="1535"/>
    <x v="78"/>
    <n v="480"/>
    <n v="275.92"/>
    <n v="204.07999999999998"/>
    <x v="0"/>
    <s v="TOTES1557804"/>
  </r>
  <r>
    <n v="202002"/>
    <x v="0"/>
    <x v="1"/>
    <x v="1"/>
    <x v="464"/>
    <x v="0"/>
    <x v="1"/>
    <x v="17"/>
    <x v="1537"/>
    <x v="312"/>
    <n v="3956"/>
    <n v="3526"/>
    <n v="430"/>
    <x v="0"/>
    <s v="GENERAL1555725"/>
  </r>
  <r>
    <n v="202002"/>
    <x v="0"/>
    <x v="1"/>
    <x v="1"/>
    <x v="464"/>
    <x v="0"/>
    <x v="1"/>
    <x v="17"/>
    <x v="1538"/>
    <x v="78"/>
    <n v="552"/>
    <n v="408"/>
    <n v="144"/>
    <x v="0"/>
    <s v="GENERAL1556594"/>
  </r>
  <r>
    <n v="202002"/>
    <x v="0"/>
    <x v="1"/>
    <x v="1"/>
    <x v="464"/>
    <x v="0"/>
    <x v="5"/>
    <x v="33"/>
    <x v="1536"/>
    <x v="6"/>
    <n v="19.98"/>
    <n v="7.68"/>
    <n v="12.3"/>
    <x v="0"/>
    <s v="BLANKETS1555228"/>
  </r>
  <r>
    <n v="202002"/>
    <x v="0"/>
    <x v="1"/>
    <x v="1"/>
    <x v="123"/>
    <x v="1"/>
    <x v="0"/>
    <x v="18"/>
    <x v="1539"/>
    <x v="2"/>
    <n v="432.6"/>
    <n v="238.74"/>
    <n v="193.86"/>
    <x v="0"/>
    <s v="BACKPACKS1555463"/>
  </r>
  <r>
    <n v="202002"/>
    <x v="0"/>
    <x v="1"/>
    <x v="1"/>
    <x v="123"/>
    <x v="1"/>
    <x v="0"/>
    <x v="18"/>
    <x v="1540"/>
    <x v="8"/>
    <n v="55.92"/>
    <n v="33"/>
    <n v="22.92"/>
    <x v="0"/>
    <s v="BACKPACKS1555712"/>
  </r>
  <r>
    <n v="202002"/>
    <x v="0"/>
    <x v="1"/>
    <x v="1"/>
    <x v="123"/>
    <x v="1"/>
    <x v="0"/>
    <x v="18"/>
    <x v="1541"/>
    <x v="2"/>
    <n v="432.6"/>
    <n v="238.74"/>
    <n v="193.86"/>
    <x v="0"/>
    <s v="BACKPACKS1556539"/>
  </r>
  <r>
    <n v="202002"/>
    <x v="0"/>
    <x v="1"/>
    <x v="1"/>
    <x v="123"/>
    <x v="1"/>
    <x v="0"/>
    <x v="0"/>
    <x v="1539"/>
    <x v="7"/>
    <n v="14.28"/>
    <n v="5.48"/>
    <n v="8.7999999999999989"/>
    <x v="0"/>
    <s v="BUSINESS CASES1555463"/>
  </r>
  <r>
    <n v="202002"/>
    <x v="0"/>
    <x v="1"/>
    <x v="1"/>
    <x v="123"/>
    <x v="1"/>
    <x v="0"/>
    <x v="0"/>
    <x v="1540"/>
    <x v="8"/>
    <n v="28.72"/>
    <n v="10.9"/>
    <n v="17.82"/>
    <x v="0"/>
    <s v="BUSINESS CASES1555712"/>
  </r>
  <r>
    <n v="202002"/>
    <x v="0"/>
    <x v="1"/>
    <x v="1"/>
    <x v="123"/>
    <x v="1"/>
    <x v="0"/>
    <x v="0"/>
    <x v="1541"/>
    <x v="8"/>
    <n v="28.72"/>
    <n v="10.9"/>
    <n v="17.82"/>
    <x v="0"/>
    <s v="BUSINESS CASES1556539"/>
  </r>
  <r>
    <n v="202002"/>
    <x v="0"/>
    <x v="1"/>
    <x v="1"/>
    <x v="123"/>
    <x v="1"/>
    <x v="1"/>
    <x v="14"/>
    <x v="1539"/>
    <x v="98"/>
    <n v="34.840000000000003"/>
    <n v="17.96"/>
    <n v="16.880000000000003"/>
    <x v="0"/>
    <s v="STATIONERY1555463"/>
  </r>
  <r>
    <n v="202002"/>
    <x v="0"/>
    <x v="1"/>
    <x v="1"/>
    <x v="123"/>
    <x v="1"/>
    <x v="1"/>
    <x v="14"/>
    <x v="1540"/>
    <x v="7"/>
    <n v="7.96"/>
    <n v="4.42"/>
    <n v="3.54"/>
    <x v="0"/>
    <s v="STATIONERY1555712"/>
  </r>
  <r>
    <n v="202002"/>
    <x v="0"/>
    <x v="1"/>
    <x v="1"/>
    <x v="123"/>
    <x v="1"/>
    <x v="1"/>
    <x v="14"/>
    <x v="1541"/>
    <x v="8"/>
    <n v="17.12"/>
    <n v="9.06"/>
    <n v="8.06"/>
    <x v="0"/>
    <s v="STATIONERY1556539"/>
  </r>
  <r>
    <n v="202002"/>
    <x v="0"/>
    <x v="1"/>
    <x v="1"/>
    <x v="123"/>
    <x v="1"/>
    <x v="1"/>
    <x v="2"/>
    <x v="1539"/>
    <x v="66"/>
    <n v="353.76"/>
    <n v="108.36"/>
    <n v="245.39999999999998"/>
    <x v="0"/>
    <s v="UMBRELLAS1555463"/>
  </r>
  <r>
    <n v="202002"/>
    <x v="0"/>
    <x v="1"/>
    <x v="1"/>
    <x v="123"/>
    <x v="1"/>
    <x v="1"/>
    <x v="2"/>
    <x v="1541"/>
    <x v="66"/>
    <n v="359.76"/>
    <n v="108.16"/>
    <n v="251.6"/>
    <x v="0"/>
    <s v="UMBRELLAS1556539"/>
  </r>
  <r>
    <n v="202002"/>
    <x v="0"/>
    <x v="1"/>
    <x v="1"/>
    <x v="123"/>
    <x v="1"/>
    <x v="1"/>
    <x v="3"/>
    <x v="1540"/>
    <x v="2"/>
    <n v="97.8"/>
    <n v="51.92"/>
    <n v="45.879999999999995"/>
    <x v="0"/>
    <s v="WRITING1555712"/>
  </r>
  <r>
    <n v="202002"/>
    <x v="0"/>
    <x v="1"/>
    <x v="1"/>
    <x v="123"/>
    <x v="1"/>
    <x v="5"/>
    <x v="30"/>
    <x v="1541"/>
    <x v="34"/>
    <n v="19.739999999999998"/>
    <n v="6.76"/>
    <n v="12.979999999999999"/>
    <x v="0"/>
    <s v="OUTDOOR &amp; LEISURE1556539"/>
  </r>
  <r>
    <n v="202002"/>
    <x v="0"/>
    <x v="1"/>
    <x v="1"/>
    <x v="123"/>
    <x v="1"/>
    <x v="5"/>
    <x v="30"/>
    <x v="1542"/>
    <x v="34"/>
    <n v="19.739999999999998"/>
    <n v="6.76"/>
    <n v="12.979999999999999"/>
    <x v="0"/>
    <s v="OUTDOOR &amp; LEISURE1557677"/>
  </r>
  <r>
    <n v="202002"/>
    <x v="0"/>
    <x v="1"/>
    <x v="1"/>
    <x v="123"/>
    <x v="1"/>
    <x v="5"/>
    <x v="23"/>
    <x v="1539"/>
    <x v="9"/>
    <n v="27.36"/>
    <n v="11.34"/>
    <n v="16.02"/>
    <x v="0"/>
    <s v="SAFETY AUTO &amp; TOOLS1555463"/>
  </r>
  <r>
    <n v="202002"/>
    <x v="0"/>
    <x v="1"/>
    <x v="1"/>
    <x v="123"/>
    <x v="1"/>
    <x v="5"/>
    <x v="23"/>
    <x v="1540"/>
    <x v="9"/>
    <n v="28.08"/>
    <n v="11.34"/>
    <n v="16.739999999999998"/>
    <x v="0"/>
    <s v="SAFETY AUTO &amp; TOOLS1555712"/>
  </r>
  <r>
    <n v="202002"/>
    <x v="0"/>
    <x v="1"/>
    <x v="1"/>
    <x v="123"/>
    <x v="1"/>
    <x v="5"/>
    <x v="23"/>
    <x v="1541"/>
    <x v="59"/>
    <n v="174.2"/>
    <n v="85.36"/>
    <n v="88.839999999999989"/>
    <x v="0"/>
    <s v="SAFETY AUTO &amp; TOOLS1556539"/>
  </r>
  <r>
    <n v="202002"/>
    <x v="0"/>
    <x v="1"/>
    <x v="1"/>
    <x v="123"/>
    <x v="1"/>
    <x v="4"/>
    <x v="8"/>
    <x v="1540"/>
    <x v="6"/>
    <n v="39.979999999999997"/>
    <n v="36.299999999999997"/>
    <n v="3.6799999999999997"/>
    <x v="0"/>
    <s v="JACKETS1555712"/>
  </r>
  <r>
    <n v="202002"/>
    <x v="0"/>
    <x v="1"/>
    <x v="1"/>
    <x v="123"/>
    <x v="1"/>
    <x v="4"/>
    <x v="8"/>
    <x v="1543"/>
    <x v="6"/>
    <n v="39.979999999999997"/>
    <n v="36.299999999999997"/>
    <n v="3.6799999999999997"/>
    <x v="0"/>
    <s v="JACKETS1556165"/>
  </r>
  <r>
    <n v="202002"/>
    <x v="0"/>
    <x v="1"/>
    <x v="1"/>
    <x v="123"/>
    <x v="1"/>
    <x v="4"/>
    <x v="8"/>
    <x v="1542"/>
    <x v="6"/>
    <n v="39.979999999999997"/>
    <n v="36.299999999999997"/>
    <n v="3.6799999999999997"/>
    <x v="0"/>
    <s v="JACKETS1557677"/>
  </r>
  <r>
    <n v="202002"/>
    <x v="0"/>
    <x v="1"/>
    <x v="1"/>
    <x v="123"/>
    <x v="1"/>
    <x v="6"/>
    <x v="32"/>
    <x v="1540"/>
    <x v="7"/>
    <n v="4.5199999999999996"/>
    <n v="3.02"/>
    <n v="1.4999999999999996"/>
    <x v="0"/>
    <s v="GENERAL TECH1555712"/>
  </r>
  <r>
    <n v="202002"/>
    <x v="0"/>
    <x v="1"/>
    <x v="1"/>
    <x v="123"/>
    <x v="1"/>
    <x v="6"/>
    <x v="32"/>
    <x v="1543"/>
    <x v="7"/>
    <n v="6.24"/>
    <n v="4.58"/>
    <n v="1.6600000000000001"/>
    <x v="0"/>
    <s v="GENERAL TECH1556165"/>
  </r>
  <r>
    <n v="202002"/>
    <x v="0"/>
    <x v="1"/>
    <x v="1"/>
    <x v="123"/>
    <x v="1"/>
    <x v="6"/>
    <x v="32"/>
    <x v="1542"/>
    <x v="6"/>
    <n v="3.12"/>
    <n v="2.2200000000000002"/>
    <n v="0.89999999999999991"/>
    <x v="0"/>
    <s v="GENERAL TECH1557677"/>
  </r>
  <r>
    <n v="202002"/>
    <x v="0"/>
    <x v="1"/>
    <x v="1"/>
    <x v="124"/>
    <x v="1"/>
    <x v="7"/>
    <x v="31"/>
    <x v="1544"/>
    <x v="15"/>
    <n v="414"/>
    <n v="158.80000000000001"/>
    <n v="255.2"/>
    <x v="0"/>
    <s v="MUGS &amp; TUMBLERS1557198"/>
  </r>
  <r>
    <n v="202002"/>
    <x v="0"/>
    <x v="1"/>
    <x v="1"/>
    <x v="124"/>
    <x v="1"/>
    <x v="3"/>
    <x v="15"/>
    <x v="1544"/>
    <x v="38"/>
    <n v="126"/>
    <n v="22.18"/>
    <n v="103.82"/>
    <x v="0"/>
    <s v="DECORATION CHARGES1557198"/>
  </r>
  <r>
    <n v="202002"/>
    <x v="0"/>
    <x v="1"/>
    <x v="1"/>
    <x v="127"/>
    <x v="0"/>
    <x v="0"/>
    <x v="20"/>
    <x v="1545"/>
    <x v="18"/>
    <n v="720"/>
    <n v="316.56"/>
    <n v="403.44"/>
    <x v="0"/>
    <s v="TOTES1556835"/>
  </r>
  <r>
    <n v="202002"/>
    <x v="0"/>
    <x v="1"/>
    <x v="1"/>
    <x v="127"/>
    <x v="0"/>
    <x v="7"/>
    <x v="13"/>
    <x v="1545"/>
    <x v="6"/>
    <n v="4.9800000000000004"/>
    <n v="2.44"/>
    <n v="2.5400000000000005"/>
    <x v="0"/>
    <s v="SPORT BOTTLES1556835"/>
  </r>
  <r>
    <n v="202002"/>
    <x v="0"/>
    <x v="1"/>
    <x v="1"/>
    <x v="127"/>
    <x v="0"/>
    <x v="1"/>
    <x v="3"/>
    <x v="1545"/>
    <x v="18"/>
    <n v="130"/>
    <n v="58.36"/>
    <n v="71.64"/>
    <x v="0"/>
    <s v="WRITING1556835"/>
  </r>
  <r>
    <n v="202002"/>
    <x v="0"/>
    <x v="1"/>
    <x v="1"/>
    <x v="127"/>
    <x v="0"/>
    <x v="5"/>
    <x v="10"/>
    <x v="1545"/>
    <x v="6"/>
    <n v="5.68"/>
    <n v="2.44"/>
    <n v="3.2399999999999998"/>
    <x v="0"/>
    <s v="HOUSEWARES1556835"/>
  </r>
  <r>
    <n v="202002"/>
    <x v="0"/>
    <x v="1"/>
    <x v="1"/>
    <x v="128"/>
    <x v="1"/>
    <x v="6"/>
    <x v="32"/>
    <x v="1546"/>
    <x v="33"/>
    <n v="1160"/>
    <n v="594.44000000000005"/>
    <n v="565.55999999999995"/>
    <x v="0"/>
    <s v="GENERAL TECH1556101"/>
  </r>
  <r>
    <n v="202002"/>
    <x v="0"/>
    <x v="1"/>
    <x v="1"/>
    <x v="129"/>
    <x v="1"/>
    <x v="0"/>
    <x v="0"/>
    <x v="1547"/>
    <x v="133"/>
    <n v="619.36"/>
    <n v="206.48"/>
    <n v="412.88"/>
    <x v="0"/>
    <s v="BUSINESS CASES1555374"/>
  </r>
  <r>
    <n v="202002"/>
    <x v="0"/>
    <x v="1"/>
    <x v="1"/>
    <x v="129"/>
    <x v="1"/>
    <x v="1"/>
    <x v="1"/>
    <x v="1548"/>
    <x v="140"/>
    <n v="9.48"/>
    <n v="4.16"/>
    <n v="5.32"/>
    <x v="0"/>
    <s v="DESKTOP1556573"/>
  </r>
  <r>
    <n v="202002"/>
    <x v="0"/>
    <x v="1"/>
    <x v="1"/>
    <x v="129"/>
    <x v="1"/>
    <x v="1"/>
    <x v="17"/>
    <x v="1549"/>
    <x v="21"/>
    <n v="155"/>
    <n v="115"/>
    <n v="40"/>
    <x v="0"/>
    <s v="GENERAL1556902"/>
  </r>
  <r>
    <n v="202002"/>
    <x v="0"/>
    <x v="1"/>
    <x v="1"/>
    <x v="129"/>
    <x v="1"/>
    <x v="1"/>
    <x v="2"/>
    <x v="1550"/>
    <x v="15"/>
    <n v="205"/>
    <n v="135.97999999999999"/>
    <n v="69.02000000000001"/>
    <x v="0"/>
    <s v="UMBRELLAS1556230"/>
  </r>
  <r>
    <n v="202002"/>
    <x v="0"/>
    <x v="1"/>
    <x v="1"/>
    <x v="129"/>
    <x v="1"/>
    <x v="3"/>
    <x v="15"/>
    <x v="1547"/>
    <x v="98"/>
    <n v="104.52"/>
    <n v="1.42"/>
    <n v="103.1"/>
    <x v="0"/>
    <s v="DECORATION CHARGES1555374"/>
  </r>
  <r>
    <n v="202002"/>
    <x v="0"/>
    <x v="1"/>
    <x v="1"/>
    <x v="129"/>
    <x v="1"/>
    <x v="3"/>
    <x v="15"/>
    <x v="1550"/>
    <x v="129"/>
    <n v="208"/>
    <n v="33.58"/>
    <n v="174.42000000000002"/>
    <x v="0"/>
    <s v="DECORATION CHARGES1556230"/>
  </r>
  <r>
    <n v="202002"/>
    <x v="0"/>
    <x v="1"/>
    <x v="1"/>
    <x v="130"/>
    <x v="0"/>
    <x v="7"/>
    <x v="13"/>
    <x v="1551"/>
    <x v="149"/>
    <n v="2240"/>
    <n v="1323.96"/>
    <n v="916.04"/>
    <x v="0"/>
    <s v="SPORT BOTTLES1556558"/>
  </r>
  <r>
    <n v="202002"/>
    <x v="0"/>
    <x v="1"/>
    <x v="1"/>
    <x v="130"/>
    <x v="0"/>
    <x v="1"/>
    <x v="17"/>
    <x v="1552"/>
    <x v="0"/>
    <n v="336"/>
    <n v="264"/>
    <n v="72"/>
    <x v="0"/>
    <s v="GENERAL1556181"/>
  </r>
  <r>
    <n v="202002"/>
    <x v="0"/>
    <x v="1"/>
    <x v="1"/>
    <x v="130"/>
    <x v="0"/>
    <x v="5"/>
    <x v="22"/>
    <x v="1551"/>
    <x v="7"/>
    <n v="17.84"/>
    <n v="7.46"/>
    <n v="10.379999999999999"/>
    <x v="0"/>
    <s v="LIGHTING1556558"/>
  </r>
  <r>
    <n v="202002"/>
    <x v="0"/>
    <x v="1"/>
    <x v="1"/>
    <x v="130"/>
    <x v="0"/>
    <x v="5"/>
    <x v="30"/>
    <x v="1553"/>
    <x v="6"/>
    <n v="1.74"/>
    <n v="1.4"/>
    <n v="0.34000000000000008"/>
    <x v="0"/>
    <s v="OUTDOOR &amp; LEISURE1557145"/>
  </r>
  <r>
    <n v="202002"/>
    <x v="0"/>
    <x v="1"/>
    <x v="1"/>
    <x v="130"/>
    <x v="0"/>
    <x v="2"/>
    <x v="5"/>
    <x v="1553"/>
    <x v="8"/>
    <n v="24.2"/>
    <n v="18.04"/>
    <n v="6.16"/>
    <x v="0"/>
    <s v="POLOS1557145"/>
  </r>
  <r>
    <n v="202002"/>
    <x v="0"/>
    <x v="1"/>
    <x v="1"/>
    <x v="130"/>
    <x v="0"/>
    <x v="3"/>
    <x v="7"/>
    <x v="1554"/>
    <x v="49"/>
    <n v="99.5"/>
    <n v="255.9"/>
    <n v="-156.4"/>
    <x v="0"/>
    <s v="CATALOGUES1555570"/>
  </r>
  <r>
    <n v="202002"/>
    <x v="0"/>
    <x v="1"/>
    <x v="1"/>
    <x v="130"/>
    <x v="0"/>
    <x v="4"/>
    <x v="8"/>
    <x v="1551"/>
    <x v="8"/>
    <n v="463.04"/>
    <n v="190.96"/>
    <n v="272.08000000000004"/>
    <x v="0"/>
    <s v="JACKETS1556558"/>
  </r>
  <r>
    <n v="202002"/>
    <x v="0"/>
    <x v="1"/>
    <x v="1"/>
    <x v="130"/>
    <x v="0"/>
    <x v="6"/>
    <x v="11"/>
    <x v="1553"/>
    <x v="7"/>
    <n v="33.159999999999997"/>
    <n v="33.78"/>
    <n v="-0.62000000000000455"/>
    <x v="0"/>
    <s v="AUDIO1557145"/>
  </r>
  <r>
    <n v="202002"/>
    <x v="0"/>
    <x v="1"/>
    <x v="1"/>
    <x v="132"/>
    <x v="1"/>
    <x v="0"/>
    <x v="18"/>
    <x v="1555"/>
    <x v="7"/>
    <n v="2.42"/>
    <n v="1.26"/>
    <n v="1.1599999999999999"/>
    <x v="0"/>
    <s v="BACKPACKS1557879"/>
  </r>
  <r>
    <n v="202002"/>
    <x v="0"/>
    <x v="1"/>
    <x v="1"/>
    <x v="132"/>
    <x v="1"/>
    <x v="0"/>
    <x v="26"/>
    <x v="1556"/>
    <x v="6"/>
    <n v="21.04"/>
    <n v="7.44"/>
    <n v="13.599999999999998"/>
    <x v="0"/>
    <s v="DUFFELS1555766"/>
  </r>
  <r>
    <n v="202002"/>
    <x v="0"/>
    <x v="1"/>
    <x v="1"/>
    <x v="132"/>
    <x v="1"/>
    <x v="9"/>
    <x v="28"/>
    <x v="1557"/>
    <x v="6"/>
    <n v="2.1"/>
    <n v="1.04"/>
    <n v="1.06"/>
    <x v="0"/>
    <s v="HEADWEAR1557155"/>
  </r>
  <r>
    <n v="202002"/>
    <x v="0"/>
    <x v="1"/>
    <x v="1"/>
    <x v="132"/>
    <x v="1"/>
    <x v="2"/>
    <x v="5"/>
    <x v="1557"/>
    <x v="8"/>
    <n v="52.88"/>
    <n v="25.04"/>
    <n v="27.840000000000003"/>
    <x v="0"/>
    <s v="POLOS1557155"/>
  </r>
  <r>
    <n v="202002"/>
    <x v="0"/>
    <x v="1"/>
    <x v="1"/>
    <x v="133"/>
    <x v="0"/>
    <x v="1"/>
    <x v="3"/>
    <x v="1558"/>
    <x v="15"/>
    <n v="319"/>
    <n v="174.98"/>
    <n v="144.02000000000001"/>
    <x v="0"/>
    <s v="WRITING1556913"/>
  </r>
  <r>
    <n v="202002"/>
    <x v="0"/>
    <x v="1"/>
    <x v="1"/>
    <x v="134"/>
    <x v="0"/>
    <x v="1"/>
    <x v="2"/>
    <x v="1559"/>
    <x v="7"/>
    <n v="31.96"/>
    <n v="12.54"/>
    <n v="19.420000000000002"/>
    <x v="0"/>
    <s v="UMBRELLAS1557610"/>
  </r>
  <r>
    <n v="202002"/>
    <x v="0"/>
    <x v="1"/>
    <x v="1"/>
    <x v="134"/>
    <x v="0"/>
    <x v="3"/>
    <x v="7"/>
    <x v="1560"/>
    <x v="14"/>
    <n v="39.799999999999997"/>
    <n v="105.3"/>
    <n v="-65.5"/>
    <x v="0"/>
    <s v="CATALOGUES1555571"/>
  </r>
  <r>
    <n v="202002"/>
    <x v="0"/>
    <x v="1"/>
    <x v="1"/>
    <x v="135"/>
    <x v="1"/>
    <x v="1"/>
    <x v="17"/>
    <x v="1561"/>
    <x v="32"/>
    <n v="1020"/>
    <n v="840"/>
    <n v="180"/>
    <x v="0"/>
    <s v="GENERAL1554867"/>
  </r>
  <r>
    <n v="202002"/>
    <x v="0"/>
    <x v="1"/>
    <x v="1"/>
    <x v="135"/>
    <x v="1"/>
    <x v="1"/>
    <x v="14"/>
    <x v="1562"/>
    <x v="204"/>
    <n v="614.46"/>
    <n v="241.92"/>
    <n v="372.54000000000008"/>
    <x v="0"/>
    <s v="STATIONERY1556288"/>
  </r>
  <r>
    <n v="202002"/>
    <x v="0"/>
    <x v="1"/>
    <x v="1"/>
    <x v="136"/>
    <x v="1"/>
    <x v="0"/>
    <x v="18"/>
    <x v="1563"/>
    <x v="34"/>
    <n v="2.86"/>
    <n v="2.72"/>
    <n v="0.13999999999999968"/>
    <x v="0"/>
    <s v="BACKPACKS1557217"/>
  </r>
  <r>
    <n v="202002"/>
    <x v="0"/>
    <x v="1"/>
    <x v="1"/>
    <x v="136"/>
    <x v="1"/>
    <x v="0"/>
    <x v="38"/>
    <x v="1563"/>
    <x v="6"/>
    <n v="69.98"/>
    <n v="58.22"/>
    <n v="11.760000000000005"/>
    <x v="0"/>
    <s v="LUGGAGE1557217"/>
  </r>
  <r>
    <n v="202002"/>
    <x v="0"/>
    <x v="1"/>
    <x v="1"/>
    <x v="136"/>
    <x v="1"/>
    <x v="0"/>
    <x v="20"/>
    <x v="1563"/>
    <x v="6"/>
    <n v="1"/>
    <n v="0.68"/>
    <n v="0.31999999999999995"/>
    <x v="0"/>
    <s v="TOTES1557217"/>
  </r>
  <r>
    <n v="202002"/>
    <x v="0"/>
    <x v="1"/>
    <x v="1"/>
    <x v="136"/>
    <x v="1"/>
    <x v="7"/>
    <x v="35"/>
    <x v="368"/>
    <x v="6"/>
    <n v="12.94"/>
    <n v="5.84"/>
    <n v="7.1"/>
    <x v="0"/>
    <s v="SPECIALTIES &amp; PACKAGING1554454"/>
  </r>
  <r>
    <n v="202002"/>
    <x v="0"/>
    <x v="1"/>
    <x v="1"/>
    <x v="136"/>
    <x v="1"/>
    <x v="7"/>
    <x v="35"/>
    <x v="1564"/>
    <x v="15"/>
    <n v="664"/>
    <n v="291.02"/>
    <n v="372.98"/>
    <x v="0"/>
    <s v="SPECIALTIES &amp; PACKAGING1556087"/>
  </r>
  <r>
    <n v="202002"/>
    <x v="0"/>
    <x v="1"/>
    <x v="1"/>
    <x v="136"/>
    <x v="1"/>
    <x v="7"/>
    <x v="35"/>
    <x v="1563"/>
    <x v="6"/>
    <n v="1.98"/>
    <n v="1.58"/>
    <n v="0.39999999999999991"/>
    <x v="0"/>
    <s v="SPECIALTIES &amp; PACKAGING1557217"/>
  </r>
  <r>
    <n v="202002"/>
    <x v="0"/>
    <x v="1"/>
    <x v="1"/>
    <x v="136"/>
    <x v="1"/>
    <x v="1"/>
    <x v="17"/>
    <x v="1565"/>
    <x v="313"/>
    <n v="1762.92"/>
    <n v="1210.68"/>
    <n v="552.24"/>
    <x v="0"/>
    <s v="GENERAL1556852"/>
  </r>
  <r>
    <n v="202002"/>
    <x v="0"/>
    <x v="1"/>
    <x v="1"/>
    <x v="136"/>
    <x v="1"/>
    <x v="1"/>
    <x v="14"/>
    <x v="1563"/>
    <x v="7"/>
    <n v="5.18"/>
    <n v="4.22"/>
    <n v="0.96"/>
    <x v="0"/>
    <s v="STATIONERY1557217"/>
  </r>
  <r>
    <n v="202002"/>
    <x v="0"/>
    <x v="1"/>
    <x v="1"/>
    <x v="136"/>
    <x v="1"/>
    <x v="1"/>
    <x v="3"/>
    <x v="1566"/>
    <x v="31"/>
    <n v="30"/>
    <n v="67.900000000000006"/>
    <n v="-37.900000000000006"/>
    <x v="0"/>
    <s v="WRITING1556612"/>
  </r>
  <r>
    <n v="202002"/>
    <x v="0"/>
    <x v="1"/>
    <x v="1"/>
    <x v="136"/>
    <x v="1"/>
    <x v="1"/>
    <x v="3"/>
    <x v="1563"/>
    <x v="7"/>
    <n v="0.26"/>
    <n v="0.2"/>
    <n v="0.06"/>
    <x v="0"/>
    <s v="WRITING1557217"/>
  </r>
  <r>
    <n v="202002"/>
    <x v="0"/>
    <x v="1"/>
    <x v="1"/>
    <x v="136"/>
    <x v="1"/>
    <x v="5"/>
    <x v="10"/>
    <x v="1567"/>
    <x v="6"/>
    <n v="2.98"/>
    <n v="0.12"/>
    <n v="2.86"/>
    <x v="0"/>
    <s v="HOUSEWARES1557427"/>
  </r>
  <r>
    <n v="202002"/>
    <x v="0"/>
    <x v="1"/>
    <x v="1"/>
    <x v="136"/>
    <x v="1"/>
    <x v="2"/>
    <x v="5"/>
    <x v="1566"/>
    <x v="13"/>
    <n v="75.7"/>
    <n v="38.14"/>
    <n v="37.56"/>
    <x v="0"/>
    <s v="POLOS1556612"/>
  </r>
  <r>
    <n v="202002"/>
    <x v="0"/>
    <x v="1"/>
    <x v="1"/>
    <x v="136"/>
    <x v="1"/>
    <x v="2"/>
    <x v="5"/>
    <x v="1568"/>
    <x v="7"/>
    <n v="30.28"/>
    <n v="15.18"/>
    <n v="15.100000000000001"/>
    <x v="0"/>
    <s v="POLOS1556709"/>
  </r>
  <r>
    <n v="202002"/>
    <x v="0"/>
    <x v="1"/>
    <x v="1"/>
    <x v="136"/>
    <x v="1"/>
    <x v="2"/>
    <x v="5"/>
    <x v="1569"/>
    <x v="150"/>
    <n v="942.4"/>
    <n v="388.94"/>
    <n v="553.46"/>
    <x v="0"/>
    <s v="POLOS1557893"/>
  </r>
  <r>
    <n v="202002"/>
    <x v="0"/>
    <x v="1"/>
    <x v="1"/>
    <x v="136"/>
    <x v="1"/>
    <x v="2"/>
    <x v="6"/>
    <x v="1566"/>
    <x v="79"/>
    <n v="166.2"/>
    <n v="73.099999999999994"/>
    <n v="93.1"/>
    <x v="0"/>
    <s v="T-SHIRTS &amp; ACTIVE TOPS1556612"/>
  </r>
  <r>
    <n v="202002"/>
    <x v="0"/>
    <x v="1"/>
    <x v="1"/>
    <x v="136"/>
    <x v="1"/>
    <x v="3"/>
    <x v="7"/>
    <x v="1570"/>
    <x v="133"/>
    <n v="23.88"/>
    <n v="69.06"/>
    <n v="-45.180000000000007"/>
    <x v="0"/>
    <s v="CATALOGUES1557223"/>
  </r>
  <r>
    <n v="202002"/>
    <x v="0"/>
    <x v="1"/>
    <x v="1"/>
    <x v="136"/>
    <x v="1"/>
    <x v="6"/>
    <x v="11"/>
    <x v="1563"/>
    <x v="6"/>
    <n v="16.899999999999999"/>
    <n v="16.86"/>
    <n v="3.9999999999999147E-2"/>
    <x v="0"/>
    <s v="AUDIO1557217"/>
  </r>
  <r>
    <n v="202002"/>
    <x v="0"/>
    <x v="1"/>
    <x v="1"/>
    <x v="136"/>
    <x v="1"/>
    <x v="6"/>
    <x v="12"/>
    <x v="1563"/>
    <x v="34"/>
    <n v="23.36"/>
    <n v="19.940000000000001"/>
    <n v="3.4199999999999982"/>
    <x v="0"/>
    <s v="POWER1557217"/>
  </r>
  <r>
    <n v="202002"/>
    <x v="0"/>
    <x v="1"/>
    <x v="1"/>
    <x v="136"/>
    <x v="1"/>
    <x v="10"/>
    <x v="36"/>
    <x v="1563"/>
    <x v="7"/>
    <n v="44.32"/>
    <n v="33.24"/>
    <n v="11.079999999999998"/>
    <x v="0"/>
    <s v="SHIRTS1557217"/>
  </r>
  <r>
    <n v="202002"/>
    <x v="0"/>
    <x v="1"/>
    <x v="1"/>
    <x v="137"/>
    <x v="0"/>
    <x v="1"/>
    <x v="17"/>
    <x v="1571"/>
    <x v="20"/>
    <n v="384"/>
    <n v="214.32"/>
    <n v="169.68"/>
    <x v="0"/>
    <s v="GENERAL1555993"/>
  </r>
  <r>
    <n v="202002"/>
    <x v="0"/>
    <x v="1"/>
    <x v="1"/>
    <x v="137"/>
    <x v="0"/>
    <x v="1"/>
    <x v="21"/>
    <x v="1572"/>
    <x v="253"/>
    <n v="66"/>
    <n v="42.38"/>
    <n v="23.619999999999997"/>
    <x v="0"/>
    <s v="KEYCHAINS1555453"/>
  </r>
  <r>
    <n v="202002"/>
    <x v="0"/>
    <x v="1"/>
    <x v="1"/>
    <x v="137"/>
    <x v="0"/>
    <x v="1"/>
    <x v="2"/>
    <x v="1573"/>
    <x v="2"/>
    <n v="249.6"/>
    <n v="89.54"/>
    <n v="160.06"/>
    <x v="0"/>
    <s v="UMBRELLAS1558064"/>
  </r>
  <r>
    <n v="202002"/>
    <x v="0"/>
    <x v="1"/>
    <x v="1"/>
    <x v="138"/>
    <x v="0"/>
    <x v="0"/>
    <x v="18"/>
    <x v="1574"/>
    <x v="6"/>
    <n v="31.48"/>
    <n v="9.08"/>
    <n v="22.4"/>
    <x v="0"/>
    <s v="BACKPACKS1555549"/>
  </r>
  <r>
    <n v="202002"/>
    <x v="0"/>
    <x v="1"/>
    <x v="1"/>
    <x v="138"/>
    <x v="0"/>
    <x v="7"/>
    <x v="13"/>
    <x v="1575"/>
    <x v="13"/>
    <n v="75"/>
    <n v="34.74"/>
    <n v="40.26"/>
    <x v="0"/>
    <s v="SPORT BOTTLES1557122"/>
  </r>
  <r>
    <n v="202002"/>
    <x v="0"/>
    <x v="1"/>
    <x v="1"/>
    <x v="138"/>
    <x v="0"/>
    <x v="1"/>
    <x v="14"/>
    <x v="1576"/>
    <x v="103"/>
    <n v="600.98"/>
    <n v="250.42"/>
    <n v="350.56000000000006"/>
    <x v="0"/>
    <s v="STATIONERY1556918"/>
  </r>
  <r>
    <n v="202002"/>
    <x v="0"/>
    <x v="1"/>
    <x v="1"/>
    <x v="139"/>
    <x v="1"/>
    <x v="0"/>
    <x v="18"/>
    <x v="1577"/>
    <x v="177"/>
    <n v="2516.4"/>
    <n v="1148.8599999999999"/>
    <n v="1367.5400000000002"/>
    <x v="0"/>
    <s v="BACKPACKS1555698"/>
  </r>
  <r>
    <n v="202002"/>
    <x v="0"/>
    <x v="1"/>
    <x v="1"/>
    <x v="139"/>
    <x v="1"/>
    <x v="0"/>
    <x v="0"/>
    <x v="379"/>
    <x v="95"/>
    <n v="698.6"/>
    <n v="247.78"/>
    <n v="450.82000000000005"/>
    <x v="0"/>
    <s v="BUSINESS CASES1552959"/>
  </r>
  <r>
    <n v="202002"/>
    <x v="0"/>
    <x v="1"/>
    <x v="1"/>
    <x v="139"/>
    <x v="1"/>
    <x v="1"/>
    <x v="17"/>
    <x v="1578"/>
    <x v="20"/>
    <n v="384"/>
    <n v="294"/>
    <n v="90"/>
    <x v="0"/>
    <s v="GENERAL1554364"/>
  </r>
  <r>
    <n v="202002"/>
    <x v="0"/>
    <x v="1"/>
    <x v="1"/>
    <x v="139"/>
    <x v="1"/>
    <x v="1"/>
    <x v="17"/>
    <x v="1579"/>
    <x v="21"/>
    <n v="345"/>
    <n v="285"/>
    <n v="60"/>
    <x v="0"/>
    <s v="GENERAL1556368"/>
  </r>
  <r>
    <n v="202002"/>
    <x v="0"/>
    <x v="1"/>
    <x v="1"/>
    <x v="139"/>
    <x v="1"/>
    <x v="1"/>
    <x v="17"/>
    <x v="1580"/>
    <x v="6"/>
    <n v="80"/>
    <n v="60"/>
    <n v="20"/>
    <x v="0"/>
    <s v="GENERAL1556786"/>
  </r>
  <r>
    <n v="202002"/>
    <x v="0"/>
    <x v="1"/>
    <x v="1"/>
    <x v="139"/>
    <x v="1"/>
    <x v="1"/>
    <x v="17"/>
    <x v="1581"/>
    <x v="20"/>
    <n v="234"/>
    <n v="204"/>
    <n v="30"/>
    <x v="0"/>
    <s v="GENERAL1556893"/>
  </r>
  <r>
    <n v="202002"/>
    <x v="0"/>
    <x v="1"/>
    <x v="1"/>
    <x v="139"/>
    <x v="1"/>
    <x v="3"/>
    <x v="7"/>
    <x v="1582"/>
    <x v="9"/>
    <n v="11.94"/>
    <n v="71.28"/>
    <n v="-59.34"/>
    <x v="0"/>
    <s v="CATALOGUES1556538"/>
  </r>
  <r>
    <n v="202002"/>
    <x v="0"/>
    <x v="1"/>
    <x v="1"/>
    <x v="465"/>
    <x v="1"/>
    <x v="7"/>
    <x v="31"/>
    <x v="1583"/>
    <x v="7"/>
    <n v="26.96"/>
    <n v="11.26"/>
    <n v="15.700000000000001"/>
    <x v="0"/>
    <s v="MUGS &amp; TUMBLERS1557733"/>
  </r>
  <r>
    <n v="202002"/>
    <x v="0"/>
    <x v="1"/>
    <x v="1"/>
    <x v="465"/>
    <x v="1"/>
    <x v="7"/>
    <x v="13"/>
    <x v="1583"/>
    <x v="107"/>
    <n v="5069.3999999999996"/>
    <n v="2142.86"/>
    <n v="2926.5399999999995"/>
    <x v="0"/>
    <s v="SPORT BOTTLES1557733"/>
  </r>
  <r>
    <n v="202002"/>
    <x v="0"/>
    <x v="1"/>
    <x v="1"/>
    <x v="140"/>
    <x v="1"/>
    <x v="7"/>
    <x v="13"/>
    <x v="1584"/>
    <x v="6"/>
    <n v="16.62"/>
    <n v="5.68"/>
    <n v="10.940000000000001"/>
    <x v="0"/>
    <s v="SPORT BOTTLES1556475"/>
  </r>
  <r>
    <n v="202002"/>
    <x v="0"/>
    <x v="1"/>
    <x v="1"/>
    <x v="140"/>
    <x v="1"/>
    <x v="1"/>
    <x v="3"/>
    <x v="1584"/>
    <x v="7"/>
    <n v="28.02"/>
    <n v="15.1"/>
    <n v="12.92"/>
    <x v="0"/>
    <s v="WRITING1556475"/>
  </r>
  <r>
    <n v="202002"/>
    <x v="0"/>
    <x v="1"/>
    <x v="1"/>
    <x v="141"/>
    <x v="1"/>
    <x v="0"/>
    <x v="27"/>
    <x v="1585"/>
    <x v="6"/>
    <n v="5.7"/>
    <n v="2.4"/>
    <n v="3.3000000000000003"/>
    <x v="0"/>
    <s v="TRAVEL GIFTS1555469"/>
  </r>
  <r>
    <n v="202002"/>
    <x v="0"/>
    <x v="1"/>
    <x v="1"/>
    <x v="141"/>
    <x v="1"/>
    <x v="7"/>
    <x v="31"/>
    <x v="1586"/>
    <x v="314"/>
    <n v="29733.84"/>
    <n v="13349.32"/>
    <n v="16384.52"/>
    <x v="0"/>
    <s v="MUGS &amp; TUMBLERS1550971"/>
  </r>
  <r>
    <n v="202002"/>
    <x v="0"/>
    <x v="1"/>
    <x v="1"/>
    <x v="141"/>
    <x v="1"/>
    <x v="1"/>
    <x v="3"/>
    <x v="1587"/>
    <x v="71"/>
    <n v="224.7"/>
    <n v="127.74"/>
    <n v="96.96"/>
    <x v="0"/>
    <s v="WRITING1557339"/>
  </r>
  <r>
    <n v="202002"/>
    <x v="0"/>
    <x v="1"/>
    <x v="1"/>
    <x v="141"/>
    <x v="1"/>
    <x v="5"/>
    <x v="10"/>
    <x v="1588"/>
    <x v="8"/>
    <n v="4.16"/>
    <n v="1.64"/>
    <n v="2.5200000000000005"/>
    <x v="0"/>
    <s v="HOUSEWARES1556521"/>
  </r>
  <r>
    <n v="202002"/>
    <x v="0"/>
    <x v="1"/>
    <x v="1"/>
    <x v="141"/>
    <x v="1"/>
    <x v="5"/>
    <x v="10"/>
    <x v="1589"/>
    <x v="7"/>
    <n v="8.3800000000000008"/>
    <n v="4.5999999999999996"/>
    <n v="3.7800000000000011"/>
    <x v="0"/>
    <s v="HOUSEWARES1556562"/>
  </r>
  <r>
    <n v="202002"/>
    <x v="0"/>
    <x v="1"/>
    <x v="1"/>
    <x v="141"/>
    <x v="1"/>
    <x v="5"/>
    <x v="10"/>
    <x v="1590"/>
    <x v="6"/>
    <n v="1.4"/>
    <n v="0.16"/>
    <n v="1.24"/>
    <x v="0"/>
    <s v="HOUSEWARES1556565"/>
  </r>
  <r>
    <n v="202002"/>
    <x v="0"/>
    <x v="1"/>
    <x v="1"/>
    <x v="141"/>
    <x v="1"/>
    <x v="5"/>
    <x v="30"/>
    <x v="1591"/>
    <x v="6"/>
    <n v="9.98"/>
    <n v="4.42"/>
    <n v="5.5600000000000005"/>
    <x v="0"/>
    <s v="OUTDOOR &amp; LEISURE1556971"/>
  </r>
  <r>
    <n v="202002"/>
    <x v="0"/>
    <x v="1"/>
    <x v="1"/>
    <x v="142"/>
    <x v="0"/>
    <x v="1"/>
    <x v="3"/>
    <x v="1592"/>
    <x v="32"/>
    <n v="240"/>
    <n v="185.8"/>
    <n v="54.199999999999989"/>
    <x v="0"/>
    <s v="WRITING1556395"/>
  </r>
  <r>
    <n v="202002"/>
    <x v="0"/>
    <x v="1"/>
    <x v="1"/>
    <x v="466"/>
    <x v="0"/>
    <x v="2"/>
    <x v="5"/>
    <x v="1593"/>
    <x v="0"/>
    <n v="2100"/>
    <n v="1098.18"/>
    <n v="1001.8199999999999"/>
    <x v="0"/>
    <s v="POLOS1556036"/>
  </r>
  <r>
    <n v="202002"/>
    <x v="0"/>
    <x v="1"/>
    <x v="1"/>
    <x v="466"/>
    <x v="0"/>
    <x v="2"/>
    <x v="5"/>
    <x v="1594"/>
    <x v="1"/>
    <n v="210"/>
    <n v="98.42"/>
    <n v="111.58"/>
    <x v="0"/>
    <s v="POLOS1556430"/>
  </r>
  <r>
    <n v="202002"/>
    <x v="0"/>
    <x v="1"/>
    <x v="1"/>
    <x v="466"/>
    <x v="0"/>
    <x v="2"/>
    <x v="5"/>
    <x v="1595"/>
    <x v="1"/>
    <n v="210"/>
    <n v="112.58"/>
    <n v="97.42"/>
    <x v="0"/>
    <s v="POLOS1557324"/>
  </r>
  <r>
    <n v="202002"/>
    <x v="0"/>
    <x v="1"/>
    <x v="1"/>
    <x v="466"/>
    <x v="0"/>
    <x v="2"/>
    <x v="5"/>
    <x v="1596"/>
    <x v="2"/>
    <n v="143"/>
    <n v="77.92"/>
    <n v="65.08"/>
    <x v="0"/>
    <s v="POLOS1557950"/>
  </r>
  <r>
    <n v="202002"/>
    <x v="0"/>
    <x v="1"/>
    <x v="1"/>
    <x v="143"/>
    <x v="0"/>
    <x v="3"/>
    <x v="7"/>
    <x v="1597"/>
    <x v="14"/>
    <n v="59.8"/>
    <n v="105.3"/>
    <n v="-45.5"/>
    <x v="0"/>
    <s v="CATALOGUES1556350"/>
  </r>
  <r>
    <n v="202002"/>
    <x v="0"/>
    <x v="1"/>
    <x v="1"/>
    <x v="144"/>
    <x v="0"/>
    <x v="5"/>
    <x v="24"/>
    <x v="1598"/>
    <x v="6"/>
    <n v="6.68"/>
    <n v="3.02"/>
    <n v="3.6599999999999997"/>
    <x v="0"/>
    <s v="HBA1557081"/>
  </r>
  <r>
    <n v="202002"/>
    <x v="0"/>
    <x v="1"/>
    <x v="1"/>
    <x v="144"/>
    <x v="0"/>
    <x v="5"/>
    <x v="30"/>
    <x v="1598"/>
    <x v="7"/>
    <n v="6.28"/>
    <n v="2.76"/>
    <n v="3.5200000000000005"/>
    <x v="0"/>
    <s v="OUTDOOR &amp; LEISURE1557081"/>
  </r>
  <r>
    <n v="202002"/>
    <x v="0"/>
    <x v="1"/>
    <x v="1"/>
    <x v="467"/>
    <x v="1"/>
    <x v="0"/>
    <x v="0"/>
    <x v="1599"/>
    <x v="31"/>
    <n v="1260"/>
    <n v="540.46"/>
    <n v="719.54"/>
    <x v="0"/>
    <s v="BUSINESS CASES1555189"/>
  </r>
  <r>
    <n v="202002"/>
    <x v="0"/>
    <x v="1"/>
    <x v="1"/>
    <x v="467"/>
    <x v="1"/>
    <x v="7"/>
    <x v="13"/>
    <x v="1600"/>
    <x v="164"/>
    <n v="208.08"/>
    <n v="87.6"/>
    <n v="120.48000000000002"/>
    <x v="0"/>
    <s v="SPORT BOTTLES1556082"/>
  </r>
  <r>
    <n v="202002"/>
    <x v="0"/>
    <x v="1"/>
    <x v="1"/>
    <x v="467"/>
    <x v="1"/>
    <x v="6"/>
    <x v="32"/>
    <x v="1601"/>
    <x v="133"/>
    <n v="302.89999999999998"/>
    <n v="326.72000000000003"/>
    <n v="-23.82000000000005"/>
    <x v="0"/>
    <s v="GENERAL TECH1556412"/>
  </r>
  <r>
    <n v="202002"/>
    <x v="0"/>
    <x v="1"/>
    <x v="1"/>
    <x v="468"/>
    <x v="0"/>
    <x v="1"/>
    <x v="3"/>
    <x v="1602"/>
    <x v="32"/>
    <n v="380"/>
    <n v="166.98"/>
    <n v="213.02"/>
    <x v="0"/>
    <s v="WRITING1556493"/>
  </r>
  <r>
    <n v="202002"/>
    <x v="0"/>
    <x v="1"/>
    <x v="1"/>
    <x v="468"/>
    <x v="0"/>
    <x v="3"/>
    <x v="15"/>
    <x v="1602"/>
    <x v="40"/>
    <n v="400"/>
    <n v="37.880000000000003"/>
    <n v="362.12"/>
    <x v="0"/>
    <s v="DECORATION CHARGES1556493"/>
  </r>
  <r>
    <n v="202002"/>
    <x v="0"/>
    <x v="1"/>
    <x v="1"/>
    <x v="145"/>
    <x v="1"/>
    <x v="1"/>
    <x v="3"/>
    <x v="1603"/>
    <x v="32"/>
    <n v="300"/>
    <n v="166.24"/>
    <n v="133.76"/>
    <x v="0"/>
    <s v="WRITING1557298"/>
  </r>
  <r>
    <n v="202002"/>
    <x v="0"/>
    <x v="1"/>
    <x v="1"/>
    <x v="469"/>
    <x v="0"/>
    <x v="2"/>
    <x v="5"/>
    <x v="1604"/>
    <x v="2"/>
    <n v="146.30000000000001"/>
    <n v="63.4"/>
    <n v="82.9"/>
    <x v="0"/>
    <s v="POLOS1556636"/>
  </r>
  <r>
    <n v="202002"/>
    <x v="0"/>
    <x v="1"/>
    <x v="1"/>
    <x v="469"/>
    <x v="0"/>
    <x v="2"/>
    <x v="5"/>
    <x v="1605"/>
    <x v="144"/>
    <n v="463.22"/>
    <n v="199.26"/>
    <n v="263.96000000000004"/>
    <x v="0"/>
    <s v="POLOS1558015"/>
  </r>
  <r>
    <n v="202002"/>
    <x v="0"/>
    <x v="1"/>
    <x v="1"/>
    <x v="469"/>
    <x v="0"/>
    <x v="4"/>
    <x v="8"/>
    <x v="1605"/>
    <x v="6"/>
    <n v="39.979999999999997"/>
    <n v="16.260000000000002"/>
    <n v="23.719999999999995"/>
    <x v="0"/>
    <s v="JACKETS1558015"/>
  </r>
  <r>
    <n v="202002"/>
    <x v="0"/>
    <x v="1"/>
    <x v="1"/>
    <x v="470"/>
    <x v="1"/>
    <x v="1"/>
    <x v="14"/>
    <x v="1606"/>
    <x v="6"/>
    <n v="5.42"/>
    <n v="2.2200000000000002"/>
    <n v="3.1999999999999997"/>
    <x v="0"/>
    <s v="STATIONERY1555565"/>
  </r>
  <r>
    <n v="202002"/>
    <x v="0"/>
    <x v="1"/>
    <x v="1"/>
    <x v="470"/>
    <x v="1"/>
    <x v="1"/>
    <x v="3"/>
    <x v="1606"/>
    <x v="6"/>
    <n v="38.119999999999997"/>
    <n v="23.38"/>
    <n v="14.739999999999998"/>
    <x v="0"/>
    <s v="WRITING1555565"/>
  </r>
  <r>
    <n v="202002"/>
    <x v="0"/>
    <x v="1"/>
    <x v="1"/>
    <x v="470"/>
    <x v="1"/>
    <x v="1"/>
    <x v="3"/>
    <x v="1607"/>
    <x v="6"/>
    <n v="38.119999999999997"/>
    <n v="23.38"/>
    <n v="14.739999999999998"/>
    <x v="0"/>
    <s v="WRITING1556094"/>
  </r>
  <r>
    <n v="202002"/>
    <x v="0"/>
    <x v="1"/>
    <x v="1"/>
    <x v="146"/>
    <x v="1"/>
    <x v="7"/>
    <x v="29"/>
    <x v="1608"/>
    <x v="45"/>
    <n v="1663.74"/>
    <n v="539.38"/>
    <n v="1124.3600000000001"/>
    <x v="0"/>
    <s v="CERAMICS1554797"/>
  </r>
  <r>
    <n v="202002"/>
    <x v="0"/>
    <x v="1"/>
    <x v="1"/>
    <x v="146"/>
    <x v="1"/>
    <x v="7"/>
    <x v="35"/>
    <x v="1609"/>
    <x v="159"/>
    <n v="22776.799999999999"/>
    <n v="11836.06"/>
    <n v="10940.74"/>
    <x v="0"/>
    <s v="SPECIALTIES &amp; PACKAGING1556007"/>
  </r>
  <r>
    <n v="202002"/>
    <x v="0"/>
    <x v="1"/>
    <x v="1"/>
    <x v="146"/>
    <x v="1"/>
    <x v="3"/>
    <x v="15"/>
    <x v="1608"/>
    <x v="315"/>
    <n v="194.44"/>
    <n v="24.9"/>
    <n v="169.54"/>
    <x v="0"/>
    <s v="DECORATION CHARGES1554797"/>
  </r>
  <r>
    <n v="202002"/>
    <x v="0"/>
    <x v="1"/>
    <x v="1"/>
    <x v="471"/>
    <x v="0"/>
    <x v="9"/>
    <x v="28"/>
    <x v="1610"/>
    <x v="6"/>
    <n v="1.1599999999999999"/>
    <n v="0.74"/>
    <n v="0.41999999999999993"/>
    <x v="0"/>
    <s v="HEADWEAR1557801"/>
  </r>
  <r>
    <n v="202002"/>
    <x v="0"/>
    <x v="1"/>
    <x v="1"/>
    <x v="471"/>
    <x v="0"/>
    <x v="1"/>
    <x v="1"/>
    <x v="1611"/>
    <x v="21"/>
    <n v="155"/>
    <n v="103.8"/>
    <n v="51.2"/>
    <x v="0"/>
    <s v="DESKTOP1556595"/>
  </r>
  <r>
    <n v="202002"/>
    <x v="0"/>
    <x v="1"/>
    <x v="1"/>
    <x v="471"/>
    <x v="0"/>
    <x v="1"/>
    <x v="3"/>
    <x v="1611"/>
    <x v="21"/>
    <n v="90"/>
    <n v="37.659999999999997"/>
    <n v="52.34"/>
    <x v="0"/>
    <s v="WRITING1556595"/>
  </r>
  <r>
    <n v="202002"/>
    <x v="0"/>
    <x v="1"/>
    <x v="1"/>
    <x v="471"/>
    <x v="0"/>
    <x v="2"/>
    <x v="4"/>
    <x v="1612"/>
    <x v="7"/>
    <n v="106.28"/>
    <n v="45.48"/>
    <n v="60.800000000000004"/>
    <x v="0"/>
    <s v="FLEECE &amp; KNITS1556496"/>
  </r>
  <r>
    <n v="202002"/>
    <x v="0"/>
    <x v="1"/>
    <x v="1"/>
    <x v="471"/>
    <x v="0"/>
    <x v="2"/>
    <x v="5"/>
    <x v="1612"/>
    <x v="13"/>
    <n v="103.6"/>
    <n v="43.32"/>
    <n v="60.279999999999994"/>
    <x v="0"/>
    <s v="POLOS1556496"/>
  </r>
  <r>
    <n v="202002"/>
    <x v="0"/>
    <x v="1"/>
    <x v="1"/>
    <x v="471"/>
    <x v="0"/>
    <x v="3"/>
    <x v="15"/>
    <x v="1611"/>
    <x v="115"/>
    <n v="312"/>
    <n v="60.76"/>
    <n v="251.24"/>
    <x v="0"/>
    <s v="DECORATION CHARGES1556595"/>
  </r>
  <r>
    <n v="202002"/>
    <x v="0"/>
    <x v="1"/>
    <x v="1"/>
    <x v="471"/>
    <x v="0"/>
    <x v="6"/>
    <x v="32"/>
    <x v="1612"/>
    <x v="6"/>
    <n v="44.22"/>
    <n v="26.28"/>
    <n v="17.939999999999998"/>
    <x v="0"/>
    <s v="GENERAL TECH1556496"/>
  </r>
  <r>
    <n v="202002"/>
    <x v="0"/>
    <x v="1"/>
    <x v="1"/>
    <x v="471"/>
    <x v="0"/>
    <x v="10"/>
    <x v="36"/>
    <x v="1613"/>
    <x v="7"/>
    <n v="72.28"/>
    <n v="29.34"/>
    <n v="42.94"/>
    <x v="0"/>
    <s v="SHIRTS1557652"/>
  </r>
  <r>
    <n v="202002"/>
    <x v="0"/>
    <x v="1"/>
    <x v="1"/>
    <x v="148"/>
    <x v="0"/>
    <x v="1"/>
    <x v="17"/>
    <x v="1614"/>
    <x v="16"/>
    <n v="188"/>
    <n v="142"/>
    <n v="46"/>
    <x v="0"/>
    <s v="GENERAL1556318"/>
  </r>
  <r>
    <n v="202002"/>
    <x v="0"/>
    <x v="1"/>
    <x v="1"/>
    <x v="148"/>
    <x v="0"/>
    <x v="3"/>
    <x v="7"/>
    <x v="1615"/>
    <x v="14"/>
    <n v="39.799999999999997"/>
    <n v="105.3"/>
    <n v="-65.5"/>
    <x v="0"/>
    <s v="CATALOGUES1558088"/>
  </r>
  <r>
    <n v="202002"/>
    <x v="0"/>
    <x v="1"/>
    <x v="1"/>
    <x v="148"/>
    <x v="0"/>
    <x v="6"/>
    <x v="12"/>
    <x v="1616"/>
    <x v="6"/>
    <n v="38.58"/>
    <n v="36.92"/>
    <n v="1.6599999999999966"/>
    <x v="0"/>
    <s v="POWER1555354"/>
  </r>
  <r>
    <n v="202002"/>
    <x v="0"/>
    <x v="1"/>
    <x v="1"/>
    <x v="149"/>
    <x v="0"/>
    <x v="1"/>
    <x v="3"/>
    <x v="1617"/>
    <x v="34"/>
    <n v="42.08"/>
    <n v="31.9"/>
    <n v="10.18"/>
    <x v="0"/>
    <s v="WRITING1555445"/>
  </r>
  <r>
    <n v="202002"/>
    <x v="0"/>
    <x v="1"/>
    <x v="1"/>
    <x v="149"/>
    <x v="0"/>
    <x v="3"/>
    <x v="7"/>
    <x v="1618"/>
    <x v="66"/>
    <n v="39.840000000000003"/>
    <n v="49.8"/>
    <n v="-9.9599999999999937"/>
    <x v="0"/>
    <s v="CATALOGUES1556561"/>
  </r>
  <r>
    <n v="202002"/>
    <x v="0"/>
    <x v="1"/>
    <x v="1"/>
    <x v="150"/>
    <x v="1"/>
    <x v="0"/>
    <x v="20"/>
    <x v="1619"/>
    <x v="7"/>
    <n v="2.3199999999999998"/>
    <n v="1.1399999999999999"/>
    <n v="1.18"/>
    <x v="0"/>
    <s v="TOTES1555385"/>
  </r>
  <r>
    <n v="202002"/>
    <x v="0"/>
    <x v="1"/>
    <x v="1"/>
    <x v="150"/>
    <x v="1"/>
    <x v="0"/>
    <x v="20"/>
    <x v="1620"/>
    <x v="190"/>
    <n v="2484"/>
    <n v="1139.5999999999999"/>
    <n v="1344.4"/>
    <x v="0"/>
    <s v="TOTES1555947"/>
  </r>
  <r>
    <n v="202002"/>
    <x v="0"/>
    <x v="1"/>
    <x v="1"/>
    <x v="150"/>
    <x v="1"/>
    <x v="0"/>
    <x v="20"/>
    <x v="1621"/>
    <x v="6"/>
    <n v="2.92"/>
    <n v="1.1399999999999999"/>
    <n v="1.78"/>
    <x v="0"/>
    <s v="TOTES1556605"/>
  </r>
  <r>
    <n v="202002"/>
    <x v="0"/>
    <x v="1"/>
    <x v="1"/>
    <x v="150"/>
    <x v="1"/>
    <x v="7"/>
    <x v="13"/>
    <x v="1619"/>
    <x v="6"/>
    <n v="7.08"/>
    <n v="3.3"/>
    <n v="3.7800000000000002"/>
    <x v="0"/>
    <s v="SPORT BOTTLES1555385"/>
  </r>
  <r>
    <n v="202002"/>
    <x v="0"/>
    <x v="1"/>
    <x v="1"/>
    <x v="150"/>
    <x v="1"/>
    <x v="7"/>
    <x v="13"/>
    <x v="1622"/>
    <x v="190"/>
    <n v="11988"/>
    <n v="5978.44"/>
    <n v="6009.56"/>
    <x v="0"/>
    <s v="SPORT BOTTLES1556285"/>
  </r>
  <r>
    <n v="202002"/>
    <x v="0"/>
    <x v="1"/>
    <x v="1"/>
    <x v="150"/>
    <x v="1"/>
    <x v="4"/>
    <x v="8"/>
    <x v="1623"/>
    <x v="34"/>
    <n v="82.5"/>
    <n v="37"/>
    <n v="45.5"/>
    <x v="0"/>
    <s v="JACKETS1556940"/>
  </r>
  <r>
    <n v="202002"/>
    <x v="0"/>
    <x v="1"/>
    <x v="1"/>
    <x v="151"/>
    <x v="1"/>
    <x v="0"/>
    <x v="18"/>
    <x v="1624"/>
    <x v="250"/>
    <n v="684"/>
    <n v="407.14"/>
    <n v="276.86"/>
    <x v="0"/>
    <s v="BACKPACKS1556586"/>
  </r>
  <r>
    <n v="202002"/>
    <x v="0"/>
    <x v="1"/>
    <x v="1"/>
    <x v="151"/>
    <x v="1"/>
    <x v="0"/>
    <x v="18"/>
    <x v="1625"/>
    <x v="250"/>
    <n v="684"/>
    <n v="426.98"/>
    <n v="257.02"/>
    <x v="0"/>
    <s v="BACKPACKS1557358"/>
  </r>
  <r>
    <n v="202002"/>
    <x v="0"/>
    <x v="1"/>
    <x v="1"/>
    <x v="151"/>
    <x v="1"/>
    <x v="1"/>
    <x v="2"/>
    <x v="1624"/>
    <x v="8"/>
    <n v="29.76"/>
    <n v="12.64"/>
    <n v="17.12"/>
    <x v="0"/>
    <s v="UMBRELLAS1556586"/>
  </r>
  <r>
    <n v="202002"/>
    <x v="0"/>
    <x v="1"/>
    <x v="1"/>
    <x v="152"/>
    <x v="1"/>
    <x v="7"/>
    <x v="13"/>
    <x v="1626"/>
    <x v="316"/>
    <n v="1209.5999999999999"/>
    <n v="731.08"/>
    <n v="478.51999999999987"/>
    <x v="0"/>
    <s v="SPORT BOTTLES1556624"/>
  </r>
  <r>
    <n v="202002"/>
    <x v="0"/>
    <x v="1"/>
    <x v="1"/>
    <x v="152"/>
    <x v="1"/>
    <x v="1"/>
    <x v="3"/>
    <x v="1627"/>
    <x v="7"/>
    <n v="0.36"/>
    <n v="0.24"/>
    <n v="0.12"/>
    <x v="0"/>
    <s v="WRITING1556963"/>
  </r>
  <r>
    <n v="202002"/>
    <x v="0"/>
    <x v="1"/>
    <x v="1"/>
    <x v="152"/>
    <x v="1"/>
    <x v="3"/>
    <x v="15"/>
    <x v="1626"/>
    <x v="317"/>
    <n v="428.4"/>
    <n v="54.96"/>
    <n v="373.44"/>
    <x v="0"/>
    <s v="DECORATION CHARGES1556624"/>
  </r>
  <r>
    <n v="202002"/>
    <x v="0"/>
    <x v="1"/>
    <x v="1"/>
    <x v="153"/>
    <x v="1"/>
    <x v="3"/>
    <x v="15"/>
    <x v="1628"/>
    <x v="280"/>
    <n v="222.08"/>
    <n v="61.72"/>
    <n v="160.36000000000001"/>
    <x v="0"/>
    <s v="DECORATION CHARGES1555421"/>
  </r>
  <r>
    <n v="202002"/>
    <x v="0"/>
    <x v="1"/>
    <x v="1"/>
    <x v="153"/>
    <x v="1"/>
    <x v="4"/>
    <x v="34"/>
    <x v="1628"/>
    <x v="216"/>
    <n v="1381.58"/>
    <n v="637.32000000000005"/>
    <n v="744.25999999999988"/>
    <x v="0"/>
    <s v="VESTS-BODYWARMERS1555421"/>
  </r>
  <r>
    <n v="202002"/>
    <x v="0"/>
    <x v="1"/>
    <x v="1"/>
    <x v="472"/>
    <x v="1"/>
    <x v="6"/>
    <x v="32"/>
    <x v="1629"/>
    <x v="7"/>
    <n v="595.04"/>
    <n v="517.12"/>
    <n v="77.919999999999959"/>
    <x v="0"/>
    <s v="GENERAL TECH1555844"/>
  </r>
  <r>
    <n v="202002"/>
    <x v="0"/>
    <x v="1"/>
    <x v="1"/>
    <x v="154"/>
    <x v="1"/>
    <x v="7"/>
    <x v="13"/>
    <x v="1630"/>
    <x v="6"/>
    <n v="13.48"/>
    <n v="5.68"/>
    <n v="7.8000000000000007"/>
    <x v="0"/>
    <s v="SPORT BOTTLES1558102"/>
  </r>
  <r>
    <n v="202002"/>
    <x v="0"/>
    <x v="1"/>
    <x v="1"/>
    <x v="473"/>
    <x v="0"/>
    <x v="1"/>
    <x v="14"/>
    <x v="1631"/>
    <x v="171"/>
    <n v="1869.3"/>
    <n v="1111.3"/>
    <n v="758"/>
    <x v="0"/>
    <s v="STATIONERY1554959"/>
  </r>
  <r>
    <n v="202002"/>
    <x v="0"/>
    <x v="1"/>
    <x v="1"/>
    <x v="473"/>
    <x v="0"/>
    <x v="3"/>
    <x v="15"/>
    <x v="1631"/>
    <x v="235"/>
    <n v="321.39999999999998"/>
    <n v="37.979999999999997"/>
    <n v="283.41999999999996"/>
    <x v="0"/>
    <s v="DECORATION CHARGES1554959"/>
  </r>
  <r>
    <n v="202002"/>
    <x v="0"/>
    <x v="1"/>
    <x v="1"/>
    <x v="157"/>
    <x v="1"/>
    <x v="0"/>
    <x v="18"/>
    <x v="1632"/>
    <x v="7"/>
    <n v="33.56"/>
    <n v="11.8"/>
    <n v="21.76"/>
    <x v="0"/>
    <s v="BACKPACKS1557117"/>
  </r>
  <r>
    <n v="202002"/>
    <x v="0"/>
    <x v="1"/>
    <x v="1"/>
    <x v="157"/>
    <x v="1"/>
    <x v="7"/>
    <x v="31"/>
    <x v="1633"/>
    <x v="25"/>
    <n v="445.48"/>
    <n v="218.94"/>
    <n v="226.54000000000002"/>
    <x v="0"/>
    <s v="MUGS &amp; TUMBLERS1557618"/>
  </r>
  <r>
    <n v="202002"/>
    <x v="0"/>
    <x v="1"/>
    <x v="1"/>
    <x v="157"/>
    <x v="1"/>
    <x v="7"/>
    <x v="31"/>
    <x v="1634"/>
    <x v="103"/>
    <n v="223.48"/>
    <n v="109.84"/>
    <n v="113.63999999999999"/>
    <x v="0"/>
    <s v="MUGS &amp; TUMBLERS1557820"/>
  </r>
  <r>
    <n v="202002"/>
    <x v="0"/>
    <x v="1"/>
    <x v="1"/>
    <x v="157"/>
    <x v="1"/>
    <x v="7"/>
    <x v="13"/>
    <x v="1635"/>
    <x v="6"/>
    <n v="15.78"/>
    <n v="5.78"/>
    <n v="10"/>
    <x v="0"/>
    <s v="SPORT BOTTLES1557905"/>
  </r>
  <r>
    <n v="202002"/>
    <x v="0"/>
    <x v="1"/>
    <x v="1"/>
    <x v="157"/>
    <x v="1"/>
    <x v="1"/>
    <x v="3"/>
    <x v="1636"/>
    <x v="6"/>
    <n v="100.72"/>
    <n v="57.5"/>
    <n v="43.22"/>
    <x v="0"/>
    <s v="WRITING1556995"/>
  </r>
  <r>
    <n v="202002"/>
    <x v="0"/>
    <x v="1"/>
    <x v="1"/>
    <x v="157"/>
    <x v="1"/>
    <x v="5"/>
    <x v="23"/>
    <x v="1637"/>
    <x v="6"/>
    <n v="1.9"/>
    <n v="1"/>
    <n v="0.89999999999999991"/>
    <x v="0"/>
    <s v="SAFETY AUTO &amp; TOOLS1555518"/>
  </r>
  <r>
    <n v="202002"/>
    <x v="0"/>
    <x v="1"/>
    <x v="1"/>
    <x v="157"/>
    <x v="1"/>
    <x v="4"/>
    <x v="34"/>
    <x v="1637"/>
    <x v="9"/>
    <n v="219"/>
    <n v="99.8"/>
    <n v="119.2"/>
    <x v="0"/>
    <s v="VESTS-BODYWARMERS1555518"/>
  </r>
  <r>
    <n v="202002"/>
    <x v="0"/>
    <x v="1"/>
    <x v="1"/>
    <x v="157"/>
    <x v="1"/>
    <x v="4"/>
    <x v="34"/>
    <x v="1638"/>
    <x v="11"/>
    <n v="1569.5"/>
    <n v="727.52"/>
    <n v="841.98"/>
    <x v="0"/>
    <s v="VESTS-BODYWARMERS1556349"/>
  </r>
  <r>
    <n v="202002"/>
    <x v="0"/>
    <x v="1"/>
    <x v="1"/>
    <x v="158"/>
    <x v="1"/>
    <x v="0"/>
    <x v="20"/>
    <x v="1639"/>
    <x v="32"/>
    <n v="1080"/>
    <n v="734.66"/>
    <n v="345.34000000000003"/>
    <x v="0"/>
    <s v="TOTES1554334"/>
  </r>
  <r>
    <n v="202002"/>
    <x v="0"/>
    <x v="1"/>
    <x v="1"/>
    <x v="158"/>
    <x v="1"/>
    <x v="0"/>
    <x v="20"/>
    <x v="1640"/>
    <x v="32"/>
    <n v="880"/>
    <n v="504.74"/>
    <n v="375.26"/>
    <x v="0"/>
    <s v="TOTES1555616"/>
  </r>
  <r>
    <n v="202002"/>
    <x v="0"/>
    <x v="1"/>
    <x v="1"/>
    <x v="158"/>
    <x v="1"/>
    <x v="9"/>
    <x v="28"/>
    <x v="1640"/>
    <x v="23"/>
    <n v="242.78"/>
    <n v="108.98"/>
    <n v="133.80000000000001"/>
    <x v="0"/>
    <s v="HEADWEAR1555616"/>
  </r>
  <r>
    <n v="202002"/>
    <x v="0"/>
    <x v="1"/>
    <x v="1"/>
    <x v="158"/>
    <x v="1"/>
    <x v="1"/>
    <x v="14"/>
    <x v="1640"/>
    <x v="34"/>
    <n v="21.94"/>
    <n v="11.48"/>
    <n v="10.46"/>
    <x v="0"/>
    <s v="STATIONERY1555616"/>
  </r>
  <r>
    <n v="202002"/>
    <x v="0"/>
    <x v="1"/>
    <x v="1"/>
    <x v="158"/>
    <x v="1"/>
    <x v="1"/>
    <x v="3"/>
    <x v="1640"/>
    <x v="7"/>
    <n v="18.420000000000002"/>
    <n v="12.34"/>
    <n v="6.0800000000000018"/>
    <x v="0"/>
    <s v="WRITING1555616"/>
  </r>
  <r>
    <n v="202002"/>
    <x v="0"/>
    <x v="1"/>
    <x v="1"/>
    <x v="158"/>
    <x v="1"/>
    <x v="3"/>
    <x v="15"/>
    <x v="1639"/>
    <x v="40"/>
    <n v="460"/>
    <n v="113.58"/>
    <n v="346.42"/>
    <x v="0"/>
    <s v="DECORATION CHARGES1554334"/>
  </r>
  <r>
    <n v="202002"/>
    <x v="0"/>
    <x v="1"/>
    <x v="1"/>
    <x v="159"/>
    <x v="0"/>
    <x v="9"/>
    <x v="28"/>
    <x v="1641"/>
    <x v="6"/>
    <n v="2.78"/>
    <n v="2.2999999999999998"/>
    <n v="0.48"/>
    <x v="0"/>
    <s v="HEADWEAR1556764"/>
  </r>
  <r>
    <n v="202002"/>
    <x v="0"/>
    <x v="1"/>
    <x v="1"/>
    <x v="159"/>
    <x v="0"/>
    <x v="2"/>
    <x v="4"/>
    <x v="1642"/>
    <x v="34"/>
    <n v="45.94"/>
    <n v="48.16"/>
    <n v="-2.2199999999999989"/>
    <x v="0"/>
    <s v="FLEECE &amp; KNITS1556121"/>
  </r>
  <r>
    <n v="202002"/>
    <x v="0"/>
    <x v="1"/>
    <x v="1"/>
    <x v="159"/>
    <x v="0"/>
    <x v="6"/>
    <x v="32"/>
    <x v="1643"/>
    <x v="34"/>
    <n v="1"/>
    <n v="0.5"/>
    <n v="0.5"/>
    <x v="0"/>
    <s v="GENERAL TECH1557251"/>
  </r>
  <r>
    <n v="202002"/>
    <x v="0"/>
    <x v="1"/>
    <x v="1"/>
    <x v="160"/>
    <x v="0"/>
    <x v="0"/>
    <x v="20"/>
    <x v="1644"/>
    <x v="7"/>
    <n v="13.06"/>
    <n v="5.66"/>
    <n v="7.4"/>
    <x v="0"/>
    <s v="TOTES1556919"/>
  </r>
  <r>
    <n v="202002"/>
    <x v="0"/>
    <x v="1"/>
    <x v="1"/>
    <x v="161"/>
    <x v="1"/>
    <x v="1"/>
    <x v="17"/>
    <x v="1645"/>
    <x v="318"/>
    <n v="202.8"/>
    <n v="213.2"/>
    <n v="-10.399999999999977"/>
    <x v="0"/>
    <s v="GENERAL1554507"/>
  </r>
  <r>
    <n v="202002"/>
    <x v="0"/>
    <x v="1"/>
    <x v="1"/>
    <x v="161"/>
    <x v="1"/>
    <x v="6"/>
    <x v="32"/>
    <x v="1646"/>
    <x v="13"/>
    <n v="510.8"/>
    <n v="342"/>
    <n v="168.8"/>
    <x v="0"/>
    <s v="GENERAL TECH1557539"/>
  </r>
  <r>
    <n v="202002"/>
    <x v="0"/>
    <x v="1"/>
    <x v="1"/>
    <x v="162"/>
    <x v="1"/>
    <x v="7"/>
    <x v="13"/>
    <x v="1647"/>
    <x v="8"/>
    <n v="63.92"/>
    <n v="33.76"/>
    <n v="30.160000000000004"/>
    <x v="0"/>
    <s v="SPORT BOTTLES1557718"/>
  </r>
  <r>
    <n v="202002"/>
    <x v="0"/>
    <x v="1"/>
    <x v="1"/>
    <x v="162"/>
    <x v="1"/>
    <x v="1"/>
    <x v="17"/>
    <x v="1648"/>
    <x v="18"/>
    <n v="230"/>
    <n v="140"/>
    <n v="90"/>
    <x v="0"/>
    <s v="GENERAL1554457"/>
  </r>
  <r>
    <n v="202002"/>
    <x v="0"/>
    <x v="1"/>
    <x v="1"/>
    <x v="162"/>
    <x v="1"/>
    <x v="1"/>
    <x v="17"/>
    <x v="1649"/>
    <x v="32"/>
    <n v="320"/>
    <n v="300"/>
    <n v="20"/>
    <x v="0"/>
    <s v="GENERAL1556592"/>
  </r>
  <r>
    <n v="202002"/>
    <x v="0"/>
    <x v="1"/>
    <x v="1"/>
    <x v="162"/>
    <x v="1"/>
    <x v="1"/>
    <x v="3"/>
    <x v="1650"/>
    <x v="28"/>
    <n v="2301.1999999999998"/>
    <n v="1300.98"/>
    <n v="1000.2199999999998"/>
    <x v="0"/>
    <s v="WRITING1556923"/>
  </r>
  <r>
    <n v="202002"/>
    <x v="0"/>
    <x v="1"/>
    <x v="1"/>
    <x v="162"/>
    <x v="1"/>
    <x v="5"/>
    <x v="10"/>
    <x v="1647"/>
    <x v="2"/>
    <n v="15.4"/>
    <n v="6.08"/>
    <n v="9.32"/>
    <x v="0"/>
    <s v="HOUSEWARES1557718"/>
  </r>
  <r>
    <n v="202002"/>
    <x v="0"/>
    <x v="1"/>
    <x v="1"/>
    <x v="162"/>
    <x v="1"/>
    <x v="2"/>
    <x v="5"/>
    <x v="1651"/>
    <x v="140"/>
    <n v="80.819999999999993"/>
    <n v="63.2"/>
    <n v="17.61999999999999"/>
    <x v="0"/>
    <s v="POLOS1556096"/>
  </r>
  <r>
    <n v="202002"/>
    <x v="0"/>
    <x v="1"/>
    <x v="1"/>
    <x v="163"/>
    <x v="1"/>
    <x v="9"/>
    <x v="28"/>
    <x v="1652"/>
    <x v="59"/>
    <n v="162.4"/>
    <n v="65.66"/>
    <n v="96.740000000000009"/>
    <x v="0"/>
    <s v="HEADWEAR1556543"/>
  </r>
  <r>
    <n v="202002"/>
    <x v="0"/>
    <x v="1"/>
    <x v="1"/>
    <x v="163"/>
    <x v="1"/>
    <x v="9"/>
    <x v="28"/>
    <x v="1653"/>
    <x v="59"/>
    <n v="162.4"/>
    <n v="65.66"/>
    <n v="96.740000000000009"/>
    <x v="0"/>
    <s v="HEADWEAR1556546"/>
  </r>
  <r>
    <n v="202002"/>
    <x v="0"/>
    <x v="1"/>
    <x v="1"/>
    <x v="163"/>
    <x v="1"/>
    <x v="9"/>
    <x v="28"/>
    <x v="1654"/>
    <x v="12"/>
    <n v="139.19999999999999"/>
    <n v="56.28"/>
    <n v="82.919999999999987"/>
    <x v="0"/>
    <s v="HEADWEAR1556552"/>
  </r>
  <r>
    <n v="202002"/>
    <x v="0"/>
    <x v="1"/>
    <x v="1"/>
    <x v="163"/>
    <x v="1"/>
    <x v="3"/>
    <x v="15"/>
    <x v="1652"/>
    <x v="319"/>
    <n v="450.8"/>
    <n v="38.58"/>
    <n v="412.22"/>
    <x v="0"/>
    <s v="DECORATION CHARGES1556543"/>
  </r>
  <r>
    <n v="202002"/>
    <x v="0"/>
    <x v="1"/>
    <x v="1"/>
    <x v="163"/>
    <x v="1"/>
    <x v="3"/>
    <x v="15"/>
    <x v="1653"/>
    <x v="319"/>
    <n v="450.8"/>
    <n v="38.58"/>
    <n v="412.22"/>
    <x v="0"/>
    <s v="DECORATION CHARGES1556546"/>
  </r>
  <r>
    <n v="202002"/>
    <x v="0"/>
    <x v="1"/>
    <x v="1"/>
    <x v="163"/>
    <x v="1"/>
    <x v="3"/>
    <x v="15"/>
    <x v="1654"/>
    <x v="193"/>
    <n v="223.6"/>
    <n v="20.84"/>
    <n v="202.76"/>
    <x v="0"/>
    <s v="DECORATION CHARGES1556552"/>
  </r>
  <r>
    <n v="202002"/>
    <x v="0"/>
    <x v="1"/>
    <x v="1"/>
    <x v="163"/>
    <x v="1"/>
    <x v="4"/>
    <x v="8"/>
    <x v="1655"/>
    <x v="65"/>
    <n v="1860"/>
    <n v="724.68"/>
    <n v="1135.3200000000002"/>
    <x v="0"/>
    <s v="JACKETS1555456"/>
  </r>
  <r>
    <n v="202002"/>
    <x v="0"/>
    <x v="1"/>
    <x v="1"/>
    <x v="474"/>
    <x v="0"/>
    <x v="9"/>
    <x v="28"/>
    <x v="1656"/>
    <x v="21"/>
    <n v="1795"/>
    <n v="1194.44"/>
    <n v="600.55999999999995"/>
    <x v="0"/>
    <s v="HEADWEAR1547474"/>
  </r>
  <r>
    <n v="202002"/>
    <x v="0"/>
    <x v="1"/>
    <x v="1"/>
    <x v="164"/>
    <x v="1"/>
    <x v="0"/>
    <x v="18"/>
    <x v="1657"/>
    <x v="214"/>
    <n v="340.46"/>
    <n v="169.74"/>
    <n v="170.71999999999997"/>
    <x v="0"/>
    <s v="BACKPACKS1556582"/>
  </r>
  <r>
    <n v="202002"/>
    <x v="0"/>
    <x v="1"/>
    <x v="1"/>
    <x v="164"/>
    <x v="1"/>
    <x v="0"/>
    <x v="18"/>
    <x v="1658"/>
    <x v="79"/>
    <n v="126"/>
    <n v="62.82"/>
    <n v="63.18"/>
    <x v="0"/>
    <s v="BACKPACKS1556716"/>
  </r>
  <r>
    <n v="202002"/>
    <x v="0"/>
    <x v="1"/>
    <x v="1"/>
    <x v="164"/>
    <x v="1"/>
    <x v="1"/>
    <x v="17"/>
    <x v="1659"/>
    <x v="15"/>
    <n v="63"/>
    <n v="33.22"/>
    <n v="29.78"/>
    <x v="0"/>
    <s v="GENERAL1557073"/>
  </r>
  <r>
    <n v="202002"/>
    <x v="0"/>
    <x v="1"/>
    <x v="1"/>
    <x v="164"/>
    <x v="1"/>
    <x v="1"/>
    <x v="3"/>
    <x v="1660"/>
    <x v="2"/>
    <n v="21.26"/>
    <n v="15.14"/>
    <n v="6.120000000000001"/>
    <x v="0"/>
    <s v="WRITING1555703"/>
  </r>
  <r>
    <n v="202002"/>
    <x v="0"/>
    <x v="1"/>
    <x v="1"/>
    <x v="164"/>
    <x v="1"/>
    <x v="8"/>
    <x v="16"/>
    <x v="1661"/>
    <x v="212"/>
    <n v="310.2"/>
    <n v="184.16"/>
    <n v="126.03999999999999"/>
    <x v="0"/>
    <s v="MEMORY1554826"/>
  </r>
  <r>
    <n v="202002"/>
    <x v="0"/>
    <x v="1"/>
    <x v="1"/>
    <x v="164"/>
    <x v="1"/>
    <x v="3"/>
    <x v="15"/>
    <x v="1661"/>
    <x v="204"/>
    <n v="122"/>
    <n v="37.26"/>
    <n v="84.740000000000009"/>
    <x v="0"/>
    <s v="DECORATION CHARGES1554826"/>
  </r>
  <r>
    <n v="202002"/>
    <x v="0"/>
    <x v="1"/>
    <x v="1"/>
    <x v="164"/>
    <x v="1"/>
    <x v="6"/>
    <x v="11"/>
    <x v="1657"/>
    <x v="140"/>
    <n v="68.22"/>
    <n v="41.3"/>
    <n v="26.92"/>
    <x v="0"/>
    <s v="AUDIO1556582"/>
  </r>
  <r>
    <n v="202002"/>
    <x v="0"/>
    <x v="1"/>
    <x v="1"/>
    <x v="475"/>
    <x v="0"/>
    <x v="1"/>
    <x v="3"/>
    <x v="1662"/>
    <x v="9"/>
    <n v="2.94"/>
    <n v="1.24"/>
    <n v="1.7"/>
    <x v="0"/>
    <s v="WRITING1556447"/>
  </r>
  <r>
    <n v="202002"/>
    <x v="0"/>
    <x v="1"/>
    <x v="1"/>
    <x v="475"/>
    <x v="0"/>
    <x v="1"/>
    <x v="3"/>
    <x v="1663"/>
    <x v="6"/>
    <n v="0.62"/>
    <n v="0.28000000000000003"/>
    <n v="0.33999999999999997"/>
    <x v="0"/>
    <s v="WRITING1556941"/>
  </r>
  <r>
    <n v="202002"/>
    <x v="0"/>
    <x v="1"/>
    <x v="1"/>
    <x v="475"/>
    <x v="0"/>
    <x v="1"/>
    <x v="3"/>
    <x v="1664"/>
    <x v="7"/>
    <n v="0.36"/>
    <n v="0.16"/>
    <n v="0.19999999999999998"/>
    <x v="0"/>
    <s v="WRITING1557845"/>
  </r>
  <r>
    <n v="202002"/>
    <x v="0"/>
    <x v="1"/>
    <x v="1"/>
    <x v="167"/>
    <x v="1"/>
    <x v="0"/>
    <x v="19"/>
    <x v="1665"/>
    <x v="6"/>
    <n v="3.7"/>
    <n v="1"/>
    <n v="2.7"/>
    <x v="0"/>
    <s v="COOLERS1555112"/>
  </r>
  <r>
    <n v="202002"/>
    <x v="0"/>
    <x v="1"/>
    <x v="1"/>
    <x v="167"/>
    <x v="1"/>
    <x v="1"/>
    <x v="1"/>
    <x v="1666"/>
    <x v="8"/>
    <n v="9.82"/>
    <n v="7.94"/>
    <n v="1.88"/>
    <x v="0"/>
    <s v="DESKTOP1557421"/>
  </r>
  <r>
    <n v="202002"/>
    <x v="0"/>
    <x v="1"/>
    <x v="1"/>
    <x v="167"/>
    <x v="1"/>
    <x v="1"/>
    <x v="14"/>
    <x v="1666"/>
    <x v="6"/>
    <n v="2.5"/>
    <n v="1.98"/>
    <n v="0.52"/>
    <x v="0"/>
    <s v="STATIONERY1557421"/>
  </r>
  <r>
    <n v="202002"/>
    <x v="0"/>
    <x v="1"/>
    <x v="1"/>
    <x v="167"/>
    <x v="1"/>
    <x v="1"/>
    <x v="2"/>
    <x v="1666"/>
    <x v="6"/>
    <n v="9.0399999999999991"/>
    <n v="6.84"/>
    <n v="2.1999999999999993"/>
    <x v="0"/>
    <s v="UMBRELLAS1557421"/>
  </r>
  <r>
    <n v="202002"/>
    <x v="0"/>
    <x v="1"/>
    <x v="1"/>
    <x v="167"/>
    <x v="1"/>
    <x v="5"/>
    <x v="24"/>
    <x v="1666"/>
    <x v="13"/>
    <n v="9.3800000000000008"/>
    <n v="7.56"/>
    <n v="1.8200000000000012"/>
    <x v="0"/>
    <s v="HBA1557421"/>
  </r>
  <r>
    <n v="202002"/>
    <x v="0"/>
    <x v="1"/>
    <x v="1"/>
    <x v="167"/>
    <x v="1"/>
    <x v="5"/>
    <x v="10"/>
    <x v="1666"/>
    <x v="34"/>
    <n v="14.56"/>
    <n v="9.58"/>
    <n v="4.9800000000000004"/>
    <x v="0"/>
    <s v="HOUSEWARES1557421"/>
  </r>
  <r>
    <n v="202002"/>
    <x v="0"/>
    <x v="1"/>
    <x v="1"/>
    <x v="167"/>
    <x v="1"/>
    <x v="5"/>
    <x v="30"/>
    <x v="1666"/>
    <x v="7"/>
    <n v="2.72"/>
    <n v="2.6"/>
    <n v="0.12000000000000011"/>
    <x v="0"/>
    <s v="OUTDOOR &amp; LEISURE1557421"/>
  </r>
  <r>
    <n v="202002"/>
    <x v="0"/>
    <x v="1"/>
    <x v="1"/>
    <x v="167"/>
    <x v="1"/>
    <x v="2"/>
    <x v="5"/>
    <x v="1666"/>
    <x v="7"/>
    <n v="13.46"/>
    <n v="12.34"/>
    <n v="1.120000000000001"/>
    <x v="0"/>
    <s v="POLOS1557421"/>
  </r>
  <r>
    <n v="202002"/>
    <x v="0"/>
    <x v="1"/>
    <x v="1"/>
    <x v="167"/>
    <x v="1"/>
    <x v="3"/>
    <x v="15"/>
    <x v="1667"/>
    <x v="61"/>
    <n v="340.56"/>
    <n v="31.2"/>
    <n v="309.36"/>
    <x v="0"/>
    <s v="DECORATION CHARGES1557903"/>
  </r>
  <r>
    <n v="202002"/>
    <x v="0"/>
    <x v="1"/>
    <x v="1"/>
    <x v="167"/>
    <x v="1"/>
    <x v="6"/>
    <x v="32"/>
    <x v="1667"/>
    <x v="19"/>
    <n v="200.4"/>
    <n v="103.34"/>
    <n v="97.06"/>
    <x v="0"/>
    <s v="GENERAL TECH1557903"/>
  </r>
  <r>
    <n v="202002"/>
    <x v="0"/>
    <x v="1"/>
    <x v="1"/>
    <x v="169"/>
    <x v="0"/>
    <x v="0"/>
    <x v="20"/>
    <x v="1668"/>
    <x v="18"/>
    <n v="530"/>
    <n v="258.36"/>
    <n v="271.64"/>
    <x v="0"/>
    <s v="TOTES1556241"/>
  </r>
  <r>
    <n v="202002"/>
    <x v="0"/>
    <x v="1"/>
    <x v="1"/>
    <x v="169"/>
    <x v="0"/>
    <x v="7"/>
    <x v="29"/>
    <x v="1669"/>
    <x v="22"/>
    <n v="110.4"/>
    <n v="74"/>
    <n v="36.400000000000006"/>
    <x v="0"/>
    <s v="CERAMICS1557672"/>
  </r>
  <r>
    <n v="202002"/>
    <x v="0"/>
    <x v="1"/>
    <x v="1"/>
    <x v="169"/>
    <x v="0"/>
    <x v="3"/>
    <x v="15"/>
    <x v="1668"/>
    <x v="19"/>
    <n v="340"/>
    <n v="152.44"/>
    <n v="187.56"/>
    <x v="0"/>
    <s v="DECORATION CHARGES1556241"/>
  </r>
  <r>
    <n v="202002"/>
    <x v="0"/>
    <x v="1"/>
    <x v="1"/>
    <x v="169"/>
    <x v="0"/>
    <x v="3"/>
    <x v="15"/>
    <x v="1669"/>
    <x v="23"/>
    <n v="199.2"/>
    <n v="15.42"/>
    <n v="183.78"/>
    <x v="0"/>
    <s v="DECORATION CHARGES1557672"/>
  </r>
  <r>
    <n v="202002"/>
    <x v="0"/>
    <x v="1"/>
    <x v="1"/>
    <x v="476"/>
    <x v="0"/>
    <x v="0"/>
    <x v="18"/>
    <x v="1670"/>
    <x v="320"/>
    <n v="13007.5"/>
    <n v="5580.64"/>
    <n v="7426.86"/>
    <x v="0"/>
    <s v="BACKPACKS1557726"/>
  </r>
  <r>
    <n v="202002"/>
    <x v="0"/>
    <x v="1"/>
    <x v="1"/>
    <x v="477"/>
    <x v="1"/>
    <x v="5"/>
    <x v="10"/>
    <x v="1671"/>
    <x v="2"/>
    <n v="92.8"/>
    <n v="44.38"/>
    <n v="48.419999999999995"/>
    <x v="0"/>
    <s v="HOUSEWARES1555545"/>
  </r>
  <r>
    <n v="202002"/>
    <x v="0"/>
    <x v="1"/>
    <x v="1"/>
    <x v="477"/>
    <x v="1"/>
    <x v="3"/>
    <x v="7"/>
    <x v="1672"/>
    <x v="133"/>
    <n v="19.940000000000001"/>
    <n v="39.6"/>
    <n v="-19.66"/>
    <x v="0"/>
    <s v="CATALOGUES1555440"/>
  </r>
  <r>
    <n v="202002"/>
    <x v="0"/>
    <x v="1"/>
    <x v="1"/>
    <x v="478"/>
    <x v="0"/>
    <x v="1"/>
    <x v="17"/>
    <x v="1673"/>
    <x v="18"/>
    <n v="460"/>
    <n v="370"/>
    <n v="90"/>
    <x v="0"/>
    <s v="GENERAL1554801"/>
  </r>
  <r>
    <n v="202002"/>
    <x v="0"/>
    <x v="1"/>
    <x v="1"/>
    <x v="478"/>
    <x v="0"/>
    <x v="1"/>
    <x v="17"/>
    <x v="1674"/>
    <x v="18"/>
    <n v="410"/>
    <n v="310"/>
    <n v="100"/>
    <x v="0"/>
    <s v="GENERAL1554907"/>
  </r>
  <r>
    <n v="202002"/>
    <x v="0"/>
    <x v="1"/>
    <x v="1"/>
    <x v="478"/>
    <x v="0"/>
    <x v="1"/>
    <x v="17"/>
    <x v="1675"/>
    <x v="32"/>
    <n v="1500"/>
    <n v="1460"/>
    <n v="40"/>
    <x v="0"/>
    <s v="GENERAL1556625"/>
  </r>
  <r>
    <n v="202002"/>
    <x v="0"/>
    <x v="1"/>
    <x v="1"/>
    <x v="478"/>
    <x v="0"/>
    <x v="1"/>
    <x v="17"/>
    <x v="1676"/>
    <x v="51"/>
    <n v="344"/>
    <n v="304"/>
    <n v="40"/>
    <x v="0"/>
    <s v="GENERAL1556687"/>
  </r>
  <r>
    <n v="202002"/>
    <x v="0"/>
    <x v="1"/>
    <x v="1"/>
    <x v="170"/>
    <x v="1"/>
    <x v="2"/>
    <x v="5"/>
    <x v="1677"/>
    <x v="133"/>
    <n v="125.86"/>
    <n v="58.5"/>
    <n v="67.36"/>
    <x v="0"/>
    <s v="POLOS1555876"/>
  </r>
  <r>
    <n v="202002"/>
    <x v="0"/>
    <x v="1"/>
    <x v="1"/>
    <x v="170"/>
    <x v="1"/>
    <x v="2"/>
    <x v="5"/>
    <x v="1678"/>
    <x v="75"/>
    <n v="413.54"/>
    <n v="206.18"/>
    <n v="207.36"/>
    <x v="0"/>
    <s v="POLOS1557601"/>
  </r>
  <r>
    <n v="202002"/>
    <x v="0"/>
    <x v="1"/>
    <x v="1"/>
    <x v="170"/>
    <x v="1"/>
    <x v="2"/>
    <x v="6"/>
    <x v="1679"/>
    <x v="321"/>
    <n v="520.76"/>
    <n v="238.52"/>
    <n v="282.24"/>
    <x v="0"/>
    <s v="T-SHIRTS &amp; ACTIVE TOPS1557045"/>
  </r>
  <r>
    <n v="202002"/>
    <x v="0"/>
    <x v="1"/>
    <x v="1"/>
    <x v="171"/>
    <x v="0"/>
    <x v="0"/>
    <x v="18"/>
    <x v="1680"/>
    <x v="6"/>
    <n v="22.98"/>
    <n v="9.86"/>
    <n v="13.120000000000001"/>
    <x v="0"/>
    <s v="BACKPACKS1556968"/>
  </r>
  <r>
    <n v="202002"/>
    <x v="0"/>
    <x v="1"/>
    <x v="1"/>
    <x v="171"/>
    <x v="0"/>
    <x v="1"/>
    <x v="14"/>
    <x v="1681"/>
    <x v="6"/>
    <n v="1.26"/>
    <n v="0.72"/>
    <n v="0.54"/>
    <x v="0"/>
    <s v="STATIONERY1556116"/>
  </r>
  <r>
    <n v="202002"/>
    <x v="0"/>
    <x v="1"/>
    <x v="1"/>
    <x v="171"/>
    <x v="0"/>
    <x v="1"/>
    <x v="14"/>
    <x v="1682"/>
    <x v="38"/>
    <n v="712.98"/>
    <n v="299.64"/>
    <n v="413.34000000000003"/>
    <x v="0"/>
    <s v="STATIONERY1556268"/>
  </r>
  <r>
    <n v="202002"/>
    <x v="0"/>
    <x v="1"/>
    <x v="1"/>
    <x v="171"/>
    <x v="0"/>
    <x v="4"/>
    <x v="8"/>
    <x v="1683"/>
    <x v="9"/>
    <n v="387.84"/>
    <n v="166.66"/>
    <n v="221.17999999999998"/>
    <x v="0"/>
    <s v="JACKETS1558130"/>
  </r>
  <r>
    <n v="202002"/>
    <x v="0"/>
    <x v="1"/>
    <x v="1"/>
    <x v="171"/>
    <x v="0"/>
    <x v="4"/>
    <x v="34"/>
    <x v="1684"/>
    <x v="7"/>
    <n v="73"/>
    <n v="33.24"/>
    <n v="39.76"/>
    <x v="0"/>
    <s v="VESTS-BODYWARMERS1557292"/>
  </r>
  <r>
    <n v="202002"/>
    <x v="0"/>
    <x v="1"/>
    <x v="1"/>
    <x v="171"/>
    <x v="0"/>
    <x v="6"/>
    <x v="32"/>
    <x v="1681"/>
    <x v="6"/>
    <n v="0.56000000000000005"/>
    <n v="0.24"/>
    <n v="0.32000000000000006"/>
    <x v="0"/>
    <s v="GENERAL TECH1556116"/>
  </r>
  <r>
    <n v="202002"/>
    <x v="0"/>
    <x v="1"/>
    <x v="1"/>
    <x v="171"/>
    <x v="0"/>
    <x v="6"/>
    <x v="32"/>
    <x v="1685"/>
    <x v="6"/>
    <n v="0.6"/>
    <n v="0.32"/>
    <n v="0.27999999999999997"/>
    <x v="0"/>
    <s v="GENERAL TECH1556117"/>
  </r>
  <r>
    <n v="202002"/>
    <x v="0"/>
    <x v="1"/>
    <x v="1"/>
    <x v="479"/>
    <x v="0"/>
    <x v="5"/>
    <x v="24"/>
    <x v="1686"/>
    <x v="6"/>
    <n v="0.8"/>
    <n v="0.36"/>
    <n v="0.44000000000000006"/>
    <x v="0"/>
    <s v="HBA1557455"/>
  </r>
  <r>
    <n v="202002"/>
    <x v="0"/>
    <x v="1"/>
    <x v="1"/>
    <x v="479"/>
    <x v="0"/>
    <x v="5"/>
    <x v="24"/>
    <x v="1687"/>
    <x v="175"/>
    <n v="64.8"/>
    <n v="29.3"/>
    <n v="35.5"/>
    <x v="0"/>
    <s v="HBA1557602"/>
  </r>
  <r>
    <n v="202002"/>
    <x v="0"/>
    <x v="1"/>
    <x v="1"/>
    <x v="172"/>
    <x v="1"/>
    <x v="6"/>
    <x v="11"/>
    <x v="487"/>
    <x v="7"/>
    <n v="15.96"/>
    <n v="11.18"/>
    <n v="4.7800000000000011"/>
    <x v="0"/>
    <s v="AUDIO1552578"/>
  </r>
  <r>
    <n v="202002"/>
    <x v="0"/>
    <x v="1"/>
    <x v="1"/>
    <x v="173"/>
    <x v="1"/>
    <x v="0"/>
    <x v="18"/>
    <x v="1688"/>
    <x v="7"/>
    <n v="52.58"/>
    <n v="14.84"/>
    <n v="37.739999999999995"/>
    <x v="0"/>
    <s v="BACKPACKS1557063"/>
  </r>
  <r>
    <n v="202002"/>
    <x v="0"/>
    <x v="1"/>
    <x v="1"/>
    <x v="173"/>
    <x v="1"/>
    <x v="5"/>
    <x v="30"/>
    <x v="1689"/>
    <x v="322"/>
    <n v="7540"/>
    <n v="3346.58"/>
    <n v="4193.42"/>
    <x v="0"/>
    <s v="OUTDOOR &amp; LEISURE1555405"/>
  </r>
  <r>
    <n v="202002"/>
    <x v="0"/>
    <x v="1"/>
    <x v="1"/>
    <x v="173"/>
    <x v="1"/>
    <x v="2"/>
    <x v="5"/>
    <x v="1690"/>
    <x v="21"/>
    <n v="3985"/>
    <n v="1899.5"/>
    <n v="2085.5"/>
    <x v="0"/>
    <s v="POLOS1557502"/>
  </r>
  <r>
    <n v="202002"/>
    <x v="0"/>
    <x v="1"/>
    <x v="1"/>
    <x v="173"/>
    <x v="1"/>
    <x v="6"/>
    <x v="32"/>
    <x v="1691"/>
    <x v="6"/>
    <n v="2.62"/>
    <n v="1.08"/>
    <n v="1.54"/>
    <x v="0"/>
    <s v="GENERAL TECH1556218"/>
  </r>
  <r>
    <n v="202002"/>
    <x v="0"/>
    <x v="1"/>
    <x v="1"/>
    <x v="175"/>
    <x v="1"/>
    <x v="9"/>
    <x v="28"/>
    <x v="1692"/>
    <x v="6"/>
    <n v="10.38"/>
    <n v="4.54"/>
    <n v="5.8400000000000007"/>
    <x v="0"/>
    <s v="HEADWEAR1555242"/>
  </r>
  <r>
    <n v="202002"/>
    <x v="0"/>
    <x v="1"/>
    <x v="1"/>
    <x v="175"/>
    <x v="1"/>
    <x v="5"/>
    <x v="10"/>
    <x v="1693"/>
    <x v="16"/>
    <n v="3598"/>
    <n v="1339.98"/>
    <n v="2258.02"/>
    <x v="0"/>
    <s v="HOUSEWARES1555807"/>
  </r>
  <r>
    <n v="202002"/>
    <x v="0"/>
    <x v="1"/>
    <x v="1"/>
    <x v="175"/>
    <x v="1"/>
    <x v="2"/>
    <x v="4"/>
    <x v="1694"/>
    <x v="8"/>
    <n v="80.180000000000007"/>
    <n v="63.48"/>
    <n v="16.70000000000001"/>
    <x v="0"/>
    <s v="FLEECE &amp; KNITS1555514"/>
  </r>
  <r>
    <n v="202002"/>
    <x v="0"/>
    <x v="1"/>
    <x v="1"/>
    <x v="175"/>
    <x v="1"/>
    <x v="2"/>
    <x v="4"/>
    <x v="1695"/>
    <x v="8"/>
    <n v="214"/>
    <n v="79.72"/>
    <n v="134.28"/>
    <x v="0"/>
    <s v="FLEECE &amp; KNITS1557366"/>
  </r>
  <r>
    <n v="202002"/>
    <x v="0"/>
    <x v="1"/>
    <x v="1"/>
    <x v="175"/>
    <x v="1"/>
    <x v="2"/>
    <x v="5"/>
    <x v="1696"/>
    <x v="6"/>
    <n v="15.14"/>
    <n v="7.38"/>
    <n v="7.7600000000000007"/>
    <x v="0"/>
    <s v="POLOS1556139"/>
  </r>
  <r>
    <n v="202002"/>
    <x v="0"/>
    <x v="1"/>
    <x v="1"/>
    <x v="175"/>
    <x v="1"/>
    <x v="2"/>
    <x v="5"/>
    <x v="1697"/>
    <x v="145"/>
    <n v="-151.4"/>
    <n v="-77.66"/>
    <n v="-73.740000000000009"/>
    <x v="1"/>
    <s v="POLOS1557159"/>
  </r>
  <r>
    <n v="202002"/>
    <x v="0"/>
    <x v="1"/>
    <x v="1"/>
    <x v="175"/>
    <x v="1"/>
    <x v="2"/>
    <x v="6"/>
    <x v="1692"/>
    <x v="7"/>
    <n v="36.36"/>
    <n v="18.28"/>
    <n v="18.079999999999998"/>
    <x v="0"/>
    <s v="T-SHIRTS &amp; ACTIVE TOPS1555242"/>
  </r>
  <r>
    <n v="202002"/>
    <x v="0"/>
    <x v="1"/>
    <x v="1"/>
    <x v="175"/>
    <x v="1"/>
    <x v="3"/>
    <x v="7"/>
    <x v="1698"/>
    <x v="9"/>
    <n v="11.94"/>
    <n v="71.28"/>
    <n v="-59.34"/>
    <x v="0"/>
    <s v="CATALOGUES1557172"/>
  </r>
  <r>
    <n v="202002"/>
    <x v="0"/>
    <x v="1"/>
    <x v="1"/>
    <x v="175"/>
    <x v="1"/>
    <x v="3"/>
    <x v="15"/>
    <x v="1693"/>
    <x v="42"/>
    <n v="130"/>
    <n v="2.44"/>
    <n v="127.56"/>
    <x v="0"/>
    <s v="DECORATION CHARGES1555807"/>
  </r>
  <r>
    <n v="202002"/>
    <x v="0"/>
    <x v="1"/>
    <x v="1"/>
    <x v="175"/>
    <x v="1"/>
    <x v="6"/>
    <x v="12"/>
    <x v="1696"/>
    <x v="31"/>
    <n v="5292"/>
    <n v="1770.28"/>
    <n v="3521.7200000000003"/>
    <x v="0"/>
    <s v="POWER1556139"/>
  </r>
  <r>
    <n v="202002"/>
    <x v="0"/>
    <x v="1"/>
    <x v="1"/>
    <x v="175"/>
    <x v="1"/>
    <x v="10"/>
    <x v="36"/>
    <x v="1696"/>
    <x v="164"/>
    <n v="540.24"/>
    <n v="287.74"/>
    <n v="252.5"/>
    <x v="0"/>
    <s v="SHIRTS1556139"/>
  </r>
  <r>
    <n v="202002"/>
    <x v="0"/>
    <x v="1"/>
    <x v="1"/>
    <x v="176"/>
    <x v="0"/>
    <x v="1"/>
    <x v="14"/>
    <x v="1699"/>
    <x v="323"/>
    <n v="143.78"/>
    <n v="169.3"/>
    <n v="-25.52000000000001"/>
    <x v="0"/>
    <s v="STATIONERY1556435"/>
  </r>
  <r>
    <n v="202002"/>
    <x v="0"/>
    <x v="1"/>
    <x v="1"/>
    <x v="176"/>
    <x v="0"/>
    <x v="1"/>
    <x v="3"/>
    <x v="1699"/>
    <x v="6"/>
    <n v="1.38"/>
    <n v="2.34"/>
    <n v="-0.96"/>
    <x v="0"/>
    <s v="WRITING1556435"/>
  </r>
  <r>
    <n v="202002"/>
    <x v="0"/>
    <x v="1"/>
    <x v="1"/>
    <x v="176"/>
    <x v="0"/>
    <x v="1"/>
    <x v="3"/>
    <x v="1700"/>
    <x v="18"/>
    <n v="3400"/>
    <n v="2372.96"/>
    <n v="1027.04"/>
    <x v="0"/>
    <s v="WRITING1557441"/>
  </r>
  <r>
    <n v="202002"/>
    <x v="0"/>
    <x v="1"/>
    <x v="1"/>
    <x v="176"/>
    <x v="0"/>
    <x v="2"/>
    <x v="4"/>
    <x v="1699"/>
    <x v="7"/>
    <n v="29.96"/>
    <n v="32.76"/>
    <n v="-2.7999999999999972"/>
    <x v="0"/>
    <s v="FLEECE &amp; KNITS1556435"/>
  </r>
  <r>
    <n v="202002"/>
    <x v="0"/>
    <x v="1"/>
    <x v="1"/>
    <x v="176"/>
    <x v="0"/>
    <x v="2"/>
    <x v="5"/>
    <x v="1699"/>
    <x v="8"/>
    <n v="49.12"/>
    <n v="30.58"/>
    <n v="18.54"/>
    <x v="0"/>
    <s v="POLOS1556435"/>
  </r>
  <r>
    <n v="202002"/>
    <x v="0"/>
    <x v="1"/>
    <x v="1"/>
    <x v="176"/>
    <x v="0"/>
    <x v="3"/>
    <x v="15"/>
    <x v="1700"/>
    <x v="40"/>
    <n v="310"/>
    <n v="67.88"/>
    <n v="242.12"/>
    <x v="0"/>
    <s v="DECORATION CHARGES1557441"/>
  </r>
  <r>
    <n v="202002"/>
    <x v="0"/>
    <x v="1"/>
    <x v="1"/>
    <x v="176"/>
    <x v="0"/>
    <x v="3"/>
    <x v="41"/>
    <x v="1700"/>
    <x v="18"/>
    <n v="260"/>
    <n v="145.34"/>
    <n v="114.66"/>
    <x v="0"/>
    <s v="SERVICE ITEMS1557441"/>
  </r>
  <r>
    <n v="202002"/>
    <x v="0"/>
    <x v="1"/>
    <x v="1"/>
    <x v="176"/>
    <x v="0"/>
    <x v="4"/>
    <x v="34"/>
    <x v="1701"/>
    <x v="7"/>
    <n v="73"/>
    <n v="34.020000000000003"/>
    <n v="38.979999999999997"/>
    <x v="0"/>
    <s v="VESTS-BODYWARMERS1556576"/>
  </r>
  <r>
    <n v="202002"/>
    <x v="0"/>
    <x v="1"/>
    <x v="1"/>
    <x v="480"/>
    <x v="1"/>
    <x v="3"/>
    <x v="7"/>
    <x v="1702"/>
    <x v="12"/>
    <n v="179.4"/>
    <n v="271.8"/>
    <n v="-92.4"/>
    <x v="0"/>
    <s v="CATALOGUES1555560"/>
  </r>
  <r>
    <n v="202002"/>
    <x v="0"/>
    <x v="1"/>
    <x v="1"/>
    <x v="178"/>
    <x v="0"/>
    <x v="1"/>
    <x v="17"/>
    <x v="1703"/>
    <x v="21"/>
    <n v="210"/>
    <n v="195"/>
    <n v="15"/>
    <x v="0"/>
    <s v="GENERAL1557199"/>
  </r>
  <r>
    <n v="202002"/>
    <x v="0"/>
    <x v="1"/>
    <x v="1"/>
    <x v="178"/>
    <x v="0"/>
    <x v="1"/>
    <x v="3"/>
    <x v="1704"/>
    <x v="42"/>
    <n v="46.46"/>
    <n v="25.56"/>
    <n v="20.900000000000002"/>
    <x v="0"/>
    <s v="WRITING1557196"/>
  </r>
  <r>
    <n v="202002"/>
    <x v="0"/>
    <x v="1"/>
    <x v="1"/>
    <x v="179"/>
    <x v="0"/>
    <x v="9"/>
    <x v="28"/>
    <x v="1705"/>
    <x v="6"/>
    <n v="1.78"/>
    <n v="1.3"/>
    <n v="0.48"/>
    <x v="0"/>
    <s v="HEADWEAR1555227"/>
  </r>
  <r>
    <n v="202002"/>
    <x v="0"/>
    <x v="1"/>
    <x v="1"/>
    <x v="179"/>
    <x v="0"/>
    <x v="5"/>
    <x v="23"/>
    <x v="1705"/>
    <x v="7"/>
    <n v="3.98"/>
    <n v="2"/>
    <n v="1.98"/>
    <x v="0"/>
    <s v="SAFETY AUTO &amp; TOOLS1555227"/>
  </r>
  <r>
    <n v="202002"/>
    <x v="0"/>
    <x v="1"/>
    <x v="1"/>
    <x v="179"/>
    <x v="0"/>
    <x v="5"/>
    <x v="23"/>
    <x v="1706"/>
    <x v="20"/>
    <n v="786"/>
    <n v="358.2"/>
    <n v="427.8"/>
    <x v="0"/>
    <s v="SAFETY AUTO &amp; TOOLS1557839"/>
  </r>
  <r>
    <n v="202002"/>
    <x v="0"/>
    <x v="1"/>
    <x v="1"/>
    <x v="181"/>
    <x v="0"/>
    <x v="1"/>
    <x v="2"/>
    <x v="1707"/>
    <x v="6"/>
    <n v="7.66"/>
    <n v="3.52"/>
    <n v="4.1400000000000006"/>
    <x v="0"/>
    <s v="UMBRELLAS1555536"/>
  </r>
  <r>
    <n v="202002"/>
    <x v="0"/>
    <x v="1"/>
    <x v="1"/>
    <x v="181"/>
    <x v="0"/>
    <x v="1"/>
    <x v="2"/>
    <x v="1708"/>
    <x v="21"/>
    <n v="1915"/>
    <n v="878.96"/>
    <n v="1036.04"/>
    <x v="0"/>
    <s v="UMBRELLAS1557907"/>
  </r>
  <r>
    <n v="202002"/>
    <x v="0"/>
    <x v="1"/>
    <x v="1"/>
    <x v="181"/>
    <x v="0"/>
    <x v="1"/>
    <x v="3"/>
    <x v="1709"/>
    <x v="48"/>
    <n v="562.5"/>
    <n v="312.62"/>
    <n v="249.88"/>
    <x v="0"/>
    <s v="WRITING1555794"/>
  </r>
  <r>
    <n v="202002"/>
    <x v="0"/>
    <x v="1"/>
    <x v="1"/>
    <x v="183"/>
    <x v="1"/>
    <x v="1"/>
    <x v="3"/>
    <x v="1710"/>
    <x v="32"/>
    <n v="180"/>
    <n v="100.42"/>
    <n v="79.58"/>
    <x v="0"/>
    <s v="WRITING1554733"/>
  </r>
  <r>
    <n v="202002"/>
    <x v="0"/>
    <x v="1"/>
    <x v="1"/>
    <x v="183"/>
    <x v="1"/>
    <x v="3"/>
    <x v="15"/>
    <x v="1710"/>
    <x v="40"/>
    <n v="200"/>
    <n v="35.46"/>
    <n v="164.54"/>
    <x v="0"/>
    <s v="DECORATION CHARGES1554733"/>
  </r>
  <r>
    <n v="202002"/>
    <x v="0"/>
    <x v="1"/>
    <x v="1"/>
    <x v="184"/>
    <x v="1"/>
    <x v="0"/>
    <x v="18"/>
    <x v="1711"/>
    <x v="9"/>
    <n v="41.56"/>
    <n v="24.74"/>
    <n v="16.820000000000004"/>
    <x v="0"/>
    <s v="BACKPACKS1557374"/>
  </r>
  <r>
    <n v="202002"/>
    <x v="0"/>
    <x v="1"/>
    <x v="1"/>
    <x v="184"/>
    <x v="1"/>
    <x v="0"/>
    <x v="26"/>
    <x v="1711"/>
    <x v="6"/>
    <n v="23.02"/>
    <n v="15.82"/>
    <n v="7.1999999999999993"/>
    <x v="0"/>
    <s v="DUFFELS1557374"/>
  </r>
  <r>
    <n v="202002"/>
    <x v="0"/>
    <x v="1"/>
    <x v="1"/>
    <x v="184"/>
    <x v="1"/>
    <x v="0"/>
    <x v="20"/>
    <x v="1711"/>
    <x v="7"/>
    <n v="2.2799999999999998"/>
    <n v="1.66"/>
    <n v="0.61999999999999988"/>
    <x v="0"/>
    <s v="TOTES1557374"/>
  </r>
  <r>
    <n v="202002"/>
    <x v="0"/>
    <x v="1"/>
    <x v="1"/>
    <x v="184"/>
    <x v="1"/>
    <x v="7"/>
    <x v="31"/>
    <x v="1712"/>
    <x v="6"/>
    <n v="5.24"/>
    <n v="2.42"/>
    <n v="2.8200000000000003"/>
    <x v="0"/>
    <s v="MUGS &amp; TUMBLERS1556734"/>
  </r>
  <r>
    <n v="202002"/>
    <x v="0"/>
    <x v="1"/>
    <x v="1"/>
    <x v="184"/>
    <x v="1"/>
    <x v="7"/>
    <x v="13"/>
    <x v="1711"/>
    <x v="98"/>
    <n v="70.34"/>
    <n v="63.9"/>
    <n v="6.4400000000000048"/>
    <x v="0"/>
    <s v="SPORT BOTTLES1557374"/>
  </r>
  <r>
    <n v="202002"/>
    <x v="0"/>
    <x v="1"/>
    <x v="1"/>
    <x v="184"/>
    <x v="1"/>
    <x v="1"/>
    <x v="17"/>
    <x v="1711"/>
    <x v="6"/>
    <n v="2.68"/>
    <n v="2.2599999999999998"/>
    <n v="0.42000000000000037"/>
    <x v="0"/>
    <s v="GENERAL1557374"/>
  </r>
  <r>
    <n v="202002"/>
    <x v="0"/>
    <x v="1"/>
    <x v="1"/>
    <x v="184"/>
    <x v="1"/>
    <x v="1"/>
    <x v="21"/>
    <x v="1711"/>
    <x v="6"/>
    <n v="0.42"/>
    <n v="0.32"/>
    <n v="9.9999999999999978E-2"/>
    <x v="0"/>
    <s v="KEYCHAINS1557374"/>
  </r>
  <r>
    <n v="202002"/>
    <x v="0"/>
    <x v="1"/>
    <x v="1"/>
    <x v="184"/>
    <x v="1"/>
    <x v="1"/>
    <x v="14"/>
    <x v="1712"/>
    <x v="34"/>
    <n v="12.8"/>
    <n v="5.62"/>
    <n v="7.1800000000000006"/>
    <x v="0"/>
    <s v="STATIONERY1556734"/>
  </r>
  <r>
    <n v="202002"/>
    <x v="0"/>
    <x v="1"/>
    <x v="1"/>
    <x v="184"/>
    <x v="1"/>
    <x v="1"/>
    <x v="14"/>
    <x v="1711"/>
    <x v="34"/>
    <n v="6.74"/>
    <n v="6.02"/>
    <n v="0.72000000000000064"/>
    <x v="0"/>
    <s v="STATIONERY1557374"/>
  </r>
  <r>
    <n v="202002"/>
    <x v="0"/>
    <x v="1"/>
    <x v="1"/>
    <x v="184"/>
    <x v="1"/>
    <x v="1"/>
    <x v="14"/>
    <x v="1713"/>
    <x v="7"/>
    <n v="34.92"/>
    <n v="14.56"/>
    <n v="20.36"/>
    <x v="0"/>
    <s v="STATIONERY1558109"/>
  </r>
  <r>
    <n v="202002"/>
    <x v="0"/>
    <x v="1"/>
    <x v="1"/>
    <x v="184"/>
    <x v="1"/>
    <x v="1"/>
    <x v="2"/>
    <x v="1714"/>
    <x v="79"/>
    <n v="114.9"/>
    <n v="53.7"/>
    <n v="61.2"/>
    <x v="0"/>
    <s v="UMBRELLAS1557457"/>
  </r>
  <r>
    <n v="202002"/>
    <x v="0"/>
    <x v="1"/>
    <x v="1"/>
    <x v="184"/>
    <x v="1"/>
    <x v="1"/>
    <x v="3"/>
    <x v="1711"/>
    <x v="34"/>
    <n v="0.66"/>
    <n v="0.6"/>
    <n v="6.0000000000000053E-2"/>
    <x v="0"/>
    <s v="WRITING1557374"/>
  </r>
  <r>
    <n v="202002"/>
    <x v="0"/>
    <x v="1"/>
    <x v="1"/>
    <x v="184"/>
    <x v="1"/>
    <x v="5"/>
    <x v="10"/>
    <x v="1711"/>
    <x v="6"/>
    <n v="3.38"/>
    <n v="2.86"/>
    <n v="0.52"/>
    <x v="0"/>
    <s v="HOUSEWARES1557374"/>
  </r>
  <r>
    <n v="202002"/>
    <x v="0"/>
    <x v="1"/>
    <x v="1"/>
    <x v="184"/>
    <x v="1"/>
    <x v="5"/>
    <x v="30"/>
    <x v="1715"/>
    <x v="6"/>
    <n v="12.5"/>
    <n v="6.02"/>
    <n v="6.48"/>
    <x v="0"/>
    <s v="OUTDOOR &amp; LEISURE1555780"/>
  </r>
  <r>
    <n v="202002"/>
    <x v="0"/>
    <x v="1"/>
    <x v="1"/>
    <x v="184"/>
    <x v="1"/>
    <x v="5"/>
    <x v="30"/>
    <x v="1712"/>
    <x v="6"/>
    <n v="2.4"/>
    <n v="0.96"/>
    <n v="1.44"/>
    <x v="0"/>
    <s v="OUTDOOR &amp; LEISURE1556734"/>
  </r>
  <r>
    <n v="202002"/>
    <x v="0"/>
    <x v="1"/>
    <x v="1"/>
    <x v="184"/>
    <x v="1"/>
    <x v="5"/>
    <x v="30"/>
    <x v="1711"/>
    <x v="6"/>
    <n v="1.34"/>
    <n v="0.96"/>
    <n v="0.38000000000000012"/>
    <x v="0"/>
    <s v="OUTDOOR &amp; LEISURE1557374"/>
  </r>
  <r>
    <n v="202002"/>
    <x v="0"/>
    <x v="1"/>
    <x v="1"/>
    <x v="184"/>
    <x v="1"/>
    <x v="5"/>
    <x v="30"/>
    <x v="1716"/>
    <x v="6"/>
    <n v="2.4"/>
    <n v="0.96"/>
    <n v="1.44"/>
    <x v="0"/>
    <s v="OUTDOOR &amp; LEISURE1557471"/>
  </r>
  <r>
    <n v="202002"/>
    <x v="0"/>
    <x v="1"/>
    <x v="1"/>
    <x v="184"/>
    <x v="1"/>
    <x v="2"/>
    <x v="5"/>
    <x v="1712"/>
    <x v="7"/>
    <n v="31.88"/>
    <n v="14.72"/>
    <n v="17.159999999999997"/>
    <x v="0"/>
    <s v="POLOS1556734"/>
  </r>
  <r>
    <n v="202002"/>
    <x v="0"/>
    <x v="1"/>
    <x v="1"/>
    <x v="184"/>
    <x v="1"/>
    <x v="2"/>
    <x v="5"/>
    <x v="1716"/>
    <x v="7"/>
    <n v="31.88"/>
    <n v="14.72"/>
    <n v="17.159999999999997"/>
    <x v="0"/>
    <s v="POLOS1557471"/>
  </r>
  <r>
    <n v="202002"/>
    <x v="0"/>
    <x v="1"/>
    <x v="1"/>
    <x v="184"/>
    <x v="1"/>
    <x v="2"/>
    <x v="6"/>
    <x v="1711"/>
    <x v="7"/>
    <n v="11.08"/>
    <n v="7.84"/>
    <n v="3.24"/>
    <x v="0"/>
    <s v="T-SHIRTS &amp; ACTIVE TOPS1557374"/>
  </r>
  <r>
    <n v="202002"/>
    <x v="0"/>
    <x v="1"/>
    <x v="1"/>
    <x v="184"/>
    <x v="1"/>
    <x v="8"/>
    <x v="16"/>
    <x v="1715"/>
    <x v="0"/>
    <n v="1028"/>
    <n v="703.56"/>
    <n v="324.44000000000005"/>
    <x v="0"/>
    <s v="MEMORY1555780"/>
  </r>
  <r>
    <n v="202002"/>
    <x v="0"/>
    <x v="1"/>
    <x v="1"/>
    <x v="184"/>
    <x v="1"/>
    <x v="8"/>
    <x v="16"/>
    <x v="1717"/>
    <x v="16"/>
    <n v="504"/>
    <n v="512"/>
    <n v="-8"/>
    <x v="0"/>
    <s v="MEMORY1556233"/>
  </r>
  <r>
    <n v="202002"/>
    <x v="0"/>
    <x v="1"/>
    <x v="1"/>
    <x v="184"/>
    <x v="1"/>
    <x v="3"/>
    <x v="41"/>
    <x v="1711"/>
    <x v="6"/>
    <n v="0.16"/>
    <n v="0.14000000000000001"/>
    <n v="1.999999999999999E-2"/>
    <x v="0"/>
    <s v="SERVICE ITEMS1557374"/>
  </r>
  <r>
    <n v="202002"/>
    <x v="0"/>
    <x v="1"/>
    <x v="1"/>
    <x v="184"/>
    <x v="1"/>
    <x v="4"/>
    <x v="8"/>
    <x v="1713"/>
    <x v="6"/>
    <n v="115.76"/>
    <n v="45.26"/>
    <n v="70.5"/>
    <x v="0"/>
    <s v="JACKETS1558109"/>
  </r>
  <r>
    <n v="202002"/>
    <x v="0"/>
    <x v="1"/>
    <x v="1"/>
    <x v="184"/>
    <x v="1"/>
    <x v="6"/>
    <x v="11"/>
    <x v="1718"/>
    <x v="6"/>
    <n v="78.08"/>
    <n v="63.28"/>
    <n v="14.799999999999997"/>
    <x v="0"/>
    <s v="AUDIO1557545"/>
  </r>
  <r>
    <n v="202002"/>
    <x v="0"/>
    <x v="1"/>
    <x v="1"/>
    <x v="184"/>
    <x v="1"/>
    <x v="6"/>
    <x v="32"/>
    <x v="1719"/>
    <x v="13"/>
    <n v="189.82"/>
    <n v="185.9"/>
    <n v="3.9199999999999875"/>
    <x v="0"/>
    <s v="GENERAL TECH1557435"/>
  </r>
  <r>
    <n v="202002"/>
    <x v="0"/>
    <x v="1"/>
    <x v="1"/>
    <x v="184"/>
    <x v="1"/>
    <x v="6"/>
    <x v="12"/>
    <x v="1711"/>
    <x v="6"/>
    <n v="19.82"/>
    <n v="18.7"/>
    <n v="1.120000000000001"/>
    <x v="0"/>
    <s v="POWER1557374"/>
  </r>
  <r>
    <n v="202002"/>
    <x v="0"/>
    <x v="1"/>
    <x v="1"/>
    <x v="186"/>
    <x v="0"/>
    <x v="7"/>
    <x v="13"/>
    <x v="1720"/>
    <x v="31"/>
    <n v="2097"/>
    <n v="870.52"/>
    <n v="1226.48"/>
    <x v="0"/>
    <s v="SPORT BOTTLES1555524"/>
  </r>
  <r>
    <n v="202002"/>
    <x v="0"/>
    <x v="1"/>
    <x v="1"/>
    <x v="186"/>
    <x v="0"/>
    <x v="5"/>
    <x v="9"/>
    <x v="1721"/>
    <x v="7"/>
    <n v="7.24"/>
    <n v="4.12"/>
    <n v="3.12"/>
    <x v="0"/>
    <s v="APRON &amp; KITCHEN TEXTILES1557678"/>
  </r>
  <r>
    <n v="202002"/>
    <x v="0"/>
    <x v="1"/>
    <x v="1"/>
    <x v="186"/>
    <x v="0"/>
    <x v="3"/>
    <x v="15"/>
    <x v="1720"/>
    <x v="103"/>
    <n v="181"/>
    <n v="24.18"/>
    <n v="156.82"/>
    <x v="0"/>
    <s v="DECORATION CHARGES1555524"/>
  </r>
  <r>
    <n v="202002"/>
    <x v="0"/>
    <x v="1"/>
    <x v="1"/>
    <x v="188"/>
    <x v="1"/>
    <x v="1"/>
    <x v="3"/>
    <x v="1722"/>
    <x v="6"/>
    <n v="21.8"/>
    <n v="16.82"/>
    <n v="4.9800000000000004"/>
    <x v="0"/>
    <s v="WRITING1556017"/>
  </r>
  <r>
    <n v="202002"/>
    <x v="0"/>
    <x v="1"/>
    <x v="1"/>
    <x v="188"/>
    <x v="1"/>
    <x v="1"/>
    <x v="3"/>
    <x v="1723"/>
    <x v="6"/>
    <n v="0.98"/>
    <n v="0.5"/>
    <n v="0.48"/>
    <x v="0"/>
    <s v="WRITING1556390"/>
  </r>
  <r>
    <n v="202002"/>
    <x v="0"/>
    <x v="1"/>
    <x v="1"/>
    <x v="188"/>
    <x v="1"/>
    <x v="1"/>
    <x v="3"/>
    <x v="1724"/>
    <x v="32"/>
    <n v="980"/>
    <n v="491.52"/>
    <n v="488.48"/>
    <x v="0"/>
    <s v="WRITING1556540"/>
  </r>
  <r>
    <n v="202002"/>
    <x v="0"/>
    <x v="1"/>
    <x v="1"/>
    <x v="189"/>
    <x v="0"/>
    <x v="0"/>
    <x v="26"/>
    <x v="1725"/>
    <x v="6"/>
    <n v="1.72"/>
    <n v="1.5"/>
    <n v="0.21999999999999997"/>
    <x v="0"/>
    <s v="DUFFELS1557239"/>
  </r>
  <r>
    <n v="202002"/>
    <x v="0"/>
    <x v="1"/>
    <x v="1"/>
    <x v="189"/>
    <x v="0"/>
    <x v="0"/>
    <x v="20"/>
    <x v="1725"/>
    <x v="34"/>
    <n v="6.34"/>
    <n v="4.5999999999999996"/>
    <n v="1.7400000000000002"/>
    <x v="0"/>
    <s v="TOTES1557239"/>
  </r>
  <r>
    <n v="202002"/>
    <x v="0"/>
    <x v="1"/>
    <x v="1"/>
    <x v="189"/>
    <x v="0"/>
    <x v="7"/>
    <x v="13"/>
    <x v="1725"/>
    <x v="7"/>
    <n v="18.82"/>
    <n v="19.02"/>
    <n v="-0.19999999999999929"/>
    <x v="0"/>
    <s v="SPORT BOTTLES1557239"/>
  </r>
  <r>
    <n v="202002"/>
    <x v="0"/>
    <x v="1"/>
    <x v="1"/>
    <x v="189"/>
    <x v="0"/>
    <x v="5"/>
    <x v="10"/>
    <x v="1726"/>
    <x v="7"/>
    <n v="110.4"/>
    <n v="104.58"/>
    <n v="5.8200000000000074"/>
    <x v="0"/>
    <s v="HOUSEWARES1557547"/>
  </r>
  <r>
    <n v="202002"/>
    <x v="0"/>
    <x v="1"/>
    <x v="1"/>
    <x v="189"/>
    <x v="0"/>
    <x v="3"/>
    <x v="7"/>
    <x v="1727"/>
    <x v="14"/>
    <n v="39.799999999999997"/>
    <n v="105.3"/>
    <n v="-65.5"/>
    <x v="0"/>
    <s v="CATALOGUES1557635"/>
  </r>
  <r>
    <n v="202002"/>
    <x v="0"/>
    <x v="1"/>
    <x v="1"/>
    <x v="190"/>
    <x v="1"/>
    <x v="1"/>
    <x v="17"/>
    <x v="1728"/>
    <x v="324"/>
    <n v="717.5"/>
    <n v="647.5"/>
    <n v="70"/>
    <x v="0"/>
    <s v="GENERAL1553938"/>
  </r>
  <r>
    <n v="202002"/>
    <x v="0"/>
    <x v="1"/>
    <x v="1"/>
    <x v="190"/>
    <x v="1"/>
    <x v="1"/>
    <x v="17"/>
    <x v="1729"/>
    <x v="21"/>
    <n v="225"/>
    <n v="200"/>
    <n v="25"/>
    <x v="0"/>
    <s v="GENERAL1555063"/>
  </r>
  <r>
    <n v="202002"/>
    <x v="0"/>
    <x v="1"/>
    <x v="1"/>
    <x v="190"/>
    <x v="1"/>
    <x v="6"/>
    <x v="32"/>
    <x v="1730"/>
    <x v="34"/>
    <n v="3.28"/>
    <n v="1.44"/>
    <n v="1.8399999999999999"/>
    <x v="0"/>
    <s v="GENERAL TECH1555697"/>
  </r>
  <r>
    <n v="202002"/>
    <x v="0"/>
    <x v="1"/>
    <x v="1"/>
    <x v="191"/>
    <x v="0"/>
    <x v="1"/>
    <x v="2"/>
    <x v="1731"/>
    <x v="6"/>
    <n v="17.98"/>
    <n v="6.3"/>
    <n v="11.68"/>
    <x v="0"/>
    <s v="UMBRELLAS1555332"/>
  </r>
  <r>
    <n v="202002"/>
    <x v="0"/>
    <x v="1"/>
    <x v="1"/>
    <x v="192"/>
    <x v="1"/>
    <x v="5"/>
    <x v="10"/>
    <x v="1732"/>
    <x v="6"/>
    <n v="126.26"/>
    <n v="127.38"/>
    <n v="-1.1199999999999903"/>
    <x v="0"/>
    <s v="HOUSEWARES1556942"/>
  </r>
  <r>
    <n v="202002"/>
    <x v="0"/>
    <x v="1"/>
    <x v="1"/>
    <x v="192"/>
    <x v="1"/>
    <x v="6"/>
    <x v="32"/>
    <x v="1733"/>
    <x v="6"/>
    <n v="25.02"/>
    <n v="19.98"/>
    <n v="5.0399999999999991"/>
    <x v="0"/>
    <s v="GENERAL TECH1557546"/>
  </r>
  <r>
    <n v="202002"/>
    <x v="0"/>
    <x v="1"/>
    <x v="1"/>
    <x v="481"/>
    <x v="0"/>
    <x v="0"/>
    <x v="18"/>
    <x v="1734"/>
    <x v="34"/>
    <n v="6.24"/>
    <n v="3.1"/>
    <n v="3.14"/>
    <x v="0"/>
    <s v="BACKPACKS1556943"/>
  </r>
  <r>
    <n v="202002"/>
    <x v="0"/>
    <x v="1"/>
    <x v="1"/>
    <x v="481"/>
    <x v="0"/>
    <x v="0"/>
    <x v="20"/>
    <x v="1734"/>
    <x v="7"/>
    <n v="4.72"/>
    <n v="2.02"/>
    <n v="2.6999999999999997"/>
    <x v="0"/>
    <s v="TOTES1556943"/>
  </r>
  <r>
    <n v="202002"/>
    <x v="0"/>
    <x v="1"/>
    <x v="1"/>
    <x v="481"/>
    <x v="0"/>
    <x v="7"/>
    <x v="35"/>
    <x v="1734"/>
    <x v="6"/>
    <n v="13.28"/>
    <n v="5.82"/>
    <n v="7.4599999999999991"/>
    <x v="0"/>
    <s v="SPECIALTIES &amp; PACKAGING1556943"/>
  </r>
  <r>
    <n v="202002"/>
    <x v="0"/>
    <x v="1"/>
    <x v="1"/>
    <x v="481"/>
    <x v="0"/>
    <x v="1"/>
    <x v="17"/>
    <x v="1734"/>
    <x v="7"/>
    <n v="9.16"/>
    <n v="4.3600000000000003"/>
    <n v="4.8"/>
    <x v="0"/>
    <s v="GENERAL1556943"/>
  </r>
  <r>
    <n v="202002"/>
    <x v="0"/>
    <x v="1"/>
    <x v="1"/>
    <x v="481"/>
    <x v="0"/>
    <x v="1"/>
    <x v="2"/>
    <x v="1734"/>
    <x v="9"/>
    <n v="39.200000000000003"/>
    <n v="19.399999999999999"/>
    <n v="19.800000000000004"/>
    <x v="0"/>
    <s v="UMBRELLAS1556943"/>
  </r>
  <r>
    <n v="202002"/>
    <x v="0"/>
    <x v="1"/>
    <x v="1"/>
    <x v="481"/>
    <x v="0"/>
    <x v="5"/>
    <x v="10"/>
    <x v="1734"/>
    <x v="7"/>
    <n v="49.96"/>
    <n v="18.62"/>
    <n v="31.34"/>
    <x v="0"/>
    <s v="HOUSEWARES1556943"/>
  </r>
  <r>
    <n v="202002"/>
    <x v="0"/>
    <x v="1"/>
    <x v="1"/>
    <x v="194"/>
    <x v="1"/>
    <x v="1"/>
    <x v="17"/>
    <x v="1735"/>
    <x v="36"/>
    <n v="840"/>
    <n v="615"/>
    <n v="225"/>
    <x v="0"/>
    <s v="GENERAL1556173"/>
  </r>
  <r>
    <n v="202002"/>
    <x v="0"/>
    <x v="1"/>
    <x v="1"/>
    <x v="194"/>
    <x v="1"/>
    <x v="1"/>
    <x v="3"/>
    <x v="1736"/>
    <x v="32"/>
    <n v="720"/>
    <n v="388.18"/>
    <n v="331.82"/>
    <x v="0"/>
    <s v="WRITING1556125"/>
  </r>
  <r>
    <n v="202002"/>
    <x v="0"/>
    <x v="1"/>
    <x v="1"/>
    <x v="194"/>
    <x v="1"/>
    <x v="2"/>
    <x v="5"/>
    <x v="1737"/>
    <x v="79"/>
    <n v="227.1"/>
    <n v="115.76"/>
    <n v="111.33999999999999"/>
    <x v="0"/>
    <s v="POLOS1555123"/>
  </r>
  <r>
    <n v="202002"/>
    <x v="0"/>
    <x v="1"/>
    <x v="1"/>
    <x v="194"/>
    <x v="1"/>
    <x v="3"/>
    <x v="15"/>
    <x v="1736"/>
    <x v="40"/>
    <n v="440"/>
    <n v="20.440000000000001"/>
    <n v="419.56"/>
    <x v="0"/>
    <s v="DECORATION CHARGES1556125"/>
  </r>
  <r>
    <n v="202002"/>
    <x v="0"/>
    <x v="1"/>
    <x v="1"/>
    <x v="194"/>
    <x v="1"/>
    <x v="6"/>
    <x v="32"/>
    <x v="1738"/>
    <x v="7"/>
    <n v="2.84"/>
    <n v="1.18"/>
    <n v="1.66"/>
    <x v="0"/>
    <s v="GENERAL TECH1556465"/>
  </r>
  <r>
    <n v="202002"/>
    <x v="0"/>
    <x v="1"/>
    <x v="1"/>
    <x v="194"/>
    <x v="1"/>
    <x v="10"/>
    <x v="36"/>
    <x v="1739"/>
    <x v="8"/>
    <n v="137.36000000000001"/>
    <n v="61.88"/>
    <n v="75.480000000000018"/>
    <x v="0"/>
    <s v="SHIRTS1557087"/>
  </r>
  <r>
    <n v="202002"/>
    <x v="0"/>
    <x v="1"/>
    <x v="1"/>
    <x v="195"/>
    <x v="1"/>
    <x v="0"/>
    <x v="19"/>
    <x v="1740"/>
    <x v="140"/>
    <n v="79.56"/>
    <n v="30.06"/>
    <n v="49.5"/>
    <x v="0"/>
    <s v="COOLERS1556828"/>
  </r>
  <r>
    <n v="202002"/>
    <x v="0"/>
    <x v="1"/>
    <x v="1"/>
    <x v="195"/>
    <x v="1"/>
    <x v="0"/>
    <x v="20"/>
    <x v="1741"/>
    <x v="15"/>
    <n v="146"/>
    <n v="56.7"/>
    <n v="89.3"/>
    <x v="0"/>
    <s v="TOTES1555753"/>
  </r>
  <r>
    <n v="202002"/>
    <x v="0"/>
    <x v="1"/>
    <x v="1"/>
    <x v="195"/>
    <x v="1"/>
    <x v="0"/>
    <x v="20"/>
    <x v="1742"/>
    <x v="149"/>
    <n v="944"/>
    <n v="587.72"/>
    <n v="356.28"/>
    <x v="0"/>
    <s v="TOTES1557430"/>
  </r>
  <r>
    <n v="202002"/>
    <x v="0"/>
    <x v="1"/>
    <x v="1"/>
    <x v="195"/>
    <x v="1"/>
    <x v="0"/>
    <x v="20"/>
    <x v="1743"/>
    <x v="0"/>
    <n v="236"/>
    <n v="146.94"/>
    <n v="89.06"/>
    <x v="0"/>
    <s v="TOTES1557810"/>
  </r>
  <r>
    <n v="202002"/>
    <x v="0"/>
    <x v="1"/>
    <x v="1"/>
    <x v="195"/>
    <x v="1"/>
    <x v="5"/>
    <x v="22"/>
    <x v="1744"/>
    <x v="98"/>
    <n v="11.36"/>
    <n v="5.34"/>
    <n v="6.02"/>
    <x v="0"/>
    <s v="LIGHTING1555250"/>
  </r>
  <r>
    <n v="202002"/>
    <x v="0"/>
    <x v="1"/>
    <x v="1"/>
    <x v="195"/>
    <x v="1"/>
    <x v="5"/>
    <x v="22"/>
    <x v="1740"/>
    <x v="13"/>
    <n v="7.1"/>
    <n v="3.34"/>
    <n v="3.76"/>
    <x v="0"/>
    <s v="LIGHTING1556828"/>
  </r>
  <r>
    <n v="202002"/>
    <x v="0"/>
    <x v="1"/>
    <x v="1"/>
    <x v="196"/>
    <x v="1"/>
    <x v="0"/>
    <x v="20"/>
    <x v="1745"/>
    <x v="20"/>
    <n v="744"/>
    <n v="516"/>
    <n v="228"/>
    <x v="0"/>
    <s v="TOTES1557871"/>
  </r>
  <r>
    <n v="202002"/>
    <x v="0"/>
    <x v="1"/>
    <x v="1"/>
    <x v="196"/>
    <x v="1"/>
    <x v="7"/>
    <x v="29"/>
    <x v="1746"/>
    <x v="15"/>
    <n v="104"/>
    <n v="57.52"/>
    <n v="46.48"/>
    <x v="0"/>
    <s v="CERAMICS1557093"/>
  </r>
  <r>
    <n v="202002"/>
    <x v="0"/>
    <x v="1"/>
    <x v="1"/>
    <x v="196"/>
    <x v="1"/>
    <x v="7"/>
    <x v="13"/>
    <x v="1747"/>
    <x v="0"/>
    <n v="1284"/>
    <n v="397.12"/>
    <n v="886.88"/>
    <x v="0"/>
    <s v="SPORT BOTTLES1558134"/>
  </r>
  <r>
    <n v="202002"/>
    <x v="0"/>
    <x v="1"/>
    <x v="1"/>
    <x v="196"/>
    <x v="1"/>
    <x v="1"/>
    <x v="3"/>
    <x v="1748"/>
    <x v="0"/>
    <n v="76"/>
    <n v="29.96"/>
    <n v="46.04"/>
    <x v="0"/>
    <s v="WRITING1557915"/>
  </r>
  <r>
    <n v="202002"/>
    <x v="0"/>
    <x v="1"/>
    <x v="1"/>
    <x v="196"/>
    <x v="1"/>
    <x v="5"/>
    <x v="9"/>
    <x v="1749"/>
    <x v="51"/>
    <n v="2488"/>
    <n v="1430.96"/>
    <n v="1057.04"/>
    <x v="0"/>
    <s v="APRON &amp; KITCHEN TEXTILES1553009"/>
  </r>
  <r>
    <n v="202002"/>
    <x v="0"/>
    <x v="1"/>
    <x v="1"/>
    <x v="196"/>
    <x v="1"/>
    <x v="5"/>
    <x v="9"/>
    <x v="1750"/>
    <x v="12"/>
    <n v="186.6"/>
    <n v="101.8"/>
    <n v="84.8"/>
    <x v="0"/>
    <s v="APRON &amp; KITCHEN TEXTILES1555740"/>
  </r>
  <r>
    <n v="202002"/>
    <x v="0"/>
    <x v="1"/>
    <x v="1"/>
    <x v="196"/>
    <x v="1"/>
    <x v="3"/>
    <x v="15"/>
    <x v="1749"/>
    <x v="128"/>
    <n v="1104"/>
    <n v="159.84"/>
    <n v="944.16"/>
    <x v="0"/>
    <s v="DECORATION CHARGES1553009"/>
  </r>
  <r>
    <n v="202002"/>
    <x v="0"/>
    <x v="1"/>
    <x v="1"/>
    <x v="196"/>
    <x v="1"/>
    <x v="3"/>
    <x v="15"/>
    <x v="1751"/>
    <x v="91"/>
    <n v="128.44"/>
    <n v="21.9"/>
    <n v="106.53999999999999"/>
    <x v="0"/>
    <s v="DECORATION CHARGES1553045"/>
  </r>
  <r>
    <n v="202002"/>
    <x v="0"/>
    <x v="1"/>
    <x v="1"/>
    <x v="196"/>
    <x v="1"/>
    <x v="3"/>
    <x v="15"/>
    <x v="1746"/>
    <x v="38"/>
    <n v="126"/>
    <n v="22.18"/>
    <n v="103.82"/>
    <x v="0"/>
    <s v="DECORATION CHARGES1557093"/>
  </r>
  <r>
    <n v="202002"/>
    <x v="0"/>
    <x v="1"/>
    <x v="1"/>
    <x v="196"/>
    <x v="1"/>
    <x v="3"/>
    <x v="15"/>
    <x v="1752"/>
    <x v="129"/>
    <n v="408"/>
    <n v="79.92"/>
    <n v="328.08"/>
    <x v="0"/>
    <s v="DECORATION CHARGES1557183"/>
  </r>
  <r>
    <n v="202002"/>
    <x v="0"/>
    <x v="1"/>
    <x v="1"/>
    <x v="196"/>
    <x v="1"/>
    <x v="6"/>
    <x v="32"/>
    <x v="1752"/>
    <x v="0"/>
    <n v="524"/>
    <n v="226.7"/>
    <n v="297.3"/>
    <x v="0"/>
    <s v="GENERAL TECH1557183"/>
  </r>
  <r>
    <n v="202002"/>
    <x v="0"/>
    <x v="1"/>
    <x v="1"/>
    <x v="196"/>
    <x v="1"/>
    <x v="6"/>
    <x v="12"/>
    <x v="1751"/>
    <x v="129"/>
    <n v="2005.98"/>
    <n v="859.52"/>
    <n v="1146.46"/>
    <x v="0"/>
    <s v="POWER1553045"/>
  </r>
  <r>
    <n v="202002"/>
    <x v="0"/>
    <x v="1"/>
    <x v="1"/>
    <x v="197"/>
    <x v="1"/>
    <x v="0"/>
    <x v="27"/>
    <x v="1753"/>
    <x v="6"/>
    <n v="5.08"/>
    <n v="2.4"/>
    <n v="2.68"/>
    <x v="0"/>
    <s v="TRAVEL GIFTS1557557"/>
  </r>
  <r>
    <n v="202002"/>
    <x v="0"/>
    <x v="1"/>
    <x v="1"/>
    <x v="197"/>
    <x v="1"/>
    <x v="7"/>
    <x v="35"/>
    <x v="1754"/>
    <x v="6"/>
    <n v="7.98"/>
    <n v="4.16"/>
    <n v="3.8200000000000003"/>
    <x v="0"/>
    <s v="SPECIALTIES &amp; PACKAGING1557396"/>
  </r>
  <r>
    <n v="202002"/>
    <x v="0"/>
    <x v="1"/>
    <x v="1"/>
    <x v="197"/>
    <x v="1"/>
    <x v="1"/>
    <x v="3"/>
    <x v="1755"/>
    <x v="18"/>
    <n v="90"/>
    <n v="65.44"/>
    <n v="24.560000000000002"/>
    <x v="0"/>
    <s v="WRITING1557629"/>
  </r>
  <r>
    <n v="202002"/>
    <x v="0"/>
    <x v="1"/>
    <x v="1"/>
    <x v="197"/>
    <x v="1"/>
    <x v="3"/>
    <x v="15"/>
    <x v="1755"/>
    <x v="19"/>
    <n v="130"/>
    <n v="25.46"/>
    <n v="104.53999999999999"/>
    <x v="0"/>
    <s v="DECORATION CHARGES1557629"/>
  </r>
  <r>
    <n v="202002"/>
    <x v="0"/>
    <x v="1"/>
    <x v="1"/>
    <x v="198"/>
    <x v="0"/>
    <x v="1"/>
    <x v="1"/>
    <x v="1756"/>
    <x v="34"/>
    <n v="4.9800000000000004"/>
    <n v="2.2000000000000002"/>
    <n v="2.7800000000000002"/>
    <x v="0"/>
    <s v="DESKTOP1555334"/>
  </r>
  <r>
    <n v="202002"/>
    <x v="0"/>
    <x v="1"/>
    <x v="1"/>
    <x v="198"/>
    <x v="0"/>
    <x v="1"/>
    <x v="17"/>
    <x v="1757"/>
    <x v="21"/>
    <n v="215"/>
    <n v="205"/>
    <n v="10"/>
    <x v="0"/>
    <s v="GENERAL1554348"/>
  </r>
  <r>
    <n v="202002"/>
    <x v="0"/>
    <x v="1"/>
    <x v="1"/>
    <x v="198"/>
    <x v="0"/>
    <x v="1"/>
    <x v="2"/>
    <x v="1758"/>
    <x v="325"/>
    <n v="-704.62"/>
    <n v="-247.92"/>
    <n v="-456.70000000000005"/>
    <x v="1"/>
    <s v="UMBRELLAS1557648"/>
  </r>
  <r>
    <n v="202002"/>
    <x v="0"/>
    <x v="1"/>
    <x v="1"/>
    <x v="198"/>
    <x v="0"/>
    <x v="3"/>
    <x v="7"/>
    <x v="1759"/>
    <x v="66"/>
    <n v="39.799999999999997"/>
    <n v="120"/>
    <n v="-80.2"/>
    <x v="0"/>
    <s v="CATALOGUES1555572"/>
  </r>
  <r>
    <n v="202002"/>
    <x v="0"/>
    <x v="1"/>
    <x v="1"/>
    <x v="199"/>
    <x v="1"/>
    <x v="0"/>
    <x v="20"/>
    <x v="1760"/>
    <x v="6"/>
    <n v="1.7"/>
    <n v="0.64"/>
    <n v="1.06"/>
    <x v="0"/>
    <s v="TOTES1555373"/>
  </r>
  <r>
    <n v="202002"/>
    <x v="0"/>
    <x v="1"/>
    <x v="1"/>
    <x v="199"/>
    <x v="1"/>
    <x v="0"/>
    <x v="20"/>
    <x v="1761"/>
    <x v="32"/>
    <n v="1500"/>
    <n v="671.82"/>
    <n v="828.18"/>
    <x v="0"/>
    <s v="TOTES1556388"/>
  </r>
  <r>
    <n v="202002"/>
    <x v="0"/>
    <x v="1"/>
    <x v="1"/>
    <x v="199"/>
    <x v="1"/>
    <x v="1"/>
    <x v="17"/>
    <x v="1762"/>
    <x v="20"/>
    <n v="900"/>
    <n v="534"/>
    <n v="366"/>
    <x v="0"/>
    <s v="GENERAL1556849"/>
  </r>
  <r>
    <n v="202002"/>
    <x v="0"/>
    <x v="1"/>
    <x v="1"/>
    <x v="199"/>
    <x v="1"/>
    <x v="2"/>
    <x v="5"/>
    <x v="1763"/>
    <x v="34"/>
    <n v="13.98"/>
    <n v="13.64"/>
    <n v="0.33999999999999986"/>
    <x v="0"/>
    <s v="POLOS1556275"/>
  </r>
  <r>
    <n v="202002"/>
    <x v="0"/>
    <x v="1"/>
    <x v="1"/>
    <x v="199"/>
    <x v="1"/>
    <x v="2"/>
    <x v="6"/>
    <x v="1764"/>
    <x v="20"/>
    <n v="900"/>
    <n v="617.79999999999995"/>
    <n v="282.20000000000005"/>
    <x v="0"/>
    <s v="T-SHIRTS &amp; ACTIVE TOPS1556141"/>
  </r>
  <r>
    <n v="202002"/>
    <x v="0"/>
    <x v="1"/>
    <x v="1"/>
    <x v="199"/>
    <x v="1"/>
    <x v="3"/>
    <x v="15"/>
    <x v="1764"/>
    <x v="326"/>
    <n v="1212"/>
    <n v="222.96"/>
    <n v="989.04"/>
    <x v="0"/>
    <s v="DECORATION CHARGES1556141"/>
  </r>
  <r>
    <n v="202002"/>
    <x v="0"/>
    <x v="1"/>
    <x v="1"/>
    <x v="199"/>
    <x v="1"/>
    <x v="3"/>
    <x v="15"/>
    <x v="1761"/>
    <x v="39"/>
    <n v="1100"/>
    <n v="227.16"/>
    <n v="872.84"/>
    <x v="0"/>
    <s v="DECORATION CHARGES1556388"/>
  </r>
  <r>
    <n v="202002"/>
    <x v="0"/>
    <x v="1"/>
    <x v="1"/>
    <x v="199"/>
    <x v="1"/>
    <x v="4"/>
    <x v="34"/>
    <x v="1763"/>
    <x v="9"/>
    <n v="132.96"/>
    <n v="105.42"/>
    <n v="27.540000000000006"/>
    <x v="0"/>
    <s v="VESTS-BODYWARMERS1556275"/>
  </r>
  <r>
    <n v="202002"/>
    <x v="0"/>
    <x v="1"/>
    <x v="1"/>
    <x v="199"/>
    <x v="1"/>
    <x v="6"/>
    <x v="32"/>
    <x v="1765"/>
    <x v="6"/>
    <n v="73.72"/>
    <n v="70.98"/>
    <n v="2.7399999999999949"/>
    <x v="0"/>
    <s v="GENERAL TECH1556977"/>
  </r>
  <r>
    <n v="202002"/>
    <x v="0"/>
    <x v="1"/>
    <x v="1"/>
    <x v="200"/>
    <x v="0"/>
    <x v="5"/>
    <x v="23"/>
    <x v="1766"/>
    <x v="16"/>
    <n v="130"/>
    <n v="69.94"/>
    <n v="60.06"/>
    <x v="0"/>
    <s v="SAFETY AUTO &amp; TOOLS1557589"/>
  </r>
  <r>
    <n v="202002"/>
    <x v="0"/>
    <x v="1"/>
    <x v="1"/>
    <x v="200"/>
    <x v="0"/>
    <x v="2"/>
    <x v="5"/>
    <x v="1766"/>
    <x v="6"/>
    <n v="13.58"/>
    <n v="7.18"/>
    <n v="6.4"/>
    <x v="0"/>
    <s v="POLOS1557589"/>
  </r>
  <r>
    <n v="202002"/>
    <x v="0"/>
    <x v="1"/>
    <x v="1"/>
    <x v="200"/>
    <x v="0"/>
    <x v="4"/>
    <x v="8"/>
    <x v="1766"/>
    <x v="6"/>
    <n v="33.979999999999997"/>
    <n v="28.88"/>
    <n v="5.0999999999999979"/>
    <x v="0"/>
    <s v="JACKETS1557589"/>
  </r>
  <r>
    <n v="202002"/>
    <x v="0"/>
    <x v="1"/>
    <x v="1"/>
    <x v="201"/>
    <x v="0"/>
    <x v="0"/>
    <x v="18"/>
    <x v="1767"/>
    <x v="34"/>
    <n v="4.8600000000000003"/>
    <n v="2.46"/>
    <n v="2.4000000000000004"/>
    <x v="0"/>
    <s v="BACKPACKS1556861"/>
  </r>
  <r>
    <n v="202002"/>
    <x v="0"/>
    <x v="1"/>
    <x v="1"/>
    <x v="201"/>
    <x v="0"/>
    <x v="0"/>
    <x v="20"/>
    <x v="1767"/>
    <x v="6"/>
    <n v="1.4"/>
    <n v="0.82"/>
    <n v="0.57999999999999996"/>
    <x v="0"/>
    <s v="TOTES1556861"/>
  </r>
  <r>
    <n v="202002"/>
    <x v="0"/>
    <x v="1"/>
    <x v="1"/>
    <x v="201"/>
    <x v="0"/>
    <x v="7"/>
    <x v="29"/>
    <x v="1768"/>
    <x v="327"/>
    <n v="209.76"/>
    <n v="62.88"/>
    <n v="146.88"/>
    <x v="0"/>
    <s v="CERAMICS1555249"/>
  </r>
  <r>
    <n v="202002"/>
    <x v="0"/>
    <x v="1"/>
    <x v="1"/>
    <x v="201"/>
    <x v="0"/>
    <x v="7"/>
    <x v="35"/>
    <x v="1767"/>
    <x v="6"/>
    <n v="13.98"/>
    <n v="5.8"/>
    <n v="8.18"/>
    <x v="0"/>
    <s v="SPECIALTIES &amp; PACKAGING1556861"/>
  </r>
  <r>
    <n v="202002"/>
    <x v="0"/>
    <x v="1"/>
    <x v="1"/>
    <x v="201"/>
    <x v="0"/>
    <x v="1"/>
    <x v="3"/>
    <x v="1769"/>
    <x v="16"/>
    <n v="30"/>
    <n v="13.32"/>
    <n v="16.68"/>
    <x v="0"/>
    <s v="WRITING1556454"/>
  </r>
  <r>
    <n v="202002"/>
    <x v="0"/>
    <x v="1"/>
    <x v="1"/>
    <x v="201"/>
    <x v="0"/>
    <x v="1"/>
    <x v="3"/>
    <x v="1770"/>
    <x v="2"/>
    <n v="103"/>
    <n v="51.74"/>
    <n v="51.26"/>
    <x v="0"/>
    <s v="WRITING1557352"/>
  </r>
  <r>
    <n v="202002"/>
    <x v="0"/>
    <x v="1"/>
    <x v="1"/>
    <x v="201"/>
    <x v="0"/>
    <x v="5"/>
    <x v="24"/>
    <x v="1767"/>
    <x v="6"/>
    <n v="6.68"/>
    <n v="3.02"/>
    <n v="3.6599999999999997"/>
    <x v="0"/>
    <s v="HBA1556861"/>
  </r>
  <r>
    <n v="202002"/>
    <x v="0"/>
    <x v="1"/>
    <x v="1"/>
    <x v="201"/>
    <x v="0"/>
    <x v="3"/>
    <x v="15"/>
    <x v="1768"/>
    <x v="82"/>
    <n v="97.6"/>
    <n v="33.799999999999997"/>
    <n v="63.8"/>
    <x v="0"/>
    <s v="DECORATION CHARGES1555249"/>
  </r>
  <r>
    <n v="202002"/>
    <x v="0"/>
    <x v="1"/>
    <x v="1"/>
    <x v="201"/>
    <x v="0"/>
    <x v="3"/>
    <x v="15"/>
    <x v="1769"/>
    <x v="50"/>
    <n v="88"/>
    <n v="34.880000000000003"/>
    <n v="53.12"/>
    <x v="0"/>
    <s v="DECORATION CHARGES1556454"/>
  </r>
  <r>
    <n v="202002"/>
    <x v="0"/>
    <x v="1"/>
    <x v="1"/>
    <x v="201"/>
    <x v="0"/>
    <x v="3"/>
    <x v="15"/>
    <x v="1770"/>
    <x v="66"/>
    <n v="98"/>
    <n v="33.08"/>
    <n v="64.92"/>
    <x v="0"/>
    <s v="DECORATION CHARGES1557352"/>
  </r>
  <r>
    <n v="202002"/>
    <x v="0"/>
    <x v="1"/>
    <x v="1"/>
    <x v="482"/>
    <x v="0"/>
    <x v="1"/>
    <x v="17"/>
    <x v="1771"/>
    <x v="51"/>
    <n v="312"/>
    <n v="304"/>
    <n v="8"/>
    <x v="0"/>
    <s v="GENERAL1555387"/>
  </r>
  <r>
    <n v="202002"/>
    <x v="0"/>
    <x v="1"/>
    <x v="1"/>
    <x v="482"/>
    <x v="0"/>
    <x v="1"/>
    <x v="17"/>
    <x v="1772"/>
    <x v="51"/>
    <n v="576"/>
    <n v="552"/>
    <n v="24"/>
    <x v="0"/>
    <s v="GENERAL1555833"/>
  </r>
  <r>
    <n v="202002"/>
    <x v="0"/>
    <x v="1"/>
    <x v="1"/>
    <x v="483"/>
    <x v="0"/>
    <x v="0"/>
    <x v="27"/>
    <x v="1773"/>
    <x v="6"/>
    <n v="1.72"/>
    <n v="0.74"/>
    <n v="0.98"/>
    <x v="0"/>
    <s v="TRAVEL GIFTS1557232"/>
  </r>
  <r>
    <n v="202002"/>
    <x v="0"/>
    <x v="1"/>
    <x v="1"/>
    <x v="483"/>
    <x v="0"/>
    <x v="1"/>
    <x v="3"/>
    <x v="1774"/>
    <x v="32"/>
    <n v="1080"/>
    <n v="510.86"/>
    <n v="569.14"/>
    <x v="0"/>
    <s v="WRITING1556559"/>
  </r>
  <r>
    <n v="202002"/>
    <x v="0"/>
    <x v="1"/>
    <x v="1"/>
    <x v="483"/>
    <x v="0"/>
    <x v="3"/>
    <x v="15"/>
    <x v="1774"/>
    <x v="40"/>
    <n v="340"/>
    <n v="37.880000000000003"/>
    <n v="302.12"/>
    <x v="0"/>
    <s v="DECORATION CHARGES1556559"/>
  </r>
  <r>
    <n v="202002"/>
    <x v="0"/>
    <x v="1"/>
    <x v="1"/>
    <x v="204"/>
    <x v="1"/>
    <x v="0"/>
    <x v="27"/>
    <x v="569"/>
    <x v="6"/>
    <n v="4.4000000000000004"/>
    <n v="2.34"/>
    <n v="2.0600000000000005"/>
    <x v="0"/>
    <s v="TRAVEL GIFTS1554739"/>
  </r>
  <r>
    <n v="202002"/>
    <x v="0"/>
    <x v="1"/>
    <x v="1"/>
    <x v="204"/>
    <x v="1"/>
    <x v="5"/>
    <x v="10"/>
    <x v="1775"/>
    <x v="231"/>
    <n v="-157.5"/>
    <n v="-81.22"/>
    <n v="-76.28"/>
    <x v="1"/>
    <s v="HOUSEWARES1557160"/>
  </r>
  <r>
    <n v="202002"/>
    <x v="0"/>
    <x v="1"/>
    <x v="1"/>
    <x v="204"/>
    <x v="1"/>
    <x v="5"/>
    <x v="30"/>
    <x v="1776"/>
    <x v="15"/>
    <n v="828"/>
    <n v="327.86"/>
    <n v="500.14"/>
    <x v="0"/>
    <s v="OUTDOOR &amp; LEISURE1556762"/>
  </r>
  <r>
    <n v="202002"/>
    <x v="0"/>
    <x v="1"/>
    <x v="1"/>
    <x v="204"/>
    <x v="1"/>
    <x v="2"/>
    <x v="4"/>
    <x v="1777"/>
    <x v="6"/>
    <n v="37.200000000000003"/>
    <n v="17.600000000000001"/>
    <n v="19.600000000000001"/>
    <x v="0"/>
    <s v="FLEECE &amp; KNITS1556597"/>
  </r>
  <r>
    <n v="202002"/>
    <x v="0"/>
    <x v="1"/>
    <x v="1"/>
    <x v="204"/>
    <x v="1"/>
    <x v="2"/>
    <x v="5"/>
    <x v="1777"/>
    <x v="6"/>
    <n v="8.98"/>
    <n v="6.76"/>
    <n v="2.2200000000000006"/>
    <x v="0"/>
    <s v="POLOS1556597"/>
  </r>
  <r>
    <n v="202002"/>
    <x v="0"/>
    <x v="1"/>
    <x v="1"/>
    <x v="204"/>
    <x v="1"/>
    <x v="2"/>
    <x v="5"/>
    <x v="1778"/>
    <x v="6"/>
    <n v="8.98"/>
    <n v="6.76"/>
    <n v="2.2200000000000006"/>
    <x v="0"/>
    <s v="POLOS1557108"/>
  </r>
  <r>
    <n v="202002"/>
    <x v="0"/>
    <x v="1"/>
    <x v="1"/>
    <x v="204"/>
    <x v="1"/>
    <x v="4"/>
    <x v="8"/>
    <x v="1779"/>
    <x v="6"/>
    <n v="64.8"/>
    <n v="51.12"/>
    <n v="13.68"/>
    <x v="0"/>
    <s v="JACKETS1555596"/>
  </r>
  <r>
    <n v="202002"/>
    <x v="0"/>
    <x v="1"/>
    <x v="1"/>
    <x v="205"/>
    <x v="1"/>
    <x v="0"/>
    <x v="18"/>
    <x v="1780"/>
    <x v="6"/>
    <n v="16.98"/>
    <n v="7.02"/>
    <n v="9.9600000000000009"/>
    <x v="0"/>
    <s v="BACKPACKS1555559"/>
  </r>
  <r>
    <n v="202002"/>
    <x v="0"/>
    <x v="1"/>
    <x v="1"/>
    <x v="205"/>
    <x v="1"/>
    <x v="0"/>
    <x v="18"/>
    <x v="1781"/>
    <x v="6"/>
    <n v="1.68"/>
    <n v="0.92"/>
    <n v="0.7599999999999999"/>
    <x v="0"/>
    <s v="BACKPACKS1556343"/>
  </r>
  <r>
    <n v="202002"/>
    <x v="0"/>
    <x v="1"/>
    <x v="1"/>
    <x v="205"/>
    <x v="1"/>
    <x v="0"/>
    <x v="26"/>
    <x v="1780"/>
    <x v="6"/>
    <n v="7.28"/>
    <n v="2.96"/>
    <n v="4.32"/>
    <x v="0"/>
    <s v="DUFFELS1555559"/>
  </r>
  <r>
    <n v="202002"/>
    <x v="0"/>
    <x v="1"/>
    <x v="1"/>
    <x v="205"/>
    <x v="1"/>
    <x v="0"/>
    <x v="26"/>
    <x v="1782"/>
    <x v="34"/>
    <n v="119.94"/>
    <n v="52.3"/>
    <n v="67.64"/>
    <x v="0"/>
    <s v="DUFFELS1555938"/>
  </r>
  <r>
    <n v="202002"/>
    <x v="0"/>
    <x v="1"/>
    <x v="1"/>
    <x v="205"/>
    <x v="1"/>
    <x v="7"/>
    <x v="13"/>
    <x v="1780"/>
    <x v="6"/>
    <n v="5.48"/>
    <n v="1.96"/>
    <n v="3.5200000000000005"/>
    <x v="0"/>
    <s v="SPORT BOTTLES1555559"/>
  </r>
  <r>
    <n v="202002"/>
    <x v="0"/>
    <x v="1"/>
    <x v="1"/>
    <x v="205"/>
    <x v="1"/>
    <x v="1"/>
    <x v="1"/>
    <x v="1783"/>
    <x v="16"/>
    <n v="280"/>
    <n v="171.92"/>
    <n v="108.08000000000001"/>
    <x v="0"/>
    <s v="DESKTOP1556177"/>
  </r>
  <r>
    <n v="202002"/>
    <x v="0"/>
    <x v="1"/>
    <x v="1"/>
    <x v="205"/>
    <x v="1"/>
    <x v="1"/>
    <x v="17"/>
    <x v="1784"/>
    <x v="30"/>
    <n v="672"/>
    <n v="392"/>
    <n v="280"/>
    <x v="0"/>
    <s v="GENERAL1555171"/>
  </r>
  <r>
    <n v="202002"/>
    <x v="0"/>
    <x v="1"/>
    <x v="1"/>
    <x v="205"/>
    <x v="1"/>
    <x v="1"/>
    <x v="17"/>
    <x v="1780"/>
    <x v="6"/>
    <n v="4.58"/>
    <n v="2.1800000000000002"/>
    <n v="2.4"/>
    <x v="0"/>
    <s v="GENERAL1555559"/>
  </r>
  <r>
    <n v="202002"/>
    <x v="0"/>
    <x v="1"/>
    <x v="1"/>
    <x v="205"/>
    <x v="1"/>
    <x v="1"/>
    <x v="17"/>
    <x v="1781"/>
    <x v="6"/>
    <n v="0.62"/>
    <n v="0.44"/>
    <n v="0.18"/>
    <x v="0"/>
    <s v="GENERAL1556343"/>
  </r>
  <r>
    <n v="202002"/>
    <x v="0"/>
    <x v="1"/>
    <x v="1"/>
    <x v="205"/>
    <x v="1"/>
    <x v="1"/>
    <x v="17"/>
    <x v="1785"/>
    <x v="18"/>
    <n v="600"/>
    <n v="333.14"/>
    <n v="266.86"/>
    <x v="0"/>
    <s v="GENERAL1557019"/>
  </r>
  <r>
    <n v="202002"/>
    <x v="0"/>
    <x v="1"/>
    <x v="1"/>
    <x v="205"/>
    <x v="1"/>
    <x v="1"/>
    <x v="21"/>
    <x v="1781"/>
    <x v="7"/>
    <n v="0.56000000000000005"/>
    <n v="0.32"/>
    <n v="0.24000000000000005"/>
    <x v="0"/>
    <s v="KEYCHAINS1556343"/>
  </r>
  <r>
    <n v="202002"/>
    <x v="0"/>
    <x v="1"/>
    <x v="1"/>
    <x v="205"/>
    <x v="1"/>
    <x v="1"/>
    <x v="2"/>
    <x v="1786"/>
    <x v="15"/>
    <n v="364"/>
    <n v="179.78"/>
    <n v="184.22"/>
    <x v="0"/>
    <s v="UMBRELLAS1556783"/>
  </r>
  <r>
    <n v="202002"/>
    <x v="0"/>
    <x v="1"/>
    <x v="1"/>
    <x v="205"/>
    <x v="1"/>
    <x v="1"/>
    <x v="3"/>
    <x v="1780"/>
    <x v="65"/>
    <n v="13.1"/>
    <n v="4.9400000000000004"/>
    <n v="8.16"/>
    <x v="0"/>
    <s v="WRITING1555559"/>
  </r>
  <r>
    <n v="202002"/>
    <x v="0"/>
    <x v="1"/>
    <x v="1"/>
    <x v="205"/>
    <x v="1"/>
    <x v="5"/>
    <x v="30"/>
    <x v="1780"/>
    <x v="6"/>
    <n v="2.2799999999999998"/>
    <n v="0.92"/>
    <n v="1.3599999999999999"/>
    <x v="0"/>
    <s v="OUTDOOR &amp; LEISURE1555559"/>
  </r>
  <r>
    <n v="202002"/>
    <x v="0"/>
    <x v="1"/>
    <x v="1"/>
    <x v="205"/>
    <x v="1"/>
    <x v="5"/>
    <x v="30"/>
    <x v="1787"/>
    <x v="6"/>
    <n v="12.28"/>
    <n v="5.44"/>
    <n v="6.839999999999999"/>
    <x v="0"/>
    <s v="OUTDOOR &amp; LEISURE1556869"/>
  </r>
  <r>
    <n v="202002"/>
    <x v="0"/>
    <x v="1"/>
    <x v="1"/>
    <x v="205"/>
    <x v="1"/>
    <x v="2"/>
    <x v="5"/>
    <x v="1780"/>
    <x v="6"/>
    <n v="18.48"/>
    <n v="9.1199999999999992"/>
    <n v="9.3600000000000012"/>
    <x v="0"/>
    <s v="POLOS1555559"/>
  </r>
  <r>
    <n v="202002"/>
    <x v="0"/>
    <x v="1"/>
    <x v="1"/>
    <x v="205"/>
    <x v="1"/>
    <x v="2"/>
    <x v="6"/>
    <x v="1780"/>
    <x v="6"/>
    <n v="9.48"/>
    <n v="4.08"/>
    <n v="5.4"/>
    <x v="0"/>
    <s v="T-SHIRTS &amp; ACTIVE TOPS1555559"/>
  </r>
  <r>
    <n v="202002"/>
    <x v="0"/>
    <x v="1"/>
    <x v="1"/>
    <x v="205"/>
    <x v="1"/>
    <x v="4"/>
    <x v="8"/>
    <x v="1788"/>
    <x v="7"/>
    <n v="219.96"/>
    <n v="98.84"/>
    <n v="121.12"/>
    <x v="0"/>
    <s v="JACKETS1556518"/>
  </r>
  <r>
    <n v="202002"/>
    <x v="0"/>
    <x v="1"/>
    <x v="1"/>
    <x v="205"/>
    <x v="1"/>
    <x v="6"/>
    <x v="32"/>
    <x v="1789"/>
    <x v="48"/>
    <n v="965"/>
    <n v="973"/>
    <n v="-8"/>
    <x v="0"/>
    <s v="GENERAL TECH1555880"/>
  </r>
  <r>
    <n v="202002"/>
    <x v="0"/>
    <x v="1"/>
    <x v="1"/>
    <x v="205"/>
    <x v="1"/>
    <x v="6"/>
    <x v="12"/>
    <x v="1780"/>
    <x v="6"/>
    <n v="38"/>
    <n v="16.260000000000002"/>
    <n v="21.74"/>
    <x v="0"/>
    <s v="POWER1555559"/>
  </r>
  <r>
    <n v="202002"/>
    <x v="0"/>
    <x v="1"/>
    <x v="1"/>
    <x v="210"/>
    <x v="1"/>
    <x v="7"/>
    <x v="13"/>
    <x v="1790"/>
    <x v="31"/>
    <n v="2367"/>
    <n v="848.58"/>
    <n v="1518.42"/>
    <x v="0"/>
    <s v="SPORT BOTTLES1554157"/>
  </r>
  <r>
    <n v="202002"/>
    <x v="0"/>
    <x v="1"/>
    <x v="1"/>
    <x v="210"/>
    <x v="1"/>
    <x v="1"/>
    <x v="14"/>
    <x v="1791"/>
    <x v="16"/>
    <n v="798"/>
    <n v="299.83999999999997"/>
    <n v="498.16"/>
    <x v="0"/>
    <s v="STATIONERY1555462"/>
  </r>
  <r>
    <n v="202002"/>
    <x v="0"/>
    <x v="1"/>
    <x v="1"/>
    <x v="210"/>
    <x v="1"/>
    <x v="1"/>
    <x v="2"/>
    <x v="1792"/>
    <x v="6"/>
    <n v="7.98"/>
    <n v="3.9"/>
    <n v="4.08"/>
    <x v="0"/>
    <s v="UMBRELLAS1557252"/>
  </r>
  <r>
    <n v="202002"/>
    <x v="0"/>
    <x v="1"/>
    <x v="1"/>
    <x v="210"/>
    <x v="1"/>
    <x v="5"/>
    <x v="33"/>
    <x v="1793"/>
    <x v="34"/>
    <n v="59.94"/>
    <n v="23.04"/>
    <n v="36.9"/>
    <x v="0"/>
    <s v="BLANKETS1555588"/>
  </r>
  <r>
    <n v="202002"/>
    <x v="0"/>
    <x v="1"/>
    <x v="1"/>
    <x v="210"/>
    <x v="1"/>
    <x v="2"/>
    <x v="6"/>
    <x v="1792"/>
    <x v="6"/>
    <n v="7.58"/>
    <n v="4.08"/>
    <n v="3.5"/>
    <x v="0"/>
    <s v="T-SHIRTS &amp; ACTIVE TOPS1557252"/>
  </r>
  <r>
    <n v="202002"/>
    <x v="0"/>
    <x v="1"/>
    <x v="1"/>
    <x v="210"/>
    <x v="1"/>
    <x v="2"/>
    <x v="6"/>
    <x v="1794"/>
    <x v="6"/>
    <n v="7.58"/>
    <n v="5.74"/>
    <n v="1.8399999999999999"/>
    <x v="0"/>
    <s v="T-SHIRTS &amp; ACTIVE TOPS1557254"/>
  </r>
  <r>
    <n v="202002"/>
    <x v="0"/>
    <x v="1"/>
    <x v="1"/>
    <x v="210"/>
    <x v="1"/>
    <x v="3"/>
    <x v="15"/>
    <x v="1790"/>
    <x v="103"/>
    <n v="181"/>
    <n v="24.18"/>
    <n v="156.82"/>
    <x v="0"/>
    <s v="DECORATION CHARGES1554157"/>
  </r>
  <r>
    <n v="202002"/>
    <x v="0"/>
    <x v="1"/>
    <x v="1"/>
    <x v="210"/>
    <x v="1"/>
    <x v="4"/>
    <x v="8"/>
    <x v="1795"/>
    <x v="6"/>
    <n v="84.84"/>
    <n v="30.22"/>
    <n v="54.620000000000005"/>
    <x v="0"/>
    <s v="JACKETS1556574"/>
  </r>
  <r>
    <n v="202002"/>
    <x v="0"/>
    <x v="1"/>
    <x v="1"/>
    <x v="211"/>
    <x v="1"/>
    <x v="7"/>
    <x v="31"/>
    <x v="1796"/>
    <x v="6"/>
    <n v="21.04"/>
    <n v="7.46"/>
    <n v="13.579999999999998"/>
    <x v="0"/>
    <s v="MUGS &amp; TUMBLERS1557156"/>
  </r>
  <r>
    <n v="202002"/>
    <x v="0"/>
    <x v="1"/>
    <x v="1"/>
    <x v="211"/>
    <x v="1"/>
    <x v="7"/>
    <x v="13"/>
    <x v="1796"/>
    <x v="6"/>
    <n v="16.079999999999998"/>
    <n v="7.32"/>
    <n v="8.759999999999998"/>
    <x v="0"/>
    <s v="SPORT BOTTLES1557156"/>
  </r>
  <r>
    <n v="202002"/>
    <x v="0"/>
    <x v="1"/>
    <x v="1"/>
    <x v="211"/>
    <x v="1"/>
    <x v="3"/>
    <x v="7"/>
    <x v="1797"/>
    <x v="66"/>
    <n v="39.799999999999997"/>
    <n v="120"/>
    <n v="-80.2"/>
    <x v="0"/>
    <s v="CATALOGUES1555577"/>
  </r>
  <r>
    <n v="202002"/>
    <x v="0"/>
    <x v="1"/>
    <x v="1"/>
    <x v="213"/>
    <x v="1"/>
    <x v="7"/>
    <x v="13"/>
    <x v="1798"/>
    <x v="15"/>
    <n v="619"/>
    <n v="282.27999999999997"/>
    <n v="336.72"/>
    <x v="0"/>
    <s v="SPORT BOTTLES1557390"/>
  </r>
  <r>
    <n v="202002"/>
    <x v="0"/>
    <x v="1"/>
    <x v="1"/>
    <x v="213"/>
    <x v="1"/>
    <x v="1"/>
    <x v="14"/>
    <x v="1799"/>
    <x v="6"/>
    <n v="43.72"/>
    <n v="11.5"/>
    <n v="32.22"/>
    <x v="0"/>
    <s v="STATIONERY1557829"/>
  </r>
  <r>
    <n v="202002"/>
    <x v="0"/>
    <x v="1"/>
    <x v="1"/>
    <x v="213"/>
    <x v="1"/>
    <x v="1"/>
    <x v="3"/>
    <x v="1800"/>
    <x v="6"/>
    <n v="20.66"/>
    <n v="10.34"/>
    <n v="10.32"/>
    <x v="0"/>
    <s v="WRITING1557999"/>
  </r>
  <r>
    <n v="202002"/>
    <x v="0"/>
    <x v="1"/>
    <x v="1"/>
    <x v="213"/>
    <x v="1"/>
    <x v="2"/>
    <x v="5"/>
    <x v="1799"/>
    <x v="6"/>
    <n v="13.5"/>
    <n v="6.24"/>
    <n v="7.26"/>
    <x v="0"/>
    <s v="POLOS1557829"/>
  </r>
  <r>
    <n v="202002"/>
    <x v="0"/>
    <x v="1"/>
    <x v="1"/>
    <x v="213"/>
    <x v="1"/>
    <x v="6"/>
    <x v="32"/>
    <x v="1801"/>
    <x v="6"/>
    <n v="9.0399999999999991"/>
    <n v="5.36"/>
    <n v="3.6799999999999988"/>
    <x v="0"/>
    <s v="GENERAL TECH1557943"/>
  </r>
  <r>
    <n v="202002"/>
    <x v="0"/>
    <x v="1"/>
    <x v="1"/>
    <x v="214"/>
    <x v="0"/>
    <x v="1"/>
    <x v="17"/>
    <x v="1802"/>
    <x v="328"/>
    <n v="4000"/>
    <n v="3600"/>
    <n v="400"/>
    <x v="0"/>
    <s v="GENERAL1555526"/>
  </r>
  <r>
    <n v="202002"/>
    <x v="0"/>
    <x v="1"/>
    <x v="1"/>
    <x v="484"/>
    <x v="0"/>
    <x v="7"/>
    <x v="13"/>
    <x v="1803"/>
    <x v="129"/>
    <n v="3111.48"/>
    <n v="1701.12"/>
    <n v="1410.3600000000001"/>
    <x v="0"/>
    <s v="SPORT BOTTLES1554846"/>
  </r>
  <r>
    <n v="202002"/>
    <x v="0"/>
    <x v="1"/>
    <x v="1"/>
    <x v="484"/>
    <x v="0"/>
    <x v="7"/>
    <x v="13"/>
    <x v="1804"/>
    <x v="15"/>
    <n v="885"/>
    <n v="332.78"/>
    <n v="552.22"/>
    <x v="0"/>
    <s v="SPORT BOTTLES1557805"/>
  </r>
  <r>
    <n v="202002"/>
    <x v="0"/>
    <x v="1"/>
    <x v="1"/>
    <x v="484"/>
    <x v="0"/>
    <x v="5"/>
    <x v="30"/>
    <x v="1804"/>
    <x v="7"/>
    <n v="28.04"/>
    <n v="8.74"/>
    <n v="19.299999999999997"/>
    <x v="0"/>
    <s v="OUTDOOR &amp; LEISURE1557805"/>
  </r>
  <r>
    <n v="202002"/>
    <x v="0"/>
    <x v="1"/>
    <x v="1"/>
    <x v="215"/>
    <x v="1"/>
    <x v="4"/>
    <x v="34"/>
    <x v="1805"/>
    <x v="6"/>
    <n v="33.979999999999997"/>
    <n v="25.94"/>
    <n v="8.0399999999999956"/>
    <x v="0"/>
    <s v="VESTS-BODYWARMERS1557494"/>
  </r>
  <r>
    <n v="202002"/>
    <x v="0"/>
    <x v="1"/>
    <x v="1"/>
    <x v="485"/>
    <x v="0"/>
    <x v="1"/>
    <x v="14"/>
    <x v="1806"/>
    <x v="6"/>
    <n v="27.38"/>
    <n v="9.06"/>
    <n v="18.32"/>
    <x v="0"/>
    <s v="STATIONERY1555631"/>
  </r>
  <r>
    <n v="202002"/>
    <x v="0"/>
    <x v="1"/>
    <x v="1"/>
    <x v="216"/>
    <x v="1"/>
    <x v="1"/>
    <x v="14"/>
    <x v="1807"/>
    <x v="6"/>
    <n v="0.4"/>
    <n v="0.24"/>
    <n v="0.16000000000000003"/>
    <x v="0"/>
    <s v="STATIONERY1555551"/>
  </r>
  <r>
    <n v="202002"/>
    <x v="0"/>
    <x v="1"/>
    <x v="1"/>
    <x v="216"/>
    <x v="1"/>
    <x v="5"/>
    <x v="10"/>
    <x v="1807"/>
    <x v="6"/>
    <n v="4.46"/>
    <n v="2.2799999999999998"/>
    <n v="2.1800000000000002"/>
    <x v="0"/>
    <s v="HOUSEWARES1555551"/>
  </r>
  <r>
    <n v="202002"/>
    <x v="0"/>
    <x v="1"/>
    <x v="1"/>
    <x v="216"/>
    <x v="1"/>
    <x v="6"/>
    <x v="12"/>
    <x v="1807"/>
    <x v="6"/>
    <n v="4.78"/>
    <n v="2.44"/>
    <n v="2.3400000000000003"/>
    <x v="0"/>
    <s v="POWER1555551"/>
  </r>
  <r>
    <n v="202002"/>
    <x v="0"/>
    <x v="1"/>
    <x v="1"/>
    <x v="217"/>
    <x v="1"/>
    <x v="9"/>
    <x v="28"/>
    <x v="1808"/>
    <x v="15"/>
    <n v="139"/>
    <n v="106.92"/>
    <n v="32.08"/>
    <x v="0"/>
    <s v="HEADWEAR1557463"/>
  </r>
  <r>
    <n v="202002"/>
    <x v="0"/>
    <x v="1"/>
    <x v="1"/>
    <x v="217"/>
    <x v="1"/>
    <x v="1"/>
    <x v="3"/>
    <x v="1809"/>
    <x v="16"/>
    <n v="1540"/>
    <n v="903.98"/>
    <n v="636.02"/>
    <x v="0"/>
    <s v="WRITING1554600"/>
  </r>
  <r>
    <n v="202002"/>
    <x v="0"/>
    <x v="1"/>
    <x v="1"/>
    <x v="217"/>
    <x v="1"/>
    <x v="2"/>
    <x v="5"/>
    <x v="1810"/>
    <x v="7"/>
    <n v="15.96"/>
    <n v="19.079999999999998"/>
    <n v="-3.1199999999999974"/>
    <x v="0"/>
    <s v="POLOS1555656"/>
  </r>
  <r>
    <n v="202002"/>
    <x v="0"/>
    <x v="1"/>
    <x v="1"/>
    <x v="217"/>
    <x v="1"/>
    <x v="3"/>
    <x v="15"/>
    <x v="1809"/>
    <x v="42"/>
    <n v="94"/>
    <n v="19.88"/>
    <n v="74.12"/>
    <x v="0"/>
    <s v="DECORATION CHARGES1554600"/>
  </r>
  <r>
    <n v="202002"/>
    <x v="0"/>
    <x v="1"/>
    <x v="1"/>
    <x v="486"/>
    <x v="0"/>
    <x v="7"/>
    <x v="13"/>
    <x v="1811"/>
    <x v="34"/>
    <n v="55.52"/>
    <n v="24.98"/>
    <n v="30.540000000000003"/>
    <x v="0"/>
    <s v="SPORT BOTTLES1555612"/>
  </r>
  <r>
    <n v="202002"/>
    <x v="0"/>
    <x v="1"/>
    <x v="1"/>
    <x v="486"/>
    <x v="0"/>
    <x v="7"/>
    <x v="13"/>
    <x v="1812"/>
    <x v="59"/>
    <n v="205.8"/>
    <n v="82.3"/>
    <n v="123.50000000000001"/>
    <x v="0"/>
    <s v="SPORT BOTTLES1557887"/>
  </r>
  <r>
    <n v="202002"/>
    <x v="0"/>
    <x v="1"/>
    <x v="1"/>
    <x v="486"/>
    <x v="0"/>
    <x v="1"/>
    <x v="1"/>
    <x v="1811"/>
    <x v="6"/>
    <n v="0.62"/>
    <n v="0.4"/>
    <n v="0.21999999999999997"/>
    <x v="0"/>
    <s v="DESKTOP1555612"/>
  </r>
  <r>
    <n v="202002"/>
    <x v="0"/>
    <x v="1"/>
    <x v="1"/>
    <x v="486"/>
    <x v="0"/>
    <x v="1"/>
    <x v="3"/>
    <x v="1811"/>
    <x v="2"/>
    <n v="69.400000000000006"/>
    <n v="47.28"/>
    <n v="22.120000000000005"/>
    <x v="0"/>
    <s v="WRITING1555612"/>
  </r>
  <r>
    <n v="202002"/>
    <x v="0"/>
    <x v="1"/>
    <x v="1"/>
    <x v="486"/>
    <x v="0"/>
    <x v="5"/>
    <x v="10"/>
    <x v="1811"/>
    <x v="133"/>
    <n v="39.46"/>
    <n v="18.760000000000002"/>
    <n v="20.7"/>
    <x v="0"/>
    <s v="HOUSEWARES1555612"/>
  </r>
  <r>
    <n v="202002"/>
    <x v="0"/>
    <x v="1"/>
    <x v="1"/>
    <x v="487"/>
    <x v="0"/>
    <x v="5"/>
    <x v="10"/>
    <x v="1813"/>
    <x v="6"/>
    <n v="1.58"/>
    <n v="1.02"/>
    <n v="0.56000000000000005"/>
    <x v="0"/>
    <s v="HOUSEWARES1555206"/>
  </r>
  <r>
    <n v="202002"/>
    <x v="0"/>
    <x v="1"/>
    <x v="1"/>
    <x v="487"/>
    <x v="0"/>
    <x v="5"/>
    <x v="10"/>
    <x v="1814"/>
    <x v="6"/>
    <n v="2.98"/>
    <n v="0.12"/>
    <n v="2.86"/>
    <x v="0"/>
    <s v="HOUSEWARES1555207"/>
  </r>
  <r>
    <n v="202002"/>
    <x v="0"/>
    <x v="1"/>
    <x v="1"/>
    <x v="219"/>
    <x v="1"/>
    <x v="0"/>
    <x v="20"/>
    <x v="1815"/>
    <x v="13"/>
    <n v="8.5"/>
    <n v="3.22"/>
    <n v="5.2799999999999994"/>
    <x v="0"/>
    <s v="TOTES1556533"/>
  </r>
  <r>
    <n v="202002"/>
    <x v="0"/>
    <x v="1"/>
    <x v="1"/>
    <x v="219"/>
    <x v="1"/>
    <x v="1"/>
    <x v="3"/>
    <x v="1815"/>
    <x v="7"/>
    <n v="1.4"/>
    <n v="0.66"/>
    <n v="0.73999999999999988"/>
    <x v="0"/>
    <s v="WRITING1556533"/>
  </r>
  <r>
    <n v="202002"/>
    <x v="0"/>
    <x v="1"/>
    <x v="1"/>
    <x v="219"/>
    <x v="1"/>
    <x v="1"/>
    <x v="3"/>
    <x v="1816"/>
    <x v="7"/>
    <n v="2.64"/>
    <n v="1"/>
    <n v="1.6400000000000001"/>
    <x v="0"/>
    <s v="WRITING1557864"/>
  </r>
  <r>
    <n v="202002"/>
    <x v="0"/>
    <x v="1"/>
    <x v="1"/>
    <x v="219"/>
    <x v="1"/>
    <x v="2"/>
    <x v="6"/>
    <x v="1816"/>
    <x v="48"/>
    <n v="84.5"/>
    <n v="51"/>
    <n v="33.5"/>
    <x v="0"/>
    <s v="T-SHIRTS &amp; ACTIVE TOPS1557864"/>
  </r>
  <r>
    <n v="202002"/>
    <x v="0"/>
    <x v="1"/>
    <x v="1"/>
    <x v="220"/>
    <x v="0"/>
    <x v="2"/>
    <x v="5"/>
    <x v="1817"/>
    <x v="155"/>
    <n v="231"/>
    <n v="122.44"/>
    <n v="108.56"/>
    <x v="0"/>
    <s v="POLOS1555781"/>
  </r>
  <r>
    <n v="202002"/>
    <x v="0"/>
    <x v="1"/>
    <x v="1"/>
    <x v="220"/>
    <x v="0"/>
    <x v="2"/>
    <x v="5"/>
    <x v="1818"/>
    <x v="155"/>
    <n v="303.16000000000003"/>
    <n v="144.12"/>
    <n v="159.04000000000002"/>
    <x v="0"/>
    <s v="POLOS1556777"/>
  </r>
  <r>
    <n v="202002"/>
    <x v="0"/>
    <x v="1"/>
    <x v="1"/>
    <x v="220"/>
    <x v="0"/>
    <x v="4"/>
    <x v="34"/>
    <x v="1817"/>
    <x v="34"/>
    <n v="126.24"/>
    <n v="60.52"/>
    <n v="65.72"/>
    <x v="0"/>
    <s v="VESTS-BODYWARMERS1555781"/>
  </r>
  <r>
    <n v="202002"/>
    <x v="0"/>
    <x v="1"/>
    <x v="1"/>
    <x v="220"/>
    <x v="0"/>
    <x v="4"/>
    <x v="34"/>
    <x v="1819"/>
    <x v="8"/>
    <n v="168.32"/>
    <n v="81.260000000000005"/>
    <n v="87.059999999999988"/>
    <x v="0"/>
    <s v="VESTS-BODYWARMERS1556329"/>
  </r>
  <r>
    <n v="202002"/>
    <x v="0"/>
    <x v="1"/>
    <x v="1"/>
    <x v="220"/>
    <x v="0"/>
    <x v="4"/>
    <x v="34"/>
    <x v="1818"/>
    <x v="66"/>
    <n v="504.96"/>
    <n v="241.98"/>
    <n v="262.98"/>
    <x v="0"/>
    <s v="VESTS-BODYWARMERS1556777"/>
  </r>
  <r>
    <n v="202002"/>
    <x v="0"/>
    <x v="1"/>
    <x v="1"/>
    <x v="220"/>
    <x v="0"/>
    <x v="10"/>
    <x v="36"/>
    <x v="1820"/>
    <x v="8"/>
    <n v="123.28"/>
    <n v="49.88"/>
    <n v="73.400000000000006"/>
    <x v="0"/>
    <s v="SHIRTS1555248"/>
  </r>
  <r>
    <n v="202002"/>
    <x v="0"/>
    <x v="1"/>
    <x v="1"/>
    <x v="220"/>
    <x v="0"/>
    <x v="10"/>
    <x v="36"/>
    <x v="1817"/>
    <x v="133"/>
    <n v="252.98"/>
    <n v="104.8"/>
    <n v="148.18"/>
    <x v="0"/>
    <s v="SHIRTS1555781"/>
  </r>
  <r>
    <n v="202002"/>
    <x v="0"/>
    <x v="1"/>
    <x v="1"/>
    <x v="220"/>
    <x v="0"/>
    <x v="10"/>
    <x v="36"/>
    <x v="1819"/>
    <x v="7"/>
    <n v="72.28"/>
    <n v="29.22"/>
    <n v="43.06"/>
    <x v="0"/>
    <s v="SHIRTS1556329"/>
  </r>
  <r>
    <n v="202002"/>
    <x v="0"/>
    <x v="1"/>
    <x v="1"/>
    <x v="220"/>
    <x v="0"/>
    <x v="10"/>
    <x v="36"/>
    <x v="1818"/>
    <x v="8"/>
    <n v="63.92"/>
    <n v="62.6"/>
    <n v="1.3200000000000003"/>
    <x v="0"/>
    <s v="SHIRTS1556777"/>
  </r>
  <r>
    <n v="202002"/>
    <x v="0"/>
    <x v="1"/>
    <x v="1"/>
    <x v="221"/>
    <x v="0"/>
    <x v="0"/>
    <x v="18"/>
    <x v="1821"/>
    <x v="34"/>
    <n v="52.98"/>
    <n v="43.66"/>
    <n v="9.32"/>
    <x v="0"/>
    <s v="BACKPACKS1556485"/>
  </r>
  <r>
    <n v="202002"/>
    <x v="0"/>
    <x v="1"/>
    <x v="1"/>
    <x v="221"/>
    <x v="0"/>
    <x v="0"/>
    <x v="26"/>
    <x v="1821"/>
    <x v="6"/>
    <n v="23.02"/>
    <n v="15.82"/>
    <n v="7.1999999999999993"/>
    <x v="0"/>
    <s v="DUFFELS1556485"/>
  </r>
  <r>
    <n v="202002"/>
    <x v="0"/>
    <x v="1"/>
    <x v="1"/>
    <x v="221"/>
    <x v="0"/>
    <x v="7"/>
    <x v="29"/>
    <x v="1821"/>
    <x v="7"/>
    <n v="5.6"/>
    <n v="3.08"/>
    <n v="2.5199999999999996"/>
    <x v="0"/>
    <s v="CERAMICS1556485"/>
  </r>
  <r>
    <n v="202002"/>
    <x v="0"/>
    <x v="1"/>
    <x v="1"/>
    <x v="221"/>
    <x v="0"/>
    <x v="7"/>
    <x v="13"/>
    <x v="1821"/>
    <x v="13"/>
    <n v="51.08"/>
    <n v="38.68"/>
    <n v="12.399999999999999"/>
    <x v="0"/>
    <s v="SPORT BOTTLES1556485"/>
  </r>
  <r>
    <n v="202002"/>
    <x v="0"/>
    <x v="1"/>
    <x v="1"/>
    <x v="221"/>
    <x v="0"/>
    <x v="1"/>
    <x v="2"/>
    <x v="1821"/>
    <x v="133"/>
    <n v="54.32"/>
    <n v="38.74"/>
    <n v="15.579999999999998"/>
    <x v="0"/>
    <s v="UMBRELLAS1556485"/>
  </r>
  <r>
    <n v="202002"/>
    <x v="0"/>
    <x v="1"/>
    <x v="1"/>
    <x v="221"/>
    <x v="0"/>
    <x v="1"/>
    <x v="3"/>
    <x v="1821"/>
    <x v="6"/>
    <n v="2.82"/>
    <n v="3.24"/>
    <n v="-0.42000000000000037"/>
    <x v="0"/>
    <s v="WRITING1556485"/>
  </r>
  <r>
    <n v="202002"/>
    <x v="0"/>
    <x v="1"/>
    <x v="1"/>
    <x v="221"/>
    <x v="0"/>
    <x v="5"/>
    <x v="24"/>
    <x v="1821"/>
    <x v="8"/>
    <n v="4.16"/>
    <n v="3.22"/>
    <n v="0.94"/>
    <x v="0"/>
    <s v="HBA1556485"/>
  </r>
  <r>
    <n v="202002"/>
    <x v="0"/>
    <x v="1"/>
    <x v="1"/>
    <x v="221"/>
    <x v="0"/>
    <x v="5"/>
    <x v="30"/>
    <x v="1821"/>
    <x v="34"/>
    <n v="21.1"/>
    <n v="17.52"/>
    <n v="3.5800000000000018"/>
    <x v="0"/>
    <s v="OUTDOOR &amp; LEISURE1556485"/>
  </r>
  <r>
    <n v="202002"/>
    <x v="0"/>
    <x v="1"/>
    <x v="1"/>
    <x v="221"/>
    <x v="0"/>
    <x v="5"/>
    <x v="23"/>
    <x v="1821"/>
    <x v="6"/>
    <n v="24.76"/>
    <n v="18"/>
    <n v="6.7600000000000016"/>
    <x v="0"/>
    <s v="SAFETY AUTO &amp; TOOLS1556485"/>
  </r>
  <r>
    <n v="202002"/>
    <x v="0"/>
    <x v="1"/>
    <x v="1"/>
    <x v="221"/>
    <x v="0"/>
    <x v="2"/>
    <x v="5"/>
    <x v="1821"/>
    <x v="106"/>
    <n v="120.74"/>
    <n v="112.64"/>
    <n v="8.0999999999999943"/>
    <x v="0"/>
    <s v="POLOS1556485"/>
  </r>
  <r>
    <n v="202002"/>
    <x v="0"/>
    <x v="1"/>
    <x v="1"/>
    <x v="221"/>
    <x v="0"/>
    <x v="2"/>
    <x v="6"/>
    <x v="1821"/>
    <x v="6"/>
    <n v="10.6"/>
    <n v="9.3000000000000007"/>
    <n v="1.2999999999999989"/>
    <x v="0"/>
    <s v="T-SHIRTS &amp; ACTIVE TOPS1556485"/>
  </r>
  <r>
    <n v="202002"/>
    <x v="0"/>
    <x v="1"/>
    <x v="1"/>
    <x v="221"/>
    <x v="0"/>
    <x v="4"/>
    <x v="8"/>
    <x v="1822"/>
    <x v="65"/>
    <n v="2396"/>
    <n v="1270.8399999999999"/>
    <n v="1125.1600000000001"/>
    <x v="0"/>
    <s v="JACKETS1555890"/>
  </r>
  <r>
    <n v="202002"/>
    <x v="0"/>
    <x v="1"/>
    <x v="1"/>
    <x v="221"/>
    <x v="0"/>
    <x v="4"/>
    <x v="8"/>
    <x v="1821"/>
    <x v="34"/>
    <n v="111.7"/>
    <n v="89.54"/>
    <n v="22.159999999999997"/>
    <x v="0"/>
    <s v="JACKETS1556485"/>
  </r>
  <r>
    <n v="202002"/>
    <x v="0"/>
    <x v="1"/>
    <x v="1"/>
    <x v="221"/>
    <x v="0"/>
    <x v="4"/>
    <x v="34"/>
    <x v="1821"/>
    <x v="6"/>
    <n v="22.16"/>
    <n v="17.559999999999999"/>
    <n v="4.6000000000000014"/>
    <x v="0"/>
    <s v="VESTS-BODYWARMERS1556485"/>
  </r>
  <r>
    <n v="202002"/>
    <x v="0"/>
    <x v="1"/>
    <x v="1"/>
    <x v="221"/>
    <x v="0"/>
    <x v="6"/>
    <x v="12"/>
    <x v="1821"/>
    <x v="6"/>
    <n v="10.78"/>
    <n v="10.14"/>
    <n v="0.63999999999999879"/>
    <x v="0"/>
    <s v="POWER1556485"/>
  </r>
  <r>
    <n v="202002"/>
    <x v="0"/>
    <x v="1"/>
    <x v="1"/>
    <x v="223"/>
    <x v="1"/>
    <x v="7"/>
    <x v="29"/>
    <x v="1823"/>
    <x v="7"/>
    <n v="19.96"/>
    <n v="6.82"/>
    <n v="13.14"/>
    <x v="0"/>
    <s v="CERAMICS1555156"/>
  </r>
  <r>
    <n v="202002"/>
    <x v="0"/>
    <x v="1"/>
    <x v="1"/>
    <x v="224"/>
    <x v="0"/>
    <x v="7"/>
    <x v="13"/>
    <x v="1824"/>
    <x v="73"/>
    <n v="2940"/>
    <n v="1793.76"/>
    <n v="1146.24"/>
    <x v="0"/>
    <s v="SPORT BOTTLES1554215"/>
  </r>
  <r>
    <n v="202002"/>
    <x v="0"/>
    <x v="1"/>
    <x v="1"/>
    <x v="224"/>
    <x v="0"/>
    <x v="1"/>
    <x v="14"/>
    <x v="1825"/>
    <x v="115"/>
    <n v="1106.5999999999999"/>
    <n v="530.48"/>
    <n v="576.11999999999989"/>
    <x v="0"/>
    <s v="STATIONERY1557682"/>
  </r>
  <r>
    <n v="202002"/>
    <x v="0"/>
    <x v="1"/>
    <x v="1"/>
    <x v="224"/>
    <x v="0"/>
    <x v="1"/>
    <x v="3"/>
    <x v="1826"/>
    <x v="8"/>
    <n v="6.64"/>
    <n v="3.9"/>
    <n v="2.7399999999999998"/>
    <x v="0"/>
    <s v="WRITING1556908"/>
  </r>
  <r>
    <n v="202002"/>
    <x v="0"/>
    <x v="1"/>
    <x v="1"/>
    <x v="224"/>
    <x v="0"/>
    <x v="3"/>
    <x v="15"/>
    <x v="1824"/>
    <x v="130"/>
    <n v="610"/>
    <n v="30.44"/>
    <n v="579.55999999999995"/>
    <x v="0"/>
    <s v="DECORATION CHARGES1554215"/>
  </r>
  <r>
    <n v="202002"/>
    <x v="0"/>
    <x v="1"/>
    <x v="1"/>
    <x v="488"/>
    <x v="1"/>
    <x v="0"/>
    <x v="20"/>
    <x v="1827"/>
    <x v="32"/>
    <n v="980"/>
    <n v="734.64"/>
    <n v="245.36"/>
    <x v="0"/>
    <s v="TOTES1555255"/>
  </r>
  <r>
    <n v="202002"/>
    <x v="0"/>
    <x v="1"/>
    <x v="1"/>
    <x v="488"/>
    <x v="1"/>
    <x v="1"/>
    <x v="17"/>
    <x v="1828"/>
    <x v="20"/>
    <n v="504"/>
    <n v="414"/>
    <n v="90"/>
    <x v="0"/>
    <s v="GENERAL1556880"/>
  </r>
  <r>
    <n v="202002"/>
    <x v="0"/>
    <x v="1"/>
    <x v="1"/>
    <x v="488"/>
    <x v="1"/>
    <x v="1"/>
    <x v="3"/>
    <x v="1829"/>
    <x v="65"/>
    <n v="1256"/>
    <n v="719.42"/>
    <n v="536.58000000000004"/>
    <x v="0"/>
    <s v="WRITING1556944"/>
  </r>
  <r>
    <n v="202002"/>
    <x v="0"/>
    <x v="1"/>
    <x v="1"/>
    <x v="226"/>
    <x v="1"/>
    <x v="7"/>
    <x v="13"/>
    <x v="1830"/>
    <x v="16"/>
    <n v="288"/>
    <n v="159.4"/>
    <n v="128.6"/>
    <x v="0"/>
    <s v="SPORT BOTTLES1554647"/>
  </r>
  <r>
    <n v="202002"/>
    <x v="0"/>
    <x v="1"/>
    <x v="1"/>
    <x v="226"/>
    <x v="1"/>
    <x v="1"/>
    <x v="17"/>
    <x v="1831"/>
    <x v="20"/>
    <n v="348"/>
    <n v="264"/>
    <n v="84"/>
    <x v="0"/>
    <s v="GENERAL1555314"/>
  </r>
  <r>
    <n v="202002"/>
    <x v="0"/>
    <x v="1"/>
    <x v="1"/>
    <x v="226"/>
    <x v="1"/>
    <x v="1"/>
    <x v="17"/>
    <x v="1832"/>
    <x v="113"/>
    <n v="1400"/>
    <n v="1100"/>
    <n v="300"/>
    <x v="0"/>
    <s v="GENERAL1556357"/>
  </r>
  <r>
    <n v="202002"/>
    <x v="0"/>
    <x v="1"/>
    <x v="1"/>
    <x v="226"/>
    <x v="1"/>
    <x v="1"/>
    <x v="17"/>
    <x v="1833"/>
    <x v="13"/>
    <n v="6.4"/>
    <n v="3.74"/>
    <n v="2.66"/>
    <x v="0"/>
    <s v="GENERAL1556646"/>
  </r>
  <r>
    <n v="202002"/>
    <x v="0"/>
    <x v="1"/>
    <x v="1"/>
    <x v="226"/>
    <x v="1"/>
    <x v="1"/>
    <x v="3"/>
    <x v="1834"/>
    <x v="32"/>
    <n v="180"/>
    <n v="129.84"/>
    <n v="50.16"/>
    <x v="0"/>
    <s v="WRITING1557855"/>
  </r>
  <r>
    <n v="202002"/>
    <x v="0"/>
    <x v="1"/>
    <x v="1"/>
    <x v="226"/>
    <x v="1"/>
    <x v="2"/>
    <x v="4"/>
    <x v="1833"/>
    <x v="34"/>
    <n v="93.9"/>
    <n v="45.04"/>
    <n v="48.860000000000007"/>
    <x v="0"/>
    <s v="FLEECE &amp; KNITS1556646"/>
  </r>
  <r>
    <n v="202002"/>
    <x v="0"/>
    <x v="1"/>
    <x v="1"/>
    <x v="226"/>
    <x v="1"/>
    <x v="2"/>
    <x v="5"/>
    <x v="1833"/>
    <x v="6"/>
    <n v="17.98"/>
    <n v="8.8800000000000008"/>
    <n v="9.1"/>
    <x v="0"/>
    <s v="POLOS1556646"/>
  </r>
  <r>
    <n v="202002"/>
    <x v="0"/>
    <x v="1"/>
    <x v="1"/>
    <x v="226"/>
    <x v="1"/>
    <x v="2"/>
    <x v="6"/>
    <x v="1833"/>
    <x v="9"/>
    <n v="43.68"/>
    <n v="25.94"/>
    <n v="17.739999999999998"/>
    <x v="0"/>
    <s v="T-SHIRTS &amp; ACTIVE TOPS1556646"/>
  </r>
  <r>
    <n v="202002"/>
    <x v="0"/>
    <x v="1"/>
    <x v="1"/>
    <x v="226"/>
    <x v="1"/>
    <x v="8"/>
    <x v="16"/>
    <x v="1835"/>
    <x v="16"/>
    <n v="300"/>
    <n v="300"/>
    <n v="0"/>
    <x v="0"/>
    <s v="MEMORY1552759"/>
  </r>
  <r>
    <n v="202002"/>
    <x v="0"/>
    <x v="1"/>
    <x v="1"/>
    <x v="226"/>
    <x v="1"/>
    <x v="8"/>
    <x v="16"/>
    <x v="1836"/>
    <x v="18"/>
    <n v="2730"/>
    <n v="1408.96"/>
    <n v="1321.04"/>
    <x v="0"/>
    <s v="MEMORY1557359"/>
  </r>
  <r>
    <n v="202002"/>
    <x v="0"/>
    <x v="1"/>
    <x v="1"/>
    <x v="226"/>
    <x v="1"/>
    <x v="3"/>
    <x v="15"/>
    <x v="1830"/>
    <x v="50"/>
    <n v="206"/>
    <n v="23.18"/>
    <n v="182.82"/>
    <x v="0"/>
    <s v="DECORATION CHARGES1554647"/>
  </r>
  <r>
    <n v="202002"/>
    <x v="0"/>
    <x v="1"/>
    <x v="1"/>
    <x v="226"/>
    <x v="1"/>
    <x v="4"/>
    <x v="8"/>
    <x v="1837"/>
    <x v="164"/>
    <n v="755.64"/>
    <n v="352.76"/>
    <n v="402.88"/>
    <x v="0"/>
    <s v="JACKETS1556572"/>
  </r>
  <r>
    <n v="202002"/>
    <x v="0"/>
    <x v="1"/>
    <x v="1"/>
    <x v="226"/>
    <x v="1"/>
    <x v="4"/>
    <x v="8"/>
    <x v="1833"/>
    <x v="34"/>
    <n v="204.02"/>
    <n v="78.52"/>
    <n v="125.50000000000001"/>
    <x v="0"/>
    <s v="JACKETS1556646"/>
  </r>
  <r>
    <n v="202002"/>
    <x v="0"/>
    <x v="1"/>
    <x v="1"/>
    <x v="226"/>
    <x v="1"/>
    <x v="4"/>
    <x v="34"/>
    <x v="1833"/>
    <x v="6"/>
    <n v="35.5"/>
    <n v="17.04"/>
    <n v="18.46"/>
    <x v="0"/>
    <s v="VESTS-BODYWARMERS1556646"/>
  </r>
  <r>
    <n v="202002"/>
    <x v="0"/>
    <x v="1"/>
    <x v="1"/>
    <x v="226"/>
    <x v="1"/>
    <x v="6"/>
    <x v="12"/>
    <x v="1833"/>
    <x v="13"/>
    <n v="42.2"/>
    <n v="24.08"/>
    <n v="18.120000000000005"/>
    <x v="0"/>
    <s v="POWER1556646"/>
  </r>
  <r>
    <n v="202002"/>
    <x v="0"/>
    <x v="1"/>
    <x v="1"/>
    <x v="226"/>
    <x v="1"/>
    <x v="10"/>
    <x v="36"/>
    <x v="1833"/>
    <x v="9"/>
    <n v="95.88"/>
    <n v="99.88"/>
    <n v="-4"/>
    <x v="0"/>
    <s v="SHIRTS1556646"/>
  </r>
  <r>
    <n v="202002"/>
    <x v="0"/>
    <x v="1"/>
    <x v="1"/>
    <x v="226"/>
    <x v="1"/>
    <x v="10"/>
    <x v="36"/>
    <x v="1838"/>
    <x v="59"/>
    <n v="1201.9000000000001"/>
    <n v="539.88"/>
    <n v="662.0200000000001"/>
    <x v="0"/>
    <s v="SHIRTS1557720"/>
  </r>
  <r>
    <n v="202002"/>
    <x v="0"/>
    <x v="1"/>
    <x v="1"/>
    <x v="226"/>
    <x v="1"/>
    <x v="10"/>
    <x v="36"/>
    <x v="1839"/>
    <x v="7"/>
    <n v="68.680000000000007"/>
    <n v="30.68"/>
    <n v="38.000000000000007"/>
    <x v="0"/>
    <s v="SHIRTS1558025"/>
  </r>
  <r>
    <n v="202002"/>
    <x v="0"/>
    <x v="1"/>
    <x v="1"/>
    <x v="489"/>
    <x v="0"/>
    <x v="0"/>
    <x v="18"/>
    <x v="1840"/>
    <x v="73"/>
    <n v="1140"/>
    <n v="641.05999999999995"/>
    <n v="498.94000000000005"/>
    <x v="0"/>
    <s v="BACKPACKS1555635"/>
  </r>
  <r>
    <n v="202002"/>
    <x v="0"/>
    <x v="1"/>
    <x v="1"/>
    <x v="489"/>
    <x v="0"/>
    <x v="1"/>
    <x v="17"/>
    <x v="1841"/>
    <x v="32"/>
    <n v="620"/>
    <n v="520"/>
    <n v="100"/>
    <x v="0"/>
    <s v="GENERAL1554930"/>
  </r>
  <r>
    <n v="202002"/>
    <x v="0"/>
    <x v="1"/>
    <x v="1"/>
    <x v="489"/>
    <x v="0"/>
    <x v="3"/>
    <x v="15"/>
    <x v="1840"/>
    <x v="294"/>
    <n v="1890"/>
    <n v="457.32"/>
    <n v="1432.68"/>
    <x v="0"/>
    <s v="DECORATION CHARGES1555635"/>
  </r>
  <r>
    <n v="202002"/>
    <x v="0"/>
    <x v="1"/>
    <x v="1"/>
    <x v="227"/>
    <x v="1"/>
    <x v="1"/>
    <x v="14"/>
    <x v="1842"/>
    <x v="26"/>
    <n v="517.70000000000005"/>
    <n v="228.94"/>
    <n v="288.76000000000005"/>
    <x v="0"/>
    <s v="STATIONERY1556616"/>
  </r>
  <r>
    <n v="202002"/>
    <x v="0"/>
    <x v="1"/>
    <x v="1"/>
    <x v="227"/>
    <x v="1"/>
    <x v="6"/>
    <x v="32"/>
    <x v="1843"/>
    <x v="7"/>
    <n v="718.94"/>
    <n v="607.5"/>
    <n v="111.44000000000005"/>
    <x v="0"/>
    <s v="GENERAL TECH1556949"/>
  </r>
  <r>
    <n v="202002"/>
    <x v="0"/>
    <x v="1"/>
    <x v="1"/>
    <x v="490"/>
    <x v="0"/>
    <x v="0"/>
    <x v="18"/>
    <x v="1844"/>
    <x v="34"/>
    <n v="127.86"/>
    <n v="43.4"/>
    <n v="84.460000000000008"/>
    <x v="0"/>
    <s v="BACKPACKS1555569"/>
  </r>
  <r>
    <n v="202002"/>
    <x v="0"/>
    <x v="1"/>
    <x v="1"/>
    <x v="490"/>
    <x v="0"/>
    <x v="5"/>
    <x v="10"/>
    <x v="1844"/>
    <x v="6"/>
    <n v="5.88"/>
    <n v="2.66"/>
    <n v="3.2199999999999998"/>
    <x v="0"/>
    <s v="HOUSEWARES1555569"/>
  </r>
  <r>
    <n v="202002"/>
    <x v="0"/>
    <x v="1"/>
    <x v="1"/>
    <x v="490"/>
    <x v="0"/>
    <x v="8"/>
    <x v="16"/>
    <x v="1845"/>
    <x v="31"/>
    <n v="687"/>
    <n v="603"/>
    <n v="84"/>
    <x v="0"/>
    <s v="MEMORY1553821"/>
  </r>
  <r>
    <n v="202002"/>
    <x v="0"/>
    <x v="1"/>
    <x v="1"/>
    <x v="228"/>
    <x v="1"/>
    <x v="1"/>
    <x v="17"/>
    <x v="1846"/>
    <x v="18"/>
    <n v="350"/>
    <n v="290"/>
    <n v="60"/>
    <x v="0"/>
    <s v="GENERAL1554890"/>
  </r>
  <r>
    <n v="202002"/>
    <x v="0"/>
    <x v="1"/>
    <x v="1"/>
    <x v="228"/>
    <x v="1"/>
    <x v="1"/>
    <x v="3"/>
    <x v="1847"/>
    <x v="329"/>
    <n v="-306"/>
    <n v="-239.18"/>
    <n v="-66.819999999999993"/>
    <x v="1"/>
    <s v="WRITING1555328"/>
  </r>
  <r>
    <n v="202002"/>
    <x v="0"/>
    <x v="1"/>
    <x v="1"/>
    <x v="228"/>
    <x v="1"/>
    <x v="6"/>
    <x v="11"/>
    <x v="1848"/>
    <x v="7"/>
    <n v="31.96"/>
    <n v="48.78"/>
    <n v="-16.82"/>
    <x v="0"/>
    <s v="AUDIO1557853"/>
  </r>
  <r>
    <n v="202002"/>
    <x v="0"/>
    <x v="1"/>
    <x v="1"/>
    <x v="229"/>
    <x v="0"/>
    <x v="0"/>
    <x v="18"/>
    <x v="1849"/>
    <x v="6"/>
    <n v="0.88"/>
    <n v="0.44"/>
    <n v="0.44"/>
    <x v="0"/>
    <s v="BACKPACKS1557219"/>
  </r>
  <r>
    <n v="202002"/>
    <x v="0"/>
    <x v="1"/>
    <x v="1"/>
    <x v="230"/>
    <x v="1"/>
    <x v="0"/>
    <x v="18"/>
    <x v="1850"/>
    <x v="7"/>
    <n v="4.3"/>
    <n v="1.62"/>
    <n v="2.6799999999999997"/>
    <x v="0"/>
    <s v="BACKPACKS1556954"/>
  </r>
  <r>
    <n v="202002"/>
    <x v="0"/>
    <x v="1"/>
    <x v="1"/>
    <x v="230"/>
    <x v="1"/>
    <x v="9"/>
    <x v="28"/>
    <x v="1851"/>
    <x v="6"/>
    <n v="9.98"/>
    <n v="7.56"/>
    <n v="2.4200000000000008"/>
    <x v="0"/>
    <s v="HEADWEAR1555969"/>
  </r>
  <r>
    <n v="202002"/>
    <x v="0"/>
    <x v="1"/>
    <x v="1"/>
    <x v="230"/>
    <x v="1"/>
    <x v="9"/>
    <x v="28"/>
    <x v="1852"/>
    <x v="34"/>
    <n v="8.82"/>
    <n v="3.58"/>
    <n v="5.24"/>
    <x v="0"/>
    <s v="HEADWEAR1557244"/>
  </r>
  <r>
    <n v="202002"/>
    <x v="0"/>
    <x v="1"/>
    <x v="1"/>
    <x v="230"/>
    <x v="1"/>
    <x v="1"/>
    <x v="14"/>
    <x v="1853"/>
    <x v="0"/>
    <n v="408"/>
    <n v="214.64"/>
    <n v="193.36"/>
    <x v="0"/>
    <s v="STATIONERY1556699"/>
  </r>
  <r>
    <n v="202002"/>
    <x v="0"/>
    <x v="1"/>
    <x v="1"/>
    <x v="230"/>
    <x v="1"/>
    <x v="1"/>
    <x v="2"/>
    <x v="1854"/>
    <x v="16"/>
    <n v="968"/>
    <n v="391.58"/>
    <n v="576.42000000000007"/>
    <x v="0"/>
    <s v="UMBRELLAS1557626"/>
  </r>
  <r>
    <n v="202002"/>
    <x v="0"/>
    <x v="1"/>
    <x v="1"/>
    <x v="230"/>
    <x v="1"/>
    <x v="1"/>
    <x v="3"/>
    <x v="1855"/>
    <x v="18"/>
    <n v="2540"/>
    <n v="1572.56"/>
    <n v="967.44"/>
    <x v="0"/>
    <s v="WRITING1556461"/>
  </r>
  <r>
    <n v="202002"/>
    <x v="0"/>
    <x v="1"/>
    <x v="1"/>
    <x v="230"/>
    <x v="1"/>
    <x v="5"/>
    <x v="30"/>
    <x v="1856"/>
    <x v="6"/>
    <n v="11.98"/>
    <n v="6.02"/>
    <n v="5.9600000000000009"/>
    <x v="0"/>
    <s v="OUTDOOR &amp; LEISURE1555541"/>
  </r>
  <r>
    <n v="202002"/>
    <x v="0"/>
    <x v="1"/>
    <x v="1"/>
    <x v="230"/>
    <x v="1"/>
    <x v="5"/>
    <x v="30"/>
    <x v="1857"/>
    <x v="98"/>
    <n v="108.64"/>
    <n v="43"/>
    <n v="65.64"/>
    <x v="0"/>
    <s v="OUTDOOR &amp; LEISURE1556469"/>
  </r>
  <r>
    <n v="202002"/>
    <x v="0"/>
    <x v="1"/>
    <x v="1"/>
    <x v="230"/>
    <x v="1"/>
    <x v="2"/>
    <x v="4"/>
    <x v="1858"/>
    <x v="211"/>
    <n v="-53.14"/>
    <n v="-25.42"/>
    <n v="-27.72"/>
    <x v="1"/>
    <s v="FLEECE &amp; KNITS1555321"/>
  </r>
  <r>
    <n v="202002"/>
    <x v="0"/>
    <x v="1"/>
    <x v="1"/>
    <x v="230"/>
    <x v="1"/>
    <x v="2"/>
    <x v="4"/>
    <x v="1852"/>
    <x v="34"/>
    <n v="82.86"/>
    <n v="37.78"/>
    <n v="45.08"/>
    <x v="0"/>
    <s v="FLEECE &amp; KNITS1557244"/>
  </r>
  <r>
    <n v="202002"/>
    <x v="0"/>
    <x v="1"/>
    <x v="1"/>
    <x v="230"/>
    <x v="1"/>
    <x v="3"/>
    <x v="15"/>
    <x v="1857"/>
    <x v="2"/>
    <n v="78"/>
    <n v="33.04"/>
    <n v="44.96"/>
    <x v="0"/>
    <s v="DECORATION CHARGES1556469"/>
  </r>
  <r>
    <n v="202002"/>
    <x v="0"/>
    <x v="1"/>
    <x v="1"/>
    <x v="230"/>
    <x v="1"/>
    <x v="4"/>
    <x v="8"/>
    <x v="1851"/>
    <x v="6"/>
    <n v="64.14"/>
    <n v="47.54"/>
    <n v="16.600000000000001"/>
    <x v="0"/>
    <s v="JACKETS1555969"/>
  </r>
  <r>
    <n v="202002"/>
    <x v="0"/>
    <x v="1"/>
    <x v="1"/>
    <x v="230"/>
    <x v="1"/>
    <x v="4"/>
    <x v="8"/>
    <x v="1855"/>
    <x v="34"/>
    <n v="239.92"/>
    <n v="132.4"/>
    <n v="107.51999999999998"/>
    <x v="0"/>
    <s v="JACKETS1556461"/>
  </r>
  <r>
    <n v="202002"/>
    <x v="0"/>
    <x v="1"/>
    <x v="1"/>
    <x v="230"/>
    <x v="1"/>
    <x v="4"/>
    <x v="8"/>
    <x v="1859"/>
    <x v="6"/>
    <n v="84.18"/>
    <n v="37.24"/>
    <n v="46.940000000000005"/>
    <x v="0"/>
    <s v="JACKETS1557089"/>
  </r>
  <r>
    <n v="202002"/>
    <x v="0"/>
    <x v="1"/>
    <x v="1"/>
    <x v="491"/>
    <x v="0"/>
    <x v="0"/>
    <x v="18"/>
    <x v="1860"/>
    <x v="7"/>
    <n v="4.28"/>
    <n v="3.92"/>
    <n v="0.36000000000000032"/>
    <x v="0"/>
    <s v="BACKPACKS1557192"/>
  </r>
  <r>
    <n v="202002"/>
    <x v="0"/>
    <x v="1"/>
    <x v="1"/>
    <x v="491"/>
    <x v="0"/>
    <x v="0"/>
    <x v="26"/>
    <x v="1860"/>
    <x v="6"/>
    <n v="22.44"/>
    <n v="13.6"/>
    <n v="8.8400000000000016"/>
    <x v="0"/>
    <s v="DUFFELS1557192"/>
  </r>
  <r>
    <n v="202002"/>
    <x v="0"/>
    <x v="1"/>
    <x v="1"/>
    <x v="491"/>
    <x v="0"/>
    <x v="0"/>
    <x v="38"/>
    <x v="1860"/>
    <x v="7"/>
    <n v="128"/>
    <n v="92.66"/>
    <n v="35.340000000000003"/>
    <x v="0"/>
    <s v="LUGGAGE1557192"/>
  </r>
  <r>
    <n v="202002"/>
    <x v="0"/>
    <x v="1"/>
    <x v="1"/>
    <x v="491"/>
    <x v="0"/>
    <x v="0"/>
    <x v="27"/>
    <x v="1861"/>
    <x v="6"/>
    <n v="6.42"/>
    <n v="2.2799999999999998"/>
    <n v="4.1400000000000006"/>
    <x v="0"/>
    <s v="TRAVEL GIFTS1557883"/>
  </r>
  <r>
    <n v="202002"/>
    <x v="0"/>
    <x v="1"/>
    <x v="1"/>
    <x v="491"/>
    <x v="0"/>
    <x v="2"/>
    <x v="5"/>
    <x v="1860"/>
    <x v="8"/>
    <n v="19.36"/>
    <n v="17.420000000000002"/>
    <n v="1.9399999999999977"/>
    <x v="0"/>
    <s v="POLOS1557192"/>
  </r>
  <r>
    <n v="202002"/>
    <x v="0"/>
    <x v="1"/>
    <x v="1"/>
    <x v="491"/>
    <x v="0"/>
    <x v="2"/>
    <x v="6"/>
    <x v="1860"/>
    <x v="7"/>
    <n v="5.8"/>
    <n v="6.12"/>
    <n v="-0.32000000000000028"/>
    <x v="0"/>
    <s v="T-SHIRTS &amp; ACTIVE TOPS1557192"/>
  </r>
  <r>
    <n v="202002"/>
    <x v="0"/>
    <x v="1"/>
    <x v="1"/>
    <x v="231"/>
    <x v="0"/>
    <x v="0"/>
    <x v="20"/>
    <x v="1862"/>
    <x v="7"/>
    <n v="8.02"/>
    <n v="2.72"/>
    <n v="5.2999999999999989"/>
    <x v="0"/>
    <s v="TOTES1555858"/>
  </r>
  <r>
    <n v="202002"/>
    <x v="0"/>
    <x v="1"/>
    <x v="1"/>
    <x v="231"/>
    <x v="0"/>
    <x v="0"/>
    <x v="20"/>
    <x v="1863"/>
    <x v="6"/>
    <n v="1"/>
    <n v="0.54"/>
    <n v="0.45999999999999996"/>
    <x v="0"/>
    <s v="TOTES1556973"/>
  </r>
  <r>
    <n v="202002"/>
    <x v="0"/>
    <x v="1"/>
    <x v="1"/>
    <x v="231"/>
    <x v="0"/>
    <x v="7"/>
    <x v="31"/>
    <x v="1864"/>
    <x v="330"/>
    <n v="1331.48"/>
    <n v="591.98"/>
    <n v="739.5"/>
    <x v="0"/>
    <s v="MUGS &amp; TUMBLERS1555149"/>
  </r>
  <r>
    <n v="202002"/>
    <x v="0"/>
    <x v="1"/>
    <x v="1"/>
    <x v="231"/>
    <x v="0"/>
    <x v="1"/>
    <x v="1"/>
    <x v="1863"/>
    <x v="65"/>
    <n v="59.2"/>
    <n v="24.52"/>
    <n v="34.680000000000007"/>
    <x v="0"/>
    <s v="DESKTOP1556973"/>
  </r>
  <r>
    <n v="202002"/>
    <x v="0"/>
    <x v="1"/>
    <x v="1"/>
    <x v="231"/>
    <x v="0"/>
    <x v="1"/>
    <x v="17"/>
    <x v="1865"/>
    <x v="331"/>
    <n v="93.6"/>
    <n v="70.739999999999995"/>
    <n v="22.86"/>
    <x v="0"/>
    <s v="GENERAL1557412"/>
  </r>
  <r>
    <n v="202002"/>
    <x v="0"/>
    <x v="1"/>
    <x v="1"/>
    <x v="231"/>
    <x v="0"/>
    <x v="1"/>
    <x v="3"/>
    <x v="1866"/>
    <x v="16"/>
    <n v="22"/>
    <n v="14.84"/>
    <n v="7.16"/>
    <x v="0"/>
    <s v="WRITING1555270"/>
  </r>
  <r>
    <n v="202002"/>
    <x v="0"/>
    <x v="1"/>
    <x v="1"/>
    <x v="231"/>
    <x v="0"/>
    <x v="1"/>
    <x v="3"/>
    <x v="1867"/>
    <x v="32"/>
    <n v="720"/>
    <n v="388.18"/>
    <n v="331.82"/>
    <x v="0"/>
    <s v="WRITING1556147"/>
  </r>
  <r>
    <n v="202002"/>
    <x v="0"/>
    <x v="1"/>
    <x v="1"/>
    <x v="231"/>
    <x v="0"/>
    <x v="1"/>
    <x v="3"/>
    <x v="1865"/>
    <x v="31"/>
    <n v="51"/>
    <n v="22.7"/>
    <n v="28.3"/>
    <x v="0"/>
    <s v="WRITING1557412"/>
  </r>
  <r>
    <n v="202002"/>
    <x v="0"/>
    <x v="1"/>
    <x v="1"/>
    <x v="231"/>
    <x v="0"/>
    <x v="1"/>
    <x v="3"/>
    <x v="1868"/>
    <x v="9"/>
    <n v="58.68"/>
    <n v="31.14"/>
    <n v="27.54"/>
    <x v="0"/>
    <s v="WRITING1558047"/>
  </r>
  <r>
    <n v="202002"/>
    <x v="0"/>
    <x v="1"/>
    <x v="1"/>
    <x v="231"/>
    <x v="0"/>
    <x v="5"/>
    <x v="10"/>
    <x v="1864"/>
    <x v="6"/>
    <n v="0.4"/>
    <n v="0.44"/>
    <n v="-3.999999999999998E-2"/>
    <x v="0"/>
    <s v="HOUSEWARES1555149"/>
  </r>
  <r>
    <n v="202002"/>
    <x v="0"/>
    <x v="1"/>
    <x v="1"/>
    <x v="231"/>
    <x v="0"/>
    <x v="8"/>
    <x v="16"/>
    <x v="1863"/>
    <x v="318"/>
    <n v="1024.4000000000001"/>
    <n v="751.82"/>
    <n v="272.58000000000004"/>
    <x v="0"/>
    <s v="MEMORY1556973"/>
  </r>
  <r>
    <n v="202002"/>
    <x v="0"/>
    <x v="1"/>
    <x v="1"/>
    <x v="231"/>
    <x v="0"/>
    <x v="3"/>
    <x v="41"/>
    <x v="1869"/>
    <x v="318"/>
    <n v="0"/>
    <n v="21.24"/>
    <n v="-21.24"/>
    <x v="0"/>
    <s v="SERVICE ITEMS1557475"/>
  </r>
  <r>
    <n v="202002"/>
    <x v="0"/>
    <x v="1"/>
    <x v="1"/>
    <x v="232"/>
    <x v="1"/>
    <x v="4"/>
    <x v="34"/>
    <x v="1870"/>
    <x v="6"/>
    <n v="36.5"/>
    <n v="17.54"/>
    <n v="18.96"/>
    <x v="0"/>
    <s v="VESTS-BODYWARMERS1555444"/>
  </r>
  <r>
    <n v="202002"/>
    <x v="0"/>
    <x v="1"/>
    <x v="1"/>
    <x v="233"/>
    <x v="0"/>
    <x v="0"/>
    <x v="18"/>
    <x v="1871"/>
    <x v="34"/>
    <n v="4.3"/>
    <n v="3.82"/>
    <n v="0.48"/>
    <x v="0"/>
    <s v="BACKPACKS1557131"/>
  </r>
  <r>
    <n v="202002"/>
    <x v="0"/>
    <x v="1"/>
    <x v="1"/>
    <x v="233"/>
    <x v="0"/>
    <x v="7"/>
    <x v="13"/>
    <x v="1871"/>
    <x v="7"/>
    <n v="18.22"/>
    <n v="15.12"/>
    <n v="3.0999999999999996"/>
    <x v="0"/>
    <s v="SPORT BOTTLES1557131"/>
  </r>
  <r>
    <n v="202002"/>
    <x v="0"/>
    <x v="1"/>
    <x v="1"/>
    <x v="233"/>
    <x v="0"/>
    <x v="1"/>
    <x v="17"/>
    <x v="1871"/>
    <x v="6"/>
    <n v="40"/>
    <n v="33.340000000000003"/>
    <n v="6.6599999999999966"/>
    <x v="0"/>
    <s v="GENERAL1557131"/>
  </r>
  <r>
    <n v="202002"/>
    <x v="0"/>
    <x v="1"/>
    <x v="1"/>
    <x v="233"/>
    <x v="0"/>
    <x v="1"/>
    <x v="14"/>
    <x v="1871"/>
    <x v="6"/>
    <n v="3.82"/>
    <n v="5.16"/>
    <n v="-1.3400000000000003"/>
    <x v="0"/>
    <s v="STATIONERY1557131"/>
  </r>
  <r>
    <n v="202002"/>
    <x v="0"/>
    <x v="1"/>
    <x v="1"/>
    <x v="233"/>
    <x v="0"/>
    <x v="1"/>
    <x v="2"/>
    <x v="1871"/>
    <x v="38"/>
    <n v="303.24"/>
    <n v="291.33999999999997"/>
    <n v="11.900000000000034"/>
    <x v="0"/>
    <s v="UMBRELLAS1557131"/>
  </r>
  <r>
    <n v="202002"/>
    <x v="0"/>
    <x v="1"/>
    <x v="1"/>
    <x v="233"/>
    <x v="0"/>
    <x v="1"/>
    <x v="3"/>
    <x v="1872"/>
    <x v="18"/>
    <n v="350"/>
    <n v="150.22"/>
    <n v="199.78"/>
    <x v="0"/>
    <s v="WRITING1556642"/>
  </r>
  <r>
    <n v="202002"/>
    <x v="0"/>
    <x v="1"/>
    <x v="1"/>
    <x v="233"/>
    <x v="0"/>
    <x v="1"/>
    <x v="3"/>
    <x v="1871"/>
    <x v="7"/>
    <n v="23.38"/>
    <n v="23.54"/>
    <n v="-0.16000000000000014"/>
    <x v="0"/>
    <s v="WRITING1557131"/>
  </r>
  <r>
    <n v="202002"/>
    <x v="0"/>
    <x v="1"/>
    <x v="1"/>
    <x v="234"/>
    <x v="0"/>
    <x v="0"/>
    <x v="19"/>
    <x v="1873"/>
    <x v="66"/>
    <n v="180.48"/>
    <n v="42.82"/>
    <n v="137.66"/>
    <x v="0"/>
    <s v="COOLERS1555555"/>
  </r>
  <r>
    <n v="202002"/>
    <x v="0"/>
    <x v="1"/>
    <x v="1"/>
    <x v="234"/>
    <x v="0"/>
    <x v="0"/>
    <x v="19"/>
    <x v="1874"/>
    <x v="2"/>
    <n v="150.4"/>
    <n v="35.68"/>
    <n v="114.72"/>
    <x v="0"/>
    <s v="COOLERS1557874"/>
  </r>
  <r>
    <n v="202002"/>
    <x v="0"/>
    <x v="1"/>
    <x v="1"/>
    <x v="234"/>
    <x v="0"/>
    <x v="5"/>
    <x v="10"/>
    <x v="1875"/>
    <x v="22"/>
    <n v="121.2"/>
    <n v="71.599999999999994"/>
    <n v="49.600000000000009"/>
    <x v="0"/>
    <s v="HOUSEWARES1556579"/>
  </r>
  <r>
    <n v="202002"/>
    <x v="0"/>
    <x v="1"/>
    <x v="1"/>
    <x v="234"/>
    <x v="0"/>
    <x v="6"/>
    <x v="32"/>
    <x v="1876"/>
    <x v="18"/>
    <n v="220"/>
    <n v="141.86000000000001"/>
    <n v="78.139999999999986"/>
    <x v="0"/>
    <s v="GENERAL TECH1555765"/>
  </r>
  <r>
    <n v="202002"/>
    <x v="0"/>
    <x v="1"/>
    <x v="1"/>
    <x v="235"/>
    <x v="1"/>
    <x v="0"/>
    <x v="20"/>
    <x v="1877"/>
    <x v="33"/>
    <n v="3200"/>
    <n v="3160"/>
    <n v="40"/>
    <x v="0"/>
    <s v="TOTES1557865"/>
  </r>
  <r>
    <n v="202002"/>
    <x v="0"/>
    <x v="1"/>
    <x v="1"/>
    <x v="235"/>
    <x v="1"/>
    <x v="7"/>
    <x v="13"/>
    <x v="1878"/>
    <x v="66"/>
    <n v="227.04"/>
    <n v="91.5"/>
    <n v="135.54"/>
    <x v="0"/>
    <s v="SPORT BOTTLES1554467"/>
  </r>
  <r>
    <n v="202002"/>
    <x v="0"/>
    <x v="1"/>
    <x v="1"/>
    <x v="235"/>
    <x v="1"/>
    <x v="7"/>
    <x v="13"/>
    <x v="1879"/>
    <x v="68"/>
    <n v="398.88"/>
    <n v="135"/>
    <n v="263.88"/>
    <x v="0"/>
    <s v="SPORT BOTTLES1555603"/>
  </r>
  <r>
    <n v="202002"/>
    <x v="0"/>
    <x v="1"/>
    <x v="1"/>
    <x v="235"/>
    <x v="1"/>
    <x v="7"/>
    <x v="13"/>
    <x v="1880"/>
    <x v="332"/>
    <n v="5983.2"/>
    <n v="2054.14"/>
    <n v="3929.06"/>
    <x v="0"/>
    <s v="SPORT BOTTLES1555898"/>
  </r>
  <r>
    <n v="202002"/>
    <x v="0"/>
    <x v="1"/>
    <x v="1"/>
    <x v="235"/>
    <x v="1"/>
    <x v="7"/>
    <x v="13"/>
    <x v="1881"/>
    <x v="31"/>
    <n v="2838"/>
    <n v="1170.94"/>
    <n v="1667.06"/>
    <x v="0"/>
    <s v="SPORT BOTTLES1556820"/>
  </r>
  <r>
    <n v="202002"/>
    <x v="0"/>
    <x v="1"/>
    <x v="1"/>
    <x v="235"/>
    <x v="1"/>
    <x v="5"/>
    <x v="24"/>
    <x v="1882"/>
    <x v="18"/>
    <n v="600"/>
    <n v="249.44"/>
    <n v="350.56"/>
    <x v="0"/>
    <s v="HBA1552247"/>
  </r>
  <r>
    <n v="202002"/>
    <x v="0"/>
    <x v="1"/>
    <x v="1"/>
    <x v="235"/>
    <x v="1"/>
    <x v="3"/>
    <x v="15"/>
    <x v="1882"/>
    <x v="19"/>
    <n v="220"/>
    <n v="27.88"/>
    <n v="192.12"/>
    <x v="0"/>
    <s v="DECORATION CHARGES1552247"/>
  </r>
  <r>
    <n v="202002"/>
    <x v="0"/>
    <x v="1"/>
    <x v="1"/>
    <x v="235"/>
    <x v="1"/>
    <x v="3"/>
    <x v="15"/>
    <x v="1878"/>
    <x v="106"/>
    <n v="88.24"/>
    <n v="36.42"/>
    <n v="51.819999999999993"/>
    <x v="0"/>
    <s v="DECORATION CHARGES1554467"/>
  </r>
  <r>
    <n v="202002"/>
    <x v="0"/>
    <x v="1"/>
    <x v="1"/>
    <x v="235"/>
    <x v="1"/>
    <x v="3"/>
    <x v="15"/>
    <x v="1879"/>
    <x v="102"/>
    <n v="107.92"/>
    <n v="36.659999999999997"/>
    <n v="71.260000000000005"/>
    <x v="0"/>
    <s v="DECORATION CHARGES1555603"/>
  </r>
  <r>
    <n v="202002"/>
    <x v="0"/>
    <x v="1"/>
    <x v="1"/>
    <x v="235"/>
    <x v="1"/>
    <x v="3"/>
    <x v="15"/>
    <x v="1880"/>
    <x v="333"/>
    <n v="241.6"/>
    <n v="25.08"/>
    <n v="216.51999999999998"/>
    <x v="0"/>
    <s v="DECORATION CHARGES1555898"/>
  </r>
  <r>
    <n v="202002"/>
    <x v="0"/>
    <x v="1"/>
    <x v="1"/>
    <x v="235"/>
    <x v="1"/>
    <x v="3"/>
    <x v="15"/>
    <x v="1881"/>
    <x v="103"/>
    <n v="204"/>
    <n v="24.18"/>
    <n v="179.82"/>
    <x v="0"/>
    <s v="DECORATION CHARGES1556820"/>
  </r>
  <r>
    <n v="202002"/>
    <x v="0"/>
    <x v="1"/>
    <x v="1"/>
    <x v="235"/>
    <x v="1"/>
    <x v="3"/>
    <x v="15"/>
    <x v="1883"/>
    <x v="334"/>
    <n v="102.8"/>
    <n v="73.239999999999995"/>
    <n v="29.560000000000002"/>
    <x v="0"/>
    <s v="DECORATION CHARGES1557214"/>
  </r>
  <r>
    <n v="202002"/>
    <x v="0"/>
    <x v="1"/>
    <x v="1"/>
    <x v="235"/>
    <x v="1"/>
    <x v="4"/>
    <x v="34"/>
    <x v="1883"/>
    <x v="9"/>
    <n v="255"/>
    <n v="119.42"/>
    <n v="135.57999999999998"/>
    <x v="0"/>
    <s v="VESTS-BODYWARMERS1557214"/>
  </r>
  <r>
    <n v="202002"/>
    <x v="0"/>
    <x v="1"/>
    <x v="1"/>
    <x v="236"/>
    <x v="1"/>
    <x v="1"/>
    <x v="14"/>
    <x v="1884"/>
    <x v="6"/>
    <n v="3.98"/>
    <n v="1.66"/>
    <n v="2.3200000000000003"/>
    <x v="0"/>
    <s v="STATIONERY1556170"/>
  </r>
  <r>
    <n v="202002"/>
    <x v="0"/>
    <x v="1"/>
    <x v="1"/>
    <x v="236"/>
    <x v="1"/>
    <x v="1"/>
    <x v="14"/>
    <x v="1885"/>
    <x v="33"/>
    <n v="7960"/>
    <n v="3316.8"/>
    <n v="4643.2"/>
    <x v="0"/>
    <s v="STATIONERY1557144"/>
  </r>
  <r>
    <n v="202002"/>
    <x v="0"/>
    <x v="1"/>
    <x v="1"/>
    <x v="236"/>
    <x v="1"/>
    <x v="2"/>
    <x v="6"/>
    <x v="1886"/>
    <x v="335"/>
    <n v="321.89999999999998"/>
    <n v="202.38"/>
    <n v="119.51999999999998"/>
    <x v="0"/>
    <s v="T-SHIRTS &amp; ACTIVE TOPS1556520"/>
  </r>
  <r>
    <n v="202002"/>
    <x v="0"/>
    <x v="1"/>
    <x v="1"/>
    <x v="236"/>
    <x v="1"/>
    <x v="2"/>
    <x v="6"/>
    <x v="1887"/>
    <x v="34"/>
    <n v="11.1"/>
    <n v="6.48"/>
    <n v="4.6199999999999992"/>
    <x v="0"/>
    <s v="T-SHIRTS &amp; ACTIVE TOPS1557356"/>
  </r>
  <r>
    <n v="202002"/>
    <x v="0"/>
    <x v="1"/>
    <x v="1"/>
    <x v="492"/>
    <x v="0"/>
    <x v="7"/>
    <x v="13"/>
    <x v="1888"/>
    <x v="16"/>
    <n v="1682"/>
    <n v="614.72"/>
    <n v="1067.28"/>
    <x v="0"/>
    <s v="SPORT BOTTLES1556992"/>
  </r>
  <r>
    <n v="202002"/>
    <x v="0"/>
    <x v="1"/>
    <x v="1"/>
    <x v="492"/>
    <x v="0"/>
    <x v="3"/>
    <x v="15"/>
    <x v="1888"/>
    <x v="42"/>
    <n v="116"/>
    <n v="19.88"/>
    <n v="96.12"/>
    <x v="0"/>
    <s v="DECORATION CHARGES1556992"/>
  </r>
  <r>
    <n v="202002"/>
    <x v="0"/>
    <x v="1"/>
    <x v="1"/>
    <x v="493"/>
    <x v="1"/>
    <x v="1"/>
    <x v="2"/>
    <x v="1889"/>
    <x v="15"/>
    <n v="406"/>
    <n v="178.18"/>
    <n v="227.82"/>
    <x v="0"/>
    <s v="UMBRELLAS1554399"/>
  </r>
  <r>
    <n v="202002"/>
    <x v="0"/>
    <x v="1"/>
    <x v="1"/>
    <x v="237"/>
    <x v="1"/>
    <x v="0"/>
    <x v="26"/>
    <x v="1890"/>
    <x v="7"/>
    <n v="78.38"/>
    <n v="25.92"/>
    <n v="52.459999999999994"/>
    <x v="0"/>
    <s v="DUFFELS1556051"/>
  </r>
  <r>
    <n v="202002"/>
    <x v="0"/>
    <x v="1"/>
    <x v="1"/>
    <x v="237"/>
    <x v="1"/>
    <x v="7"/>
    <x v="35"/>
    <x v="679"/>
    <x v="6"/>
    <n v="13.62"/>
    <n v="5.82"/>
    <n v="7.7999999999999989"/>
    <x v="0"/>
    <s v="SPECIALTIES &amp; PACKAGING1554176"/>
  </r>
  <r>
    <n v="202002"/>
    <x v="0"/>
    <x v="1"/>
    <x v="1"/>
    <x v="237"/>
    <x v="1"/>
    <x v="7"/>
    <x v="13"/>
    <x v="1891"/>
    <x v="2"/>
    <n v="51.4"/>
    <n v="18.399999999999999"/>
    <n v="33"/>
    <x v="0"/>
    <s v="SPORT BOTTLES1555754"/>
  </r>
  <r>
    <n v="202002"/>
    <x v="0"/>
    <x v="1"/>
    <x v="1"/>
    <x v="237"/>
    <x v="1"/>
    <x v="1"/>
    <x v="17"/>
    <x v="1890"/>
    <x v="7"/>
    <n v="1.04"/>
    <n v="0.72"/>
    <n v="0.32000000000000006"/>
    <x v="0"/>
    <s v="GENERAL1556051"/>
  </r>
  <r>
    <n v="202002"/>
    <x v="0"/>
    <x v="1"/>
    <x v="1"/>
    <x v="237"/>
    <x v="1"/>
    <x v="2"/>
    <x v="5"/>
    <x v="1890"/>
    <x v="7"/>
    <n v="29.12"/>
    <n v="16.920000000000002"/>
    <n v="12.2"/>
    <x v="0"/>
    <s v="POLOS1556051"/>
  </r>
  <r>
    <n v="202002"/>
    <x v="0"/>
    <x v="1"/>
    <x v="1"/>
    <x v="237"/>
    <x v="1"/>
    <x v="2"/>
    <x v="6"/>
    <x v="1892"/>
    <x v="336"/>
    <n v="1045.3800000000001"/>
    <n v="574.44000000000005"/>
    <n v="470.94000000000005"/>
    <x v="0"/>
    <s v="T-SHIRTS &amp; ACTIVE TOPS1556037"/>
  </r>
  <r>
    <n v="202002"/>
    <x v="0"/>
    <x v="1"/>
    <x v="1"/>
    <x v="237"/>
    <x v="1"/>
    <x v="3"/>
    <x v="15"/>
    <x v="1892"/>
    <x v="337"/>
    <n v="612.29999999999995"/>
    <n v="80.040000000000006"/>
    <n v="532.26"/>
    <x v="0"/>
    <s v="DECORATION CHARGES1556037"/>
  </r>
  <r>
    <n v="202002"/>
    <x v="0"/>
    <x v="1"/>
    <x v="1"/>
    <x v="237"/>
    <x v="1"/>
    <x v="4"/>
    <x v="34"/>
    <x v="1893"/>
    <x v="7"/>
    <n v="89.64"/>
    <n v="39.6"/>
    <n v="50.04"/>
    <x v="0"/>
    <s v="VESTS-BODYWARMERS1556202"/>
  </r>
  <r>
    <n v="202002"/>
    <x v="0"/>
    <x v="1"/>
    <x v="1"/>
    <x v="238"/>
    <x v="0"/>
    <x v="5"/>
    <x v="9"/>
    <x v="1894"/>
    <x v="7"/>
    <n v="13.76"/>
    <n v="6.62"/>
    <n v="7.14"/>
    <x v="0"/>
    <s v="APRON &amp; KITCHEN TEXTILES1556689"/>
  </r>
  <r>
    <n v="202002"/>
    <x v="0"/>
    <x v="1"/>
    <x v="1"/>
    <x v="238"/>
    <x v="0"/>
    <x v="5"/>
    <x v="10"/>
    <x v="1894"/>
    <x v="34"/>
    <n v="20.94"/>
    <n v="9.7799999999999994"/>
    <n v="11.160000000000002"/>
    <x v="0"/>
    <s v="HOUSEWARES1556689"/>
  </r>
  <r>
    <n v="202002"/>
    <x v="0"/>
    <x v="1"/>
    <x v="1"/>
    <x v="239"/>
    <x v="1"/>
    <x v="0"/>
    <x v="18"/>
    <x v="1895"/>
    <x v="6"/>
    <n v="22.14"/>
    <n v="7.14"/>
    <n v="15"/>
    <x v="0"/>
    <s v="BACKPACKS1555685"/>
  </r>
  <r>
    <n v="202002"/>
    <x v="0"/>
    <x v="1"/>
    <x v="1"/>
    <x v="239"/>
    <x v="1"/>
    <x v="0"/>
    <x v="20"/>
    <x v="1896"/>
    <x v="91"/>
    <n v="622.16"/>
    <n v="229.04"/>
    <n v="393.12"/>
    <x v="0"/>
    <s v="TOTES1557694"/>
  </r>
  <r>
    <n v="202002"/>
    <x v="0"/>
    <x v="1"/>
    <x v="1"/>
    <x v="240"/>
    <x v="0"/>
    <x v="1"/>
    <x v="17"/>
    <x v="1897"/>
    <x v="20"/>
    <n v="270"/>
    <n v="234"/>
    <n v="36"/>
    <x v="0"/>
    <s v="GENERAL1556738"/>
  </r>
  <r>
    <n v="202002"/>
    <x v="0"/>
    <x v="1"/>
    <x v="1"/>
    <x v="240"/>
    <x v="0"/>
    <x v="1"/>
    <x v="3"/>
    <x v="1898"/>
    <x v="8"/>
    <n v="3.88"/>
    <n v="1.74"/>
    <n v="2.1399999999999997"/>
    <x v="0"/>
    <s v="WRITING1555695"/>
  </r>
  <r>
    <n v="202002"/>
    <x v="0"/>
    <x v="1"/>
    <x v="1"/>
    <x v="241"/>
    <x v="1"/>
    <x v="7"/>
    <x v="29"/>
    <x v="1899"/>
    <x v="35"/>
    <n v="686"/>
    <n v="413.78"/>
    <n v="272.22000000000003"/>
    <x v="0"/>
    <s v="CERAMICS1550810"/>
  </r>
  <r>
    <n v="202002"/>
    <x v="0"/>
    <x v="1"/>
    <x v="1"/>
    <x v="241"/>
    <x v="1"/>
    <x v="3"/>
    <x v="15"/>
    <x v="1899"/>
    <x v="45"/>
    <n v="481"/>
    <n v="28.18"/>
    <n v="452.82"/>
    <x v="0"/>
    <s v="DECORATION CHARGES1550810"/>
  </r>
  <r>
    <n v="202002"/>
    <x v="0"/>
    <x v="1"/>
    <x v="1"/>
    <x v="241"/>
    <x v="1"/>
    <x v="3"/>
    <x v="15"/>
    <x v="688"/>
    <x v="25"/>
    <n v="268"/>
    <n v="6.44"/>
    <n v="261.56"/>
    <x v="0"/>
    <s v="DECORATION CHARGES1553782"/>
  </r>
  <r>
    <n v="202002"/>
    <x v="0"/>
    <x v="1"/>
    <x v="1"/>
    <x v="241"/>
    <x v="1"/>
    <x v="3"/>
    <x v="15"/>
    <x v="1900"/>
    <x v="42"/>
    <n v="272"/>
    <n v="2.44"/>
    <n v="269.56"/>
    <x v="0"/>
    <s v="DECORATION CHARGES1555959"/>
  </r>
  <r>
    <n v="202002"/>
    <x v="0"/>
    <x v="1"/>
    <x v="1"/>
    <x v="241"/>
    <x v="1"/>
    <x v="6"/>
    <x v="11"/>
    <x v="688"/>
    <x v="20"/>
    <n v="3384"/>
    <n v="1636.46"/>
    <n v="1747.54"/>
    <x v="0"/>
    <s v="AUDIO1553782"/>
  </r>
  <r>
    <n v="202002"/>
    <x v="0"/>
    <x v="1"/>
    <x v="1"/>
    <x v="241"/>
    <x v="1"/>
    <x v="6"/>
    <x v="11"/>
    <x v="1900"/>
    <x v="16"/>
    <n v="4498"/>
    <n v="1653.3"/>
    <n v="2844.7"/>
    <x v="0"/>
    <s v="AUDIO1555959"/>
  </r>
  <r>
    <n v="202002"/>
    <x v="0"/>
    <x v="1"/>
    <x v="1"/>
    <x v="242"/>
    <x v="1"/>
    <x v="1"/>
    <x v="17"/>
    <x v="1901"/>
    <x v="78"/>
    <n v="360"/>
    <n v="288"/>
    <n v="72"/>
    <x v="0"/>
    <s v="GENERAL1556393"/>
  </r>
  <r>
    <n v="202002"/>
    <x v="0"/>
    <x v="1"/>
    <x v="1"/>
    <x v="242"/>
    <x v="1"/>
    <x v="1"/>
    <x v="14"/>
    <x v="1902"/>
    <x v="0"/>
    <n v="464"/>
    <n v="210.92"/>
    <n v="253.08"/>
    <x v="0"/>
    <s v="STATIONERY1555499"/>
  </r>
  <r>
    <n v="202002"/>
    <x v="0"/>
    <x v="1"/>
    <x v="1"/>
    <x v="242"/>
    <x v="1"/>
    <x v="1"/>
    <x v="14"/>
    <x v="1903"/>
    <x v="6"/>
    <n v="1.78"/>
    <n v="0.84"/>
    <n v="0.94000000000000006"/>
    <x v="0"/>
    <s v="STATIONERY1556205"/>
  </r>
  <r>
    <n v="202002"/>
    <x v="0"/>
    <x v="1"/>
    <x v="1"/>
    <x v="242"/>
    <x v="1"/>
    <x v="5"/>
    <x v="24"/>
    <x v="1903"/>
    <x v="7"/>
    <n v="1.4"/>
    <n v="1.34"/>
    <n v="5.9999999999999831E-2"/>
    <x v="0"/>
    <s v="HBA1556205"/>
  </r>
  <r>
    <n v="202002"/>
    <x v="0"/>
    <x v="1"/>
    <x v="1"/>
    <x v="242"/>
    <x v="1"/>
    <x v="2"/>
    <x v="4"/>
    <x v="1903"/>
    <x v="6"/>
    <n v="31.2"/>
    <n v="21.94"/>
    <n v="9.259999999999998"/>
    <x v="0"/>
    <s v="FLEECE &amp; KNITS1556205"/>
  </r>
  <r>
    <n v="202002"/>
    <x v="0"/>
    <x v="1"/>
    <x v="1"/>
    <x v="242"/>
    <x v="1"/>
    <x v="2"/>
    <x v="5"/>
    <x v="1903"/>
    <x v="8"/>
    <n v="32.32"/>
    <n v="25.14"/>
    <n v="7.18"/>
    <x v="0"/>
    <s v="POLOS1556205"/>
  </r>
  <r>
    <n v="202002"/>
    <x v="0"/>
    <x v="1"/>
    <x v="1"/>
    <x v="242"/>
    <x v="1"/>
    <x v="2"/>
    <x v="6"/>
    <x v="1903"/>
    <x v="34"/>
    <n v="37.619999999999997"/>
    <n v="16.34"/>
    <n v="21.279999999999998"/>
    <x v="0"/>
    <s v="T-SHIRTS &amp; ACTIVE TOPS1556205"/>
  </r>
  <r>
    <n v="202002"/>
    <x v="0"/>
    <x v="1"/>
    <x v="1"/>
    <x v="242"/>
    <x v="1"/>
    <x v="3"/>
    <x v="15"/>
    <x v="1902"/>
    <x v="129"/>
    <n v="282"/>
    <n v="27.06"/>
    <n v="254.94"/>
    <x v="0"/>
    <s v="DECORATION CHARGES1555499"/>
  </r>
  <r>
    <n v="202002"/>
    <x v="0"/>
    <x v="1"/>
    <x v="1"/>
    <x v="242"/>
    <x v="1"/>
    <x v="4"/>
    <x v="8"/>
    <x v="1903"/>
    <x v="8"/>
    <n v="216.1"/>
    <n v="173.3"/>
    <n v="42.799999999999983"/>
    <x v="0"/>
    <s v="JACKETS1556205"/>
  </r>
  <r>
    <n v="202002"/>
    <x v="0"/>
    <x v="1"/>
    <x v="1"/>
    <x v="242"/>
    <x v="1"/>
    <x v="6"/>
    <x v="11"/>
    <x v="1903"/>
    <x v="7"/>
    <n v="59.22"/>
    <n v="46.4"/>
    <n v="12.82"/>
    <x v="0"/>
    <s v="AUDIO1556205"/>
  </r>
  <r>
    <n v="202002"/>
    <x v="0"/>
    <x v="1"/>
    <x v="1"/>
    <x v="242"/>
    <x v="1"/>
    <x v="6"/>
    <x v="32"/>
    <x v="1903"/>
    <x v="34"/>
    <n v="4.04"/>
    <n v="1.56"/>
    <n v="2.48"/>
    <x v="0"/>
    <s v="GENERAL TECH1556205"/>
  </r>
  <r>
    <n v="202002"/>
    <x v="0"/>
    <x v="1"/>
    <x v="1"/>
    <x v="242"/>
    <x v="1"/>
    <x v="6"/>
    <x v="12"/>
    <x v="1903"/>
    <x v="7"/>
    <n v="16.739999999999998"/>
    <n v="12.3"/>
    <n v="4.4399999999999977"/>
    <x v="0"/>
    <s v="POWER1556205"/>
  </r>
  <r>
    <n v="202002"/>
    <x v="0"/>
    <x v="1"/>
    <x v="1"/>
    <x v="243"/>
    <x v="0"/>
    <x v="0"/>
    <x v="18"/>
    <x v="1904"/>
    <x v="6"/>
    <n v="26.22"/>
    <n v="8.06"/>
    <n v="18.159999999999997"/>
    <x v="0"/>
    <s v="BACKPACKS1557070"/>
  </r>
  <r>
    <n v="202002"/>
    <x v="0"/>
    <x v="1"/>
    <x v="1"/>
    <x v="243"/>
    <x v="0"/>
    <x v="1"/>
    <x v="14"/>
    <x v="1904"/>
    <x v="6"/>
    <n v="3.9"/>
    <n v="1.46"/>
    <n v="2.44"/>
    <x v="0"/>
    <s v="STATIONERY1557070"/>
  </r>
  <r>
    <n v="202002"/>
    <x v="0"/>
    <x v="1"/>
    <x v="1"/>
    <x v="245"/>
    <x v="1"/>
    <x v="5"/>
    <x v="30"/>
    <x v="1905"/>
    <x v="83"/>
    <n v="1303.26"/>
    <n v="513.24"/>
    <n v="790.02"/>
    <x v="0"/>
    <s v="OUTDOOR &amp; LEISURE1555722"/>
  </r>
  <r>
    <n v="202002"/>
    <x v="0"/>
    <x v="1"/>
    <x v="1"/>
    <x v="247"/>
    <x v="1"/>
    <x v="0"/>
    <x v="18"/>
    <x v="1906"/>
    <x v="6"/>
    <n v="31.48"/>
    <n v="9.1999999999999993"/>
    <n v="22.28"/>
    <x v="0"/>
    <s v="BACKPACKS1557204"/>
  </r>
  <r>
    <n v="202002"/>
    <x v="0"/>
    <x v="1"/>
    <x v="1"/>
    <x v="247"/>
    <x v="1"/>
    <x v="5"/>
    <x v="10"/>
    <x v="1907"/>
    <x v="6"/>
    <n v="7.98"/>
    <n v="3.74"/>
    <n v="4.24"/>
    <x v="0"/>
    <s v="HOUSEWARES1556348"/>
  </r>
  <r>
    <n v="202002"/>
    <x v="0"/>
    <x v="1"/>
    <x v="1"/>
    <x v="247"/>
    <x v="1"/>
    <x v="5"/>
    <x v="10"/>
    <x v="1908"/>
    <x v="6"/>
    <n v="7.98"/>
    <n v="3.74"/>
    <n v="4.24"/>
    <x v="0"/>
    <s v="HOUSEWARES1557032"/>
  </r>
  <r>
    <n v="202002"/>
    <x v="0"/>
    <x v="1"/>
    <x v="1"/>
    <x v="247"/>
    <x v="1"/>
    <x v="5"/>
    <x v="23"/>
    <x v="1907"/>
    <x v="7"/>
    <n v="34.76"/>
    <n v="20.82"/>
    <n v="13.939999999999998"/>
    <x v="0"/>
    <s v="SAFETY AUTO &amp; TOOLS1556348"/>
  </r>
  <r>
    <n v="202002"/>
    <x v="0"/>
    <x v="1"/>
    <x v="1"/>
    <x v="247"/>
    <x v="1"/>
    <x v="5"/>
    <x v="23"/>
    <x v="1908"/>
    <x v="7"/>
    <n v="34.76"/>
    <n v="20.82"/>
    <n v="13.939999999999998"/>
    <x v="0"/>
    <s v="SAFETY AUTO &amp; TOOLS1557032"/>
  </r>
  <r>
    <n v="202002"/>
    <x v="0"/>
    <x v="1"/>
    <x v="1"/>
    <x v="247"/>
    <x v="1"/>
    <x v="5"/>
    <x v="23"/>
    <x v="1909"/>
    <x v="6"/>
    <n v="40.380000000000003"/>
    <n v="16.600000000000001"/>
    <n v="23.78"/>
    <x v="0"/>
    <s v="SAFETY AUTO &amp; TOOLS1557873"/>
  </r>
  <r>
    <n v="202002"/>
    <x v="0"/>
    <x v="1"/>
    <x v="1"/>
    <x v="247"/>
    <x v="1"/>
    <x v="3"/>
    <x v="7"/>
    <x v="1910"/>
    <x v="184"/>
    <n v="39.799999999999997"/>
    <n v="134.69999999999999"/>
    <n v="-94.899999999999991"/>
    <x v="0"/>
    <s v="CATALOGUES1555389"/>
  </r>
  <r>
    <n v="202002"/>
    <x v="0"/>
    <x v="1"/>
    <x v="1"/>
    <x v="248"/>
    <x v="0"/>
    <x v="0"/>
    <x v="18"/>
    <x v="1911"/>
    <x v="21"/>
    <n v="200"/>
    <n v="110.7"/>
    <n v="89.3"/>
    <x v="0"/>
    <s v="BACKPACKS1556824"/>
  </r>
  <r>
    <n v="202002"/>
    <x v="0"/>
    <x v="1"/>
    <x v="1"/>
    <x v="251"/>
    <x v="1"/>
    <x v="5"/>
    <x v="9"/>
    <x v="1912"/>
    <x v="6"/>
    <n v="6.22"/>
    <n v="3.58"/>
    <n v="2.6399999999999997"/>
    <x v="0"/>
    <s v="APRON &amp; KITCHEN TEXTILES1555998"/>
  </r>
  <r>
    <n v="202002"/>
    <x v="0"/>
    <x v="1"/>
    <x v="1"/>
    <x v="494"/>
    <x v="0"/>
    <x v="2"/>
    <x v="6"/>
    <x v="1913"/>
    <x v="48"/>
    <n v="416"/>
    <n v="314.5"/>
    <n v="101.5"/>
    <x v="0"/>
    <s v="T-SHIRTS &amp; ACTIVE TOPS1557109"/>
  </r>
  <r>
    <n v="202002"/>
    <x v="0"/>
    <x v="1"/>
    <x v="1"/>
    <x v="495"/>
    <x v="1"/>
    <x v="0"/>
    <x v="18"/>
    <x v="1914"/>
    <x v="15"/>
    <n v="2499"/>
    <n v="1002.86"/>
    <n v="1496.1399999999999"/>
    <x v="0"/>
    <s v="BACKPACKS1556370"/>
  </r>
  <r>
    <n v="202002"/>
    <x v="0"/>
    <x v="1"/>
    <x v="1"/>
    <x v="495"/>
    <x v="1"/>
    <x v="0"/>
    <x v="18"/>
    <x v="1915"/>
    <x v="6"/>
    <n v="2.38"/>
    <n v="1.74"/>
    <n v="0.6399999999999999"/>
    <x v="0"/>
    <s v="BACKPACKS1557375"/>
  </r>
  <r>
    <n v="202002"/>
    <x v="0"/>
    <x v="1"/>
    <x v="1"/>
    <x v="495"/>
    <x v="1"/>
    <x v="0"/>
    <x v="20"/>
    <x v="1915"/>
    <x v="7"/>
    <n v="7.04"/>
    <n v="5.86"/>
    <n v="1.1799999999999997"/>
    <x v="0"/>
    <s v="TOTES1557375"/>
  </r>
  <r>
    <n v="202002"/>
    <x v="0"/>
    <x v="1"/>
    <x v="1"/>
    <x v="495"/>
    <x v="1"/>
    <x v="1"/>
    <x v="14"/>
    <x v="1915"/>
    <x v="7"/>
    <n v="5.16"/>
    <n v="3.86"/>
    <n v="1.3000000000000003"/>
    <x v="0"/>
    <s v="STATIONERY1557375"/>
  </r>
  <r>
    <n v="202002"/>
    <x v="0"/>
    <x v="1"/>
    <x v="1"/>
    <x v="495"/>
    <x v="1"/>
    <x v="1"/>
    <x v="2"/>
    <x v="1915"/>
    <x v="6"/>
    <n v="6.28"/>
    <n v="4.46"/>
    <n v="1.8200000000000003"/>
    <x v="0"/>
    <s v="UMBRELLAS1557375"/>
  </r>
  <r>
    <n v="202002"/>
    <x v="0"/>
    <x v="1"/>
    <x v="1"/>
    <x v="495"/>
    <x v="1"/>
    <x v="1"/>
    <x v="3"/>
    <x v="1916"/>
    <x v="15"/>
    <n v="932"/>
    <n v="521.67999999999995"/>
    <n v="410.32000000000005"/>
    <x v="0"/>
    <s v="WRITING1556774"/>
  </r>
  <r>
    <n v="202002"/>
    <x v="0"/>
    <x v="1"/>
    <x v="1"/>
    <x v="495"/>
    <x v="1"/>
    <x v="1"/>
    <x v="3"/>
    <x v="1917"/>
    <x v="1"/>
    <n v="372.8"/>
    <n v="208.66"/>
    <n v="164.14000000000001"/>
    <x v="0"/>
    <s v="WRITING1557266"/>
  </r>
  <r>
    <n v="202002"/>
    <x v="0"/>
    <x v="1"/>
    <x v="1"/>
    <x v="495"/>
    <x v="1"/>
    <x v="1"/>
    <x v="3"/>
    <x v="1915"/>
    <x v="8"/>
    <n v="0.74"/>
    <n v="0.62"/>
    <n v="0.12"/>
    <x v="0"/>
    <s v="WRITING1557375"/>
  </r>
  <r>
    <n v="202002"/>
    <x v="0"/>
    <x v="1"/>
    <x v="1"/>
    <x v="495"/>
    <x v="1"/>
    <x v="5"/>
    <x v="10"/>
    <x v="1915"/>
    <x v="6"/>
    <n v="3.08"/>
    <n v="1.98"/>
    <n v="1.1000000000000001"/>
    <x v="0"/>
    <s v="HOUSEWARES1557375"/>
  </r>
  <r>
    <n v="202002"/>
    <x v="0"/>
    <x v="1"/>
    <x v="1"/>
    <x v="495"/>
    <x v="1"/>
    <x v="6"/>
    <x v="12"/>
    <x v="1915"/>
    <x v="6"/>
    <n v="21"/>
    <n v="19.8"/>
    <n v="1.1999999999999993"/>
    <x v="0"/>
    <s v="POWER1557375"/>
  </r>
  <r>
    <n v="202002"/>
    <x v="0"/>
    <x v="1"/>
    <x v="1"/>
    <x v="252"/>
    <x v="0"/>
    <x v="7"/>
    <x v="13"/>
    <x v="1918"/>
    <x v="7"/>
    <n v="25.6"/>
    <n v="9.64"/>
    <n v="15.96"/>
    <x v="0"/>
    <s v="SPORT BOTTLES1557596"/>
  </r>
  <r>
    <n v="202002"/>
    <x v="0"/>
    <x v="1"/>
    <x v="1"/>
    <x v="253"/>
    <x v="1"/>
    <x v="7"/>
    <x v="35"/>
    <x v="1919"/>
    <x v="34"/>
    <n v="27.24"/>
    <n v="11.44"/>
    <n v="15.799999999999999"/>
    <x v="0"/>
    <s v="SPECIALTIES &amp; PACKAGING1555467"/>
  </r>
  <r>
    <n v="202002"/>
    <x v="0"/>
    <x v="1"/>
    <x v="1"/>
    <x v="253"/>
    <x v="1"/>
    <x v="1"/>
    <x v="17"/>
    <x v="1920"/>
    <x v="6"/>
    <n v="40"/>
    <n v="41.3"/>
    <n v="-1.2999999999999972"/>
    <x v="0"/>
    <s v="GENERAL1557365"/>
  </r>
  <r>
    <n v="202002"/>
    <x v="0"/>
    <x v="1"/>
    <x v="1"/>
    <x v="253"/>
    <x v="1"/>
    <x v="1"/>
    <x v="3"/>
    <x v="1921"/>
    <x v="33"/>
    <n v="240"/>
    <n v="161.84"/>
    <n v="78.16"/>
    <x v="0"/>
    <s v="WRITING1555553"/>
  </r>
  <r>
    <n v="202002"/>
    <x v="0"/>
    <x v="1"/>
    <x v="1"/>
    <x v="253"/>
    <x v="1"/>
    <x v="1"/>
    <x v="3"/>
    <x v="1922"/>
    <x v="18"/>
    <n v="90"/>
    <n v="65.319999999999993"/>
    <n v="24.680000000000007"/>
    <x v="0"/>
    <s v="WRITING1556841"/>
  </r>
  <r>
    <n v="202002"/>
    <x v="0"/>
    <x v="1"/>
    <x v="1"/>
    <x v="253"/>
    <x v="1"/>
    <x v="3"/>
    <x v="15"/>
    <x v="1921"/>
    <x v="89"/>
    <n v="360"/>
    <n v="57.88"/>
    <n v="302.12"/>
    <x v="0"/>
    <s v="DECORATION CHARGES1555553"/>
  </r>
  <r>
    <n v="202002"/>
    <x v="0"/>
    <x v="1"/>
    <x v="1"/>
    <x v="253"/>
    <x v="1"/>
    <x v="3"/>
    <x v="15"/>
    <x v="1922"/>
    <x v="19"/>
    <n v="140"/>
    <n v="27.88"/>
    <n v="112.12"/>
    <x v="0"/>
    <s v="DECORATION CHARGES1556841"/>
  </r>
  <r>
    <n v="202002"/>
    <x v="0"/>
    <x v="1"/>
    <x v="1"/>
    <x v="254"/>
    <x v="1"/>
    <x v="0"/>
    <x v="20"/>
    <x v="1923"/>
    <x v="18"/>
    <n v="140"/>
    <n v="67.62"/>
    <n v="72.38"/>
    <x v="0"/>
    <s v="TOTES1555153"/>
  </r>
  <r>
    <n v="202002"/>
    <x v="0"/>
    <x v="1"/>
    <x v="1"/>
    <x v="254"/>
    <x v="1"/>
    <x v="0"/>
    <x v="20"/>
    <x v="1924"/>
    <x v="32"/>
    <n v="440"/>
    <n v="255.66"/>
    <n v="184.34"/>
    <x v="0"/>
    <s v="TOTES1556827"/>
  </r>
  <r>
    <n v="202002"/>
    <x v="0"/>
    <x v="1"/>
    <x v="1"/>
    <x v="254"/>
    <x v="1"/>
    <x v="0"/>
    <x v="20"/>
    <x v="1925"/>
    <x v="7"/>
    <n v="6.8"/>
    <n v="2.64"/>
    <n v="4.16"/>
    <x v="0"/>
    <s v="TOTES1557785"/>
  </r>
  <r>
    <n v="202002"/>
    <x v="0"/>
    <x v="1"/>
    <x v="1"/>
    <x v="254"/>
    <x v="1"/>
    <x v="9"/>
    <x v="28"/>
    <x v="1925"/>
    <x v="6"/>
    <n v="1.3"/>
    <n v="1.02"/>
    <n v="0.28000000000000003"/>
    <x v="0"/>
    <s v="HEADWEAR1557785"/>
  </r>
  <r>
    <n v="202002"/>
    <x v="0"/>
    <x v="1"/>
    <x v="1"/>
    <x v="254"/>
    <x v="1"/>
    <x v="1"/>
    <x v="3"/>
    <x v="1926"/>
    <x v="18"/>
    <n v="2240"/>
    <n v="1581.98"/>
    <n v="658.02"/>
    <x v="0"/>
    <s v="WRITING1555106"/>
  </r>
  <r>
    <n v="202002"/>
    <x v="0"/>
    <x v="1"/>
    <x v="1"/>
    <x v="254"/>
    <x v="1"/>
    <x v="5"/>
    <x v="24"/>
    <x v="1925"/>
    <x v="7"/>
    <n v="17.260000000000002"/>
    <n v="8.08"/>
    <n v="9.1800000000000015"/>
    <x v="0"/>
    <s v="HBA1557785"/>
  </r>
  <r>
    <n v="202002"/>
    <x v="0"/>
    <x v="1"/>
    <x v="1"/>
    <x v="254"/>
    <x v="1"/>
    <x v="5"/>
    <x v="10"/>
    <x v="1925"/>
    <x v="7"/>
    <n v="7.56"/>
    <n v="3.7"/>
    <n v="3.8599999999999994"/>
    <x v="0"/>
    <s v="HOUSEWARES1557785"/>
  </r>
  <r>
    <n v="202002"/>
    <x v="0"/>
    <x v="1"/>
    <x v="1"/>
    <x v="254"/>
    <x v="1"/>
    <x v="2"/>
    <x v="6"/>
    <x v="1925"/>
    <x v="6"/>
    <n v="7.98"/>
    <n v="7.4"/>
    <n v="0.58000000000000007"/>
    <x v="0"/>
    <s v="T-SHIRTS &amp; ACTIVE TOPS1557785"/>
  </r>
  <r>
    <n v="202002"/>
    <x v="0"/>
    <x v="1"/>
    <x v="1"/>
    <x v="254"/>
    <x v="1"/>
    <x v="3"/>
    <x v="15"/>
    <x v="1926"/>
    <x v="19"/>
    <n v="220"/>
    <n v="27.88"/>
    <n v="192.12"/>
    <x v="0"/>
    <s v="DECORATION CHARGES1555106"/>
  </r>
  <r>
    <n v="202002"/>
    <x v="0"/>
    <x v="1"/>
    <x v="1"/>
    <x v="254"/>
    <x v="1"/>
    <x v="3"/>
    <x v="15"/>
    <x v="1923"/>
    <x v="243"/>
    <n v="1000"/>
    <n v="329.76"/>
    <n v="670.24"/>
    <x v="0"/>
    <s v="DECORATION CHARGES1555153"/>
  </r>
  <r>
    <n v="202002"/>
    <x v="0"/>
    <x v="1"/>
    <x v="1"/>
    <x v="254"/>
    <x v="1"/>
    <x v="3"/>
    <x v="15"/>
    <x v="1924"/>
    <x v="165"/>
    <n v="1960"/>
    <n v="609.76"/>
    <n v="1350.24"/>
    <x v="0"/>
    <s v="DECORATION CHARGES1556827"/>
  </r>
  <r>
    <n v="202002"/>
    <x v="0"/>
    <x v="1"/>
    <x v="1"/>
    <x v="255"/>
    <x v="0"/>
    <x v="4"/>
    <x v="8"/>
    <x v="1927"/>
    <x v="65"/>
    <n v="2778.4"/>
    <n v="1131.52"/>
    <n v="1646.88"/>
    <x v="0"/>
    <s v="JACKETS1555229"/>
  </r>
  <r>
    <n v="202002"/>
    <x v="0"/>
    <x v="1"/>
    <x v="1"/>
    <x v="256"/>
    <x v="1"/>
    <x v="0"/>
    <x v="18"/>
    <x v="1928"/>
    <x v="6"/>
    <n v="15.98"/>
    <n v="5.28"/>
    <n v="10.7"/>
    <x v="0"/>
    <s v="BACKPACKS1557840"/>
  </r>
  <r>
    <n v="202002"/>
    <x v="0"/>
    <x v="1"/>
    <x v="1"/>
    <x v="256"/>
    <x v="1"/>
    <x v="7"/>
    <x v="35"/>
    <x v="1928"/>
    <x v="6"/>
    <n v="13.34"/>
    <n v="6.06"/>
    <n v="7.28"/>
    <x v="0"/>
    <s v="SPECIALTIES &amp; PACKAGING1557840"/>
  </r>
  <r>
    <n v="202002"/>
    <x v="0"/>
    <x v="1"/>
    <x v="1"/>
    <x v="256"/>
    <x v="1"/>
    <x v="7"/>
    <x v="13"/>
    <x v="1929"/>
    <x v="6"/>
    <n v="15.78"/>
    <n v="5.8"/>
    <n v="9.98"/>
    <x v="0"/>
    <s v="SPORT BOTTLES1556534"/>
  </r>
  <r>
    <n v="202002"/>
    <x v="0"/>
    <x v="1"/>
    <x v="1"/>
    <x v="256"/>
    <x v="1"/>
    <x v="1"/>
    <x v="17"/>
    <x v="1930"/>
    <x v="18"/>
    <n v="480"/>
    <n v="420"/>
    <n v="60"/>
    <x v="0"/>
    <s v="GENERAL1556012"/>
  </r>
  <r>
    <n v="202002"/>
    <x v="0"/>
    <x v="1"/>
    <x v="1"/>
    <x v="256"/>
    <x v="1"/>
    <x v="1"/>
    <x v="2"/>
    <x v="1931"/>
    <x v="1"/>
    <n v="145.6"/>
    <n v="70.64"/>
    <n v="74.959999999999994"/>
    <x v="0"/>
    <s v="UMBRELLAS1557891"/>
  </r>
  <r>
    <n v="202002"/>
    <x v="0"/>
    <x v="1"/>
    <x v="1"/>
    <x v="257"/>
    <x v="0"/>
    <x v="7"/>
    <x v="29"/>
    <x v="1932"/>
    <x v="7"/>
    <n v="8.58"/>
    <n v="3.18"/>
    <n v="5.4"/>
    <x v="0"/>
    <s v="CERAMICS1556100"/>
  </r>
  <r>
    <n v="202002"/>
    <x v="0"/>
    <x v="1"/>
    <x v="1"/>
    <x v="257"/>
    <x v="0"/>
    <x v="1"/>
    <x v="14"/>
    <x v="1932"/>
    <x v="7"/>
    <n v="4.22"/>
    <n v="1.68"/>
    <n v="2.54"/>
    <x v="0"/>
    <s v="STATIONERY1556100"/>
  </r>
  <r>
    <n v="202002"/>
    <x v="0"/>
    <x v="1"/>
    <x v="1"/>
    <x v="259"/>
    <x v="1"/>
    <x v="1"/>
    <x v="17"/>
    <x v="1933"/>
    <x v="21"/>
    <n v="175"/>
    <n v="155"/>
    <n v="20"/>
    <x v="0"/>
    <s v="GENERAL1555035"/>
  </r>
  <r>
    <n v="202002"/>
    <x v="0"/>
    <x v="1"/>
    <x v="1"/>
    <x v="259"/>
    <x v="1"/>
    <x v="5"/>
    <x v="9"/>
    <x v="1934"/>
    <x v="0"/>
    <n v="1244"/>
    <n v="659.94"/>
    <n v="584.05999999999995"/>
    <x v="0"/>
    <s v="APRON &amp; KITCHEN TEXTILES1555865"/>
  </r>
  <r>
    <n v="202002"/>
    <x v="0"/>
    <x v="1"/>
    <x v="1"/>
    <x v="259"/>
    <x v="1"/>
    <x v="3"/>
    <x v="25"/>
    <x v="1935"/>
    <x v="251"/>
    <n v="4268"/>
    <n v="4652.12"/>
    <n v="-384.11999999999989"/>
    <x v="0"/>
    <s v="NONWEARABLES OTHERS1557193"/>
  </r>
  <r>
    <n v="202002"/>
    <x v="0"/>
    <x v="1"/>
    <x v="1"/>
    <x v="261"/>
    <x v="1"/>
    <x v="0"/>
    <x v="18"/>
    <x v="1936"/>
    <x v="5"/>
    <n v="3093.8"/>
    <n v="1180.02"/>
    <n v="1913.7800000000002"/>
    <x v="0"/>
    <s v="BACKPACKS1556878"/>
  </r>
  <r>
    <n v="202002"/>
    <x v="0"/>
    <x v="1"/>
    <x v="1"/>
    <x v="261"/>
    <x v="1"/>
    <x v="0"/>
    <x v="27"/>
    <x v="1936"/>
    <x v="6"/>
    <n v="0.64"/>
    <n v="0.56000000000000005"/>
    <n v="7.999999999999996E-2"/>
    <x v="0"/>
    <s v="TRAVEL GIFTS1556878"/>
  </r>
  <r>
    <n v="202002"/>
    <x v="0"/>
    <x v="1"/>
    <x v="1"/>
    <x v="261"/>
    <x v="1"/>
    <x v="9"/>
    <x v="28"/>
    <x v="1937"/>
    <x v="18"/>
    <n v="650"/>
    <n v="503.3"/>
    <n v="146.69999999999999"/>
    <x v="0"/>
    <s v="HEADWEAR1557342"/>
  </r>
  <r>
    <n v="202002"/>
    <x v="0"/>
    <x v="1"/>
    <x v="1"/>
    <x v="261"/>
    <x v="1"/>
    <x v="1"/>
    <x v="14"/>
    <x v="1936"/>
    <x v="6"/>
    <n v="4.4800000000000004"/>
    <n v="2.2200000000000002"/>
    <n v="2.2600000000000002"/>
    <x v="0"/>
    <s v="STATIONERY1556878"/>
  </r>
  <r>
    <n v="202002"/>
    <x v="0"/>
    <x v="1"/>
    <x v="1"/>
    <x v="261"/>
    <x v="1"/>
    <x v="2"/>
    <x v="4"/>
    <x v="1938"/>
    <x v="6"/>
    <n v="34.340000000000003"/>
    <n v="14.12"/>
    <n v="20.220000000000006"/>
    <x v="0"/>
    <s v="FLEECE &amp; KNITS1556250"/>
  </r>
  <r>
    <n v="202002"/>
    <x v="0"/>
    <x v="1"/>
    <x v="1"/>
    <x v="261"/>
    <x v="1"/>
    <x v="2"/>
    <x v="5"/>
    <x v="1938"/>
    <x v="7"/>
    <n v="29.16"/>
    <n v="15.4"/>
    <n v="13.76"/>
    <x v="0"/>
    <s v="POLOS1556250"/>
  </r>
  <r>
    <n v="202002"/>
    <x v="0"/>
    <x v="1"/>
    <x v="1"/>
    <x v="261"/>
    <x v="1"/>
    <x v="2"/>
    <x v="6"/>
    <x v="1938"/>
    <x v="7"/>
    <n v="6"/>
    <n v="4.8600000000000003"/>
    <n v="1.1399999999999997"/>
    <x v="0"/>
    <s v="T-SHIRTS &amp; ACTIVE TOPS1556250"/>
  </r>
  <r>
    <n v="202002"/>
    <x v="0"/>
    <x v="1"/>
    <x v="1"/>
    <x v="261"/>
    <x v="1"/>
    <x v="4"/>
    <x v="8"/>
    <x v="1938"/>
    <x v="8"/>
    <n v="185.92"/>
    <n v="153.13999999999999"/>
    <n v="32.78"/>
    <x v="0"/>
    <s v="JACKETS1556250"/>
  </r>
  <r>
    <n v="202002"/>
    <x v="0"/>
    <x v="1"/>
    <x v="1"/>
    <x v="261"/>
    <x v="1"/>
    <x v="6"/>
    <x v="11"/>
    <x v="1936"/>
    <x v="6"/>
    <n v="56.98"/>
    <n v="26.84"/>
    <n v="30.139999999999997"/>
    <x v="0"/>
    <s v="AUDIO1556878"/>
  </r>
  <r>
    <n v="202002"/>
    <x v="0"/>
    <x v="1"/>
    <x v="1"/>
    <x v="261"/>
    <x v="1"/>
    <x v="6"/>
    <x v="32"/>
    <x v="1939"/>
    <x v="338"/>
    <n v="10062.040000000001"/>
    <n v="8270.7999999999993"/>
    <n v="1791.2400000000016"/>
    <x v="0"/>
    <s v="GENERAL TECH1556203"/>
  </r>
  <r>
    <n v="202002"/>
    <x v="0"/>
    <x v="1"/>
    <x v="1"/>
    <x v="261"/>
    <x v="1"/>
    <x v="6"/>
    <x v="32"/>
    <x v="1936"/>
    <x v="6"/>
    <n v="13.38"/>
    <n v="5.34"/>
    <n v="8.0400000000000009"/>
    <x v="0"/>
    <s v="GENERAL TECH1556878"/>
  </r>
  <r>
    <n v="202002"/>
    <x v="0"/>
    <x v="1"/>
    <x v="1"/>
    <x v="261"/>
    <x v="1"/>
    <x v="6"/>
    <x v="32"/>
    <x v="1940"/>
    <x v="21"/>
    <n v="3070"/>
    <n v="2470"/>
    <n v="600"/>
    <x v="0"/>
    <s v="GENERAL TECH1557311"/>
  </r>
  <r>
    <n v="202002"/>
    <x v="0"/>
    <x v="1"/>
    <x v="1"/>
    <x v="496"/>
    <x v="0"/>
    <x v="1"/>
    <x v="1"/>
    <x v="1941"/>
    <x v="7"/>
    <n v="0.84"/>
    <n v="0.18"/>
    <n v="0.65999999999999992"/>
    <x v="0"/>
    <s v="DESKTOP1556066"/>
  </r>
  <r>
    <n v="202002"/>
    <x v="0"/>
    <x v="1"/>
    <x v="1"/>
    <x v="496"/>
    <x v="0"/>
    <x v="1"/>
    <x v="2"/>
    <x v="1942"/>
    <x v="7"/>
    <n v="17.7"/>
    <n v="6.76"/>
    <n v="10.94"/>
    <x v="0"/>
    <s v="UMBRELLAS1555505"/>
  </r>
  <r>
    <n v="202002"/>
    <x v="0"/>
    <x v="1"/>
    <x v="1"/>
    <x v="496"/>
    <x v="0"/>
    <x v="1"/>
    <x v="2"/>
    <x v="1941"/>
    <x v="13"/>
    <n v="49.18"/>
    <n v="18.46"/>
    <n v="30.72"/>
    <x v="0"/>
    <s v="UMBRELLAS1556066"/>
  </r>
  <r>
    <n v="202002"/>
    <x v="0"/>
    <x v="1"/>
    <x v="1"/>
    <x v="262"/>
    <x v="1"/>
    <x v="0"/>
    <x v="27"/>
    <x v="1943"/>
    <x v="40"/>
    <n v="240.24"/>
    <n v="158.04"/>
    <n v="82.200000000000017"/>
    <x v="0"/>
    <s v="TRAVEL GIFTS1556702"/>
  </r>
  <r>
    <n v="202002"/>
    <x v="0"/>
    <x v="1"/>
    <x v="1"/>
    <x v="262"/>
    <x v="1"/>
    <x v="7"/>
    <x v="13"/>
    <x v="1944"/>
    <x v="38"/>
    <n v="804.78"/>
    <n v="295.98"/>
    <n v="508.79999999999995"/>
    <x v="0"/>
    <s v="SPORT BOTTLES1556704"/>
  </r>
  <r>
    <n v="202002"/>
    <x v="0"/>
    <x v="1"/>
    <x v="1"/>
    <x v="262"/>
    <x v="1"/>
    <x v="1"/>
    <x v="17"/>
    <x v="1945"/>
    <x v="21"/>
    <n v="340"/>
    <n v="250"/>
    <n v="90"/>
    <x v="0"/>
    <s v="GENERAL1555186"/>
  </r>
  <r>
    <n v="202002"/>
    <x v="0"/>
    <x v="1"/>
    <x v="1"/>
    <x v="262"/>
    <x v="1"/>
    <x v="1"/>
    <x v="17"/>
    <x v="1946"/>
    <x v="18"/>
    <n v="350"/>
    <n v="290"/>
    <n v="60"/>
    <x v="0"/>
    <s v="GENERAL1556517"/>
  </r>
  <r>
    <n v="202002"/>
    <x v="0"/>
    <x v="1"/>
    <x v="1"/>
    <x v="262"/>
    <x v="1"/>
    <x v="1"/>
    <x v="14"/>
    <x v="1947"/>
    <x v="7"/>
    <n v="3.76"/>
    <n v="2.2000000000000002"/>
    <n v="1.5599999999999996"/>
    <x v="0"/>
    <s v="STATIONERY1556979"/>
  </r>
  <r>
    <n v="202002"/>
    <x v="0"/>
    <x v="1"/>
    <x v="1"/>
    <x v="262"/>
    <x v="1"/>
    <x v="1"/>
    <x v="3"/>
    <x v="1947"/>
    <x v="100"/>
    <n v="45.42"/>
    <n v="20.36"/>
    <n v="25.060000000000002"/>
    <x v="0"/>
    <s v="WRITING1556979"/>
  </r>
  <r>
    <n v="202002"/>
    <x v="0"/>
    <x v="1"/>
    <x v="1"/>
    <x v="262"/>
    <x v="1"/>
    <x v="1"/>
    <x v="3"/>
    <x v="1948"/>
    <x v="241"/>
    <n v="1156"/>
    <n v="803.6"/>
    <n v="352.4"/>
    <x v="0"/>
    <s v="WRITING1557347"/>
  </r>
  <r>
    <n v="202002"/>
    <x v="0"/>
    <x v="1"/>
    <x v="1"/>
    <x v="262"/>
    <x v="1"/>
    <x v="3"/>
    <x v="7"/>
    <x v="1949"/>
    <x v="1"/>
    <n v="79.599999999999994"/>
    <n v="40.799999999999997"/>
    <n v="38.799999999999997"/>
    <x v="0"/>
    <s v="CATALOGUES1556661"/>
  </r>
  <r>
    <n v="202002"/>
    <x v="0"/>
    <x v="1"/>
    <x v="1"/>
    <x v="262"/>
    <x v="1"/>
    <x v="3"/>
    <x v="15"/>
    <x v="1944"/>
    <x v="123"/>
    <n v="127.32"/>
    <n v="22.2"/>
    <n v="105.11999999999999"/>
    <x v="0"/>
    <s v="DECORATION CHARGES1556704"/>
  </r>
  <r>
    <n v="202002"/>
    <x v="0"/>
    <x v="1"/>
    <x v="1"/>
    <x v="262"/>
    <x v="1"/>
    <x v="6"/>
    <x v="11"/>
    <x v="1947"/>
    <x v="7"/>
    <n v="16.96"/>
    <n v="8.8000000000000007"/>
    <n v="8.16"/>
    <x v="0"/>
    <s v="AUDIO1556979"/>
  </r>
  <r>
    <n v="202002"/>
    <x v="0"/>
    <x v="1"/>
    <x v="1"/>
    <x v="262"/>
    <x v="1"/>
    <x v="6"/>
    <x v="32"/>
    <x v="1950"/>
    <x v="12"/>
    <n v="77.400000000000006"/>
    <n v="56.5"/>
    <n v="20.900000000000006"/>
    <x v="0"/>
    <s v="GENERAL TECH1555525"/>
  </r>
  <r>
    <n v="202002"/>
    <x v="0"/>
    <x v="1"/>
    <x v="1"/>
    <x v="264"/>
    <x v="1"/>
    <x v="7"/>
    <x v="13"/>
    <x v="1951"/>
    <x v="212"/>
    <n v="229.5"/>
    <n v="116.4"/>
    <n v="113.1"/>
    <x v="0"/>
    <s v="SPORT BOTTLES1556027"/>
  </r>
  <r>
    <n v="202002"/>
    <x v="0"/>
    <x v="1"/>
    <x v="1"/>
    <x v="264"/>
    <x v="1"/>
    <x v="1"/>
    <x v="14"/>
    <x v="1952"/>
    <x v="7"/>
    <n v="213.44"/>
    <n v="99.12"/>
    <n v="114.32"/>
    <x v="0"/>
    <s v="STATIONERY1555672"/>
  </r>
  <r>
    <n v="202002"/>
    <x v="0"/>
    <x v="1"/>
    <x v="1"/>
    <x v="264"/>
    <x v="1"/>
    <x v="1"/>
    <x v="3"/>
    <x v="1953"/>
    <x v="32"/>
    <n v="220"/>
    <n v="131.94"/>
    <n v="88.06"/>
    <x v="0"/>
    <s v="WRITING1556319"/>
  </r>
  <r>
    <n v="202002"/>
    <x v="0"/>
    <x v="1"/>
    <x v="1"/>
    <x v="264"/>
    <x v="1"/>
    <x v="3"/>
    <x v="15"/>
    <x v="1951"/>
    <x v="273"/>
    <n v="127"/>
    <n v="1.94"/>
    <n v="125.06"/>
    <x v="0"/>
    <s v="DECORATION CHARGES1556027"/>
  </r>
  <r>
    <n v="202002"/>
    <x v="0"/>
    <x v="1"/>
    <x v="1"/>
    <x v="264"/>
    <x v="1"/>
    <x v="4"/>
    <x v="34"/>
    <x v="1954"/>
    <x v="7"/>
    <n v="81.48"/>
    <n v="51.94"/>
    <n v="29.540000000000006"/>
    <x v="0"/>
    <s v="VESTS-BODYWARMERS1556332"/>
  </r>
  <r>
    <n v="202002"/>
    <x v="0"/>
    <x v="1"/>
    <x v="1"/>
    <x v="264"/>
    <x v="1"/>
    <x v="6"/>
    <x v="32"/>
    <x v="1952"/>
    <x v="34"/>
    <n v="312.83999999999997"/>
    <n v="321.12"/>
    <n v="-8.2800000000000296"/>
    <x v="0"/>
    <s v="GENERAL TECH1555672"/>
  </r>
  <r>
    <n v="202002"/>
    <x v="0"/>
    <x v="1"/>
    <x v="1"/>
    <x v="264"/>
    <x v="1"/>
    <x v="6"/>
    <x v="32"/>
    <x v="1955"/>
    <x v="7"/>
    <n v="95.74"/>
    <n v="128.66"/>
    <n v="-32.92"/>
    <x v="0"/>
    <s v="GENERAL TECH1556376"/>
  </r>
  <r>
    <n v="202002"/>
    <x v="0"/>
    <x v="1"/>
    <x v="1"/>
    <x v="264"/>
    <x v="1"/>
    <x v="10"/>
    <x v="36"/>
    <x v="1954"/>
    <x v="34"/>
    <n v="103.02"/>
    <n v="43.92"/>
    <n v="59.099999999999994"/>
    <x v="0"/>
    <s v="SHIRTS1556332"/>
  </r>
  <r>
    <n v="202002"/>
    <x v="0"/>
    <x v="1"/>
    <x v="1"/>
    <x v="265"/>
    <x v="1"/>
    <x v="1"/>
    <x v="14"/>
    <x v="1956"/>
    <x v="14"/>
    <n v="20.98"/>
    <n v="10.48"/>
    <n v="10.5"/>
    <x v="0"/>
    <s v="STATIONERY1557236"/>
  </r>
  <r>
    <n v="202002"/>
    <x v="0"/>
    <x v="1"/>
    <x v="1"/>
    <x v="265"/>
    <x v="1"/>
    <x v="5"/>
    <x v="24"/>
    <x v="1957"/>
    <x v="104"/>
    <n v="46.2"/>
    <n v="31.34"/>
    <n v="14.860000000000003"/>
    <x v="0"/>
    <s v="HBA1557394"/>
  </r>
  <r>
    <n v="202002"/>
    <x v="0"/>
    <x v="1"/>
    <x v="1"/>
    <x v="265"/>
    <x v="1"/>
    <x v="5"/>
    <x v="23"/>
    <x v="1958"/>
    <x v="65"/>
    <n v="125.6"/>
    <n v="65.680000000000007"/>
    <n v="59.919999999999987"/>
    <x v="0"/>
    <s v="SAFETY AUTO &amp; TOOLS1555799"/>
  </r>
  <r>
    <n v="202002"/>
    <x v="0"/>
    <x v="1"/>
    <x v="1"/>
    <x v="265"/>
    <x v="1"/>
    <x v="3"/>
    <x v="15"/>
    <x v="1958"/>
    <x v="94"/>
    <n v="116.4"/>
    <n v="16.239999999999998"/>
    <n v="100.16000000000001"/>
    <x v="0"/>
    <s v="DECORATION CHARGES1555799"/>
  </r>
  <r>
    <n v="202002"/>
    <x v="0"/>
    <x v="1"/>
    <x v="1"/>
    <x v="497"/>
    <x v="0"/>
    <x v="5"/>
    <x v="30"/>
    <x v="1959"/>
    <x v="8"/>
    <n v="15.84"/>
    <n v="6.16"/>
    <n v="9.68"/>
    <x v="0"/>
    <s v="OUTDOOR &amp; LEISURE1555900"/>
  </r>
  <r>
    <n v="202002"/>
    <x v="0"/>
    <x v="1"/>
    <x v="1"/>
    <x v="498"/>
    <x v="0"/>
    <x v="2"/>
    <x v="5"/>
    <x v="1960"/>
    <x v="164"/>
    <n v="317.88"/>
    <n v="127.68"/>
    <n v="190.2"/>
    <x v="0"/>
    <s v="POLOS1555530"/>
  </r>
  <r>
    <n v="202002"/>
    <x v="0"/>
    <x v="1"/>
    <x v="1"/>
    <x v="498"/>
    <x v="0"/>
    <x v="3"/>
    <x v="15"/>
    <x v="1961"/>
    <x v="103"/>
    <n v="106"/>
    <n v="20.88"/>
    <n v="85.12"/>
    <x v="0"/>
    <s v="DECORATION CHARGES1554840"/>
  </r>
  <r>
    <n v="202002"/>
    <x v="0"/>
    <x v="1"/>
    <x v="1"/>
    <x v="498"/>
    <x v="0"/>
    <x v="6"/>
    <x v="12"/>
    <x v="1961"/>
    <x v="31"/>
    <n v="1332"/>
    <n v="701.26"/>
    <n v="630.74"/>
    <x v="0"/>
    <s v="POWER1554840"/>
  </r>
  <r>
    <n v="202002"/>
    <x v="0"/>
    <x v="1"/>
    <x v="1"/>
    <x v="499"/>
    <x v="0"/>
    <x v="1"/>
    <x v="17"/>
    <x v="1962"/>
    <x v="32"/>
    <n v="620"/>
    <n v="580"/>
    <n v="40"/>
    <x v="0"/>
    <s v="GENERAL1555209"/>
  </r>
  <r>
    <n v="202002"/>
    <x v="0"/>
    <x v="1"/>
    <x v="1"/>
    <x v="500"/>
    <x v="0"/>
    <x v="0"/>
    <x v="20"/>
    <x v="1963"/>
    <x v="7"/>
    <n v="3.84"/>
    <n v="1.9"/>
    <n v="1.94"/>
    <x v="0"/>
    <s v="TOTES1555517"/>
  </r>
  <r>
    <n v="202002"/>
    <x v="0"/>
    <x v="1"/>
    <x v="1"/>
    <x v="500"/>
    <x v="0"/>
    <x v="9"/>
    <x v="28"/>
    <x v="1964"/>
    <x v="34"/>
    <n v="4.5"/>
    <n v="2.46"/>
    <n v="2.04"/>
    <x v="0"/>
    <s v="HEADWEAR1558041"/>
  </r>
  <r>
    <n v="202002"/>
    <x v="0"/>
    <x v="1"/>
    <x v="1"/>
    <x v="500"/>
    <x v="0"/>
    <x v="1"/>
    <x v="14"/>
    <x v="1963"/>
    <x v="6"/>
    <n v="3.78"/>
    <n v="2"/>
    <n v="1.7799999999999998"/>
    <x v="0"/>
    <s v="STATIONERY1555517"/>
  </r>
  <r>
    <n v="202002"/>
    <x v="0"/>
    <x v="1"/>
    <x v="1"/>
    <x v="500"/>
    <x v="0"/>
    <x v="5"/>
    <x v="33"/>
    <x v="1963"/>
    <x v="6"/>
    <n v="5.4"/>
    <n v="3.24"/>
    <n v="2.16"/>
    <x v="0"/>
    <s v="BLANKETS1555517"/>
  </r>
  <r>
    <n v="202002"/>
    <x v="0"/>
    <x v="1"/>
    <x v="1"/>
    <x v="500"/>
    <x v="0"/>
    <x v="5"/>
    <x v="24"/>
    <x v="1963"/>
    <x v="6"/>
    <n v="0.9"/>
    <n v="0.44"/>
    <n v="0.46"/>
    <x v="0"/>
    <s v="HBA1555517"/>
  </r>
  <r>
    <n v="202002"/>
    <x v="0"/>
    <x v="1"/>
    <x v="1"/>
    <x v="500"/>
    <x v="0"/>
    <x v="2"/>
    <x v="4"/>
    <x v="1963"/>
    <x v="6"/>
    <n v="36.979999999999997"/>
    <n v="12.86"/>
    <n v="24.119999999999997"/>
    <x v="0"/>
    <s v="FLEECE &amp; KNITS1555517"/>
  </r>
  <r>
    <n v="202002"/>
    <x v="0"/>
    <x v="1"/>
    <x v="1"/>
    <x v="500"/>
    <x v="0"/>
    <x v="2"/>
    <x v="5"/>
    <x v="1963"/>
    <x v="6"/>
    <n v="19.98"/>
    <n v="8.92"/>
    <n v="11.06"/>
    <x v="0"/>
    <s v="POLOS1555517"/>
  </r>
  <r>
    <n v="202002"/>
    <x v="0"/>
    <x v="1"/>
    <x v="1"/>
    <x v="269"/>
    <x v="0"/>
    <x v="0"/>
    <x v="26"/>
    <x v="1965"/>
    <x v="31"/>
    <n v="1209"/>
    <n v="439.9"/>
    <n v="769.1"/>
    <x v="0"/>
    <s v="DUFFELS1555345"/>
  </r>
  <r>
    <n v="202002"/>
    <x v="0"/>
    <x v="1"/>
    <x v="1"/>
    <x v="269"/>
    <x v="0"/>
    <x v="0"/>
    <x v="26"/>
    <x v="1966"/>
    <x v="34"/>
    <n v="25.44"/>
    <n v="8.74"/>
    <n v="16.700000000000003"/>
    <x v="0"/>
    <s v="DUFFELS1555347"/>
  </r>
  <r>
    <n v="202002"/>
    <x v="0"/>
    <x v="1"/>
    <x v="1"/>
    <x v="269"/>
    <x v="0"/>
    <x v="3"/>
    <x v="15"/>
    <x v="1965"/>
    <x v="103"/>
    <n v="184"/>
    <n v="28.58"/>
    <n v="155.42000000000002"/>
    <x v="0"/>
    <s v="DECORATION CHARGES1555345"/>
  </r>
  <r>
    <n v="202002"/>
    <x v="0"/>
    <x v="1"/>
    <x v="1"/>
    <x v="270"/>
    <x v="1"/>
    <x v="0"/>
    <x v="26"/>
    <x v="1967"/>
    <x v="34"/>
    <n v="25.64"/>
    <n v="16.2"/>
    <n v="9.4400000000000013"/>
    <x v="0"/>
    <s v="DUFFELS1556342"/>
  </r>
  <r>
    <n v="202002"/>
    <x v="0"/>
    <x v="1"/>
    <x v="1"/>
    <x v="270"/>
    <x v="1"/>
    <x v="9"/>
    <x v="28"/>
    <x v="1967"/>
    <x v="6"/>
    <n v="2.2000000000000002"/>
    <n v="1.26"/>
    <n v="0.94000000000000017"/>
    <x v="0"/>
    <s v="HEADWEAR1556342"/>
  </r>
  <r>
    <n v="202002"/>
    <x v="0"/>
    <x v="1"/>
    <x v="1"/>
    <x v="270"/>
    <x v="1"/>
    <x v="1"/>
    <x v="2"/>
    <x v="1967"/>
    <x v="6"/>
    <n v="9.0399999999999991"/>
    <n v="6.84"/>
    <n v="2.1999999999999993"/>
    <x v="0"/>
    <s v="UMBRELLAS1556342"/>
  </r>
  <r>
    <n v="202002"/>
    <x v="0"/>
    <x v="1"/>
    <x v="1"/>
    <x v="270"/>
    <x v="1"/>
    <x v="5"/>
    <x v="33"/>
    <x v="1967"/>
    <x v="8"/>
    <n v="38.4"/>
    <n v="29.66"/>
    <n v="8.7399999999999984"/>
    <x v="0"/>
    <s v="BLANKETS1556342"/>
  </r>
  <r>
    <n v="202002"/>
    <x v="0"/>
    <x v="1"/>
    <x v="1"/>
    <x v="270"/>
    <x v="1"/>
    <x v="5"/>
    <x v="24"/>
    <x v="1967"/>
    <x v="7"/>
    <n v="20.62"/>
    <n v="19.36"/>
    <n v="1.2600000000000016"/>
    <x v="0"/>
    <s v="HBA1556342"/>
  </r>
  <r>
    <n v="202002"/>
    <x v="0"/>
    <x v="1"/>
    <x v="1"/>
    <x v="270"/>
    <x v="1"/>
    <x v="5"/>
    <x v="22"/>
    <x v="1967"/>
    <x v="8"/>
    <n v="11"/>
    <n v="8.4600000000000009"/>
    <n v="2.5399999999999991"/>
    <x v="0"/>
    <s v="LIGHTING1556342"/>
  </r>
  <r>
    <n v="202002"/>
    <x v="0"/>
    <x v="1"/>
    <x v="1"/>
    <x v="270"/>
    <x v="1"/>
    <x v="5"/>
    <x v="30"/>
    <x v="1967"/>
    <x v="13"/>
    <n v="20.84"/>
    <n v="16.100000000000001"/>
    <n v="4.7399999999999984"/>
    <x v="0"/>
    <s v="OUTDOOR &amp; LEISURE1556342"/>
  </r>
  <r>
    <n v="202002"/>
    <x v="0"/>
    <x v="1"/>
    <x v="1"/>
    <x v="270"/>
    <x v="1"/>
    <x v="5"/>
    <x v="23"/>
    <x v="1968"/>
    <x v="8"/>
    <n v="1.36"/>
    <n v="0.84"/>
    <n v="0.52000000000000013"/>
    <x v="0"/>
    <s v="SAFETY AUTO &amp; TOOLS1557741"/>
  </r>
  <r>
    <n v="202002"/>
    <x v="0"/>
    <x v="1"/>
    <x v="1"/>
    <x v="270"/>
    <x v="1"/>
    <x v="4"/>
    <x v="8"/>
    <x v="1967"/>
    <x v="6"/>
    <n v="20.02"/>
    <n v="14.28"/>
    <n v="5.74"/>
    <x v="0"/>
    <s v="JACKETS1556342"/>
  </r>
  <r>
    <n v="202002"/>
    <x v="0"/>
    <x v="1"/>
    <x v="1"/>
    <x v="270"/>
    <x v="1"/>
    <x v="10"/>
    <x v="36"/>
    <x v="1967"/>
    <x v="34"/>
    <n v="52.8"/>
    <n v="47.5"/>
    <n v="5.2999999999999972"/>
    <x v="0"/>
    <s v="SHIRTS1556342"/>
  </r>
  <r>
    <n v="202002"/>
    <x v="0"/>
    <x v="1"/>
    <x v="1"/>
    <x v="273"/>
    <x v="1"/>
    <x v="1"/>
    <x v="17"/>
    <x v="1969"/>
    <x v="31"/>
    <n v="60"/>
    <n v="35.04"/>
    <n v="24.96"/>
    <x v="0"/>
    <s v="GENERAL1557660"/>
  </r>
  <r>
    <n v="202002"/>
    <x v="0"/>
    <x v="1"/>
    <x v="1"/>
    <x v="273"/>
    <x v="1"/>
    <x v="1"/>
    <x v="14"/>
    <x v="1970"/>
    <x v="21"/>
    <n v="375"/>
    <n v="286.8"/>
    <n v="88.199999999999989"/>
    <x v="0"/>
    <s v="STATIONERY1555287"/>
  </r>
  <r>
    <n v="202002"/>
    <x v="0"/>
    <x v="1"/>
    <x v="1"/>
    <x v="273"/>
    <x v="1"/>
    <x v="3"/>
    <x v="15"/>
    <x v="1970"/>
    <x v="24"/>
    <n v="55"/>
    <n v="10.02"/>
    <n v="44.980000000000004"/>
    <x v="0"/>
    <s v="DECORATION CHARGES1555287"/>
  </r>
  <r>
    <n v="202002"/>
    <x v="0"/>
    <x v="1"/>
    <x v="1"/>
    <x v="273"/>
    <x v="1"/>
    <x v="3"/>
    <x v="15"/>
    <x v="1969"/>
    <x v="103"/>
    <n v="166"/>
    <n v="28.58"/>
    <n v="137.42000000000002"/>
    <x v="0"/>
    <s v="DECORATION CHARGES1557660"/>
  </r>
  <r>
    <n v="202002"/>
    <x v="0"/>
    <x v="1"/>
    <x v="1"/>
    <x v="274"/>
    <x v="1"/>
    <x v="1"/>
    <x v="3"/>
    <x v="1971"/>
    <x v="6"/>
    <n v="18.559999999999999"/>
    <n v="9.08"/>
    <n v="9.4799999999999986"/>
    <x v="0"/>
    <s v="WRITING1556195"/>
  </r>
  <r>
    <n v="202002"/>
    <x v="0"/>
    <x v="1"/>
    <x v="1"/>
    <x v="275"/>
    <x v="1"/>
    <x v="7"/>
    <x v="13"/>
    <x v="1972"/>
    <x v="339"/>
    <n v="362.6"/>
    <n v="201.02"/>
    <n v="161.58000000000001"/>
    <x v="0"/>
    <s v="SPORT BOTTLES1555366"/>
  </r>
  <r>
    <n v="202002"/>
    <x v="0"/>
    <x v="1"/>
    <x v="1"/>
    <x v="275"/>
    <x v="1"/>
    <x v="7"/>
    <x v="13"/>
    <x v="1973"/>
    <x v="78"/>
    <n v="1188"/>
    <n v="686.74"/>
    <n v="501.26"/>
    <x v="0"/>
    <s v="SPORT BOTTLES1556214"/>
  </r>
  <r>
    <n v="202002"/>
    <x v="0"/>
    <x v="1"/>
    <x v="1"/>
    <x v="275"/>
    <x v="1"/>
    <x v="1"/>
    <x v="3"/>
    <x v="1974"/>
    <x v="50"/>
    <n v="99.96"/>
    <n v="51.9"/>
    <n v="48.059999999999995"/>
    <x v="0"/>
    <s v="WRITING1556615"/>
  </r>
  <r>
    <n v="202002"/>
    <x v="0"/>
    <x v="1"/>
    <x v="1"/>
    <x v="275"/>
    <x v="1"/>
    <x v="3"/>
    <x v="15"/>
    <x v="1972"/>
    <x v="340"/>
    <n v="117.7"/>
    <n v="19.16"/>
    <n v="98.54"/>
    <x v="0"/>
    <s v="DECORATION CHARGES1555366"/>
  </r>
  <r>
    <n v="202002"/>
    <x v="0"/>
    <x v="1"/>
    <x v="1"/>
    <x v="275"/>
    <x v="1"/>
    <x v="3"/>
    <x v="15"/>
    <x v="1973"/>
    <x v="238"/>
    <n v="412"/>
    <n v="33.18"/>
    <n v="378.82"/>
    <x v="0"/>
    <s v="DECORATION CHARGES1556214"/>
  </r>
  <r>
    <n v="202002"/>
    <x v="0"/>
    <x v="1"/>
    <x v="1"/>
    <x v="277"/>
    <x v="1"/>
    <x v="0"/>
    <x v="26"/>
    <x v="1975"/>
    <x v="6"/>
    <n v="36.840000000000003"/>
    <n v="13.18"/>
    <n v="23.660000000000004"/>
    <x v="0"/>
    <s v="DUFFELS1555914"/>
  </r>
  <r>
    <n v="202002"/>
    <x v="0"/>
    <x v="1"/>
    <x v="1"/>
    <x v="277"/>
    <x v="1"/>
    <x v="1"/>
    <x v="17"/>
    <x v="1976"/>
    <x v="32"/>
    <n v="460"/>
    <n v="360"/>
    <n v="100"/>
    <x v="0"/>
    <s v="GENERAL1556242"/>
  </r>
  <r>
    <n v="202002"/>
    <x v="0"/>
    <x v="1"/>
    <x v="1"/>
    <x v="277"/>
    <x v="1"/>
    <x v="1"/>
    <x v="3"/>
    <x v="1977"/>
    <x v="20"/>
    <n v="360"/>
    <n v="158.56"/>
    <n v="201.44"/>
    <x v="0"/>
    <s v="WRITING1555480"/>
  </r>
  <r>
    <n v="202002"/>
    <x v="0"/>
    <x v="1"/>
    <x v="1"/>
    <x v="277"/>
    <x v="1"/>
    <x v="3"/>
    <x v="15"/>
    <x v="1977"/>
    <x v="25"/>
    <n v="130"/>
    <n v="23.88"/>
    <n v="106.12"/>
    <x v="0"/>
    <s v="DECORATION CHARGES1555480"/>
  </r>
  <r>
    <n v="202002"/>
    <x v="0"/>
    <x v="1"/>
    <x v="1"/>
    <x v="278"/>
    <x v="1"/>
    <x v="0"/>
    <x v="18"/>
    <x v="1978"/>
    <x v="0"/>
    <n v="212"/>
    <n v="114.88"/>
    <n v="97.12"/>
    <x v="0"/>
    <s v="BACKPACKS1556331"/>
  </r>
  <r>
    <n v="202002"/>
    <x v="0"/>
    <x v="1"/>
    <x v="1"/>
    <x v="278"/>
    <x v="1"/>
    <x v="0"/>
    <x v="20"/>
    <x v="1979"/>
    <x v="146"/>
    <n v="1475"/>
    <n v="896.96"/>
    <n v="578.04"/>
    <x v="0"/>
    <s v="TOTES1555764"/>
  </r>
  <r>
    <n v="202002"/>
    <x v="0"/>
    <x v="1"/>
    <x v="1"/>
    <x v="278"/>
    <x v="1"/>
    <x v="3"/>
    <x v="15"/>
    <x v="1979"/>
    <x v="147"/>
    <n v="565"/>
    <n v="138.58000000000001"/>
    <n v="426.41999999999996"/>
    <x v="0"/>
    <s v="DECORATION CHARGES1555764"/>
  </r>
  <r>
    <n v="202002"/>
    <x v="0"/>
    <x v="1"/>
    <x v="1"/>
    <x v="278"/>
    <x v="1"/>
    <x v="3"/>
    <x v="15"/>
    <x v="1978"/>
    <x v="91"/>
    <n v="462"/>
    <n v="94.92"/>
    <n v="367.08"/>
    <x v="0"/>
    <s v="DECORATION CHARGES1556331"/>
  </r>
  <r>
    <n v="202002"/>
    <x v="0"/>
    <x v="1"/>
    <x v="1"/>
    <x v="279"/>
    <x v="1"/>
    <x v="0"/>
    <x v="18"/>
    <x v="1980"/>
    <x v="15"/>
    <n v="114"/>
    <n v="57.8"/>
    <n v="56.2"/>
    <x v="0"/>
    <s v="BACKPACKS1556400"/>
  </r>
  <r>
    <n v="202002"/>
    <x v="0"/>
    <x v="1"/>
    <x v="1"/>
    <x v="279"/>
    <x v="1"/>
    <x v="0"/>
    <x v="26"/>
    <x v="1981"/>
    <x v="31"/>
    <n v="1167"/>
    <n v="476.12"/>
    <n v="690.88"/>
    <x v="0"/>
    <s v="DUFFELS1555411"/>
  </r>
  <r>
    <n v="202002"/>
    <x v="0"/>
    <x v="1"/>
    <x v="1"/>
    <x v="279"/>
    <x v="1"/>
    <x v="0"/>
    <x v="20"/>
    <x v="1982"/>
    <x v="283"/>
    <n v="968"/>
    <n v="555.20000000000005"/>
    <n v="412.79999999999995"/>
    <x v="0"/>
    <s v="TOTES1556113"/>
  </r>
  <r>
    <n v="202002"/>
    <x v="0"/>
    <x v="1"/>
    <x v="1"/>
    <x v="279"/>
    <x v="1"/>
    <x v="0"/>
    <x v="20"/>
    <x v="1983"/>
    <x v="249"/>
    <n v="1408"/>
    <n v="807.58"/>
    <n v="600.41999999999996"/>
    <x v="0"/>
    <s v="TOTES1557686"/>
  </r>
  <r>
    <n v="202002"/>
    <x v="0"/>
    <x v="1"/>
    <x v="1"/>
    <x v="279"/>
    <x v="1"/>
    <x v="1"/>
    <x v="17"/>
    <x v="1984"/>
    <x v="32"/>
    <n v="560"/>
    <n v="560"/>
    <n v="0"/>
    <x v="0"/>
    <s v="GENERAL1555344"/>
  </r>
  <r>
    <n v="202002"/>
    <x v="0"/>
    <x v="1"/>
    <x v="1"/>
    <x v="279"/>
    <x v="1"/>
    <x v="1"/>
    <x v="17"/>
    <x v="1985"/>
    <x v="341"/>
    <n v="3600"/>
    <n v="2800"/>
    <n v="800"/>
    <x v="0"/>
    <s v="GENERAL1555532"/>
  </r>
  <r>
    <n v="202002"/>
    <x v="0"/>
    <x v="1"/>
    <x v="1"/>
    <x v="279"/>
    <x v="1"/>
    <x v="1"/>
    <x v="17"/>
    <x v="1986"/>
    <x v="342"/>
    <n v="2976"/>
    <n v="2356"/>
    <n v="620"/>
    <x v="0"/>
    <s v="GENERAL1556509"/>
  </r>
  <r>
    <n v="202002"/>
    <x v="0"/>
    <x v="1"/>
    <x v="1"/>
    <x v="279"/>
    <x v="1"/>
    <x v="2"/>
    <x v="6"/>
    <x v="1987"/>
    <x v="140"/>
    <n v="27"/>
    <n v="23.36"/>
    <n v="3.6400000000000006"/>
    <x v="0"/>
    <s v="T-SHIRTS &amp; ACTIVE TOPS1556404"/>
  </r>
  <r>
    <n v="202002"/>
    <x v="0"/>
    <x v="1"/>
    <x v="1"/>
    <x v="279"/>
    <x v="1"/>
    <x v="6"/>
    <x v="32"/>
    <x v="1988"/>
    <x v="6"/>
    <n v="50.98"/>
    <n v="41.26"/>
    <n v="9.7199999999999989"/>
    <x v="0"/>
    <s v="GENERAL TECH1555744"/>
  </r>
  <r>
    <n v="202002"/>
    <x v="0"/>
    <x v="1"/>
    <x v="1"/>
    <x v="501"/>
    <x v="0"/>
    <x v="0"/>
    <x v="18"/>
    <x v="1989"/>
    <x v="21"/>
    <n v="190"/>
    <n v="106.84"/>
    <n v="83.16"/>
    <x v="0"/>
    <s v="BACKPACKS1555169"/>
  </r>
  <r>
    <n v="202002"/>
    <x v="0"/>
    <x v="1"/>
    <x v="1"/>
    <x v="501"/>
    <x v="0"/>
    <x v="4"/>
    <x v="8"/>
    <x v="1990"/>
    <x v="6"/>
    <n v="34.340000000000003"/>
    <n v="13.5"/>
    <n v="20.840000000000003"/>
    <x v="0"/>
    <s v="JACKETS1556541"/>
  </r>
  <r>
    <n v="202002"/>
    <x v="0"/>
    <x v="1"/>
    <x v="1"/>
    <x v="501"/>
    <x v="0"/>
    <x v="4"/>
    <x v="8"/>
    <x v="1991"/>
    <x v="2"/>
    <n v="343.4"/>
    <n v="155.6"/>
    <n v="187.79999999999998"/>
    <x v="0"/>
    <s v="JACKETS1557952"/>
  </r>
  <r>
    <n v="202002"/>
    <x v="0"/>
    <x v="1"/>
    <x v="1"/>
    <x v="280"/>
    <x v="0"/>
    <x v="0"/>
    <x v="27"/>
    <x v="1992"/>
    <x v="15"/>
    <n v="163"/>
    <n v="70.400000000000006"/>
    <n v="92.6"/>
    <x v="0"/>
    <s v="TRAVEL GIFTS1555170"/>
  </r>
  <r>
    <n v="202002"/>
    <x v="0"/>
    <x v="1"/>
    <x v="1"/>
    <x v="280"/>
    <x v="0"/>
    <x v="7"/>
    <x v="13"/>
    <x v="1993"/>
    <x v="1"/>
    <n v="127.6"/>
    <n v="38.94"/>
    <n v="88.66"/>
    <x v="0"/>
    <s v="SPORT BOTTLES1557090"/>
  </r>
  <r>
    <n v="202002"/>
    <x v="0"/>
    <x v="1"/>
    <x v="1"/>
    <x v="280"/>
    <x v="0"/>
    <x v="9"/>
    <x v="28"/>
    <x v="1994"/>
    <x v="48"/>
    <n v="32"/>
    <n v="18.34"/>
    <n v="13.66"/>
    <x v="0"/>
    <s v="HEADWEAR1557595"/>
  </r>
  <r>
    <n v="202002"/>
    <x v="0"/>
    <x v="1"/>
    <x v="1"/>
    <x v="280"/>
    <x v="0"/>
    <x v="1"/>
    <x v="3"/>
    <x v="1995"/>
    <x v="144"/>
    <n v="36.340000000000003"/>
    <n v="15.38"/>
    <n v="20.96"/>
    <x v="0"/>
    <s v="WRITING1555464"/>
  </r>
  <r>
    <n v="202002"/>
    <x v="0"/>
    <x v="1"/>
    <x v="1"/>
    <x v="280"/>
    <x v="0"/>
    <x v="1"/>
    <x v="3"/>
    <x v="1996"/>
    <x v="18"/>
    <n v="90"/>
    <n v="65.239999999999995"/>
    <n v="24.760000000000005"/>
    <x v="0"/>
    <s v="WRITING1556042"/>
  </r>
  <r>
    <n v="202002"/>
    <x v="0"/>
    <x v="1"/>
    <x v="1"/>
    <x v="280"/>
    <x v="0"/>
    <x v="5"/>
    <x v="24"/>
    <x v="1994"/>
    <x v="2"/>
    <n v="1.6"/>
    <n v="0.96"/>
    <n v="0.64000000000000012"/>
    <x v="0"/>
    <s v="HBA1557595"/>
  </r>
  <r>
    <n v="202002"/>
    <x v="0"/>
    <x v="1"/>
    <x v="1"/>
    <x v="280"/>
    <x v="0"/>
    <x v="3"/>
    <x v="15"/>
    <x v="1992"/>
    <x v="38"/>
    <n v="96"/>
    <n v="22.18"/>
    <n v="73.819999999999993"/>
    <x v="0"/>
    <s v="DECORATION CHARGES1555170"/>
  </r>
  <r>
    <n v="202002"/>
    <x v="0"/>
    <x v="1"/>
    <x v="1"/>
    <x v="280"/>
    <x v="0"/>
    <x v="3"/>
    <x v="15"/>
    <x v="1993"/>
    <x v="155"/>
    <n v="126.4"/>
    <n v="36.58"/>
    <n v="89.820000000000007"/>
    <x v="0"/>
    <s v="DECORATION CHARGES1557090"/>
  </r>
  <r>
    <n v="202002"/>
    <x v="0"/>
    <x v="1"/>
    <x v="1"/>
    <x v="281"/>
    <x v="1"/>
    <x v="1"/>
    <x v="2"/>
    <x v="1997"/>
    <x v="212"/>
    <n v="969"/>
    <n v="396.44"/>
    <n v="572.55999999999995"/>
    <x v="0"/>
    <s v="UMBRELLAS1556427"/>
  </r>
  <r>
    <n v="202002"/>
    <x v="0"/>
    <x v="1"/>
    <x v="1"/>
    <x v="281"/>
    <x v="1"/>
    <x v="3"/>
    <x v="15"/>
    <x v="1997"/>
    <x v="273"/>
    <n v="336"/>
    <n v="37.42"/>
    <n v="298.58"/>
    <x v="0"/>
    <s v="DECORATION CHARGES1556427"/>
  </r>
  <r>
    <n v="202002"/>
    <x v="0"/>
    <x v="1"/>
    <x v="1"/>
    <x v="282"/>
    <x v="1"/>
    <x v="0"/>
    <x v="27"/>
    <x v="1998"/>
    <x v="6"/>
    <n v="0.94"/>
    <n v="0.52"/>
    <n v="0.41999999999999993"/>
    <x v="0"/>
    <s v="TRAVEL GIFTS1556601"/>
  </r>
  <r>
    <n v="202002"/>
    <x v="0"/>
    <x v="1"/>
    <x v="1"/>
    <x v="282"/>
    <x v="1"/>
    <x v="9"/>
    <x v="28"/>
    <x v="1999"/>
    <x v="22"/>
    <n v="106.8"/>
    <n v="80.239999999999995"/>
    <n v="26.560000000000002"/>
    <x v="0"/>
    <s v="HEADWEAR1555397"/>
  </r>
  <r>
    <n v="202002"/>
    <x v="0"/>
    <x v="1"/>
    <x v="1"/>
    <x v="502"/>
    <x v="0"/>
    <x v="9"/>
    <x v="28"/>
    <x v="2000"/>
    <x v="7"/>
    <n v="1.92"/>
    <n v="1.88"/>
    <n v="4.0000000000000036E-2"/>
    <x v="0"/>
    <s v="HEADWEAR1558110"/>
  </r>
  <r>
    <n v="202002"/>
    <x v="0"/>
    <x v="1"/>
    <x v="1"/>
    <x v="502"/>
    <x v="0"/>
    <x v="2"/>
    <x v="4"/>
    <x v="2001"/>
    <x v="140"/>
    <n v="478.26"/>
    <n v="212.76"/>
    <n v="265.5"/>
    <x v="0"/>
    <s v="FLEECE &amp; KNITS1557048"/>
  </r>
  <r>
    <n v="202002"/>
    <x v="0"/>
    <x v="1"/>
    <x v="1"/>
    <x v="502"/>
    <x v="0"/>
    <x v="2"/>
    <x v="5"/>
    <x v="2002"/>
    <x v="22"/>
    <n v="956.4"/>
    <n v="449.98"/>
    <n v="506.41999999999996"/>
    <x v="0"/>
    <s v="POLOS1556568"/>
  </r>
  <r>
    <n v="202002"/>
    <x v="0"/>
    <x v="1"/>
    <x v="1"/>
    <x v="502"/>
    <x v="0"/>
    <x v="2"/>
    <x v="5"/>
    <x v="2000"/>
    <x v="6"/>
    <n v="4.84"/>
    <n v="4.84"/>
    <n v="0"/>
    <x v="0"/>
    <s v="POLOS1558110"/>
  </r>
  <r>
    <n v="202002"/>
    <x v="0"/>
    <x v="1"/>
    <x v="1"/>
    <x v="502"/>
    <x v="0"/>
    <x v="2"/>
    <x v="6"/>
    <x v="2000"/>
    <x v="6"/>
    <n v="2.2799999999999998"/>
    <n v="2.44"/>
    <n v="-0.16000000000000014"/>
    <x v="0"/>
    <s v="T-SHIRTS &amp; ACTIVE TOPS1558110"/>
  </r>
  <r>
    <n v="202002"/>
    <x v="0"/>
    <x v="1"/>
    <x v="1"/>
    <x v="502"/>
    <x v="0"/>
    <x v="4"/>
    <x v="8"/>
    <x v="2000"/>
    <x v="7"/>
    <n v="43.72"/>
    <n v="33.619999999999997"/>
    <n v="10.100000000000001"/>
    <x v="0"/>
    <s v="JACKETS1558110"/>
  </r>
  <r>
    <n v="202002"/>
    <x v="0"/>
    <x v="1"/>
    <x v="1"/>
    <x v="502"/>
    <x v="0"/>
    <x v="4"/>
    <x v="34"/>
    <x v="2000"/>
    <x v="6"/>
    <n v="22.16"/>
    <n v="17.559999999999999"/>
    <n v="4.6000000000000014"/>
    <x v="0"/>
    <s v="VESTS-BODYWARMERS1558110"/>
  </r>
  <r>
    <n v="202002"/>
    <x v="0"/>
    <x v="1"/>
    <x v="1"/>
    <x v="502"/>
    <x v="0"/>
    <x v="10"/>
    <x v="36"/>
    <x v="2002"/>
    <x v="274"/>
    <n v="1590.16"/>
    <n v="643.48"/>
    <n v="946.68000000000006"/>
    <x v="0"/>
    <s v="SHIRTS1556568"/>
  </r>
  <r>
    <n v="202002"/>
    <x v="0"/>
    <x v="1"/>
    <x v="1"/>
    <x v="502"/>
    <x v="0"/>
    <x v="10"/>
    <x v="36"/>
    <x v="2003"/>
    <x v="6"/>
    <n v="15.98"/>
    <n v="16.64"/>
    <n v="-0.66000000000000014"/>
    <x v="0"/>
    <s v="SHIRTS1557206"/>
  </r>
  <r>
    <n v="202002"/>
    <x v="0"/>
    <x v="1"/>
    <x v="1"/>
    <x v="502"/>
    <x v="0"/>
    <x v="10"/>
    <x v="36"/>
    <x v="2004"/>
    <x v="13"/>
    <n v="180.7"/>
    <n v="73.2"/>
    <n v="107.49999999999999"/>
    <x v="0"/>
    <s v="SHIRTS1557783"/>
  </r>
  <r>
    <n v="202002"/>
    <x v="0"/>
    <x v="1"/>
    <x v="1"/>
    <x v="502"/>
    <x v="0"/>
    <x v="10"/>
    <x v="36"/>
    <x v="2005"/>
    <x v="2"/>
    <n v="361.4"/>
    <n v="165.68"/>
    <n v="195.71999999999997"/>
    <x v="0"/>
    <s v="SHIRTS1557963"/>
  </r>
  <r>
    <n v="202002"/>
    <x v="0"/>
    <x v="1"/>
    <x v="1"/>
    <x v="503"/>
    <x v="0"/>
    <x v="3"/>
    <x v="7"/>
    <x v="2006"/>
    <x v="7"/>
    <n v="5.98"/>
    <n v="23.76"/>
    <n v="-17.78"/>
    <x v="0"/>
    <s v="CATALOGUES1556506"/>
  </r>
  <r>
    <n v="202002"/>
    <x v="0"/>
    <x v="1"/>
    <x v="1"/>
    <x v="503"/>
    <x v="0"/>
    <x v="3"/>
    <x v="15"/>
    <x v="2007"/>
    <x v="40"/>
    <n v="480"/>
    <n v="41.18"/>
    <n v="438.82"/>
    <x v="0"/>
    <s v="DECORATION CHARGES1555817"/>
  </r>
  <r>
    <n v="202002"/>
    <x v="0"/>
    <x v="1"/>
    <x v="1"/>
    <x v="503"/>
    <x v="0"/>
    <x v="6"/>
    <x v="32"/>
    <x v="2007"/>
    <x v="32"/>
    <n v="580"/>
    <n v="291.2"/>
    <n v="288.8"/>
    <x v="0"/>
    <s v="GENERAL TECH1555817"/>
  </r>
  <r>
    <n v="202002"/>
    <x v="0"/>
    <x v="1"/>
    <x v="1"/>
    <x v="283"/>
    <x v="0"/>
    <x v="1"/>
    <x v="14"/>
    <x v="2008"/>
    <x v="15"/>
    <n v="483"/>
    <n v="148.1"/>
    <n v="334.9"/>
    <x v="0"/>
    <s v="STATIONERY1554491"/>
  </r>
  <r>
    <n v="202002"/>
    <x v="0"/>
    <x v="1"/>
    <x v="1"/>
    <x v="283"/>
    <x v="0"/>
    <x v="3"/>
    <x v="15"/>
    <x v="2008"/>
    <x v="50"/>
    <n v="316"/>
    <n v="48.12"/>
    <n v="267.88"/>
    <x v="0"/>
    <s v="DECORATION CHARGES1554491"/>
  </r>
  <r>
    <n v="202002"/>
    <x v="0"/>
    <x v="1"/>
    <x v="1"/>
    <x v="284"/>
    <x v="1"/>
    <x v="3"/>
    <x v="15"/>
    <x v="2009"/>
    <x v="14"/>
    <n v="75.8"/>
    <n v="3.04"/>
    <n v="72.759999999999991"/>
    <x v="0"/>
    <s v="DECORATION CHARGES1554640"/>
  </r>
  <r>
    <n v="202002"/>
    <x v="0"/>
    <x v="1"/>
    <x v="1"/>
    <x v="284"/>
    <x v="1"/>
    <x v="4"/>
    <x v="34"/>
    <x v="2009"/>
    <x v="2"/>
    <n v="425"/>
    <n v="196.24"/>
    <n v="228.76"/>
    <x v="0"/>
    <s v="VESTS-BODYWARMERS1554640"/>
  </r>
  <r>
    <n v="202002"/>
    <x v="0"/>
    <x v="1"/>
    <x v="1"/>
    <x v="504"/>
    <x v="0"/>
    <x v="1"/>
    <x v="3"/>
    <x v="2010"/>
    <x v="6"/>
    <n v="0.06"/>
    <n v="0.02"/>
    <n v="3.9999999999999994E-2"/>
    <x v="0"/>
    <s v="WRITING1556394"/>
  </r>
  <r>
    <n v="202002"/>
    <x v="0"/>
    <x v="1"/>
    <x v="1"/>
    <x v="504"/>
    <x v="0"/>
    <x v="1"/>
    <x v="3"/>
    <x v="2011"/>
    <x v="20"/>
    <n v="18"/>
    <n v="4.9800000000000004"/>
    <n v="13.02"/>
    <x v="0"/>
    <s v="WRITING1557415"/>
  </r>
  <r>
    <n v="202002"/>
    <x v="0"/>
    <x v="1"/>
    <x v="1"/>
    <x v="285"/>
    <x v="1"/>
    <x v="0"/>
    <x v="20"/>
    <x v="2012"/>
    <x v="6"/>
    <n v="3.46"/>
    <n v="1.66"/>
    <n v="1.8"/>
    <x v="0"/>
    <s v="TOTES1555974"/>
  </r>
  <r>
    <n v="202002"/>
    <x v="0"/>
    <x v="1"/>
    <x v="1"/>
    <x v="285"/>
    <x v="1"/>
    <x v="7"/>
    <x v="35"/>
    <x v="2013"/>
    <x v="20"/>
    <n v="300"/>
    <n v="136.91999999999999"/>
    <n v="163.08000000000001"/>
    <x v="0"/>
    <s v="SPECIALTIES &amp; PACKAGING1555556"/>
  </r>
  <r>
    <n v="202002"/>
    <x v="0"/>
    <x v="1"/>
    <x v="1"/>
    <x v="285"/>
    <x v="1"/>
    <x v="7"/>
    <x v="13"/>
    <x v="2014"/>
    <x v="20"/>
    <n v="864"/>
    <n v="496.48"/>
    <n v="367.52"/>
    <x v="0"/>
    <s v="SPORT BOTTLES1555552"/>
  </r>
  <r>
    <n v="202002"/>
    <x v="0"/>
    <x v="1"/>
    <x v="1"/>
    <x v="285"/>
    <x v="1"/>
    <x v="7"/>
    <x v="13"/>
    <x v="2015"/>
    <x v="6"/>
    <n v="15.28"/>
    <n v="7.36"/>
    <n v="7.919999999999999"/>
    <x v="0"/>
    <s v="SPORT BOTTLES1556957"/>
  </r>
  <r>
    <n v="202002"/>
    <x v="0"/>
    <x v="1"/>
    <x v="1"/>
    <x v="285"/>
    <x v="1"/>
    <x v="7"/>
    <x v="13"/>
    <x v="2016"/>
    <x v="21"/>
    <n v="3907.5"/>
    <n v="1760.2"/>
    <n v="2147.3000000000002"/>
    <x v="0"/>
    <s v="SPORT BOTTLES1557849"/>
  </r>
  <r>
    <n v="202002"/>
    <x v="0"/>
    <x v="1"/>
    <x v="1"/>
    <x v="285"/>
    <x v="1"/>
    <x v="1"/>
    <x v="17"/>
    <x v="2017"/>
    <x v="328"/>
    <n v="2000"/>
    <n v="1600"/>
    <n v="400"/>
    <x v="0"/>
    <s v="GENERAL1556237"/>
  </r>
  <r>
    <n v="202002"/>
    <x v="0"/>
    <x v="1"/>
    <x v="1"/>
    <x v="285"/>
    <x v="1"/>
    <x v="5"/>
    <x v="24"/>
    <x v="2018"/>
    <x v="38"/>
    <n v="90.78"/>
    <n v="39.299999999999997"/>
    <n v="51.480000000000004"/>
    <x v="0"/>
    <s v="HBA1556158"/>
  </r>
  <r>
    <n v="202002"/>
    <x v="0"/>
    <x v="1"/>
    <x v="1"/>
    <x v="285"/>
    <x v="1"/>
    <x v="3"/>
    <x v="15"/>
    <x v="2014"/>
    <x v="25"/>
    <n v="298"/>
    <n v="27.18"/>
    <n v="270.82"/>
    <x v="0"/>
    <s v="DECORATION CHARGES1555552"/>
  </r>
  <r>
    <n v="202002"/>
    <x v="0"/>
    <x v="1"/>
    <x v="1"/>
    <x v="285"/>
    <x v="1"/>
    <x v="4"/>
    <x v="8"/>
    <x v="2019"/>
    <x v="48"/>
    <n v="1212"/>
    <n v="528.24"/>
    <n v="683.76"/>
    <x v="0"/>
    <s v="JACKETS1555952"/>
  </r>
  <r>
    <n v="202002"/>
    <x v="0"/>
    <x v="1"/>
    <x v="1"/>
    <x v="285"/>
    <x v="1"/>
    <x v="4"/>
    <x v="8"/>
    <x v="2020"/>
    <x v="9"/>
    <n v="290.88"/>
    <n v="127.74"/>
    <n v="163.13999999999999"/>
    <x v="0"/>
    <s v="JACKETS1556584"/>
  </r>
  <r>
    <n v="202002"/>
    <x v="0"/>
    <x v="1"/>
    <x v="1"/>
    <x v="287"/>
    <x v="1"/>
    <x v="0"/>
    <x v="18"/>
    <x v="2021"/>
    <x v="6"/>
    <n v="47.98"/>
    <n v="19.52"/>
    <n v="28.459999999999997"/>
    <x v="0"/>
    <s v="BACKPACKS1557309"/>
  </r>
  <r>
    <n v="202002"/>
    <x v="0"/>
    <x v="1"/>
    <x v="1"/>
    <x v="287"/>
    <x v="1"/>
    <x v="5"/>
    <x v="30"/>
    <x v="2022"/>
    <x v="7"/>
    <n v="1.6"/>
    <n v="0.78"/>
    <n v="0.82000000000000006"/>
    <x v="0"/>
    <s v="OUTDOOR &amp; LEISURE1555901"/>
  </r>
  <r>
    <n v="202002"/>
    <x v="0"/>
    <x v="1"/>
    <x v="1"/>
    <x v="288"/>
    <x v="0"/>
    <x v="1"/>
    <x v="14"/>
    <x v="2023"/>
    <x v="7"/>
    <n v="14.06"/>
    <n v="5.32"/>
    <n v="8.74"/>
    <x v="0"/>
    <s v="STATIONERY1556437"/>
  </r>
  <r>
    <n v="202002"/>
    <x v="0"/>
    <x v="1"/>
    <x v="1"/>
    <x v="288"/>
    <x v="0"/>
    <x v="6"/>
    <x v="32"/>
    <x v="2024"/>
    <x v="6"/>
    <n v="76.239999999999995"/>
    <n v="102.48"/>
    <n v="-26.240000000000009"/>
    <x v="0"/>
    <s v="GENERAL TECH1556432"/>
  </r>
  <r>
    <n v="202002"/>
    <x v="0"/>
    <x v="1"/>
    <x v="1"/>
    <x v="288"/>
    <x v="0"/>
    <x v="6"/>
    <x v="32"/>
    <x v="2023"/>
    <x v="7"/>
    <n v="0.76"/>
    <n v="0.24"/>
    <n v="0.52"/>
    <x v="0"/>
    <s v="GENERAL TECH1556437"/>
  </r>
  <r>
    <n v="202002"/>
    <x v="0"/>
    <x v="1"/>
    <x v="1"/>
    <x v="289"/>
    <x v="0"/>
    <x v="0"/>
    <x v="18"/>
    <x v="2025"/>
    <x v="6"/>
    <n v="11.64"/>
    <n v="3.74"/>
    <n v="7.9"/>
    <x v="0"/>
    <s v="BACKPACKS1555863"/>
  </r>
  <r>
    <n v="202002"/>
    <x v="0"/>
    <x v="1"/>
    <x v="1"/>
    <x v="289"/>
    <x v="0"/>
    <x v="0"/>
    <x v="20"/>
    <x v="2025"/>
    <x v="7"/>
    <n v="14.94"/>
    <n v="5.44"/>
    <n v="9.5"/>
    <x v="0"/>
    <s v="TOTES1555863"/>
  </r>
  <r>
    <n v="202002"/>
    <x v="0"/>
    <x v="1"/>
    <x v="1"/>
    <x v="289"/>
    <x v="0"/>
    <x v="7"/>
    <x v="13"/>
    <x v="2026"/>
    <x v="12"/>
    <n v="216"/>
    <n v="66.180000000000007"/>
    <n v="149.82"/>
    <x v="0"/>
    <s v="SPORT BOTTLES1555301"/>
  </r>
  <r>
    <n v="202002"/>
    <x v="0"/>
    <x v="1"/>
    <x v="1"/>
    <x v="289"/>
    <x v="0"/>
    <x v="1"/>
    <x v="17"/>
    <x v="2025"/>
    <x v="6"/>
    <n v="6.46"/>
    <n v="2.6"/>
    <n v="3.86"/>
    <x v="0"/>
    <s v="GENERAL1555863"/>
  </r>
  <r>
    <n v="202002"/>
    <x v="0"/>
    <x v="1"/>
    <x v="1"/>
    <x v="289"/>
    <x v="0"/>
    <x v="1"/>
    <x v="3"/>
    <x v="2027"/>
    <x v="6"/>
    <n v="29.82"/>
    <n v="16.22"/>
    <n v="13.600000000000001"/>
    <x v="0"/>
    <s v="WRITING1555252"/>
  </r>
  <r>
    <n v="202002"/>
    <x v="0"/>
    <x v="1"/>
    <x v="1"/>
    <x v="289"/>
    <x v="0"/>
    <x v="4"/>
    <x v="8"/>
    <x v="2025"/>
    <x v="6"/>
    <n v="35.979999999999997"/>
    <n v="31.36"/>
    <n v="4.6199999999999974"/>
    <x v="0"/>
    <s v="JACKETS1555863"/>
  </r>
  <r>
    <n v="202002"/>
    <x v="0"/>
    <x v="1"/>
    <x v="1"/>
    <x v="290"/>
    <x v="1"/>
    <x v="7"/>
    <x v="13"/>
    <x v="818"/>
    <x v="66"/>
    <n v="182.76"/>
    <n v="94.44"/>
    <n v="88.32"/>
    <x v="0"/>
    <s v="SPORT BOTTLES1554653"/>
  </r>
  <r>
    <n v="202002"/>
    <x v="0"/>
    <x v="1"/>
    <x v="1"/>
    <x v="290"/>
    <x v="1"/>
    <x v="5"/>
    <x v="30"/>
    <x v="2028"/>
    <x v="7"/>
    <n v="0.76"/>
    <n v="0.44"/>
    <n v="0.32"/>
    <x v="0"/>
    <s v="OUTDOOR &amp; LEISURE1557291"/>
  </r>
  <r>
    <n v="202002"/>
    <x v="0"/>
    <x v="1"/>
    <x v="1"/>
    <x v="290"/>
    <x v="1"/>
    <x v="2"/>
    <x v="5"/>
    <x v="821"/>
    <x v="34"/>
    <n v="23.94"/>
    <n v="13.86"/>
    <n v="10.080000000000002"/>
    <x v="0"/>
    <s v="POLOS1554904"/>
  </r>
  <r>
    <n v="202002"/>
    <x v="0"/>
    <x v="1"/>
    <x v="1"/>
    <x v="290"/>
    <x v="1"/>
    <x v="2"/>
    <x v="5"/>
    <x v="2029"/>
    <x v="123"/>
    <n v="631.88"/>
    <n v="341.96"/>
    <n v="289.92"/>
    <x v="0"/>
    <s v="POLOS1555732"/>
  </r>
  <r>
    <n v="202002"/>
    <x v="0"/>
    <x v="1"/>
    <x v="1"/>
    <x v="290"/>
    <x v="1"/>
    <x v="2"/>
    <x v="5"/>
    <x v="2030"/>
    <x v="343"/>
    <n v="27082.400000000001"/>
    <n v="19460.580000000002"/>
    <n v="7621.82"/>
    <x v="0"/>
    <s v="POLOS1556396"/>
  </r>
  <r>
    <n v="202002"/>
    <x v="0"/>
    <x v="1"/>
    <x v="1"/>
    <x v="290"/>
    <x v="1"/>
    <x v="2"/>
    <x v="5"/>
    <x v="2031"/>
    <x v="9"/>
    <n v="109.08"/>
    <n v="51.92"/>
    <n v="57.16"/>
    <x v="0"/>
    <s v="POLOS1557053"/>
  </r>
  <r>
    <n v="202002"/>
    <x v="0"/>
    <x v="1"/>
    <x v="1"/>
    <x v="290"/>
    <x v="1"/>
    <x v="2"/>
    <x v="5"/>
    <x v="2032"/>
    <x v="48"/>
    <n v="327.5"/>
    <n v="171.04"/>
    <n v="156.46"/>
    <x v="0"/>
    <s v="POLOS1557276"/>
  </r>
  <r>
    <n v="202002"/>
    <x v="0"/>
    <x v="1"/>
    <x v="1"/>
    <x v="290"/>
    <x v="1"/>
    <x v="2"/>
    <x v="6"/>
    <x v="821"/>
    <x v="48"/>
    <n v="249.1"/>
    <n v="107.98"/>
    <n v="141.12"/>
    <x v="0"/>
    <s v="T-SHIRTS &amp; ACTIVE TOPS1554904"/>
  </r>
  <r>
    <n v="202002"/>
    <x v="0"/>
    <x v="1"/>
    <x v="1"/>
    <x v="290"/>
    <x v="1"/>
    <x v="2"/>
    <x v="6"/>
    <x v="2029"/>
    <x v="28"/>
    <n v="330"/>
    <n v="282.26"/>
    <n v="47.740000000000009"/>
    <x v="0"/>
    <s v="T-SHIRTS &amp; ACTIVE TOPS1555732"/>
  </r>
  <r>
    <n v="202002"/>
    <x v="0"/>
    <x v="1"/>
    <x v="1"/>
    <x v="290"/>
    <x v="1"/>
    <x v="2"/>
    <x v="6"/>
    <x v="2030"/>
    <x v="344"/>
    <n v="13200"/>
    <n v="10447.9"/>
    <n v="2752.1000000000004"/>
    <x v="0"/>
    <s v="T-SHIRTS &amp; ACTIVE TOPS1556396"/>
  </r>
  <r>
    <n v="202002"/>
    <x v="0"/>
    <x v="1"/>
    <x v="1"/>
    <x v="290"/>
    <x v="1"/>
    <x v="2"/>
    <x v="6"/>
    <x v="2033"/>
    <x v="2"/>
    <n v="94.8"/>
    <n v="37.700000000000003"/>
    <n v="57.099999999999994"/>
    <x v="0"/>
    <s v="T-SHIRTS &amp; ACTIVE TOPS1557174"/>
  </r>
  <r>
    <n v="202002"/>
    <x v="0"/>
    <x v="1"/>
    <x v="1"/>
    <x v="292"/>
    <x v="1"/>
    <x v="7"/>
    <x v="31"/>
    <x v="2034"/>
    <x v="7"/>
    <n v="11.24"/>
    <n v="8.14"/>
    <n v="3.0999999999999996"/>
    <x v="0"/>
    <s v="MUGS &amp; TUMBLERS1555627"/>
  </r>
  <r>
    <n v="202002"/>
    <x v="0"/>
    <x v="1"/>
    <x v="1"/>
    <x v="292"/>
    <x v="1"/>
    <x v="7"/>
    <x v="13"/>
    <x v="2034"/>
    <x v="7"/>
    <n v="17.420000000000002"/>
    <n v="13.24"/>
    <n v="4.1800000000000015"/>
    <x v="0"/>
    <s v="SPORT BOTTLES1555627"/>
  </r>
  <r>
    <n v="202002"/>
    <x v="0"/>
    <x v="1"/>
    <x v="1"/>
    <x v="292"/>
    <x v="1"/>
    <x v="7"/>
    <x v="13"/>
    <x v="2035"/>
    <x v="15"/>
    <n v="699"/>
    <n v="340.18"/>
    <n v="358.82"/>
    <x v="0"/>
    <s v="SPORT BOTTLES1556525"/>
  </r>
  <r>
    <n v="202002"/>
    <x v="0"/>
    <x v="1"/>
    <x v="1"/>
    <x v="292"/>
    <x v="1"/>
    <x v="1"/>
    <x v="2"/>
    <x v="2036"/>
    <x v="31"/>
    <n v="3300"/>
    <n v="1313.74"/>
    <n v="1986.26"/>
    <x v="0"/>
    <s v="UMBRELLAS1555859"/>
  </r>
  <r>
    <n v="202002"/>
    <x v="0"/>
    <x v="1"/>
    <x v="1"/>
    <x v="292"/>
    <x v="1"/>
    <x v="1"/>
    <x v="2"/>
    <x v="2037"/>
    <x v="2"/>
    <n v="220"/>
    <n v="91.28"/>
    <n v="128.72"/>
    <x v="0"/>
    <s v="UMBRELLAS1555946"/>
  </r>
  <r>
    <n v="202002"/>
    <x v="0"/>
    <x v="1"/>
    <x v="1"/>
    <x v="292"/>
    <x v="1"/>
    <x v="4"/>
    <x v="8"/>
    <x v="2038"/>
    <x v="12"/>
    <n v="900"/>
    <n v="593.76"/>
    <n v="306.24"/>
    <x v="0"/>
    <s v="JACKETS1555539"/>
  </r>
  <r>
    <n v="202002"/>
    <x v="0"/>
    <x v="1"/>
    <x v="1"/>
    <x v="292"/>
    <x v="1"/>
    <x v="4"/>
    <x v="8"/>
    <x v="2037"/>
    <x v="6"/>
    <n v="30"/>
    <n v="19.88"/>
    <n v="10.120000000000001"/>
    <x v="0"/>
    <s v="JACKETS1555946"/>
  </r>
  <r>
    <n v="202002"/>
    <x v="0"/>
    <x v="1"/>
    <x v="1"/>
    <x v="292"/>
    <x v="1"/>
    <x v="4"/>
    <x v="34"/>
    <x v="2036"/>
    <x v="15"/>
    <n v="3550"/>
    <n v="1943.64"/>
    <n v="1606.36"/>
    <x v="0"/>
    <s v="VESTS-BODYWARMERS1555859"/>
  </r>
  <r>
    <n v="202002"/>
    <x v="0"/>
    <x v="1"/>
    <x v="1"/>
    <x v="505"/>
    <x v="1"/>
    <x v="0"/>
    <x v="20"/>
    <x v="2039"/>
    <x v="6"/>
    <n v="1.06"/>
    <n v="0.68"/>
    <n v="0.38"/>
    <x v="0"/>
    <s v="TOTES1555451"/>
  </r>
  <r>
    <n v="202002"/>
    <x v="0"/>
    <x v="1"/>
    <x v="1"/>
    <x v="505"/>
    <x v="1"/>
    <x v="0"/>
    <x v="20"/>
    <x v="2040"/>
    <x v="16"/>
    <n v="84"/>
    <n v="45.98"/>
    <n v="38.020000000000003"/>
    <x v="0"/>
    <s v="TOTES1557205"/>
  </r>
  <r>
    <n v="202002"/>
    <x v="0"/>
    <x v="1"/>
    <x v="1"/>
    <x v="505"/>
    <x v="1"/>
    <x v="7"/>
    <x v="13"/>
    <x v="2039"/>
    <x v="6"/>
    <n v="2.08"/>
    <n v="1.1599999999999999"/>
    <n v="0.92000000000000015"/>
    <x v="0"/>
    <s v="SPORT BOTTLES1555451"/>
  </r>
  <r>
    <n v="202002"/>
    <x v="0"/>
    <x v="1"/>
    <x v="1"/>
    <x v="505"/>
    <x v="1"/>
    <x v="9"/>
    <x v="28"/>
    <x v="2041"/>
    <x v="345"/>
    <n v="668.8"/>
    <n v="286.86"/>
    <n v="381.93999999999994"/>
    <x v="0"/>
    <s v="HEADWEAR1557858"/>
  </r>
  <r>
    <n v="202002"/>
    <x v="0"/>
    <x v="1"/>
    <x v="1"/>
    <x v="505"/>
    <x v="1"/>
    <x v="3"/>
    <x v="15"/>
    <x v="2040"/>
    <x v="42"/>
    <n v="124"/>
    <n v="23.58"/>
    <n v="100.42"/>
    <x v="0"/>
    <s v="DECORATION CHARGES1557205"/>
  </r>
  <r>
    <n v="202002"/>
    <x v="0"/>
    <x v="1"/>
    <x v="1"/>
    <x v="293"/>
    <x v="0"/>
    <x v="5"/>
    <x v="9"/>
    <x v="2042"/>
    <x v="16"/>
    <n v="654"/>
    <n v="356.1"/>
    <n v="297.89999999999998"/>
    <x v="0"/>
    <s v="APRON &amp; KITCHEN TEXTILES1557399"/>
  </r>
  <r>
    <n v="202002"/>
    <x v="0"/>
    <x v="1"/>
    <x v="1"/>
    <x v="506"/>
    <x v="0"/>
    <x v="7"/>
    <x v="13"/>
    <x v="2043"/>
    <x v="6"/>
    <n v="18.420000000000002"/>
    <n v="5.54"/>
    <n v="12.880000000000003"/>
    <x v="0"/>
    <s v="SPORT BOTTLES1556106"/>
  </r>
  <r>
    <n v="202002"/>
    <x v="0"/>
    <x v="1"/>
    <x v="1"/>
    <x v="506"/>
    <x v="0"/>
    <x v="5"/>
    <x v="33"/>
    <x v="2044"/>
    <x v="7"/>
    <n v="55.24"/>
    <n v="17.48"/>
    <n v="37.760000000000005"/>
    <x v="0"/>
    <s v="BLANKETS1555808"/>
  </r>
  <r>
    <n v="202002"/>
    <x v="0"/>
    <x v="1"/>
    <x v="1"/>
    <x v="294"/>
    <x v="1"/>
    <x v="7"/>
    <x v="13"/>
    <x v="840"/>
    <x v="7"/>
    <n v="18.079999999999998"/>
    <n v="17.22"/>
    <n v="0.85999999999999943"/>
    <x v="0"/>
    <s v="SPORT BOTTLES1554606"/>
  </r>
  <r>
    <n v="202002"/>
    <x v="0"/>
    <x v="1"/>
    <x v="1"/>
    <x v="294"/>
    <x v="1"/>
    <x v="5"/>
    <x v="9"/>
    <x v="2045"/>
    <x v="8"/>
    <n v="14.48"/>
    <n v="7.76"/>
    <n v="6.7200000000000006"/>
    <x v="0"/>
    <s v="APRON &amp; KITCHEN TEXTILES1557420"/>
  </r>
  <r>
    <n v="202002"/>
    <x v="0"/>
    <x v="1"/>
    <x v="1"/>
    <x v="294"/>
    <x v="1"/>
    <x v="2"/>
    <x v="5"/>
    <x v="2046"/>
    <x v="69"/>
    <n v="984.52"/>
    <n v="428.84"/>
    <n v="555.68000000000006"/>
    <x v="0"/>
    <s v="POLOS1555431"/>
  </r>
  <r>
    <n v="202002"/>
    <x v="0"/>
    <x v="1"/>
    <x v="1"/>
    <x v="294"/>
    <x v="1"/>
    <x v="2"/>
    <x v="5"/>
    <x v="2045"/>
    <x v="106"/>
    <n v="214.76"/>
    <n v="110.12"/>
    <n v="104.63999999999999"/>
    <x v="0"/>
    <s v="POLOS1557420"/>
  </r>
  <r>
    <n v="202002"/>
    <x v="0"/>
    <x v="1"/>
    <x v="1"/>
    <x v="294"/>
    <x v="1"/>
    <x v="2"/>
    <x v="5"/>
    <x v="2047"/>
    <x v="1"/>
    <n v="306.8"/>
    <n v="152.24"/>
    <n v="154.56"/>
    <x v="0"/>
    <s v="POLOS1557885"/>
  </r>
  <r>
    <n v="202002"/>
    <x v="0"/>
    <x v="1"/>
    <x v="1"/>
    <x v="294"/>
    <x v="1"/>
    <x v="2"/>
    <x v="6"/>
    <x v="2048"/>
    <x v="133"/>
    <n v="52.5"/>
    <n v="30.2"/>
    <n v="22.3"/>
    <x v="0"/>
    <s v="T-SHIRTS &amp; ACTIVE TOPS1556140"/>
  </r>
  <r>
    <n v="202002"/>
    <x v="0"/>
    <x v="1"/>
    <x v="1"/>
    <x v="295"/>
    <x v="0"/>
    <x v="0"/>
    <x v="20"/>
    <x v="2049"/>
    <x v="13"/>
    <n v="6.2"/>
    <n v="2.88"/>
    <n v="3.3200000000000003"/>
    <x v="0"/>
    <s v="TOTES1556523"/>
  </r>
  <r>
    <n v="202002"/>
    <x v="0"/>
    <x v="1"/>
    <x v="1"/>
    <x v="295"/>
    <x v="0"/>
    <x v="0"/>
    <x v="27"/>
    <x v="2049"/>
    <x v="8"/>
    <n v="19.920000000000002"/>
    <n v="9.1"/>
    <n v="10.820000000000002"/>
    <x v="0"/>
    <s v="TRAVEL GIFTS1556523"/>
  </r>
  <r>
    <n v="202002"/>
    <x v="0"/>
    <x v="1"/>
    <x v="1"/>
    <x v="295"/>
    <x v="0"/>
    <x v="1"/>
    <x v="1"/>
    <x v="2049"/>
    <x v="7"/>
    <n v="4.1399999999999997"/>
    <n v="2.42"/>
    <n v="1.7199999999999998"/>
    <x v="0"/>
    <s v="DESKTOP1556523"/>
  </r>
  <r>
    <n v="202002"/>
    <x v="0"/>
    <x v="1"/>
    <x v="1"/>
    <x v="295"/>
    <x v="0"/>
    <x v="1"/>
    <x v="14"/>
    <x v="2049"/>
    <x v="7"/>
    <n v="13.46"/>
    <n v="6.28"/>
    <n v="7.1800000000000006"/>
    <x v="0"/>
    <s v="STATIONERY1556523"/>
  </r>
  <r>
    <n v="202002"/>
    <x v="0"/>
    <x v="1"/>
    <x v="1"/>
    <x v="295"/>
    <x v="0"/>
    <x v="1"/>
    <x v="3"/>
    <x v="2049"/>
    <x v="346"/>
    <n v="1192.0999999999999"/>
    <n v="858.86"/>
    <n v="333.2399999999999"/>
    <x v="0"/>
    <s v="WRITING1556523"/>
  </r>
  <r>
    <n v="202002"/>
    <x v="0"/>
    <x v="1"/>
    <x v="1"/>
    <x v="507"/>
    <x v="1"/>
    <x v="4"/>
    <x v="8"/>
    <x v="2050"/>
    <x v="54"/>
    <n v="11712.42"/>
    <n v="5426.2"/>
    <n v="6286.22"/>
    <x v="0"/>
    <s v="JACKETS1555778"/>
  </r>
  <r>
    <n v="202002"/>
    <x v="0"/>
    <x v="1"/>
    <x v="1"/>
    <x v="296"/>
    <x v="0"/>
    <x v="1"/>
    <x v="1"/>
    <x v="2051"/>
    <x v="0"/>
    <n v="588"/>
    <n v="357.46"/>
    <n v="230.54000000000002"/>
    <x v="0"/>
    <s v="DESKTOP1557473"/>
  </r>
  <r>
    <n v="202002"/>
    <x v="0"/>
    <x v="1"/>
    <x v="1"/>
    <x v="296"/>
    <x v="0"/>
    <x v="3"/>
    <x v="15"/>
    <x v="2051"/>
    <x v="129"/>
    <n v="172"/>
    <n v="21.88"/>
    <n v="150.12"/>
    <x v="0"/>
    <s v="DECORATION CHARGES1557473"/>
  </r>
  <r>
    <n v="202002"/>
    <x v="0"/>
    <x v="1"/>
    <x v="1"/>
    <x v="508"/>
    <x v="0"/>
    <x v="7"/>
    <x v="13"/>
    <x v="2052"/>
    <x v="347"/>
    <n v="-235.2"/>
    <n v="-141.58000000000001"/>
    <n v="-93.619999999999976"/>
    <x v="1"/>
    <s v="SPORT BOTTLES1555320"/>
  </r>
  <r>
    <n v="202002"/>
    <x v="0"/>
    <x v="1"/>
    <x v="1"/>
    <x v="508"/>
    <x v="0"/>
    <x v="7"/>
    <x v="13"/>
    <x v="2053"/>
    <x v="6"/>
    <n v="16.079999999999998"/>
    <n v="6.88"/>
    <n v="9.1999999999999993"/>
    <x v="0"/>
    <s v="SPORT BOTTLES1556956"/>
  </r>
  <r>
    <n v="202002"/>
    <x v="0"/>
    <x v="1"/>
    <x v="1"/>
    <x v="508"/>
    <x v="0"/>
    <x v="1"/>
    <x v="3"/>
    <x v="2053"/>
    <x v="6"/>
    <n v="0.76"/>
    <n v="0.38"/>
    <n v="0.38"/>
    <x v="0"/>
    <s v="WRITING1556956"/>
  </r>
  <r>
    <n v="202002"/>
    <x v="0"/>
    <x v="1"/>
    <x v="1"/>
    <x v="297"/>
    <x v="1"/>
    <x v="0"/>
    <x v="18"/>
    <x v="2054"/>
    <x v="6"/>
    <n v="2.2799999999999998"/>
    <n v="1.1599999999999999"/>
    <n v="1.1199999999999999"/>
    <x v="0"/>
    <s v="BACKPACKS1556976"/>
  </r>
  <r>
    <n v="202002"/>
    <x v="0"/>
    <x v="1"/>
    <x v="1"/>
    <x v="297"/>
    <x v="1"/>
    <x v="0"/>
    <x v="20"/>
    <x v="2055"/>
    <x v="6"/>
    <n v="0"/>
    <n v="6.94"/>
    <n v="-6.94"/>
    <x v="0"/>
    <s v="TOTES1555400"/>
  </r>
  <r>
    <n v="202002"/>
    <x v="0"/>
    <x v="1"/>
    <x v="1"/>
    <x v="297"/>
    <x v="1"/>
    <x v="0"/>
    <x v="20"/>
    <x v="2054"/>
    <x v="6"/>
    <n v="1.7"/>
    <n v="0.64"/>
    <n v="1.06"/>
    <x v="0"/>
    <s v="TOTES1556976"/>
  </r>
  <r>
    <n v="202002"/>
    <x v="0"/>
    <x v="1"/>
    <x v="1"/>
    <x v="297"/>
    <x v="1"/>
    <x v="7"/>
    <x v="31"/>
    <x v="2056"/>
    <x v="6"/>
    <n v="1.48"/>
    <n v="0.72"/>
    <n v="0.76"/>
    <x v="0"/>
    <s v="MUGS &amp; TUMBLERS1557018"/>
  </r>
  <r>
    <n v="202002"/>
    <x v="0"/>
    <x v="1"/>
    <x v="1"/>
    <x v="297"/>
    <x v="1"/>
    <x v="1"/>
    <x v="1"/>
    <x v="2057"/>
    <x v="6"/>
    <n v="8.34"/>
    <n v="3.04"/>
    <n v="5.3"/>
    <x v="0"/>
    <s v="DESKTOP1555775"/>
  </r>
  <r>
    <n v="202002"/>
    <x v="0"/>
    <x v="1"/>
    <x v="1"/>
    <x v="297"/>
    <x v="1"/>
    <x v="1"/>
    <x v="2"/>
    <x v="2058"/>
    <x v="19"/>
    <n v="2484.96"/>
    <n v="1352.02"/>
    <n v="1132.94"/>
    <x v="0"/>
    <s v="UMBRELLAS1555509"/>
  </r>
  <r>
    <n v="202002"/>
    <x v="0"/>
    <x v="1"/>
    <x v="1"/>
    <x v="297"/>
    <x v="1"/>
    <x v="3"/>
    <x v="15"/>
    <x v="2058"/>
    <x v="61"/>
    <n v="410.74"/>
    <n v="63.68"/>
    <n v="347.06"/>
    <x v="0"/>
    <s v="DECORATION CHARGES1555509"/>
  </r>
  <r>
    <n v="202002"/>
    <x v="0"/>
    <x v="1"/>
    <x v="1"/>
    <x v="509"/>
    <x v="1"/>
    <x v="9"/>
    <x v="28"/>
    <x v="2059"/>
    <x v="7"/>
    <n v="15.32"/>
    <n v="7.14"/>
    <n v="8.18"/>
    <x v="0"/>
    <s v="HEADWEAR1557290"/>
  </r>
  <r>
    <n v="202002"/>
    <x v="0"/>
    <x v="1"/>
    <x v="1"/>
    <x v="509"/>
    <x v="1"/>
    <x v="6"/>
    <x v="32"/>
    <x v="2059"/>
    <x v="6"/>
    <n v="1.96"/>
    <n v="0.8"/>
    <n v="1.1599999999999999"/>
    <x v="0"/>
    <s v="GENERAL TECH1557290"/>
  </r>
  <r>
    <n v="202002"/>
    <x v="0"/>
    <x v="1"/>
    <x v="1"/>
    <x v="510"/>
    <x v="1"/>
    <x v="0"/>
    <x v="18"/>
    <x v="2060"/>
    <x v="7"/>
    <n v="183.96"/>
    <n v="70.040000000000006"/>
    <n v="113.92"/>
    <x v="0"/>
    <s v="BACKPACKS1556508"/>
  </r>
  <r>
    <n v="202002"/>
    <x v="0"/>
    <x v="1"/>
    <x v="1"/>
    <x v="510"/>
    <x v="1"/>
    <x v="0"/>
    <x v="18"/>
    <x v="2061"/>
    <x v="103"/>
    <n v="797.28"/>
    <n v="401.54"/>
    <n v="395.73999999999995"/>
    <x v="0"/>
    <s v="BACKPACKS1557124"/>
  </r>
  <r>
    <n v="202002"/>
    <x v="0"/>
    <x v="1"/>
    <x v="1"/>
    <x v="510"/>
    <x v="1"/>
    <x v="0"/>
    <x v="19"/>
    <x v="2060"/>
    <x v="34"/>
    <n v="7.62"/>
    <n v="4"/>
    <n v="3.62"/>
    <x v="0"/>
    <s v="COOLERS1556508"/>
  </r>
  <r>
    <n v="202002"/>
    <x v="0"/>
    <x v="1"/>
    <x v="1"/>
    <x v="510"/>
    <x v="1"/>
    <x v="7"/>
    <x v="13"/>
    <x v="2060"/>
    <x v="6"/>
    <n v="39.479999999999997"/>
    <n v="19.920000000000002"/>
    <n v="19.559999999999995"/>
    <x v="0"/>
    <s v="SPORT BOTTLES1556508"/>
  </r>
  <r>
    <n v="202002"/>
    <x v="0"/>
    <x v="1"/>
    <x v="1"/>
    <x v="510"/>
    <x v="1"/>
    <x v="7"/>
    <x v="13"/>
    <x v="2062"/>
    <x v="6"/>
    <n v="36.94"/>
    <n v="20.02"/>
    <n v="16.919999999999998"/>
    <x v="0"/>
    <s v="SPORT BOTTLES1557129"/>
  </r>
  <r>
    <n v="202002"/>
    <x v="0"/>
    <x v="1"/>
    <x v="1"/>
    <x v="510"/>
    <x v="1"/>
    <x v="1"/>
    <x v="2"/>
    <x v="2063"/>
    <x v="79"/>
    <n v="118.5"/>
    <n v="50.18"/>
    <n v="68.319999999999993"/>
    <x v="0"/>
    <s v="UMBRELLAS1556501"/>
  </r>
  <r>
    <n v="202002"/>
    <x v="0"/>
    <x v="1"/>
    <x v="1"/>
    <x v="510"/>
    <x v="1"/>
    <x v="3"/>
    <x v="7"/>
    <x v="2064"/>
    <x v="2"/>
    <n v="39.799999999999997"/>
    <n v="20.399999999999999"/>
    <n v="19.399999999999999"/>
    <x v="0"/>
    <s v="CATALOGUES1555810"/>
  </r>
  <r>
    <n v="202002"/>
    <x v="0"/>
    <x v="1"/>
    <x v="1"/>
    <x v="510"/>
    <x v="1"/>
    <x v="3"/>
    <x v="15"/>
    <x v="2063"/>
    <x v="348"/>
    <n v="174.4"/>
    <n v="49.58"/>
    <n v="124.82000000000001"/>
    <x v="0"/>
    <s v="DECORATION CHARGES1556501"/>
  </r>
  <r>
    <n v="202002"/>
    <x v="0"/>
    <x v="1"/>
    <x v="1"/>
    <x v="298"/>
    <x v="0"/>
    <x v="1"/>
    <x v="3"/>
    <x v="2065"/>
    <x v="226"/>
    <n v="2354.8000000000002"/>
    <n v="941.7"/>
    <n v="1413.1000000000001"/>
    <x v="0"/>
    <s v="WRITING1556135"/>
  </r>
  <r>
    <n v="202002"/>
    <x v="0"/>
    <x v="1"/>
    <x v="1"/>
    <x v="298"/>
    <x v="0"/>
    <x v="3"/>
    <x v="15"/>
    <x v="2065"/>
    <x v="308"/>
    <n v="332"/>
    <n v="6.48"/>
    <n v="325.52"/>
    <x v="0"/>
    <s v="DECORATION CHARGES1556135"/>
  </r>
  <r>
    <n v="202002"/>
    <x v="0"/>
    <x v="1"/>
    <x v="1"/>
    <x v="300"/>
    <x v="1"/>
    <x v="1"/>
    <x v="14"/>
    <x v="2066"/>
    <x v="20"/>
    <n v="1002"/>
    <n v="469.72"/>
    <n v="532.28"/>
    <x v="0"/>
    <s v="STATIONERY1555176"/>
  </r>
  <r>
    <n v="202002"/>
    <x v="0"/>
    <x v="1"/>
    <x v="1"/>
    <x v="300"/>
    <x v="1"/>
    <x v="2"/>
    <x v="5"/>
    <x v="2067"/>
    <x v="15"/>
    <n v="349"/>
    <n v="249.1"/>
    <n v="99.9"/>
    <x v="0"/>
    <s v="POLOS1556057"/>
  </r>
  <r>
    <n v="202002"/>
    <x v="0"/>
    <x v="1"/>
    <x v="1"/>
    <x v="300"/>
    <x v="1"/>
    <x v="3"/>
    <x v="15"/>
    <x v="2066"/>
    <x v="25"/>
    <n v="466"/>
    <n v="29.06"/>
    <n v="436.94"/>
    <x v="0"/>
    <s v="DECORATION CHARGES1555176"/>
  </r>
  <r>
    <n v="202002"/>
    <x v="0"/>
    <x v="1"/>
    <x v="1"/>
    <x v="300"/>
    <x v="1"/>
    <x v="3"/>
    <x v="15"/>
    <x v="2067"/>
    <x v="38"/>
    <n v="102"/>
    <n v="18.579999999999998"/>
    <n v="83.42"/>
    <x v="0"/>
    <s v="DECORATION CHARGES1556057"/>
  </r>
  <r>
    <n v="202002"/>
    <x v="0"/>
    <x v="1"/>
    <x v="1"/>
    <x v="511"/>
    <x v="1"/>
    <x v="0"/>
    <x v="20"/>
    <x v="2068"/>
    <x v="21"/>
    <n v="845"/>
    <n v="310.54000000000002"/>
    <n v="534.46"/>
    <x v="0"/>
    <s v="TOTES1556442"/>
  </r>
  <r>
    <n v="202002"/>
    <x v="0"/>
    <x v="1"/>
    <x v="1"/>
    <x v="511"/>
    <x v="1"/>
    <x v="0"/>
    <x v="20"/>
    <x v="2069"/>
    <x v="78"/>
    <n v="264"/>
    <n v="144.36000000000001"/>
    <n v="119.63999999999999"/>
    <x v="0"/>
    <s v="TOTES1557510"/>
  </r>
  <r>
    <n v="202002"/>
    <x v="0"/>
    <x v="1"/>
    <x v="1"/>
    <x v="511"/>
    <x v="1"/>
    <x v="0"/>
    <x v="20"/>
    <x v="2070"/>
    <x v="215"/>
    <n v="242"/>
    <n v="132.34"/>
    <n v="109.66"/>
    <x v="0"/>
    <s v="TOTES1557834"/>
  </r>
  <r>
    <n v="202002"/>
    <x v="0"/>
    <x v="1"/>
    <x v="1"/>
    <x v="511"/>
    <x v="1"/>
    <x v="3"/>
    <x v="7"/>
    <x v="2071"/>
    <x v="14"/>
    <n v="39.799999999999997"/>
    <n v="105.3"/>
    <n v="-65.5"/>
    <x v="0"/>
    <s v="CATALOGUES1556420"/>
  </r>
  <r>
    <n v="202002"/>
    <x v="0"/>
    <x v="1"/>
    <x v="1"/>
    <x v="511"/>
    <x v="1"/>
    <x v="3"/>
    <x v="15"/>
    <x v="2068"/>
    <x v="24"/>
    <n v="270"/>
    <n v="38.58"/>
    <n v="231.42000000000002"/>
    <x v="0"/>
    <s v="DECORATION CHARGES1556442"/>
  </r>
  <r>
    <n v="202002"/>
    <x v="0"/>
    <x v="1"/>
    <x v="1"/>
    <x v="511"/>
    <x v="1"/>
    <x v="3"/>
    <x v="15"/>
    <x v="2069"/>
    <x v="238"/>
    <n v="396"/>
    <n v="73.58"/>
    <n v="322.42"/>
    <x v="0"/>
    <s v="DECORATION CHARGES1557510"/>
  </r>
  <r>
    <n v="202002"/>
    <x v="0"/>
    <x v="1"/>
    <x v="1"/>
    <x v="511"/>
    <x v="1"/>
    <x v="3"/>
    <x v="15"/>
    <x v="2070"/>
    <x v="349"/>
    <n v="368"/>
    <n v="68.58"/>
    <n v="299.42"/>
    <x v="0"/>
    <s v="DECORATION CHARGES1557834"/>
  </r>
  <r>
    <n v="202002"/>
    <x v="0"/>
    <x v="1"/>
    <x v="1"/>
    <x v="302"/>
    <x v="1"/>
    <x v="0"/>
    <x v="26"/>
    <x v="2072"/>
    <x v="8"/>
    <n v="18.559999999999999"/>
    <n v="8.1199999999999992"/>
    <n v="10.44"/>
    <x v="0"/>
    <s v="DUFFELS1557827"/>
  </r>
  <r>
    <n v="202002"/>
    <x v="0"/>
    <x v="1"/>
    <x v="1"/>
    <x v="302"/>
    <x v="1"/>
    <x v="0"/>
    <x v="27"/>
    <x v="2072"/>
    <x v="2"/>
    <n v="13.8"/>
    <n v="9.14"/>
    <n v="4.66"/>
    <x v="0"/>
    <s v="TRAVEL GIFTS1557827"/>
  </r>
  <r>
    <n v="202002"/>
    <x v="0"/>
    <x v="1"/>
    <x v="1"/>
    <x v="302"/>
    <x v="1"/>
    <x v="7"/>
    <x v="39"/>
    <x v="2072"/>
    <x v="2"/>
    <n v="75.599999999999994"/>
    <n v="32.020000000000003"/>
    <n v="43.579999999999991"/>
    <x v="0"/>
    <s v="ACRYLIC TUMBLERS1557827"/>
  </r>
  <r>
    <n v="202002"/>
    <x v="0"/>
    <x v="1"/>
    <x v="1"/>
    <x v="302"/>
    <x v="1"/>
    <x v="7"/>
    <x v="35"/>
    <x v="2072"/>
    <x v="9"/>
    <n v="55.8"/>
    <n v="24.6"/>
    <n v="31.199999999999996"/>
    <x v="0"/>
    <s v="SPECIALTIES &amp; PACKAGING1557827"/>
  </r>
  <r>
    <n v="202002"/>
    <x v="0"/>
    <x v="1"/>
    <x v="1"/>
    <x v="302"/>
    <x v="1"/>
    <x v="7"/>
    <x v="13"/>
    <x v="2072"/>
    <x v="9"/>
    <n v="41.88"/>
    <n v="16.440000000000001"/>
    <n v="25.44"/>
    <x v="0"/>
    <s v="SPORT BOTTLES1557827"/>
  </r>
  <r>
    <n v="202002"/>
    <x v="0"/>
    <x v="1"/>
    <x v="1"/>
    <x v="302"/>
    <x v="1"/>
    <x v="1"/>
    <x v="17"/>
    <x v="2073"/>
    <x v="217"/>
    <n v="767.6"/>
    <n v="686.8"/>
    <n v="80.800000000000068"/>
    <x v="0"/>
    <s v="GENERAL1555716"/>
  </r>
  <r>
    <n v="202002"/>
    <x v="0"/>
    <x v="1"/>
    <x v="1"/>
    <x v="302"/>
    <x v="1"/>
    <x v="5"/>
    <x v="10"/>
    <x v="2074"/>
    <x v="164"/>
    <n v="816.1"/>
    <n v="696.02"/>
    <n v="120.08000000000004"/>
    <x v="0"/>
    <s v="HOUSEWARES1555715"/>
  </r>
  <r>
    <n v="202002"/>
    <x v="0"/>
    <x v="1"/>
    <x v="1"/>
    <x v="302"/>
    <x v="1"/>
    <x v="5"/>
    <x v="10"/>
    <x v="2075"/>
    <x v="133"/>
    <n v="665"/>
    <n v="556.46"/>
    <n v="108.53999999999996"/>
    <x v="0"/>
    <s v="HOUSEWARES1555847"/>
  </r>
  <r>
    <n v="202002"/>
    <x v="0"/>
    <x v="1"/>
    <x v="1"/>
    <x v="302"/>
    <x v="1"/>
    <x v="8"/>
    <x v="16"/>
    <x v="2076"/>
    <x v="21"/>
    <n v="1060"/>
    <n v="975"/>
    <n v="85"/>
    <x v="0"/>
    <s v="MEMORY1553019"/>
  </r>
  <r>
    <n v="202002"/>
    <x v="0"/>
    <x v="1"/>
    <x v="1"/>
    <x v="302"/>
    <x v="1"/>
    <x v="6"/>
    <x v="11"/>
    <x v="2074"/>
    <x v="334"/>
    <n v="622.44000000000005"/>
    <n v="489.34"/>
    <n v="133.10000000000008"/>
    <x v="0"/>
    <s v="AUDIO1555715"/>
  </r>
  <r>
    <n v="202002"/>
    <x v="0"/>
    <x v="1"/>
    <x v="1"/>
    <x v="302"/>
    <x v="1"/>
    <x v="6"/>
    <x v="11"/>
    <x v="2075"/>
    <x v="6"/>
    <n v="64.42"/>
    <n v="51.28"/>
    <n v="13.14"/>
    <x v="0"/>
    <s v="AUDIO1555847"/>
  </r>
  <r>
    <n v="202002"/>
    <x v="0"/>
    <x v="1"/>
    <x v="1"/>
    <x v="302"/>
    <x v="1"/>
    <x v="6"/>
    <x v="11"/>
    <x v="2077"/>
    <x v="9"/>
    <n v="140.76"/>
    <n v="108.6"/>
    <n v="32.159999999999997"/>
    <x v="0"/>
    <s v="AUDIO1557799"/>
  </r>
  <r>
    <n v="202002"/>
    <x v="0"/>
    <x v="1"/>
    <x v="1"/>
    <x v="302"/>
    <x v="1"/>
    <x v="6"/>
    <x v="11"/>
    <x v="2072"/>
    <x v="66"/>
    <n v="100.8"/>
    <n v="57.36"/>
    <n v="43.44"/>
    <x v="0"/>
    <s v="AUDIO1557827"/>
  </r>
  <r>
    <n v="202002"/>
    <x v="0"/>
    <x v="1"/>
    <x v="1"/>
    <x v="302"/>
    <x v="1"/>
    <x v="6"/>
    <x v="32"/>
    <x v="2074"/>
    <x v="158"/>
    <n v="685.98"/>
    <n v="569.24"/>
    <n v="116.74000000000001"/>
    <x v="0"/>
    <s v="GENERAL TECH1555715"/>
  </r>
  <r>
    <n v="202002"/>
    <x v="0"/>
    <x v="1"/>
    <x v="1"/>
    <x v="302"/>
    <x v="1"/>
    <x v="6"/>
    <x v="32"/>
    <x v="2075"/>
    <x v="164"/>
    <n v="1302.8800000000001"/>
    <n v="1092.8599999999999"/>
    <n v="210.02000000000021"/>
    <x v="0"/>
    <s v="GENERAL TECH1555847"/>
  </r>
  <r>
    <n v="202002"/>
    <x v="0"/>
    <x v="1"/>
    <x v="1"/>
    <x v="302"/>
    <x v="1"/>
    <x v="6"/>
    <x v="32"/>
    <x v="2078"/>
    <x v="79"/>
    <n v="5215.5"/>
    <n v="4497"/>
    <n v="718.5"/>
    <x v="0"/>
    <s v="GENERAL TECH1556868"/>
  </r>
  <r>
    <n v="202002"/>
    <x v="0"/>
    <x v="1"/>
    <x v="1"/>
    <x v="302"/>
    <x v="1"/>
    <x v="6"/>
    <x v="32"/>
    <x v="2077"/>
    <x v="133"/>
    <n v="130.9"/>
    <n v="139.86000000000001"/>
    <n v="-8.960000000000008"/>
    <x v="0"/>
    <s v="GENERAL TECH1557799"/>
  </r>
  <r>
    <n v="202002"/>
    <x v="0"/>
    <x v="1"/>
    <x v="1"/>
    <x v="302"/>
    <x v="1"/>
    <x v="6"/>
    <x v="32"/>
    <x v="2072"/>
    <x v="79"/>
    <n v="77.7"/>
    <n v="58.62"/>
    <n v="19.080000000000005"/>
    <x v="0"/>
    <s v="GENERAL TECH1557827"/>
  </r>
  <r>
    <n v="202002"/>
    <x v="0"/>
    <x v="1"/>
    <x v="1"/>
    <x v="303"/>
    <x v="1"/>
    <x v="0"/>
    <x v="19"/>
    <x v="2079"/>
    <x v="224"/>
    <n v="-14.62"/>
    <n v="-6"/>
    <n v="-8.6199999999999992"/>
    <x v="1"/>
    <s v="COOLERS1555318"/>
  </r>
  <r>
    <n v="202002"/>
    <x v="0"/>
    <x v="1"/>
    <x v="1"/>
    <x v="303"/>
    <x v="1"/>
    <x v="0"/>
    <x v="20"/>
    <x v="2080"/>
    <x v="51"/>
    <n v="400"/>
    <n v="280.44"/>
    <n v="119.56"/>
    <x v="0"/>
    <s v="TOTES1556497"/>
  </r>
  <r>
    <n v="202002"/>
    <x v="0"/>
    <x v="1"/>
    <x v="1"/>
    <x v="303"/>
    <x v="1"/>
    <x v="1"/>
    <x v="17"/>
    <x v="2081"/>
    <x v="0"/>
    <n v="96"/>
    <n v="62.02"/>
    <n v="33.979999999999997"/>
    <x v="0"/>
    <s v="GENERAL1557024"/>
  </r>
  <r>
    <n v="202002"/>
    <x v="0"/>
    <x v="1"/>
    <x v="1"/>
    <x v="303"/>
    <x v="1"/>
    <x v="1"/>
    <x v="3"/>
    <x v="2079"/>
    <x v="211"/>
    <n v="-6.12"/>
    <n v="-4.78"/>
    <n v="-1.3399999999999999"/>
    <x v="1"/>
    <s v="WRITING1555318"/>
  </r>
  <r>
    <n v="202002"/>
    <x v="0"/>
    <x v="1"/>
    <x v="1"/>
    <x v="303"/>
    <x v="1"/>
    <x v="1"/>
    <x v="3"/>
    <x v="2082"/>
    <x v="18"/>
    <n v="90"/>
    <n v="65.319999999999993"/>
    <n v="24.680000000000007"/>
    <x v="0"/>
    <s v="WRITING1556499"/>
  </r>
  <r>
    <n v="202002"/>
    <x v="0"/>
    <x v="1"/>
    <x v="1"/>
    <x v="303"/>
    <x v="1"/>
    <x v="5"/>
    <x v="30"/>
    <x v="2083"/>
    <x v="7"/>
    <n v="3.96"/>
    <n v="1.7"/>
    <n v="2.2599999999999998"/>
    <x v="0"/>
    <s v="OUTDOOR &amp; LEISURE1557445"/>
  </r>
  <r>
    <n v="202002"/>
    <x v="0"/>
    <x v="1"/>
    <x v="1"/>
    <x v="303"/>
    <x v="1"/>
    <x v="3"/>
    <x v="15"/>
    <x v="2084"/>
    <x v="25"/>
    <n v="166"/>
    <n v="23.88"/>
    <n v="142.12"/>
    <x v="0"/>
    <s v="DECORATION CHARGES1556262"/>
  </r>
  <r>
    <n v="202002"/>
    <x v="0"/>
    <x v="1"/>
    <x v="1"/>
    <x v="303"/>
    <x v="1"/>
    <x v="3"/>
    <x v="15"/>
    <x v="2080"/>
    <x v="285"/>
    <n v="548"/>
    <n v="107.16"/>
    <n v="440.84000000000003"/>
    <x v="0"/>
    <s v="DECORATION CHARGES1556497"/>
  </r>
  <r>
    <n v="202002"/>
    <x v="0"/>
    <x v="1"/>
    <x v="1"/>
    <x v="303"/>
    <x v="1"/>
    <x v="3"/>
    <x v="15"/>
    <x v="2082"/>
    <x v="19"/>
    <n v="130"/>
    <n v="27.88"/>
    <n v="102.12"/>
    <x v="0"/>
    <s v="DECORATION CHARGES1556499"/>
  </r>
  <r>
    <n v="202002"/>
    <x v="0"/>
    <x v="1"/>
    <x v="1"/>
    <x v="303"/>
    <x v="1"/>
    <x v="3"/>
    <x v="15"/>
    <x v="2081"/>
    <x v="129"/>
    <n v="200"/>
    <n v="68.44"/>
    <n v="131.56"/>
    <x v="0"/>
    <s v="DECORATION CHARGES1557024"/>
  </r>
  <r>
    <n v="202002"/>
    <x v="0"/>
    <x v="1"/>
    <x v="1"/>
    <x v="303"/>
    <x v="1"/>
    <x v="6"/>
    <x v="12"/>
    <x v="2084"/>
    <x v="20"/>
    <n v="1254"/>
    <n v="820.92"/>
    <n v="433.08000000000004"/>
    <x v="0"/>
    <s v="POWER1556262"/>
  </r>
  <r>
    <n v="202002"/>
    <x v="0"/>
    <x v="1"/>
    <x v="1"/>
    <x v="304"/>
    <x v="1"/>
    <x v="1"/>
    <x v="3"/>
    <x v="2085"/>
    <x v="7"/>
    <n v="43.64"/>
    <n v="21"/>
    <n v="22.64"/>
    <x v="0"/>
    <s v="WRITING1557819"/>
  </r>
  <r>
    <n v="202002"/>
    <x v="0"/>
    <x v="1"/>
    <x v="1"/>
    <x v="305"/>
    <x v="1"/>
    <x v="0"/>
    <x v="20"/>
    <x v="2086"/>
    <x v="73"/>
    <n v="1320"/>
    <n v="757.1"/>
    <n v="562.9"/>
    <x v="0"/>
    <s v="TOTES1557516"/>
  </r>
  <r>
    <n v="202002"/>
    <x v="0"/>
    <x v="1"/>
    <x v="1"/>
    <x v="305"/>
    <x v="1"/>
    <x v="7"/>
    <x v="31"/>
    <x v="2087"/>
    <x v="18"/>
    <n v="2270"/>
    <n v="459.22"/>
    <n v="1810.78"/>
    <x v="0"/>
    <s v="MUGS &amp; TUMBLERS1556537"/>
  </r>
  <r>
    <n v="202002"/>
    <x v="0"/>
    <x v="1"/>
    <x v="1"/>
    <x v="305"/>
    <x v="1"/>
    <x v="7"/>
    <x v="13"/>
    <x v="2088"/>
    <x v="40"/>
    <n v="15675.66"/>
    <n v="7635.94"/>
    <n v="8039.72"/>
    <x v="0"/>
    <s v="SPORT BOTTLES1557383"/>
  </r>
  <r>
    <n v="202002"/>
    <x v="0"/>
    <x v="1"/>
    <x v="1"/>
    <x v="305"/>
    <x v="1"/>
    <x v="1"/>
    <x v="2"/>
    <x v="2089"/>
    <x v="6"/>
    <n v="5.04"/>
    <n v="2.84"/>
    <n v="2.2000000000000002"/>
    <x v="0"/>
    <s v="UMBRELLAS1555853"/>
  </r>
  <r>
    <n v="202002"/>
    <x v="0"/>
    <x v="1"/>
    <x v="1"/>
    <x v="305"/>
    <x v="1"/>
    <x v="1"/>
    <x v="3"/>
    <x v="2090"/>
    <x v="66"/>
    <n v="120.72"/>
    <n v="94.92"/>
    <n v="25.799999999999997"/>
    <x v="0"/>
    <s v="WRITING1557253"/>
  </r>
  <r>
    <n v="202002"/>
    <x v="0"/>
    <x v="1"/>
    <x v="1"/>
    <x v="305"/>
    <x v="1"/>
    <x v="1"/>
    <x v="3"/>
    <x v="2091"/>
    <x v="50"/>
    <n v="30.6"/>
    <n v="15.28"/>
    <n v="15.320000000000002"/>
    <x v="0"/>
    <s v="WRITING1558117"/>
  </r>
  <r>
    <n v="202002"/>
    <x v="0"/>
    <x v="1"/>
    <x v="1"/>
    <x v="305"/>
    <x v="1"/>
    <x v="3"/>
    <x v="15"/>
    <x v="2087"/>
    <x v="19"/>
    <n v="200"/>
    <n v="25.46"/>
    <n v="174.54"/>
    <x v="0"/>
    <s v="DECORATION CHARGES1556537"/>
  </r>
  <r>
    <n v="202002"/>
    <x v="0"/>
    <x v="1"/>
    <x v="1"/>
    <x v="305"/>
    <x v="1"/>
    <x v="3"/>
    <x v="15"/>
    <x v="2090"/>
    <x v="106"/>
    <n v="100.96"/>
    <n v="15.68"/>
    <n v="85.28"/>
    <x v="0"/>
    <s v="DECORATION CHARGES1557253"/>
  </r>
  <r>
    <n v="202002"/>
    <x v="0"/>
    <x v="1"/>
    <x v="1"/>
    <x v="305"/>
    <x v="1"/>
    <x v="3"/>
    <x v="15"/>
    <x v="2086"/>
    <x v="130"/>
    <n v="670"/>
    <n v="163.58000000000001"/>
    <n v="506.41999999999996"/>
    <x v="0"/>
    <s v="DECORATION CHARGES1557516"/>
  </r>
  <r>
    <n v="202002"/>
    <x v="0"/>
    <x v="1"/>
    <x v="1"/>
    <x v="306"/>
    <x v="1"/>
    <x v="7"/>
    <x v="13"/>
    <x v="2092"/>
    <x v="34"/>
    <n v="47.94"/>
    <n v="20"/>
    <n v="27.939999999999998"/>
    <x v="0"/>
    <s v="SPORT BOTTLES1555643"/>
  </r>
  <r>
    <n v="202002"/>
    <x v="0"/>
    <x v="1"/>
    <x v="1"/>
    <x v="306"/>
    <x v="1"/>
    <x v="9"/>
    <x v="28"/>
    <x v="2093"/>
    <x v="350"/>
    <n v="302.5"/>
    <n v="189.76"/>
    <n v="112.74000000000001"/>
    <x v="0"/>
    <s v="HEADWEAR1555838"/>
  </r>
  <r>
    <n v="202002"/>
    <x v="0"/>
    <x v="1"/>
    <x v="1"/>
    <x v="306"/>
    <x v="1"/>
    <x v="9"/>
    <x v="28"/>
    <x v="2094"/>
    <x v="0"/>
    <n v="220"/>
    <n v="149.88"/>
    <n v="70.12"/>
    <x v="0"/>
    <s v="HEADWEAR1555842"/>
  </r>
  <r>
    <n v="202002"/>
    <x v="0"/>
    <x v="1"/>
    <x v="1"/>
    <x v="306"/>
    <x v="1"/>
    <x v="9"/>
    <x v="28"/>
    <x v="2095"/>
    <x v="7"/>
    <n v="18.18"/>
    <n v="8.6999999999999993"/>
    <n v="9.48"/>
    <x v="0"/>
    <s v="HEADWEAR1557139"/>
  </r>
  <r>
    <n v="202002"/>
    <x v="0"/>
    <x v="1"/>
    <x v="1"/>
    <x v="306"/>
    <x v="1"/>
    <x v="1"/>
    <x v="2"/>
    <x v="2093"/>
    <x v="0"/>
    <n v="836"/>
    <n v="521.34"/>
    <n v="314.65999999999997"/>
    <x v="0"/>
    <s v="UMBRELLAS1555838"/>
  </r>
  <r>
    <n v="202002"/>
    <x v="0"/>
    <x v="1"/>
    <x v="1"/>
    <x v="306"/>
    <x v="1"/>
    <x v="5"/>
    <x v="30"/>
    <x v="2096"/>
    <x v="6"/>
    <n v="0.78"/>
    <n v="0.52"/>
    <n v="0.26"/>
    <x v="0"/>
    <s v="OUTDOOR &amp; LEISURE1556775"/>
  </r>
  <r>
    <n v="202002"/>
    <x v="0"/>
    <x v="1"/>
    <x v="1"/>
    <x v="306"/>
    <x v="1"/>
    <x v="2"/>
    <x v="5"/>
    <x v="2092"/>
    <x v="49"/>
    <n v="626.4"/>
    <n v="232.32"/>
    <n v="394.08"/>
    <x v="0"/>
    <s v="POLOS1555643"/>
  </r>
  <r>
    <n v="202002"/>
    <x v="0"/>
    <x v="1"/>
    <x v="1"/>
    <x v="306"/>
    <x v="1"/>
    <x v="2"/>
    <x v="5"/>
    <x v="2096"/>
    <x v="2"/>
    <n v="200.32"/>
    <n v="87.92"/>
    <n v="112.39999999999999"/>
    <x v="0"/>
    <s v="POLOS1556775"/>
  </r>
  <r>
    <n v="202002"/>
    <x v="0"/>
    <x v="1"/>
    <x v="1"/>
    <x v="306"/>
    <x v="1"/>
    <x v="3"/>
    <x v="15"/>
    <x v="2093"/>
    <x v="351"/>
    <n v="581"/>
    <n v="135.46"/>
    <n v="445.53999999999996"/>
    <x v="0"/>
    <s v="DECORATION CHARGES1555838"/>
  </r>
  <r>
    <n v="202002"/>
    <x v="0"/>
    <x v="1"/>
    <x v="1"/>
    <x v="306"/>
    <x v="1"/>
    <x v="3"/>
    <x v="15"/>
    <x v="2094"/>
    <x v="129"/>
    <n v="216"/>
    <n v="68.44"/>
    <n v="147.56"/>
    <x v="0"/>
    <s v="DECORATION CHARGES1555842"/>
  </r>
  <r>
    <n v="202002"/>
    <x v="0"/>
    <x v="1"/>
    <x v="1"/>
    <x v="307"/>
    <x v="1"/>
    <x v="1"/>
    <x v="17"/>
    <x v="2097"/>
    <x v="328"/>
    <n v="2200"/>
    <n v="2000"/>
    <n v="200"/>
    <x v="0"/>
    <s v="GENERAL1553964"/>
  </r>
  <r>
    <n v="202002"/>
    <x v="0"/>
    <x v="1"/>
    <x v="1"/>
    <x v="307"/>
    <x v="1"/>
    <x v="1"/>
    <x v="17"/>
    <x v="2098"/>
    <x v="21"/>
    <n v="195"/>
    <n v="175"/>
    <n v="20"/>
    <x v="0"/>
    <s v="GENERAL1556516"/>
  </r>
  <r>
    <n v="202002"/>
    <x v="0"/>
    <x v="1"/>
    <x v="1"/>
    <x v="308"/>
    <x v="1"/>
    <x v="7"/>
    <x v="13"/>
    <x v="2099"/>
    <x v="32"/>
    <n v="3060"/>
    <n v="1654.96"/>
    <n v="1405.04"/>
    <x v="0"/>
    <s v="SPORT BOTTLES1555132"/>
  </r>
  <r>
    <n v="202002"/>
    <x v="0"/>
    <x v="1"/>
    <x v="1"/>
    <x v="308"/>
    <x v="1"/>
    <x v="7"/>
    <x v="13"/>
    <x v="2100"/>
    <x v="8"/>
    <n v="40.340000000000003"/>
    <n v="15.34"/>
    <n v="25.000000000000004"/>
    <x v="0"/>
    <s v="SPORT BOTTLES1557213"/>
  </r>
  <r>
    <n v="202002"/>
    <x v="0"/>
    <x v="1"/>
    <x v="1"/>
    <x v="308"/>
    <x v="1"/>
    <x v="7"/>
    <x v="13"/>
    <x v="2101"/>
    <x v="27"/>
    <n v="405.6"/>
    <n v="196.66"/>
    <n v="208.94000000000003"/>
    <x v="0"/>
    <s v="SPORT BOTTLES1557249"/>
  </r>
  <r>
    <n v="202002"/>
    <x v="0"/>
    <x v="1"/>
    <x v="1"/>
    <x v="308"/>
    <x v="1"/>
    <x v="3"/>
    <x v="15"/>
    <x v="2099"/>
    <x v="40"/>
    <n v="720"/>
    <n v="41.18"/>
    <n v="678.82"/>
    <x v="0"/>
    <s v="DECORATION CHARGES1555132"/>
  </r>
  <r>
    <n v="202002"/>
    <x v="0"/>
    <x v="1"/>
    <x v="1"/>
    <x v="308"/>
    <x v="1"/>
    <x v="3"/>
    <x v="15"/>
    <x v="2101"/>
    <x v="237"/>
    <n v="175.2"/>
    <n v="23.58"/>
    <n v="151.62"/>
    <x v="0"/>
    <s v="DECORATION CHARGES1557249"/>
  </r>
  <r>
    <n v="202002"/>
    <x v="0"/>
    <x v="1"/>
    <x v="1"/>
    <x v="512"/>
    <x v="0"/>
    <x v="1"/>
    <x v="2"/>
    <x v="2102"/>
    <x v="155"/>
    <n v="202.84"/>
    <n v="72.52"/>
    <n v="130.32"/>
    <x v="0"/>
    <s v="UMBRELLAS1555516"/>
  </r>
  <r>
    <n v="202002"/>
    <x v="0"/>
    <x v="1"/>
    <x v="1"/>
    <x v="309"/>
    <x v="1"/>
    <x v="0"/>
    <x v="0"/>
    <x v="2103"/>
    <x v="6"/>
    <n v="11.98"/>
    <n v="5.54"/>
    <n v="6.44"/>
    <x v="0"/>
    <s v="BUSINESS CASES1557942"/>
  </r>
  <r>
    <n v="202002"/>
    <x v="0"/>
    <x v="1"/>
    <x v="1"/>
    <x v="309"/>
    <x v="1"/>
    <x v="7"/>
    <x v="35"/>
    <x v="2103"/>
    <x v="6"/>
    <n v="5.48"/>
    <n v="2.44"/>
    <n v="3.0400000000000005"/>
    <x v="0"/>
    <s v="SPECIALTIES &amp; PACKAGING1557942"/>
  </r>
  <r>
    <n v="202002"/>
    <x v="0"/>
    <x v="1"/>
    <x v="1"/>
    <x v="309"/>
    <x v="1"/>
    <x v="5"/>
    <x v="33"/>
    <x v="2103"/>
    <x v="7"/>
    <n v="10.8"/>
    <n v="6.04"/>
    <n v="4.7600000000000007"/>
    <x v="0"/>
    <s v="BLANKETS1557942"/>
  </r>
  <r>
    <n v="202002"/>
    <x v="0"/>
    <x v="1"/>
    <x v="1"/>
    <x v="513"/>
    <x v="1"/>
    <x v="1"/>
    <x v="14"/>
    <x v="2104"/>
    <x v="79"/>
    <n v="125.1"/>
    <n v="51.12"/>
    <n v="73.97999999999999"/>
    <x v="0"/>
    <s v="STATIONERY1556248"/>
  </r>
  <r>
    <n v="202002"/>
    <x v="0"/>
    <x v="1"/>
    <x v="1"/>
    <x v="513"/>
    <x v="1"/>
    <x v="1"/>
    <x v="14"/>
    <x v="2105"/>
    <x v="13"/>
    <n v="41.7"/>
    <n v="17.04"/>
    <n v="24.660000000000004"/>
    <x v="0"/>
    <s v="STATIONERY1556907"/>
  </r>
  <r>
    <n v="202002"/>
    <x v="0"/>
    <x v="1"/>
    <x v="1"/>
    <x v="514"/>
    <x v="0"/>
    <x v="1"/>
    <x v="14"/>
    <x v="2106"/>
    <x v="15"/>
    <n v="465"/>
    <n v="143.36000000000001"/>
    <n v="321.64"/>
    <x v="0"/>
    <s v="STATIONERY1555926"/>
  </r>
  <r>
    <n v="202002"/>
    <x v="0"/>
    <x v="1"/>
    <x v="1"/>
    <x v="514"/>
    <x v="0"/>
    <x v="3"/>
    <x v="15"/>
    <x v="2106"/>
    <x v="38"/>
    <n v="106"/>
    <n v="22.18"/>
    <n v="83.82"/>
    <x v="0"/>
    <s v="DECORATION CHARGES1555926"/>
  </r>
  <r>
    <n v="202002"/>
    <x v="0"/>
    <x v="1"/>
    <x v="1"/>
    <x v="310"/>
    <x v="0"/>
    <x v="1"/>
    <x v="14"/>
    <x v="2107"/>
    <x v="1"/>
    <n v="462"/>
    <n v="383.2"/>
    <n v="78.800000000000011"/>
    <x v="0"/>
    <s v="STATIONERY1555620"/>
  </r>
  <r>
    <n v="202002"/>
    <x v="0"/>
    <x v="1"/>
    <x v="1"/>
    <x v="310"/>
    <x v="0"/>
    <x v="1"/>
    <x v="3"/>
    <x v="2108"/>
    <x v="18"/>
    <n v="170"/>
    <n v="118.04"/>
    <n v="51.959999999999994"/>
    <x v="0"/>
    <s v="WRITING1556720"/>
  </r>
  <r>
    <n v="202002"/>
    <x v="0"/>
    <x v="1"/>
    <x v="1"/>
    <x v="310"/>
    <x v="0"/>
    <x v="3"/>
    <x v="7"/>
    <x v="2109"/>
    <x v="1"/>
    <n v="79.599999999999994"/>
    <n v="181.2"/>
    <n v="-101.6"/>
    <x v="0"/>
    <s v="CATALOGUES1555258"/>
  </r>
  <r>
    <n v="202002"/>
    <x v="0"/>
    <x v="1"/>
    <x v="1"/>
    <x v="310"/>
    <x v="0"/>
    <x v="3"/>
    <x v="15"/>
    <x v="2108"/>
    <x v="19"/>
    <n v="210"/>
    <n v="27.88"/>
    <n v="182.12"/>
    <x v="0"/>
    <s v="DECORATION CHARGES1556720"/>
  </r>
  <r>
    <n v="202002"/>
    <x v="0"/>
    <x v="1"/>
    <x v="1"/>
    <x v="515"/>
    <x v="0"/>
    <x v="7"/>
    <x v="31"/>
    <x v="2110"/>
    <x v="15"/>
    <n v="1476"/>
    <n v="725.48"/>
    <n v="750.52"/>
    <x v="0"/>
    <s v="MUGS &amp; TUMBLERS1557766"/>
  </r>
  <r>
    <n v="202002"/>
    <x v="0"/>
    <x v="1"/>
    <x v="1"/>
    <x v="515"/>
    <x v="0"/>
    <x v="10"/>
    <x v="36"/>
    <x v="2111"/>
    <x v="140"/>
    <n v="161.82"/>
    <n v="160.47999999999999"/>
    <n v="1.3400000000000034"/>
    <x v="0"/>
    <s v="SHIRTS1556040"/>
  </r>
  <r>
    <n v="202002"/>
    <x v="0"/>
    <x v="1"/>
    <x v="1"/>
    <x v="311"/>
    <x v="1"/>
    <x v="1"/>
    <x v="17"/>
    <x v="2112"/>
    <x v="21"/>
    <n v="195"/>
    <n v="190"/>
    <n v="5"/>
    <x v="0"/>
    <s v="GENERAL1555042"/>
  </r>
  <r>
    <n v="202002"/>
    <x v="0"/>
    <x v="1"/>
    <x v="1"/>
    <x v="311"/>
    <x v="1"/>
    <x v="3"/>
    <x v="7"/>
    <x v="2113"/>
    <x v="9"/>
    <n v="19.899999999999999"/>
    <n v="60"/>
    <n v="-40.1"/>
    <x v="0"/>
    <s v="CATALOGUES1555574"/>
  </r>
  <r>
    <n v="202002"/>
    <x v="0"/>
    <x v="1"/>
    <x v="1"/>
    <x v="312"/>
    <x v="1"/>
    <x v="0"/>
    <x v="18"/>
    <x v="2114"/>
    <x v="9"/>
    <n v="10.64"/>
    <n v="5.2"/>
    <n v="5.44"/>
    <x v="0"/>
    <s v="BACKPACKS1558004"/>
  </r>
  <r>
    <n v="202002"/>
    <x v="0"/>
    <x v="1"/>
    <x v="1"/>
    <x v="312"/>
    <x v="1"/>
    <x v="0"/>
    <x v="20"/>
    <x v="2114"/>
    <x v="7"/>
    <n v="2.6"/>
    <n v="1.1200000000000001"/>
    <n v="1.48"/>
    <x v="0"/>
    <s v="TOTES1558004"/>
  </r>
  <r>
    <n v="202002"/>
    <x v="0"/>
    <x v="1"/>
    <x v="1"/>
    <x v="312"/>
    <x v="1"/>
    <x v="7"/>
    <x v="13"/>
    <x v="913"/>
    <x v="6"/>
    <n v="6.94"/>
    <n v="2.96"/>
    <n v="3.9800000000000004"/>
    <x v="0"/>
    <s v="SPORT BOTTLES1554427"/>
  </r>
  <r>
    <n v="202002"/>
    <x v="0"/>
    <x v="1"/>
    <x v="1"/>
    <x v="312"/>
    <x v="1"/>
    <x v="7"/>
    <x v="13"/>
    <x v="2115"/>
    <x v="38"/>
    <n v="380.46"/>
    <n v="166.96"/>
    <n v="213.49999999999997"/>
    <x v="0"/>
    <s v="SPORT BOTTLES1555216"/>
  </r>
  <r>
    <n v="202002"/>
    <x v="0"/>
    <x v="1"/>
    <x v="1"/>
    <x v="312"/>
    <x v="1"/>
    <x v="7"/>
    <x v="13"/>
    <x v="2114"/>
    <x v="34"/>
    <n v="56.76"/>
    <n v="23.22"/>
    <n v="33.54"/>
    <x v="0"/>
    <s v="SPORT BOTTLES1558004"/>
  </r>
  <r>
    <n v="202002"/>
    <x v="0"/>
    <x v="1"/>
    <x v="1"/>
    <x v="312"/>
    <x v="1"/>
    <x v="9"/>
    <x v="28"/>
    <x v="2114"/>
    <x v="98"/>
    <n v="19.96"/>
    <n v="8.6199999999999992"/>
    <n v="11.340000000000002"/>
    <x v="0"/>
    <s v="HEADWEAR1558004"/>
  </r>
  <r>
    <n v="202002"/>
    <x v="0"/>
    <x v="1"/>
    <x v="1"/>
    <x v="312"/>
    <x v="1"/>
    <x v="1"/>
    <x v="17"/>
    <x v="2116"/>
    <x v="6"/>
    <n v="40"/>
    <n v="41.3"/>
    <n v="-1.2999999999999972"/>
    <x v="0"/>
    <s v="GENERAL1557634"/>
  </r>
  <r>
    <n v="202002"/>
    <x v="0"/>
    <x v="1"/>
    <x v="1"/>
    <x v="312"/>
    <x v="1"/>
    <x v="1"/>
    <x v="14"/>
    <x v="2114"/>
    <x v="7"/>
    <n v="4.08"/>
    <n v="2"/>
    <n v="2.08"/>
    <x v="0"/>
    <s v="STATIONERY1558004"/>
  </r>
  <r>
    <n v="202002"/>
    <x v="0"/>
    <x v="1"/>
    <x v="1"/>
    <x v="312"/>
    <x v="1"/>
    <x v="2"/>
    <x v="4"/>
    <x v="2114"/>
    <x v="7"/>
    <n v="55.24"/>
    <n v="25.1"/>
    <n v="30.14"/>
    <x v="0"/>
    <s v="FLEECE &amp; KNITS1558004"/>
  </r>
  <r>
    <n v="202002"/>
    <x v="0"/>
    <x v="1"/>
    <x v="1"/>
    <x v="312"/>
    <x v="1"/>
    <x v="3"/>
    <x v="15"/>
    <x v="2115"/>
    <x v="123"/>
    <n v="94.06"/>
    <n v="22.2"/>
    <n v="71.86"/>
    <x v="0"/>
    <s v="DECORATION CHARGES1555216"/>
  </r>
  <r>
    <n v="202002"/>
    <x v="0"/>
    <x v="1"/>
    <x v="1"/>
    <x v="516"/>
    <x v="0"/>
    <x v="1"/>
    <x v="2"/>
    <x v="2117"/>
    <x v="16"/>
    <n v="530"/>
    <n v="283.2"/>
    <n v="246.8"/>
    <x v="0"/>
    <s v="UMBRELLAS1555190"/>
  </r>
  <r>
    <n v="202002"/>
    <x v="0"/>
    <x v="1"/>
    <x v="1"/>
    <x v="313"/>
    <x v="1"/>
    <x v="9"/>
    <x v="28"/>
    <x v="917"/>
    <x v="15"/>
    <n v="89"/>
    <n v="67.64"/>
    <n v="21.36"/>
    <x v="0"/>
    <s v="HEADWEAR1552999"/>
  </r>
  <r>
    <n v="202002"/>
    <x v="0"/>
    <x v="1"/>
    <x v="1"/>
    <x v="315"/>
    <x v="1"/>
    <x v="3"/>
    <x v="15"/>
    <x v="2118"/>
    <x v="23"/>
    <n v="66.400000000000006"/>
    <n v="19.079999999999998"/>
    <n v="47.320000000000007"/>
    <x v="0"/>
    <s v="DECORATION CHARGES1554765"/>
  </r>
  <r>
    <n v="202002"/>
    <x v="0"/>
    <x v="1"/>
    <x v="1"/>
    <x v="315"/>
    <x v="1"/>
    <x v="6"/>
    <x v="11"/>
    <x v="2118"/>
    <x v="22"/>
    <n v="1672.8"/>
    <n v="988.72"/>
    <n v="684.07999999999993"/>
    <x v="0"/>
    <s v="AUDIO1554765"/>
  </r>
  <r>
    <n v="202002"/>
    <x v="0"/>
    <x v="1"/>
    <x v="1"/>
    <x v="316"/>
    <x v="1"/>
    <x v="7"/>
    <x v="13"/>
    <x v="2119"/>
    <x v="16"/>
    <n v="1348"/>
    <n v="561.29999999999995"/>
    <n v="786.7"/>
    <x v="0"/>
    <s v="SPORT BOTTLES1555508"/>
  </r>
  <r>
    <n v="202002"/>
    <x v="0"/>
    <x v="1"/>
    <x v="1"/>
    <x v="316"/>
    <x v="1"/>
    <x v="1"/>
    <x v="17"/>
    <x v="2120"/>
    <x v="2"/>
    <n v="48.2"/>
    <n v="21.8"/>
    <n v="26.400000000000002"/>
    <x v="0"/>
    <s v="GENERAL1555439"/>
  </r>
  <r>
    <n v="202002"/>
    <x v="0"/>
    <x v="1"/>
    <x v="1"/>
    <x v="316"/>
    <x v="1"/>
    <x v="6"/>
    <x v="32"/>
    <x v="2121"/>
    <x v="7"/>
    <n v="95.74"/>
    <n v="129.19999999999999"/>
    <n v="-33.459999999999994"/>
    <x v="0"/>
    <s v="GENERAL TECH1556444"/>
  </r>
  <r>
    <n v="202002"/>
    <x v="0"/>
    <x v="1"/>
    <x v="1"/>
    <x v="517"/>
    <x v="0"/>
    <x v="7"/>
    <x v="13"/>
    <x v="2122"/>
    <x v="12"/>
    <n v="69"/>
    <n v="34.94"/>
    <n v="34.06"/>
    <x v="0"/>
    <s v="SPORT BOTTLES1555861"/>
  </r>
  <r>
    <n v="202002"/>
    <x v="0"/>
    <x v="1"/>
    <x v="1"/>
    <x v="518"/>
    <x v="1"/>
    <x v="0"/>
    <x v="18"/>
    <x v="2123"/>
    <x v="6"/>
    <n v="0.74"/>
    <n v="0.36"/>
    <n v="0.38"/>
    <x v="0"/>
    <s v="BACKPACKS1557351"/>
  </r>
  <r>
    <n v="202002"/>
    <x v="0"/>
    <x v="1"/>
    <x v="1"/>
    <x v="519"/>
    <x v="0"/>
    <x v="0"/>
    <x v="18"/>
    <x v="2124"/>
    <x v="31"/>
    <n v="132"/>
    <n v="71.22"/>
    <n v="60.78"/>
    <x v="0"/>
    <s v="BACKPACKS1556514"/>
  </r>
  <r>
    <n v="202002"/>
    <x v="0"/>
    <x v="1"/>
    <x v="1"/>
    <x v="520"/>
    <x v="0"/>
    <x v="0"/>
    <x v="20"/>
    <x v="2125"/>
    <x v="6"/>
    <n v="1.02"/>
    <n v="0.5"/>
    <n v="0.52"/>
    <x v="0"/>
    <s v="TOTES1557691"/>
  </r>
  <r>
    <n v="202002"/>
    <x v="0"/>
    <x v="1"/>
    <x v="1"/>
    <x v="520"/>
    <x v="0"/>
    <x v="0"/>
    <x v="20"/>
    <x v="2126"/>
    <x v="6"/>
    <n v="0.92"/>
    <n v="0.46"/>
    <n v="0.46"/>
    <x v="0"/>
    <s v="TOTES1557826"/>
  </r>
  <r>
    <n v="202002"/>
    <x v="0"/>
    <x v="1"/>
    <x v="1"/>
    <x v="520"/>
    <x v="0"/>
    <x v="1"/>
    <x v="3"/>
    <x v="2127"/>
    <x v="6"/>
    <n v="18.559999999999999"/>
    <n v="9.08"/>
    <n v="9.4799999999999986"/>
    <x v="0"/>
    <s v="WRITING1556962"/>
  </r>
  <r>
    <n v="202002"/>
    <x v="0"/>
    <x v="1"/>
    <x v="1"/>
    <x v="520"/>
    <x v="0"/>
    <x v="6"/>
    <x v="32"/>
    <x v="2128"/>
    <x v="6"/>
    <n v="1.96"/>
    <n v="0.9"/>
    <n v="1.06"/>
    <x v="0"/>
    <s v="GENERAL TECH1555236"/>
  </r>
  <r>
    <n v="202002"/>
    <x v="0"/>
    <x v="1"/>
    <x v="1"/>
    <x v="521"/>
    <x v="0"/>
    <x v="5"/>
    <x v="10"/>
    <x v="2129"/>
    <x v="6"/>
    <n v="35.26"/>
    <n v="34.200000000000003"/>
    <n v="1.0599999999999952"/>
    <x v="0"/>
    <s v="HOUSEWARES1557544"/>
  </r>
  <r>
    <n v="202002"/>
    <x v="0"/>
    <x v="1"/>
    <x v="1"/>
    <x v="320"/>
    <x v="1"/>
    <x v="0"/>
    <x v="0"/>
    <x v="2130"/>
    <x v="6"/>
    <n v="30.5"/>
    <n v="11.02"/>
    <n v="19.48"/>
    <x v="0"/>
    <s v="BUSINESS CASES1555613"/>
  </r>
  <r>
    <n v="202002"/>
    <x v="0"/>
    <x v="1"/>
    <x v="1"/>
    <x v="320"/>
    <x v="1"/>
    <x v="0"/>
    <x v="20"/>
    <x v="2131"/>
    <x v="51"/>
    <n v="496"/>
    <n v="293.86"/>
    <n v="202.14"/>
    <x v="0"/>
    <s v="TOTES1556264"/>
  </r>
  <r>
    <n v="202002"/>
    <x v="0"/>
    <x v="1"/>
    <x v="1"/>
    <x v="320"/>
    <x v="1"/>
    <x v="7"/>
    <x v="13"/>
    <x v="2132"/>
    <x v="16"/>
    <n v="1958"/>
    <n v="923.14"/>
    <n v="1034.8600000000001"/>
    <x v="0"/>
    <s v="SPORT BOTTLES1556405"/>
  </r>
  <r>
    <n v="202002"/>
    <x v="0"/>
    <x v="1"/>
    <x v="1"/>
    <x v="320"/>
    <x v="1"/>
    <x v="9"/>
    <x v="28"/>
    <x v="2133"/>
    <x v="16"/>
    <n v="146"/>
    <n v="80.34"/>
    <n v="65.66"/>
    <x v="0"/>
    <s v="HEADWEAR1555785"/>
  </r>
  <r>
    <n v="202002"/>
    <x v="0"/>
    <x v="1"/>
    <x v="1"/>
    <x v="320"/>
    <x v="1"/>
    <x v="1"/>
    <x v="2"/>
    <x v="2132"/>
    <x v="15"/>
    <n v="631"/>
    <n v="280.94"/>
    <n v="350.06"/>
    <x v="0"/>
    <s v="UMBRELLAS1556405"/>
  </r>
  <r>
    <n v="202002"/>
    <x v="0"/>
    <x v="1"/>
    <x v="1"/>
    <x v="320"/>
    <x v="1"/>
    <x v="3"/>
    <x v="15"/>
    <x v="2134"/>
    <x v="128"/>
    <n v="282"/>
    <n v="39.020000000000003"/>
    <n v="242.98"/>
    <x v="0"/>
    <s v="DECORATION CHARGES1555693"/>
  </r>
  <r>
    <n v="202002"/>
    <x v="0"/>
    <x v="1"/>
    <x v="1"/>
    <x v="320"/>
    <x v="1"/>
    <x v="3"/>
    <x v="15"/>
    <x v="2133"/>
    <x v="42"/>
    <n v="150"/>
    <n v="45.92"/>
    <n v="104.08"/>
    <x v="0"/>
    <s v="DECORATION CHARGES1555785"/>
  </r>
  <r>
    <n v="202002"/>
    <x v="0"/>
    <x v="1"/>
    <x v="1"/>
    <x v="320"/>
    <x v="1"/>
    <x v="3"/>
    <x v="15"/>
    <x v="2131"/>
    <x v="52"/>
    <n v="264"/>
    <n v="53.58"/>
    <n v="210.42000000000002"/>
    <x v="0"/>
    <s v="DECORATION CHARGES1556264"/>
  </r>
  <r>
    <n v="202002"/>
    <x v="0"/>
    <x v="1"/>
    <x v="1"/>
    <x v="320"/>
    <x v="1"/>
    <x v="3"/>
    <x v="15"/>
    <x v="2132"/>
    <x v="53"/>
    <n v="238"/>
    <n v="41.76"/>
    <n v="196.24"/>
    <x v="0"/>
    <s v="DECORATION CHARGES1556405"/>
  </r>
  <r>
    <n v="202002"/>
    <x v="0"/>
    <x v="1"/>
    <x v="1"/>
    <x v="320"/>
    <x v="1"/>
    <x v="6"/>
    <x v="32"/>
    <x v="2134"/>
    <x v="51"/>
    <n v="104"/>
    <n v="28.02"/>
    <n v="75.98"/>
    <x v="0"/>
    <s v="GENERAL TECH1555693"/>
  </r>
  <r>
    <n v="202002"/>
    <x v="0"/>
    <x v="1"/>
    <x v="1"/>
    <x v="321"/>
    <x v="1"/>
    <x v="7"/>
    <x v="29"/>
    <x v="2135"/>
    <x v="22"/>
    <n v="302.39999999999998"/>
    <n v="81.94"/>
    <n v="220.45999999999998"/>
    <x v="0"/>
    <s v="CERAMICS1555198"/>
  </r>
  <r>
    <n v="202002"/>
    <x v="0"/>
    <x v="1"/>
    <x v="1"/>
    <x v="321"/>
    <x v="1"/>
    <x v="3"/>
    <x v="15"/>
    <x v="2135"/>
    <x v="237"/>
    <n v="107.2"/>
    <n v="20.28"/>
    <n v="86.92"/>
    <x v="0"/>
    <s v="DECORATION CHARGES1555198"/>
  </r>
  <r>
    <n v="202002"/>
    <x v="0"/>
    <x v="1"/>
    <x v="1"/>
    <x v="322"/>
    <x v="0"/>
    <x v="3"/>
    <x v="7"/>
    <x v="2136"/>
    <x v="2"/>
    <n v="39.799999999999997"/>
    <n v="90.6"/>
    <n v="-50.8"/>
    <x v="0"/>
    <s v="CATALOGUES1557127"/>
  </r>
  <r>
    <n v="202002"/>
    <x v="0"/>
    <x v="1"/>
    <x v="1"/>
    <x v="323"/>
    <x v="1"/>
    <x v="9"/>
    <x v="28"/>
    <x v="2137"/>
    <x v="6"/>
    <n v="6.58"/>
    <n v="3.62"/>
    <n v="2.96"/>
    <x v="0"/>
    <s v="HEADWEAR1557440"/>
  </r>
  <r>
    <n v="202002"/>
    <x v="0"/>
    <x v="1"/>
    <x v="1"/>
    <x v="323"/>
    <x v="1"/>
    <x v="6"/>
    <x v="32"/>
    <x v="2138"/>
    <x v="6"/>
    <n v="46.4"/>
    <n v="41.26"/>
    <n v="5.1400000000000006"/>
    <x v="0"/>
    <s v="GENERAL TECH1555566"/>
  </r>
  <r>
    <n v="202002"/>
    <x v="0"/>
    <x v="1"/>
    <x v="1"/>
    <x v="325"/>
    <x v="0"/>
    <x v="0"/>
    <x v="0"/>
    <x v="2139"/>
    <x v="16"/>
    <n v="840"/>
    <n v="423.56"/>
    <n v="416.44"/>
    <x v="0"/>
    <s v="BUSINESS CASES1557128"/>
  </r>
  <r>
    <n v="202002"/>
    <x v="0"/>
    <x v="1"/>
    <x v="1"/>
    <x v="325"/>
    <x v="0"/>
    <x v="7"/>
    <x v="29"/>
    <x v="2139"/>
    <x v="16"/>
    <n v="282"/>
    <n v="113.3"/>
    <n v="168.7"/>
    <x v="0"/>
    <s v="CERAMICS1557128"/>
  </r>
  <r>
    <n v="202002"/>
    <x v="0"/>
    <x v="1"/>
    <x v="1"/>
    <x v="325"/>
    <x v="0"/>
    <x v="3"/>
    <x v="15"/>
    <x v="2139"/>
    <x v="91"/>
    <n v="370"/>
    <n v="46.76"/>
    <n v="323.24"/>
    <x v="0"/>
    <s v="DECORATION CHARGES1557128"/>
  </r>
  <r>
    <n v="202002"/>
    <x v="0"/>
    <x v="1"/>
    <x v="1"/>
    <x v="326"/>
    <x v="1"/>
    <x v="7"/>
    <x v="13"/>
    <x v="2140"/>
    <x v="6"/>
    <n v="5.92"/>
    <n v="2.02"/>
    <n v="3.9"/>
    <x v="0"/>
    <s v="SPORT BOTTLES1556047"/>
  </r>
  <r>
    <n v="202002"/>
    <x v="0"/>
    <x v="1"/>
    <x v="1"/>
    <x v="326"/>
    <x v="1"/>
    <x v="1"/>
    <x v="17"/>
    <x v="2140"/>
    <x v="193"/>
    <n v="13.28"/>
    <n v="7.78"/>
    <n v="5.4999999999999991"/>
    <x v="0"/>
    <s v="GENERAL1556047"/>
  </r>
  <r>
    <n v="202002"/>
    <x v="0"/>
    <x v="1"/>
    <x v="1"/>
    <x v="326"/>
    <x v="1"/>
    <x v="1"/>
    <x v="3"/>
    <x v="2140"/>
    <x v="2"/>
    <n v="5.7"/>
    <n v="2.94"/>
    <n v="2.7600000000000002"/>
    <x v="0"/>
    <s v="WRITING1556047"/>
  </r>
  <r>
    <n v="202002"/>
    <x v="0"/>
    <x v="1"/>
    <x v="1"/>
    <x v="326"/>
    <x v="1"/>
    <x v="5"/>
    <x v="10"/>
    <x v="2140"/>
    <x v="6"/>
    <n v="5.12"/>
    <n v="1.92"/>
    <n v="3.2"/>
    <x v="0"/>
    <s v="HOUSEWARES1556047"/>
  </r>
  <r>
    <n v="202002"/>
    <x v="0"/>
    <x v="1"/>
    <x v="1"/>
    <x v="326"/>
    <x v="1"/>
    <x v="5"/>
    <x v="10"/>
    <x v="2141"/>
    <x v="1"/>
    <n v="8.4"/>
    <n v="5.08"/>
    <n v="3.3200000000000003"/>
    <x v="0"/>
    <s v="HOUSEWARES1556901"/>
  </r>
  <r>
    <n v="202002"/>
    <x v="0"/>
    <x v="1"/>
    <x v="1"/>
    <x v="326"/>
    <x v="1"/>
    <x v="4"/>
    <x v="8"/>
    <x v="2140"/>
    <x v="6"/>
    <n v="27.5"/>
    <n v="13.34"/>
    <n v="14.16"/>
    <x v="0"/>
    <s v="JACKETS1556047"/>
  </r>
  <r>
    <n v="202002"/>
    <x v="0"/>
    <x v="1"/>
    <x v="1"/>
    <x v="326"/>
    <x v="1"/>
    <x v="6"/>
    <x v="32"/>
    <x v="2140"/>
    <x v="7"/>
    <n v="0.48"/>
    <n v="0.18"/>
    <n v="0.3"/>
    <x v="0"/>
    <s v="GENERAL TECH1556047"/>
  </r>
  <r>
    <n v="202002"/>
    <x v="0"/>
    <x v="1"/>
    <x v="1"/>
    <x v="326"/>
    <x v="1"/>
    <x v="6"/>
    <x v="12"/>
    <x v="2140"/>
    <x v="6"/>
    <n v="34.22"/>
    <n v="11.84"/>
    <n v="22.38"/>
    <x v="0"/>
    <s v="POWER1556047"/>
  </r>
  <r>
    <n v="202002"/>
    <x v="0"/>
    <x v="1"/>
    <x v="1"/>
    <x v="328"/>
    <x v="0"/>
    <x v="1"/>
    <x v="3"/>
    <x v="2142"/>
    <x v="18"/>
    <n v="180"/>
    <n v="101.22"/>
    <n v="78.78"/>
    <x v="0"/>
    <s v="WRITING1555973"/>
  </r>
  <r>
    <n v="202002"/>
    <x v="0"/>
    <x v="1"/>
    <x v="1"/>
    <x v="330"/>
    <x v="1"/>
    <x v="5"/>
    <x v="22"/>
    <x v="2143"/>
    <x v="0"/>
    <n v="116"/>
    <n v="98.76"/>
    <n v="17.239999999999995"/>
    <x v="0"/>
    <s v="LIGHTING1556107"/>
  </r>
  <r>
    <n v="202002"/>
    <x v="0"/>
    <x v="1"/>
    <x v="1"/>
    <x v="330"/>
    <x v="1"/>
    <x v="5"/>
    <x v="30"/>
    <x v="2144"/>
    <x v="6"/>
    <n v="3.98"/>
    <n v="2.44"/>
    <n v="1.54"/>
    <x v="0"/>
    <s v="OUTDOOR &amp; LEISURE1555763"/>
  </r>
  <r>
    <n v="202002"/>
    <x v="0"/>
    <x v="1"/>
    <x v="1"/>
    <x v="330"/>
    <x v="1"/>
    <x v="5"/>
    <x v="23"/>
    <x v="2144"/>
    <x v="6"/>
    <n v="3.98"/>
    <n v="2.74"/>
    <n v="1.2399999999999998"/>
    <x v="0"/>
    <s v="SAFETY AUTO &amp; TOOLS1555763"/>
  </r>
  <r>
    <n v="202002"/>
    <x v="0"/>
    <x v="1"/>
    <x v="1"/>
    <x v="330"/>
    <x v="1"/>
    <x v="2"/>
    <x v="4"/>
    <x v="2144"/>
    <x v="6"/>
    <n v="13.98"/>
    <n v="17.579999999999998"/>
    <n v="-3.5999999999999979"/>
    <x v="0"/>
    <s v="FLEECE &amp; KNITS1555763"/>
  </r>
  <r>
    <n v="202002"/>
    <x v="0"/>
    <x v="1"/>
    <x v="1"/>
    <x v="330"/>
    <x v="1"/>
    <x v="3"/>
    <x v="15"/>
    <x v="2143"/>
    <x v="129"/>
    <n v="128"/>
    <n v="21.88"/>
    <n v="106.12"/>
    <x v="0"/>
    <s v="DECORATION CHARGES1556107"/>
  </r>
  <r>
    <n v="202002"/>
    <x v="0"/>
    <x v="1"/>
    <x v="1"/>
    <x v="330"/>
    <x v="1"/>
    <x v="4"/>
    <x v="8"/>
    <x v="2144"/>
    <x v="34"/>
    <n v="169.62"/>
    <n v="59.52"/>
    <n v="110.1"/>
    <x v="0"/>
    <s v="JACKETS1555763"/>
  </r>
  <r>
    <n v="202002"/>
    <x v="0"/>
    <x v="1"/>
    <x v="1"/>
    <x v="331"/>
    <x v="1"/>
    <x v="1"/>
    <x v="14"/>
    <x v="2145"/>
    <x v="34"/>
    <n v="16.940000000000001"/>
    <n v="7.06"/>
    <n v="9.8800000000000026"/>
    <x v="0"/>
    <s v="STATIONERY1556836"/>
  </r>
  <r>
    <n v="202002"/>
    <x v="0"/>
    <x v="1"/>
    <x v="1"/>
    <x v="331"/>
    <x v="1"/>
    <x v="1"/>
    <x v="2"/>
    <x v="2146"/>
    <x v="15"/>
    <n v="739"/>
    <n v="242.3"/>
    <n v="496.7"/>
    <x v="0"/>
    <s v="UMBRELLAS1555591"/>
  </r>
  <r>
    <n v="202002"/>
    <x v="0"/>
    <x v="1"/>
    <x v="1"/>
    <x v="331"/>
    <x v="1"/>
    <x v="5"/>
    <x v="9"/>
    <x v="2147"/>
    <x v="6"/>
    <n v="3.44"/>
    <n v="2.04"/>
    <n v="1.4"/>
    <x v="0"/>
    <s v="APRON &amp; KITCHEN TEXTILES1555939"/>
  </r>
  <r>
    <n v="202002"/>
    <x v="0"/>
    <x v="1"/>
    <x v="1"/>
    <x v="331"/>
    <x v="1"/>
    <x v="5"/>
    <x v="9"/>
    <x v="2148"/>
    <x v="65"/>
    <n v="137.6"/>
    <n v="82.36"/>
    <n v="55.239999999999995"/>
    <x v="0"/>
    <s v="APRON &amp; KITCHEN TEXTILES1557036"/>
  </r>
  <r>
    <n v="202002"/>
    <x v="0"/>
    <x v="1"/>
    <x v="1"/>
    <x v="331"/>
    <x v="1"/>
    <x v="3"/>
    <x v="15"/>
    <x v="2146"/>
    <x v="38"/>
    <n v="111"/>
    <n v="18.579999999999998"/>
    <n v="92.42"/>
    <x v="0"/>
    <s v="DECORATION CHARGES1555591"/>
  </r>
  <r>
    <n v="202002"/>
    <x v="0"/>
    <x v="1"/>
    <x v="1"/>
    <x v="522"/>
    <x v="1"/>
    <x v="9"/>
    <x v="28"/>
    <x v="2149"/>
    <x v="7"/>
    <n v="21.54"/>
    <n v="8.58"/>
    <n v="12.959999999999999"/>
    <x v="0"/>
    <s v="HEADWEAR1556618"/>
  </r>
  <r>
    <n v="202002"/>
    <x v="0"/>
    <x v="1"/>
    <x v="1"/>
    <x v="522"/>
    <x v="1"/>
    <x v="1"/>
    <x v="17"/>
    <x v="2149"/>
    <x v="6"/>
    <n v="1.5"/>
    <n v="0.74"/>
    <n v="0.76"/>
    <x v="0"/>
    <s v="GENERAL1556618"/>
  </r>
  <r>
    <n v="202002"/>
    <x v="0"/>
    <x v="1"/>
    <x v="1"/>
    <x v="522"/>
    <x v="1"/>
    <x v="5"/>
    <x v="24"/>
    <x v="2150"/>
    <x v="6"/>
    <n v="1.32"/>
    <n v="0.6"/>
    <n v="0.72000000000000008"/>
    <x v="0"/>
    <s v="HBA1558032"/>
  </r>
  <r>
    <n v="202002"/>
    <x v="0"/>
    <x v="1"/>
    <x v="1"/>
    <x v="522"/>
    <x v="1"/>
    <x v="5"/>
    <x v="10"/>
    <x v="2149"/>
    <x v="7"/>
    <n v="8.1199999999999992"/>
    <n v="1.78"/>
    <n v="6.339999999999999"/>
    <x v="0"/>
    <s v="HOUSEWARES1556618"/>
  </r>
  <r>
    <n v="202002"/>
    <x v="0"/>
    <x v="1"/>
    <x v="1"/>
    <x v="522"/>
    <x v="1"/>
    <x v="6"/>
    <x v="11"/>
    <x v="2151"/>
    <x v="6"/>
    <n v="48.58"/>
    <n v="38.479999999999997"/>
    <n v="10.100000000000001"/>
    <x v="0"/>
    <s v="AUDIO1557550"/>
  </r>
  <r>
    <n v="202002"/>
    <x v="0"/>
    <x v="1"/>
    <x v="1"/>
    <x v="522"/>
    <x v="1"/>
    <x v="6"/>
    <x v="12"/>
    <x v="2149"/>
    <x v="6"/>
    <n v="4.82"/>
    <n v="2.12"/>
    <n v="2.7"/>
    <x v="0"/>
    <s v="POWER1556618"/>
  </r>
  <r>
    <n v="202002"/>
    <x v="0"/>
    <x v="1"/>
    <x v="1"/>
    <x v="523"/>
    <x v="0"/>
    <x v="0"/>
    <x v="18"/>
    <x v="2152"/>
    <x v="6"/>
    <n v="22.98"/>
    <n v="8.16"/>
    <n v="14.82"/>
    <x v="0"/>
    <s v="BACKPACKS1557353"/>
  </r>
  <r>
    <n v="202002"/>
    <x v="0"/>
    <x v="1"/>
    <x v="1"/>
    <x v="332"/>
    <x v="1"/>
    <x v="0"/>
    <x v="18"/>
    <x v="2153"/>
    <x v="48"/>
    <n v="106"/>
    <n v="55.26"/>
    <n v="50.74"/>
    <x v="0"/>
    <s v="BACKPACKS1556352"/>
  </r>
  <r>
    <n v="202002"/>
    <x v="0"/>
    <x v="1"/>
    <x v="1"/>
    <x v="332"/>
    <x v="1"/>
    <x v="7"/>
    <x v="31"/>
    <x v="2154"/>
    <x v="6"/>
    <n v="1.9"/>
    <n v="1.04"/>
    <n v="0.85999999999999988"/>
    <x v="0"/>
    <s v="MUGS &amp; TUMBLERS1556123"/>
  </r>
  <r>
    <n v="202002"/>
    <x v="0"/>
    <x v="1"/>
    <x v="1"/>
    <x v="332"/>
    <x v="1"/>
    <x v="1"/>
    <x v="14"/>
    <x v="2153"/>
    <x v="65"/>
    <n v="174.4"/>
    <n v="52.86"/>
    <n v="121.54"/>
    <x v="0"/>
    <s v="STATIONERY1556352"/>
  </r>
  <r>
    <n v="202002"/>
    <x v="0"/>
    <x v="1"/>
    <x v="1"/>
    <x v="332"/>
    <x v="1"/>
    <x v="1"/>
    <x v="3"/>
    <x v="2153"/>
    <x v="16"/>
    <n v="32"/>
    <n v="20.18"/>
    <n v="11.82"/>
    <x v="0"/>
    <s v="WRITING1556352"/>
  </r>
  <r>
    <n v="202002"/>
    <x v="0"/>
    <x v="1"/>
    <x v="1"/>
    <x v="332"/>
    <x v="1"/>
    <x v="1"/>
    <x v="3"/>
    <x v="2155"/>
    <x v="328"/>
    <n v="1800"/>
    <n v="1497.16"/>
    <n v="302.83999999999992"/>
    <x v="0"/>
    <s v="WRITING1556426"/>
  </r>
  <r>
    <n v="202002"/>
    <x v="0"/>
    <x v="1"/>
    <x v="1"/>
    <x v="332"/>
    <x v="1"/>
    <x v="1"/>
    <x v="3"/>
    <x v="2156"/>
    <x v="32"/>
    <n v="180"/>
    <n v="149.91999999999999"/>
    <n v="30.080000000000013"/>
    <x v="0"/>
    <s v="WRITING1558063"/>
  </r>
  <r>
    <n v="202002"/>
    <x v="0"/>
    <x v="1"/>
    <x v="1"/>
    <x v="332"/>
    <x v="1"/>
    <x v="5"/>
    <x v="30"/>
    <x v="2157"/>
    <x v="2"/>
    <n v="122.8"/>
    <n v="56.84"/>
    <n v="65.959999999999994"/>
    <x v="0"/>
    <s v="OUTDOOR &amp; LEISURE1557725"/>
  </r>
  <r>
    <n v="202002"/>
    <x v="0"/>
    <x v="1"/>
    <x v="1"/>
    <x v="332"/>
    <x v="1"/>
    <x v="3"/>
    <x v="15"/>
    <x v="2153"/>
    <x v="241"/>
    <n v="354.3"/>
    <n v="89.82"/>
    <n v="264.48"/>
    <x v="0"/>
    <s v="DECORATION CHARGES1556352"/>
  </r>
  <r>
    <n v="202002"/>
    <x v="0"/>
    <x v="1"/>
    <x v="1"/>
    <x v="332"/>
    <x v="1"/>
    <x v="3"/>
    <x v="15"/>
    <x v="2157"/>
    <x v="66"/>
    <n v="107.2"/>
    <n v="29.58"/>
    <n v="77.62"/>
    <x v="0"/>
    <s v="DECORATION CHARGES1557725"/>
  </r>
  <r>
    <n v="202002"/>
    <x v="0"/>
    <x v="1"/>
    <x v="1"/>
    <x v="335"/>
    <x v="1"/>
    <x v="0"/>
    <x v="18"/>
    <x v="2158"/>
    <x v="34"/>
    <n v="2.7"/>
    <n v="2.52"/>
    <n v="0.18000000000000016"/>
    <x v="0"/>
    <s v="BACKPACKS1556782"/>
  </r>
  <r>
    <n v="202002"/>
    <x v="0"/>
    <x v="1"/>
    <x v="1"/>
    <x v="335"/>
    <x v="1"/>
    <x v="0"/>
    <x v="20"/>
    <x v="2158"/>
    <x v="13"/>
    <n v="10.96"/>
    <n v="8.58"/>
    <n v="2.3800000000000008"/>
    <x v="0"/>
    <s v="TOTES1556782"/>
  </r>
  <r>
    <n v="202002"/>
    <x v="0"/>
    <x v="1"/>
    <x v="1"/>
    <x v="335"/>
    <x v="1"/>
    <x v="7"/>
    <x v="29"/>
    <x v="2158"/>
    <x v="34"/>
    <n v="9.2200000000000006"/>
    <n v="6.88"/>
    <n v="2.3400000000000007"/>
    <x v="0"/>
    <s v="CERAMICS1556782"/>
  </r>
  <r>
    <n v="202002"/>
    <x v="0"/>
    <x v="1"/>
    <x v="1"/>
    <x v="335"/>
    <x v="1"/>
    <x v="7"/>
    <x v="31"/>
    <x v="2158"/>
    <x v="34"/>
    <n v="18.440000000000001"/>
    <n v="15.64"/>
    <n v="2.8000000000000007"/>
    <x v="0"/>
    <s v="MUGS &amp; TUMBLERS1556782"/>
  </r>
  <r>
    <n v="202002"/>
    <x v="0"/>
    <x v="1"/>
    <x v="1"/>
    <x v="335"/>
    <x v="1"/>
    <x v="7"/>
    <x v="35"/>
    <x v="2158"/>
    <x v="34"/>
    <n v="11.44"/>
    <n v="9.32"/>
    <n v="2.1199999999999992"/>
    <x v="0"/>
    <s v="SPECIALTIES &amp; PACKAGING1556782"/>
  </r>
  <r>
    <n v="202002"/>
    <x v="0"/>
    <x v="1"/>
    <x v="1"/>
    <x v="335"/>
    <x v="1"/>
    <x v="7"/>
    <x v="13"/>
    <x v="2158"/>
    <x v="9"/>
    <n v="30.92"/>
    <n v="22.9"/>
    <n v="8.0200000000000031"/>
    <x v="0"/>
    <s v="SPORT BOTTLES1556782"/>
  </r>
  <r>
    <n v="202002"/>
    <x v="0"/>
    <x v="1"/>
    <x v="1"/>
    <x v="335"/>
    <x v="1"/>
    <x v="1"/>
    <x v="2"/>
    <x v="2158"/>
    <x v="133"/>
    <n v="37.76"/>
    <n v="28.04"/>
    <n v="9.7199999999999989"/>
    <x v="0"/>
    <s v="UMBRELLAS1556782"/>
  </r>
  <r>
    <n v="202002"/>
    <x v="0"/>
    <x v="1"/>
    <x v="1"/>
    <x v="335"/>
    <x v="1"/>
    <x v="1"/>
    <x v="3"/>
    <x v="2158"/>
    <x v="85"/>
    <n v="88.1"/>
    <n v="104.38"/>
    <n v="-16.28"/>
    <x v="0"/>
    <s v="WRITING1556782"/>
  </r>
  <r>
    <n v="202002"/>
    <x v="0"/>
    <x v="1"/>
    <x v="1"/>
    <x v="335"/>
    <x v="1"/>
    <x v="5"/>
    <x v="33"/>
    <x v="2158"/>
    <x v="6"/>
    <n v="9.74"/>
    <n v="6.74"/>
    <n v="3"/>
    <x v="0"/>
    <s v="BLANKETS1556782"/>
  </r>
  <r>
    <n v="202002"/>
    <x v="0"/>
    <x v="1"/>
    <x v="1"/>
    <x v="335"/>
    <x v="1"/>
    <x v="5"/>
    <x v="10"/>
    <x v="2158"/>
    <x v="9"/>
    <n v="24.1"/>
    <n v="17.899999999999999"/>
    <n v="6.2000000000000028"/>
    <x v="0"/>
    <s v="HOUSEWARES1556782"/>
  </r>
  <r>
    <n v="202002"/>
    <x v="0"/>
    <x v="1"/>
    <x v="1"/>
    <x v="335"/>
    <x v="1"/>
    <x v="5"/>
    <x v="22"/>
    <x v="2159"/>
    <x v="7"/>
    <n v="6.68"/>
    <n v="2.96"/>
    <n v="3.7199999999999998"/>
    <x v="0"/>
    <s v="LIGHTING1555598"/>
  </r>
  <r>
    <n v="202002"/>
    <x v="0"/>
    <x v="1"/>
    <x v="1"/>
    <x v="335"/>
    <x v="1"/>
    <x v="5"/>
    <x v="22"/>
    <x v="2158"/>
    <x v="9"/>
    <n v="12.06"/>
    <n v="9.6999999999999993"/>
    <n v="2.3600000000000012"/>
    <x v="0"/>
    <s v="LIGHTING1556782"/>
  </r>
  <r>
    <n v="202002"/>
    <x v="0"/>
    <x v="1"/>
    <x v="1"/>
    <x v="335"/>
    <x v="1"/>
    <x v="5"/>
    <x v="30"/>
    <x v="2158"/>
    <x v="140"/>
    <n v="19.48"/>
    <n v="17.100000000000001"/>
    <n v="2.379999999999999"/>
    <x v="0"/>
    <s v="OUTDOOR &amp; LEISURE1556782"/>
  </r>
  <r>
    <n v="202002"/>
    <x v="0"/>
    <x v="1"/>
    <x v="1"/>
    <x v="335"/>
    <x v="1"/>
    <x v="4"/>
    <x v="8"/>
    <x v="2158"/>
    <x v="6"/>
    <n v="26.24"/>
    <n v="20"/>
    <n v="6.2399999999999984"/>
    <x v="0"/>
    <s v="JACKETS1556782"/>
  </r>
  <r>
    <n v="202002"/>
    <x v="0"/>
    <x v="1"/>
    <x v="1"/>
    <x v="335"/>
    <x v="1"/>
    <x v="6"/>
    <x v="11"/>
    <x v="2158"/>
    <x v="34"/>
    <n v="19.48"/>
    <n v="18.68"/>
    <n v="0.80000000000000071"/>
    <x v="0"/>
    <s v="AUDIO1556782"/>
  </r>
  <r>
    <n v="202002"/>
    <x v="0"/>
    <x v="1"/>
    <x v="1"/>
    <x v="335"/>
    <x v="1"/>
    <x v="6"/>
    <x v="32"/>
    <x v="2158"/>
    <x v="13"/>
    <n v="2.2599999999999998"/>
    <n v="1.82"/>
    <n v="0.43999999999999972"/>
    <x v="0"/>
    <s v="GENERAL TECH1556782"/>
  </r>
  <r>
    <n v="202002"/>
    <x v="0"/>
    <x v="1"/>
    <x v="1"/>
    <x v="335"/>
    <x v="1"/>
    <x v="6"/>
    <x v="12"/>
    <x v="2158"/>
    <x v="6"/>
    <n v="1.1599999999999999"/>
    <n v="1.02"/>
    <n v="0.1399999999999999"/>
    <x v="0"/>
    <s v="POWER1556782"/>
  </r>
  <r>
    <n v="202002"/>
    <x v="0"/>
    <x v="1"/>
    <x v="1"/>
    <x v="336"/>
    <x v="0"/>
    <x v="5"/>
    <x v="9"/>
    <x v="2160"/>
    <x v="212"/>
    <n v="516"/>
    <n v="260.48"/>
    <n v="255.51999999999998"/>
    <x v="0"/>
    <s v="APRON &amp; KITCHEN TEXTILES1555500"/>
  </r>
  <r>
    <n v="202002"/>
    <x v="0"/>
    <x v="1"/>
    <x v="1"/>
    <x v="336"/>
    <x v="0"/>
    <x v="5"/>
    <x v="9"/>
    <x v="2161"/>
    <x v="16"/>
    <n v="590"/>
    <n v="357.74"/>
    <n v="232.26"/>
    <x v="0"/>
    <s v="APRON &amp; KITCHEN TEXTILES1556015"/>
  </r>
  <r>
    <n v="202002"/>
    <x v="0"/>
    <x v="1"/>
    <x v="1"/>
    <x v="336"/>
    <x v="0"/>
    <x v="5"/>
    <x v="9"/>
    <x v="2162"/>
    <x v="68"/>
    <n v="181.92"/>
    <n v="72.900000000000006"/>
    <n v="109.01999999999998"/>
    <x v="0"/>
    <s v="APRON &amp; KITCHEN TEXTILES1556431"/>
  </r>
  <r>
    <n v="202002"/>
    <x v="0"/>
    <x v="1"/>
    <x v="1"/>
    <x v="337"/>
    <x v="0"/>
    <x v="0"/>
    <x v="0"/>
    <x v="2163"/>
    <x v="48"/>
    <n v="204.5"/>
    <n v="84.48"/>
    <n v="120.02"/>
    <x v="0"/>
    <s v="BUSINESS CASES1557567"/>
  </r>
  <r>
    <n v="202002"/>
    <x v="0"/>
    <x v="1"/>
    <x v="1"/>
    <x v="337"/>
    <x v="0"/>
    <x v="5"/>
    <x v="23"/>
    <x v="2164"/>
    <x v="352"/>
    <n v="15088.82"/>
    <n v="8608.0400000000009"/>
    <n v="6480.7799999999988"/>
    <x v="0"/>
    <s v="SAFETY AUTO &amp; TOOLS1550911"/>
  </r>
  <r>
    <n v="202002"/>
    <x v="0"/>
    <x v="1"/>
    <x v="1"/>
    <x v="337"/>
    <x v="0"/>
    <x v="5"/>
    <x v="23"/>
    <x v="974"/>
    <x v="33"/>
    <n v="14680"/>
    <n v="9042.98"/>
    <n v="5637.02"/>
    <x v="0"/>
    <s v="SAFETY AUTO &amp; TOOLS1552541"/>
  </r>
  <r>
    <n v="202002"/>
    <x v="0"/>
    <x v="1"/>
    <x v="1"/>
    <x v="337"/>
    <x v="0"/>
    <x v="3"/>
    <x v="15"/>
    <x v="2164"/>
    <x v="353"/>
    <n v="1462"/>
    <n v="39.94"/>
    <n v="1422.06"/>
    <x v="0"/>
    <s v="DECORATION CHARGES1550911"/>
  </r>
  <r>
    <n v="202002"/>
    <x v="0"/>
    <x v="1"/>
    <x v="1"/>
    <x v="337"/>
    <x v="0"/>
    <x v="3"/>
    <x v="15"/>
    <x v="974"/>
    <x v="89"/>
    <n v="1400"/>
    <n v="40.44"/>
    <n v="1359.56"/>
    <x v="0"/>
    <s v="DECORATION CHARGES1552541"/>
  </r>
  <r>
    <n v="202002"/>
    <x v="0"/>
    <x v="1"/>
    <x v="1"/>
    <x v="337"/>
    <x v="0"/>
    <x v="4"/>
    <x v="8"/>
    <x v="2165"/>
    <x v="211"/>
    <n v="-111.1"/>
    <n v="-55.24"/>
    <n v="-55.859999999999992"/>
    <x v="1"/>
    <s v="JACKETS1557607"/>
  </r>
  <r>
    <n v="202002"/>
    <x v="0"/>
    <x v="1"/>
    <x v="1"/>
    <x v="337"/>
    <x v="0"/>
    <x v="4"/>
    <x v="34"/>
    <x v="2165"/>
    <x v="211"/>
    <n v="-45.98"/>
    <n v="-25.5"/>
    <n v="-20.479999999999997"/>
    <x v="1"/>
    <s v="VESTS-BODYWARMERS1557607"/>
  </r>
  <r>
    <n v="202002"/>
    <x v="0"/>
    <x v="1"/>
    <x v="1"/>
    <x v="338"/>
    <x v="1"/>
    <x v="0"/>
    <x v="18"/>
    <x v="2166"/>
    <x v="72"/>
    <n v="91.18"/>
    <n v="36.880000000000003"/>
    <n v="54.300000000000004"/>
    <x v="0"/>
    <s v="BACKPACKS1554918"/>
  </r>
  <r>
    <n v="202002"/>
    <x v="0"/>
    <x v="1"/>
    <x v="1"/>
    <x v="338"/>
    <x v="1"/>
    <x v="0"/>
    <x v="18"/>
    <x v="2167"/>
    <x v="50"/>
    <n v="139.96"/>
    <n v="83.92"/>
    <n v="56.040000000000006"/>
    <x v="0"/>
    <s v="BACKPACKS1555290"/>
  </r>
  <r>
    <n v="202002"/>
    <x v="0"/>
    <x v="1"/>
    <x v="1"/>
    <x v="338"/>
    <x v="1"/>
    <x v="0"/>
    <x v="18"/>
    <x v="2168"/>
    <x v="164"/>
    <n v="49.32"/>
    <n v="21.78"/>
    <n v="27.54"/>
    <x v="0"/>
    <s v="BACKPACKS1557793"/>
  </r>
  <r>
    <n v="202002"/>
    <x v="0"/>
    <x v="1"/>
    <x v="1"/>
    <x v="338"/>
    <x v="1"/>
    <x v="0"/>
    <x v="0"/>
    <x v="2169"/>
    <x v="1"/>
    <n v="101.6"/>
    <n v="37.32"/>
    <n v="64.28"/>
    <x v="0"/>
    <s v="BUSINESS CASES1554838"/>
  </r>
  <r>
    <n v="202002"/>
    <x v="0"/>
    <x v="1"/>
    <x v="1"/>
    <x v="338"/>
    <x v="1"/>
    <x v="0"/>
    <x v="0"/>
    <x v="2170"/>
    <x v="16"/>
    <n v="244"/>
    <n v="137.12"/>
    <n v="106.88"/>
    <x v="0"/>
    <s v="BUSINESS CASES1557846"/>
  </r>
  <r>
    <n v="202002"/>
    <x v="0"/>
    <x v="1"/>
    <x v="1"/>
    <x v="338"/>
    <x v="1"/>
    <x v="0"/>
    <x v="38"/>
    <x v="2171"/>
    <x v="66"/>
    <n v="623.76"/>
    <n v="212.36"/>
    <n v="411.4"/>
    <x v="0"/>
    <s v="LUGGAGE1555834"/>
  </r>
  <r>
    <n v="202002"/>
    <x v="0"/>
    <x v="1"/>
    <x v="1"/>
    <x v="338"/>
    <x v="1"/>
    <x v="0"/>
    <x v="20"/>
    <x v="2172"/>
    <x v="354"/>
    <n v="33.04"/>
    <n v="20.100000000000001"/>
    <n v="12.939999999999998"/>
    <x v="0"/>
    <s v="TOTES1555025"/>
  </r>
  <r>
    <n v="202002"/>
    <x v="0"/>
    <x v="1"/>
    <x v="1"/>
    <x v="338"/>
    <x v="1"/>
    <x v="0"/>
    <x v="20"/>
    <x v="2173"/>
    <x v="13"/>
    <n v="17.3"/>
    <n v="8.32"/>
    <n v="8.98"/>
    <x v="0"/>
    <s v="TOTES1555409"/>
  </r>
  <r>
    <n v="202002"/>
    <x v="0"/>
    <x v="1"/>
    <x v="1"/>
    <x v="338"/>
    <x v="1"/>
    <x v="7"/>
    <x v="35"/>
    <x v="2174"/>
    <x v="7"/>
    <n v="9.2200000000000006"/>
    <n v="5.18"/>
    <n v="4.0400000000000009"/>
    <x v="0"/>
    <s v="SPECIALTIES &amp; PACKAGING1556549"/>
  </r>
  <r>
    <n v="202002"/>
    <x v="0"/>
    <x v="1"/>
    <x v="1"/>
    <x v="338"/>
    <x v="1"/>
    <x v="7"/>
    <x v="35"/>
    <x v="2175"/>
    <x v="1"/>
    <n v="159.6"/>
    <n v="83.24"/>
    <n v="76.36"/>
    <x v="0"/>
    <s v="SPECIALTIES &amp; PACKAGING1557643"/>
  </r>
  <r>
    <n v="202002"/>
    <x v="0"/>
    <x v="1"/>
    <x v="1"/>
    <x v="338"/>
    <x v="1"/>
    <x v="7"/>
    <x v="13"/>
    <x v="2176"/>
    <x v="173"/>
    <n v="46.08"/>
    <n v="20.96"/>
    <n v="25.119999999999997"/>
    <x v="0"/>
    <s v="SPORT BOTTLES1556692"/>
  </r>
  <r>
    <n v="202002"/>
    <x v="0"/>
    <x v="1"/>
    <x v="1"/>
    <x v="338"/>
    <x v="1"/>
    <x v="9"/>
    <x v="28"/>
    <x v="2177"/>
    <x v="34"/>
    <n v="5.7"/>
    <n v="3.24"/>
    <n v="2.46"/>
    <x v="0"/>
    <s v="HEADWEAR1555761"/>
  </r>
  <r>
    <n v="202002"/>
    <x v="0"/>
    <x v="1"/>
    <x v="1"/>
    <x v="338"/>
    <x v="1"/>
    <x v="9"/>
    <x v="28"/>
    <x v="2178"/>
    <x v="79"/>
    <n v="16.5"/>
    <n v="13.34"/>
    <n v="3.16"/>
    <x v="0"/>
    <s v="HEADWEAR1555883"/>
  </r>
  <r>
    <n v="202002"/>
    <x v="0"/>
    <x v="1"/>
    <x v="1"/>
    <x v="338"/>
    <x v="1"/>
    <x v="9"/>
    <x v="28"/>
    <x v="2179"/>
    <x v="66"/>
    <n v="13.2"/>
    <n v="10.28"/>
    <n v="2.92"/>
    <x v="0"/>
    <s v="HEADWEAR1555886"/>
  </r>
  <r>
    <n v="202002"/>
    <x v="0"/>
    <x v="1"/>
    <x v="1"/>
    <x v="338"/>
    <x v="1"/>
    <x v="9"/>
    <x v="28"/>
    <x v="2180"/>
    <x v="177"/>
    <n v="198"/>
    <n v="128.13999999999999"/>
    <n v="69.860000000000014"/>
    <x v="0"/>
    <s v="HEADWEAR1556715"/>
  </r>
  <r>
    <n v="202002"/>
    <x v="0"/>
    <x v="1"/>
    <x v="1"/>
    <x v="338"/>
    <x v="1"/>
    <x v="9"/>
    <x v="28"/>
    <x v="2181"/>
    <x v="15"/>
    <n v="89"/>
    <n v="44.54"/>
    <n v="44.46"/>
    <x v="0"/>
    <s v="HEADWEAR1557732"/>
  </r>
  <r>
    <n v="202002"/>
    <x v="0"/>
    <x v="1"/>
    <x v="1"/>
    <x v="338"/>
    <x v="1"/>
    <x v="1"/>
    <x v="1"/>
    <x v="2167"/>
    <x v="34"/>
    <n v="5.76"/>
    <n v="2.76"/>
    <n v="3"/>
    <x v="0"/>
    <s v="DESKTOP1555290"/>
  </r>
  <r>
    <n v="202002"/>
    <x v="0"/>
    <x v="1"/>
    <x v="1"/>
    <x v="338"/>
    <x v="1"/>
    <x v="1"/>
    <x v="17"/>
    <x v="2182"/>
    <x v="21"/>
    <n v="60"/>
    <n v="45.3"/>
    <n v="14.700000000000003"/>
    <x v="0"/>
    <s v="GENERAL1555146"/>
  </r>
  <r>
    <n v="202002"/>
    <x v="0"/>
    <x v="1"/>
    <x v="1"/>
    <x v="338"/>
    <x v="1"/>
    <x v="1"/>
    <x v="17"/>
    <x v="2183"/>
    <x v="21"/>
    <n v="180"/>
    <n v="72.459999999999994"/>
    <n v="107.54"/>
    <x v="0"/>
    <s v="GENERAL1555147"/>
  </r>
  <r>
    <n v="202002"/>
    <x v="0"/>
    <x v="1"/>
    <x v="1"/>
    <x v="338"/>
    <x v="1"/>
    <x v="1"/>
    <x v="14"/>
    <x v="2184"/>
    <x v="48"/>
    <n v="31.5"/>
    <n v="17.899999999999999"/>
    <n v="13.600000000000001"/>
    <x v="0"/>
    <s v="STATIONERY1556166"/>
  </r>
  <r>
    <n v="202002"/>
    <x v="0"/>
    <x v="1"/>
    <x v="1"/>
    <x v="338"/>
    <x v="1"/>
    <x v="1"/>
    <x v="14"/>
    <x v="2185"/>
    <x v="7"/>
    <n v="9.3000000000000007"/>
    <n v="3.48"/>
    <n v="5.82"/>
    <x v="0"/>
    <s v="STATIONERY1556672"/>
  </r>
  <r>
    <n v="202002"/>
    <x v="0"/>
    <x v="1"/>
    <x v="1"/>
    <x v="338"/>
    <x v="1"/>
    <x v="1"/>
    <x v="14"/>
    <x v="2176"/>
    <x v="173"/>
    <n v="37.44"/>
    <n v="21.74"/>
    <n v="15.7"/>
    <x v="0"/>
    <s v="STATIONERY1556692"/>
  </r>
  <r>
    <n v="202002"/>
    <x v="0"/>
    <x v="1"/>
    <x v="1"/>
    <x v="338"/>
    <x v="1"/>
    <x v="1"/>
    <x v="14"/>
    <x v="2186"/>
    <x v="34"/>
    <n v="51.44"/>
    <n v="21.16"/>
    <n v="30.279999999999998"/>
    <x v="0"/>
    <s v="STATIONERY1556834"/>
  </r>
  <r>
    <n v="202002"/>
    <x v="0"/>
    <x v="1"/>
    <x v="1"/>
    <x v="338"/>
    <x v="1"/>
    <x v="1"/>
    <x v="2"/>
    <x v="2187"/>
    <x v="123"/>
    <n v="20.8"/>
    <n v="12"/>
    <n v="8.8000000000000007"/>
    <x v="0"/>
    <s v="UMBRELLAS1554884"/>
  </r>
  <r>
    <n v="202002"/>
    <x v="0"/>
    <x v="1"/>
    <x v="1"/>
    <x v="338"/>
    <x v="1"/>
    <x v="1"/>
    <x v="2"/>
    <x v="2188"/>
    <x v="7"/>
    <n v="9.56"/>
    <n v="5.7"/>
    <n v="3.8600000000000003"/>
    <x v="0"/>
    <s v="UMBRELLAS1555286"/>
  </r>
  <r>
    <n v="202002"/>
    <x v="0"/>
    <x v="1"/>
    <x v="1"/>
    <x v="338"/>
    <x v="1"/>
    <x v="1"/>
    <x v="2"/>
    <x v="2189"/>
    <x v="71"/>
    <n v="100.38"/>
    <n v="59.8"/>
    <n v="40.58"/>
    <x v="0"/>
    <s v="UMBRELLAS1555308"/>
  </r>
  <r>
    <n v="202002"/>
    <x v="0"/>
    <x v="1"/>
    <x v="1"/>
    <x v="338"/>
    <x v="1"/>
    <x v="1"/>
    <x v="2"/>
    <x v="2190"/>
    <x v="13"/>
    <n v="29.9"/>
    <n v="18.600000000000001"/>
    <n v="11.299999999999997"/>
    <x v="0"/>
    <s v="UMBRELLAS1555466"/>
  </r>
  <r>
    <n v="202002"/>
    <x v="0"/>
    <x v="1"/>
    <x v="1"/>
    <x v="338"/>
    <x v="1"/>
    <x v="1"/>
    <x v="2"/>
    <x v="2191"/>
    <x v="98"/>
    <n v="38.24"/>
    <n v="22.78"/>
    <n v="15.46"/>
    <x v="0"/>
    <s v="UMBRELLAS1555593"/>
  </r>
  <r>
    <n v="202002"/>
    <x v="0"/>
    <x v="1"/>
    <x v="1"/>
    <x v="338"/>
    <x v="1"/>
    <x v="1"/>
    <x v="2"/>
    <x v="2192"/>
    <x v="59"/>
    <n v="159.4"/>
    <n v="97.28"/>
    <n v="62.120000000000005"/>
    <x v="0"/>
    <s v="UMBRELLAS1555814"/>
  </r>
  <r>
    <n v="202002"/>
    <x v="0"/>
    <x v="1"/>
    <x v="1"/>
    <x v="338"/>
    <x v="1"/>
    <x v="1"/>
    <x v="2"/>
    <x v="2193"/>
    <x v="9"/>
    <n v="28.68"/>
    <n v="17.079999999999998"/>
    <n v="11.600000000000001"/>
    <x v="0"/>
    <s v="UMBRELLAS1555882"/>
  </r>
  <r>
    <n v="202002"/>
    <x v="0"/>
    <x v="1"/>
    <x v="1"/>
    <x v="338"/>
    <x v="1"/>
    <x v="1"/>
    <x v="2"/>
    <x v="2194"/>
    <x v="2"/>
    <n v="41.8"/>
    <n v="25.76"/>
    <n v="16.039999999999996"/>
    <x v="0"/>
    <s v="UMBRELLAS1556228"/>
  </r>
  <r>
    <n v="202002"/>
    <x v="0"/>
    <x v="1"/>
    <x v="1"/>
    <x v="338"/>
    <x v="1"/>
    <x v="1"/>
    <x v="2"/>
    <x v="2195"/>
    <x v="133"/>
    <n v="33.46"/>
    <n v="19.940000000000001"/>
    <n v="13.52"/>
    <x v="0"/>
    <s v="UMBRELLAS1556416"/>
  </r>
  <r>
    <n v="202002"/>
    <x v="0"/>
    <x v="1"/>
    <x v="1"/>
    <x v="338"/>
    <x v="1"/>
    <x v="1"/>
    <x v="2"/>
    <x v="2196"/>
    <x v="14"/>
    <n v="45.98"/>
    <n v="28.34"/>
    <n v="17.639999999999997"/>
    <x v="0"/>
    <s v="UMBRELLAS1556480"/>
  </r>
  <r>
    <n v="202002"/>
    <x v="0"/>
    <x v="1"/>
    <x v="1"/>
    <x v="338"/>
    <x v="1"/>
    <x v="1"/>
    <x v="2"/>
    <x v="2197"/>
    <x v="334"/>
    <n v="68.02"/>
    <n v="41.84"/>
    <n v="26.179999999999993"/>
    <x v="0"/>
    <s v="UMBRELLAS1556676"/>
  </r>
  <r>
    <n v="202002"/>
    <x v="0"/>
    <x v="1"/>
    <x v="1"/>
    <x v="338"/>
    <x v="1"/>
    <x v="1"/>
    <x v="2"/>
    <x v="2198"/>
    <x v="8"/>
    <n v="19.12"/>
    <n v="11.4"/>
    <n v="7.7200000000000006"/>
    <x v="0"/>
    <s v="UMBRELLAS1556693"/>
  </r>
  <r>
    <n v="202002"/>
    <x v="0"/>
    <x v="1"/>
    <x v="1"/>
    <x v="338"/>
    <x v="1"/>
    <x v="1"/>
    <x v="2"/>
    <x v="2199"/>
    <x v="65"/>
    <n v="164"/>
    <n v="113.74"/>
    <n v="50.260000000000005"/>
    <x v="0"/>
    <s v="UMBRELLAS1557470"/>
  </r>
  <r>
    <n v="202002"/>
    <x v="0"/>
    <x v="1"/>
    <x v="1"/>
    <x v="338"/>
    <x v="1"/>
    <x v="1"/>
    <x v="2"/>
    <x v="2200"/>
    <x v="79"/>
    <n v="61.5"/>
    <n v="42.64"/>
    <n v="18.86"/>
    <x v="0"/>
    <s v="UMBRELLAS1557953"/>
  </r>
  <r>
    <n v="202002"/>
    <x v="0"/>
    <x v="1"/>
    <x v="1"/>
    <x v="338"/>
    <x v="1"/>
    <x v="1"/>
    <x v="3"/>
    <x v="2201"/>
    <x v="140"/>
    <n v="33.840000000000003"/>
    <n v="16.38"/>
    <n v="17.460000000000004"/>
    <x v="0"/>
    <s v="WRITING1549793"/>
  </r>
  <r>
    <n v="202002"/>
    <x v="0"/>
    <x v="1"/>
    <x v="1"/>
    <x v="338"/>
    <x v="1"/>
    <x v="1"/>
    <x v="3"/>
    <x v="2167"/>
    <x v="6"/>
    <n v="0.98"/>
    <n v="0.46"/>
    <n v="0.52"/>
    <x v="0"/>
    <s v="WRITING1555290"/>
  </r>
  <r>
    <n v="202002"/>
    <x v="0"/>
    <x v="1"/>
    <x v="1"/>
    <x v="338"/>
    <x v="1"/>
    <x v="1"/>
    <x v="3"/>
    <x v="2202"/>
    <x v="18"/>
    <n v="90"/>
    <n v="65.319999999999993"/>
    <n v="24.680000000000007"/>
    <x v="0"/>
    <s v="WRITING1557576"/>
  </r>
  <r>
    <n v="202002"/>
    <x v="0"/>
    <x v="1"/>
    <x v="1"/>
    <x v="338"/>
    <x v="1"/>
    <x v="5"/>
    <x v="9"/>
    <x v="2203"/>
    <x v="8"/>
    <n v="13.76"/>
    <n v="8.24"/>
    <n v="5.52"/>
    <x v="0"/>
    <s v="APRON &amp; KITCHEN TEXTILES1554737"/>
  </r>
  <r>
    <n v="202002"/>
    <x v="0"/>
    <x v="1"/>
    <x v="1"/>
    <x v="338"/>
    <x v="1"/>
    <x v="5"/>
    <x v="9"/>
    <x v="2204"/>
    <x v="13"/>
    <n v="17.2"/>
    <n v="10.32"/>
    <n v="6.879999999999999"/>
    <x v="0"/>
    <s v="APRON &amp; KITCHEN TEXTILES1555489"/>
  </r>
  <r>
    <n v="202002"/>
    <x v="0"/>
    <x v="1"/>
    <x v="1"/>
    <x v="338"/>
    <x v="1"/>
    <x v="5"/>
    <x v="9"/>
    <x v="2205"/>
    <x v="164"/>
    <n v="61.92"/>
    <n v="37.159999999999997"/>
    <n v="24.760000000000005"/>
    <x v="0"/>
    <s v="APRON &amp; KITCHEN TEXTILES1555894"/>
  </r>
  <r>
    <n v="202002"/>
    <x v="0"/>
    <x v="1"/>
    <x v="1"/>
    <x v="338"/>
    <x v="1"/>
    <x v="5"/>
    <x v="24"/>
    <x v="2206"/>
    <x v="79"/>
    <n v="29.7"/>
    <n v="17.62"/>
    <n v="12.079999999999998"/>
    <x v="0"/>
    <s v="HBA1556802"/>
  </r>
  <r>
    <n v="202002"/>
    <x v="0"/>
    <x v="1"/>
    <x v="1"/>
    <x v="338"/>
    <x v="1"/>
    <x v="5"/>
    <x v="10"/>
    <x v="2207"/>
    <x v="65"/>
    <n v="211.2"/>
    <n v="51.6"/>
    <n v="159.6"/>
    <x v="0"/>
    <s v="HOUSEWARES1557821"/>
  </r>
  <r>
    <n v="202002"/>
    <x v="0"/>
    <x v="1"/>
    <x v="1"/>
    <x v="338"/>
    <x v="1"/>
    <x v="5"/>
    <x v="30"/>
    <x v="2167"/>
    <x v="8"/>
    <n v="2.96"/>
    <n v="1.36"/>
    <n v="1.5999999999999999"/>
    <x v="0"/>
    <s v="OUTDOOR &amp; LEISURE1555290"/>
  </r>
  <r>
    <n v="202002"/>
    <x v="0"/>
    <x v="1"/>
    <x v="1"/>
    <x v="338"/>
    <x v="1"/>
    <x v="5"/>
    <x v="30"/>
    <x v="2208"/>
    <x v="158"/>
    <n v="10.88"/>
    <n v="6.06"/>
    <n v="4.8200000000000012"/>
    <x v="0"/>
    <s v="OUTDOOR &amp; LEISURE1557221"/>
  </r>
  <r>
    <n v="202002"/>
    <x v="0"/>
    <x v="1"/>
    <x v="1"/>
    <x v="338"/>
    <x v="1"/>
    <x v="5"/>
    <x v="23"/>
    <x v="2209"/>
    <x v="14"/>
    <n v="17.38"/>
    <n v="14.1"/>
    <n v="3.2799999999999994"/>
    <x v="0"/>
    <s v="SAFETY AUTO &amp; TOOLS1555158"/>
  </r>
  <r>
    <n v="202002"/>
    <x v="0"/>
    <x v="1"/>
    <x v="1"/>
    <x v="338"/>
    <x v="1"/>
    <x v="5"/>
    <x v="23"/>
    <x v="2210"/>
    <x v="34"/>
    <n v="4.74"/>
    <n v="3.84"/>
    <n v="0.90000000000000036"/>
    <x v="0"/>
    <s v="SAFETY AUTO &amp; TOOLS1555309"/>
  </r>
  <r>
    <n v="202002"/>
    <x v="0"/>
    <x v="1"/>
    <x v="1"/>
    <x v="338"/>
    <x v="1"/>
    <x v="5"/>
    <x v="23"/>
    <x v="2211"/>
    <x v="65"/>
    <n v="63.2"/>
    <n v="51.26"/>
    <n v="11.940000000000005"/>
    <x v="0"/>
    <s v="SAFETY AUTO &amp; TOOLS1555498"/>
  </r>
  <r>
    <n v="202002"/>
    <x v="0"/>
    <x v="1"/>
    <x v="1"/>
    <x v="338"/>
    <x v="1"/>
    <x v="5"/>
    <x v="23"/>
    <x v="2212"/>
    <x v="1"/>
    <n v="31.6"/>
    <n v="25.64"/>
    <n v="5.9600000000000009"/>
    <x v="0"/>
    <s v="SAFETY AUTO &amp; TOOLS1555972"/>
  </r>
  <r>
    <n v="202002"/>
    <x v="0"/>
    <x v="1"/>
    <x v="1"/>
    <x v="338"/>
    <x v="1"/>
    <x v="2"/>
    <x v="4"/>
    <x v="2213"/>
    <x v="13"/>
    <n v="156.5"/>
    <n v="75.38"/>
    <n v="81.12"/>
    <x v="0"/>
    <s v="FLEECE &amp; KNITS1555143"/>
  </r>
  <r>
    <n v="202002"/>
    <x v="0"/>
    <x v="1"/>
    <x v="1"/>
    <x v="338"/>
    <x v="1"/>
    <x v="2"/>
    <x v="5"/>
    <x v="2213"/>
    <x v="79"/>
    <n v="272.7"/>
    <n v="125.48"/>
    <n v="147.21999999999997"/>
    <x v="0"/>
    <s v="POLOS1555143"/>
  </r>
  <r>
    <n v="202002"/>
    <x v="0"/>
    <x v="1"/>
    <x v="1"/>
    <x v="338"/>
    <x v="1"/>
    <x v="2"/>
    <x v="5"/>
    <x v="2214"/>
    <x v="7"/>
    <n v="19.96"/>
    <n v="9.1999999999999993"/>
    <n v="10.760000000000002"/>
    <x v="0"/>
    <s v="POLOS1555144"/>
  </r>
  <r>
    <n v="202002"/>
    <x v="0"/>
    <x v="1"/>
    <x v="1"/>
    <x v="338"/>
    <x v="1"/>
    <x v="2"/>
    <x v="5"/>
    <x v="2215"/>
    <x v="6"/>
    <n v="14.12"/>
    <n v="6.66"/>
    <n v="7.4599999999999991"/>
    <x v="0"/>
    <s v="POLOS1556694"/>
  </r>
  <r>
    <n v="202002"/>
    <x v="0"/>
    <x v="1"/>
    <x v="1"/>
    <x v="338"/>
    <x v="1"/>
    <x v="2"/>
    <x v="6"/>
    <x v="2167"/>
    <x v="6"/>
    <n v="2.9"/>
    <n v="3.06"/>
    <n v="-0.16000000000000014"/>
    <x v="0"/>
    <s v="T-SHIRTS &amp; ACTIVE TOPS1555290"/>
  </r>
  <r>
    <n v="202002"/>
    <x v="0"/>
    <x v="1"/>
    <x v="1"/>
    <x v="338"/>
    <x v="1"/>
    <x v="2"/>
    <x v="6"/>
    <x v="2216"/>
    <x v="2"/>
    <n v="31.8"/>
    <n v="20.58"/>
    <n v="11.220000000000002"/>
    <x v="0"/>
    <s v="T-SHIRTS &amp; ACTIVE TOPS1557271"/>
  </r>
  <r>
    <n v="202002"/>
    <x v="0"/>
    <x v="1"/>
    <x v="1"/>
    <x v="338"/>
    <x v="1"/>
    <x v="3"/>
    <x v="15"/>
    <x v="2201"/>
    <x v="14"/>
    <n v="77.56"/>
    <n v="15.62"/>
    <n v="61.940000000000005"/>
    <x v="0"/>
    <s v="DECORATION CHARGES1549793"/>
  </r>
  <r>
    <n v="202002"/>
    <x v="0"/>
    <x v="1"/>
    <x v="1"/>
    <x v="338"/>
    <x v="1"/>
    <x v="3"/>
    <x v="15"/>
    <x v="2169"/>
    <x v="155"/>
    <n v="91.6"/>
    <n v="30.58"/>
    <n v="61.019999999999996"/>
    <x v="0"/>
    <s v="DECORATION CHARGES1554838"/>
  </r>
  <r>
    <n v="202002"/>
    <x v="0"/>
    <x v="1"/>
    <x v="1"/>
    <x v="338"/>
    <x v="1"/>
    <x v="3"/>
    <x v="15"/>
    <x v="2217"/>
    <x v="9"/>
    <n v="97.44"/>
    <n v="31.04"/>
    <n v="66.400000000000006"/>
    <x v="0"/>
    <s v="DECORATION CHARGES1555465"/>
  </r>
  <r>
    <n v="202002"/>
    <x v="0"/>
    <x v="1"/>
    <x v="1"/>
    <x v="338"/>
    <x v="1"/>
    <x v="3"/>
    <x v="15"/>
    <x v="2218"/>
    <x v="40"/>
    <n v="300"/>
    <n v="37.880000000000003"/>
    <n v="262.12"/>
    <x v="0"/>
    <s v="DECORATION CHARGES1556479"/>
  </r>
  <r>
    <n v="202002"/>
    <x v="0"/>
    <x v="1"/>
    <x v="1"/>
    <x v="338"/>
    <x v="1"/>
    <x v="3"/>
    <x v="15"/>
    <x v="2219"/>
    <x v="103"/>
    <n v="151"/>
    <n v="24.18"/>
    <n v="126.82"/>
    <x v="0"/>
    <s v="DECORATION CHARGES1556487"/>
  </r>
  <r>
    <n v="202002"/>
    <x v="0"/>
    <x v="1"/>
    <x v="1"/>
    <x v="338"/>
    <x v="1"/>
    <x v="3"/>
    <x v="15"/>
    <x v="2206"/>
    <x v="85"/>
    <n v="98.9"/>
    <n v="33.18"/>
    <n v="65.72"/>
    <x v="0"/>
    <s v="DECORATION CHARGES1556802"/>
  </r>
  <r>
    <n v="202002"/>
    <x v="0"/>
    <x v="1"/>
    <x v="1"/>
    <x v="338"/>
    <x v="1"/>
    <x v="3"/>
    <x v="15"/>
    <x v="2220"/>
    <x v="242"/>
    <n v="366"/>
    <n v="26.88"/>
    <n v="339.12"/>
    <x v="0"/>
    <s v="DECORATION CHARGES1557116"/>
  </r>
  <r>
    <n v="202002"/>
    <x v="0"/>
    <x v="1"/>
    <x v="1"/>
    <x v="338"/>
    <x v="1"/>
    <x v="3"/>
    <x v="15"/>
    <x v="2216"/>
    <x v="66"/>
    <n v="142.4"/>
    <n v="30.32"/>
    <n v="112.08000000000001"/>
    <x v="0"/>
    <s v="DECORATION CHARGES1557271"/>
  </r>
  <r>
    <n v="202002"/>
    <x v="0"/>
    <x v="1"/>
    <x v="1"/>
    <x v="338"/>
    <x v="1"/>
    <x v="3"/>
    <x v="15"/>
    <x v="2202"/>
    <x v="19"/>
    <n v="130"/>
    <n v="25.46"/>
    <n v="104.53999999999999"/>
    <x v="0"/>
    <s v="DECORATION CHARGES1557576"/>
  </r>
  <r>
    <n v="202002"/>
    <x v="0"/>
    <x v="1"/>
    <x v="1"/>
    <x v="338"/>
    <x v="1"/>
    <x v="4"/>
    <x v="8"/>
    <x v="2213"/>
    <x v="13"/>
    <n v="282.7"/>
    <n v="126.96"/>
    <n v="155.74"/>
    <x v="0"/>
    <s v="JACKETS1555143"/>
  </r>
  <r>
    <n v="202002"/>
    <x v="0"/>
    <x v="1"/>
    <x v="1"/>
    <x v="338"/>
    <x v="1"/>
    <x v="4"/>
    <x v="34"/>
    <x v="2221"/>
    <x v="34"/>
    <n v="137.94"/>
    <n v="125.8"/>
    <n v="12.14"/>
    <x v="0"/>
    <s v="VESTS-BODYWARMERS1555213"/>
  </r>
  <r>
    <n v="202002"/>
    <x v="0"/>
    <x v="1"/>
    <x v="1"/>
    <x v="338"/>
    <x v="1"/>
    <x v="4"/>
    <x v="34"/>
    <x v="2217"/>
    <x v="7"/>
    <n v="71"/>
    <n v="33.299999999999997"/>
    <n v="37.700000000000003"/>
    <x v="0"/>
    <s v="VESTS-BODYWARMERS1555465"/>
  </r>
  <r>
    <n v="202002"/>
    <x v="0"/>
    <x v="1"/>
    <x v="1"/>
    <x v="338"/>
    <x v="1"/>
    <x v="4"/>
    <x v="34"/>
    <x v="2220"/>
    <x v="16"/>
    <n v="3550"/>
    <n v="1663.82"/>
    <n v="1886.18"/>
    <x v="0"/>
    <s v="VESTS-BODYWARMERS1557116"/>
  </r>
  <r>
    <n v="202002"/>
    <x v="0"/>
    <x v="1"/>
    <x v="1"/>
    <x v="338"/>
    <x v="1"/>
    <x v="6"/>
    <x v="11"/>
    <x v="2222"/>
    <x v="6"/>
    <n v="2.1800000000000002"/>
    <n v="4.3"/>
    <n v="-2.1199999999999997"/>
    <x v="0"/>
    <s v="AUDIO1557524"/>
  </r>
  <r>
    <n v="202002"/>
    <x v="0"/>
    <x v="1"/>
    <x v="1"/>
    <x v="338"/>
    <x v="1"/>
    <x v="6"/>
    <x v="32"/>
    <x v="2223"/>
    <x v="6"/>
    <n v="103.34"/>
    <n v="70.98"/>
    <n v="32.36"/>
    <x v="0"/>
    <s v="GENERAL TECH1556189"/>
  </r>
  <r>
    <n v="202002"/>
    <x v="0"/>
    <x v="1"/>
    <x v="1"/>
    <x v="338"/>
    <x v="1"/>
    <x v="6"/>
    <x v="32"/>
    <x v="2218"/>
    <x v="32"/>
    <n v="240"/>
    <n v="87.54"/>
    <n v="152.45999999999998"/>
    <x v="0"/>
    <s v="GENERAL TECH1556479"/>
  </r>
  <r>
    <n v="202002"/>
    <x v="0"/>
    <x v="1"/>
    <x v="1"/>
    <x v="338"/>
    <x v="1"/>
    <x v="6"/>
    <x v="32"/>
    <x v="2219"/>
    <x v="31"/>
    <n v="207"/>
    <n v="130.88"/>
    <n v="76.12"/>
    <x v="0"/>
    <s v="GENERAL TECH1556487"/>
  </r>
  <r>
    <n v="202002"/>
    <x v="0"/>
    <x v="1"/>
    <x v="1"/>
    <x v="339"/>
    <x v="1"/>
    <x v="7"/>
    <x v="13"/>
    <x v="2224"/>
    <x v="16"/>
    <n v="306"/>
    <n v="164.16"/>
    <n v="141.84"/>
    <x v="0"/>
    <s v="SPORT BOTTLES1555127"/>
  </r>
  <r>
    <n v="202002"/>
    <x v="0"/>
    <x v="1"/>
    <x v="1"/>
    <x v="339"/>
    <x v="1"/>
    <x v="2"/>
    <x v="4"/>
    <x v="2225"/>
    <x v="9"/>
    <n v="178.56"/>
    <n v="84.56"/>
    <n v="94"/>
    <x v="0"/>
    <s v="FLEECE &amp; KNITS1556041"/>
  </r>
  <r>
    <n v="202002"/>
    <x v="0"/>
    <x v="1"/>
    <x v="1"/>
    <x v="339"/>
    <x v="1"/>
    <x v="3"/>
    <x v="15"/>
    <x v="2224"/>
    <x v="42"/>
    <n v="136"/>
    <n v="23.18"/>
    <n v="112.82"/>
    <x v="0"/>
    <s v="DECORATION CHARGES1555127"/>
  </r>
  <r>
    <n v="202002"/>
    <x v="0"/>
    <x v="1"/>
    <x v="1"/>
    <x v="524"/>
    <x v="1"/>
    <x v="0"/>
    <x v="18"/>
    <x v="2226"/>
    <x v="7"/>
    <n v="2.46"/>
    <n v="1.1000000000000001"/>
    <n v="1.3599999999999999"/>
    <x v="0"/>
    <s v="BACKPACKS1556246"/>
  </r>
  <r>
    <n v="202002"/>
    <x v="0"/>
    <x v="1"/>
    <x v="1"/>
    <x v="524"/>
    <x v="1"/>
    <x v="0"/>
    <x v="18"/>
    <x v="2227"/>
    <x v="6"/>
    <n v="45.48"/>
    <n v="35.56"/>
    <n v="9.9199999999999946"/>
    <x v="0"/>
    <s v="BACKPACKS1556698"/>
  </r>
  <r>
    <n v="202002"/>
    <x v="0"/>
    <x v="1"/>
    <x v="1"/>
    <x v="524"/>
    <x v="1"/>
    <x v="0"/>
    <x v="18"/>
    <x v="2228"/>
    <x v="6"/>
    <n v="1.34"/>
    <n v="1.18"/>
    <n v="0.16000000000000014"/>
    <x v="0"/>
    <s v="BACKPACKS1556910"/>
  </r>
  <r>
    <n v="202002"/>
    <x v="0"/>
    <x v="1"/>
    <x v="1"/>
    <x v="524"/>
    <x v="1"/>
    <x v="0"/>
    <x v="0"/>
    <x v="2227"/>
    <x v="6"/>
    <n v="84.84"/>
    <n v="60.56"/>
    <n v="24.28"/>
    <x v="0"/>
    <s v="BUSINESS CASES1556698"/>
  </r>
  <r>
    <n v="202002"/>
    <x v="0"/>
    <x v="1"/>
    <x v="1"/>
    <x v="524"/>
    <x v="1"/>
    <x v="0"/>
    <x v="20"/>
    <x v="2226"/>
    <x v="7"/>
    <n v="2.58"/>
    <n v="1.1399999999999999"/>
    <n v="1.4400000000000002"/>
    <x v="0"/>
    <s v="TOTES1556246"/>
  </r>
  <r>
    <n v="202002"/>
    <x v="0"/>
    <x v="1"/>
    <x v="1"/>
    <x v="524"/>
    <x v="1"/>
    <x v="0"/>
    <x v="20"/>
    <x v="2227"/>
    <x v="184"/>
    <n v="51.36"/>
    <n v="27.04"/>
    <n v="24.32"/>
    <x v="0"/>
    <s v="TOTES1556698"/>
  </r>
  <r>
    <n v="202002"/>
    <x v="0"/>
    <x v="1"/>
    <x v="1"/>
    <x v="524"/>
    <x v="1"/>
    <x v="1"/>
    <x v="14"/>
    <x v="2227"/>
    <x v="9"/>
    <n v="40.42"/>
    <n v="24.06"/>
    <n v="16.360000000000003"/>
    <x v="0"/>
    <s v="STATIONERY1556698"/>
  </r>
  <r>
    <n v="202002"/>
    <x v="0"/>
    <x v="1"/>
    <x v="1"/>
    <x v="524"/>
    <x v="1"/>
    <x v="1"/>
    <x v="14"/>
    <x v="2229"/>
    <x v="64"/>
    <n v="69.3"/>
    <n v="28.52"/>
    <n v="40.78"/>
    <x v="0"/>
    <s v="STATIONERY1557317"/>
  </r>
  <r>
    <n v="202002"/>
    <x v="0"/>
    <x v="1"/>
    <x v="1"/>
    <x v="524"/>
    <x v="1"/>
    <x v="1"/>
    <x v="2"/>
    <x v="2227"/>
    <x v="7"/>
    <n v="9.24"/>
    <n v="7.1"/>
    <n v="2.1400000000000006"/>
    <x v="0"/>
    <s v="UMBRELLAS1556698"/>
  </r>
  <r>
    <n v="202002"/>
    <x v="0"/>
    <x v="1"/>
    <x v="1"/>
    <x v="524"/>
    <x v="1"/>
    <x v="5"/>
    <x v="9"/>
    <x v="2230"/>
    <x v="20"/>
    <n v="1032"/>
    <n v="602.58000000000004"/>
    <n v="429.41999999999996"/>
    <x v="0"/>
    <s v="APRON &amp; KITCHEN TEXTILES1557882"/>
  </r>
  <r>
    <n v="202002"/>
    <x v="0"/>
    <x v="1"/>
    <x v="1"/>
    <x v="524"/>
    <x v="1"/>
    <x v="5"/>
    <x v="33"/>
    <x v="2227"/>
    <x v="7"/>
    <n v="24.98"/>
    <n v="17.28"/>
    <n v="7.6999999999999993"/>
    <x v="0"/>
    <s v="BLANKETS1556698"/>
  </r>
  <r>
    <n v="202002"/>
    <x v="0"/>
    <x v="1"/>
    <x v="1"/>
    <x v="524"/>
    <x v="1"/>
    <x v="5"/>
    <x v="10"/>
    <x v="2227"/>
    <x v="6"/>
    <n v="3.08"/>
    <n v="1.36"/>
    <n v="1.72"/>
    <x v="0"/>
    <s v="HOUSEWARES1556698"/>
  </r>
  <r>
    <n v="202002"/>
    <x v="0"/>
    <x v="1"/>
    <x v="1"/>
    <x v="524"/>
    <x v="1"/>
    <x v="2"/>
    <x v="4"/>
    <x v="2227"/>
    <x v="34"/>
    <n v="93.6"/>
    <n v="59.9"/>
    <n v="33.699999999999996"/>
    <x v="0"/>
    <s v="FLEECE &amp; KNITS1556698"/>
  </r>
  <r>
    <n v="202002"/>
    <x v="0"/>
    <x v="1"/>
    <x v="1"/>
    <x v="524"/>
    <x v="1"/>
    <x v="2"/>
    <x v="5"/>
    <x v="2226"/>
    <x v="6"/>
    <n v="8.1"/>
    <n v="4.72"/>
    <n v="3.38"/>
    <x v="0"/>
    <s v="POLOS1556246"/>
  </r>
  <r>
    <n v="202002"/>
    <x v="0"/>
    <x v="1"/>
    <x v="1"/>
    <x v="524"/>
    <x v="1"/>
    <x v="2"/>
    <x v="6"/>
    <x v="2226"/>
    <x v="6"/>
    <n v="3"/>
    <n v="2.64"/>
    <n v="0.35999999999999988"/>
    <x v="0"/>
    <s v="T-SHIRTS &amp; ACTIVE TOPS1556246"/>
  </r>
  <r>
    <n v="202002"/>
    <x v="0"/>
    <x v="1"/>
    <x v="1"/>
    <x v="524"/>
    <x v="1"/>
    <x v="3"/>
    <x v="7"/>
    <x v="2231"/>
    <x v="71"/>
    <n v="79.599999999999994"/>
    <n v="195.9"/>
    <n v="-116.30000000000001"/>
    <x v="0"/>
    <s v="CATALOGUES1556253"/>
  </r>
  <r>
    <n v="202002"/>
    <x v="0"/>
    <x v="1"/>
    <x v="1"/>
    <x v="340"/>
    <x v="0"/>
    <x v="1"/>
    <x v="17"/>
    <x v="2232"/>
    <x v="328"/>
    <n v="4600"/>
    <n v="4600"/>
    <n v="0"/>
    <x v="0"/>
    <s v="GENERAL1552618"/>
  </r>
  <r>
    <n v="202002"/>
    <x v="0"/>
    <x v="1"/>
    <x v="1"/>
    <x v="340"/>
    <x v="0"/>
    <x v="5"/>
    <x v="9"/>
    <x v="2233"/>
    <x v="6"/>
    <n v="3.44"/>
    <n v="2.06"/>
    <n v="1.38"/>
    <x v="0"/>
    <s v="APRON &amp; KITCHEN TEXTILES1557293"/>
  </r>
  <r>
    <n v="202002"/>
    <x v="0"/>
    <x v="1"/>
    <x v="1"/>
    <x v="525"/>
    <x v="1"/>
    <x v="1"/>
    <x v="2"/>
    <x v="2234"/>
    <x v="282"/>
    <n v="4517.76"/>
    <n v="1702.52"/>
    <n v="2815.2400000000002"/>
    <x v="0"/>
    <s v="UMBRELLAS1557517"/>
  </r>
  <r>
    <n v="202002"/>
    <x v="0"/>
    <x v="1"/>
    <x v="1"/>
    <x v="342"/>
    <x v="1"/>
    <x v="7"/>
    <x v="13"/>
    <x v="2235"/>
    <x v="6"/>
    <n v="3.98"/>
    <n v="2.3199999999999998"/>
    <n v="1.6600000000000001"/>
    <x v="0"/>
    <s v="SPORT BOTTLES1555604"/>
  </r>
  <r>
    <n v="202002"/>
    <x v="0"/>
    <x v="1"/>
    <x v="1"/>
    <x v="342"/>
    <x v="1"/>
    <x v="3"/>
    <x v="7"/>
    <x v="2236"/>
    <x v="1"/>
    <n v="79.599999999999994"/>
    <n v="40.799999999999997"/>
    <n v="38.799999999999997"/>
    <x v="0"/>
    <s v="CATALOGUES1556931"/>
  </r>
  <r>
    <n v="202002"/>
    <x v="0"/>
    <x v="1"/>
    <x v="1"/>
    <x v="343"/>
    <x v="1"/>
    <x v="0"/>
    <x v="18"/>
    <x v="2237"/>
    <x v="34"/>
    <n v="39.92"/>
    <n v="14.32"/>
    <n v="25.6"/>
    <x v="0"/>
    <s v="BACKPACKS1555758"/>
  </r>
  <r>
    <n v="202002"/>
    <x v="0"/>
    <x v="1"/>
    <x v="1"/>
    <x v="343"/>
    <x v="1"/>
    <x v="0"/>
    <x v="20"/>
    <x v="2237"/>
    <x v="6"/>
    <n v="3.88"/>
    <n v="1.78"/>
    <n v="2.0999999999999996"/>
    <x v="0"/>
    <s v="TOTES1555758"/>
  </r>
  <r>
    <n v="202002"/>
    <x v="0"/>
    <x v="1"/>
    <x v="1"/>
    <x v="343"/>
    <x v="1"/>
    <x v="0"/>
    <x v="27"/>
    <x v="2237"/>
    <x v="6"/>
    <n v="2.1"/>
    <n v="0.88"/>
    <n v="1.2200000000000002"/>
    <x v="0"/>
    <s v="TRAVEL GIFTS1555758"/>
  </r>
  <r>
    <n v="202002"/>
    <x v="0"/>
    <x v="1"/>
    <x v="1"/>
    <x v="343"/>
    <x v="1"/>
    <x v="7"/>
    <x v="31"/>
    <x v="2237"/>
    <x v="6"/>
    <n v="3.14"/>
    <n v="1.4"/>
    <n v="1.7400000000000002"/>
    <x v="0"/>
    <s v="MUGS &amp; TUMBLERS1555758"/>
  </r>
  <r>
    <n v="202002"/>
    <x v="0"/>
    <x v="1"/>
    <x v="1"/>
    <x v="343"/>
    <x v="1"/>
    <x v="7"/>
    <x v="13"/>
    <x v="2237"/>
    <x v="6"/>
    <n v="18.920000000000002"/>
    <n v="7.6"/>
    <n v="11.320000000000002"/>
    <x v="0"/>
    <s v="SPORT BOTTLES1555758"/>
  </r>
  <r>
    <n v="202002"/>
    <x v="0"/>
    <x v="1"/>
    <x v="1"/>
    <x v="343"/>
    <x v="1"/>
    <x v="5"/>
    <x v="24"/>
    <x v="2237"/>
    <x v="6"/>
    <n v="0.94"/>
    <n v="0.36"/>
    <n v="0.57999999999999996"/>
    <x v="0"/>
    <s v="HBA1555758"/>
  </r>
  <r>
    <n v="202002"/>
    <x v="0"/>
    <x v="1"/>
    <x v="1"/>
    <x v="343"/>
    <x v="1"/>
    <x v="5"/>
    <x v="10"/>
    <x v="2237"/>
    <x v="6"/>
    <n v="10.98"/>
    <n v="6.08"/>
    <n v="4.9000000000000004"/>
    <x v="0"/>
    <s v="HOUSEWARES1555758"/>
  </r>
  <r>
    <n v="202002"/>
    <x v="0"/>
    <x v="1"/>
    <x v="1"/>
    <x v="343"/>
    <x v="1"/>
    <x v="5"/>
    <x v="30"/>
    <x v="2237"/>
    <x v="6"/>
    <n v="2.36"/>
    <n v="1.18"/>
    <n v="1.18"/>
    <x v="0"/>
    <s v="OUTDOOR &amp; LEISURE1555758"/>
  </r>
  <r>
    <n v="202002"/>
    <x v="0"/>
    <x v="1"/>
    <x v="1"/>
    <x v="343"/>
    <x v="1"/>
    <x v="3"/>
    <x v="7"/>
    <x v="2238"/>
    <x v="48"/>
    <n v="99.5"/>
    <n v="226.5"/>
    <n v="-127"/>
    <x v="0"/>
    <s v="CATALOGUES1557896"/>
  </r>
  <r>
    <n v="202002"/>
    <x v="0"/>
    <x v="1"/>
    <x v="1"/>
    <x v="344"/>
    <x v="0"/>
    <x v="0"/>
    <x v="20"/>
    <x v="2239"/>
    <x v="1"/>
    <n v="24.8"/>
    <n v="11.54"/>
    <n v="13.260000000000002"/>
    <x v="0"/>
    <s v="TOTES1557386"/>
  </r>
  <r>
    <n v="202002"/>
    <x v="0"/>
    <x v="1"/>
    <x v="1"/>
    <x v="344"/>
    <x v="0"/>
    <x v="7"/>
    <x v="13"/>
    <x v="2240"/>
    <x v="188"/>
    <n v="3820.5"/>
    <n v="1705.28"/>
    <n v="2115.2200000000003"/>
    <x v="0"/>
    <s v="SPORT BOTTLES1558036"/>
  </r>
  <r>
    <n v="202002"/>
    <x v="0"/>
    <x v="1"/>
    <x v="1"/>
    <x v="526"/>
    <x v="0"/>
    <x v="1"/>
    <x v="1"/>
    <x v="2241"/>
    <x v="6"/>
    <n v="14.98"/>
    <n v="6.48"/>
    <n v="8.5"/>
    <x v="0"/>
    <s v="DESKTOP1556896"/>
  </r>
  <r>
    <n v="202002"/>
    <x v="0"/>
    <x v="1"/>
    <x v="1"/>
    <x v="526"/>
    <x v="0"/>
    <x v="1"/>
    <x v="2"/>
    <x v="2242"/>
    <x v="318"/>
    <n v="1716"/>
    <n v="943.2"/>
    <n v="772.8"/>
    <x v="0"/>
    <s v="UMBRELLAS1554667"/>
  </r>
  <r>
    <n v="202002"/>
    <x v="0"/>
    <x v="1"/>
    <x v="1"/>
    <x v="526"/>
    <x v="0"/>
    <x v="2"/>
    <x v="6"/>
    <x v="2243"/>
    <x v="6"/>
    <n v="7.58"/>
    <n v="4.58"/>
    <n v="3"/>
    <x v="0"/>
    <s v="T-SHIRTS &amp; ACTIVE TOPS1557599"/>
  </r>
  <r>
    <n v="202002"/>
    <x v="0"/>
    <x v="1"/>
    <x v="1"/>
    <x v="526"/>
    <x v="0"/>
    <x v="4"/>
    <x v="8"/>
    <x v="2244"/>
    <x v="6"/>
    <n v="64.14"/>
    <n v="50.94"/>
    <n v="13.200000000000003"/>
    <x v="0"/>
    <s v="JACKETS1556669"/>
  </r>
  <r>
    <n v="202002"/>
    <x v="0"/>
    <x v="1"/>
    <x v="1"/>
    <x v="345"/>
    <x v="1"/>
    <x v="0"/>
    <x v="20"/>
    <x v="2245"/>
    <x v="331"/>
    <n v="686.4"/>
    <n v="364.02"/>
    <n v="322.38"/>
    <x v="0"/>
    <s v="TOTES1555513"/>
  </r>
  <r>
    <n v="202002"/>
    <x v="0"/>
    <x v="1"/>
    <x v="1"/>
    <x v="345"/>
    <x v="1"/>
    <x v="0"/>
    <x v="20"/>
    <x v="2246"/>
    <x v="170"/>
    <n v="188.6"/>
    <n v="103.48"/>
    <n v="85.11999999999999"/>
    <x v="0"/>
    <s v="TOTES1555639"/>
  </r>
  <r>
    <n v="202002"/>
    <x v="0"/>
    <x v="1"/>
    <x v="1"/>
    <x v="345"/>
    <x v="1"/>
    <x v="0"/>
    <x v="20"/>
    <x v="2247"/>
    <x v="355"/>
    <n v="520.79999999999995"/>
    <n v="301.38"/>
    <n v="219.41999999999996"/>
    <x v="0"/>
    <s v="TOTES1557673"/>
  </r>
  <r>
    <n v="202002"/>
    <x v="0"/>
    <x v="1"/>
    <x v="1"/>
    <x v="345"/>
    <x v="1"/>
    <x v="3"/>
    <x v="15"/>
    <x v="2246"/>
    <x v="356"/>
    <n v="293.2"/>
    <n v="47.66"/>
    <n v="245.54"/>
    <x v="0"/>
    <s v="DECORATION CHARGES1555639"/>
  </r>
  <r>
    <n v="202002"/>
    <x v="0"/>
    <x v="1"/>
    <x v="1"/>
    <x v="345"/>
    <x v="1"/>
    <x v="3"/>
    <x v="15"/>
    <x v="2247"/>
    <x v="357"/>
    <n v="295.2"/>
    <n v="55.58"/>
    <n v="239.62"/>
    <x v="0"/>
    <s v="DECORATION CHARGES1557673"/>
  </r>
  <r>
    <n v="202002"/>
    <x v="0"/>
    <x v="1"/>
    <x v="1"/>
    <x v="346"/>
    <x v="1"/>
    <x v="4"/>
    <x v="34"/>
    <x v="2248"/>
    <x v="12"/>
    <n v="1306.2"/>
    <n v="477.68"/>
    <n v="828.52"/>
    <x v="0"/>
    <s v="VESTS-BODYWARMERS1556374"/>
  </r>
  <r>
    <n v="202002"/>
    <x v="0"/>
    <x v="1"/>
    <x v="1"/>
    <x v="346"/>
    <x v="1"/>
    <x v="4"/>
    <x v="34"/>
    <x v="2249"/>
    <x v="6"/>
    <n v="43.54"/>
    <n v="14.8"/>
    <n v="28.74"/>
    <x v="0"/>
    <s v="VESTS-BODYWARMERS1557661"/>
  </r>
  <r>
    <n v="202002"/>
    <x v="0"/>
    <x v="1"/>
    <x v="1"/>
    <x v="346"/>
    <x v="1"/>
    <x v="6"/>
    <x v="32"/>
    <x v="2250"/>
    <x v="6"/>
    <n v="1.96"/>
    <n v="0.8"/>
    <n v="1.1599999999999999"/>
    <x v="0"/>
    <s v="GENERAL TECH1555929"/>
  </r>
  <r>
    <n v="202002"/>
    <x v="0"/>
    <x v="1"/>
    <x v="1"/>
    <x v="346"/>
    <x v="1"/>
    <x v="6"/>
    <x v="32"/>
    <x v="2251"/>
    <x v="18"/>
    <n v="880"/>
    <n v="403.4"/>
    <n v="476.6"/>
    <x v="0"/>
    <s v="GENERAL TECH1556801"/>
  </r>
  <r>
    <n v="202002"/>
    <x v="0"/>
    <x v="1"/>
    <x v="1"/>
    <x v="348"/>
    <x v="0"/>
    <x v="5"/>
    <x v="24"/>
    <x v="1029"/>
    <x v="6"/>
    <n v="0.34"/>
    <n v="0.22"/>
    <n v="0.12000000000000002"/>
    <x v="0"/>
    <s v="HBA1554080"/>
  </r>
  <r>
    <n v="202002"/>
    <x v="0"/>
    <x v="1"/>
    <x v="1"/>
    <x v="527"/>
    <x v="1"/>
    <x v="1"/>
    <x v="17"/>
    <x v="2252"/>
    <x v="32"/>
    <n v="300"/>
    <n v="240"/>
    <n v="60"/>
    <x v="0"/>
    <s v="GENERAL1554624"/>
  </r>
  <r>
    <n v="202002"/>
    <x v="0"/>
    <x v="1"/>
    <x v="1"/>
    <x v="527"/>
    <x v="1"/>
    <x v="1"/>
    <x v="17"/>
    <x v="2253"/>
    <x v="18"/>
    <n v="350"/>
    <n v="290"/>
    <n v="60"/>
    <x v="0"/>
    <s v="GENERAL1555965"/>
  </r>
  <r>
    <n v="202002"/>
    <x v="0"/>
    <x v="1"/>
    <x v="1"/>
    <x v="527"/>
    <x v="1"/>
    <x v="1"/>
    <x v="17"/>
    <x v="2254"/>
    <x v="21"/>
    <n v="255"/>
    <n v="175"/>
    <n v="80"/>
    <x v="0"/>
    <s v="GENERAL1555994"/>
  </r>
  <r>
    <n v="202002"/>
    <x v="0"/>
    <x v="1"/>
    <x v="1"/>
    <x v="527"/>
    <x v="1"/>
    <x v="1"/>
    <x v="17"/>
    <x v="2255"/>
    <x v="18"/>
    <n v="290"/>
    <n v="270"/>
    <n v="20"/>
    <x v="0"/>
    <s v="GENERAL1557265"/>
  </r>
  <r>
    <n v="202002"/>
    <x v="0"/>
    <x v="1"/>
    <x v="1"/>
    <x v="350"/>
    <x v="1"/>
    <x v="1"/>
    <x v="17"/>
    <x v="2256"/>
    <x v="32"/>
    <n v="620"/>
    <n v="580"/>
    <n v="40"/>
    <x v="0"/>
    <s v="GENERAL1556505"/>
  </r>
  <r>
    <n v="202002"/>
    <x v="0"/>
    <x v="1"/>
    <x v="1"/>
    <x v="350"/>
    <x v="1"/>
    <x v="1"/>
    <x v="3"/>
    <x v="2257"/>
    <x v="177"/>
    <n v="406.8"/>
    <n v="193.1"/>
    <n v="213.70000000000002"/>
    <x v="0"/>
    <s v="WRITING1556513"/>
  </r>
  <r>
    <n v="202002"/>
    <x v="0"/>
    <x v="1"/>
    <x v="1"/>
    <x v="350"/>
    <x v="1"/>
    <x v="6"/>
    <x v="12"/>
    <x v="2257"/>
    <x v="16"/>
    <n v="956"/>
    <n v="429.34"/>
    <n v="526.66000000000008"/>
    <x v="0"/>
    <s v="POWER1556513"/>
  </r>
  <r>
    <n v="202002"/>
    <x v="0"/>
    <x v="1"/>
    <x v="1"/>
    <x v="528"/>
    <x v="0"/>
    <x v="0"/>
    <x v="20"/>
    <x v="2258"/>
    <x v="21"/>
    <n v="230"/>
    <n v="126.18"/>
    <n v="103.82"/>
    <x v="0"/>
    <s v="TOTES1555955"/>
  </r>
  <r>
    <n v="202002"/>
    <x v="0"/>
    <x v="1"/>
    <x v="1"/>
    <x v="528"/>
    <x v="0"/>
    <x v="2"/>
    <x v="4"/>
    <x v="2259"/>
    <x v="6"/>
    <n v="37.200000000000003"/>
    <n v="14.3"/>
    <n v="22.900000000000002"/>
    <x v="0"/>
    <s v="FLEECE &amp; KNITS1555961"/>
  </r>
  <r>
    <n v="202002"/>
    <x v="0"/>
    <x v="1"/>
    <x v="1"/>
    <x v="528"/>
    <x v="0"/>
    <x v="2"/>
    <x v="5"/>
    <x v="2259"/>
    <x v="6"/>
    <n v="7.98"/>
    <n v="10.56"/>
    <n v="-2.58"/>
    <x v="0"/>
    <s v="POLOS1555961"/>
  </r>
  <r>
    <n v="202002"/>
    <x v="0"/>
    <x v="1"/>
    <x v="1"/>
    <x v="528"/>
    <x v="0"/>
    <x v="3"/>
    <x v="15"/>
    <x v="2258"/>
    <x v="90"/>
    <n v="420"/>
    <n v="65.739999999999995"/>
    <n v="354.26"/>
    <x v="0"/>
    <s v="DECORATION CHARGES1555955"/>
  </r>
  <r>
    <n v="202002"/>
    <x v="0"/>
    <x v="1"/>
    <x v="1"/>
    <x v="528"/>
    <x v="0"/>
    <x v="10"/>
    <x v="36"/>
    <x v="2259"/>
    <x v="7"/>
    <n v="72.28"/>
    <n v="29.6"/>
    <n v="42.68"/>
    <x v="0"/>
    <s v="SHIRTS1555961"/>
  </r>
  <r>
    <n v="202002"/>
    <x v="0"/>
    <x v="1"/>
    <x v="1"/>
    <x v="351"/>
    <x v="0"/>
    <x v="0"/>
    <x v="20"/>
    <x v="2260"/>
    <x v="315"/>
    <n v="1281.28"/>
    <n v="596.41999999999996"/>
    <n v="684.86"/>
    <x v="0"/>
    <s v="TOTES1557021"/>
  </r>
  <r>
    <n v="202002"/>
    <x v="0"/>
    <x v="1"/>
    <x v="1"/>
    <x v="351"/>
    <x v="0"/>
    <x v="4"/>
    <x v="8"/>
    <x v="2261"/>
    <x v="6"/>
    <n v="128.28"/>
    <n v="41.68"/>
    <n v="86.6"/>
    <x v="0"/>
    <s v="JACKETS1556548"/>
  </r>
  <r>
    <n v="202002"/>
    <x v="0"/>
    <x v="1"/>
    <x v="1"/>
    <x v="355"/>
    <x v="0"/>
    <x v="1"/>
    <x v="14"/>
    <x v="2262"/>
    <x v="21"/>
    <n v="185"/>
    <n v="135.1"/>
    <n v="49.900000000000006"/>
    <x v="0"/>
    <s v="STATIONERY1555337"/>
  </r>
  <r>
    <n v="202002"/>
    <x v="0"/>
    <x v="1"/>
    <x v="1"/>
    <x v="355"/>
    <x v="0"/>
    <x v="3"/>
    <x v="15"/>
    <x v="2262"/>
    <x v="24"/>
    <n v="55"/>
    <n v="10.02"/>
    <n v="44.980000000000004"/>
    <x v="0"/>
    <s v="DECORATION CHARGES1555337"/>
  </r>
  <r>
    <n v="202002"/>
    <x v="0"/>
    <x v="1"/>
    <x v="1"/>
    <x v="529"/>
    <x v="1"/>
    <x v="7"/>
    <x v="13"/>
    <x v="2263"/>
    <x v="7"/>
    <n v="40.56"/>
    <n v="14.64"/>
    <n v="25.92"/>
    <x v="0"/>
    <s v="SPORT BOTTLES1555452"/>
  </r>
  <r>
    <n v="202002"/>
    <x v="0"/>
    <x v="1"/>
    <x v="1"/>
    <x v="529"/>
    <x v="1"/>
    <x v="1"/>
    <x v="3"/>
    <x v="2263"/>
    <x v="16"/>
    <n v="714"/>
    <n v="713.78"/>
    <n v="0.22000000000002728"/>
    <x v="0"/>
    <s v="WRITING1555452"/>
  </r>
  <r>
    <n v="202002"/>
    <x v="0"/>
    <x v="1"/>
    <x v="1"/>
    <x v="358"/>
    <x v="1"/>
    <x v="7"/>
    <x v="13"/>
    <x v="2264"/>
    <x v="6"/>
    <n v="2.8"/>
    <n v="0.66"/>
    <n v="2.1399999999999997"/>
    <x v="0"/>
    <s v="SPORT BOTTLES1556691"/>
  </r>
  <r>
    <n v="202002"/>
    <x v="0"/>
    <x v="1"/>
    <x v="1"/>
    <x v="358"/>
    <x v="1"/>
    <x v="5"/>
    <x v="30"/>
    <x v="2265"/>
    <x v="196"/>
    <n v="7163.64"/>
    <n v="3652.6"/>
    <n v="3511.0400000000004"/>
    <x v="0"/>
    <s v="OUTDOOR &amp; LEISURE1556697"/>
  </r>
  <r>
    <n v="202002"/>
    <x v="0"/>
    <x v="1"/>
    <x v="1"/>
    <x v="358"/>
    <x v="1"/>
    <x v="3"/>
    <x v="15"/>
    <x v="2265"/>
    <x v="358"/>
    <n v="819.48"/>
    <n v="63.18"/>
    <n v="756.30000000000007"/>
    <x v="0"/>
    <s v="DECORATION CHARGES1556697"/>
  </r>
  <r>
    <n v="202002"/>
    <x v="0"/>
    <x v="1"/>
    <x v="1"/>
    <x v="359"/>
    <x v="1"/>
    <x v="5"/>
    <x v="22"/>
    <x v="2266"/>
    <x v="6"/>
    <n v="23.98"/>
    <n v="8.66"/>
    <n v="15.32"/>
    <x v="0"/>
    <s v="LIGHTING1555333"/>
  </r>
  <r>
    <n v="202002"/>
    <x v="0"/>
    <x v="1"/>
    <x v="1"/>
    <x v="359"/>
    <x v="1"/>
    <x v="6"/>
    <x v="32"/>
    <x v="2267"/>
    <x v="8"/>
    <n v="2.3199999999999998"/>
    <n v="0.96"/>
    <n v="1.3599999999999999"/>
    <x v="0"/>
    <s v="GENERAL TECH1555784"/>
  </r>
  <r>
    <n v="202002"/>
    <x v="0"/>
    <x v="1"/>
    <x v="1"/>
    <x v="530"/>
    <x v="0"/>
    <x v="1"/>
    <x v="3"/>
    <x v="2268"/>
    <x v="6"/>
    <n v="0.32"/>
    <n v="0.12"/>
    <n v="0.2"/>
    <x v="0"/>
    <s v="WRITING1555260"/>
  </r>
  <r>
    <n v="202002"/>
    <x v="0"/>
    <x v="1"/>
    <x v="1"/>
    <x v="531"/>
    <x v="1"/>
    <x v="0"/>
    <x v="18"/>
    <x v="2269"/>
    <x v="6"/>
    <n v="3.2"/>
    <n v="1.2"/>
    <n v="2"/>
    <x v="0"/>
    <s v="BACKPACKS1558006"/>
  </r>
  <r>
    <n v="202002"/>
    <x v="0"/>
    <x v="1"/>
    <x v="1"/>
    <x v="531"/>
    <x v="1"/>
    <x v="1"/>
    <x v="3"/>
    <x v="2269"/>
    <x v="6"/>
    <n v="0.62"/>
    <n v="0.28000000000000003"/>
    <n v="0.33999999999999997"/>
    <x v="0"/>
    <s v="WRITING1558006"/>
  </r>
  <r>
    <n v="202002"/>
    <x v="0"/>
    <x v="1"/>
    <x v="1"/>
    <x v="531"/>
    <x v="1"/>
    <x v="2"/>
    <x v="5"/>
    <x v="2269"/>
    <x v="6"/>
    <n v="8.1"/>
    <n v="4.72"/>
    <n v="3.38"/>
    <x v="0"/>
    <s v="POLOS1558006"/>
  </r>
  <r>
    <n v="202002"/>
    <x v="0"/>
    <x v="1"/>
    <x v="1"/>
    <x v="531"/>
    <x v="1"/>
    <x v="4"/>
    <x v="8"/>
    <x v="2269"/>
    <x v="6"/>
    <n v="40.04"/>
    <n v="13.76"/>
    <n v="26.28"/>
    <x v="0"/>
    <s v="JACKETS1558006"/>
  </r>
  <r>
    <n v="202002"/>
    <x v="0"/>
    <x v="1"/>
    <x v="1"/>
    <x v="361"/>
    <x v="0"/>
    <x v="7"/>
    <x v="13"/>
    <x v="2270"/>
    <x v="12"/>
    <n v="419.4"/>
    <n v="186.86"/>
    <n v="232.53999999999996"/>
    <x v="0"/>
    <s v="SPORT BOTTLES1544487"/>
  </r>
  <r>
    <n v="202002"/>
    <x v="0"/>
    <x v="1"/>
    <x v="1"/>
    <x v="361"/>
    <x v="0"/>
    <x v="3"/>
    <x v="15"/>
    <x v="2270"/>
    <x v="144"/>
    <n v="87.4"/>
    <n v="21.78"/>
    <n v="65.62"/>
    <x v="0"/>
    <s v="DECORATION CHARGES1544487"/>
  </r>
  <r>
    <n v="202002"/>
    <x v="0"/>
    <x v="1"/>
    <x v="1"/>
    <x v="362"/>
    <x v="1"/>
    <x v="7"/>
    <x v="13"/>
    <x v="2271"/>
    <x v="96"/>
    <n v="1092.96"/>
    <n v="557.29999999999995"/>
    <n v="535.66000000000008"/>
    <x v="0"/>
    <s v="SPORT BOTTLES1554802"/>
  </r>
  <r>
    <n v="202002"/>
    <x v="0"/>
    <x v="1"/>
    <x v="1"/>
    <x v="362"/>
    <x v="1"/>
    <x v="7"/>
    <x v="13"/>
    <x v="2272"/>
    <x v="31"/>
    <n v="2277"/>
    <n v="1161.04"/>
    <n v="1115.96"/>
    <x v="0"/>
    <s v="SPORT BOTTLES1554833"/>
  </r>
  <r>
    <n v="202002"/>
    <x v="0"/>
    <x v="1"/>
    <x v="1"/>
    <x v="362"/>
    <x v="1"/>
    <x v="7"/>
    <x v="13"/>
    <x v="2273"/>
    <x v="109"/>
    <n v="1133.5999999999999"/>
    <n v="532.41999999999996"/>
    <n v="601.17999999999995"/>
    <x v="0"/>
    <s v="SPORT BOTTLES1554950"/>
  </r>
  <r>
    <n v="202002"/>
    <x v="0"/>
    <x v="1"/>
    <x v="1"/>
    <x v="362"/>
    <x v="1"/>
    <x v="7"/>
    <x v="13"/>
    <x v="2274"/>
    <x v="140"/>
    <n v="170.28"/>
    <n v="68.319999999999993"/>
    <n v="101.96000000000001"/>
    <x v="0"/>
    <s v="SPORT BOTTLES1555197"/>
  </r>
  <r>
    <n v="202002"/>
    <x v="0"/>
    <x v="1"/>
    <x v="1"/>
    <x v="362"/>
    <x v="1"/>
    <x v="7"/>
    <x v="13"/>
    <x v="2275"/>
    <x v="359"/>
    <n v="2762.76"/>
    <n v="1447.78"/>
    <n v="1314.9800000000002"/>
    <x v="0"/>
    <s v="SPORT BOTTLES1556351"/>
  </r>
  <r>
    <n v="202002"/>
    <x v="0"/>
    <x v="1"/>
    <x v="1"/>
    <x v="362"/>
    <x v="1"/>
    <x v="7"/>
    <x v="13"/>
    <x v="2276"/>
    <x v="15"/>
    <n v="759"/>
    <n v="397.74"/>
    <n v="361.26"/>
    <x v="0"/>
    <s v="SPORT BOTTLES1557247"/>
  </r>
  <r>
    <n v="202002"/>
    <x v="0"/>
    <x v="1"/>
    <x v="1"/>
    <x v="362"/>
    <x v="1"/>
    <x v="3"/>
    <x v="15"/>
    <x v="2271"/>
    <x v="360"/>
    <n v="261.44"/>
    <n v="3.76"/>
    <n v="257.68"/>
    <x v="0"/>
    <s v="DECORATION CHARGES1554802"/>
  </r>
  <r>
    <n v="202002"/>
    <x v="0"/>
    <x v="1"/>
    <x v="1"/>
    <x v="362"/>
    <x v="1"/>
    <x v="3"/>
    <x v="15"/>
    <x v="2272"/>
    <x v="103"/>
    <n v="172"/>
    <n v="3.44"/>
    <n v="168.56"/>
    <x v="0"/>
    <s v="DECORATION CHARGES1554833"/>
  </r>
  <r>
    <n v="202002"/>
    <x v="0"/>
    <x v="1"/>
    <x v="1"/>
    <x v="362"/>
    <x v="1"/>
    <x v="3"/>
    <x v="15"/>
    <x v="2273"/>
    <x v="70"/>
    <n v="121.9"/>
    <n v="22.48"/>
    <n v="99.42"/>
    <x v="0"/>
    <s v="DECORATION CHARGES1554950"/>
  </r>
  <r>
    <n v="202002"/>
    <x v="0"/>
    <x v="1"/>
    <x v="1"/>
    <x v="362"/>
    <x v="1"/>
    <x v="3"/>
    <x v="15"/>
    <x v="2274"/>
    <x v="361"/>
    <n v="106.82"/>
    <n v="1.24"/>
    <n v="105.58"/>
    <x v="0"/>
    <s v="DECORATION CHARGES1555197"/>
  </r>
  <r>
    <n v="202002"/>
    <x v="0"/>
    <x v="1"/>
    <x v="1"/>
    <x v="362"/>
    <x v="1"/>
    <x v="3"/>
    <x v="15"/>
    <x v="2277"/>
    <x v="362"/>
    <n v="1882.8"/>
    <n v="54.64"/>
    <n v="1828.1599999999999"/>
    <x v="0"/>
    <s v="DECORATION CHARGES1555291"/>
  </r>
  <r>
    <n v="202002"/>
    <x v="0"/>
    <x v="1"/>
    <x v="1"/>
    <x v="362"/>
    <x v="1"/>
    <x v="3"/>
    <x v="15"/>
    <x v="2275"/>
    <x v="363"/>
    <n v="214.72"/>
    <n v="24.82"/>
    <n v="189.9"/>
    <x v="0"/>
    <s v="DECORATION CHARGES1556351"/>
  </r>
  <r>
    <n v="202002"/>
    <x v="0"/>
    <x v="1"/>
    <x v="1"/>
    <x v="362"/>
    <x v="1"/>
    <x v="3"/>
    <x v="15"/>
    <x v="2276"/>
    <x v="38"/>
    <n v="106"/>
    <n v="22.18"/>
    <n v="83.82"/>
    <x v="0"/>
    <s v="DECORATION CHARGES1557247"/>
  </r>
  <r>
    <n v="202002"/>
    <x v="0"/>
    <x v="1"/>
    <x v="1"/>
    <x v="362"/>
    <x v="1"/>
    <x v="6"/>
    <x v="32"/>
    <x v="2277"/>
    <x v="364"/>
    <n v="975.6"/>
    <n v="465.2"/>
    <n v="510.40000000000003"/>
    <x v="0"/>
    <s v="GENERAL TECH1555291"/>
  </r>
  <r>
    <n v="202002"/>
    <x v="0"/>
    <x v="1"/>
    <x v="1"/>
    <x v="362"/>
    <x v="1"/>
    <x v="6"/>
    <x v="32"/>
    <x v="2278"/>
    <x v="34"/>
    <n v="2.1"/>
    <n v="0.84"/>
    <n v="1.2600000000000002"/>
    <x v="0"/>
    <s v="GENERAL TECH1556457"/>
  </r>
  <r>
    <n v="202002"/>
    <x v="0"/>
    <x v="1"/>
    <x v="1"/>
    <x v="362"/>
    <x v="1"/>
    <x v="6"/>
    <x v="32"/>
    <x v="2279"/>
    <x v="365"/>
    <n v="9314.7999999999993"/>
    <n v="4841.7"/>
    <n v="4473.0999999999995"/>
    <x v="0"/>
    <s v="GENERAL TECH1557625"/>
  </r>
  <r>
    <n v="202002"/>
    <x v="0"/>
    <x v="1"/>
    <x v="1"/>
    <x v="366"/>
    <x v="0"/>
    <x v="1"/>
    <x v="21"/>
    <x v="2280"/>
    <x v="366"/>
    <n v="3060"/>
    <n v="2455.48"/>
    <n v="604.52"/>
    <x v="0"/>
    <s v="KEYCHAINS1555816"/>
  </r>
  <r>
    <n v="202002"/>
    <x v="0"/>
    <x v="1"/>
    <x v="1"/>
    <x v="532"/>
    <x v="1"/>
    <x v="1"/>
    <x v="17"/>
    <x v="2281"/>
    <x v="16"/>
    <n v="106"/>
    <n v="79.16"/>
    <n v="26.840000000000003"/>
    <x v="0"/>
    <s v="GENERAL1557973"/>
  </r>
  <r>
    <n v="202002"/>
    <x v="0"/>
    <x v="1"/>
    <x v="1"/>
    <x v="533"/>
    <x v="0"/>
    <x v="0"/>
    <x v="18"/>
    <x v="2282"/>
    <x v="8"/>
    <n v="5.04"/>
    <n v="4.04"/>
    <n v="1"/>
    <x v="0"/>
    <s v="BACKPACKS1556536"/>
  </r>
  <r>
    <n v="202002"/>
    <x v="0"/>
    <x v="1"/>
    <x v="1"/>
    <x v="533"/>
    <x v="0"/>
    <x v="0"/>
    <x v="19"/>
    <x v="2282"/>
    <x v="34"/>
    <n v="8.44"/>
    <n v="6.22"/>
    <n v="2.2199999999999998"/>
    <x v="0"/>
    <s v="COOLERS1556536"/>
  </r>
  <r>
    <n v="202002"/>
    <x v="0"/>
    <x v="1"/>
    <x v="1"/>
    <x v="533"/>
    <x v="0"/>
    <x v="0"/>
    <x v="20"/>
    <x v="2282"/>
    <x v="13"/>
    <n v="6.54"/>
    <n v="5.36"/>
    <n v="1.1799999999999997"/>
    <x v="0"/>
    <s v="TOTES1556536"/>
  </r>
  <r>
    <n v="202002"/>
    <x v="0"/>
    <x v="1"/>
    <x v="1"/>
    <x v="533"/>
    <x v="0"/>
    <x v="7"/>
    <x v="31"/>
    <x v="2282"/>
    <x v="6"/>
    <n v="0.86"/>
    <n v="0.64"/>
    <n v="0.21999999999999997"/>
    <x v="0"/>
    <s v="MUGS &amp; TUMBLERS1556536"/>
  </r>
  <r>
    <n v="202002"/>
    <x v="0"/>
    <x v="1"/>
    <x v="1"/>
    <x v="533"/>
    <x v="0"/>
    <x v="9"/>
    <x v="28"/>
    <x v="2282"/>
    <x v="13"/>
    <n v="4.16"/>
    <n v="4.16"/>
    <n v="0"/>
    <x v="0"/>
    <s v="HEADWEAR1556536"/>
  </r>
  <r>
    <n v="202002"/>
    <x v="0"/>
    <x v="1"/>
    <x v="1"/>
    <x v="533"/>
    <x v="0"/>
    <x v="1"/>
    <x v="2"/>
    <x v="2283"/>
    <x v="6"/>
    <n v="2.2799999999999998"/>
    <n v="3.18"/>
    <n v="-0.90000000000000036"/>
    <x v="0"/>
    <s v="UMBRELLAS1546018"/>
  </r>
  <r>
    <n v="202002"/>
    <x v="0"/>
    <x v="1"/>
    <x v="1"/>
    <x v="533"/>
    <x v="0"/>
    <x v="1"/>
    <x v="2"/>
    <x v="2284"/>
    <x v="1"/>
    <n v="126"/>
    <n v="70.98"/>
    <n v="55.019999999999996"/>
    <x v="0"/>
    <s v="UMBRELLAS1556070"/>
  </r>
  <r>
    <n v="202002"/>
    <x v="0"/>
    <x v="1"/>
    <x v="1"/>
    <x v="533"/>
    <x v="0"/>
    <x v="1"/>
    <x v="2"/>
    <x v="2282"/>
    <x v="7"/>
    <n v="16.62"/>
    <n v="12.34"/>
    <n v="4.2800000000000011"/>
    <x v="0"/>
    <s v="UMBRELLAS1556536"/>
  </r>
  <r>
    <n v="202002"/>
    <x v="0"/>
    <x v="1"/>
    <x v="1"/>
    <x v="533"/>
    <x v="0"/>
    <x v="1"/>
    <x v="3"/>
    <x v="2282"/>
    <x v="8"/>
    <n v="1.06"/>
    <n v="1"/>
    <n v="6.0000000000000053E-2"/>
    <x v="0"/>
    <s v="WRITING1556536"/>
  </r>
  <r>
    <n v="202002"/>
    <x v="0"/>
    <x v="1"/>
    <x v="1"/>
    <x v="533"/>
    <x v="0"/>
    <x v="2"/>
    <x v="5"/>
    <x v="2282"/>
    <x v="8"/>
    <n v="31.24"/>
    <n v="27.14"/>
    <n v="4.0999999999999979"/>
    <x v="0"/>
    <s v="POLOS1556536"/>
  </r>
  <r>
    <n v="202002"/>
    <x v="0"/>
    <x v="1"/>
    <x v="1"/>
    <x v="533"/>
    <x v="0"/>
    <x v="2"/>
    <x v="6"/>
    <x v="2282"/>
    <x v="8"/>
    <n v="15.24"/>
    <n v="13.4"/>
    <n v="1.8399999999999999"/>
    <x v="0"/>
    <s v="T-SHIRTS &amp; ACTIVE TOPS1556536"/>
  </r>
  <r>
    <n v="202002"/>
    <x v="0"/>
    <x v="1"/>
    <x v="1"/>
    <x v="533"/>
    <x v="0"/>
    <x v="3"/>
    <x v="7"/>
    <x v="2285"/>
    <x v="9"/>
    <n v="19.899999999999999"/>
    <n v="60"/>
    <n v="-40.1"/>
    <x v="0"/>
    <s v="CATALOGUES1556583"/>
  </r>
  <r>
    <n v="202002"/>
    <x v="0"/>
    <x v="1"/>
    <x v="1"/>
    <x v="533"/>
    <x v="0"/>
    <x v="4"/>
    <x v="8"/>
    <x v="2282"/>
    <x v="7"/>
    <n v="128.28"/>
    <n v="94.66"/>
    <n v="33.620000000000005"/>
    <x v="0"/>
    <s v="JACKETS1556536"/>
  </r>
  <r>
    <n v="202002"/>
    <x v="0"/>
    <x v="1"/>
    <x v="1"/>
    <x v="367"/>
    <x v="1"/>
    <x v="7"/>
    <x v="13"/>
    <x v="2286"/>
    <x v="103"/>
    <n v="1316.72"/>
    <n v="498.14"/>
    <n v="818.58"/>
    <x v="0"/>
    <s v="SPORT BOTTLES1555484"/>
  </r>
  <r>
    <n v="202002"/>
    <x v="0"/>
    <x v="1"/>
    <x v="1"/>
    <x v="368"/>
    <x v="1"/>
    <x v="1"/>
    <x v="14"/>
    <x v="2287"/>
    <x v="34"/>
    <n v="2.2200000000000002"/>
    <n v="1.1399999999999999"/>
    <n v="1.0800000000000003"/>
    <x v="0"/>
    <s v="STATIONERY1555233"/>
  </r>
  <r>
    <n v="202002"/>
    <x v="0"/>
    <x v="1"/>
    <x v="1"/>
    <x v="368"/>
    <x v="1"/>
    <x v="1"/>
    <x v="3"/>
    <x v="2288"/>
    <x v="32"/>
    <n v="100"/>
    <n v="97.42"/>
    <n v="2.5799999999999983"/>
    <x v="0"/>
    <s v="WRITING1557777"/>
  </r>
  <r>
    <n v="202002"/>
    <x v="0"/>
    <x v="1"/>
    <x v="1"/>
    <x v="370"/>
    <x v="0"/>
    <x v="0"/>
    <x v="18"/>
    <x v="2289"/>
    <x v="34"/>
    <n v="197.24"/>
    <n v="83.62"/>
    <n v="113.62"/>
    <x v="0"/>
    <s v="BACKPACKS1556478"/>
  </r>
  <r>
    <n v="202002"/>
    <x v="0"/>
    <x v="1"/>
    <x v="1"/>
    <x v="370"/>
    <x v="0"/>
    <x v="0"/>
    <x v="38"/>
    <x v="2290"/>
    <x v="7"/>
    <n v="198.24"/>
    <n v="65.48"/>
    <n v="132.76"/>
    <x v="0"/>
    <s v="LUGGAGE1557456"/>
  </r>
  <r>
    <n v="202002"/>
    <x v="0"/>
    <x v="1"/>
    <x v="1"/>
    <x v="534"/>
    <x v="1"/>
    <x v="3"/>
    <x v="7"/>
    <x v="2291"/>
    <x v="7"/>
    <n v="5.98"/>
    <n v="23.76"/>
    <n v="-17.78"/>
    <x v="0"/>
    <s v="CATALOGUES1556807"/>
  </r>
  <r>
    <n v="202002"/>
    <x v="0"/>
    <x v="1"/>
    <x v="1"/>
    <x v="372"/>
    <x v="0"/>
    <x v="0"/>
    <x v="27"/>
    <x v="2292"/>
    <x v="34"/>
    <n v="1.1399999999999999"/>
    <n v="0.54"/>
    <n v="0.59999999999999987"/>
    <x v="0"/>
    <s v="TRAVEL GIFTS1555413"/>
  </r>
  <r>
    <n v="202002"/>
    <x v="0"/>
    <x v="1"/>
    <x v="1"/>
    <x v="372"/>
    <x v="0"/>
    <x v="7"/>
    <x v="13"/>
    <x v="2292"/>
    <x v="34"/>
    <n v="38.4"/>
    <n v="14.46"/>
    <n v="23.939999999999998"/>
    <x v="0"/>
    <s v="SPORT BOTTLES1555413"/>
  </r>
  <r>
    <n v="202002"/>
    <x v="0"/>
    <x v="1"/>
    <x v="1"/>
    <x v="372"/>
    <x v="0"/>
    <x v="1"/>
    <x v="14"/>
    <x v="2292"/>
    <x v="2"/>
    <n v="93"/>
    <n v="29.78"/>
    <n v="63.22"/>
    <x v="0"/>
    <s v="STATIONERY1555413"/>
  </r>
  <r>
    <n v="202002"/>
    <x v="0"/>
    <x v="1"/>
    <x v="1"/>
    <x v="372"/>
    <x v="0"/>
    <x v="5"/>
    <x v="23"/>
    <x v="2292"/>
    <x v="34"/>
    <n v="3.24"/>
    <n v="1.22"/>
    <n v="2.0200000000000005"/>
    <x v="0"/>
    <s v="SAFETY AUTO &amp; TOOLS1555413"/>
  </r>
  <r>
    <n v="202002"/>
    <x v="0"/>
    <x v="1"/>
    <x v="1"/>
    <x v="535"/>
    <x v="1"/>
    <x v="5"/>
    <x v="40"/>
    <x v="2293"/>
    <x v="16"/>
    <n v="192"/>
    <n v="83.4"/>
    <n v="108.6"/>
    <x v="0"/>
    <s v="TOWELS1554945"/>
  </r>
  <r>
    <n v="202002"/>
    <x v="0"/>
    <x v="1"/>
    <x v="1"/>
    <x v="535"/>
    <x v="1"/>
    <x v="3"/>
    <x v="15"/>
    <x v="2293"/>
    <x v="42"/>
    <n v="150"/>
    <n v="23.58"/>
    <n v="126.42"/>
    <x v="0"/>
    <s v="DECORATION CHARGES1554945"/>
  </r>
  <r>
    <n v="202002"/>
    <x v="0"/>
    <x v="1"/>
    <x v="1"/>
    <x v="374"/>
    <x v="1"/>
    <x v="0"/>
    <x v="18"/>
    <x v="2294"/>
    <x v="16"/>
    <n v="76"/>
    <n v="47.48"/>
    <n v="28.520000000000003"/>
    <x v="0"/>
    <s v="BACKPACKS1554678"/>
  </r>
  <r>
    <n v="202002"/>
    <x v="0"/>
    <x v="1"/>
    <x v="1"/>
    <x v="374"/>
    <x v="1"/>
    <x v="0"/>
    <x v="18"/>
    <x v="2295"/>
    <x v="18"/>
    <n v="990"/>
    <n v="567.78"/>
    <n v="422.22"/>
    <x v="0"/>
    <s v="BACKPACKS1555999"/>
  </r>
  <r>
    <n v="202002"/>
    <x v="0"/>
    <x v="1"/>
    <x v="1"/>
    <x v="374"/>
    <x v="1"/>
    <x v="7"/>
    <x v="29"/>
    <x v="2296"/>
    <x v="98"/>
    <n v="21.12"/>
    <n v="9.18"/>
    <n v="11.940000000000001"/>
    <x v="0"/>
    <s v="CERAMICS1556016"/>
  </r>
  <r>
    <n v="202002"/>
    <x v="0"/>
    <x v="1"/>
    <x v="1"/>
    <x v="374"/>
    <x v="1"/>
    <x v="7"/>
    <x v="31"/>
    <x v="2297"/>
    <x v="6"/>
    <n v="6.78"/>
    <n v="2.88"/>
    <n v="3.9000000000000004"/>
    <x v="0"/>
    <s v="MUGS &amp; TUMBLERS1557242"/>
  </r>
  <r>
    <n v="202002"/>
    <x v="0"/>
    <x v="1"/>
    <x v="1"/>
    <x v="374"/>
    <x v="1"/>
    <x v="7"/>
    <x v="31"/>
    <x v="2298"/>
    <x v="6"/>
    <n v="2.98"/>
    <n v="0.96"/>
    <n v="2.02"/>
    <x v="0"/>
    <s v="MUGS &amp; TUMBLERS1557398"/>
  </r>
  <r>
    <n v="202002"/>
    <x v="0"/>
    <x v="1"/>
    <x v="1"/>
    <x v="374"/>
    <x v="1"/>
    <x v="7"/>
    <x v="13"/>
    <x v="2299"/>
    <x v="1"/>
    <n v="315.60000000000002"/>
    <n v="114.12"/>
    <n v="201.48000000000002"/>
    <x v="0"/>
    <s v="SPORT BOTTLES1555441"/>
  </r>
  <r>
    <n v="202002"/>
    <x v="0"/>
    <x v="1"/>
    <x v="1"/>
    <x v="374"/>
    <x v="1"/>
    <x v="7"/>
    <x v="13"/>
    <x v="2300"/>
    <x v="6"/>
    <n v="12.38"/>
    <n v="4.68"/>
    <n v="7.7000000000000011"/>
    <x v="0"/>
    <s v="SPORT BOTTLES1556953"/>
  </r>
  <r>
    <n v="202002"/>
    <x v="0"/>
    <x v="1"/>
    <x v="1"/>
    <x v="374"/>
    <x v="1"/>
    <x v="1"/>
    <x v="14"/>
    <x v="2301"/>
    <x v="32"/>
    <n v="2040"/>
    <n v="2735.28"/>
    <n v="-695.2800000000002"/>
    <x v="0"/>
    <s v="STATIONERY1556788"/>
  </r>
  <r>
    <n v="202002"/>
    <x v="0"/>
    <x v="1"/>
    <x v="1"/>
    <x v="374"/>
    <x v="1"/>
    <x v="1"/>
    <x v="2"/>
    <x v="2294"/>
    <x v="1"/>
    <n v="87.6"/>
    <n v="52"/>
    <n v="35.599999999999994"/>
    <x v="0"/>
    <s v="UMBRELLAS1554678"/>
  </r>
  <r>
    <n v="202002"/>
    <x v="0"/>
    <x v="1"/>
    <x v="1"/>
    <x v="374"/>
    <x v="1"/>
    <x v="1"/>
    <x v="3"/>
    <x v="2294"/>
    <x v="0"/>
    <n v="64"/>
    <n v="40.299999999999997"/>
    <n v="23.700000000000003"/>
    <x v="0"/>
    <s v="WRITING1554678"/>
  </r>
  <r>
    <n v="202002"/>
    <x v="0"/>
    <x v="1"/>
    <x v="1"/>
    <x v="374"/>
    <x v="1"/>
    <x v="1"/>
    <x v="3"/>
    <x v="2295"/>
    <x v="18"/>
    <n v="1890"/>
    <n v="947.98"/>
    <n v="942.02"/>
    <x v="0"/>
    <s v="WRITING1555999"/>
  </r>
  <r>
    <n v="202002"/>
    <x v="0"/>
    <x v="1"/>
    <x v="1"/>
    <x v="374"/>
    <x v="1"/>
    <x v="1"/>
    <x v="3"/>
    <x v="2302"/>
    <x v="150"/>
    <n v="22.4"/>
    <n v="10.66"/>
    <n v="11.739999999999998"/>
    <x v="0"/>
    <s v="WRITING1557190"/>
  </r>
  <r>
    <n v="202002"/>
    <x v="0"/>
    <x v="1"/>
    <x v="1"/>
    <x v="374"/>
    <x v="1"/>
    <x v="5"/>
    <x v="10"/>
    <x v="2303"/>
    <x v="6"/>
    <n v="10.98"/>
    <n v="6.08"/>
    <n v="4.9000000000000004"/>
    <x v="0"/>
    <s v="HOUSEWARES1556354"/>
  </r>
  <r>
    <n v="202002"/>
    <x v="0"/>
    <x v="1"/>
    <x v="1"/>
    <x v="374"/>
    <x v="1"/>
    <x v="5"/>
    <x v="22"/>
    <x v="2294"/>
    <x v="1"/>
    <n v="51.6"/>
    <n v="70.12"/>
    <n v="-18.520000000000003"/>
    <x v="0"/>
    <s v="LIGHTING1554678"/>
  </r>
  <r>
    <n v="202002"/>
    <x v="0"/>
    <x v="1"/>
    <x v="1"/>
    <x v="374"/>
    <x v="1"/>
    <x v="5"/>
    <x v="23"/>
    <x v="2294"/>
    <x v="1"/>
    <n v="343.6"/>
    <n v="105.24"/>
    <n v="238.36"/>
    <x v="0"/>
    <s v="SAFETY AUTO &amp; TOOLS1554678"/>
  </r>
  <r>
    <n v="202002"/>
    <x v="0"/>
    <x v="1"/>
    <x v="1"/>
    <x v="374"/>
    <x v="1"/>
    <x v="3"/>
    <x v="15"/>
    <x v="2294"/>
    <x v="367"/>
    <n v="503.6"/>
    <n v="142.6"/>
    <n v="361"/>
    <x v="0"/>
    <s v="DECORATION CHARGES1554678"/>
  </r>
  <r>
    <n v="202002"/>
    <x v="0"/>
    <x v="1"/>
    <x v="1"/>
    <x v="374"/>
    <x v="1"/>
    <x v="3"/>
    <x v="15"/>
    <x v="2299"/>
    <x v="155"/>
    <n v="101.6"/>
    <n v="36.58"/>
    <n v="65.02"/>
    <x v="0"/>
    <s v="DECORATION CHARGES1555441"/>
  </r>
  <r>
    <n v="202002"/>
    <x v="0"/>
    <x v="1"/>
    <x v="1"/>
    <x v="374"/>
    <x v="1"/>
    <x v="3"/>
    <x v="15"/>
    <x v="2295"/>
    <x v="44"/>
    <n v="650"/>
    <n v="91.46"/>
    <n v="558.54"/>
    <x v="0"/>
    <s v="DECORATION CHARGES1555999"/>
  </r>
  <r>
    <n v="202002"/>
    <x v="0"/>
    <x v="1"/>
    <x v="1"/>
    <x v="374"/>
    <x v="1"/>
    <x v="3"/>
    <x v="15"/>
    <x v="2301"/>
    <x v="368"/>
    <n v="360"/>
    <n v="120.24"/>
    <n v="239.76"/>
    <x v="0"/>
    <s v="DECORATION CHARGES1556788"/>
  </r>
  <r>
    <n v="202002"/>
    <x v="0"/>
    <x v="1"/>
    <x v="1"/>
    <x v="375"/>
    <x v="1"/>
    <x v="1"/>
    <x v="17"/>
    <x v="2304"/>
    <x v="18"/>
    <n v="90"/>
    <n v="68.02"/>
    <n v="21.980000000000004"/>
    <x v="0"/>
    <s v="GENERAL1555942"/>
  </r>
  <r>
    <n v="202002"/>
    <x v="0"/>
    <x v="1"/>
    <x v="1"/>
    <x v="375"/>
    <x v="1"/>
    <x v="1"/>
    <x v="2"/>
    <x v="2305"/>
    <x v="15"/>
    <n v="683"/>
    <n v="245.54"/>
    <n v="437.46000000000004"/>
    <x v="0"/>
    <s v="UMBRELLAS1556322"/>
  </r>
  <r>
    <n v="202002"/>
    <x v="0"/>
    <x v="1"/>
    <x v="1"/>
    <x v="375"/>
    <x v="1"/>
    <x v="3"/>
    <x v="15"/>
    <x v="2304"/>
    <x v="19"/>
    <n v="372"/>
    <n v="181.92"/>
    <n v="190.08"/>
    <x v="0"/>
    <s v="DECORATION CHARGES1555942"/>
  </r>
  <r>
    <n v="202002"/>
    <x v="0"/>
    <x v="1"/>
    <x v="1"/>
    <x v="536"/>
    <x v="0"/>
    <x v="7"/>
    <x v="13"/>
    <x v="2306"/>
    <x v="6"/>
    <n v="12.8"/>
    <n v="4.62"/>
    <n v="8.18"/>
    <x v="0"/>
    <s v="SPORT BOTTLES1555075"/>
  </r>
  <r>
    <n v="202002"/>
    <x v="0"/>
    <x v="1"/>
    <x v="1"/>
    <x v="376"/>
    <x v="1"/>
    <x v="7"/>
    <x v="13"/>
    <x v="2307"/>
    <x v="18"/>
    <n v="1040"/>
    <n v="572.28"/>
    <n v="467.72"/>
    <x v="0"/>
    <s v="SPORT BOTTLES1556198"/>
  </r>
  <r>
    <n v="202002"/>
    <x v="0"/>
    <x v="1"/>
    <x v="1"/>
    <x v="376"/>
    <x v="1"/>
    <x v="5"/>
    <x v="30"/>
    <x v="2308"/>
    <x v="369"/>
    <n v="2268"/>
    <n v="1311.9"/>
    <n v="956.09999999999991"/>
    <x v="0"/>
    <s v="OUTDOOR &amp; LEISURE1555299"/>
  </r>
  <r>
    <n v="202002"/>
    <x v="0"/>
    <x v="1"/>
    <x v="1"/>
    <x v="376"/>
    <x v="1"/>
    <x v="3"/>
    <x v="15"/>
    <x v="2308"/>
    <x v="370"/>
    <n v="1316"/>
    <n v="468.2"/>
    <n v="847.8"/>
    <x v="0"/>
    <s v="DECORATION CHARGES1555299"/>
  </r>
  <r>
    <n v="202002"/>
    <x v="0"/>
    <x v="1"/>
    <x v="1"/>
    <x v="376"/>
    <x v="1"/>
    <x v="3"/>
    <x v="15"/>
    <x v="2307"/>
    <x v="61"/>
    <n v="590"/>
    <n v="52.36"/>
    <n v="537.64"/>
    <x v="0"/>
    <s v="DECORATION CHARGES1556198"/>
  </r>
  <r>
    <n v="202002"/>
    <x v="0"/>
    <x v="1"/>
    <x v="2"/>
    <x v="379"/>
    <x v="1"/>
    <x v="0"/>
    <x v="18"/>
    <x v="2309"/>
    <x v="18"/>
    <n v="1235.947279"/>
    <n v="571.20000000000005"/>
    <n v="664.74727899999993"/>
    <x v="0"/>
    <s v="BACKPACKS1108987"/>
  </r>
  <r>
    <n v="202002"/>
    <x v="0"/>
    <x v="1"/>
    <x v="2"/>
    <x v="379"/>
    <x v="1"/>
    <x v="7"/>
    <x v="13"/>
    <x v="2310"/>
    <x v="12"/>
    <n v="92.725708690000005"/>
    <n v="41.4"/>
    <n v="51.325708690000006"/>
    <x v="0"/>
    <s v="SPORT BOTTLES1109505"/>
  </r>
  <r>
    <n v="202002"/>
    <x v="0"/>
    <x v="1"/>
    <x v="2"/>
    <x v="379"/>
    <x v="1"/>
    <x v="3"/>
    <x v="15"/>
    <x v="2309"/>
    <x v="19"/>
    <n v="489.43512270000002"/>
    <n v="63.58"/>
    <n v="425.85512270000004"/>
    <x v="0"/>
    <s v="DECORATION CHARGES1108987"/>
  </r>
  <r>
    <n v="202002"/>
    <x v="0"/>
    <x v="1"/>
    <x v="2"/>
    <x v="380"/>
    <x v="1"/>
    <x v="7"/>
    <x v="31"/>
    <x v="2311"/>
    <x v="6"/>
    <n v="13.563779820000001"/>
    <n v="4.38"/>
    <n v="9.1837798200000016"/>
    <x v="0"/>
    <s v="MUGS &amp; TUMBLERS1109768"/>
  </r>
  <r>
    <n v="202002"/>
    <x v="0"/>
    <x v="1"/>
    <x v="2"/>
    <x v="380"/>
    <x v="1"/>
    <x v="9"/>
    <x v="28"/>
    <x v="2312"/>
    <x v="1"/>
    <n v="35.595281649999997"/>
    <n v="14.62"/>
    <n v="20.975281649999999"/>
    <x v="0"/>
    <s v="HEADWEAR1110027"/>
  </r>
  <r>
    <n v="202002"/>
    <x v="0"/>
    <x v="1"/>
    <x v="2"/>
    <x v="380"/>
    <x v="1"/>
    <x v="3"/>
    <x v="15"/>
    <x v="2312"/>
    <x v="155"/>
    <n v="123.0805739"/>
    <n v="30.504310589999999"/>
    <n v="92.576263310000002"/>
    <x v="0"/>
    <s v="DECORATION CHARGES1110027"/>
  </r>
  <r>
    <n v="202002"/>
    <x v="0"/>
    <x v="1"/>
    <x v="2"/>
    <x v="381"/>
    <x v="0"/>
    <x v="1"/>
    <x v="3"/>
    <x v="2313"/>
    <x v="18"/>
    <n v="96.898266710000001"/>
    <n v="192.48"/>
    <n v="-95.581733289999988"/>
    <x v="0"/>
    <s v="WRITING1109516"/>
  </r>
  <r>
    <n v="202002"/>
    <x v="0"/>
    <x v="1"/>
    <x v="2"/>
    <x v="381"/>
    <x v="0"/>
    <x v="3"/>
    <x v="15"/>
    <x v="2313"/>
    <x v="19"/>
    <n v="261.03206540000002"/>
    <n v="10.44"/>
    <n v="250.59206540000002"/>
    <x v="0"/>
    <s v="DECORATION CHARGES1109516"/>
  </r>
  <r>
    <n v="202002"/>
    <x v="0"/>
    <x v="1"/>
    <x v="2"/>
    <x v="537"/>
    <x v="0"/>
    <x v="1"/>
    <x v="1"/>
    <x v="2314"/>
    <x v="32"/>
    <n v="1087.6336060000001"/>
    <n v="418.98"/>
    <n v="668.65360600000008"/>
    <x v="0"/>
    <s v="DESKTOP1109223"/>
  </r>
  <r>
    <n v="202002"/>
    <x v="0"/>
    <x v="1"/>
    <x v="2"/>
    <x v="537"/>
    <x v="0"/>
    <x v="1"/>
    <x v="1"/>
    <x v="2315"/>
    <x v="16"/>
    <n v="365.84039469999999"/>
    <n v="86.88"/>
    <n v="278.96039469999999"/>
    <x v="0"/>
    <s v="DESKTOP1109249"/>
  </r>
  <r>
    <n v="202002"/>
    <x v="0"/>
    <x v="1"/>
    <x v="2"/>
    <x v="537"/>
    <x v="0"/>
    <x v="3"/>
    <x v="15"/>
    <x v="2314"/>
    <x v="40"/>
    <n v="381.6605199"/>
    <n v="37.880000000000003"/>
    <n v="343.7805199"/>
    <x v="0"/>
    <s v="DECORATION CHARGES1109223"/>
  </r>
  <r>
    <n v="202002"/>
    <x v="0"/>
    <x v="1"/>
    <x v="2"/>
    <x v="537"/>
    <x v="0"/>
    <x v="3"/>
    <x v="15"/>
    <x v="2315"/>
    <x v="42"/>
    <n v="115.0914107"/>
    <n v="37.790548860000001"/>
    <n v="77.300861839999996"/>
    <x v="0"/>
    <s v="DECORATION CHARGES1109249"/>
  </r>
  <r>
    <n v="202002"/>
    <x v="0"/>
    <x v="1"/>
    <x v="2"/>
    <x v="538"/>
    <x v="1"/>
    <x v="1"/>
    <x v="17"/>
    <x v="2316"/>
    <x v="149"/>
    <n v="965.02763579999998"/>
    <n v="575.86"/>
    <n v="389.16763579999997"/>
    <x v="0"/>
    <s v="GENERAL1109103"/>
  </r>
  <r>
    <n v="202002"/>
    <x v="0"/>
    <x v="1"/>
    <x v="2"/>
    <x v="538"/>
    <x v="1"/>
    <x v="1"/>
    <x v="17"/>
    <x v="2317"/>
    <x v="371"/>
    <n v="984.80279229999996"/>
    <n v="835.3"/>
    <n v="149.50279230000001"/>
    <x v="0"/>
    <s v="GENERAL1109560"/>
  </r>
  <r>
    <n v="202002"/>
    <x v="0"/>
    <x v="1"/>
    <x v="2"/>
    <x v="538"/>
    <x v="1"/>
    <x v="1"/>
    <x v="2"/>
    <x v="2318"/>
    <x v="79"/>
    <n v="124.58348580000001"/>
    <n v="60.56"/>
    <n v="64.023485800000003"/>
    <x v="0"/>
    <s v="UMBRELLAS1108695"/>
  </r>
  <r>
    <n v="202002"/>
    <x v="0"/>
    <x v="1"/>
    <x v="2"/>
    <x v="538"/>
    <x v="1"/>
    <x v="3"/>
    <x v="15"/>
    <x v="2318"/>
    <x v="372"/>
    <n v="256.72108129999998"/>
    <n v="60.127272120000001"/>
    <n v="196.59380917999999"/>
    <x v="0"/>
    <s v="DECORATION CHARGES1108695"/>
  </r>
  <r>
    <n v="202002"/>
    <x v="0"/>
    <x v="1"/>
    <x v="2"/>
    <x v="383"/>
    <x v="1"/>
    <x v="0"/>
    <x v="26"/>
    <x v="2319"/>
    <x v="2"/>
    <n v="84.32126719"/>
    <n v="28"/>
    <n v="56.32126719"/>
    <x v="0"/>
    <s v="DUFFELS1109440"/>
  </r>
  <r>
    <n v="202002"/>
    <x v="0"/>
    <x v="1"/>
    <x v="2"/>
    <x v="383"/>
    <x v="1"/>
    <x v="0"/>
    <x v="20"/>
    <x v="2320"/>
    <x v="14"/>
    <n v="19.860189640000002"/>
    <n v="6.78"/>
    <n v="13.08018964"/>
    <x v="0"/>
    <s v="TOTES1109941"/>
  </r>
  <r>
    <n v="202002"/>
    <x v="0"/>
    <x v="1"/>
    <x v="2"/>
    <x v="383"/>
    <x v="1"/>
    <x v="7"/>
    <x v="29"/>
    <x v="2321"/>
    <x v="15"/>
    <n v="253.4186302"/>
    <n v="74.52"/>
    <n v="178.89863020000001"/>
    <x v="0"/>
    <s v="CERAMICS1110085"/>
  </r>
  <r>
    <n v="202002"/>
    <x v="0"/>
    <x v="1"/>
    <x v="2"/>
    <x v="383"/>
    <x v="1"/>
    <x v="7"/>
    <x v="13"/>
    <x v="2322"/>
    <x v="261"/>
    <n v="715.70246299999997"/>
    <n v="279.26"/>
    <n v="436.44246299999998"/>
    <x v="0"/>
    <s v="SPORT BOTTLES1109242"/>
  </r>
  <r>
    <n v="202002"/>
    <x v="0"/>
    <x v="1"/>
    <x v="2"/>
    <x v="383"/>
    <x v="1"/>
    <x v="2"/>
    <x v="6"/>
    <x v="2323"/>
    <x v="14"/>
    <n v="71.951906820000005"/>
    <n v="51.12"/>
    <n v="20.831906820000007"/>
    <x v="0"/>
    <s v="T-SHIRTS &amp; ACTIVE TOPS1109382"/>
  </r>
  <r>
    <n v="202002"/>
    <x v="0"/>
    <x v="1"/>
    <x v="2"/>
    <x v="383"/>
    <x v="1"/>
    <x v="3"/>
    <x v="15"/>
    <x v="2322"/>
    <x v="373"/>
    <n v="274.71647369999999"/>
    <n v="25.98"/>
    <n v="248.7364737"/>
    <x v="0"/>
    <s v="DECORATION CHARGES1109242"/>
  </r>
  <r>
    <n v="202002"/>
    <x v="0"/>
    <x v="1"/>
    <x v="2"/>
    <x v="383"/>
    <x v="1"/>
    <x v="3"/>
    <x v="15"/>
    <x v="2320"/>
    <x v="184"/>
    <n v="109.53459169999999"/>
    <n v="29.420401630000001"/>
    <n v="80.114190069999992"/>
    <x v="0"/>
    <s v="DECORATION CHARGES1109941"/>
  </r>
  <r>
    <n v="202002"/>
    <x v="0"/>
    <x v="1"/>
    <x v="2"/>
    <x v="383"/>
    <x v="1"/>
    <x v="3"/>
    <x v="15"/>
    <x v="2321"/>
    <x v="123"/>
    <n v="200.9155897"/>
    <n v="36.76"/>
    <n v="164.15558970000001"/>
    <x v="0"/>
    <s v="DECORATION CHARGES1110085"/>
  </r>
  <r>
    <n v="202002"/>
    <x v="0"/>
    <x v="1"/>
    <x v="2"/>
    <x v="384"/>
    <x v="1"/>
    <x v="1"/>
    <x v="17"/>
    <x v="2324"/>
    <x v="16"/>
    <n v="29.662734709999999"/>
    <n v="8.08"/>
    <n v="21.582734709999997"/>
    <x v="0"/>
    <s v="GENERAL1109442"/>
  </r>
  <r>
    <n v="202002"/>
    <x v="0"/>
    <x v="1"/>
    <x v="2"/>
    <x v="384"/>
    <x v="1"/>
    <x v="1"/>
    <x v="14"/>
    <x v="2325"/>
    <x v="15"/>
    <n v="164.62817759999999"/>
    <n v="50.16"/>
    <n v="114.46817759999999"/>
    <x v="0"/>
    <s v="STATIONERY1110119"/>
  </r>
  <r>
    <n v="202002"/>
    <x v="0"/>
    <x v="1"/>
    <x v="2"/>
    <x v="384"/>
    <x v="1"/>
    <x v="1"/>
    <x v="2"/>
    <x v="2326"/>
    <x v="15"/>
    <n v="694.10799210000005"/>
    <n v="190.28"/>
    <n v="503.82799210000007"/>
    <x v="0"/>
    <s v="UMBRELLAS1109603"/>
  </r>
  <r>
    <n v="202002"/>
    <x v="0"/>
    <x v="1"/>
    <x v="2"/>
    <x v="384"/>
    <x v="1"/>
    <x v="5"/>
    <x v="10"/>
    <x v="2327"/>
    <x v="325"/>
    <n v="-837.20102440000005"/>
    <n v="-188.42"/>
    <n v="-648.78102440000009"/>
    <x v="1"/>
    <s v="HOUSEWARES1109495"/>
  </r>
  <r>
    <n v="202002"/>
    <x v="0"/>
    <x v="1"/>
    <x v="2"/>
    <x v="384"/>
    <x v="1"/>
    <x v="3"/>
    <x v="15"/>
    <x v="2328"/>
    <x v="17"/>
    <n v="188.85274430000001"/>
    <n v="36.78"/>
    <n v="152.07274430000001"/>
    <x v="0"/>
    <s v="DECORATION CHARGES1109503"/>
  </r>
  <r>
    <n v="202002"/>
    <x v="0"/>
    <x v="1"/>
    <x v="2"/>
    <x v="384"/>
    <x v="1"/>
    <x v="3"/>
    <x v="15"/>
    <x v="2326"/>
    <x v="123"/>
    <n v="279.62071250000002"/>
    <n v="38.880000000000003"/>
    <n v="240.74071250000003"/>
    <x v="0"/>
    <s v="DECORATION CHARGES1109603"/>
  </r>
  <r>
    <n v="202002"/>
    <x v="0"/>
    <x v="1"/>
    <x v="2"/>
    <x v="384"/>
    <x v="1"/>
    <x v="6"/>
    <x v="12"/>
    <x v="2328"/>
    <x v="38"/>
    <n v="456.86543990000001"/>
    <n v="164.38"/>
    <n v="292.48543990000002"/>
    <x v="0"/>
    <s v="POWER1109503"/>
  </r>
  <r>
    <n v="202002"/>
    <x v="0"/>
    <x v="1"/>
    <x v="2"/>
    <x v="385"/>
    <x v="1"/>
    <x v="0"/>
    <x v="0"/>
    <x v="2329"/>
    <x v="7"/>
    <n v="6.2884997580000004"/>
    <n v="1.64"/>
    <n v="4.6484997580000007"/>
    <x v="0"/>
    <s v="BUSINESS CASES1109426"/>
  </r>
  <r>
    <n v="202002"/>
    <x v="0"/>
    <x v="1"/>
    <x v="2"/>
    <x v="385"/>
    <x v="1"/>
    <x v="0"/>
    <x v="20"/>
    <x v="2330"/>
    <x v="16"/>
    <n v="169.0775878"/>
    <n v="65.38"/>
    <n v="103.69758780000001"/>
    <x v="0"/>
    <s v="TOTES1109590"/>
  </r>
  <r>
    <n v="202002"/>
    <x v="0"/>
    <x v="1"/>
    <x v="2"/>
    <x v="385"/>
    <x v="1"/>
    <x v="9"/>
    <x v="28"/>
    <x v="2331"/>
    <x v="31"/>
    <n v="799.41070030000003"/>
    <n v="235.66"/>
    <n v="563.75070030000006"/>
    <x v="0"/>
    <s v="HEADWEAR1110236"/>
  </r>
  <r>
    <n v="202002"/>
    <x v="0"/>
    <x v="1"/>
    <x v="2"/>
    <x v="385"/>
    <x v="1"/>
    <x v="3"/>
    <x v="15"/>
    <x v="2330"/>
    <x v="42"/>
    <n v="145.9406548"/>
    <n v="23.58"/>
    <n v="122.36065480000001"/>
    <x v="0"/>
    <s v="DECORATION CHARGES1109590"/>
  </r>
  <r>
    <n v="202002"/>
    <x v="0"/>
    <x v="1"/>
    <x v="2"/>
    <x v="387"/>
    <x v="1"/>
    <x v="0"/>
    <x v="20"/>
    <x v="2332"/>
    <x v="0"/>
    <n v="126.56100139999999"/>
    <n v="47.76"/>
    <n v="78.80100139999999"/>
    <x v="0"/>
    <s v="TOTES1108819"/>
  </r>
  <r>
    <n v="202002"/>
    <x v="0"/>
    <x v="1"/>
    <x v="2"/>
    <x v="387"/>
    <x v="1"/>
    <x v="0"/>
    <x v="20"/>
    <x v="2333"/>
    <x v="2"/>
    <n v="143.66651179999999"/>
    <n v="39.72"/>
    <n v="103.9465118"/>
    <x v="0"/>
    <s v="TOTES1109517"/>
  </r>
  <r>
    <n v="202002"/>
    <x v="0"/>
    <x v="1"/>
    <x v="2"/>
    <x v="387"/>
    <x v="1"/>
    <x v="0"/>
    <x v="20"/>
    <x v="2334"/>
    <x v="0"/>
    <n v="611.05233499999997"/>
    <n v="197.54"/>
    <n v="413.51233500000001"/>
    <x v="0"/>
    <s v="TOTES1109911"/>
  </r>
  <r>
    <n v="202002"/>
    <x v="0"/>
    <x v="1"/>
    <x v="2"/>
    <x v="387"/>
    <x v="1"/>
    <x v="7"/>
    <x v="13"/>
    <x v="2334"/>
    <x v="0"/>
    <n v="1506.866923"/>
    <n v="388.72"/>
    <n v="1118.146923"/>
    <x v="0"/>
    <s v="SPORT BOTTLES1109911"/>
  </r>
  <r>
    <n v="202002"/>
    <x v="0"/>
    <x v="1"/>
    <x v="2"/>
    <x v="387"/>
    <x v="1"/>
    <x v="1"/>
    <x v="3"/>
    <x v="2334"/>
    <x v="20"/>
    <n v="169.0775878"/>
    <n v="41.06"/>
    <n v="128.0175878"/>
    <x v="0"/>
    <s v="WRITING1109911"/>
  </r>
  <r>
    <n v="202002"/>
    <x v="0"/>
    <x v="1"/>
    <x v="2"/>
    <x v="387"/>
    <x v="1"/>
    <x v="5"/>
    <x v="10"/>
    <x v="2334"/>
    <x v="0"/>
    <n v="901.74713510000004"/>
    <n v="271.64"/>
    <n v="630.10713510000005"/>
    <x v="0"/>
    <s v="HOUSEWARES1109911"/>
  </r>
  <r>
    <n v="202002"/>
    <x v="0"/>
    <x v="1"/>
    <x v="2"/>
    <x v="387"/>
    <x v="1"/>
    <x v="3"/>
    <x v="15"/>
    <x v="2332"/>
    <x v="83"/>
    <n v="448.89605189999997"/>
    <n v="95.780580400000005"/>
    <n v="353.11547149999996"/>
    <x v="0"/>
    <s v="DECORATION CHARGES1108819"/>
  </r>
  <r>
    <n v="202002"/>
    <x v="0"/>
    <x v="1"/>
    <x v="2"/>
    <x v="387"/>
    <x v="1"/>
    <x v="3"/>
    <x v="15"/>
    <x v="2333"/>
    <x v="66"/>
    <n v="114.8145585"/>
    <n v="30.03379456"/>
    <n v="84.78076394"/>
    <x v="0"/>
    <s v="DECORATION CHARGES1109517"/>
  </r>
  <r>
    <n v="202002"/>
    <x v="0"/>
    <x v="1"/>
    <x v="2"/>
    <x v="387"/>
    <x v="1"/>
    <x v="3"/>
    <x v="15"/>
    <x v="2334"/>
    <x v="374"/>
    <n v="1006.357713"/>
    <n v="119.4284905"/>
    <n v="886.92922250000004"/>
    <x v="0"/>
    <s v="DECORATION CHARGES1109911"/>
  </r>
  <r>
    <n v="202002"/>
    <x v="0"/>
    <x v="1"/>
    <x v="2"/>
    <x v="539"/>
    <x v="0"/>
    <x v="1"/>
    <x v="21"/>
    <x v="2335"/>
    <x v="16"/>
    <n v="337.16641779999998"/>
    <n v="83.36"/>
    <n v="253.80641779999996"/>
    <x v="0"/>
    <s v="KEYCHAINS1109208"/>
  </r>
  <r>
    <n v="202002"/>
    <x v="0"/>
    <x v="1"/>
    <x v="2"/>
    <x v="539"/>
    <x v="0"/>
    <x v="3"/>
    <x v="15"/>
    <x v="2335"/>
    <x v="42"/>
    <n v="162.74953780000001"/>
    <n v="18.02"/>
    <n v="144.7295378"/>
    <x v="0"/>
    <s v="DECORATION CHARGES1109208"/>
  </r>
  <r>
    <n v="202002"/>
    <x v="0"/>
    <x v="1"/>
    <x v="2"/>
    <x v="539"/>
    <x v="0"/>
    <x v="3"/>
    <x v="15"/>
    <x v="2336"/>
    <x v="56"/>
    <n v="370.58643230000001"/>
    <n v="72.548490459999996"/>
    <n v="298.03794184000003"/>
    <x v="0"/>
    <s v="DECORATION CHARGES1110081"/>
  </r>
  <r>
    <n v="202002"/>
    <x v="0"/>
    <x v="1"/>
    <x v="2"/>
    <x v="539"/>
    <x v="0"/>
    <x v="6"/>
    <x v="32"/>
    <x v="2336"/>
    <x v="0"/>
    <n v="106.7858449"/>
    <n v="26"/>
    <n v="80.785844900000001"/>
    <x v="0"/>
    <s v="GENERAL TECH1110081"/>
  </r>
  <r>
    <n v="202002"/>
    <x v="0"/>
    <x v="1"/>
    <x v="2"/>
    <x v="388"/>
    <x v="1"/>
    <x v="5"/>
    <x v="24"/>
    <x v="2337"/>
    <x v="375"/>
    <n v="5018.5490970000001"/>
    <n v="6379.32"/>
    <n v="-1360.7709029999996"/>
    <x v="0"/>
    <s v="HBA1109044"/>
  </r>
  <r>
    <n v="202002"/>
    <x v="0"/>
    <x v="1"/>
    <x v="2"/>
    <x v="389"/>
    <x v="1"/>
    <x v="0"/>
    <x v="20"/>
    <x v="2338"/>
    <x v="16"/>
    <n v="435.05344239999999"/>
    <n v="166.88"/>
    <n v="268.1734424"/>
    <x v="0"/>
    <s v="TOTES1109388"/>
  </r>
  <r>
    <n v="202002"/>
    <x v="0"/>
    <x v="1"/>
    <x v="2"/>
    <x v="389"/>
    <x v="1"/>
    <x v="0"/>
    <x v="20"/>
    <x v="2339"/>
    <x v="376"/>
    <n v="2788.2970620000001"/>
    <n v="817.38"/>
    <n v="1970.917062"/>
    <x v="0"/>
    <s v="TOTES1109569"/>
  </r>
  <r>
    <n v="202002"/>
    <x v="0"/>
    <x v="1"/>
    <x v="2"/>
    <x v="389"/>
    <x v="1"/>
    <x v="1"/>
    <x v="3"/>
    <x v="2340"/>
    <x v="18"/>
    <n v="203.68411169999999"/>
    <n v="73.5"/>
    <n v="130.18411169999999"/>
    <x v="0"/>
    <s v="WRITING1109801"/>
  </r>
  <r>
    <n v="202002"/>
    <x v="0"/>
    <x v="1"/>
    <x v="2"/>
    <x v="389"/>
    <x v="1"/>
    <x v="3"/>
    <x v="15"/>
    <x v="2338"/>
    <x v="42"/>
    <n v="166.1113144"/>
    <n v="23.58"/>
    <n v="142.53131439999999"/>
    <x v="0"/>
    <s v="DECORATION CHARGES1109388"/>
  </r>
  <r>
    <n v="202002"/>
    <x v="0"/>
    <x v="1"/>
    <x v="2"/>
    <x v="389"/>
    <x v="1"/>
    <x v="3"/>
    <x v="15"/>
    <x v="2339"/>
    <x v="377"/>
    <n v="2391.2119200000002"/>
    <n v="632.80145210000001"/>
    <n v="1758.4104679000002"/>
    <x v="0"/>
    <s v="DECORATION CHARGES1109569"/>
  </r>
  <r>
    <n v="202002"/>
    <x v="0"/>
    <x v="1"/>
    <x v="2"/>
    <x v="389"/>
    <x v="1"/>
    <x v="3"/>
    <x v="15"/>
    <x v="2340"/>
    <x v="137"/>
    <n v="449.88480970000001"/>
    <n v="81.52"/>
    <n v="368.36480970000002"/>
    <x v="0"/>
    <s v="DECORATION CHARGES1109801"/>
  </r>
  <r>
    <n v="202002"/>
    <x v="0"/>
    <x v="1"/>
    <x v="2"/>
    <x v="391"/>
    <x v="1"/>
    <x v="7"/>
    <x v="13"/>
    <x v="2341"/>
    <x v="6"/>
    <n v="5.2641466530000001"/>
    <n v="1.92"/>
    <n v="3.3441466530000001"/>
    <x v="0"/>
    <s v="SPORT BOTTLES1109321"/>
  </r>
  <r>
    <n v="202002"/>
    <x v="0"/>
    <x v="1"/>
    <x v="2"/>
    <x v="391"/>
    <x v="1"/>
    <x v="5"/>
    <x v="40"/>
    <x v="2342"/>
    <x v="6"/>
    <n v="2.912880548"/>
    <n v="0.8"/>
    <n v="2.1128805479999997"/>
    <x v="0"/>
    <s v="TOWELS1109319"/>
  </r>
  <r>
    <n v="202002"/>
    <x v="0"/>
    <x v="1"/>
    <x v="2"/>
    <x v="394"/>
    <x v="1"/>
    <x v="0"/>
    <x v="27"/>
    <x v="2343"/>
    <x v="18"/>
    <n v="1735.26998"/>
    <n v="463.92"/>
    <n v="1271.34998"/>
    <x v="0"/>
    <s v="TRAVEL GIFTS1109726"/>
  </r>
  <r>
    <n v="202002"/>
    <x v="0"/>
    <x v="1"/>
    <x v="2"/>
    <x v="394"/>
    <x v="1"/>
    <x v="1"/>
    <x v="14"/>
    <x v="2344"/>
    <x v="32"/>
    <n v="3401.3269129999999"/>
    <n v="1010.42"/>
    <n v="2390.9069129999998"/>
    <x v="0"/>
    <s v="STATIONERY1108157"/>
  </r>
  <r>
    <n v="202002"/>
    <x v="0"/>
    <x v="1"/>
    <x v="2"/>
    <x v="394"/>
    <x v="1"/>
    <x v="1"/>
    <x v="3"/>
    <x v="2345"/>
    <x v="18"/>
    <n v="3658.4039469999998"/>
    <n v="796.62"/>
    <n v="2861.7839469999999"/>
    <x v="0"/>
    <s v="WRITING1109364"/>
  </r>
  <r>
    <n v="202002"/>
    <x v="0"/>
    <x v="1"/>
    <x v="2"/>
    <x v="394"/>
    <x v="1"/>
    <x v="3"/>
    <x v="15"/>
    <x v="2344"/>
    <x v="40"/>
    <n v="690.15296079999996"/>
    <n v="41.18"/>
    <n v="648.97296080000001"/>
    <x v="0"/>
    <s v="DECORATION CHARGES1108157"/>
  </r>
  <r>
    <n v="202002"/>
    <x v="0"/>
    <x v="1"/>
    <x v="2"/>
    <x v="394"/>
    <x v="1"/>
    <x v="3"/>
    <x v="15"/>
    <x v="2345"/>
    <x v="61"/>
    <n v="390.55934029999997"/>
    <n v="45.76"/>
    <n v="344.79934029999998"/>
    <x v="0"/>
    <s v="DECORATION CHARGES1109364"/>
  </r>
  <r>
    <n v="202002"/>
    <x v="0"/>
    <x v="1"/>
    <x v="2"/>
    <x v="394"/>
    <x v="1"/>
    <x v="3"/>
    <x v="15"/>
    <x v="2343"/>
    <x v="19"/>
    <n v="503.2777322"/>
    <n v="31.18"/>
    <n v="472.0977322"/>
    <x v="0"/>
    <s v="DECORATION CHARGES1109726"/>
  </r>
  <r>
    <n v="202002"/>
    <x v="0"/>
    <x v="1"/>
    <x v="2"/>
    <x v="395"/>
    <x v="1"/>
    <x v="0"/>
    <x v="20"/>
    <x v="2346"/>
    <x v="6"/>
    <n v="1.690775878"/>
    <n v="0.66"/>
    <n v="1.030775878"/>
    <x v="0"/>
    <s v="TOTES1110192"/>
  </r>
  <r>
    <n v="202002"/>
    <x v="0"/>
    <x v="1"/>
    <x v="2"/>
    <x v="395"/>
    <x v="1"/>
    <x v="7"/>
    <x v="31"/>
    <x v="2347"/>
    <x v="18"/>
    <n v="2077.3801870000002"/>
    <n v="440.08"/>
    <n v="1637.3001870000003"/>
    <x v="0"/>
    <s v="MUGS &amp; TUMBLERS1109422"/>
  </r>
  <r>
    <n v="202002"/>
    <x v="0"/>
    <x v="1"/>
    <x v="2"/>
    <x v="395"/>
    <x v="1"/>
    <x v="7"/>
    <x v="13"/>
    <x v="2348"/>
    <x v="18"/>
    <n v="1794.59545"/>
    <n v="684.42"/>
    <n v="1110.1754500000002"/>
    <x v="0"/>
    <s v="SPORT BOTTLES1109423"/>
  </r>
  <r>
    <n v="202002"/>
    <x v="0"/>
    <x v="1"/>
    <x v="2"/>
    <x v="395"/>
    <x v="1"/>
    <x v="2"/>
    <x v="6"/>
    <x v="2349"/>
    <x v="6"/>
    <n v="5.3373147320000003"/>
    <n v="5"/>
    <n v="0.33731473200000028"/>
    <x v="0"/>
    <s v="T-SHIRTS &amp; ACTIVE TOPS1110337"/>
  </r>
  <r>
    <n v="202002"/>
    <x v="0"/>
    <x v="1"/>
    <x v="2"/>
    <x v="395"/>
    <x v="1"/>
    <x v="3"/>
    <x v="15"/>
    <x v="2347"/>
    <x v="61"/>
    <n v="350.02026949999998"/>
    <n v="40.92"/>
    <n v="309.10026949999997"/>
    <x v="0"/>
    <s v="DECORATION CHARGES1109422"/>
  </r>
  <r>
    <n v="202002"/>
    <x v="0"/>
    <x v="1"/>
    <x v="2"/>
    <x v="395"/>
    <x v="1"/>
    <x v="3"/>
    <x v="15"/>
    <x v="2348"/>
    <x v="19"/>
    <n v="563.59195939999995"/>
    <n v="31.18"/>
    <n v="532.4119594"/>
    <x v="0"/>
    <s v="DECORATION CHARGES1109423"/>
  </r>
  <r>
    <n v="202002"/>
    <x v="0"/>
    <x v="1"/>
    <x v="2"/>
    <x v="395"/>
    <x v="1"/>
    <x v="4"/>
    <x v="8"/>
    <x v="2350"/>
    <x v="148"/>
    <n v="-232.79314199999999"/>
    <n v="-74.36"/>
    <n v="-158.43314199999998"/>
    <x v="1"/>
    <s v="JACKETS1109757"/>
  </r>
  <r>
    <n v="202002"/>
    <x v="0"/>
    <x v="1"/>
    <x v="2"/>
    <x v="396"/>
    <x v="1"/>
    <x v="0"/>
    <x v="20"/>
    <x v="2351"/>
    <x v="16"/>
    <n v="170.46184880000001"/>
    <n v="56.18"/>
    <n v="114.28184880000001"/>
    <x v="0"/>
    <s v="TOTES1108962"/>
  </r>
  <r>
    <n v="202002"/>
    <x v="0"/>
    <x v="1"/>
    <x v="2"/>
    <x v="396"/>
    <x v="1"/>
    <x v="0"/>
    <x v="20"/>
    <x v="2352"/>
    <x v="16"/>
    <n v="170.46184880000001"/>
    <n v="56.18"/>
    <n v="114.28184880000001"/>
    <x v="0"/>
    <s v="TOTES1108965"/>
  </r>
  <r>
    <n v="202002"/>
    <x v="0"/>
    <x v="1"/>
    <x v="2"/>
    <x v="396"/>
    <x v="1"/>
    <x v="0"/>
    <x v="20"/>
    <x v="2353"/>
    <x v="2"/>
    <n v="18.212919110000001"/>
    <n v="5.72"/>
    <n v="12.492919110000003"/>
    <x v="0"/>
    <s v="TOTES1109355"/>
  </r>
  <r>
    <n v="202002"/>
    <x v="0"/>
    <x v="1"/>
    <x v="2"/>
    <x v="396"/>
    <x v="1"/>
    <x v="1"/>
    <x v="1"/>
    <x v="2354"/>
    <x v="18"/>
    <n v="571.50202200000001"/>
    <n v="203.56"/>
    <n v="367.94202200000001"/>
    <x v="0"/>
    <s v="DESKTOP1109611"/>
  </r>
  <r>
    <n v="202002"/>
    <x v="0"/>
    <x v="1"/>
    <x v="2"/>
    <x v="396"/>
    <x v="1"/>
    <x v="1"/>
    <x v="1"/>
    <x v="2355"/>
    <x v="21"/>
    <n v="258.5601709"/>
    <n v="90.54"/>
    <n v="168.02017089999998"/>
    <x v="0"/>
    <s v="DESKTOP1109698"/>
  </r>
  <r>
    <n v="202002"/>
    <x v="0"/>
    <x v="1"/>
    <x v="2"/>
    <x v="396"/>
    <x v="1"/>
    <x v="1"/>
    <x v="21"/>
    <x v="2356"/>
    <x v="21"/>
    <n v="173.03261910000001"/>
    <n v="40.58"/>
    <n v="132.45261909999999"/>
    <x v="0"/>
    <s v="KEYCHAINS1109112"/>
  </r>
  <r>
    <n v="202002"/>
    <x v="0"/>
    <x v="1"/>
    <x v="2"/>
    <x v="396"/>
    <x v="1"/>
    <x v="1"/>
    <x v="14"/>
    <x v="2357"/>
    <x v="16"/>
    <n v="473.21949430000001"/>
    <n v="144.38"/>
    <n v="328.83949430000001"/>
    <x v="0"/>
    <s v="STATIONERY1109638"/>
  </r>
  <r>
    <n v="202002"/>
    <x v="0"/>
    <x v="1"/>
    <x v="2"/>
    <x v="396"/>
    <x v="1"/>
    <x v="1"/>
    <x v="14"/>
    <x v="2358"/>
    <x v="1"/>
    <n v="19.023700529999999"/>
    <n v="6.46"/>
    <n v="12.563700529999998"/>
    <x v="0"/>
    <s v="STATIONERY1110131"/>
  </r>
  <r>
    <n v="202002"/>
    <x v="0"/>
    <x v="1"/>
    <x v="2"/>
    <x v="396"/>
    <x v="1"/>
    <x v="1"/>
    <x v="3"/>
    <x v="2359"/>
    <x v="18"/>
    <n v="158.20125179999999"/>
    <n v="64.84"/>
    <n v="93.361251799999991"/>
    <x v="0"/>
    <s v="WRITING1108971"/>
  </r>
  <r>
    <n v="202002"/>
    <x v="0"/>
    <x v="1"/>
    <x v="2"/>
    <x v="396"/>
    <x v="1"/>
    <x v="5"/>
    <x v="30"/>
    <x v="2360"/>
    <x v="78"/>
    <n v="2906.9480010000002"/>
    <n v="957.3"/>
    <n v="1949.6480010000002"/>
    <x v="0"/>
    <s v="OUTDOOR &amp; LEISURE1109247"/>
  </r>
  <r>
    <n v="202002"/>
    <x v="0"/>
    <x v="1"/>
    <x v="2"/>
    <x v="396"/>
    <x v="1"/>
    <x v="5"/>
    <x v="30"/>
    <x v="2361"/>
    <x v="15"/>
    <n v="293.66107360000001"/>
    <n v="78.16"/>
    <n v="215.50107360000001"/>
    <x v="0"/>
    <s v="OUTDOOR &amp; LEISURE1109574"/>
  </r>
  <r>
    <n v="202002"/>
    <x v="0"/>
    <x v="1"/>
    <x v="2"/>
    <x v="396"/>
    <x v="1"/>
    <x v="5"/>
    <x v="30"/>
    <x v="2362"/>
    <x v="15"/>
    <n v="293.66107360000001"/>
    <n v="78.16"/>
    <n v="215.50107360000001"/>
    <x v="0"/>
    <s v="OUTDOOR &amp; LEISURE1109621"/>
  </r>
  <r>
    <n v="202002"/>
    <x v="0"/>
    <x v="1"/>
    <x v="2"/>
    <x v="396"/>
    <x v="1"/>
    <x v="5"/>
    <x v="23"/>
    <x v="2363"/>
    <x v="98"/>
    <n v="31.766811350000001"/>
    <n v="13.46"/>
    <n v="18.30681135"/>
    <x v="0"/>
    <s v="SAFETY AUTO &amp; TOOLS1109759"/>
  </r>
  <r>
    <n v="202002"/>
    <x v="0"/>
    <x v="1"/>
    <x v="2"/>
    <x v="396"/>
    <x v="1"/>
    <x v="3"/>
    <x v="15"/>
    <x v="2351"/>
    <x v="42"/>
    <n v="145.9406548"/>
    <n v="23.58"/>
    <n v="122.36065480000001"/>
    <x v="0"/>
    <s v="DECORATION CHARGES1108962"/>
  </r>
  <r>
    <n v="202002"/>
    <x v="0"/>
    <x v="1"/>
    <x v="2"/>
    <x v="396"/>
    <x v="1"/>
    <x v="3"/>
    <x v="15"/>
    <x v="2352"/>
    <x v="42"/>
    <n v="143.56763599999999"/>
    <n v="23.58"/>
    <n v="119.98763599999999"/>
    <x v="0"/>
    <s v="DECORATION CHARGES1108965"/>
  </r>
  <r>
    <n v="202002"/>
    <x v="0"/>
    <x v="1"/>
    <x v="2"/>
    <x v="396"/>
    <x v="1"/>
    <x v="3"/>
    <x v="15"/>
    <x v="2359"/>
    <x v="19"/>
    <n v="149.30243139999999"/>
    <n v="27.88"/>
    <n v="121.42243139999999"/>
    <x v="0"/>
    <s v="DECORATION CHARGES1108971"/>
  </r>
  <r>
    <n v="202002"/>
    <x v="0"/>
    <x v="1"/>
    <x v="2"/>
    <x v="396"/>
    <x v="1"/>
    <x v="3"/>
    <x v="15"/>
    <x v="2356"/>
    <x v="24"/>
    <n v="62.786121799999997"/>
    <n v="10.02"/>
    <n v="52.766121799999993"/>
    <x v="0"/>
    <s v="DECORATION CHARGES1109112"/>
  </r>
  <r>
    <n v="202002"/>
    <x v="0"/>
    <x v="1"/>
    <x v="2"/>
    <x v="396"/>
    <x v="1"/>
    <x v="3"/>
    <x v="15"/>
    <x v="2354"/>
    <x v="19"/>
    <n v="240.26815110000001"/>
    <n v="27.88"/>
    <n v="212.38815110000002"/>
    <x v="0"/>
    <s v="DECORATION CHARGES1109611"/>
  </r>
  <r>
    <n v="202002"/>
    <x v="0"/>
    <x v="1"/>
    <x v="2"/>
    <x v="396"/>
    <x v="1"/>
    <x v="3"/>
    <x v="15"/>
    <x v="2357"/>
    <x v="42"/>
    <n v="234.53335569999999"/>
    <n v="23.18"/>
    <n v="211.35335569999998"/>
    <x v="0"/>
    <s v="DECORATION CHARGES1109638"/>
  </r>
  <r>
    <n v="202002"/>
    <x v="0"/>
    <x v="1"/>
    <x v="2"/>
    <x v="396"/>
    <x v="1"/>
    <x v="3"/>
    <x v="15"/>
    <x v="2355"/>
    <x v="24"/>
    <n v="154.74059940000001"/>
    <n v="22.88"/>
    <n v="131.86059940000001"/>
    <x v="0"/>
    <s v="DECORATION CHARGES1109698"/>
  </r>
  <r>
    <n v="202002"/>
    <x v="0"/>
    <x v="1"/>
    <x v="2"/>
    <x v="396"/>
    <x v="1"/>
    <x v="3"/>
    <x v="15"/>
    <x v="2363"/>
    <x v="66"/>
    <n v="210.3443843"/>
    <n v="57.500128740000001"/>
    <n v="152.84425555999999"/>
    <x v="0"/>
    <s v="DECORATION CHARGES1109759"/>
  </r>
  <r>
    <n v="202002"/>
    <x v="0"/>
    <x v="1"/>
    <x v="2"/>
    <x v="540"/>
    <x v="0"/>
    <x v="1"/>
    <x v="17"/>
    <x v="2364"/>
    <x v="20"/>
    <n v="281.79597969999998"/>
    <n v="166.7"/>
    <n v="115.09597969999999"/>
    <x v="0"/>
    <s v="GENERAL1109714"/>
  </r>
  <r>
    <n v="202002"/>
    <x v="0"/>
    <x v="1"/>
    <x v="2"/>
    <x v="398"/>
    <x v="1"/>
    <x v="5"/>
    <x v="23"/>
    <x v="2365"/>
    <x v="152"/>
    <n v="2743.80296"/>
    <n v="2288.98"/>
    <n v="454.82295999999997"/>
    <x v="0"/>
    <s v="SAFETY AUTO &amp; TOOLS1109126"/>
  </r>
  <r>
    <n v="202002"/>
    <x v="0"/>
    <x v="1"/>
    <x v="2"/>
    <x v="399"/>
    <x v="1"/>
    <x v="0"/>
    <x v="20"/>
    <x v="2366"/>
    <x v="51"/>
    <n v="555.28639369999996"/>
    <n v="273.02"/>
    <n v="282.26639369999998"/>
    <x v="0"/>
    <s v="TOTES1109548"/>
  </r>
  <r>
    <n v="202002"/>
    <x v="0"/>
    <x v="1"/>
    <x v="2"/>
    <x v="399"/>
    <x v="1"/>
    <x v="0"/>
    <x v="20"/>
    <x v="2367"/>
    <x v="345"/>
    <n v="234.45425510000001"/>
    <n v="108.38"/>
    <n v="126.07425510000002"/>
    <x v="0"/>
    <s v="TOTES1109687"/>
  </r>
  <r>
    <n v="202002"/>
    <x v="0"/>
    <x v="1"/>
    <x v="2"/>
    <x v="399"/>
    <x v="1"/>
    <x v="7"/>
    <x v="13"/>
    <x v="2368"/>
    <x v="21"/>
    <n v="3682.628514"/>
    <n v="1452.5"/>
    <n v="2230.128514"/>
    <x v="0"/>
    <s v="SPORT BOTTLES1109536"/>
  </r>
  <r>
    <n v="202002"/>
    <x v="0"/>
    <x v="1"/>
    <x v="2"/>
    <x v="399"/>
    <x v="1"/>
    <x v="7"/>
    <x v="13"/>
    <x v="2369"/>
    <x v="206"/>
    <n v="1567.3986769999999"/>
    <n v="634.78"/>
    <n v="932.61867699999993"/>
    <x v="0"/>
    <s v="SPORT BOTTLES1109811"/>
  </r>
  <r>
    <n v="202002"/>
    <x v="0"/>
    <x v="1"/>
    <x v="2"/>
    <x v="399"/>
    <x v="1"/>
    <x v="1"/>
    <x v="3"/>
    <x v="2370"/>
    <x v="21"/>
    <n v="64.269258530000002"/>
    <n v="28.36"/>
    <n v="35.909258530000002"/>
    <x v="0"/>
    <s v="WRITING1109631"/>
  </r>
  <r>
    <n v="202002"/>
    <x v="0"/>
    <x v="1"/>
    <x v="2"/>
    <x v="399"/>
    <x v="1"/>
    <x v="5"/>
    <x v="23"/>
    <x v="2371"/>
    <x v="16"/>
    <n v="74.552339900000007"/>
    <n v="22.32"/>
    <n v="52.232339900000007"/>
    <x v="0"/>
    <s v="SAFETY AUTO &amp; TOOLS1109550"/>
  </r>
  <r>
    <n v="202002"/>
    <x v="0"/>
    <x v="1"/>
    <x v="2"/>
    <x v="399"/>
    <x v="1"/>
    <x v="3"/>
    <x v="15"/>
    <x v="2368"/>
    <x v="24"/>
    <n v="351.50340629999999"/>
    <n v="26.18"/>
    <n v="325.32340629999999"/>
    <x v="0"/>
    <s v="DECORATION CHARGES1109536"/>
  </r>
  <r>
    <n v="202002"/>
    <x v="0"/>
    <x v="1"/>
    <x v="2"/>
    <x v="399"/>
    <x v="1"/>
    <x v="3"/>
    <x v="15"/>
    <x v="2366"/>
    <x v="52"/>
    <n v="1023.75985"/>
    <n v="147.91999999999999"/>
    <n v="875.83985000000007"/>
    <x v="0"/>
    <s v="DECORATION CHARGES1109548"/>
  </r>
  <r>
    <n v="202002"/>
    <x v="0"/>
    <x v="1"/>
    <x v="2"/>
    <x v="399"/>
    <x v="1"/>
    <x v="3"/>
    <x v="15"/>
    <x v="2371"/>
    <x v="242"/>
    <n v="304.53740970000001"/>
    <n v="55.64"/>
    <n v="248.89740970000003"/>
    <x v="0"/>
    <s v="DECORATION CHARGES1109550"/>
  </r>
  <r>
    <n v="202002"/>
    <x v="0"/>
    <x v="1"/>
    <x v="2"/>
    <x v="399"/>
    <x v="1"/>
    <x v="3"/>
    <x v="15"/>
    <x v="2370"/>
    <x v="100"/>
    <n v="129.52727490000001"/>
    <n v="37.650064370000003"/>
    <n v="91.877210530000013"/>
    <x v="0"/>
    <s v="DECORATION CHARGES1109631"/>
  </r>
  <r>
    <n v="202002"/>
    <x v="0"/>
    <x v="1"/>
    <x v="2"/>
    <x v="399"/>
    <x v="1"/>
    <x v="3"/>
    <x v="15"/>
    <x v="2367"/>
    <x v="221"/>
    <n v="192.53092340000001"/>
    <n v="30.131726870000001"/>
    <n v="162.39919653000001"/>
    <x v="0"/>
    <s v="DECORATION CHARGES1109687"/>
  </r>
  <r>
    <n v="202002"/>
    <x v="0"/>
    <x v="1"/>
    <x v="2"/>
    <x v="399"/>
    <x v="1"/>
    <x v="3"/>
    <x v="15"/>
    <x v="2369"/>
    <x v="336"/>
    <n v="184.640636"/>
    <n v="23.78"/>
    <n v="160.860636"/>
    <x v="0"/>
    <s v="DECORATION CHARGES1109811"/>
  </r>
  <r>
    <n v="202002"/>
    <x v="0"/>
    <x v="1"/>
    <x v="2"/>
    <x v="541"/>
    <x v="1"/>
    <x v="3"/>
    <x v="25"/>
    <x v="2372"/>
    <x v="378"/>
    <n v="1606.6286319999999"/>
    <n v="1233.8800000000001"/>
    <n v="372.74863199999982"/>
    <x v="0"/>
    <s v="NONWEARABLES OTHERS1108865"/>
  </r>
  <r>
    <n v="202002"/>
    <x v="0"/>
    <x v="1"/>
    <x v="2"/>
    <x v="400"/>
    <x v="1"/>
    <x v="0"/>
    <x v="0"/>
    <x v="2373"/>
    <x v="2"/>
    <n v="128.3407655"/>
    <n v="47.54"/>
    <n v="80.800765500000011"/>
    <x v="0"/>
    <s v="BUSINESS CASES1109225"/>
  </r>
  <r>
    <n v="202002"/>
    <x v="0"/>
    <x v="1"/>
    <x v="2"/>
    <x v="400"/>
    <x v="1"/>
    <x v="5"/>
    <x v="23"/>
    <x v="2374"/>
    <x v="32"/>
    <n v="1101.4762149999999"/>
    <n v="933.38"/>
    <n v="168.09621499999992"/>
    <x v="0"/>
    <s v="SAFETY AUTO &amp; TOOLS1108976"/>
  </r>
  <r>
    <n v="202002"/>
    <x v="0"/>
    <x v="1"/>
    <x v="2"/>
    <x v="400"/>
    <x v="1"/>
    <x v="3"/>
    <x v="15"/>
    <x v="2373"/>
    <x v="184"/>
    <n v="122.467544"/>
    <n v="42.900401629999998"/>
    <n v="79.567142369999999"/>
    <x v="0"/>
    <s v="DECORATION CHARGES1109225"/>
  </r>
  <r>
    <n v="202002"/>
    <x v="0"/>
    <x v="1"/>
    <x v="2"/>
    <x v="401"/>
    <x v="1"/>
    <x v="9"/>
    <x v="28"/>
    <x v="2375"/>
    <x v="9"/>
    <n v="11.21251372"/>
    <n v="4.1399999999999997"/>
    <n v="7.0725137200000008"/>
    <x v="0"/>
    <s v="HEADWEAR1109825"/>
  </r>
  <r>
    <n v="202002"/>
    <x v="0"/>
    <x v="1"/>
    <x v="2"/>
    <x v="401"/>
    <x v="1"/>
    <x v="5"/>
    <x v="24"/>
    <x v="2376"/>
    <x v="32"/>
    <n v="622.91742880000004"/>
    <n v="210.22"/>
    <n v="412.69742880000001"/>
    <x v="0"/>
    <s v="HBA1109345"/>
  </r>
  <r>
    <n v="202002"/>
    <x v="0"/>
    <x v="1"/>
    <x v="2"/>
    <x v="401"/>
    <x v="1"/>
    <x v="3"/>
    <x v="15"/>
    <x v="2376"/>
    <x v="40"/>
    <n v="216.5379634"/>
    <n v="35.46"/>
    <n v="181.07796339999999"/>
    <x v="0"/>
    <s v="DECORATION CHARGES1109345"/>
  </r>
  <r>
    <n v="202002"/>
    <x v="0"/>
    <x v="1"/>
    <x v="2"/>
    <x v="542"/>
    <x v="1"/>
    <x v="0"/>
    <x v="18"/>
    <x v="2377"/>
    <x v="7"/>
    <n v="14.23613514"/>
    <n v="5.88"/>
    <n v="8.3561351399999992"/>
    <x v="0"/>
    <s v="BACKPACKS1109332"/>
  </r>
  <r>
    <n v="202002"/>
    <x v="0"/>
    <x v="1"/>
    <x v="2"/>
    <x v="542"/>
    <x v="1"/>
    <x v="0"/>
    <x v="18"/>
    <x v="2378"/>
    <x v="13"/>
    <n v="7.3583357229999997"/>
    <n v="4.8600000000000003"/>
    <n v="2.4983357229999994"/>
    <x v="0"/>
    <s v="BACKPACKS1109656"/>
  </r>
  <r>
    <n v="202002"/>
    <x v="0"/>
    <x v="1"/>
    <x v="2"/>
    <x v="542"/>
    <x v="1"/>
    <x v="0"/>
    <x v="20"/>
    <x v="2379"/>
    <x v="20"/>
    <n v="385.61555120000003"/>
    <n v="131.36000000000001"/>
    <n v="254.25555120000001"/>
    <x v="0"/>
    <s v="TOTES1109113"/>
  </r>
  <r>
    <n v="202002"/>
    <x v="0"/>
    <x v="1"/>
    <x v="2"/>
    <x v="542"/>
    <x v="1"/>
    <x v="0"/>
    <x v="20"/>
    <x v="2378"/>
    <x v="6"/>
    <n v="2.4026815109999999"/>
    <n v="1.52"/>
    <n v="0.88268151099999992"/>
    <x v="0"/>
    <s v="TOTES1109656"/>
  </r>
  <r>
    <n v="202002"/>
    <x v="0"/>
    <x v="1"/>
    <x v="2"/>
    <x v="542"/>
    <x v="1"/>
    <x v="7"/>
    <x v="31"/>
    <x v="2378"/>
    <x v="7"/>
    <n v="9.5533780910000008"/>
    <n v="5.3"/>
    <n v="4.253378091000001"/>
    <x v="0"/>
    <s v="MUGS &amp; TUMBLERS1109656"/>
  </r>
  <r>
    <n v="202002"/>
    <x v="0"/>
    <x v="1"/>
    <x v="2"/>
    <x v="542"/>
    <x v="1"/>
    <x v="7"/>
    <x v="13"/>
    <x v="2378"/>
    <x v="7"/>
    <n v="18.274222089999999"/>
    <n v="12.26"/>
    <n v="6.0142220899999987"/>
    <x v="0"/>
    <s v="SPORT BOTTLES1109656"/>
  </r>
  <r>
    <n v="202002"/>
    <x v="0"/>
    <x v="1"/>
    <x v="2"/>
    <x v="542"/>
    <x v="1"/>
    <x v="1"/>
    <x v="1"/>
    <x v="2378"/>
    <x v="7"/>
    <n v="12.503831440000001"/>
    <n v="7.08"/>
    <n v="5.4238314400000007"/>
    <x v="0"/>
    <s v="DESKTOP1109656"/>
  </r>
  <r>
    <n v="202002"/>
    <x v="0"/>
    <x v="1"/>
    <x v="2"/>
    <x v="542"/>
    <x v="1"/>
    <x v="1"/>
    <x v="17"/>
    <x v="2380"/>
    <x v="30"/>
    <n v="553.70438119999994"/>
    <n v="247.12"/>
    <n v="306.58438119999994"/>
    <x v="0"/>
    <s v="GENERAL1109458"/>
  </r>
  <r>
    <n v="202002"/>
    <x v="0"/>
    <x v="1"/>
    <x v="2"/>
    <x v="542"/>
    <x v="1"/>
    <x v="1"/>
    <x v="17"/>
    <x v="2378"/>
    <x v="6"/>
    <n v="3.7375045729999998"/>
    <n v="2.2200000000000002"/>
    <n v="1.5175045729999996"/>
    <x v="0"/>
    <s v="GENERAL1109656"/>
  </r>
  <r>
    <n v="202002"/>
    <x v="0"/>
    <x v="1"/>
    <x v="2"/>
    <x v="542"/>
    <x v="1"/>
    <x v="1"/>
    <x v="17"/>
    <x v="2381"/>
    <x v="16"/>
    <n v="86.615185339999996"/>
    <n v="35"/>
    <n v="51.615185339999996"/>
    <x v="0"/>
    <s v="GENERAL1109719"/>
  </r>
  <r>
    <n v="202002"/>
    <x v="0"/>
    <x v="1"/>
    <x v="2"/>
    <x v="542"/>
    <x v="1"/>
    <x v="1"/>
    <x v="21"/>
    <x v="2378"/>
    <x v="6"/>
    <n v="0.65258016399999996"/>
    <n v="0.4"/>
    <n v="0.25258016399999994"/>
    <x v="0"/>
    <s v="KEYCHAINS1109656"/>
  </r>
  <r>
    <n v="202002"/>
    <x v="0"/>
    <x v="1"/>
    <x v="2"/>
    <x v="542"/>
    <x v="1"/>
    <x v="1"/>
    <x v="14"/>
    <x v="2378"/>
    <x v="7"/>
    <n v="6.2153316790000002"/>
    <n v="4.76"/>
    <n v="1.4553316790000004"/>
    <x v="0"/>
    <s v="STATIONERY1109656"/>
  </r>
  <r>
    <n v="202002"/>
    <x v="0"/>
    <x v="1"/>
    <x v="2"/>
    <x v="542"/>
    <x v="1"/>
    <x v="1"/>
    <x v="3"/>
    <x v="2382"/>
    <x v="32"/>
    <n v="193.79653339999999"/>
    <n v="135.66"/>
    <n v="58.13653339999999"/>
    <x v="0"/>
    <s v="WRITING1108108"/>
  </r>
  <r>
    <n v="202002"/>
    <x v="0"/>
    <x v="1"/>
    <x v="2"/>
    <x v="542"/>
    <x v="1"/>
    <x v="1"/>
    <x v="3"/>
    <x v="2378"/>
    <x v="59"/>
    <n v="9.9132859389999997"/>
    <n v="9.1"/>
    <n v="0.81328593900000001"/>
    <x v="0"/>
    <s v="WRITING1109656"/>
  </r>
  <r>
    <n v="202002"/>
    <x v="0"/>
    <x v="1"/>
    <x v="2"/>
    <x v="542"/>
    <x v="1"/>
    <x v="5"/>
    <x v="33"/>
    <x v="2378"/>
    <x v="6"/>
    <n v="11.627791999999999"/>
    <n v="7.86"/>
    <n v="3.7677919999999991"/>
    <x v="0"/>
    <s v="BLANKETS1109656"/>
  </r>
  <r>
    <n v="202002"/>
    <x v="0"/>
    <x v="1"/>
    <x v="2"/>
    <x v="542"/>
    <x v="1"/>
    <x v="5"/>
    <x v="30"/>
    <x v="2378"/>
    <x v="34"/>
    <n v="5.0149796809999998"/>
    <n v="2.82"/>
    <n v="2.194979681"/>
    <x v="0"/>
    <s v="OUTDOOR &amp; LEISURE1109656"/>
  </r>
  <r>
    <n v="202002"/>
    <x v="0"/>
    <x v="1"/>
    <x v="2"/>
    <x v="542"/>
    <x v="1"/>
    <x v="5"/>
    <x v="23"/>
    <x v="2378"/>
    <x v="7"/>
    <n v="13.08324352"/>
    <n v="7.38"/>
    <n v="5.70324352"/>
    <x v="0"/>
    <s v="SAFETY AUTO &amp; TOOLS1109656"/>
  </r>
  <r>
    <n v="202002"/>
    <x v="0"/>
    <x v="1"/>
    <x v="2"/>
    <x v="542"/>
    <x v="1"/>
    <x v="2"/>
    <x v="6"/>
    <x v="2378"/>
    <x v="6"/>
    <n v="6.7492609039999998"/>
    <n v="4.22"/>
    <n v="2.529260904"/>
    <x v="0"/>
    <s v="T-SHIRTS &amp; ACTIVE TOPS1109656"/>
  </r>
  <r>
    <n v="202002"/>
    <x v="0"/>
    <x v="1"/>
    <x v="2"/>
    <x v="542"/>
    <x v="1"/>
    <x v="3"/>
    <x v="15"/>
    <x v="2382"/>
    <x v="39"/>
    <n v="664.44525739999995"/>
    <n v="120.04"/>
    <n v="544.40525739999998"/>
    <x v="0"/>
    <s v="DECORATION CHARGES1108108"/>
  </r>
  <r>
    <n v="202002"/>
    <x v="0"/>
    <x v="1"/>
    <x v="2"/>
    <x v="542"/>
    <x v="1"/>
    <x v="3"/>
    <x v="15"/>
    <x v="2379"/>
    <x v="139"/>
    <n v="636.56228680000004"/>
    <n v="121.32"/>
    <n v="515.2422868000001"/>
    <x v="0"/>
    <s v="DECORATION CHARGES1109113"/>
  </r>
  <r>
    <n v="202002"/>
    <x v="0"/>
    <x v="1"/>
    <x v="2"/>
    <x v="542"/>
    <x v="1"/>
    <x v="3"/>
    <x v="15"/>
    <x v="2381"/>
    <x v="42"/>
    <n v="174.8123832"/>
    <n v="45.92"/>
    <n v="128.89238319999998"/>
    <x v="0"/>
    <s v="DECORATION CHARGES1109719"/>
  </r>
  <r>
    <n v="202002"/>
    <x v="0"/>
    <x v="1"/>
    <x v="2"/>
    <x v="542"/>
    <x v="1"/>
    <x v="6"/>
    <x v="11"/>
    <x v="2378"/>
    <x v="6"/>
    <n v="26.59363042"/>
    <n v="19.14"/>
    <n v="7.4536304199999996"/>
    <x v="0"/>
    <s v="AUDIO1109656"/>
  </r>
  <r>
    <n v="202002"/>
    <x v="0"/>
    <x v="1"/>
    <x v="2"/>
    <x v="542"/>
    <x v="1"/>
    <x v="6"/>
    <x v="32"/>
    <x v="2378"/>
    <x v="13"/>
    <n v="3.3222262869999999"/>
    <n v="2.06"/>
    <n v="1.2622262869999998"/>
    <x v="0"/>
    <s v="GENERAL TECH1109656"/>
  </r>
  <r>
    <n v="202002"/>
    <x v="0"/>
    <x v="1"/>
    <x v="2"/>
    <x v="542"/>
    <x v="1"/>
    <x v="6"/>
    <x v="12"/>
    <x v="2378"/>
    <x v="6"/>
    <n v="25.258807359999999"/>
    <n v="18.62"/>
    <n v="6.6388073599999977"/>
    <x v="0"/>
    <s v="POWER1109656"/>
  </r>
  <r>
    <n v="202002"/>
    <x v="0"/>
    <x v="1"/>
    <x v="2"/>
    <x v="403"/>
    <x v="1"/>
    <x v="5"/>
    <x v="23"/>
    <x v="2383"/>
    <x v="21"/>
    <n v="917.56726030000004"/>
    <n v="416.02"/>
    <n v="501.54726030000006"/>
    <x v="0"/>
    <s v="SAFETY AUTO &amp; TOOLS1109679"/>
  </r>
  <r>
    <n v="202002"/>
    <x v="0"/>
    <x v="1"/>
    <x v="2"/>
    <x v="405"/>
    <x v="1"/>
    <x v="0"/>
    <x v="20"/>
    <x v="2384"/>
    <x v="18"/>
    <n v="897.79210379999995"/>
    <n v="344.08"/>
    <n v="553.71210380000002"/>
    <x v="0"/>
    <s v="TOTES1109708"/>
  </r>
  <r>
    <n v="202002"/>
    <x v="0"/>
    <x v="1"/>
    <x v="2"/>
    <x v="405"/>
    <x v="1"/>
    <x v="1"/>
    <x v="17"/>
    <x v="2385"/>
    <x v="31"/>
    <n v="126.36324980000001"/>
    <n v="41.34"/>
    <n v="85.023249800000002"/>
    <x v="0"/>
    <s v="GENERAL1109684"/>
  </r>
  <r>
    <n v="202002"/>
    <x v="0"/>
    <x v="1"/>
    <x v="2"/>
    <x v="405"/>
    <x v="1"/>
    <x v="1"/>
    <x v="17"/>
    <x v="2386"/>
    <x v="27"/>
    <n v="110.3453731"/>
    <n v="32.76"/>
    <n v="77.585373099999998"/>
    <x v="0"/>
    <s v="GENERAL1109949"/>
  </r>
  <r>
    <n v="202002"/>
    <x v="0"/>
    <x v="1"/>
    <x v="2"/>
    <x v="405"/>
    <x v="1"/>
    <x v="5"/>
    <x v="30"/>
    <x v="2387"/>
    <x v="21"/>
    <n v="306.0205464"/>
    <n v="93.58"/>
    <n v="212.44054640000002"/>
    <x v="0"/>
    <s v="OUTDOOR &amp; LEISURE1109706"/>
  </r>
  <r>
    <n v="202002"/>
    <x v="0"/>
    <x v="1"/>
    <x v="2"/>
    <x v="405"/>
    <x v="1"/>
    <x v="3"/>
    <x v="15"/>
    <x v="2387"/>
    <x v="100"/>
    <n v="279.81846410000003"/>
    <n v="40.76"/>
    <n v="239.05846410000004"/>
    <x v="0"/>
    <s v="DECORATION CHARGES1109706"/>
  </r>
  <r>
    <n v="202002"/>
    <x v="0"/>
    <x v="1"/>
    <x v="2"/>
    <x v="405"/>
    <x v="1"/>
    <x v="3"/>
    <x v="15"/>
    <x v="2384"/>
    <x v="61"/>
    <n v="602.15351450000003"/>
    <n v="77.16"/>
    <n v="524.99351450000006"/>
    <x v="0"/>
    <s v="DECORATION CHARGES1109708"/>
  </r>
  <r>
    <n v="202002"/>
    <x v="0"/>
    <x v="1"/>
    <x v="2"/>
    <x v="406"/>
    <x v="1"/>
    <x v="1"/>
    <x v="17"/>
    <x v="2388"/>
    <x v="18"/>
    <n v="474.60375529999999"/>
    <n v="108.82"/>
    <n v="365.7837553"/>
    <x v="0"/>
    <s v="GENERAL1109229"/>
  </r>
  <r>
    <n v="202002"/>
    <x v="0"/>
    <x v="1"/>
    <x v="2"/>
    <x v="406"/>
    <x v="1"/>
    <x v="3"/>
    <x v="15"/>
    <x v="2388"/>
    <x v="19"/>
    <n v="428.13213760000002"/>
    <n v="63.58"/>
    <n v="364.55213760000004"/>
    <x v="0"/>
    <s v="DECORATION CHARGES1109229"/>
  </r>
  <r>
    <n v="202002"/>
    <x v="0"/>
    <x v="1"/>
    <x v="2"/>
    <x v="407"/>
    <x v="1"/>
    <x v="1"/>
    <x v="17"/>
    <x v="2389"/>
    <x v="33"/>
    <n v="1057.970871"/>
    <n v="319.26"/>
    <n v="738.710871"/>
    <x v="0"/>
    <s v="GENERAL1109226"/>
  </r>
  <r>
    <n v="202002"/>
    <x v="0"/>
    <x v="1"/>
    <x v="2"/>
    <x v="407"/>
    <x v="1"/>
    <x v="1"/>
    <x v="3"/>
    <x v="2390"/>
    <x v="379"/>
    <n v="3866.0430900000001"/>
    <n v="1888.9"/>
    <n v="1977.14309"/>
    <x v="0"/>
    <s v="WRITING1108391"/>
  </r>
  <r>
    <n v="202002"/>
    <x v="0"/>
    <x v="1"/>
    <x v="2"/>
    <x v="407"/>
    <x v="1"/>
    <x v="1"/>
    <x v="3"/>
    <x v="2391"/>
    <x v="371"/>
    <n v="533.92922469999996"/>
    <n v="220.54"/>
    <n v="313.3892247"/>
    <x v="0"/>
    <s v="WRITING1109448"/>
  </r>
  <r>
    <n v="202002"/>
    <x v="0"/>
    <x v="1"/>
    <x v="2"/>
    <x v="407"/>
    <x v="1"/>
    <x v="3"/>
    <x v="15"/>
    <x v="2390"/>
    <x v="380"/>
    <n v="1582.012518"/>
    <n v="205.76"/>
    <n v="1376.252518"/>
    <x v="0"/>
    <s v="DECORATION CHARGES1108391"/>
  </r>
  <r>
    <n v="202002"/>
    <x v="0"/>
    <x v="1"/>
    <x v="2"/>
    <x v="407"/>
    <x v="1"/>
    <x v="3"/>
    <x v="15"/>
    <x v="2389"/>
    <x v="39"/>
    <n v="1330.4725269999999"/>
    <n v="227.16"/>
    <n v="1103.3125269999998"/>
    <x v="0"/>
    <s v="DECORATION CHARGES1109226"/>
  </r>
  <r>
    <n v="202002"/>
    <x v="0"/>
    <x v="1"/>
    <x v="2"/>
    <x v="407"/>
    <x v="1"/>
    <x v="3"/>
    <x v="15"/>
    <x v="2391"/>
    <x v="295"/>
    <n v="479.745296"/>
    <n v="59.76"/>
    <n v="419.98529600000001"/>
    <x v="0"/>
    <s v="DECORATION CHARGES1109448"/>
  </r>
  <r>
    <n v="202002"/>
    <x v="0"/>
    <x v="1"/>
    <x v="2"/>
    <x v="407"/>
    <x v="1"/>
    <x v="3"/>
    <x v="15"/>
    <x v="2392"/>
    <x v="98"/>
    <n v="103.5980897"/>
    <n v="32.81554723"/>
    <n v="70.78254247000001"/>
    <x v="0"/>
    <s v="DECORATION CHARGES1109666"/>
  </r>
  <r>
    <n v="202002"/>
    <x v="0"/>
    <x v="1"/>
    <x v="2"/>
    <x v="407"/>
    <x v="1"/>
    <x v="6"/>
    <x v="11"/>
    <x v="2392"/>
    <x v="9"/>
    <n v="366.92802829999999"/>
    <n v="160.91999999999999"/>
    <n v="206.00802830000001"/>
    <x v="0"/>
    <s v="AUDIO1109666"/>
  </r>
  <r>
    <n v="202002"/>
    <x v="0"/>
    <x v="1"/>
    <x v="2"/>
    <x v="543"/>
    <x v="0"/>
    <x v="0"/>
    <x v="20"/>
    <x v="2393"/>
    <x v="73"/>
    <n v="1972.571858"/>
    <n v="1005.28"/>
    <n v="967.29185800000005"/>
    <x v="0"/>
    <s v="TOTES1109088"/>
  </r>
  <r>
    <n v="202002"/>
    <x v="0"/>
    <x v="1"/>
    <x v="2"/>
    <x v="543"/>
    <x v="0"/>
    <x v="7"/>
    <x v="31"/>
    <x v="2394"/>
    <x v="6"/>
    <n v="7.4769866619999998"/>
    <n v="2.4"/>
    <n v="5.0769866619999995"/>
    <x v="0"/>
    <s v="MUGS &amp; TUMBLERS1109343"/>
  </r>
  <r>
    <n v="202002"/>
    <x v="0"/>
    <x v="1"/>
    <x v="2"/>
    <x v="543"/>
    <x v="0"/>
    <x v="3"/>
    <x v="15"/>
    <x v="2393"/>
    <x v="130"/>
    <n v="822.64650919999997"/>
    <n v="163.58000000000001"/>
    <n v="659.06650919999993"/>
    <x v="0"/>
    <s v="DECORATION CHARGES1109088"/>
  </r>
  <r>
    <n v="202002"/>
    <x v="0"/>
    <x v="1"/>
    <x v="2"/>
    <x v="408"/>
    <x v="1"/>
    <x v="9"/>
    <x v="28"/>
    <x v="2395"/>
    <x v="9"/>
    <n v="9.4802100120000006"/>
    <n v="13.84"/>
    <n v="-4.3597899879999993"/>
    <x v="0"/>
    <s v="HEADWEAR1110072"/>
  </r>
  <r>
    <n v="202002"/>
    <x v="0"/>
    <x v="1"/>
    <x v="2"/>
    <x v="408"/>
    <x v="1"/>
    <x v="3"/>
    <x v="15"/>
    <x v="2396"/>
    <x v="40"/>
    <n v="656.5351948"/>
    <n v="41.18"/>
    <n v="615.35519480000005"/>
    <x v="0"/>
    <s v="DECORATION CHARGES1109148"/>
  </r>
  <r>
    <n v="202002"/>
    <x v="0"/>
    <x v="1"/>
    <x v="2"/>
    <x v="408"/>
    <x v="1"/>
    <x v="6"/>
    <x v="32"/>
    <x v="2396"/>
    <x v="32"/>
    <n v="458.78363009999998"/>
    <n v="171.42"/>
    <n v="287.36363010000002"/>
    <x v="0"/>
    <s v="GENERAL TECH1109148"/>
  </r>
  <r>
    <n v="202002"/>
    <x v="0"/>
    <x v="1"/>
    <x v="2"/>
    <x v="544"/>
    <x v="1"/>
    <x v="0"/>
    <x v="26"/>
    <x v="2397"/>
    <x v="15"/>
    <n v="784.57933300000002"/>
    <n v="136.52000000000001"/>
    <n v="648.05933300000004"/>
    <x v="0"/>
    <s v="DUFFELS1110097"/>
  </r>
  <r>
    <n v="202002"/>
    <x v="0"/>
    <x v="1"/>
    <x v="2"/>
    <x v="544"/>
    <x v="1"/>
    <x v="5"/>
    <x v="24"/>
    <x v="2398"/>
    <x v="21"/>
    <n v="326.2900818"/>
    <n v="81.739999999999995"/>
    <n v="244.55008179999999"/>
    <x v="0"/>
    <s v="HBA1109213"/>
  </r>
  <r>
    <n v="202002"/>
    <x v="0"/>
    <x v="1"/>
    <x v="2"/>
    <x v="544"/>
    <x v="1"/>
    <x v="5"/>
    <x v="24"/>
    <x v="2399"/>
    <x v="32"/>
    <n v="593.25469410000005"/>
    <n v="215.66"/>
    <n v="377.59469410000008"/>
    <x v="0"/>
    <s v="HBA1109214"/>
  </r>
  <r>
    <n v="202002"/>
    <x v="0"/>
    <x v="1"/>
    <x v="2"/>
    <x v="544"/>
    <x v="1"/>
    <x v="3"/>
    <x v="15"/>
    <x v="2398"/>
    <x v="24"/>
    <n v="159.1900096"/>
    <n v="22.88"/>
    <n v="136.3100096"/>
    <x v="0"/>
    <s v="DECORATION CHARGES1109213"/>
  </r>
  <r>
    <n v="202002"/>
    <x v="0"/>
    <x v="1"/>
    <x v="2"/>
    <x v="544"/>
    <x v="1"/>
    <x v="3"/>
    <x v="15"/>
    <x v="2399"/>
    <x v="44"/>
    <n v="480.53630220000002"/>
    <n v="55.76"/>
    <n v="424.77630220000003"/>
    <x v="0"/>
    <s v="DECORATION CHARGES1109214"/>
  </r>
  <r>
    <n v="202002"/>
    <x v="0"/>
    <x v="1"/>
    <x v="2"/>
    <x v="544"/>
    <x v="1"/>
    <x v="3"/>
    <x v="15"/>
    <x v="2397"/>
    <x v="38"/>
    <n v="137.8328406"/>
    <n v="18.579999999999998"/>
    <n v="119.2528406"/>
    <x v="0"/>
    <s v="DECORATION CHARGES1110097"/>
  </r>
  <r>
    <n v="202002"/>
    <x v="0"/>
    <x v="1"/>
    <x v="2"/>
    <x v="544"/>
    <x v="1"/>
    <x v="4"/>
    <x v="34"/>
    <x v="2400"/>
    <x v="34"/>
    <n v="319.91259380000002"/>
    <n v="107.7"/>
    <n v="212.21259380000004"/>
    <x v="0"/>
    <s v="VESTS-BODYWARMERS1109523"/>
  </r>
  <r>
    <n v="202002"/>
    <x v="0"/>
    <x v="1"/>
    <x v="2"/>
    <x v="544"/>
    <x v="1"/>
    <x v="4"/>
    <x v="34"/>
    <x v="2401"/>
    <x v="7"/>
    <n v="213.27506249999999"/>
    <n v="68.2"/>
    <n v="145.0750625"/>
    <x v="0"/>
    <s v="VESTS-BODYWARMERS1109559"/>
  </r>
  <r>
    <n v="202002"/>
    <x v="0"/>
    <x v="1"/>
    <x v="2"/>
    <x v="544"/>
    <x v="1"/>
    <x v="4"/>
    <x v="34"/>
    <x v="2402"/>
    <x v="7"/>
    <n v="213.27506249999999"/>
    <n v="68.7"/>
    <n v="144.5750625"/>
    <x v="0"/>
    <s v="VESTS-BODYWARMERS1110096"/>
  </r>
  <r>
    <n v="202002"/>
    <x v="0"/>
    <x v="1"/>
    <x v="2"/>
    <x v="410"/>
    <x v="0"/>
    <x v="7"/>
    <x v="13"/>
    <x v="2403"/>
    <x v="16"/>
    <n v="1693.939903"/>
    <n v="670.04"/>
    <n v="1023.899903"/>
    <x v="0"/>
    <s v="SPORT BOTTLES1110263"/>
  </r>
  <r>
    <n v="202002"/>
    <x v="0"/>
    <x v="1"/>
    <x v="2"/>
    <x v="413"/>
    <x v="0"/>
    <x v="1"/>
    <x v="17"/>
    <x v="2404"/>
    <x v="152"/>
    <n v="3781.9986749999998"/>
    <n v="1833.78"/>
    <n v="1948.2186749999998"/>
    <x v="0"/>
    <s v="GENERAL1109652"/>
  </r>
  <r>
    <n v="202002"/>
    <x v="0"/>
    <x v="1"/>
    <x v="2"/>
    <x v="414"/>
    <x v="1"/>
    <x v="5"/>
    <x v="40"/>
    <x v="2405"/>
    <x v="7"/>
    <n v="6.1065683179999999"/>
    <n v="1.62"/>
    <n v="4.4865683179999998"/>
    <x v="0"/>
    <s v="TOWELS1109506"/>
  </r>
  <r>
    <n v="202002"/>
    <x v="0"/>
    <x v="1"/>
    <x v="2"/>
    <x v="416"/>
    <x v="1"/>
    <x v="1"/>
    <x v="17"/>
    <x v="2406"/>
    <x v="32"/>
    <n v="478.55878660000002"/>
    <n v="419.2"/>
    <n v="59.35878660000003"/>
    <x v="0"/>
    <s v="GENERAL1109614"/>
  </r>
  <r>
    <n v="202002"/>
    <x v="0"/>
    <x v="1"/>
    <x v="2"/>
    <x v="416"/>
    <x v="1"/>
    <x v="1"/>
    <x v="17"/>
    <x v="2407"/>
    <x v="21"/>
    <n v="229.88619399999999"/>
    <n v="133.47999999999999"/>
    <n v="96.406193999999999"/>
    <x v="0"/>
    <s v="GENERAL1109821"/>
  </r>
  <r>
    <n v="202002"/>
    <x v="0"/>
    <x v="1"/>
    <x v="2"/>
    <x v="416"/>
    <x v="1"/>
    <x v="1"/>
    <x v="14"/>
    <x v="2408"/>
    <x v="9"/>
    <n v="55.350662960000001"/>
    <n v="12.16"/>
    <n v="43.190662959999997"/>
    <x v="0"/>
    <s v="STATIONERY1109865"/>
  </r>
  <r>
    <n v="202002"/>
    <x v="0"/>
    <x v="1"/>
    <x v="2"/>
    <x v="418"/>
    <x v="1"/>
    <x v="1"/>
    <x v="3"/>
    <x v="2409"/>
    <x v="18"/>
    <n v="96.898266710000001"/>
    <n v="60.16"/>
    <n v="36.738266710000005"/>
    <x v="0"/>
    <s v="WRITING1109207"/>
  </r>
  <r>
    <n v="202002"/>
    <x v="0"/>
    <x v="1"/>
    <x v="2"/>
    <x v="418"/>
    <x v="1"/>
    <x v="3"/>
    <x v="15"/>
    <x v="2409"/>
    <x v="19"/>
    <n v="158.20125179999999"/>
    <n v="27.88"/>
    <n v="130.3212518"/>
    <x v="0"/>
    <s v="DECORATION CHARGES1109207"/>
  </r>
  <r>
    <n v="202002"/>
    <x v="0"/>
    <x v="1"/>
    <x v="2"/>
    <x v="545"/>
    <x v="1"/>
    <x v="7"/>
    <x v="35"/>
    <x v="2410"/>
    <x v="133"/>
    <n v="61.295074999999997"/>
    <n v="18"/>
    <n v="43.295074999999997"/>
    <x v="0"/>
    <s v="SPECIALTIES &amp; PACKAGING1110070"/>
  </r>
  <r>
    <n v="202002"/>
    <x v="0"/>
    <x v="1"/>
    <x v="2"/>
    <x v="545"/>
    <x v="1"/>
    <x v="3"/>
    <x v="15"/>
    <x v="2411"/>
    <x v="19"/>
    <n v="210.6054164"/>
    <n v="27.88"/>
    <n v="182.7254164"/>
    <x v="0"/>
    <s v="DECORATION CHARGES1109339"/>
  </r>
  <r>
    <n v="202002"/>
    <x v="0"/>
    <x v="1"/>
    <x v="2"/>
    <x v="545"/>
    <x v="1"/>
    <x v="6"/>
    <x v="32"/>
    <x v="2411"/>
    <x v="18"/>
    <n v="252.13324499999999"/>
    <n v="65.92"/>
    <n v="186.21324499999997"/>
    <x v="0"/>
    <s v="GENERAL TECH1109339"/>
  </r>
  <r>
    <n v="202002"/>
    <x v="0"/>
    <x v="1"/>
    <x v="2"/>
    <x v="419"/>
    <x v="1"/>
    <x v="4"/>
    <x v="8"/>
    <x v="2412"/>
    <x v="6"/>
    <n v="116.9047925"/>
    <n v="50.84"/>
    <n v="66.064792499999996"/>
    <x v="0"/>
    <s v="JACKETS1109670"/>
  </r>
  <r>
    <n v="202002"/>
    <x v="0"/>
    <x v="1"/>
    <x v="2"/>
    <x v="421"/>
    <x v="1"/>
    <x v="3"/>
    <x v="25"/>
    <x v="2413"/>
    <x v="137"/>
    <n v="1013.61124"/>
    <n v="799.32"/>
    <n v="214.2912399999999"/>
    <x v="0"/>
    <s v="NONWEARABLES OTHERS1109096"/>
  </r>
  <r>
    <n v="202002"/>
    <x v="0"/>
    <x v="1"/>
    <x v="2"/>
    <x v="423"/>
    <x v="1"/>
    <x v="1"/>
    <x v="17"/>
    <x v="2414"/>
    <x v="15"/>
    <n v="25.213324499999999"/>
    <n v="4.72"/>
    <n v="20.4933245"/>
    <x v="0"/>
    <s v="GENERAL1110158"/>
  </r>
  <r>
    <n v="202002"/>
    <x v="0"/>
    <x v="1"/>
    <x v="2"/>
    <x v="423"/>
    <x v="1"/>
    <x v="3"/>
    <x v="15"/>
    <x v="2414"/>
    <x v="123"/>
    <n v="145.05077270000001"/>
    <n v="44.006466869999997"/>
    <n v="101.04430583000001"/>
    <x v="0"/>
    <s v="DECORATION CHARGES1110158"/>
  </r>
  <r>
    <n v="202002"/>
    <x v="0"/>
    <x v="1"/>
    <x v="2"/>
    <x v="425"/>
    <x v="1"/>
    <x v="0"/>
    <x v="18"/>
    <x v="2415"/>
    <x v="48"/>
    <n v="2457.0631920000001"/>
    <n v="948.78"/>
    <n v="1508.2831920000001"/>
    <x v="0"/>
    <s v="BACKPACKS1109118"/>
  </r>
  <r>
    <n v="202002"/>
    <x v="0"/>
    <x v="1"/>
    <x v="2"/>
    <x v="425"/>
    <x v="1"/>
    <x v="3"/>
    <x v="15"/>
    <x v="2415"/>
    <x v="102"/>
    <n v="169.47309100000001"/>
    <n v="1.94"/>
    <n v="167.53309100000001"/>
    <x v="0"/>
    <s v="DECORATION CHARGES1109118"/>
  </r>
  <r>
    <n v="202002"/>
    <x v="0"/>
    <x v="1"/>
    <x v="2"/>
    <x v="425"/>
    <x v="1"/>
    <x v="6"/>
    <x v="32"/>
    <x v="2416"/>
    <x v="6"/>
    <n v="256.08827630000002"/>
    <n v="242.54"/>
    <n v="13.548276300000026"/>
    <x v="0"/>
    <s v="GENERAL TECH1109414"/>
  </r>
  <r>
    <n v="202002"/>
    <x v="0"/>
    <x v="1"/>
    <x v="2"/>
    <x v="546"/>
    <x v="0"/>
    <x v="1"/>
    <x v="14"/>
    <x v="2417"/>
    <x v="16"/>
    <n v="257.07703409999999"/>
    <n v="109.6"/>
    <n v="147.4770341"/>
    <x v="0"/>
    <s v="STATIONERY1108781"/>
  </r>
  <r>
    <n v="202002"/>
    <x v="0"/>
    <x v="1"/>
    <x v="2"/>
    <x v="546"/>
    <x v="0"/>
    <x v="3"/>
    <x v="15"/>
    <x v="2417"/>
    <x v="42"/>
    <n v="73.563582069999995"/>
    <n v="19.88"/>
    <n v="53.68358207"/>
    <x v="0"/>
    <s v="DECORATION CHARGES1108781"/>
  </r>
  <r>
    <n v="202002"/>
    <x v="0"/>
    <x v="1"/>
    <x v="2"/>
    <x v="547"/>
    <x v="1"/>
    <x v="1"/>
    <x v="14"/>
    <x v="2418"/>
    <x v="0"/>
    <n v="658.51271050000003"/>
    <n v="203.14"/>
    <n v="455.37271050000004"/>
    <x v="0"/>
    <s v="STATIONERY1109842"/>
  </r>
  <r>
    <n v="202002"/>
    <x v="0"/>
    <x v="1"/>
    <x v="2"/>
    <x v="547"/>
    <x v="1"/>
    <x v="1"/>
    <x v="2"/>
    <x v="2419"/>
    <x v="15"/>
    <n v="302.55989399999999"/>
    <n v="128"/>
    <n v="174.55989399999999"/>
    <x v="0"/>
    <s v="UMBRELLAS1108954"/>
  </r>
  <r>
    <n v="202002"/>
    <x v="0"/>
    <x v="1"/>
    <x v="2"/>
    <x v="547"/>
    <x v="1"/>
    <x v="3"/>
    <x v="15"/>
    <x v="2419"/>
    <x v="50"/>
    <n v="268.94212800000003"/>
    <n v="37.159999999999997"/>
    <n v="231.78212800000003"/>
    <x v="0"/>
    <s v="DECORATION CHARGES1108954"/>
  </r>
  <r>
    <n v="202002"/>
    <x v="0"/>
    <x v="1"/>
    <x v="2"/>
    <x v="427"/>
    <x v="0"/>
    <x v="1"/>
    <x v="14"/>
    <x v="2420"/>
    <x v="6"/>
    <n v="1.957740491"/>
    <n v="0.6"/>
    <n v="1.3577404909999999"/>
    <x v="0"/>
    <s v="STATIONERY1109468"/>
  </r>
  <r>
    <n v="202002"/>
    <x v="0"/>
    <x v="1"/>
    <x v="2"/>
    <x v="427"/>
    <x v="0"/>
    <x v="1"/>
    <x v="14"/>
    <x v="2421"/>
    <x v="16"/>
    <n v="352.98654299999998"/>
    <n v="106.02"/>
    <n v="246.966543"/>
    <x v="0"/>
    <s v="STATIONERY1110080"/>
  </r>
  <r>
    <n v="202002"/>
    <x v="0"/>
    <x v="1"/>
    <x v="2"/>
    <x v="427"/>
    <x v="0"/>
    <x v="3"/>
    <x v="15"/>
    <x v="2421"/>
    <x v="42"/>
    <n v="74.947843019999993"/>
    <n v="19.88"/>
    <n v="55.067843019999998"/>
    <x v="0"/>
    <s v="DECORATION CHARGES1110080"/>
  </r>
  <r>
    <n v="202002"/>
    <x v="0"/>
    <x v="1"/>
    <x v="2"/>
    <x v="548"/>
    <x v="1"/>
    <x v="7"/>
    <x v="13"/>
    <x v="2422"/>
    <x v="15"/>
    <n v="105.3027082"/>
    <n v="27.6"/>
    <n v="77.702708199999989"/>
    <x v="0"/>
    <s v="SPORT BOTTLES1109303"/>
  </r>
  <r>
    <n v="202002"/>
    <x v="0"/>
    <x v="1"/>
    <x v="2"/>
    <x v="548"/>
    <x v="1"/>
    <x v="7"/>
    <x v="13"/>
    <x v="2423"/>
    <x v="31"/>
    <n v="807.71626609999998"/>
    <n v="253.74"/>
    <n v="553.97626609999998"/>
    <x v="0"/>
    <s v="SPORT BOTTLES1110017"/>
  </r>
  <r>
    <n v="202002"/>
    <x v="0"/>
    <x v="1"/>
    <x v="2"/>
    <x v="548"/>
    <x v="1"/>
    <x v="1"/>
    <x v="3"/>
    <x v="2424"/>
    <x v="20"/>
    <n v="88.988204120000006"/>
    <n v="33.86"/>
    <n v="55.128204120000007"/>
    <x v="0"/>
    <s v="WRITING1109310"/>
  </r>
  <r>
    <n v="202002"/>
    <x v="0"/>
    <x v="1"/>
    <x v="2"/>
    <x v="548"/>
    <x v="1"/>
    <x v="3"/>
    <x v="15"/>
    <x v="2422"/>
    <x v="123"/>
    <n v="181.5359364"/>
    <n v="37.203186369999997"/>
    <n v="144.33275003"/>
    <x v="0"/>
    <s v="DECORATION CHARGES1109303"/>
  </r>
  <r>
    <n v="202002"/>
    <x v="0"/>
    <x v="1"/>
    <x v="2"/>
    <x v="548"/>
    <x v="1"/>
    <x v="3"/>
    <x v="15"/>
    <x v="2424"/>
    <x v="208"/>
    <n v="287.13527199999999"/>
    <n v="74.556400530000005"/>
    <n v="212.57887146999997"/>
    <x v="0"/>
    <s v="DECORATION CHARGES1109310"/>
  </r>
  <r>
    <n v="202002"/>
    <x v="0"/>
    <x v="1"/>
    <x v="2"/>
    <x v="548"/>
    <x v="1"/>
    <x v="3"/>
    <x v="15"/>
    <x v="2423"/>
    <x v="103"/>
    <n v="147.81929460000001"/>
    <n v="18.46"/>
    <n v="129.3592946"/>
    <x v="0"/>
    <s v="DECORATION CHARGES1110017"/>
  </r>
  <r>
    <n v="202002"/>
    <x v="0"/>
    <x v="1"/>
    <x v="2"/>
    <x v="549"/>
    <x v="0"/>
    <x v="7"/>
    <x v="13"/>
    <x v="2425"/>
    <x v="12"/>
    <n v="361.88536340000002"/>
    <n v="183.04"/>
    <n v="178.84536340000002"/>
    <x v="0"/>
    <s v="SPORT BOTTLES1108263"/>
  </r>
  <r>
    <n v="202002"/>
    <x v="0"/>
    <x v="1"/>
    <x v="2"/>
    <x v="549"/>
    <x v="0"/>
    <x v="8"/>
    <x v="16"/>
    <x v="2426"/>
    <x v="16"/>
    <n v="419.23331719999999"/>
    <n v="291.60000000000002"/>
    <n v="127.63331719999996"/>
    <x v="0"/>
    <s v="MEMORY1109435"/>
  </r>
  <r>
    <n v="202002"/>
    <x v="0"/>
    <x v="1"/>
    <x v="2"/>
    <x v="549"/>
    <x v="0"/>
    <x v="3"/>
    <x v="15"/>
    <x v="2425"/>
    <x v="144"/>
    <n v="98.28252766"/>
    <n v="18.48"/>
    <n v="79.802527659999996"/>
    <x v="0"/>
    <s v="DECORATION CHARGES1108263"/>
  </r>
  <r>
    <n v="202002"/>
    <x v="0"/>
    <x v="1"/>
    <x v="2"/>
    <x v="549"/>
    <x v="0"/>
    <x v="3"/>
    <x v="15"/>
    <x v="2426"/>
    <x v="42"/>
    <n v="107.57685119999999"/>
    <n v="19.88"/>
    <n v="87.696851199999998"/>
    <x v="0"/>
    <s v="DECORATION CHARGES1109435"/>
  </r>
  <r>
    <n v="202002"/>
    <x v="0"/>
    <x v="1"/>
    <x v="2"/>
    <x v="550"/>
    <x v="0"/>
    <x v="4"/>
    <x v="8"/>
    <x v="2427"/>
    <x v="13"/>
    <n v="410.3246092"/>
    <n v="396.24"/>
    <n v="14.084609199999989"/>
    <x v="0"/>
    <s v="JACKETS1109356"/>
  </r>
  <r>
    <n v="202002"/>
    <x v="0"/>
    <x v="1"/>
    <x v="2"/>
    <x v="550"/>
    <x v="0"/>
    <x v="4"/>
    <x v="8"/>
    <x v="2428"/>
    <x v="34"/>
    <n v="246.19476549999999"/>
    <n v="226.28"/>
    <n v="19.914765499999987"/>
    <x v="0"/>
    <s v="JACKETS1109627"/>
  </r>
  <r>
    <n v="202002"/>
    <x v="0"/>
    <x v="1"/>
    <x v="2"/>
    <x v="550"/>
    <x v="0"/>
    <x v="4"/>
    <x v="8"/>
    <x v="2429"/>
    <x v="6"/>
    <n v="82.064921839999997"/>
    <n v="69.819999999999993"/>
    <n v="12.244921840000003"/>
    <x v="0"/>
    <s v="JACKETS1109993"/>
  </r>
  <r>
    <n v="202002"/>
    <x v="0"/>
    <x v="1"/>
    <x v="2"/>
    <x v="550"/>
    <x v="0"/>
    <x v="4"/>
    <x v="8"/>
    <x v="2430"/>
    <x v="6"/>
    <n v="82.064921839999997"/>
    <n v="69.8"/>
    <n v="12.26492184"/>
    <x v="0"/>
    <s v="JACKETS1110374"/>
  </r>
  <r>
    <n v="202002"/>
    <x v="0"/>
    <x v="1"/>
    <x v="2"/>
    <x v="550"/>
    <x v="0"/>
    <x v="4"/>
    <x v="8"/>
    <x v="2431"/>
    <x v="6"/>
    <n v="82.064921839999997"/>
    <n v="73.92"/>
    <n v="8.144921839999995"/>
    <x v="0"/>
    <s v="JACKETS1110378"/>
  </r>
  <r>
    <n v="202002"/>
    <x v="0"/>
    <x v="1"/>
    <x v="2"/>
    <x v="429"/>
    <x v="1"/>
    <x v="7"/>
    <x v="13"/>
    <x v="2432"/>
    <x v="0"/>
    <n v="363.07187279999999"/>
    <n v="380.34"/>
    <n v="-17.268127199999981"/>
    <x v="0"/>
    <s v="SPORT BOTTLES1109512"/>
  </r>
  <r>
    <n v="202002"/>
    <x v="0"/>
    <x v="1"/>
    <x v="2"/>
    <x v="429"/>
    <x v="1"/>
    <x v="1"/>
    <x v="2"/>
    <x v="2433"/>
    <x v="0"/>
    <n v="2254.3678380000001"/>
    <n v="1043.04"/>
    <n v="1211.3278380000002"/>
    <x v="0"/>
    <s v="UMBRELLAS1109216"/>
  </r>
  <r>
    <n v="202002"/>
    <x v="0"/>
    <x v="1"/>
    <x v="2"/>
    <x v="429"/>
    <x v="1"/>
    <x v="5"/>
    <x v="30"/>
    <x v="2434"/>
    <x v="16"/>
    <n v="139.41485309999999"/>
    <n v="41.42"/>
    <n v="97.994853099999986"/>
    <x v="0"/>
    <s v="OUTDOOR &amp; LEISURE1109444"/>
  </r>
  <r>
    <n v="202002"/>
    <x v="0"/>
    <x v="1"/>
    <x v="2"/>
    <x v="429"/>
    <x v="1"/>
    <x v="5"/>
    <x v="30"/>
    <x v="2435"/>
    <x v="18"/>
    <n v="667.4115309"/>
    <n v="193.58"/>
    <n v="473.83153089999996"/>
    <x v="0"/>
    <s v="OUTDOOR &amp; LEISURE1110038"/>
  </r>
  <r>
    <n v="202002"/>
    <x v="0"/>
    <x v="1"/>
    <x v="2"/>
    <x v="429"/>
    <x v="1"/>
    <x v="3"/>
    <x v="15"/>
    <x v="2433"/>
    <x v="128"/>
    <n v="711.90563299999997"/>
    <n v="67.16"/>
    <n v="644.745633"/>
    <x v="0"/>
    <s v="DECORATION CHARGES1109216"/>
  </r>
  <r>
    <n v="202002"/>
    <x v="0"/>
    <x v="1"/>
    <x v="2"/>
    <x v="429"/>
    <x v="1"/>
    <x v="3"/>
    <x v="15"/>
    <x v="2434"/>
    <x v="129"/>
    <n v="141.9856235"/>
    <n v="21.88"/>
    <n v="120.10562350000001"/>
    <x v="0"/>
    <s v="DECORATION CHARGES1109444"/>
  </r>
  <r>
    <n v="202002"/>
    <x v="0"/>
    <x v="1"/>
    <x v="2"/>
    <x v="429"/>
    <x v="1"/>
    <x v="3"/>
    <x v="15"/>
    <x v="2432"/>
    <x v="129"/>
    <n v="162.1562831"/>
    <n v="19.46"/>
    <n v="142.69628309999999"/>
    <x v="0"/>
    <s v="DECORATION CHARGES1109512"/>
  </r>
  <r>
    <n v="202002"/>
    <x v="0"/>
    <x v="1"/>
    <x v="2"/>
    <x v="429"/>
    <x v="1"/>
    <x v="3"/>
    <x v="15"/>
    <x v="2435"/>
    <x v="44"/>
    <n v="411.32325459999998"/>
    <n v="55.76"/>
    <n v="355.56325459999999"/>
    <x v="0"/>
    <s v="DECORATION CHARGES1110038"/>
  </r>
  <r>
    <n v="202002"/>
    <x v="0"/>
    <x v="1"/>
    <x v="2"/>
    <x v="551"/>
    <x v="0"/>
    <x v="1"/>
    <x v="17"/>
    <x v="2436"/>
    <x v="0"/>
    <n v="272.8971593"/>
    <n v="57.52"/>
    <n v="215.37715929999999"/>
    <x v="0"/>
    <s v="GENERAL1109973"/>
  </r>
  <r>
    <n v="202002"/>
    <x v="0"/>
    <x v="1"/>
    <x v="2"/>
    <x v="432"/>
    <x v="1"/>
    <x v="1"/>
    <x v="14"/>
    <x v="2437"/>
    <x v="18"/>
    <n v="393.52561379999997"/>
    <n v="291.74"/>
    <n v="101.78561379999996"/>
    <x v="0"/>
    <s v="STATIONERY1109815"/>
  </r>
  <r>
    <n v="202002"/>
    <x v="0"/>
    <x v="1"/>
    <x v="2"/>
    <x v="432"/>
    <x v="1"/>
    <x v="3"/>
    <x v="15"/>
    <x v="2438"/>
    <x v="61"/>
    <n v="450.87356749999998"/>
    <n v="52.36"/>
    <n v="398.51356749999997"/>
    <x v="0"/>
    <s v="DECORATION CHARGES1109361"/>
  </r>
  <r>
    <n v="202002"/>
    <x v="0"/>
    <x v="1"/>
    <x v="2"/>
    <x v="432"/>
    <x v="1"/>
    <x v="3"/>
    <x v="15"/>
    <x v="2437"/>
    <x v="19"/>
    <n v="60.314227240000001"/>
    <n v="10.02"/>
    <n v="50.294227239999998"/>
    <x v="0"/>
    <s v="DECORATION CHARGES1109815"/>
  </r>
  <r>
    <n v="202002"/>
    <x v="0"/>
    <x v="1"/>
    <x v="2"/>
    <x v="432"/>
    <x v="1"/>
    <x v="6"/>
    <x v="32"/>
    <x v="2438"/>
    <x v="18"/>
    <n v="306.51492530000002"/>
    <n v="100.72"/>
    <n v="205.79492530000002"/>
    <x v="0"/>
    <s v="GENERAL TECH1109361"/>
  </r>
  <r>
    <n v="202002"/>
    <x v="0"/>
    <x v="1"/>
    <x v="2"/>
    <x v="434"/>
    <x v="1"/>
    <x v="7"/>
    <x v="13"/>
    <x v="2439"/>
    <x v="65"/>
    <n v="603.93327859999999"/>
    <n v="196.14"/>
    <n v="407.79327860000001"/>
    <x v="0"/>
    <s v="SPORT BOTTLES1109700"/>
  </r>
  <r>
    <n v="202002"/>
    <x v="0"/>
    <x v="1"/>
    <x v="2"/>
    <x v="434"/>
    <x v="1"/>
    <x v="3"/>
    <x v="15"/>
    <x v="2439"/>
    <x v="214"/>
    <n v="153.13881169999999"/>
    <n v="1.24"/>
    <n v="151.89881169999998"/>
    <x v="0"/>
    <s v="DECORATION CHARGES1109700"/>
  </r>
  <r>
    <n v="202002"/>
    <x v="0"/>
    <x v="1"/>
    <x v="2"/>
    <x v="552"/>
    <x v="0"/>
    <x v="1"/>
    <x v="14"/>
    <x v="2440"/>
    <x v="6"/>
    <n v="6.6523626370000004"/>
    <n v="1.58"/>
    <n v="5.0723626370000003"/>
    <x v="0"/>
    <s v="STATIONERY1109705"/>
  </r>
  <r>
    <n v="202002"/>
    <x v="0"/>
    <x v="1"/>
    <x v="2"/>
    <x v="435"/>
    <x v="0"/>
    <x v="7"/>
    <x v="13"/>
    <x v="2441"/>
    <x v="16"/>
    <n v="177.5809051"/>
    <n v="196.7"/>
    <n v="-19.119094899999993"/>
    <x v="0"/>
    <s v="SPORT BOTTLES1109547"/>
  </r>
  <r>
    <n v="202002"/>
    <x v="0"/>
    <x v="1"/>
    <x v="2"/>
    <x v="435"/>
    <x v="0"/>
    <x v="3"/>
    <x v="15"/>
    <x v="2441"/>
    <x v="42"/>
    <n v="115.6846654"/>
    <n v="17.46"/>
    <n v="98.224665399999992"/>
    <x v="0"/>
    <s v="DECORATION CHARGES1109547"/>
  </r>
  <r>
    <n v="202002"/>
    <x v="0"/>
    <x v="1"/>
    <x v="2"/>
    <x v="553"/>
    <x v="1"/>
    <x v="1"/>
    <x v="17"/>
    <x v="2442"/>
    <x v="16"/>
    <n v="44.494102060000003"/>
    <n v="14.18"/>
    <n v="30.314102060000003"/>
    <x v="0"/>
    <s v="GENERAL1109494"/>
  </r>
  <r>
    <n v="202002"/>
    <x v="0"/>
    <x v="1"/>
    <x v="2"/>
    <x v="553"/>
    <x v="1"/>
    <x v="1"/>
    <x v="3"/>
    <x v="2443"/>
    <x v="18"/>
    <n v="148.31367349999999"/>
    <n v="48.28"/>
    <n v="100.03367349999999"/>
    <x v="0"/>
    <s v="WRITING1109802"/>
  </r>
  <r>
    <n v="202002"/>
    <x v="0"/>
    <x v="1"/>
    <x v="2"/>
    <x v="553"/>
    <x v="1"/>
    <x v="3"/>
    <x v="15"/>
    <x v="2442"/>
    <x v="50"/>
    <n v="177.5809051"/>
    <n v="38.068715310000002"/>
    <n v="139.51218978999998"/>
    <x v="0"/>
    <s v="DECORATION CHARGES1109494"/>
  </r>
  <r>
    <n v="202002"/>
    <x v="0"/>
    <x v="1"/>
    <x v="2"/>
    <x v="553"/>
    <x v="1"/>
    <x v="3"/>
    <x v="15"/>
    <x v="2443"/>
    <x v="115"/>
    <n v="350.02026949999998"/>
    <n v="63.64"/>
    <n v="286.3802695"/>
    <x v="0"/>
    <s v="DECORATION CHARGES1109802"/>
  </r>
  <r>
    <n v="202002"/>
    <x v="0"/>
    <x v="1"/>
    <x v="2"/>
    <x v="553"/>
    <x v="1"/>
    <x v="6"/>
    <x v="32"/>
    <x v="2444"/>
    <x v="6"/>
    <n v="256.08827630000002"/>
    <n v="242.54"/>
    <n v="13.548276300000026"/>
    <x v="0"/>
    <s v="GENERAL TECH1109347"/>
  </r>
  <r>
    <n v="202002"/>
    <x v="0"/>
    <x v="1"/>
    <x v="2"/>
    <x v="554"/>
    <x v="1"/>
    <x v="1"/>
    <x v="3"/>
    <x v="2445"/>
    <x v="32"/>
    <n v="193.79653339999999"/>
    <n v="121.28"/>
    <n v="72.516533399999986"/>
    <x v="0"/>
    <s v="WRITING1110067"/>
  </r>
  <r>
    <n v="202002"/>
    <x v="0"/>
    <x v="1"/>
    <x v="2"/>
    <x v="554"/>
    <x v="1"/>
    <x v="5"/>
    <x v="10"/>
    <x v="2446"/>
    <x v="16"/>
    <n v="163.1450409"/>
    <n v="38.68"/>
    <n v="124.46504089999999"/>
    <x v="0"/>
    <s v="HOUSEWARES1109371"/>
  </r>
  <r>
    <n v="202002"/>
    <x v="0"/>
    <x v="1"/>
    <x v="2"/>
    <x v="554"/>
    <x v="1"/>
    <x v="3"/>
    <x v="15"/>
    <x v="2446"/>
    <x v="50"/>
    <n v="202.8931054"/>
    <n v="37.76"/>
    <n v="165.13310540000001"/>
    <x v="0"/>
    <s v="DECORATION CHARGES1109371"/>
  </r>
  <r>
    <n v="202002"/>
    <x v="0"/>
    <x v="1"/>
    <x v="2"/>
    <x v="554"/>
    <x v="1"/>
    <x v="3"/>
    <x v="15"/>
    <x v="2445"/>
    <x v="40"/>
    <n v="332.22262869999997"/>
    <n v="37.880000000000003"/>
    <n v="294.34262869999998"/>
    <x v="0"/>
    <s v="DECORATION CHARGES1110067"/>
  </r>
  <r>
    <n v="202002"/>
    <x v="0"/>
    <x v="1"/>
    <x v="2"/>
    <x v="436"/>
    <x v="0"/>
    <x v="1"/>
    <x v="17"/>
    <x v="2447"/>
    <x v="0"/>
    <n v="168.08883"/>
    <n v="44.32"/>
    <n v="123.76883000000001"/>
    <x v="0"/>
    <s v="GENERAL1109288"/>
  </r>
  <r>
    <n v="202002"/>
    <x v="0"/>
    <x v="1"/>
    <x v="2"/>
    <x v="436"/>
    <x v="0"/>
    <x v="3"/>
    <x v="15"/>
    <x v="2447"/>
    <x v="129"/>
    <n v="263.00958109999999"/>
    <n v="33.58"/>
    <n v="229.42958110000001"/>
    <x v="0"/>
    <s v="DECORATION CHARGES1109288"/>
  </r>
  <r>
    <n v="202002"/>
    <x v="0"/>
    <x v="1"/>
    <x v="2"/>
    <x v="438"/>
    <x v="1"/>
    <x v="0"/>
    <x v="20"/>
    <x v="2448"/>
    <x v="20"/>
    <n v="872.08440040000005"/>
    <n v="293.92"/>
    <n v="578.16440039999998"/>
    <x v="0"/>
    <s v="TOTES1109555"/>
  </r>
  <r>
    <n v="202002"/>
    <x v="0"/>
    <x v="1"/>
    <x v="2"/>
    <x v="438"/>
    <x v="1"/>
    <x v="1"/>
    <x v="17"/>
    <x v="2449"/>
    <x v="51"/>
    <n v="344.08772260000001"/>
    <n v="113.04"/>
    <n v="231.04772259999999"/>
    <x v="0"/>
    <s v="GENERAL1110401"/>
  </r>
  <r>
    <n v="202002"/>
    <x v="0"/>
    <x v="1"/>
    <x v="2"/>
    <x v="438"/>
    <x v="1"/>
    <x v="1"/>
    <x v="3"/>
    <x v="2450"/>
    <x v="131"/>
    <n v="652.58016350000003"/>
    <n v="349.16"/>
    <n v="303.4201635"/>
    <x v="0"/>
    <s v="WRITING1109217"/>
  </r>
  <r>
    <n v="202002"/>
    <x v="0"/>
    <x v="1"/>
    <x v="2"/>
    <x v="438"/>
    <x v="1"/>
    <x v="5"/>
    <x v="10"/>
    <x v="2451"/>
    <x v="18"/>
    <n v="370.78418379999999"/>
    <n v="82.1"/>
    <n v="288.68418380000003"/>
    <x v="0"/>
    <s v="HOUSEWARES1109544"/>
  </r>
  <r>
    <n v="202002"/>
    <x v="0"/>
    <x v="1"/>
    <x v="2"/>
    <x v="438"/>
    <x v="1"/>
    <x v="5"/>
    <x v="23"/>
    <x v="2448"/>
    <x v="20"/>
    <n v="400.44691849999998"/>
    <n v="116.14"/>
    <n v="284.30691849999999"/>
    <x v="0"/>
    <s v="SAFETY AUTO &amp; TOOLS1109555"/>
  </r>
  <r>
    <n v="202002"/>
    <x v="0"/>
    <x v="1"/>
    <x v="2"/>
    <x v="438"/>
    <x v="1"/>
    <x v="2"/>
    <x v="6"/>
    <x v="2452"/>
    <x v="76"/>
    <n v="484.1452683"/>
    <n v="540.04"/>
    <n v="-55.894731699999966"/>
    <x v="0"/>
    <s v="T-SHIRTS &amp; ACTIVE TOPS1110268"/>
  </r>
  <r>
    <n v="202002"/>
    <x v="0"/>
    <x v="1"/>
    <x v="2"/>
    <x v="438"/>
    <x v="1"/>
    <x v="3"/>
    <x v="15"/>
    <x v="2450"/>
    <x v="185"/>
    <n v="899.76961940000001"/>
    <n v="95.76"/>
    <n v="804.00961940000002"/>
    <x v="0"/>
    <s v="DECORATION CHARGES1109217"/>
  </r>
  <r>
    <n v="202002"/>
    <x v="0"/>
    <x v="1"/>
    <x v="2"/>
    <x v="438"/>
    <x v="1"/>
    <x v="3"/>
    <x v="15"/>
    <x v="2451"/>
    <x v="19"/>
    <n v="391.5480981"/>
    <n v="31.18"/>
    <n v="360.3680981"/>
    <x v="0"/>
    <s v="DECORATION CHARGES1109544"/>
  </r>
  <r>
    <n v="202002"/>
    <x v="0"/>
    <x v="1"/>
    <x v="2"/>
    <x v="438"/>
    <x v="1"/>
    <x v="3"/>
    <x v="15"/>
    <x v="2448"/>
    <x v="267"/>
    <n v="791.20401040000002"/>
    <n v="98.92"/>
    <n v="692.28401040000006"/>
    <x v="0"/>
    <s v="DECORATION CHARGES1109555"/>
  </r>
  <r>
    <n v="202003"/>
    <x v="0"/>
    <x v="2"/>
    <x v="0"/>
    <x v="555"/>
    <x v="0"/>
    <x v="1"/>
    <x v="3"/>
    <x v="2453"/>
    <x v="32"/>
    <n v="260"/>
    <n v="132.78"/>
    <n v="127.22"/>
    <x v="0"/>
    <s v="WRITING4283144"/>
  </r>
  <r>
    <n v="202003"/>
    <x v="0"/>
    <x v="2"/>
    <x v="0"/>
    <x v="555"/>
    <x v="0"/>
    <x v="3"/>
    <x v="15"/>
    <x v="2453"/>
    <x v="40"/>
    <n v="190"/>
    <n v="35.46"/>
    <n v="154.54"/>
    <x v="0"/>
    <s v="DECORATION CHARGES4283144"/>
  </r>
  <r>
    <n v="202003"/>
    <x v="0"/>
    <x v="2"/>
    <x v="0"/>
    <x v="1"/>
    <x v="0"/>
    <x v="8"/>
    <x v="16"/>
    <x v="2454"/>
    <x v="18"/>
    <n v="2080"/>
    <n v="1307.6600000000001"/>
    <n v="772.33999999999992"/>
    <x v="0"/>
    <s v="MEMORY4276365"/>
  </r>
  <r>
    <n v="202003"/>
    <x v="0"/>
    <x v="2"/>
    <x v="0"/>
    <x v="1"/>
    <x v="0"/>
    <x v="3"/>
    <x v="15"/>
    <x v="2454"/>
    <x v="115"/>
    <n v="580"/>
    <n v="63.64"/>
    <n v="516.36"/>
    <x v="0"/>
    <s v="DECORATION CHARGES4276365"/>
  </r>
  <r>
    <n v="202003"/>
    <x v="0"/>
    <x v="2"/>
    <x v="0"/>
    <x v="556"/>
    <x v="1"/>
    <x v="1"/>
    <x v="17"/>
    <x v="2455"/>
    <x v="371"/>
    <n v="816"/>
    <n v="672"/>
    <n v="144"/>
    <x v="0"/>
    <s v="GENERAL4273761"/>
  </r>
  <r>
    <n v="202003"/>
    <x v="0"/>
    <x v="2"/>
    <x v="0"/>
    <x v="556"/>
    <x v="1"/>
    <x v="4"/>
    <x v="8"/>
    <x v="2456"/>
    <x v="321"/>
    <n v="2162"/>
    <n v="866.76"/>
    <n v="1295.24"/>
    <x v="0"/>
    <s v="JACKETS4280851"/>
  </r>
  <r>
    <n v="202003"/>
    <x v="0"/>
    <x v="2"/>
    <x v="0"/>
    <x v="2"/>
    <x v="1"/>
    <x v="0"/>
    <x v="0"/>
    <x v="2457"/>
    <x v="381"/>
    <n v="74640"/>
    <n v="57592.6"/>
    <n v="17047.400000000001"/>
    <x v="0"/>
    <s v="BUSINESS CASES4221463"/>
  </r>
  <r>
    <n v="202003"/>
    <x v="0"/>
    <x v="2"/>
    <x v="0"/>
    <x v="2"/>
    <x v="1"/>
    <x v="1"/>
    <x v="2"/>
    <x v="2458"/>
    <x v="7"/>
    <n v="38.06"/>
    <n v="13.48"/>
    <n v="24.580000000000002"/>
    <x v="0"/>
    <s v="UMBRELLAS4277442"/>
  </r>
  <r>
    <n v="202003"/>
    <x v="0"/>
    <x v="2"/>
    <x v="0"/>
    <x v="2"/>
    <x v="1"/>
    <x v="2"/>
    <x v="6"/>
    <x v="2459"/>
    <x v="6"/>
    <n v="16.559999999999999"/>
    <n v="6.24"/>
    <n v="10.319999999999999"/>
    <x v="0"/>
    <s v="T-SHIRTS &amp; ACTIVE TOPS4277858"/>
  </r>
  <r>
    <n v="202003"/>
    <x v="0"/>
    <x v="2"/>
    <x v="0"/>
    <x v="2"/>
    <x v="1"/>
    <x v="2"/>
    <x v="6"/>
    <x v="2460"/>
    <x v="6"/>
    <n v="16.559999999999999"/>
    <n v="6.24"/>
    <n v="10.319999999999999"/>
    <x v="0"/>
    <s v="T-SHIRTS &amp; ACTIVE TOPS4279807"/>
  </r>
  <r>
    <n v="202003"/>
    <x v="0"/>
    <x v="2"/>
    <x v="0"/>
    <x v="3"/>
    <x v="1"/>
    <x v="2"/>
    <x v="4"/>
    <x v="2461"/>
    <x v="158"/>
    <n v="667.52"/>
    <n v="223.52"/>
    <n v="444"/>
    <x v="0"/>
    <s v="FLEECE &amp; KNITS4285457"/>
  </r>
  <r>
    <n v="202003"/>
    <x v="0"/>
    <x v="2"/>
    <x v="0"/>
    <x v="3"/>
    <x v="1"/>
    <x v="2"/>
    <x v="5"/>
    <x v="1261"/>
    <x v="133"/>
    <n v="110.18"/>
    <n v="44.86"/>
    <n v="65.320000000000007"/>
    <x v="0"/>
    <s v="POLOS4271580"/>
  </r>
  <r>
    <n v="202003"/>
    <x v="0"/>
    <x v="2"/>
    <x v="0"/>
    <x v="3"/>
    <x v="1"/>
    <x v="2"/>
    <x v="5"/>
    <x v="2462"/>
    <x v="7"/>
    <n v="31.48"/>
    <n v="15.04"/>
    <n v="16.440000000000001"/>
    <x v="0"/>
    <s v="POLOS4278330"/>
  </r>
  <r>
    <n v="202003"/>
    <x v="0"/>
    <x v="2"/>
    <x v="0"/>
    <x v="3"/>
    <x v="1"/>
    <x v="2"/>
    <x v="5"/>
    <x v="2461"/>
    <x v="6"/>
    <n v="15.74"/>
    <n v="7.28"/>
    <n v="8.4600000000000009"/>
    <x v="0"/>
    <s v="POLOS4285457"/>
  </r>
  <r>
    <n v="202003"/>
    <x v="0"/>
    <x v="2"/>
    <x v="0"/>
    <x v="3"/>
    <x v="1"/>
    <x v="2"/>
    <x v="6"/>
    <x v="2462"/>
    <x v="382"/>
    <n v="572.17999999999995"/>
    <n v="268.72000000000003"/>
    <n v="303.45999999999992"/>
    <x v="0"/>
    <s v="T-SHIRTS &amp; ACTIVE TOPS4278330"/>
  </r>
  <r>
    <n v="202003"/>
    <x v="0"/>
    <x v="2"/>
    <x v="0"/>
    <x v="557"/>
    <x v="0"/>
    <x v="1"/>
    <x v="17"/>
    <x v="2463"/>
    <x v="21"/>
    <n v="165"/>
    <n v="77.540000000000006"/>
    <n v="87.46"/>
    <x v="0"/>
    <s v="GENERAL4284848"/>
  </r>
  <r>
    <n v="202003"/>
    <x v="0"/>
    <x v="2"/>
    <x v="0"/>
    <x v="557"/>
    <x v="0"/>
    <x v="3"/>
    <x v="15"/>
    <x v="2463"/>
    <x v="24"/>
    <n v="224"/>
    <n v="82.44"/>
    <n v="141.56"/>
    <x v="0"/>
    <s v="DECORATION CHARGES4284848"/>
  </r>
  <r>
    <n v="202003"/>
    <x v="0"/>
    <x v="2"/>
    <x v="0"/>
    <x v="558"/>
    <x v="1"/>
    <x v="3"/>
    <x v="7"/>
    <x v="2464"/>
    <x v="13"/>
    <n v="0"/>
    <n v="42.5"/>
    <n v="-42.5"/>
    <x v="0"/>
    <s v="CATALOGUES4283855"/>
  </r>
  <r>
    <n v="202003"/>
    <x v="0"/>
    <x v="2"/>
    <x v="0"/>
    <x v="559"/>
    <x v="1"/>
    <x v="7"/>
    <x v="13"/>
    <x v="2465"/>
    <x v="22"/>
    <n v="231.6"/>
    <n v="82.16"/>
    <n v="149.44"/>
    <x v="0"/>
    <s v="SPORT BOTTLES4279230"/>
  </r>
  <r>
    <n v="202003"/>
    <x v="0"/>
    <x v="2"/>
    <x v="0"/>
    <x v="559"/>
    <x v="1"/>
    <x v="3"/>
    <x v="15"/>
    <x v="2465"/>
    <x v="23"/>
    <n v="178"/>
    <n v="22.38"/>
    <n v="155.62"/>
    <x v="0"/>
    <s v="DECORATION CHARGES4279230"/>
  </r>
  <r>
    <n v="202003"/>
    <x v="0"/>
    <x v="2"/>
    <x v="0"/>
    <x v="4"/>
    <x v="1"/>
    <x v="9"/>
    <x v="28"/>
    <x v="2466"/>
    <x v="6"/>
    <n v="2.1"/>
    <n v="1.06"/>
    <n v="1.04"/>
    <x v="0"/>
    <s v="HEADWEAR4279246"/>
  </r>
  <r>
    <n v="202003"/>
    <x v="0"/>
    <x v="2"/>
    <x v="0"/>
    <x v="4"/>
    <x v="1"/>
    <x v="2"/>
    <x v="5"/>
    <x v="2466"/>
    <x v="6"/>
    <n v="26.08"/>
    <n v="8.52"/>
    <n v="17.559999999999999"/>
    <x v="0"/>
    <s v="POLOS4279246"/>
  </r>
  <r>
    <n v="202003"/>
    <x v="0"/>
    <x v="2"/>
    <x v="0"/>
    <x v="4"/>
    <x v="1"/>
    <x v="2"/>
    <x v="6"/>
    <x v="2467"/>
    <x v="65"/>
    <n v="743.2"/>
    <n v="250.34"/>
    <n v="492.86"/>
    <x v="0"/>
    <s v="T-SHIRTS &amp; ACTIVE TOPS4277565"/>
  </r>
  <r>
    <n v="202003"/>
    <x v="0"/>
    <x v="2"/>
    <x v="0"/>
    <x v="4"/>
    <x v="1"/>
    <x v="2"/>
    <x v="6"/>
    <x v="2466"/>
    <x v="8"/>
    <n v="25.22"/>
    <n v="11.7"/>
    <n v="13.52"/>
    <x v="0"/>
    <s v="T-SHIRTS &amp; ACTIVE TOPS4279246"/>
  </r>
  <r>
    <n v="202003"/>
    <x v="0"/>
    <x v="2"/>
    <x v="0"/>
    <x v="4"/>
    <x v="1"/>
    <x v="4"/>
    <x v="8"/>
    <x v="2466"/>
    <x v="8"/>
    <n v="144"/>
    <n v="64.58"/>
    <n v="79.42"/>
    <x v="0"/>
    <s v="JACKETS4279246"/>
  </r>
  <r>
    <n v="202003"/>
    <x v="0"/>
    <x v="2"/>
    <x v="0"/>
    <x v="4"/>
    <x v="1"/>
    <x v="4"/>
    <x v="34"/>
    <x v="2466"/>
    <x v="34"/>
    <n v="109.5"/>
    <n v="49.88"/>
    <n v="59.62"/>
    <x v="0"/>
    <s v="VESTS-BODYWARMERS4279246"/>
  </r>
  <r>
    <n v="202003"/>
    <x v="0"/>
    <x v="2"/>
    <x v="0"/>
    <x v="5"/>
    <x v="1"/>
    <x v="7"/>
    <x v="29"/>
    <x v="2468"/>
    <x v="16"/>
    <n v="260"/>
    <n v="97.24"/>
    <n v="162.76"/>
    <x v="0"/>
    <s v="CERAMICS4276600"/>
  </r>
  <r>
    <n v="202003"/>
    <x v="0"/>
    <x v="2"/>
    <x v="0"/>
    <x v="5"/>
    <x v="1"/>
    <x v="3"/>
    <x v="15"/>
    <x v="2468"/>
    <x v="42"/>
    <n v="246"/>
    <n v="23.18"/>
    <n v="222.82"/>
    <x v="0"/>
    <s v="DECORATION CHARGES4276600"/>
  </r>
  <r>
    <n v="202003"/>
    <x v="0"/>
    <x v="2"/>
    <x v="0"/>
    <x v="8"/>
    <x v="1"/>
    <x v="0"/>
    <x v="18"/>
    <x v="2469"/>
    <x v="98"/>
    <n v="27.7"/>
    <n v="11.66"/>
    <n v="16.04"/>
    <x v="0"/>
    <s v="BACKPACKS4284553"/>
  </r>
  <r>
    <n v="202003"/>
    <x v="0"/>
    <x v="2"/>
    <x v="0"/>
    <x v="8"/>
    <x v="1"/>
    <x v="1"/>
    <x v="14"/>
    <x v="2470"/>
    <x v="21"/>
    <n v="185"/>
    <n v="110.7"/>
    <n v="74.3"/>
    <x v="0"/>
    <s v="STATIONERY4272600"/>
  </r>
  <r>
    <n v="202003"/>
    <x v="0"/>
    <x v="2"/>
    <x v="0"/>
    <x v="8"/>
    <x v="1"/>
    <x v="1"/>
    <x v="14"/>
    <x v="2471"/>
    <x v="6"/>
    <n v="0"/>
    <n v="12.12"/>
    <n v="-12.12"/>
    <x v="0"/>
    <s v="STATIONERY4283758"/>
  </r>
  <r>
    <n v="202003"/>
    <x v="0"/>
    <x v="2"/>
    <x v="0"/>
    <x v="8"/>
    <x v="1"/>
    <x v="1"/>
    <x v="2"/>
    <x v="2472"/>
    <x v="0"/>
    <n v="1048"/>
    <n v="615.98"/>
    <n v="432.02"/>
    <x v="0"/>
    <s v="UMBRELLAS4282534"/>
  </r>
  <r>
    <n v="202003"/>
    <x v="0"/>
    <x v="2"/>
    <x v="0"/>
    <x v="8"/>
    <x v="1"/>
    <x v="1"/>
    <x v="3"/>
    <x v="2473"/>
    <x v="29"/>
    <n v="0"/>
    <n v="-10.14"/>
    <n v="10.14"/>
    <x v="1"/>
    <s v="WRITING4279249"/>
  </r>
  <r>
    <n v="202003"/>
    <x v="0"/>
    <x v="2"/>
    <x v="0"/>
    <x v="8"/>
    <x v="1"/>
    <x v="5"/>
    <x v="10"/>
    <x v="2474"/>
    <x v="42"/>
    <n v="222.2"/>
    <n v="63.08"/>
    <n v="159.12"/>
    <x v="0"/>
    <s v="HOUSEWARES4275953"/>
  </r>
  <r>
    <n v="202003"/>
    <x v="0"/>
    <x v="2"/>
    <x v="0"/>
    <x v="8"/>
    <x v="1"/>
    <x v="3"/>
    <x v="15"/>
    <x v="2470"/>
    <x v="24"/>
    <n v="50"/>
    <n v="5.0199999999999996"/>
    <n v="44.980000000000004"/>
    <x v="0"/>
    <s v="DECORATION CHARGES4272600"/>
  </r>
  <r>
    <n v="202003"/>
    <x v="0"/>
    <x v="2"/>
    <x v="0"/>
    <x v="8"/>
    <x v="1"/>
    <x v="3"/>
    <x v="15"/>
    <x v="2474"/>
    <x v="50"/>
    <n v="113.64"/>
    <n v="19.899999999999999"/>
    <n v="93.740000000000009"/>
    <x v="0"/>
    <s v="DECORATION CHARGES4275953"/>
  </r>
  <r>
    <n v="202003"/>
    <x v="0"/>
    <x v="2"/>
    <x v="0"/>
    <x v="8"/>
    <x v="1"/>
    <x v="3"/>
    <x v="15"/>
    <x v="2472"/>
    <x v="129"/>
    <n v="266"/>
    <n v="33.58"/>
    <n v="232.42000000000002"/>
    <x v="0"/>
    <s v="DECORATION CHARGES4282534"/>
  </r>
  <r>
    <n v="202003"/>
    <x v="0"/>
    <x v="2"/>
    <x v="0"/>
    <x v="11"/>
    <x v="1"/>
    <x v="9"/>
    <x v="28"/>
    <x v="2475"/>
    <x v="12"/>
    <n v="147.6"/>
    <n v="55.28"/>
    <n v="92.32"/>
    <x v="0"/>
    <s v="HEADWEAR4280007"/>
  </r>
  <r>
    <n v="202003"/>
    <x v="0"/>
    <x v="2"/>
    <x v="0"/>
    <x v="11"/>
    <x v="1"/>
    <x v="1"/>
    <x v="17"/>
    <x v="2476"/>
    <x v="16"/>
    <n v="124"/>
    <n v="71.459999999999994"/>
    <n v="52.540000000000006"/>
    <x v="0"/>
    <s v="GENERAL4281259"/>
  </r>
  <r>
    <n v="202003"/>
    <x v="0"/>
    <x v="2"/>
    <x v="0"/>
    <x v="11"/>
    <x v="1"/>
    <x v="1"/>
    <x v="3"/>
    <x v="2475"/>
    <x v="328"/>
    <n v="3200"/>
    <n v="1662.32"/>
    <n v="1537.68"/>
    <x v="0"/>
    <s v="WRITING4280007"/>
  </r>
  <r>
    <n v="202003"/>
    <x v="0"/>
    <x v="2"/>
    <x v="0"/>
    <x v="11"/>
    <x v="1"/>
    <x v="1"/>
    <x v="3"/>
    <x v="2476"/>
    <x v="32"/>
    <n v="300"/>
    <n v="166.5"/>
    <n v="133.5"/>
    <x v="0"/>
    <s v="WRITING4281259"/>
  </r>
  <r>
    <n v="202003"/>
    <x v="0"/>
    <x v="2"/>
    <x v="0"/>
    <x v="11"/>
    <x v="1"/>
    <x v="5"/>
    <x v="24"/>
    <x v="1281"/>
    <x v="79"/>
    <n v="23.1"/>
    <n v="8.7200000000000006"/>
    <n v="14.38"/>
    <x v="0"/>
    <s v="HBA4266005"/>
  </r>
  <r>
    <n v="202003"/>
    <x v="0"/>
    <x v="2"/>
    <x v="0"/>
    <x v="11"/>
    <x v="1"/>
    <x v="6"/>
    <x v="12"/>
    <x v="2475"/>
    <x v="15"/>
    <n v="249"/>
    <n v="130.74"/>
    <n v="118.25999999999999"/>
    <x v="0"/>
    <s v="POWER4280007"/>
  </r>
  <r>
    <n v="202003"/>
    <x v="0"/>
    <x v="2"/>
    <x v="0"/>
    <x v="442"/>
    <x v="1"/>
    <x v="8"/>
    <x v="16"/>
    <x v="2477"/>
    <x v="31"/>
    <n v="633"/>
    <n v="392.3"/>
    <n v="240.7"/>
    <x v="0"/>
    <s v="MEMORY4281556"/>
  </r>
  <r>
    <n v="202003"/>
    <x v="0"/>
    <x v="2"/>
    <x v="0"/>
    <x v="18"/>
    <x v="0"/>
    <x v="5"/>
    <x v="23"/>
    <x v="2478"/>
    <x v="7"/>
    <n v="10.36"/>
    <n v="3.26"/>
    <n v="7.1"/>
    <x v="0"/>
    <s v="SAFETY AUTO &amp; TOOLS4279889"/>
  </r>
  <r>
    <n v="202003"/>
    <x v="0"/>
    <x v="2"/>
    <x v="0"/>
    <x v="18"/>
    <x v="0"/>
    <x v="2"/>
    <x v="5"/>
    <x v="2478"/>
    <x v="6"/>
    <n v="26.84"/>
    <n v="10.34"/>
    <n v="16.5"/>
    <x v="0"/>
    <s v="POLOS4279889"/>
  </r>
  <r>
    <n v="202003"/>
    <x v="0"/>
    <x v="2"/>
    <x v="0"/>
    <x v="18"/>
    <x v="0"/>
    <x v="6"/>
    <x v="32"/>
    <x v="2478"/>
    <x v="7"/>
    <n v="3.96"/>
    <n v="3"/>
    <n v="0.96"/>
    <x v="0"/>
    <s v="GENERAL TECH4279889"/>
  </r>
  <r>
    <n v="202003"/>
    <x v="0"/>
    <x v="2"/>
    <x v="0"/>
    <x v="19"/>
    <x v="1"/>
    <x v="0"/>
    <x v="26"/>
    <x v="2479"/>
    <x v="15"/>
    <n v="1210"/>
    <n v="391.12"/>
    <n v="818.88"/>
    <x v="0"/>
    <s v="DUFFELS4281048"/>
  </r>
  <r>
    <n v="202003"/>
    <x v="0"/>
    <x v="2"/>
    <x v="0"/>
    <x v="19"/>
    <x v="1"/>
    <x v="3"/>
    <x v="15"/>
    <x v="2479"/>
    <x v="38"/>
    <n v="170"/>
    <n v="26.44"/>
    <n v="143.56"/>
    <x v="0"/>
    <s v="DECORATION CHARGES4281048"/>
  </r>
  <r>
    <n v="202003"/>
    <x v="0"/>
    <x v="2"/>
    <x v="0"/>
    <x v="20"/>
    <x v="1"/>
    <x v="0"/>
    <x v="18"/>
    <x v="2480"/>
    <x v="6"/>
    <n v="25.6"/>
    <n v="7.06"/>
    <n v="18.540000000000003"/>
    <x v="0"/>
    <s v="BACKPACKS4282164"/>
  </r>
  <r>
    <n v="202003"/>
    <x v="0"/>
    <x v="2"/>
    <x v="0"/>
    <x v="20"/>
    <x v="1"/>
    <x v="0"/>
    <x v="20"/>
    <x v="2481"/>
    <x v="6"/>
    <n v="1.36"/>
    <n v="0.5"/>
    <n v="0.8600000000000001"/>
    <x v="0"/>
    <s v="TOTES4285312"/>
  </r>
  <r>
    <n v="202003"/>
    <x v="0"/>
    <x v="2"/>
    <x v="0"/>
    <x v="21"/>
    <x v="1"/>
    <x v="1"/>
    <x v="2"/>
    <x v="2482"/>
    <x v="2"/>
    <n v="105"/>
    <n v="40.06"/>
    <n v="64.94"/>
    <x v="0"/>
    <s v="UMBRELLAS4279626"/>
  </r>
  <r>
    <n v="202003"/>
    <x v="0"/>
    <x v="2"/>
    <x v="0"/>
    <x v="21"/>
    <x v="1"/>
    <x v="3"/>
    <x v="15"/>
    <x v="2482"/>
    <x v="184"/>
    <n v="202.6"/>
    <n v="42.68"/>
    <n v="159.91999999999999"/>
    <x v="0"/>
    <s v="DECORATION CHARGES4279626"/>
  </r>
  <r>
    <n v="202003"/>
    <x v="0"/>
    <x v="2"/>
    <x v="0"/>
    <x v="23"/>
    <x v="1"/>
    <x v="0"/>
    <x v="20"/>
    <x v="2483"/>
    <x v="21"/>
    <n v="145"/>
    <n v="63.92"/>
    <n v="81.08"/>
    <x v="0"/>
    <s v="TOTES4271846"/>
  </r>
  <r>
    <n v="202003"/>
    <x v="0"/>
    <x v="2"/>
    <x v="0"/>
    <x v="23"/>
    <x v="1"/>
    <x v="0"/>
    <x v="20"/>
    <x v="2484"/>
    <x v="18"/>
    <n v="270"/>
    <n v="127.82"/>
    <n v="142.18"/>
    <x v="0"/>
    <s v="TOTES4280167"/>
  </r>
  <r>
    <n v="202003"/>
    <x v="0"/>
    <x v="2"/>
    <x v="0"/>
    <x v="23"/>
    <x v="1"/>
    <x v="7"/>
    <x v="31"/>
    <x v="2485"/>
    <x v="57"/>
    <n v="319.60000000000002"/>
    <n v="144.68"/>
    <n v="174.92000000000002"/>
    <x v="0"/>
    <s v="MUGS &amp; TUMBLERS4284351"/>
  </r>
  <r>
    <n v="202003"/>
    <x v="0"/>
    <x v="2"/>
    <x v="0"/>
    <x v="23"/>
    <x v="1"/>
    <x v="1"/>
    <x v="2"/>
    <x v="2484"/>
    <x v="16"/>
    <n v="816"/>
    <n v="362.76"/>
    <n v="453.24"/>
    <x v="0"/>
    <s v="UMBRELLAS4280167"/>
  </r>
  <r>
    <n v="202003"/>
    <x v="0"/>
    <x v="2"/>
    <x v="0"/>
    <x v="23"/>
    <x v="1"/>
    <x v="2"/>
    <x v="5"/>
    <x v="2483"/>
    <x v="48"/>
    <n v="536"/>
    <n v="240.04"/>
    <n v="295.96000000000004"/>
    <x v="0"/>
    <s v="POLOS4271846"/>
  </r>
  <r>
    <n v="202003"/>
    <x v="0"/>
    <x v="2"/>
    <x v="0"/>
    <x v="23"/>
    <x v="1"/>
    <x v="3"/>
    <x v="15"/>
    <x v="2483"/>
    <x v="383"/>
    <n v="602"/>
    <n v="95.74"/>
    <n v="506.26"/>
    <x v="0"/>
    <s v="DECORATION CHARGES4271846"/>
  </r>
  <r>
    <n v="202003"/>
    <x v="0"/>
    <x v="2"/>
    <x v="0"/>
    <x v="23"/>
    <x v="1"/>
    <x v="3"/>
    <x v="15"/>
    <x v="2484"/>
    <x v="384"/>
    <n v="686"/>
    <n v="110.74"/>
    <n v="575.26"/>
    <x v="0"/>
    <s v="DECORATION CHARGES4280167"/>
  </r>
  <r>
    <n v="202003"/>
    <x v="0"/>
    <x v="2"/>
    <x v="0"/>
    <x v="24"/>
    <x v="1"/>
    <x v="7"/>
    <x v="31"/>
    <x v="2486"/>
    <x v="48"/>
    <n v="68.5"/>
    <n v="25.1"/>
    <n v="43.4"/>
    <x v="0"/>
    <s v="MUGS &amp; TUMBLERS4281024"/>
  </r>
  <r>
    <n v="202003"/>
    <x v="0"/>
    <x v="2"/>
    <x v="0"/>
    <x v="24"/>
    <x v="1"/>
    <x v="1"/>
    <x v="17"/>
    <x v="2487"/>
    <x v="215"/>
    <n v="539"/>
    <n v="451"/>
    <n v="88"/>
    <x v="0"/>
    <s v="GENERAL4267295"/>
  </r>
  <r>
    <n v="202003"/>
    <x v="0"/>
    <x v="2"/>
    <x v="0"/>
    <x v="24"/>
    <x v="1"/>
    <x v="2"/>
    <x v="4"/>
    <x v="2488"/>
    <x v="6"/>
    <n v="19.98"/>
    <n v="16.54"/>
    <n v="3.4400000000000013"/>
    <x v="0"/>
    <s v="FLEECE &amp; KNITS4279064"/>
  </r>
  <r>
    <n v="202003"/>
    <x v="0"/>
    <x v="2"/>
    <x v="0"/>
    <x v="24"/>
    <x v="1"/>
    <x v="3"/>
    <x v="15"/>
    <x v="2486"/>
    <x v="49"/>
    <n v="159.5"/>
    <n v="36.68"/>
    <n v="122.82"/>
    <x v="0"/>
    <s v="DECORATION CHARGES4281024"/>
  </r>
  <r>
    <n v="202003"/>
    <x v="0"/>
    <x v="2"/>
    <x v="0"/>
    <x v="560"/>
    <x v="1"/>
    <x v="1"/>
    <x v="17"/>
    <x v="2489"/>
    <x v="385"/>
    <n v="924"/>
    <n v="792"/>
    <n v="132"/>
    <x v="0"/>
    <s v="GENERAL4279825"/>
  </r>
  <r>
    <n v="202003"/>
    <x v="0"/>
    <x v="2"/>
    <x v="0"/>
    <x v="561"/>
    <x v="0"/>
    <x v="3"/>
    <x v="25"/>
    <x v="2490"/>
    <x v="33"/>
    <n v="2040"/>
    <n v="2016.8"/>
    <n v="23.200000000000045"/>
    <x v="0"/>
    <s v="NONWEARABLES OTHERS4280640"/>
  </r>
  <r>
    <n v="202003"/>
    <x v="0"/>
    <x v="2"/>
    <x v="0"/>
    <x v="27"/>
    <x v="1"/>
    <x v="3"/>
    <x v="15"/>
    <x v="2491"/>
    <x v="98"/>
    <n v="115.24"/>
    <n v="28.96"/>
    <n v="86.28"/>
    <x v="0"/>
    <s v="DECORATION CHARGES4281748"/>
  </r>
  <r>
    <n v="202003"/>
    <x v="0"/>
    <x v="2"/>
    <x v="0"/>
    <x v="27"/>
    <x v="1"/>
    <x v="4"/>
    <x v="8"/>
    <x v="2491"/>
    <x v="9"/>
    <n v="171"/>
    <n v="78.7"/>
    <n v="92.3"/>
    <x v="0"/>
    <s v="JACKETS4281748"/>
  </r>
  <r>
    <n v="202003"/>
    <x v="0"/>
    <x v="2"/>
    <x v="0"/>
    <x v="28"/>
    <x v="1"/>
    <x v="0"/>
    <x v="0"/>
    <x v="2492"/>
    <x v="6"/>
    <n v="10.44"/>
    <n v="3.14"/>
    <n v="7.2999999999999989"/>
    <x v="0"/>
    <s v="BUSINESS CASES4281135"/>
  </r>
  <r>
    <n v="202003"/>
    <x v="0"/>
    <x v="2"/>
    <x v="0"/>
    <x v="28"/>
    <x v="1"/>
    <x v="1"/>
    <x v="14"/>
    <x v="2493"/>
    <x v="136"/>
    <n v="2724.3"/>
    <n v="1565.88"/>
    <n v="1158.42"/>
    <x v="0"/>
    <s v="STATIONERY4276523"/>
  </r>
  <r>
    <n v="202003"/>
    <x v="0"/>
    <x v="2"/>
    <x v="0"/>
    <x v="28"/>
    <x v="1"/>
    <x v="1"/>
    <x v="14"/>
    <x v="2494"/>
    <x v="21"/>
    <n v="1165"/>
    <n v="422.66"/>
    <n v="742.33999999999992"/>
    <x v="0"/>
    <s v="STATIONERY4282196"/>
  </r>
  <r>
    <n v="202003"/>
    <x v="0"/>
    <x v="2"/>
    <x v="0"/>
    <x v="28"/>
    <x v="1"/>
    <x v="2"/>
    <x v="5"/>
    <x v="2492"/>
    <x v="6"/>
    <n v="7.78"/>
    <n v="7.92"/>
    <n v="-0.13999999999999968"/>
    <x v="0"/>
    <s v="POLOS4281135"/>
  </r>
  <r>
    <n v="202003"/>
    <x v="0"/>
    <x v="2"/>
    <x v="0"/>
    <x v="28"/>
    <x v="1"/>
    <x v="2"/>
    <x v="6"/>
    <x v="2492"/>
    <x v="6"/>
    <n v="8.98"/>
    <n v="8.7200000000000006"/>
    <n v="0.25999999999999979"/>
    <x v="0"/>
    <s v="T-SHIRTS &amp; ACTIVE TOPS4281135"/>
  </r>
  <r>
    <n v="202003"/>
    <x v="0"/>
    <x v="2"/>
    <x v="0"/>
    <x v="28"/>
    <x v="1"/>
    <x v="3"/>
    <x v="15"/>
    <x v="2493"/>
    <x v="386"/>
    <n v="403.2"/>
    <n v="71.88"/>
    <n v="331.32"/>
    <x v="0"/>
    <s v="DECORATION CHARGES4276523"/>
  </r>
  <r>
    <n v="202003"/>
    <x v="0"/>
    <x v="2"/>
    <x v="0"/>
    <x v="28"/>
    <x v="1"/>
    <x v="3"/>
    <x v="15"/>
    <x v="2494"/>
    <x v="24"/>
    <n v="340"/>
    <n v="26.18"/>
    <n v="313.82"/>
    <x v="0"/>
    <s v="DECORATION CHARGES4282196"/>
  </r>
  <r>
    <n v="202003"/>
    <x v="0"/>
    <x v="2"/>
    <x v="0"/>
    <x v="29"/>
    <x v="1"/>
    <x v="1"/>
    <x v="3"/>
    <x v="2495"/>
    <x v="19"/>
    <n v="240.48"/>
    <n v="83.28"/>
    <n v="157.19999999999999"/>
    <x v="0"/>
    <s v="WRITING4278045"/>
  </r>
  <r>
    <n v="202003"/>
    <x v="0"/>
    <x v="2"/>
    <x v="0"/>
    <x v="29"/>
    <x v="1"/>
    <x v="1"/>
    <x v="3"/>
    <x v="2496"/>
    <x v="19"/>
    <n v="240.48"/>
    <n v="83.38"/>
    <n v="157.1"/>
    <x v="0"/>
    <s v="WRITING4282228"/>
  </r>
  <r>
    <n v="202003"/>
    <x v="0"/>
    <x v="2"/>
    <x v="0"/>
    <x v="29"/>
    <x v="1"/>
    <x v="8"/>
    <x v="16"/>
    <x v="2497"/>
    <x v="140"/>
    <n v="51.66"/>
    <n v="27.84"/>
    <n v="23.819999999999997"/>
    <x v="0"/>
    <s v="MEMORY4276520"/>
  </r>
  <r>
    <n v="202003"/>
    <x v="0"/>
    <x v="2"/>
    <x v="0"/>
    <x v="29"/>
    <x v="1"/>
    <x v="3"/>
    <x v="15"/>
    <x v="2497"/>
    <x v="14"/>
    <n v="108.1"/>
    <n v="33.06"/>
    <n v="75.039999999999992"/>
    <x v="0"/>
    <s v="DECORATION CHARGES4276520"/>
  </r>
  <r>
    <n v="202003"/>
    <x v="0"/>
    <x v="2"/>
    <x v="0"/>
    <x v="29"/>
    <x v="1"/>
    <x v="3"/>
    <x v="15"/>
    <x v="2495"/>
    <x v="61"/>
    <n v="210.28"/>
    <n v="27.9"/>
    <n v="182.38"/>
    <x v="0"/>
    <s v="DECORATION CHARGES4278045"/>
  </r>
  <r>
    <n v="202003"/>
    <x v="0"/>
    <x v="2"/>
    <x v="0"/>
    <x v="29"/>
    <x v="1"/>
    <x v="3"/>
    <x v="15"/>
    <x v="2496"/>
    <x v="61"/>
    <n v="210.28"/>
    <n v="27.9"/>
    <n v="182.38"/>
    <x v="0"/>
    <s v="DECORATION CHARGES4282228"/>
  </r>
  <r>
    <n v="202003"/>
    <x v="0"/>
    <x v="2"/>
    <x v="0"/>
    <x v="30"/>
    <x v="1"/>
    <x v="7"/>
    <x v="13"/>
    <x v="2498"/>
    <x v="6"/>
    <n v="8.6"/>
    <n v="2.98"/>
    <n v="5.6199999999999992"/>
    <x v="0"/>
    <s v="SPORT BOTTLES4281481"/>
  </r>
  <r>
    <n v="202003"/>
    <x v="0"/>
    <x v="2"/>
    <x v="0"/>
    <x v="31"/>
    <x v="1"/>
    <x v="7"/>
    <x v="13"/>
    <x v="2499"/>
    <x v="22"/>
    <n v="1101.5999999999999"/>
    <n v="426.3"/>
    <n v="675.3"/>
    <x v="0"/>
    <s v="SPORT BOTTLES4280269"/>
  </r>
  <r>
    <n v="202003"/>
    <x v="0"/>
    <x v="2"/>
    <x v="0"/>
    <x v="31"/>
    <x v="1"/>
    <x v="5"/>
    <x v="10"/>
    <x v="2500"/>
    <x v="387"/>
    <n v="4956.5"/>
    <n v="2552.4"/>
    <n v="2404.1"/>
    <x v="0"/>
    <s v="HOUSEWARES4282860"/>
  </r>
  <r>
    <n v="202003"/>
    <x v="0"/>
    <x v="2"/>
    <x v="0"/>
    <x v="31"/>
    <x v="1"/>
    <x v="3"/>
    <x v="15"/>
    <x v="2499"/>
    <x v="255"/>
    <n v="272"/>
    <n v="43.56"/>
    <n v="228.44"/>
    <x v="0"/>
    <s v="DECORATION CHARGES4280269"/>
  </r>
  <r>
    <n v="202003"/>
    <x v="0"/>
    <x v="2"/>
    <x v="0"/>
    <x v="31"/>
    <x v="1"/>
    <x v="6"/>
    <x v="11"/>
    <x v="1320"/>
    <x v="66"/>
    <n v="423.36"/>
    <n v="169.26"/>
    <n v="254.10000000000002"/>
    <x v="0"/>
    <s v="AUDIO4267840"/>
  </r>
  <r>
    <n v="202003"/>
    <x v="0"/>
    <x v="2"/>
    <x v="0"/>
    <x v="32"/>
    <x v="0"/>
    <x v="2"/>
    <x v="4"/>
    <x v="2501"/>
    <x v="34"/>
    <n v="141.24"/>
    <n v="76.400000000000006"/>
    <n v="64.84"/>
    <x v="0"/>
    <s v="FLEECE &amp; KNITS4277244"/>
  </r>
  <r>
    <n v="202003"/>
    <x v="0"/>
    <x v="2"/>
    <x v="0"/>
    <x v="32"/>
    <x v="0"/>
    <x v="2"/>
    <x v="5"/>
    <x v="2502"/>
    <x v="15"/>
    <n v="923.2"/>
    <n v="461.24"/>
    <n v="461.96000000000004"/>
    <x v="0"/>
    <s v="POLOS4283554"/>
  </r>
  <r>
    <n v="202003"/>
    <x v="0"/>
    <x v="2"/>
    <x v="0"/>
    <x v="32"/>
    <x v="0"/>
    <x v="4"/>
    <x v="8"/>
    <x v="2502"/>
    <x v="34"/>
    <n v="222.24"/>
    <n v="86.5"/>
    <n v="135.74"/>
    <x v="0"/>
    <s v="JACKETS4283554"/>
  </r>
  <r>
    <n v="202003"/>
    <x v="0"/>
    <x v="2"/>
    <x v="0"/>
    <x v="33"/>
    <x v="0"/>
    <x v="0"/>
    <x v="27"/>
    <x v="2503"/>
    <x v="16"/>
    <n v="72"/>
    <n v="23.04"/>
    <n v="48.96"/>
    <x v="0"/>
    <s v="TRAVEL GIFTS4283118"/>
  </r>
  <r>
    <n v="202003"/>
    <x v="0"/>
    <x v="2"/>
    <x v="0"/>
    <x v="33"/>
    <x v="0"/>
    <x v="1"/>
    <x v="21"/>
    <x v="2504"/>
    <x v="21"/>
    <n v="70"/>
    <n v="33.1"/>
    <n v="36.9"/>
    <x v="0"/>
    <s v="KEYCHAINS4278182"/>
  </r>
  <r>
    <n v="202003"/>
    <x v="0"/>
    <x v="2"/>
    <x v="0"/>
    <x v="33"/>
    <x v="0"/>
    <x v="1"/>
    <x v="2"/>
    <x v="2505"/>
    <x v="2"/>
    <n v="109.2"/>
    <n v="34.1"/>
    <n v="75.099999999999994"/>
    <x v="0"/>
    <s v="UMBRELLAS4282574"/>
  </r>
  <r>
    <n v="202003"/>
    <x v="0"/>
    <x v="2"/>
    <x v="0"/>
    <x v="33"/>
    <x v="0"/>
    <x v="1"/>
    <x v="3"/>
    <x v="2503"/>
    <x v="18"/>
    <n v="120"/>
    <n v="50.22"/>
    <n v="69.78"/>
    <x v="0"/>
    <s v="WRITING4283118"/>
  </r>
  <r>
    <n v="202003"/>
    <x v="0"/>
    <x v="2"/>
    <x v="0"/>
    <x v="33"/>
    <x v="0"/>
    <x v="2"/>
    <x v="5"/>
    <x v="2506"/>
    <x v="6"/>
    <n v="26.08"/>
    <n v="8.52"/>
    <n v="17.559999999999999"/>
    <x v="0"/>
    <s v="POLOS4282941"/>
  </r>
  <r>
    <n v="202003"/>
    <x v="0"/>
    <x v="2"/>
    <x v="0"/>
    <x v="33"/>
    <x v="0"/>
    <x v="2"/>
    <x v="6"/>
    <x v="2506"/>
    <x v="6"/>
    <n v="13.82"/>
    <n v="3.84"/>
    <n v="9.98"/>
    <x v="0"/>
    <s v="T-SHIRTS &amp; ACTIVE TOPS4282941"/>
  </r>
  <r>
    <n v="202003"/>
    <x v="0"/>
    <x v="2"/>
    <x v="0"/>
    <x v="33"/>
    <x v="0"/>
    <x v="3"/>
    <x v="15"/>
    <x v="2504"/>
    <x v="24"/>
    <n v="155"/>
    <n v="22.88"/>
    <n v="132.12"/>
    <x v="0"/>
    <s v="DECORATION CHARGES4278182"/>
  </r>
  <r>
    <n v="202003"/>
    <x v="0"/>
    <x v="2"/>
    <x v="0"/>
    <x v="33"/>
    <x v="0"/>
    <x v="3"/>
    <x v="15"/>
    <x v="2503"/>
    <x v="196"/>
    <n v="350"/>
    <n v="63.22"/>
    <n v="286.77999999999997"/>
    <x v="0"/>
    <s v="DECORATION CHARGES4283118"/>
  </r>
  <r>
    <n v="202003"/>
    <x v="0"/>
    <x v="2"/>
    <x v="0"/>
    <x v="35"/>
    <x v="1"/>
    <x v="1"/>
    <x v="3"/>
    <x v="2507"/>
    <x v="18"/>
    <n v="240"/>
    <n v="118.04"/>
    <n v="121.96"/>
    <x v="0"/>
    <s v="WRITING4280170"/>
  </r>
  <r>
    <n v="202003"/>
    <x v="0"/>
    <x v="2"/>
    <x v="0"/>
    <x v="35"/>
    <x v="1"/>
    <x v="3"/>
    <x v="15"/>
    <x v="2507"/>
    <x v="19"/>
    <n v="260"/>
    <n v="10.44"/>
    <n v="249.56"/>
    <x v="0"/>
    <s v="DECORATION CHARGES4280170"/>
  </r>
  <r>
    <n v="202003"/>
    <x v="0"/>
    <x v="2"/>
    <x v="0"/>
    <x v="562"/>
    <x v="1"/>
    <x v="2"/>
    <x v="4"/>
    <x v="2508"/>
    <x v="2"/>
    <n v="199.8"/>
    <n v="161.26"/>
    <n v="38.54000000000002"/>
    <x v="0"/>
    <s v="FLEECE &amp; KNITS4281745"/>
  </r>
  <r>
    <n v="202003"/>
    <x v="0"/>
    <x v="2"/>
    <x v="0"/>
    <x v="562"/>
    <x v="1"/>
    <x v="2"/>
    <x v="6"/>
    <x v="2508"/>
    <x v="59"/>
    <n v="233.8"/>
    <n v="133.78"/>
    <n v="100.02000000000001"/>
    <x v="0"/>
    <s v="T-SHIRTS &amp; ACTIVE TOPS4281745"/>
  </r>
  <r>
    <n v="202003"/>
    <x v="0"/>
    <x v="2"/>
    <x v="0"/>
    <x v="562"/>
    <x v="1"/>
    <x v="3"/>
    <x v="15"/>
    <x v="2508"/>
    <x v="388"/>
    <n v="480.4"/>
    <n v="64.319999999999993"/>
    <n v="416.08"/>
    <x v="0"/>
    <s v="DECORATION CHARGES4281745"/>
  </r>
  <r>
    <n v="202003"/>
    <x v="0"/>
    <x v="2"/>
    <x v="0"/>
    <x v="562"/>
    <x v="1"/>
    <x v="4"/>
    <x v="8"/>
    <x v="2508"/>
    <x v="13"/>
    <n v="397.6"/>
    <n v="140.97999999999999"/>
    <n v="256.62"/>
    <x v="0"/>
    <s v="JACKETS4281745"/>
  </r>
  <r>
    <n v="202003"/>
    <x v="0"/>
    <x v="2"/>
    <x v="0"/>
    <x v="562"/>
    <x v="1"/>
    <x v="6"/>
    <x v="32"/>
    <x v="2509"/>
    <x v="6"/>
    <n v="14.24"/>
    <n v="10.32"/>
    <n v="3.92"/>
    <x v="0"/>
    <s v="GENERAL TECH4277075"/>
  </r>
  <r>
    <n v="202003"/>
    <x v="0"/>
    <x v="2"/>
    <x v="0"/>
    <x v="36"/>
    <x v="0"/>
    <x v="1"/>
    <x v="1"/>
    <x v="2510"/>
    <x v="78"/>
    <n v="7524"/>
    <n v="3711.02"/>
    <n v="3812.98"/>
    <x v="0"/>
    <s v="DESKTOP4279042"/>
  </r>
  <r>
    <n v="202003"/>
    <x v="0"/>
    <x v="2"/>
    <x v="0"/>
    <x v="36"/>
    <x v="0"/>
    <x v="8"/>
    <x v="16"/>
    <x v="2511"/>
    <x v="31"/>
    <n v="801"/>
    <n v="696"/>
    <n v="105"/>
    <x v="0"/>
    <s v="MEMORY4274310"/>
  </r>
  <r>
    <n v="202003"/>
    <x v="0"/>
    <x v="2"/>
    <x v="0"/>
    <x v="36"/>
    <x v="0"/>
    <x v="3"/>
    <x v="15"/>
    <x v="2510"/>
    <x v="238"/>
    <n v="942"/>
    <n v="52.7"/>
    <n v="889.3"/>
    <x v="0"/>
    <s v="DECORATION CHARGES4279042"/>
  </r>
  <r>
    <n v="202003"/>
    <x v="0"/>
    <x v="2"/>
    <x v="0"/>
    <x v="38"/>
    <x v="1"/>
    <x v="7"/>
    <x v="13"/>
    <x v="2512"/>
    <x v="0"/>
    <n v="1056"/>
    <n v="297.54000000000002"/>
    <n v="758.46"/>
    <x v="0"/>
    <s v="SPORT BOTTLES4277407"/>
  </r>
  <r>
    <n v="202003"/>
    <x v="0"/>
    <x v="2"/>
    <x v="0"/>
    <x v="38"/>
    <x v="1"/>
    <x v="7"/>
    <x v="13"/>
    <x v="2513"/>
    <x v="6"/>
    <n v="2.74"/>
    <n v="0.64"/>
    <n v="2.1"/>
    <x v="0"/>
    <s v="SPORT BOTTLES4277430"/>
  </r>
  <r>
    <n v="202003"/>
    <x v="0"/>
    <x v="2"/>
    <x v="0"/>
    <x v="38"/>
    <x v="1"/>
    <x v="3"/>
    <x v="15"/>
    <x v="2512"/>
    <x v="129"/>
    <n v="182"/>
    <n v="19.46"/>
    <n v="162.54"/>
    <x v="0"/>
    <s v="DECORATION CHARGES4277407"/>
  </r>
  <r>
    <n v="202003"/>
    <x v="0"/>
    <x v="2"/>
    <x v="0"/>
    <x v="39"/>
    <x v="1"/>
    <x v="7"/>
    <x v="13"/>
    <x v="2514"/>
    <x v="15"/>
    <n v="874"/>
    <n v="295.33999999999997"/>
    <n v="578.66000000000008"/>
    <x v="0"/>
    <s v="SPORT BOTTLES4278394"/>
  </r>
  <r>
    <n v="202003"/>
    <x v="0"/>
    <x v="2"/>
    <x v="0"/>
    <x v="39"/>
    <x v="1"/>
    <x v="3"/>
    <x v="15"/>
    <x v="2514"/>
    <x v="63"/>
    <n v="416"/>
    <n v="73.52"/>
    <n v="342.48"/>
    <x v="0"/>
    <s v="DECORATION CHARGES4278394"/>
  </r>
  <r>
    <n v="202003"/>
    <x v="0"/>
    <x v="2"/>
    <x v="0"/>
    <x v="40"/>
    <x v="0"/>
    <x v="1"/>
    <x v="2"/>
    <x v="2515"/>
    <x v="0"/>
    <n v="1044"/>
    <n v="516.34"/>
    <n v="527.66"/>
    <x v="0"/>
    <s v="UMBRELLAS4285161"/>
  </r>
  <r>
    <n v="202003"/>
    <x v="0"/>
    <x v="2"/>
    <x v="0"/>
    <x v="40"/>
    <x v="0"/>
    <x v="3"/>
    <x v="7"/>
    <x v="2516"/>
    <x v="13"/>
    <n v="0"/>
    <n v="42.5"/>
    <n v="-42.5"/>
    <x v="0"/>
    <s v="CATALOGUES4283804"/>
  </r>
  <r>
    <n v="202003"/>
    <x v="0"/>
    <x v="2"/>
    <x v="0"/>
    <x v="42"/>
    <x v="1"/>
    <x v="1"/>
    <x v="17"/>
    <x v="2517"/>
    <x v="21"/>
    <n v="120"/>
    <n v="95"/>
    <n v="25"/>
    <x v="0"/>
    <s v="GENERAL4269412"/>
  </r>
  <r>
    <n v="202003"/>
    <x v="0"/>
    <x v="2"/>
    <x v="0"/>
    <x v="42"/>
    <x v="1"/>
    <x v="3"/>
    <x v="7"/>
    <x v="2518"/>
    <x v="1"/>
    <n v="118"/>
    <n v="170"/>
    <n v="-52"/>
    <x v="0"/>
    <s v="CATALOGUES4279239"/>
  </r>
  <r>
    <n v="202003"/>
    <x v="0"/>
    <x v="2"/>
    <x v="0"/>
    <x v="43"/>
    <x v="0"/>
    <x v="1"/>
    <x v="2"/>
    <x v="1353"/>
    <x v="1"/>
    <n v="226.4"/>
    <n v="79.44"/>
    <n v="146.96"/>
    <x v="0"/>
    <s v="UMBRELLAS4272355"/>
  </r>
  <r>
    <n v="202003"/>
    <x v="0"/>
    <x v="2"/>
    <x v="0"/>
    <x v="43"/>
    <x v="0"/>
    <x v="1"/>
    <x v="2"/>
    <x v="2519"/>
    <x v="1"/>
    <n v="226.4"/>
    <n v="79.44"/>
    <n v="146.96"/>
    <x v="0"/>
    <s v="UMBRELLAS4284888"/>
  </r>
  <r>
    <n v="202003"/>
    <x v="0"/>
    <x v="2"/>
    <x v="0"/>
    <x v="44"/>
    <x v="1"/>
    <x v="1"/>
    <x v="17"/>
    <x v="2520"/>
    <x v="51"/>
    <n v="240"/>
    <n v="124.04"/>
    <n v="115.96"/>
    <x v="0"/>
    <s v="GENERAL4282022"/>
  </r>
  <r>
    <n v="202003"/>
    <x v="0"/>
    <x v="2"/>
    <x v="0"/>
    <x v="44"/>
    <x v="1"/>
    <x v="1"/>
    <x v="14"/>
    <x v="2520"/>
    <x v="242"/>
    <n v="249.26"/>
    <n v="110.54"/>
    <n v="138.71999999999997"/>
    <x v="0"/>
    <s v="STATIONERY4282022"/>
  </r>
  <r>
    <n v="202003"/>
    <x v="0"/>
    <x v="2"/>
    <x v="0"/>
    <x v="44"/>
    <x v="1"/>
    <x v="1"/>
    <x v="3"/>
    <x v="2520"/>
    <x v="18"/>
    <n v="100"/>
    <n v="65.959999999999994"/>
    <n v="34.040000000000006"/>
    <x v="0"/>
    <s v="WRITING4282022"/>
  </r>
  <r>
    <n v="202003"/>
    <x v="0"/>
    <x v="2"/>
    <x v="0"/>
    <x v="44"/>
    <x v="1"/>
    <x v="3"/>
    <x v="15"/>
    <x v="2520"/>
    <x v="235"/>
    <n v="648.26"/>
    <n v="101.4"/>
    <n v="546.86"/>
    <x v="0"/>
    <s v="DECORATION CHARGES4282022"/>
  </r>
  <r>
    <n v="202003"/>
    <x v="0"/>
    <x v="2"/>
    <x v="0"/>
    <x v="46"/>
    <x v="1"/>
    <x v="0"/>
    <x v="18"/>
    <x v="2521"/>
    <x v="18"/>
    <n v="410"/>
    <n v="221.32"/>
    <n v="188.68"/>
    <x v="0"/>
    <s v="BACKPACKS4283471"/>
  </r>
  <r>
    <n v="202003"/>
    <x v="0"/>
    <x v="2"/>
    <x v="0"/>
    <x v="46"/>
    <x v="1"/>
    <x v="0"/>
    <x v="27"/>
    <x v="2522"/>
    <x v="131"/>
    <n v="8940"/>
    <n v="3521.38"/>
    <n v="5418.62"/>
    <x v="0"/>
    <s v="TRAVEL GIFTS4283688"/>
  </r>
  <r>
    <n v="202003"/>
    <x v="0"/>
    <x v="2"/>
    <x v="0"/>
    <x v="46"/>
    <x v="1"/>
    <x v="1"/>
    <x v="21"/>
    <x v="2523"/>
    <x v="18"/>
    <n v="490"/>
    <n v="24.26"/>
    <n v="465.74"/>
    <x v="0"/>
    <s v="KEYCHAINS4282018"/>
  </r>
  <r>
    <n v="202003"/>
    <x v="0"/>
    <x v="2"/>
    <x v="0"/>
    <x v="46"/>
    <x v="1"/>
    <x v="1"/>
    <x v="21"/>
    <x v="2524"/>
    <x v="18"/>
    <n v="250"/>
    <n v="126.42"/>
    <n v="123.58"/>
    <x v="0"/>
    <s v="KEYCHAINS4282020"/>
  </r>
  <r>
    <n v="202003"/>
    <x v="0"/>
    <x v="2"/>
    <x v="0"/>
    <x v="46"/>
    <x v="1"/>
    <x v="1"/>
    <x v="3"/>
    <x v="2525"/>
    <x v="21"/>
    <n v="40"/>
    <n v="20.2"/>
    <n v="19.8"/>
    <x v="0"/>
    <s v="WRITING4275675"/>
  </r>
  <r>
    <n v="202003"/>
    <x v="0"/>
    <x v="2"/>
    <x v="0"/>
    <x v="46"/>
    <x v="1"/>
    <x v="3"/>
    <x v="15"/>
    <x v="2525"/>
    <x v="90"/>
    <n v="125"/>
    <n v="52.88"/>
    <n v="72.12"/>
    <x v="0"/>
    <s v="DECORATION CHARGES4275675"/>
  </r>
  <r>
    <n v="202003"/>
    <x v="0"/>
    <x v="2"/>
    <x v="0"/>
    <x v="46"/>
    <x v="1"/>
    <x v="3"/>
    <x v="15"/>
    <x v="2523"/>
    <x v="19"/>
    <n v="250"/>
    <n v="27.88"/>
    <n v="222.12"/>
    <x v="0"/>
    <s v="DECORATION CHARGES4282018"/>
  </r>
  <r>
    <n v="202003"/>
    <x v="0"/>
    <x v="2"/>
    <x v="0"/>
    <x v="46"/>
    <x v="1"/>
    <x v="3"/>
    <x v="15"/>
    <x v="2524"/>
    <x v="19"/>
    <n v="250"/>
    <n v="27.88"/>
    <n v="222.12"/>
    <x v="0"/>
    <s v="DECORATION CHARGES4282020"/>
  </r>
  <r>
    <n v="202003"/>
    <x v="0"/>
    <x v="2"/>
    <x v="0"/>
    <x v="46"/>
    <x v="1"/>
    <x v="3"/>
    <x v="15"/>
    <x v="2521"/>
    <x v="19"/>
    <n v="390"/>
    <n v="63.58"/>
    <n v="326.42"/>
    <x v="0"/>
    <s v="DECORATION CHARGES4283471"/>
  </r>
  <r>
    <n v="202003"/>
    <x v="0"/>
    <x v="2"/>
    <x v="0"/>
    <x v="47"/>
    <x v="1"/>
    <x v="7"/>
    <x v="13"/>
    <x v="2526"/>
    <x v="31"/>
    <n v="525"/>
    <n v="207.72"/>
    <n v="317.27999999999997"/>
    <x v="0"/>
    <s v="SPORT BOTTLES4281664"/>
  </r>
  <r>
    <n v="202003"/>
    <x v="0"/>
    <x v="2"/>
    <x v="0"/>
    <x v="47"/>
    <x v="1"/>
    <x v="1"/>
    <x v="14"/>
    <x v="2527"/>
    <x v="21"/>
    <n v="5045"/>
    <n v="2862.56"/>
    <n v="2182.44"/>
    <x v="0"/>
    <s v="STATIONERY4275604"/>
  </r>
  <r>
    <n v="202003"/>
    <x v="0"/>
    <x v="2"/>
    <x v="0"/>
    <x v="47"/>
    <x v="1"/>
    <x v="1"/>
    <x v="14"/>
    <x v="2528"/>
    <x v="6"/>
    <n v="0"/>
    <n v="12.12"/>
    <n v="-12.12"/>
    <x v="0"/>
    <s v="STATIONERY4279801"/>
  </r>
  <r>
    <n v="202003"/>
    <x v="0"/>
    <x v="2"/>
    <x v="0"/>
    <x v="47"/>
    <x v="1"/>
    <x v="1"/>
    <x v="14"/>
    <x v="2529"/>
    <x v="21"/>
    <n v="5045"/>
    <n v="2862.56"/>
    <n v="2182.44"/>
    <x v="0"/>
    <s v="STATIONERY4281578"/>
  </r>
  <r>
    <n v="202003"/>
    <x v="0"/>
    <x v="2"/>
    <x v="0"/>
    <x v="47"/>
    <x v="1"/>
    <x v="3"/>
    <x v="15"/>
    <x v="2527"/>
    <x v="24"/>
    <n v="575"/>
    <n v="28.06"/>
    <n v="546.94000000000005"/>
    <x v="0"/>
    <s v="DECORATION CHARGES4275604"/>
  </r>
  <r>
    <n v="202003"/>
    <x v="0"/>
    <x v="2"/>
    <x v="0"/>
    <x v="47"/>
    <x v="1"/>
    <x v="3"/>
    <x v="15"/>
    <x v="2526"/>
    <x v="53"/>
    <n v="428"/>
    <n v="45.36"/>
    <n v="382.64"/>
    <x v="0"/>
    <s v="DECORATION CHARGES4281664"/>
  </r>
  <r>
    <n v="202003"/>
    <x v="0"/>
    <x v="2"/>
    <x v="0"/>
    <x v="450"/>
    <x v="0"/>
    <x v="1"/>
    <x v="3"/>
    <x v="2530"/>
    <x v="32"/>
    <n v="360"/>
    <n v="165.38"/>
    <n v="194.62"/>
    <x v="0"/>
    <s v="WRITING4284663"/>
  </r>
  <r>
    <n v="202003"/>
    <x v="0"/>
    <x v="2"/>
    <x v="0"/>
    <x v="450"/>
    <x v="0"/>
    <x v="5"/>
    <x v="30"/>
    <x v="2531"/>
    <x v="15"/>
    <n v="46"/>
    <n v="18.12"/>
    <n v="27.88"/>
    <x v="0"/>
    <s v="OUTDOOR &amp; LEISURE4279399"/>
  </r>
  <r>
    <n v="202003"/>
    <x v="0"/>
    <x v="2"/>
    <x v="0"/>
    <x v="450"/>
    <x v="0"/>
    <x v="5"/>
    <x v="30"/>
    <x v="2532"/>
    <x v="15"/>
    <n v="46"/>
    <n v="18.12"/>
    <n v="27.88"/>
    <x v="0"/>
    <s v="OUTDOOR &amp; LEISURE4279488"/>
  </r>
  <r>
    <n v="202003"/>
    <x v="0"/>
    <x v="2"/>
    <x v="0"/>
    <x v="450"/>
    <x v="0"/>
    <x v="3"/>
    <x v="7"/>
    <x v="2533"/>
    <x v="13"/>
    <n v="0"/>
    <n v="42.5"/>
    <n v="-42.5"/>
    <x v="0"/>
    <s v="CATALOGUES4283974"/>
  </r>
  <r>
    <n v="202003"/>
    <x v="0"/>
    <x v="2"/>
    <x v="0"/>
    <x v="450"/>
    <x v="0"/>
    <x v="3"/>
    <x v="15"/>
    <x v="2531"/>
    <x v="123"/>
    <n v="158"/>
    <n v="33.58"/>
    <n v="124.42"/>
    <x v="0"/>
    <s v="DECORATION CHARGES4279399"/>
  </r>
  <r>
    <n v="202003"/>
    <x v="0"/>
    <x v="2"/>
    <x v="0"/>
    <x v="450"/>
    <x v="0"/>
    <x v="3"/>
    <x v="15"/>
    <x v="2532"/>
    <x v="123"/>
    <n v="128"/>
    <n v="33.58"/>
    <n v="94.42"/>
    <x v="0"/>
    <s v="DECORATION CHARGES4279488"/>
  </r>
  <r>
    <n v="202003"/>
    <x v="0"/>
    <x v="2"/>
    <x v="0"/>
    <x v="450"/>
    <x v="0"/>
    <x v="3"/>
    <x v="15"/>
    <x v="2530"/>
    <x v="40"/>
    <n v="290"/>
    <n v="35.46"/>
    <n v="254.54"/>
    <x v="0"/>
    <s v="DECORATION CHARGES4284663"/>
  </r>
  <r>
    <n v="202003"/>
    <x v="0"/>
    <x v="2"/>
    <x v="0"/>
    <x v="451"/>
    <x v="1"/>
    <x v="0"/>
    <x v="18"/>
    <x v="2534"/>
    <x v="50"/>
    <n v="146.88"/>
    <n v="51.58"/>
    <n v="95.3"/>
    <x v="0"/>
    <s v="BACKPACKS4284336"/>
  </r>
  <r>
    <n v="202003"/>
    <x v="0"/>
    <x v="2"/>
    <x v="0"/>
    <x v="451"/>
    <x v="1"/>
    <x v="3"/>
    <x v="7"/>
    <x v="2535"/>
    <x v="13"/>
    <n v="0"/>
    <n v="42.5"/>
    <n v="-42.5"/>
    <x v="0"/>
    <s v="CATALOGUES4284132"/>
  </r>
  <r>
    <n v="202003"/>
    <x v="0"/>
    <x v="2"/>
    <x v="0"/>
    <x v="50"/>
    <x v="1"/>
    <x v="7"/>
    <x v="31"/>
    <x v="2536"/>
    <x v="15"/>
    <n v="321"/>
    <n v="95.36"/>
    <n v="225.64"/>
    <x v="0"/>
    <s v="MUGS &amp; TUMBLERS4283691"/>
  </r>
  <r>
    <n v="202003"/>
    <x v="0"/>
    <x v="2"/>
    <x v="0"/>
    <x v="50"/>
    <x v="1"/>
    <x v="3"/>
    <x v="15"/>
    <x v="2536"/>
    <x v="38"/>
    <n v="120"/>
    <n v="16.46"/>
    <n v="103.53999999999999"/>
    <x v="0"/>
    <s v="DECORATION CHARGES4283691"/>
  </r>
  <r>
    <n v="202003"/>
    <x v="0"/>
    <x v="2"/>
    <x v="0"/>
    <x v="53"/>
    <x v="0"/>
    <x v="1"/>
    <x v="21"/>
    <x v="2537"/>
    <x v="6"/>
    <n v="1.38"/>
    <n v="0.9"/>
    <n v="0.47999999999999987"/>
    <x v="0"/>
    <s v="KEYCHAINS4281900"/>
  </r>
  <r>
    <n v="202003"/>
    <x v="0"/>
    <x v="2"/>
    <x v="0"/>
    <x v="53"/>
    <x v="0"/>
    <x v="1"/>
    <x v="3"/>
    <x v="2537"/>
    <x v="6"/>
    <n v="1.38"/>
    <n v="2.2400000000000002"/>
    <n v="-0.86000000000000032"/>
    <x v="0"/>
    <s v="WRITING4281900"/>
  </r>
  <r>
    <n v="202003"/>
    <x v="0"/>
    <x v="2"/>
    <x v="0"/>
    <x v="53"/>
    <x v="0"/>
    <x v="5"/>
    <x v="10"/>
    <x v="2537"/>
    <x v="12"/>
    <n v="27"/>
    <n v="8.08"/>
    <n v="18.920000000000002"/>
    <x v="0"/>
    <s v="HOUSEWARES4281900"/>
  </r>
  <r>
    <n v="202003"/>
    <x v="0"/>
    <x v="2"/>
    <x v="0"/>
    <x v="53"/>
    <x v="0"/>
    <x v="5"/>
    <x v="30"/>
    <x v="2537"/>
    <x v="389"/>
    <n v="27.7"/>
    <n v="26.04"/>
    <n v="1.6600000000000001"/>
    <x v="0"/>
    <s v="OUTDOOR &amp; LEISURE4281900"/>
  </r>
  <r>
    <n v="202003"/>
    <x v="0"/>
    <x v="2"/>
    <x v="0"/>
    <x v="53"/>
    <x v="0"/>
    <x v="3"/>
    <x v="7"/>
    <x v="2538"/>
    <x v="13"/>
    <n v="0"/>
    <n v="42.5"/>
    <n v="-42.5"/>
    <x v="0"/>
    <s v="CATALOGUES4283799"/>
  </r>
  <r>
    <n v="202003"/>
    <x v="0"/>
    <x v="2"/>
    <x v="0"/>
    <x v="54"/>
    <x v="1"/>
    <x v="8"/>
    <x v="16"/>
    <x v="2539"/>
    <x v="16"/>
    <n v="420"/>
    <n v="402"/>
    <n v="18"/>
    <x v="0"/>
    <s v="MEMORY4258580"/>
  </r>
  <r>
    <n v="202003"/>
    <x v="0"/>
    <x v="2"/>
    <x v="0"/>
    <x v="55"/>
    <x v="1"/>
    <x v="0"/>
    <x v="18"/>
    <x v="2540"/>
    <x v="7"/>
    <n v="229.88"/>
    <n v="85.22"/>
    <n v="144.66"/>
    <x v="0"/>
    <s v="BACKPACKS4280369"/>
  </r>
  <r>
    <n v="202003"/>
    <x v="0"/>
    <x v="2"/>
    <x v="0"/>
    <x v="55"/>
    <x v="1"/>
    <x v="9"/>
    <x v="28"/>
    <x v="2541"/>
    <x v="18"/>
    <n v="3100"/>
    <n v="2101.86"/>
    <n v="998.13999999999987"/>
    <x v="0"/>
    <s v="HEADWEAR4216583"/>
  </r>
  <r>
    <n v="202003"/>
    <x v="0"/>
    <x v="2"/>
    <x v="0"/>
    <x v="55"/>
    <x v="1"/>
    <x v="9"/>
    <x v="28"/>
    <x v="2540"/>
    <x v="7"/>
    <n v="4.5999999999999996"/>
    <n v="2.02"/>
    <n v="2.5799999999999996"/>
    <x v="0"/>
    <s v="HEADWEAR4280369"/>
  </r>
  <r>
    <n v="202003"/>
    <x v="0"/>
    <x v="2"/>
    <x v="0"/>
    <x v="55"/>
    <x v="1"/>
    <x v="9"/>
    <x v="28"/>
    <x v="2542"/>
    <x v="2"/>
    <n v="15.8"/>
    <n v="22.28"/>
    <n v="-6.48"/>
    <x v="0"/>
    <s v="HEADWEAR4281770"/>
  </r>
  <r>
    <n v="202003"/>
    <x v="0"/>
    <x v="2"/>
    <x v="0"/>
    <x v="55"/>
    <x v="1"/>
    <x v="1"/>
    <x v="14"/>
    <x v="2540"/>
    <x v="7"/>
    <n v="9.1999999999999993"/>
    <n v="3.24"/>
    <n v="5.9599999999999991"/>
    <x v="0"/>
    <s v="STATIONERY4280369"/>
  </r>
  <r>
    <n v="202003"/>
    <x v="0"/>
    <x v="2"/>
    <x v="0"/>
    <x v="55"/>
    <x v="1"/>
    <x v="1"/>
    <x v="14"/>
    <x v="2543"/>
    <x v="6"/>
    <n v="0"/>
    <n v="12.12"/>
    <n v="-12.12"/>
    <x v="0"/>
    <s v="STATIONERY4283759"/>
  </r>
  <r>
    <n v="202003"/>
    <x v="0"/>
    <x v="2"/>
    <x v="0"/>
    <x v="55"/>
    <x v="1"/>
    <x v="1"/>
    <x v="3"/>
    <x v="2540"/>
    <x v="79"/>
    <n v="42.04"/>
    <n v="13.26"/>
    <n v="28.78"/>
    <x v="0"/>
    <s v="WRITING4280369"/>
  </r>
  <r>
    <n v="202003"/>
    <x v="0"/>
    <x v="2"/>
    <x v="0"/>
    <x v="55"/>
    <x v="1"/>
    <x v="1"/>
    <x v="3"/>
    <x v="2542"/>
    <x v="390"/>
    <n v="217.6"/>
    <n v="121.84"/>
    <n v="95.759999999999991"/>
    <x v="0"/>
    <s v="WRITING4281770"/>
  </r>
  <r>
    <n v="202003"/>
    <x v="0"/>
    <x v="2"/>
    <x v="0"/>
    <x v="55"/>
    <x v="1"/>
    <x v="5"/>
    <x v="24"/>
    <x v="2540"/>
    <x v="6"/>
    <n v="2.2400000000000002"/>
    <n v="0.78"/>
    <n v="1.4600000000000002"/>
    <x v="0"/>
    <s v="HBA4280369"/>
  </r>
  <r>
    <n v="202003"/>
    <x v="0"/>
    <x v="2"/>
    <x v="0"/>
    <x v="55"/>
    <x v="1"/>
    <x v="5"/>
    <x v="10"/>
    <x v="2542"/>
    <x v="164"/>
    <n v="261.64"/>
    <n v="138.68"/>
    <n v="122.95999999999998"/>
    <x v="0"/>
    <s v="HOUSEWARES4281770"/>
  </r>
  <r>
    <n v="202003"/>
    <x v="0"/>
    <x v="2"/>
    <x v="0"/>
    <x v="55"/>
    <x v="1"/>
    <x v="2"/>
    <x v="4"/>
    <x v="2540"/>
    <x v="13"/>
    <n v="174.2"/>
    <n v="83.28"/>
    <n v="90.919999999999987"/>
    <x v="0"/>
    <s v="FLEECE &amp; KNITS4280369"/>
  </r>
  <r>
    <n v="202003"/>
    <x v="0"/>
    <x v="2"/>
    <x v="0"/>
    <x v="55"/>
    <x v="1"/>
    <x v="2"/>
    <x v="5"/>
    <x v="2540"/>
    <x v="34"/>
    <n v="23.94"/>
    <n v="12.72"/>
    <n v="11.22"/>
    <x v="0"/>
    <s v="POLOS4280369"/>
  </r>
  <r>
    <n v="202003"/>
    <x v="0"/>
    <x v="2"/>
    <x v="0"/>
    <x v="55"/>
    <x v="1"/>
    <x v="2"/>
    <x v="5"/>
    <x v="2542"/>
    <x v="79"/>
    <n v="119.7"/>
    <n v="151.94"/>
    <n v="-32.239999999999995"/>
    <x v="0"/>
    <s v="POLOS4281770"/>
  </r>
  <r>
    <n v="202003"/>
    <x v="0"/>
    <x v="2"/>
    <x v="0"/>
    <x v="55"/>
    <x v="1"/>
    <x v="2"/>
    <x v="6"/>
    <x v="2540"/>
    <x v="13"/>
    <n v="52.22"/>
    <n v="19.579999999999998"/>
    <n v="32.64"/>
    <x v="0"/>
    <s v="T-SHIRTS &amp; ACTIVE TOPS4280369"/>
  </r>
  <r>
    <n v="202003"/>
    <x v="0"/>
    <x v="2"/>
    <x v="0"/>
    <x v="55"/>
    <x v="1"/>
    <x v="3"/>
    <x v="25"/>
    <x v="2544"/>
    <x v="6"/>
    <n v="0"/>
    <n v="0.02"/>
    <n v="-0.02"/>
    <x v="0"/>
    <s v="NONWEARABLES OTHERS4282958"/>
  </r>
  <r>
    <n v="202003"/>
    <x v="0"/>
    <x v="2"/>
    <x v="0"/>
    <x v="57"/>
    <x v="0"/>
    <x v="0"/>
    <x v="20"/>
    <x v="2545"/>
    <x v="16"/>
    <n v="60"/>
    <n v="21.12"/>
    <n v="38.879999999999995"/>
    <x v="0"/>
    <s v="TOTES4278297"/>
  </r>
  <r>
    <n v="202003"/>
    <x v="0"/>
    <x v="2"/>
    <x v="0"/>
    <x v="57"/>
    <x v="0"/>
    <x v="3"/>
    <x v="15"/>
    <x v="2545"/>
    <x v="42"/>
    <n v="150"/>
    <n v="23.58"/>
    <n v="126.42"/>
    <x v="0"/>
    <s v="DECORATION CHARGES4278297"/>
  </r>
  <r>
    <n v="202003"/>
    <x v="0"/>
    <x v="2"/>
    <x v="0"/>
    <x v="59"/>
    <x v="0"/>
    <x v="5"/>
    <x v="23"/>
    <x v="2546"/>
    <x v="100"/>
    <n v="171.36"/>
    <n v="58.5"/>
    <n v="112.86000000000001"/>
    <x v="0"/>
    <s v="SAFETY AUTO &amp; TOOLS4283407"/>
  </r>
  <r>
    <n v="202003"/>
    <x v="0"/>
    <x v="2"/>
    <x v="0"/>
    <x v="59"/>
    <x v="0"/>
    <x v="3"/>
    <x v="15"/>
    <x v="2546"/>
    <x v="90"/>
    <n v="215.32"/>
    <n v="15.14"/>
    <n v="200.18"/>
    <x v="0"/>
    <s v="DECORATION CHARGES4283407"/>
  </r>
  <r>
    <n v="202003"/>
    <x v="0"/>
    <x v="2"/>
    <x v="0"/>
    <x v="61"/>
    <x v="1"/>
    <x v="1"/>
    <x v="3"/>
    <x v="2547"/>
    <x v="94"/>
    <n v="477.28"/>
    <n v="311.54000000000002"/>
    <n v="165.73999999999995"/>
    <x v="0"/>
    <s v="WRITING4282604"/>
  </r>
  <r>
    <n v="202003"/>
    <x v="0"/>
    <x v="2"/>
    <x v="0"/>
    <x v="63"/>
    <x v="0"/>
    <x v="1"/>
    <x v="14"/>
    <x v="2548"/>
    <x v="15"/>
    <n v="815"/>
    <n v="291.8"/>
    <n v="523.20000000000005"/>
    <x v="0"/>
    <s v="STATIONERY4278160"/>
  </r>
  <r>
    <n v="202003"/>
    <x v="0"/>
    <x v="2"/>
    <x v="0"/>
    <x v="63"/>
    <x v="0"/>
    <x v="8"/>
    <x v="16"/>
    <x v="2549"/>
    <x v="16"/>
    <n v="472"/>
    <n v="402"/>
    <n v="70"/>
    <x v="0"/>
    <s v="MEMORY4278667"/>
  </r>
  <r>
    <n v="202003"/>
    <x v="0"/>
    <x v="2"/>
    <x v="0"/>
    <x v="63"/>
    <x v="0"/>
    <x v="3"/>
    <x v="15"/>
    <x v="2548"/>
    <x v="38"/>
    <n v="139"/>
    <n v="22.18"/>
    <n v="116.82"/>
    <x v="0"/>
    <s v="DECORATION CHARGES4278160"/>
  </r>
  <r>
    <n v="202003"/>
    <x v="0"/>
    <x v="2"/>
    <x v="0"/>
    <x v="563"/>
    <x v="1"/>
    <x v="1"/>
    <x v="14"/>
    <x v="2550"/>
    <x v="6"/>
    <n v="4.78"/>
    <n v="2"/>
    <n v="2.7800000000000002"/>
    <x v="0"/>
    <s v="STATIONERY4280024"/>
  </r>
  <r>
    <n v="202003"/>
    <x v="0"/>
    <x v="2"/>
    <x v="0"/>
    <x v="563"/>
    <x v="1"/>
    <x v="1"/>
    <x v="14"/>
    <x v="2551"/>
    <x v="391"/>
    <n v="780.88"/>
    <n v="342.3"/>
    <n v="438.58"/>
    <x v="0"/>
    <s v="STATIONERY4282288"/>
  </r>
  <r>
    <n v="202003"/>
    <x v="0"/>
    <x v="2"/>
    <x v="0"/>
    <x v="563"/>
    <x v="1"/>
    <x v="5"/>
    <x v="10"/>
    <x v="2550"/>
    <x v="7"/>
    <n v="3.48"/>
    <n v="1.34"/>
    <n v="2.1399999999999997"/>
    <x v="0"/>
    <s v="HOUSEWARES4280024"/>
  </r>
  <r>
    <n v="202003"/>
    <x v="0"/>
    <x v="2"/>
    <x v="0"/>
    <x v="563"/>
    <x v="1"/>
    <x v="5"/>
    <x v="30"/>
    <x v="2550"/>
    <x v="7"/>
    <n v="3.12"/>
    <n v="1.32"/>
    <n v="1.8"/>
    <x v="0"/>
    <s v="OUTDOOR &amp; LEISURE4280024"/>
  </r>
  <r>
    <n v="202003"/>
    <x v="0"/>
    <x v="2"/>
    <x v="0"/>
    <x v="563"/>
    <x v="1"/>
    <x v="3"/>
    <x v="15"/>
    <x v="2551"/>
    <x v="392"/>
    <n v="284.48"/>
    <n v="42.64"/>
    <n v="241.84000000000003"/>
    <x v="0"/>
    <s v="DECORATION CHARGES4282288"/>
  </r>
  <r>
    <n v="202003"/>
    <x v="0"/>
    <x v="2"/>
    <x v="0"/>
    <x v="64"/>
    <x v="1"/>
    <x v="0"/>
    <x v="27"/>
    <x v="2552"/>
    <x v="16"/>
    <n v="468"/>
    <n v="165.7"/>
    <n v="302.3"/>
    <x v="0"/>
    <s v="TRAVEL GIFTS4278845"/>
  </r>
  <r>
    <n v="202003"/>
    <x v="0"/>
    <x v="2"/>
    <x v="0"/>
    <x v="64"/>
    <x v="1"/>
    <x v="1"/>
    <x v="17"/>
    <x v="2553"/>
    <x v="33"/>
    <n v="2400"/>
    <n v="886"/>
    <n v="1514"/>
    <x v="0"/>
    <s v="GENERAL4274766"/>
  </r>
  <r>
    <n v="202003"/>
    <x v="0"/>
    <x v="2"/>
    <x v="0"/>
    <x v="64"/>
    <x v="1"/>
    <x v="3"/>
    <x v="15"/>
    <x v="2553"/>
    <x v="89"/>
    <n v="929"/>
    <n v="57.88"/>
    <n v="871.12"/>
    <x v="0"/>
    <s v="DECORATION CHARGES4274766"/>
  </r>
  <r>
    <n v="202003"/>
    <x v="0"/>
    <x v="2"/>
    <x v="0"/>
    <x v="64"/>
    <x v="1"/>
    <x v="3"/>
    <x v="15"/>
    <x v="2552"/>
    <x v="42"/>
    <n v="174"/>
    <n v="23.58"/>
    <n v="150.42000000000002"/>
    <x v="0"/>
    <s v="DECORATION CHARGES4278845"/>
  </r>
  <r>
    <n v="202003"/>
    <x v="0"/>
    <x v="2"/>
    <x v="0"/>
    <x v="65"/>
    <x v="1"/>
    <x v="1"/>
    <x v="21"/>
    <x v="2554"/>
    <x v="21"/>
    <n v="170"/>
    <n v="33.64"/>
    <n v="136.36000000000001"/>
    <x v="0"/>
    <s v="KEYCHAINS4280910"/>
  </r>
  <r>
    <n v="202003"/>
    <x v="0"/>
    <x v="2"/>
    <x v="0"/>
    <x v="65"/>
    <x v="1"/>
    <x v="1"/>
    <x v="14"/>
    <x v="2555"/>
    <x v="16"/>
    <n v="396"/>
    <n v="149.30000000000001"/>
    <n v="246.7"/>
    <x v="0"/>
    <s v="STATIONERY4279199"/>
  </r>
  <r>
    <n v="202003"/>
    <x v="0"/>
    <x v="2"/>
    <x v="0"/>
    <x v="65"/>
    <x v="1"/>
    <x v="3"/>
    <x v="15"/>
    <x v="2555"/>
    <x v="42"/>
    <n v="112"/>
    <n v="19.88"/>
    <n v="92.12"/>
    <x v="0"/>
    <s v="DECORATION CHARGES4279199"/>
  </r>
  <r>
    <n v="202003"/>
    <x v="0"/>
    <x v="2"/>
    <x v="0"/>
    <x v="69"/>
    <x v="0"/>
    <x v="5"/>
    <x v="10"/>
    <x v="2556"/>
    <x v="31"/>
    <n v="84"/>
    <n v="29.82"/>
    <n v="54.18"/>
    <x v="0"/>
    <s v="HOUSEWARES4275170"/>
  </r>
  <r>
    <n v="202003"/>
    <x v="0"/>
    <x v="2"/>
    <x v="0"/>
    <x v="564"/>
    <x v="0"/>
    <x v="3"/>
    <x v="7"/>
    <x v="2557"/>
    <x v="13"/>
    <n v="0"/>
    <n v="42.5"/>
    <n v="-42.5"/>
    <x v="0"/>
    <s v="CATALOGUES4283919"/>
  </r>
  <r>
    <n v="202003"/>
    <x v="0"/>
    <x v="2"/>
    <x v="0"/>
    <x v="73"/>
    <x v="1"/>
    <x v="3"/>
    <x v="7"/>
    <x v="2558"/>
    <x v="13"/>
    <n v="0"/>
    <n v="42.5"/>
    <n v="-42.5"/>
    <x v="0"/>
    <s v="CATALOGUES4283914"/>
  </r>
  <r>
    <n v="202003"/>
    <x v="0"/>
    <x v="2"/>
    <x v="0"/>
    <x v="74"/>
    <x v="1"/>
    <x v="1"/>
    <x v="14"/>
    <x v="2559"/>
    <x v="6"/>
    <n v="0"/>
    <n v="12.12"/>
    <n v="-12.12"/>
    <x v="0"/>
    <s v="STATIONERY4279800"/>
  </r>
  <r>
    <n v="202003"/>
    <x v="0"/>
    <x v="2"/>
    <x v="0"/>
    <x v="74"/>
    <x v="1"/>
    <x v="8"/>
    <x v="16"/>
    <x v="2560"/>
    <x v="15"/>
    <n v="214"/>
    <n v="122.42"/>
    <n v="91.58"/>
    <x v="0"/>
    <s v="MEMORY4283270"/>
  </r>
  <r>
    <n v="202003"/>
    <x v="0"/>
    <x v="2"/>
    <x v="0"/>
    <x v="75"/>
    <x v="1"/>
    <x v="0"/>
    <x v="20"/>
    <x v="2561"/>
    <x v="32"/>
    <n v="1260"/>
    <n v="684"/>
    <n v="576"/>
    <x v="0"/>
    <s v="TOTES4280820"/>
  </r>
  <r>
    <n v="202003"/>
    <x v="0"/>
    <x v="2"/>
    <x v="0"/>
    <x v="75"/>
    <x v="1"/>
    <x v="1"/>
    <x v="14"/>
    <x v="2562"/>
    <x v="13"/>
    <n v="25.3"/>
    <n v="8.5399999999999991"/>
    <n v="16.760000000000002"/>
    <x v="0"/>
    <s v="STATIONERY4282109"/>
  </r>
  <r>
    <n v="202003"/>
    <x v="0"/>
    <x v="2"/>
    <x v="0"/>
    <x v="75"/>
    <x v="1"/>
    <x v="3"/>
    <x v="15"/>
    <x v="2561"/>
    <x v="44"/>
    <n v="960"/>
    <n v="127.16"/>
    <n v="832.84"/>
    <x v="0"/>
    <s v="DECORATION CHARGES4280820"/>
  </r>
  <r>
    <n v="202003"/>
    <x v="0"/>
    <x v="2"/>
    <x v="0"/>
    <x v="80"/>
    <x v="1"/>
    <x v="0"/>
    <x v="18"/>
    <x v="2563"/>
    <x v="51"/>
    <n v="3456"/>
    <n v="1329.84"/>
    <n v="2126.16"/>
    <x v="0"/>
    <s v="BACKPACKS4258429"/>
  </r>
  <r>
    <n v="202003"/>
    <x v="0"/>
    <x v="2"/>
    <x v="0"/>
    <x v="80"/>
    <x v="1"/>
    <x v="7"/>
    <x v="31"/>
    <x v="2564"/>
    <x v="393"/>
    <n v="5092"/>
    <n v="3749.34"/>
    <n v="1342.6599999999999"/>
    <x v="0"/>
    <s v="MUGS &amp; TUMBLERS4253927"/>
  </r>
  <r>
    <n v="202003"/>
    <x v="0"/>
    <x v="2"/>
    <x v="0"/>
    <x v="80"/>
    <x v="1"/>
    <x v="7"/>
    <x v="13"/>
    <x v="2563"/>
    <x v="51"/>
    <n v="1008"/>
    <n v="476.9"/>
    <n v="531.1"/>
    <x v="0"/>
    <s v="SPORT BOTTLES4258429"/>
  </r>
  <r>
    <n v="202003"/>
    <x v="0"/>
    <x v="2"/>
    <x v="0"/>
    <x v="80"/>
    <x v="1"/>
    <x v="1"/>
    <x v="17"/>
    <x v="2563"/>
    <x v="51"/>
    <n v="232"/>
    <n v="91.72"/>
    <n v="140.28"/>
    <x v="0"/>
    <s v="GENERAL4258429"/>
  </r>
  <r>
    <n v="202003"/>
    <x v="0"/>
    <x v="2"/>
    <x v="0"/>
    <x v="80"/>
    <x v="1"/>
    <x v="3"/>
    <x v="15"/>
    <x v="2564"/>
    <x v="394"/>
    <n v="412"/>
    <n v="53.46"/>
    <n v="358.54"/>
    <x v="0"/>
    <s v="DECORATION CHARGES4253927"/>
  </r>
  <r>
    <n v="202003"/>
    <x v="0"/>
    <x v="2"/>
    <x v="0"/>
    <x v="80"/>
    <x v="1"/>
    <x v="3"/>
    <x v="15"/>
    <x v="2563"/>
    <x v="395"/>
    <n v="1394"/>
    <n v="227.38"/>
    <n v="1166.6199999999999"/>
    <x v="0"/>
    <s v="DECORATION CHARGES4258429"/>
  </r>
  <r>
    <n v="202003"/>
    <x v="0"/>
    <x v="2"/>
    <x v="0"/>
    <x v="81"/>
    <x v="0"/>
    <x v="1"/>
    <x v="3"/>
    <x v="2565"/>
    <x v="51"/>
    <n v="112"/>
    <n v="45.8"/>
    <n v="66.2"/>
    <x v="0"/>
    <s v="WRITING4275935"/>
  </r>
  <r>
    <n v="202003"/>
    <x v="0"/>
    <x v="2"/>
    <x v="0"/>
    <x v="81"/>
    <x v="0"/>
    <x v="3"/>
    <x v="15"/>
    <x v="2565"/>
    <x v="128"/>
    <n v="158"/>
    <n v="40.880000000000003"/>
    <n v="117.12"/>
    <x v="0"/>
    <s v="DECORATION CHARGES4275935"/>
  </r>
  <r>
    <n v="202003"/>
    <x v="0"/>
    <x v="2"/>
    <x v="0"/>
    <x v="83"/>
    <x v="1"/>
    <x v="7"/>
    <x v="13"/>
    <x v="2566"/>
    <x v="6"/>
    <n v="13.52"/>
    <n v="4.9400000000000004"/>
    <n v="8.5799999999999983"/>
    <x v="0"/>
    <s v="SPORT BOTTLES4277692"/>
  </r>
  <r>
    <n v="202003"/>
    <x v="0"/>
    <x v="2"/>
    <x v="0"/>
    <x v="83"/>
    <x v="1"/>
    <x v="2"/>
    <x v="6"/>
    <x v="2567"/>
    <x v="59"/>
    <n v="133"/>
    <n v="88.62"/>
    <n v="44.379999999999995"/>
    <x v="0"/>
    <s v="T-SHIRTS &amp; ACTIVE TOPS4276798"/>
  </r>
  <r>
    <n v="202003"/>
    <x v="0"/>
    <x v="2"/>
    <x v="0"/>
    <x v="83"/>
    <x v="1"/>
    <x v="8"/>
    <x v="16"/>
    <x v="2568"/>
    <x v="16"/>
    <n v="584"/>
    <n v="504"/>
    <n v="80"/>
    <x v="0"/>
    <s v="MEMORY4281747"/>
  </r>
  <r>
    <n v="202003"/>
    <x v="0"/>
    <x v="2"/>
    <x v="0"/>
    <x v="83"/>
    <x v="1"/>
    <x v="3"/>
    <x v="15"/>
    <x v="2567"/>
    <x v="273"/>
    <n v="531.79999999999995"/>
    <n v="91.32"/>
    <n v="440.47999999999996"/>
    <x v="0"/>
    <s v="DECORATION CHARGES4276798"/>
  </r>
  <r>
    <n v="202003"/>
    <x v="0"/>
    <x v="2"/>
    <x v="0"/>
    <x v="84"/>
    <x v="1"/>
    <x v="1"/>
    <x v="17"/>
    <x v="2569"/>
    <x v="217"/>
    <n v="484.8"/>
    <n v="414.1"/>
    <n v="70.699999999999989"/>
    <x v="0"/>
    <s v="GENERAL4260302"/>
  </r>
  <r>
    <n v="202003"/>
    <x v="0"/>
    <x v="2"/>
    <x v="0"/>
    <x v="85"/>
    <x v="1"/>
    <x v="7"/>
    <x v="31"/>
    <x v="2570"/>
    <x v="226"/>
    <n v="691.6"/>
    <n v="185.5"/>
    <n v="506.1"/>
    <x v="0"/>
    <s v="MUGS &amp; TUMBLERS4276594"/>
  </r>
  <r>
    <n v="202003"/>
    <x v="0"/>
    <x v="2"/>
    <x v="0"/>
    <x v="85"/>
    <x v="1"/>
    <x v="7"/>
    <x v="13"/>
    <x v="2571"/>
    <x v="21"/>
    <n v="3950"/>
    <n v="1529.34"/>
    <n v="2420.66"/>
    <x v="0"/>
    <s v="SPORT BOTTLES4276588"/>
  </r>
  <r>
    <n v="202003"/>
    <x v="0"/>
    <x v="2"/>
    <x v="0"/>
    <x v="85"/>
    <x v="1"/>
    <x v="1"/>
    <x v="17"/>
    <x v="2572"/>
    <x v="152"/>
    <n v="2350"/>
    <n v="2083.34"/>
    <n v="266.65999999999985"/>
    <x v="0"/>
    <s v="GENERAL4270091"/>
  </r>
  <r>
    <n v="202003"/>
    <x v="0"/>
    <x v="2"/>
    <x v="0"/>
    <x v="85"/>
    <x v="1"/>
    <x v="1"/>
    <x v="17"/>
    <x v="2573"/>
    <x v="32"/>
    <n v="280"/>
    <n v="260"/>
    <n v="20"/>
    <x v="0"/>
    <s v="GENERAL4272879"/>
  </r>
  <r>
    <n v="202003"/>
    <x v="0"/>
    <x v="2"/>
    <x v="0"/>
    <x v="85"/>
    <x v="1"/>
    <x v="1"/>
    <x v="14"/>
    <x v="2574"/>
    <x v="18"/>
    <n v="1300"/>
    <n v="639.16"/>
    <n v="660.84"/>
    <x v="0"/>
    <s v="STATIONERY4273168"/>
  </r>
  <r>
    <n v="202003"/>
    <x v="0"/>
    <x v="2"/>
    <x v="0"/>
    <x v="85"/>
    <x v="1"/>
    <x v="1"/>
    <x v="14"/>
    <x v="2575"/>
    <x v="1"/>
    <n v="25.6"/>
    <n v="9.06"/>
    <n v="16.54"/>
    <x v="0"/>
    <s v="STATIONERY4278877"/>
  </r>
  <r>
    <n v="202003"/>
    <x v="0"/>
    <x v="2"/>
    <x v="0"/>
    <x v="85"/>
    <x v="1"/>
    <x v="1"/>
    <x v="3"/>
    <x v="2576"/>
    <x v="15"/>
    <n v="546"/>
    <n v="363.48"/>
    <n v="182.51999999999998"/>
    <x v="0"/>
    <s v="WRITING4279621"/>
  </r>
  <r>
    <n v="202003"/>
    <x v="0"/>
    <x v="2"/>
    <x v="0"/>
    <x v="85"/>
    <x v="1"/>
    <x v="8"/>
    <x v="16"/>
    <x v="2577"/>
    <x v="21"/>
    <n v="1410"/>
    <n v="1265"/>
    <n v="145"/>
    <x v="0"/>
    <s v="MEMORY4273047"/>
  </r>
  <r>
    <n v="202003"/>
    <x v="0"/>
    <x v="2"/>
    <x v="0"/>
    <x v="85"/>
    <x v="1"/>
    <x v="3"/>
    <x v="15"/>
    <x v="2574"/>
    <x v="243"/>
    <n v="160"/>
    <n v="40.08"/>
    <n v="119.92"/>
    <x v="0"/>
    <s v="DECORATION CHARGES4273168"/>
  </r>
  <r>
    <n v="202003"/>
    <x v="0"/>
    <x v="2"/>
    <x v="0"/>
    <x v="85"/>
    <x v="1"/>
    <x v="3"/>
    <x v="15"/>
    <x v="2571"/>
    <x v="24"/>
    <n v="340"/>
    <n v="26.18"/>
    <n v="313.82"/>
    <x v="0"/>
    <s v="DECORATION CHARGES4276588"/>
  </r>
  <r>
    <n v="202003"/>
    <x v="0"/>
    <x v="2"/>
    <x v="0"/>
    <x v="85"/>
    <x v="1"/>
    <x v="3"/>
    <x v="15"/>
    <x v="2570"/>
    <x v="396"/>
    <n v="176.4"/>
    <n v="23.98"/>
    <n v="152.42000000000002"/>
    <x v="0"/>
    <s v="DECORATION CHARGES4276594"/>
  </r>
  <r>
    <n v="202003"/>
    <x v="0"/>
    <x v="2"/>
    <x v="0"/>
    <x v="85"/>
    <x v="1"/>
    <x v="3"/>
    <x v="15"/>
    <x v="2576"/>
    <x v="38"/>
    <n v="126"/>
    <n v="18.88"/>
    <n v="107.12"/>
    <x v="0"/>
    <s v="DECORATION CHARGES4279621"/>
  </r>
  <r>
    <n v="202003"/>
    <x v="0"/>
    <x v="2"/>
    <x v="0"/>
    <x v="565"/>
    <x v="0"/>
    <x v="1"/>
    <x v="3"/>
    <x v="2578"/>
    <x v="18"/>
    <n v="140"/>
    <n v="56.8"/>
    <n v="83.2"/>
    <x v="0"/>
    <s v="WRITING4276000"/>
  </r>
  <r>
    <n v="202003"/>
    <x v="0"/>
    <x v="2"/>
    <x v="0"/>
    <x v="565"/>
    <x v="0"/>
    <x v="3"/>
    <x v="15"/>
    <x v="2578"/>
    <x v="19"/>
    <n v="150"/>
    <n v="27.88"/>
    <n v="122.12"/>
    <x v="0"/>
    <s v="DECORATION CHARGES4276000"/>
  </r>
  <r>
    <n v="202003"/>
    <x v="0"/>
    <x v="2"/>
    <x v="0"/>
    <x v="86"/>
    <x v="1"/>
    <x v="8"/>
    <x v="16"/>
    <x v="2579"/>
    <x v="16"/>
    <n v="1110"/>
    <n v="938"/>
    <n v="172"/>
    <x v="0"/>
    <s v="MEMORY4257058"/>
  </r>
  <r>
    <n v="202003"/>
    <x v="0"/>
    <x v="2"/>
    <x v="0"/>
    <x v="87"/>
    <x v="0"/>
    <x v="7"/>
    <x v="13"/>
    <x v="2580"/>
    <x v="15"/>
    <n v="916"/>
    <n v="293.7"/>
    <n v="622.29999999999995"/>
    <x v="0"/>
    <s v="SPORT BOTTLES4281545"/>
  </r>
  <r>
    <n v="202003"/>
    <x v="0"/>
    <x v="2"/>
    <x v="0"/>
    <x v="87"/>
    <x v="0"/>
    <x v="1"/>
    <x v="3"/>
    <x v="2581"/>
    <x v="32"/>
    <n v="340"/>
    <n v="148.47999999999999"/>
    <n v="191.52"/>
    <x v="0"/>
    <s v="WRITING4279925"/>
  </r>
  <r>
    <n v="202003"/>
    <x v="0"/>
    <x v="2"/>
    <x v="0"/>
    <x v="87"/>
    <x v="0"/>
    <x v="1"/>
    <x v="3"/>
    <x v="2582"/>
    <x v="16"/>
    <n v="36"/>
    <n v="16.5"/>
    <n v="19.5"/>
    <x v="0"/>
    <s v="WRITING4283400"/>
  </r>
  <r>
    <n v="202003"/>
    <x v="0"/>
    <x v="2"/>
    <x v="0"/>
    <x v="87"/>
    <x v="0"/>
    <x v="5"/>
    <x v="30"/>
    <x v="2580"/>
    <x v="21"/>
    <n v="255"/>
    <n v="102.32"/>
    <n v="152.68"/>
    <x v="0"/>
    <s v="OUTDOOR &amp; LEISURE4281545"/>
  </r>
  <r>
    <n v="202003"/>
    <x v="0"/>
    <x v="2"/>
    <x v="0"/>
    <x v="87"/>
    <x v="0"/>
    <x v="3"/>
    <x v="15"/>
    <x v="2581"/>
    <x v="40"/>
    <n v="290"/>
    <n v="35.46"/>
    <n v="254.54"/>
    <x v="0"/>
    <s v="DECORATION CHARGES4279925"/>
  </r>
  <r>
    <n v="202003"/>
    <x v="0"/>
    <x v="2"/>
    <x v="0"/>
    <x v="87"/>
    <x v="0"/>
    <x v="3"/>
    <x v="15"/>
    <x v="2580"/>
    <x v="220"/>
    <n v="476"/>
    <n v="82.52"/>
    <n v="393.48"/>
    <x v="0"/>
    <s v="DECORATION CHARGES4281545"/>
  </r>
  <r>
    <n v="202003"/>
    <x v="0"/>
    <x v="2"/>
    <x v="0"/>
    <x v="87"/>
    <x v="0"/>
    <x v="3"/>
    <x v="15"/>
    <x v="2582"/>
    <x v="50"/>
    <n v="128"/>
    <n v="32.46"/>
    <n v="95.539999999999992"/>
    <x v="0"/>
    <s v="DECORATION CHARGES4283400"/>
  </r>
  <r>
    <n v="202003"/>
    <x v="0"/>
    <x v="2"/>
    <x v="0"/>
    <x v="458"/>
    <x v="1"/>
    <x v="0"/>
    <x v="20"/>
    <x v="2583"/>
    <x v="34"/>
    <n v="14.96"/>
    <n v="4.6399999999999997"/>
    <n v="10.32"/>
    <x v="0"/>
    <s v="TOTES4282697"/>
  </r>
  <r>
    <n v="202003"/>
    <x v="0"/>
    <x v="2"/>
    <x v="0"/>
    <x v="88"/>
    <x v="1"/>
    <x v="1"/>
    <x v="2"/>
    <x v="2584"/>
    <x v="345"/>
    <n v="1305.5999999999999"/>
    <n v="580.41999999999996"/>
    <n v="725.18"/>
    <x v="0"/>
    <s v="UMBRELLAS4282442"/>
  </r>
  <r>
    <n v="202003"/>
    <x v="0"/>
    <x v="2"/>
    <x v="0"/>
    <x v="88"/>
    <x v="1"/>
    <x v="3"/>
    <x v="15"/>
    <x v="2584"/>
    <x v="221"/>
    <n v="472.4"/>
    <n v="69.680000000000007"/>
    <n v="402.71999999999997"/>
    <x v="0"/>
    <s v="DECORATION CHARGES4282442"/>
  </r>
  <r>
    <n v="202003"/>
    <x v="0"/>
    <x v="2"/>
    <x v="0"/>
    <x v="89"/>
    <x v="1"/>
    <x v="0"/>
    <x v="18"/>
    <x v="2585"/>
    <x v="20"/>
    <n v="540"/>
    <n v="208.48"/>
    <n v="331.52"/>
    <x v="0"/>
    <s v="BACKPACKS4281346"/>
  </r>
  <r>
    <n v="202003"/>
    <x v="0"/>
    <x v="2"/>
    <x v="0"/>
    <x v="89"/>
    <x v="1"/>
    <x v="7"/>
    <x v="13"/>
    <x v="2586"/>
    <x v="38"/>
    <n v="196.86"/>
    <n v="68.52"/>
    <n v="128.34000000000003"/>
    <x v="0"/>
    <s v="SPORT BOTTLES4279637"/>
  </r>
  <r>
    <n v="202003"/>
    <x v="0"/>
    <x v="2"/>
    <x v="0"/>
    <x v="89"/>
    <x v="1"/>
    <x v="1"/>
    <x v="3"/>
    <x v="2587"/>
    <x v="397"/>
    <n v="265.44"/>
    <n v="111.08"/>
    <n v="154.36000000000001"/>
    <x v="0"/>
    <s v="WRITING4278653"/>
  </r>
  <r>
    <n v="202003"/>
    <x v="0"/>
    <x v="2"/>
    <x v="0"/>
    <x v="89"/>
    <x v="1"/>
    <x v="2"/>
    <x v="4"/>
    <x v="2588"/>
    <x v="13"/>
    <n v="74.900000000000006"/>
    <n v="55.38"/>
    <n v="19.520000000000003"/>
    <x v="0"/>
    <s v="FLEECE &amp; KNITS4284633"/>
  </r>
  <r>
    <n v="202003"/>
    <x v="0"/>
    <x v="2"/>
    <x v="0"/>
    <x v="89"/>
    <x v="1"/>
    <x v="8"/>
    <x v="16"/>
    <x v="2589"/>
    <x v="42"/>
    <n v="367.64"/>
    <n v="347.44"/>
    <n v="20.199999999999989"/>
    <x v="0"/>
    <s v="MEMORY4266897"/>
  </r>
  <r>
    <n v="202003"/>
    <x v="0"/>
    <x v="2"/>
    <x v="0"/>
    <x v="89"/>
    <x v="1"/>
    <x v="3"/>
    <x v="15"/>
    <x v="2587"/>
    <x v="398"/>
    <n v="269.08"/>
    <n v="37.58"/>
    <n v="231.5"/>
    <x v="0"/>
    <s v="DECORATION CHARGES4278653"/>
  </r>
  <r>
    <n v="202003"/>
    <x v="0"/>
    <x v="2"/>
    <x v="0"/>
    <x v="89"/>
    <x v="1"/>
    <x v="3"/>
    <x v="15"/>
    <x v="2586"/>
    <x v="17"/>
    <n v="294.02"/>
    <n v="43.38"/>
    <n v="250.64"/>
    <x v="0"/>
    <s v="DECORATION CHARGES4279637"/>
  </r>
  <r>
    <n v="202003"/>
    <x v="0"/>
    <x v="2"/>
    <x v="0"/>
    <x v="89"/>
    <x v="1"/>
    <x v="3"/>
    <x v="15"/>
    <x v="2585"/>
    <x v="25"/>
    <n v="730"/>
    <n v="113.92"/>
    <n v="616.08000000000004"/>
    <x v="0"/>
    <s v="DECORATION CHARGES4281346"/>
  </r>
  <r>
    <n v="202003"/>
    <x v="0"/>
    <x v="2"/>
    <x v="0"/>
    <x v="90"/>
    <x v="1"/>
    <x v="1"/>
    <x v="3"/>
    <x v="2590"/>
    <x v="0"/>
    <n v="68"/>
    <n v="29.7"/>
    <n v="38.299999999999997"/>
    <x v="0"/>
    <s v="WRITING4281155"/>
  </r>
  <r>
    <n v="202003"/>
    <x v="0"/>
    <x v="2"/>
    <x v="0"/>
    <x v="90"/>
    <x v="1"/>
    <x v="3"/>
    <x v="15"/>
    <x v="2590"/>
    <x v="399"/>
    <n v="418"/>
    <n v="128.52000000000001"/>
    <n v="289.48"/>
    <x v="0"/>
    <s v="DECORATION CHARGES4281155"/>
  </r>
  <r>
    <n v="202003"/>
    <x v="0"/>
    <x v="2"/>
    <x v="0"/>
    <x v="92"/>
    <x v="0"/>
    <x v="3"/>
    <x v="7"/>
    <x v="2591"/>
    <x v="13"/>
    <n v="0"/>
    <n v="42.5"/>
    <n v="-42.5"/>
    <x v="0"/>
    <s v="CATALOGUES4283932"/>
  </r>
  <r>
    <n v="202003"/>
    <x v="0"/>
    <x v="2"/>
    <x v="0"/>
    <x v="93"/>
    <x v="1"/>
    <x v="7"/>
    <x v="13"/>
    <x v="2592"/>
    <x v="31"/>
    <n v="675"/>
    <n v="340.14"/>
    <n v="334.86"/>
    <x v="0"/>
    <s v="SPORT BOTTLES4277593"/>
  </r>
  <r>
    <n v="202003"/>
    <x v="0"/>
    <x v="2"/>
    <x v="0"/>
    <x v="93"/>
    <x v="1"/>
    <x v="7"/>
    <x v="13"/>
    <x v="2593"/>
    <x v="400"/>
    <n v="4680"/>
    <n v="2136.1999999999998"/>
    <n v="2543.8000000000002"/>
    <x v="0"/>
    <s v="SPORT BOTTLES4280298"/>
  </r>
  <r>
    <n v="202003"/>
    <x v="0"/>
    <x v="2"/>
    <x v="0"/>
    <x v="93"/>
    <x v="1"/>
    <x v="1"/>
    <x v="1"/>
    <x v="2594"/>
    <x v="16"/>
    <n v="78"/>
    <n v="38.32"/>
    <n v="39.68"/>
    <x v="0"/>
    <s v="DESKTOP4280785"/>
  </r>
  <r>
    <n v="202003"/>
    <x v="0"/>
    <x v="2"/>
    <x v="0"/>
    <x v="93"/>
    <x v="1"/>
    <x v="1"/>
    <x v="3"/>
    <x v="2595"/>
    <x v="20"/>
    <n v="72"/>
    <n v="30.12"/>
    <n v="41.879999999999995"/>
    <x v="0"/>
    <s v="WRITING4277597"/>
  </r>
  <r>
    <n v="202003"/>
    <x v="0"/>
    <x v="2"/>
    <x v="0"/>
    <x v="93"/>
    <x v="1"/>
    <x v="5"/>
    <x v="24"/>
    <x v="2596"/>
    <x v="98"/>
    <n v="122.56"/>
    <n v="40.78"/>
    <n v="81.78"/>
    <x v="0"/>
    <s v="HBA4278976"/>
  </r>
  <r>
    <n v="202003"/>
    <x v="0"/>
    <x v="2"/>
    <x v="0"/>
    <x v="93"/>
    <x v="1"/>
    <x v="3"/>
    <x v="15"/>
    <x v="2592"/>
    <x v="53"/>
    <n v="287"/>
    <n v="33.92"/>
    <n v="253.07999999999998"/>
    <x v="0"/>
    <s v="DECORATION CHARGES4277593"/>
  </r>
  <r>
    <n v="202003"/>
    <x v="0"/>
    <x v="2"/>
    <x v="0"/>
    <x v="93"/>
    <x v="1"/>
    <x v="3"/>
    <x v="15"/>
    <x v="2595"/>
    <x v="126"/>
    <n v="145"/>
    <n v="36.46"/>
    <n v="108.53999999999999"/>
    <x v="0"/>
    <s v="DECORATION CHARGES4277597"/>
  </r>
  <r>
    <n v="202003"/>
    <x v="0"/>
    <x v="2"/>
    <x v="0"/>
    <x v="93"/>
    <x v="1"/>
    <x v="3"/>
    <x v="15"/>
    <x v="2593"/>
    <x v="401"/>
    <n v="2760.8"/>
    <n v="115.92"/>
    <n v="2644.88"/>
    <x v="0"/>
    <s v="DECORATION CHARGES4280298"/>
  </r>
  <r>
    <n v="202003"/>
    <x v="0"/>
    <x v="2"/>
    <x v="0"/>
    <x v="93"/>
    <x v="1"/>
    <x v="3"/>
    <x v="15"/>
    <x v="2594"/>
    <x v="83"/>
    <n v="264"/>
    <n v="40.9"/>
    <n v="223.1"/>
    <x v="0"/>
    <s v="DECORATION CHARGES4280785"/>
  </r>
  <r>
    <n v="202003"/>
    <x v="0"/>
    <x v="2"/>
    <x v="0"/>
    <x v="93"/>
    <x v="1"/>
    <x v="6"/>
    <x v="32"/>
    <x v="2597"/>
    <x v="2"/>
    <n v="1194.18"/>
    <n v="868.2"/>
    <n v="325.98"/>
    <x v="0"/>
    <s v="GENERAL TECH4278948"/>
  </r>
  <r>
    <n v="202003"/>
    <x v="0"/>
    <x v="2"/>
    <x v="0"/>
    <x v="93"/>
    <x v="1"/>
    <x v="6"/>
    <x v="32"/>
    <x v="2594"/>
    <x v="16"/>
    <n v="30"/>
    <n v="9.42"/>
    <n v="20.58"/>
    <x v="0"/>
    <s v="GENERAL TECH4280785"/>
  </r>
  <r>
    <n v="202003"/>
    <x v="0"/>
    <x v="2"/>
    <x v="0"/>
    <x v="95"/>
    <x v="1"/>
    <x v="3"/>
    <x v="15"/>
    <x v="2598"/>
    <x v="40"/>
    <n v="290"/>
    <n v="37.880000000000003"/>
    <n v="252.12"/>
    <x v="0"/>
    <s v="DECORATION CHARGES4281606"/>
  </r>
  <r>
    <n v="202003"/>
    <x v="0"/>
    <x v="2"/>
    <x v="0"/>
    <x v="95"/>
    <x v="1"/>
    <x v="6"/>
    <x v="32"/>
    <x v="2598"/>
    <x v="32"/>
    <n v="260"/>
    <n v="87.54"/>
    <n v="172.45999999999998"/>
    <x v="0"/>
    <s v="GENERAL TECH4281606"/>
  </r>
  <r>
    <n v="202003"/>
    <x v="0"/>
    <x v="2"/>
    <x v="0"/>
    <x v="98"/>
    <x v="0"/>
    <x v="1"/>
    <x v="3"/>
    <x v="2599"/>
    <x v="32"/>
    <n v="500"/>
    <n v="219.22"/>
    <n v="280.77999999999997"/>
    <x v="0"/>
    <s v="WRITING4278772"/>
  </r>
  <r>
    <n v="202003"/>
    <x v="0"/>
    <x v="2"/>
    <x v="0"/>
    <x v="98"/>
    <x v="0"/>
    <x v="3"/>
    <x v="15"/>
    <x v="2599"/>
    <x v="44"/>
    <n v="580"/>
    <n v="55.76"/>
    <n v="524.24"/>
    <x v="0"/>
    <s v="DECORATION CHARGES4278772"/>
  </r>
  <r>
    <n v="202003"/>
    <x v="0"/>
    <x v="2"/>
    <x v="0"/>
    <x v="99"/>
    <x v="1"/>
    <x v="0"/>
    <x v="18"/>
    <x v="2600"/>
    <x v="6"/>
    <n v="4.9000000000000004"/>
    <n v="1.62"/>
    <n v="3.2800000000000002"/>
    <x v="0"/>
    <s v="BACKPACKS4281765"/>
  </r>
  <r>
    <n v="202003"/>
    <x v="0"/>
    <x v="2"/>
    <x v="0"/>
    <x v="99"/>
    <x v="1"/>
    <x v="0"/>
    <x v="20"/>
    <x v="2600"/>
    <x v="6"/>
    <n v="1.44"/>
    <n v="0.5"/>
    <n v="0.94"/>
    <x v="0"/>
    <s v="TOTES4281765"/>
  </r>
  <r>
    <n v="202003"/>
    <x v="0"/>
    <x v="2"/>
    <x v="0"/>
    <x v="99"/>
    <x v="1"/>
    <x v="0"/>
    <x v="27"/>
    <x v="2600"/>
    <x v="6"/>
    <n v="7.3"/>
    <n v="1.58"/>
    <n v="5.72"/>
    <x v="0"/>
    <s v="TRAVEL GIFTS4281765"/>
  </r>
  <r>
    <n v="202003"/>
    <x v="0"/>
    <x v="2"/>
    <x v="0"/>
    <x v="99"/>
    <x v="1"/>
    <x v="7"/>
    <x v="35"/>
    <x v="2601"/>
    <x v="7"/>
    <n v="50.32"/>
    <n v="16.579999999999998"/>
    <n v="33.74"/>
    <x v="0"/>
    <s v="SPECIALTIES &amp; PACKAGING4283583"/>
  </r>
  <r>
    <n v="202003"/>
    <x v="0"/>
    <x v="2"/>
    <x v="0"/>
    <x v="99"/>
    <x v="1"/>
    <x v="5"/>
    <x v="10"/>
    <x v="2601"/>
    <x v="34"/>
    <n v="7.32"/>
    <n v="1.64"/>
    <n v="5.6800000000000006"/>
    <x v="0"/>
    <s v="HOUSEWARES4283583"/>
  </r>
  <r>
    <n v="202003"/>
    <x v="0"/>
    <x v="2"/>
    <x v="0"/>
    <x v="99"/>
    <x v="1"/>
    <x v="2"/>
    <x v="6"/>
    <x v="2601"/>
    <x v="9"/>
    <n v="20.12"/>
    <n v="13.52"/>
    <n v="6.6000000000000014"/>
    <x v="0"/>
    <s v="T-SHIRTS &amp; ACTIVE TOPS4283583"/>
  </r>
  <r>
    <n v="202003"/>
    <x v="0"/>
    <x v="2"/>
    <x v="0"/>
    <x v="102"/>
    <x v="1"/>
    <x v="5"/>
    <x v="23"/>
    <x v="2602"/>
    <x v="78"/>
    <n v="240"/>
    <n v="115.14"/>
    <n v="124.86"/>
    <x v="0"/>
    <s v="SAFETY AUTO &amp; TOOLS4276117"/>
  </r>
  <r>
    <n v="202003"/>
    <x v="0"/>
    <x v="2"/>
    <x v="0"/>
    <x v="102"/>
    <x v="1"/>
    <x v="3"/>
    <x v="7"/>
    <x v="2603"/>
    <x v="15"/>
    <n v="150"/>
    <n v="425"/>
    <n v="-275"/>
    <x v="0"/>
    <s v="CATALOGUES4282389"/>
  </r>
  <r>
    <n v="202003"/>
    <x v="0"/>
    <x v="2"/>
    <x v="0"/>
    <x v="102"/>
    <x v="1"/>
    <x v="3"/>
    <x v="15"/>
    <x v="2602"/>
    <x v="238"/>
    <n v="286"/>
    <n v="29.88"/>
    <n v="256.12"/>
    <x v="0"/>
    <s v="DECORATION CHARGES4276117"/>
  </r>
  <r>
    <n v="202003"/>
    <x v="0"/>
    <x v="2"/>
    <x v="0"/>
    <x v="103"/>
    <x v="1"/>
    <x v="5"/>
    <x v="10"/>
    <x v="2604"/>
    <x v="1"/>
    <n v="314"/>
    <n v="170.54"/>
    <n v="143.46"/>
    <x v="0"/>
    <s v="HOUSEWARES4278108"/>
  </r>
  <r>
    <n v="202003"/>
    <x v="0"/>
    <x v="2"/>
    <x v="0"/>
    <x v="103"/>
    <x v="1"/>
    <x v="5"/>
    <x v="10"/>
    <x v="2605"/>
    <x v="34"/>
    <n v="47.1"/>
    <n v="25.58"/>
    <n v="21.520000000000003"/>
    <x v="0"/>
    <s v="HOUSEWARES4280992"/>
  </r>
  <r>
    <n v="202003"/>
    <x v="0"/>
    <x v="2"/>
    <x v="0"/>
    <x v="103"/>
    <x v="1"/>
    <x v="3"/>
    <x v="15"/>
    <x v="2604"/>
    <x v="75"/>
    <n v="241.2"/>
    <n v="16.28"/>
    <n v="224.92"/>
    <x v="0"/>
    <s v="DECORATION CHARGES4278108"/>
  </r>
  <r>
    <n v="202003"/>
    <x v="0"/>
    <x v="2"/>
    <x v="0"/>
    <x v="103"/>
    <x v="1"/>
    <x v="3"/>
    <x v="15"/>
    <x v="2605"/>
    <x v="9"/>
    <n v="180.68"/>
    <n v="15.94"/>
    <n v="164.74"/>
    <x v="0"/>
    <s v="DECORATION CHARGES4280992"/>
  </r>
  <r>
    <n v="202003"/>
    <x v="0"/>
    <x v="2"/>
    <x v="0"/>
    <x v="104"/>
    <x v="0"/>
    <x v="3"/>
    <x v="7"/>
    <x v="2606"/>
    <x v="13"/>
    <n v="0"/>
    <n v="42.5"/>
    <n v="-42.5"/>
    <x v="0"/>
    <s v="CATALOGUES4283936"/>
  </r>
  <r>
    <n v="202003"/>
    <x v="0"/>
    <x v="2"/>
    <x v="0"/>
    <x v="105"/>
    <x v="0"/>
    <x v="1"/>
    <x v="21"/>
    <x v="2607"/>
    <x v="18"/>
    <n v="450"/>
    <n v="203.86"/>
    <n v="246.14"/>
    <x v="0"/>
    <s v="KEYCHAINS4278400"/>
  </r>
  <r>
    <n v="202003"/>
    <x v="0"/>
    <x v="2"/>
    <x v="0"/>
    <x v="105"/>
    <x v="0"/>
    <x v="3"/>
    <x v="15"/>
    <x v="2607"/>
    <x v="19"/>
    <n v="50"/>
    <n v="10.02"/>
    <n v="39.980000000000004"/>
    <x v="0"/>
    <s v="DECORATION CHARGES4278400"/>
  </r>
  <r>
    <n v="202003"/>
    <x v="0"/>
    <x v="2"/>
    <x v="0"/>
    <x v="566"/>
    <x v="1"/>
    <x v="5"/>
    <x v="24"/>
    <x v="2608"/>
    <x v="16"/>
    <n v="922"/>
    <n v="530"/>
    <n v="392"/>
    <x v="0"/>
    <s v="HBA4278348"/>
  </r>
  <r>
    <n v="202003"/>
    <x v="0"/>
    <x v="2"/>
    <x v="1"/>
    <x v="567"/>
    <x v="1"/>
    <x v="0"/>
    <x v="19"/>
    <x v="2609"/>
    <x v="6"/>
    <n v="50.7"/>
    <n v="15.04"/>
    <n v="35.660000000000004"/>
    <x v="0"/>
    <s v="COOLERS1558402"/>
  </r>
  <r>
    <n v="202003"/>
    <x v="0"/>
    <x v="2"/>
    <x v="1"/>
    <x v="567"/>
    <x v="1"/>
    <x v="1"/>
    <x v="14"/>
    <x v="2609"/>
    <x v="6"/>
    <n v="4.58"/>
    <n v="1.58"/>
    <n v="3"/>
    <x v="0"/>
    <s v="STATIONERY1558402"/>
  </r>
  <r>
    <n v="202003"/>
    <x v="0"/>
    <x v="2"/>
    <x v="1"/>
    <x v="567"/>
    <x v="1"/>
    <x v="1"/>
    <x v="3"/>
    <x v="2609"/>
    <x v="79"/>
    <n v="5.84"/>
    <n v="2.8"/>
    <n v="3.04"/>
    <x v="0"/>
    <s v="WRITING1558402"/>
  </r>
  <r>
    <n v="202003"/>
    <x v="0"/>
    <x v="2"/>
    <x v="1"/>
    <x v="567"/>
    <x v="1"/>
    <x v="5"/>
    <x v="22"/>
    <x v="2609"/>
    <x v="34"/>
    <n v="10.220000000000001"/>
    <n v="3.66"/>
    <n v="6.5600000000000005"/>
    <x v="0"/>
    <s v="LIGHTING1558402"/>
  </r>
  <r>
    <n v="202003"/>
    <x v="0"/>
    <x v="2"/>
    <x v="1"/>
    <x v="107"/>
    <x v="1"/>
    <x v="0"/>
    <x v="18"/>
    <x v="2610"/>
    <x v="15"/>
    <n v="204"/>
    <n v="83.6"/>
    <n v="120.4"/>
    <x v="0"/>
    <s v="BACKPACKS1558750"/>
  </r>
  <r>
    <n v="202003"/>
    <x v="0"/>
    <x v="2"/>
    <x v="1"/>
    <x v="107"/>
    <x v="1"/>
    <x v="5"/>
    <x v="30"/>
    <x v="2610"/>
    <x v="6"/>
    <n v="14.98"/>
    <n v="7.04"/>
    <n v="7.94"/>
    <x v="0"/>
    <s v="OUTDOOR &amp; LEISURE1558750"/>
  </r>
  <r>
    <n v="202003"/>
    <x v="0"/>
    <x v="2"/>
    <x v="1"/>
    <x v="107"/>
    <x v="1"/>
    <x v="2"/>
    <x v="5"/>
    <x v="286"/>
    <x v="6"/>
    <n v="8.26"/>
    <n v="7.28"/>
    <n v="0.97999999999999954"/>
    <x v="0"/>
    <s v="POLOS1553718"/>
  </r>
  <r>
    <n v="202003"/>
    <x v="0"/>
    <x v="2"/>
    <x v="1"/>
    <x v="107"/>
    <x v="1"/>
    <x v="2"/>
    <x v="5"/>
    <x v="2610"/>
    <x v="7"/>
    <n v="13.96"/>
    <n v="10.039999999999999"/>
    <n v="3.9200000000000017"/>
    <x v="0"/>
    <s v="POLOS1558750"/>
  </r>
  <r>
    <n v="202003"/>
    <x v="0"/>
    <x v="2"/>
    <x v="1"/>
    <x v="107"/>
    <x v="1"/>
    <x v="2"/>
    <x v="6"/>
    <x v="2610"/>
    <x v="9"/>
    <n v="45.48"/>
    <n v="27.72"/>
    <n v="17.759999999999998"/>
    <x v="0"/>
    <s v="T-SHIRTS &amp; ACTIVE TOPS1558750"/>
  </r>
  <r>
    <n v="202003"/>
    <x v="0"/>
    <x v="2"/>
    <x v="1"/>
    <x v="109"/>
    <x v="1"/>
    <x v="1"/>
    <x v="3"/>
    <x v="2611"/>
    <x v="402"/>
    <n v="1188.48"/>
    <n v="857.74"/>
    <n v="330.74"/>
    <x v="0"/>
    <s v="WRITING1558179"/>
  </r>
  <r>
    <n v="202003"/>
    <x v="0"/>
    <x v="2"/>
    <x v="1"/>
    <x v="109"/>
    <x v="1"/>
    <x v="1"/>
    <x v="3"/>
    <x v="2612"/>
    <x v="403"/>
    <n v="41.52"/>
    <n v="40.840000000000003"/>
    <n v="0.67999999999999972"/>
    <x v="0"/>
    <s v="WRITING1558991"/>
  </r>
  <r>
    <n v="202003"/>
    <x v="0"/>
    <x v="2"/>
    <x v="1"/>
    <x v="109"/>
    <x v="1"/>
    <x v="8"/>
    <x v="16"/>
    <x v="2613"/>
    <x v="31"/>
    <n v="1218"/>
    <n v="1212"/>
    <n v="6"/>
    <x v="0"/>
    <s v="MEMORY1555879"/>
  </r>
  <r>
    <n v="202003"/>
    <x v="0"/>
    <x v="2"/>
    <x v="1"/>
    <x v="109"/>
    <x v="1"/>
    <x v="3"/>
    <x v="15"/>
    <x v="2611"/>
    <x v="404"/>
    <n v="634.24"/>
    <n v="134.80000000000001"/>
    <n v="499.44"/>
    <x v="0"/>
    <s v="DECORATION CHARGES1558179"/>
  </r>
  <r>
    <n v="202003"/>
    <x v="0"/>
    <x v="2"/>
    <x v="1"/>
    <x v="109"/>
    <x v="1"/>
    <x v="3"/>
    <x v="15"/>
    <x v="2612"/>
    <x v="76"/>
    <n v="112.76"/>
    <n v="36.340000000000003"/>
    <n v="76.42"/>
    <x v="0"/>
    <s v="DECORATION CHARGES1558991"/>
  </r>
  <r>
    <n v="202003"/>
    <x v="0"/>
    <x v="2"/>
    <x v="1"/>
    <x v="568"/>
    <x v="1"/>
    <x v="1"/>
    <x v="17"/>
    <x v="2614"/>
    <x v="32"/>
    <n v="320"/>
    <n v="280"/>
    <n v="40"/>
    <x v="0"/>
    <s v="GENERAL1557815"/>
  </r>
  <r>
    <n v="202003"/>
    <x v="0"/>
    <x v="2"/>
    <x v="1"/>
    <x v="110"/>
    <x v="1"/>
    <x v="0"/>
    <x v="20"/>
    <x v="2615"/>
    <x v="32"/>
    <n v="1180"/>
    <n v="700.48"/>
    <n v="479.52"/>
    <x v="0"/>
    <s v="TOTES1557997"/>
  </r>
  <r>
    <n v="202003"/>
    <x v="0"/>
    <x v="2"/>
    <x v="1"/>
    <x v="110"/>
    <x v="1"/>
    <x v="1"/>
    <x v="1"/>
    <x v="2616"/>
    <x v="32"/>
    <n v="1400"/>
    <n v="816.34"/>
    <n v="583.66"/>
    <x v="0"/>
    <s v="DESKTOP1558600"/>
  </r>
  <r>
    <n v="202003"/>
    <x v="0"/>
    <x v="2"/>
    <x v="1"/>
    <x v="110"/>
    <x v="1"/>
    <x v="1"/>
    <x v="1"/>
    <x v="2617"/>
    <x v="6"/>
    <n v="1.4"/>
    <n v="0.82"/>
    <n v="0.57999999999999996"/>
    <x v="0"/>
    <s v="DESKTOP1559179"/>
  </r>
  <r>
    <n v="202003"/>
    <x v="0"/>
    <x v="2"/>
    <x v="1"/>
    <x v="110"/>
    <x v="1"/>
    <x v="2"/>
    <x v="6"/>
    <x v="2618"/>
    <x v="68"/>
    <n v="69.599999999999994"/>
    <n v="73.42"/>
    <n v="-3.8200000000000074"/>
    <x v="0"/>
    <s v="T-SHIRTS &amp; ACTIVE TOPS1557391"/>
  </r>
  <r>
    <n v="202003"/>
    <x v="0"/>
    <x v="2"/>
    <x v="1"/>
    <x v="110"/>
    <x v="1"/>
    <x v="3"/>
    <x v="15"/>
    <x v="2618"/>
    <x v="123"/>
    <n v="245.44"/>
    <n v="65.14"/>
    <n v="180.3"/>
    <x v="0"/>
    <s v="DECORATION CHARGES1557391"/>
  </r>
  <r>
    <n v="202003"/>
    <x v="0"/>
    <x v="2"/>
    <x v="1"/>
    <x v="110"/>
    <x v="1"/>
    <x v="3"/>
    <x v="15"/>
    <x v="2615"/>
    <x v="89"/>
    <n v="1040"/>
    <n v="292.44"/>
    <n v="747.56"/>
    <x v="0"/>
    <s v="DECORATION CHARGES1557997"/>
  </r>
  <r>
    <n v="202003"/>
    <x v="0"/>
    <x v="2"/>
    <x v="1"/>
    <x v="110"/>
    <x v="1"/>
    <x v="3"/>
    <x v="15"/>
    <x v="2616"/>
    <x v="40"/>
    <n v="860"/>
    <n v="140.02000000000001"/>
    <n v="719.98"/>
    <x v="0"/>
    <s v="DECORATION CHARGES1558600"/>
  </r>
  <r>
    <n v="202003"/>
    <x v="0"/>
    <x v="2"/>
    <x v="1"/>
    <x v="110"/>
    <x v="1"/>
    <x v="3"/>
    <x v="15"/>
    <x v="2617"/>
    <x v="6"/>
    <n v="60"/>
    <n v="0.02"/>
    <n v="59.98"/>
    <x v="0"/>
    <s v="DECORATION CHARGES1559179"/>
  </r>
  <r>
    <n v="202003"/>
    <x v="0"/>
    <x v="2"/>
    <x v="1"/>
    <x v="569"/>
    <x v="1"/>
    <x v="0"/>
    <x v="18"/>
    <x v="2619"/>
    <x v="6"/>
    <n v="38.979999999999997"/>
    <n v="19.12"/>
    <n v="19.859999999999996"/>
    <x v="0"/>
    <s v="BACKPACKS1558553"/>
  </r>
  <r>
    <n v="202003"/>
    <x v="0"/>
    <x v="2"/>
    <x v="1"/>
    <x v="114"/>
    <x v="1"/>
    <x v="1"/>
    <x v="2"/>
    <x v="2620"/>
    <x v="6"/>
    <n v="12.28"/>
    <n v="5.32"/>
    <n v="6.9599999999999991"/>
    <x v="0"/>
    <s v="UMBRELLAS1559000"/>
  </r>
  <r>
    <n v="202003"/>
    <x v="0"/>
    <x v="2"/>
    <x v="1"/>
    <x v="117"/>
    <x v="1"/>
    <x v="7"/>
    <x v="13"/>
    <x v="2621"/>
    <x v="16"/>
    <n v="218"/>
    <n v="130.04"/>
    <n v="87.960000000000008"/>
    <x v="0"/>
    <s v="SPORT BOTTLES1559219"/>
  </r>
  <r>
    <n v="202003"/>
    <x v="0"/>
    <x v="2"/>
    <x v="1"/>
    <x v="117"/>
    <x v="1"/>
    <x v="9"/>
    <x v="28"/>
    <x v="2622"/>
    <x v="15"/>
    <n v="55"/>
    <n v="36.68"/>
    <n v="18.32"/>
    <x v="0"/>
    <s v="HEADWEAR1558663"/>
  </r>
  <r>
    <n v="202003"/>
    <x v="0"/>
    <x v="2"/>
    <x v="1"/>
    <x v="117"/>
    <x v="1"/>
    <x v="1"/>
    <x v="17"/>
    <x v="2623"/>
    <x v="32"/>
    <n v="720"/>
    <n v="580"/>
    <n v="140"/>
    <x v="0"/>
    <s v="GENERAL1559141"/>
  </r>
  <r>
    <n v="202003"/>
    <x v="0"/>
    <x v="2"/>
    <x v="1"/>
    <x v="117"/>
    <x v="1"/>
    <x v="3"/>
    <x v="15"/>
    <x v="2621"/>
    <x v="42"/>
    <n v="134"/>
    <n v="23.18"/>
    <n v="110.82"/>
    <x v="0"/>
    <s v="DECORATION CHARGES1559219"/>
  </r>
  <r>
    <n v="202003"/>
    <x v="0"/>
    <x v="2"/>
    <x v="1"/>
    <x v="118"/>
    <x v="0"/>
    <x v="1"/>
    <x v="17"/>
    <x v="2624"/>
    <x v="21"/>
    <n v="225"/>
    <n v="200"/>
    <n v="25"/>
    <x v="0"/>
    <s v="GENERAL1558845"/>
  </r>
  <r>
    <n v="202003"/>
    <x v="0"/>
    <x v="2"/>
    <x v="1"/>
    <x v="119"/>
    <x v="1"/>
    <x v="0"/>
    <x v="18"/>
    <x v="2625"/>
    <x v="7"/>
    <n v="5.76"/>
    <n v="3.4"/>
    <n v="2.36"/>
    <x v="0"/>
    <s v="BACKPACKS1558608"/>
  </r>
  <r>
    <n v="202003"/>
    <x v="0"/>
    <x v="2"/>
    <x v="1"/>
    <x v="119"/>
    <x v="1"/>
    <x v="0"/>
    <x v="20"/>
    <x v="2625"/>
    <x v="13"/>
    <n v="8.98"/>
    <n v="3.52"/>
    <n v="5.4600000000000009"/>
    <x v="0"/>
    <s v="TOTES1558608"/>
  </r>
  <r>
    <n v="202003"/>
    <x v="0"/>
    <x v="2"/>
    <x v="1"/>
    <x v="119"/>
    <x v="1"/>
    <x v="7"/>
    <x v="29"/>
    <x v="2626"/>
    <x v="34"/>
    <n v="18.34"/>
    <n v="7.74"/>
    <n v="10.6"/>
    <x v="0"/>
    <s v="CERAMICS1558942"/>
  </r>
  <r>
    <n v="202003"/>
    <x v="0"/>
    <x v="2"/>
    <x v="1"/>
    <x v="119"/>
    <x v="1"/>
    <x v="1"/>
    <x v="3"/>
    <x v="2625"/>
    <x v="66"/>
    <n v="8.64"/>
    <n v="4.68"/>
    <n v="3.9600000000000009"/>
    <x v="0"/>
    <s v="WRITING1558608"/>
  </r>
  <r>
    <n v="202003"/>
    <x v="0"/>
    <x v="2"/>
    <x v="1"/>
    <x v="119"/>
    <x v="1"/>
    <x v="1"/>
    <x v="3"/>
    <x v="2627"/>
    <x v="33"/>
    <n v="1440"/>
    <n v="776.36"/>
    <n v="663.64"/>
    <x v="0"/>
    <s v="WRITING1559095"/>
  </r>
  <r>
    <n v="202003"/>
    <x v="0"/>
    <x v="2"/>
    <x v="1"/>
    <x v="119"/>
    <x v="1"/>
    <x v="2"/>
    <x v="5"/>
    <x v="2625"/>
    <x v="6"/>
    <n v="8.1"/>
    <n v="4.7"/>
    <n v="3.3999999999999995"/>
    <x v="0"/>
    <s v="POLOS1558608"/>
  </r>
  <r>
    <n v="202003"/>
    <x v="0"/>
    <x v="2"/>
    <x v="1"/>
    <x v="119"/>
    <x v="1"/>
    <x v="2"/>
    <x v="6"/>
    <x v="2625"/>
    <x v="6"/>
    <n v="9.48"/>
    <n v="3.78"/>
    <n v="5.7000000000000011"/>
    <x v="0"/>
    <s v="T-SHIRTS &amp; ACTIVE TOPS1558608"/>
  </r>
  <r>
    <n v="202003"/>
    <x v="0"/>
    <x v="2"/>
    <x v="1"/>
    <x v="119"/>
    <x v="1"/>
    <x v="8"/>
    <x v="16"/>
    <x v="2628"/>
    <x v="20"/>
    <n v="1158"/>
    <n v="1086"/>
    <n v="72"/>
    <x v="0"/>
    <s v="MEMORY1554175"/>
  </r>
  <r>
    <n v="202003"/>
    <x v="0"/>
    <x v="2"/>
    <x v="1"/>
    <x v="119"/>
    <x v="1"/>
    <x v="3"/>
    <x v="15"/>
    <x v="2627"/>
    <x v="89"/>
    <n v="850"/>
    <n v="40.44"/>
    <n v="809.56"/>
    <x v="0"/>
    <s v="DECORATION CHARGES1559095"/>
  </r>
  <r>
    <n v="202003"/>
    <x v="0"/>
    <x v="2"/>
    <x v="1"/>
    <x v="120"/>
    <x v="1"/>
    <x v="1"/>
    <x v="3"/>
    <x v="2629"/>
    <x v="4"/>
    <n v="653.6"/>
    <n v="426.74"/>
    <n v="226.86"/>
    <x v="0"/>
    <s v="WRITING1558332"/>
  </r>
  <r>
    <n v="202003"/>
    <x v="0"/>
    <x v="2"/>
    <x v="1"/>
    <x v="120"/>
    <x v="1"/>
    <x v="5"/>
    <x v="9"/>
    <x v="2630"/>
    <x v="12"/>
    <n v="177"/>
    <n v="101.8"/>
    <n v="75.2"/>
    <x v="0"/>
    <s v="APRON &amp; KITCHEN TEXTILES1557938"/>
  </r>
  <r>
    <n v="202003"/>
    <x v="0"/>
    <x v="2"/>
    <x v="1"/>
    <x v="120"/>
    <x v="1"/>
    <x v="2"/>
    <x v="5"/>
    <x v="2630"/>
    <x v="253"/>
    <n v="832.7"/>
    <n v="376.08"/>
    <n v="456.62000000000006"/>
    <x v="0"/>
    <s v="POLOS1557938"/>
  </r>
  <r>
    <n v="202003"/>
    <x v="0"/>
    <x v="2"/>
    <x v="1"/>
    <x v="120"/>
    <x v="1"/>
    <x v="3"/>
    <x v="15"/>
    <x v="2631"/>
    <x v="19"/>
    <n v="752"/>
    <n v="172.22"/>
    <n v="579.78"/>
    <x v="0"/>
    <s v="DECORATION CHARGES1557142"/>
  </r>
  <r>
    <n v="202003"/>
    <x v="0"/>
    <x v="2"/>
    <x v="1"/>
    <x v="120"/>
    <x v="1"/>
    <x v="6"/>
    <x v="32"/>
    <x v="2631"/>
    <x v="18"/>
    <n v="520"/>
    <n v="220.92"/>
    <n v="299.08000000000004"/>
    <x v="0"/>
    <s v="GENERAL TECH1557142"/>
  </r>
  <r>
    <n v="202003"/>
    <x v="0"/>
    <x v="2"/>
    <x v="1"/>
    <x v="464"/>
    <x v="0"/>
    <x v="0"/>
    <x v="18"/>
    <x v="2632"/>
    <x v="32"/>
    <n v="760"/>
    <n v="426.7"/>
    <n v="333.3"/>
    <x v="0"/>
    <s v="BACKPACKS1557052"/>
  </r>
  <r>
    <n v="202003"/>
    <x v="0"/>
    <x v="2"/>
    <x v="1"/>
    <x v="464"/>
    <x v="0"/>
    <x v="0"/>
    <x v="18"/>
    <x v="1535"/>
    <x v="79"/>
    <n v="11.4"/>
    <n v="5.72"/>
    <n v="5.6800000000000006"/>
    <x v="0"/>
    <s v="BACKPACKS1557804"/>
  </r>
  <r>
    <n v="202003"/>
    <x v="0"/>
    <x v="2"/>
    <x v="1"/>
    <x v="464"/>
    <x v="0"/>
    <x v="0"/>
    <x v="0"/>
    <x v="2633"/>
    <x v="6"/>
    <n v="11.98"/>
    <n v="6.36"/>
    <n v="5.62"/>
    <x v="0"/>
    <s v="BUSINESS CASES1558536"/>
  </r>
  <r>
    <n v="202003"/>
    <x v="0"/>
    <x v="2"/>
    <x v="1"/>
    <x v="464"/>
    <x v="0"/>
    <x v="3"/>
    <x v="15"/>
    <x v="2632"/>
    <x v="225"/>
    <n v="715"/>
    <n v="140.74"/>
    <n v="574.26"/>
    <x v="0"/>
    <s v="DECORATION CHARGES1557052"/>
  </r>
  <r>
    <n v="202003"/>
    <x v="0"/>
    <x v="2"/>
    <x v="1"/>
    <x v="570"/>
    <x v="0"/>
    <x v="7"/>
    <x v="13"/>
    <x v="2634"/>
    <x v="1"/>
    <n v="118.4"/>
    <n v="35.26"/>
    <n v="83.140000000000015"/>
    <x v="0"/>
    <s v="SPORT BOTTLES1557697"/>
  </r>
  <r>
    <n v="202003"/>
    <x v="0"/>
    <x v="2"/>
    <x v="1"/>
    <x v="123"/>
    <x v="1"/>
    <x v="0"/>
    <x v="18"/>
    <x v="2635"/>
    <x v="79"/>
    <n v="648.9"/>
    <n v="358.12"/>
    <n v="290.77999999999997"/>
    <x v="0"/>
    <s v="BACKPACKS1558330"/>
  </r>
  <r>
    <n v="202003"/>
    <x v="0"/>
    <x v="2"/>
    <x v="1"/>
    <x v="123"/>
    <x v="1"/>
    <x v="1"/>
    <x v="14"/>
    <x v="2635"/>
    <x v="9"/>
    <n v="23.88"/>
    <n v="13.26"/>
    <n v="10.62"/>
    <x v="0"/>
    <s v="STATIONERY1558330"/>
  </r>
  <r>
    <n v="202003"/>
    <x v="0"/>
    <x v="2"/>
    <x v="1"/>
    <x v="123"/>
    <x v="1"/>
    <x v="1"/>
    <x v="3"/>
    <x v="2635"/>
    <x v="2"/>
    <n v="97.8"/>
    <n v="51.92"/>
    <n v="45.879999999999995"/>
    <x v="0"/>
    <s v="WRITING1558330"/>
  </r>
  <r>
    <n v="202003"/>
    <x v="0"/>
    <x v="2"/>
    <x v="1"/>
    <x v="123"/>
    <x v="1"/>
    <x v="1"/>
    <x v="3"/>
    <x v="2636"/>
    <x v="2"/>
    <n v="97.8"/>
    <n v="52.78"/>
    <n v="45.019999999999996"/>
    <x v="0"/>
    <s v="WRITING1559444"/>
  </r>
  <r>
    <n v="202003"/>
    <x v="0"/>
    <x v="2"/>
    <x v="1"/>
    <x v="123"/>
    <x v="1"/>
    <x v="5"/>
    <x v="30"/>
    <x v="2635"/>
    <x v="8"/>
    <n v="26.32"/>
    <n v="9.02"/>
    <n v="17.3"/>
    <x v="0"/>
    <s v="OUTDOOR &amp; LEISURE1558330"/>
  </r>
  <r>
    <n v="202003"/>
    <x v="0"/>
    <x v="2"/>
    <x v="1"/>
    <x v="123"/>
    <x v="1"/>
    <x v="4"/>
    <x v="8"/>
    <x v="2635"/>
    <x v="6"/>
    <n v="39.979999999999997"/>
    <n v="36.299999999999997"/>
    <n v="3.6799999999999997"/>
    <x v="0"/>
    <s v="JACKETS1558330"/>
  </r>
  <r>
    <n v="202003"/>
    <x v="0"/>
    <x v="2"/>
    <x v="1"/>
    <x v="123"/>
    <x v="1"/>
    <x v="6"/>
    <x v="32"/>
    <x v="2635"/>
    <x v="6"/>
    <n v="3.12"/>
    <n v="2.2200000000000002"/>
    <n v="0.89999999999999991"/>
    <x v="0"/>
    <s v="GENERAL TECH1558330"/>
  </r>
  <r>
    <n v="202003"/>
    <x v="0"/>
    <x v="2"/>
    <x v="1"/>
    <x v="123"/>
    <x v="1"/>
    <x v="6"/>
    <x v="32"/>
    <x v="2636"/>
    <x v="34"/>
    <n v="9.36"/>
    <n v="6.64"/>
    <n v="2.7199999999999998"/>
    <x v="0"/>
    <s v="GENERAL TECH1559444"/>
  </r>
  <r>
    <n v="202003"/>
    <x v="0"/>
    <x v="2"/>
    <x v="1"/>
    <x v="126"/>
    <x v="1"/>
    <x v="1"/>
    <x v="14"/>
    <x v="2637"/>
    <x v="32"/>
    <n v="740"/>
    <n v="378.58"/>
    <n v="361.42"/>
    <x v="0"/>
    <s v="STATIONERY1558855"/>
  </r>
  <r>
    <n v="202003"/>
    <x v="0"/>
    <x v="2"/>
    <x v="1"/>
    <x v="126"/>
    <x v="1"/>
    <x v="1"/>
    <x v="14"/>
    <x v="2638"/>
    <x v="6"/>
    <n v="7.48"/>
    <n v="2.96"/>
    <n v="4.5200000000000005"/>
    <x v="0"/>
    <s v="STATIONERY1559144"/>
  </r>
  <r>
    <n v="202003"/>
    <x v="0"/>
    <x v="2"/>
    <x v="1"/>
    <x v="127"/>
    <x v="0"/>
    <x v="1"/>
    <x v="17"/>
    <x v="2639"/>
    <x v="18"/>
    <n v="190"/>
    <n v="140"/>
    <n v="50"/>
    <x v="0"/>
    <s v="GENERAL1557876"/>
  </r>
  <r>
    <n v="202003"/>
    <x v="0"/>
    <x v="2"/>
    <x v="1"/>
    <x v="129"/>
    <x v="1"/>
    <x v="0"/>
    <x v="18"/>
    <x v="2640"/>
    <x v="6"/>
    <n v="19.98"/>
    <n v="6.42"/>
    <n v="13.56"/>
    <x v="0"/>
    <s v="BACKPACKS1558485"/>
  </r>
  <r>
    <n v="202003"/>
    <x v="0"/>
    <x v="2"/>
    <x v="1"/>
    <x v="129"/>
    <x v="1"/>
    <x v="7"/>
    <x v="13"/>
    <x v="2640"/>
    <x v="34"/>
    <n v="47.74"/>
    <n v="18.78"/>
    <n v="28.96"/>
    <x v="0"/>
    <s v="SPORT BOTTLES1558485"/>
  </r>
  <r>
    <n v="202003"/>
    <x v="0"/>
    <x v="2"/>
    <x v="1"/>
    <x v="129"/>
    <x v="1"/>
    <x v="1"/>
    <x v="17"/>
    <x v="2641"/>
    <x v="405"/>
    <n v="1728"/>
    <n v="1872"/>
    <n v="-144"/>
    <x v="0"/>
    <s v="GENERAL1556460"/>
  </r>
  <r>
    <n v="202003"/>
    <x v="0"/>
    <x v="2"/>
    <x v="1"/>
    <x v="129"/>
    <x v="1"/>
    <x v="5"/>
    <x v="10"/>
    <x v="2640"/>
    <x v="6"/>
    <n v="24.98"/>
    <n v="12.38"/>
    <n v="12.6"/>
    <x v="0"/>
    <s v="HOUSEWARES1558485"/>
  </r>
  <r>
    <n v="202003"/>
    <x v="0"/>
    <x v="2"/>
    <x v="1"/>
    <x v="129"/>
    <x v="1"/>
    <x v="2"/>
    <x v="4"/>
    <x v="2640"/>
    <x v="6"/>
    <n v="29.98"/>
    <n v="24.86"/>
    <n v="5.120000000000001"/>
    <x v="0"/>
    <s v="FLEECE &amp; KNITS1558485"/>
  </r>
  <r>
    <n v="202003"/>
    <x v="0"/>
    <x v="2"/>
    <x v="1"/>
    <x v="129"/>
    <x v="1"/>
    <x v="10"/>
    <x v="36"/>
    <x v="2640"/>
    <x v="6"/>
    <n v="15.98"/>
    <n v="16.52"/>
    <n v="-0.53999999999999915"/>
    <x v="0"/>
    <s v="SHIRTS1558485"/>
  </r>
  <r>
    <n v="202003"/>
    <x v="0"/>
    <x v="2"/>
    <x v="1"/>
    <x v="130"/>
    <x v="0"/>
    <x v="1"/>
    <x v="17"/>
    <x v="2642"/>
    <x v="32"/>
    <n v="320"/>
    <n v="280"/>
    <n v="40"/>
    <x v="0"/>
    <s v="GENERAL1556846"/>
  </r>
  <r>
    <n v="202003"/>
    <x v="0"/>
    <x v="2"/>
    <x v="1"/>
    <x v="130"/>
    <x v="0"/>
    <x v="5"/>
    <x v="10"/>
    <x v="2643"/>
    <x v="8"/>
    <n v="343.88"/>
    <n v="282.36"/>
    <n v="61.519999999999982"/>
    <x v="0"/>
    <s v="HOUSEWARES1559007"/>
  </r>
  <r>
    <n v="202003"/>
    <x v="0"/>
    <x v="2"/>
    <x v="1"/>
    <x v="130"/>
    <x v="0"/>
    <x v="6"/>
    <x v="32"/>
    <x v="2643"/>
    <x v="6"/>
    <n v="61.98"/>
    <n v="52.58"/>
    <n v="9.3999999999999986"/>
    <x v="0"/>
    <s v="GENERAL TECH1559007"/>
  </r>
  <r>
    <n v="202003"/>
    <x v="0"/>
    <x v="2"/>
    <x v="1"/>
    <x v="131"/>
    <x v="0"/>
    <x v="0"/>
    <x v="20"/>
    <x v="2644"/>
    <x v="7"/>
    <n v="7.4"/>
    <n v="3.68"/>
    <n v="3.72"/>
    <x v="0"/>
    <s v="TOTES1558898"/>
  </r>
  <r>
    <n v="202003"/>
    <x v="0"/>
    <x v="2"/>
    <x v="1"/>
    <x v="131"/>
    <x v="0"/>
    <x v="1"/>
    <x v="14"/>
    <x v="2644"/>
    <x v="34"/>
    <n v="19.48"/>
    <n v="6.64"/>
    <n v="12.84"/>
    <x v="0"/>
    <s v="STATIONERY1558898"/>
  </r>
  <r>
    <n v="202003"/>
    <x v="0"/>
    <x v="2"/>
    <x v="1"/>
    <x v="131"/>
    <x v="0"/>
    <x v="1"/>
    <x v="2"/>
    <x v="2644"/>
    <x v="13"/>
    <n v="106.96"/>
    <n v="31.4"/>
    <n v="75.56"/>
    <x v="0"/>
    <s v="UMBRELLAS1558898"/>
  </r>
  <r>
    <n v="202003"/>
    <x v="0"/>
    <x v="2"/>
    <x v="1"/>
    <x v="131"/>
    <x v="0"/>
    <x v="5"/>
    <x v="23"/>
    <x v="2644"/>
    <x v="7"/>
    <n v="11.28"/>
    <n v="3.88"/>
    <n v="7.3999999999999995"/>
    <x v="0"/>
    <s v="SAFETY AUTO &amp; TOOLS1558898"/>
  </r>
  <r>
    <n v="202003"/>
    <x v="0"/>
    <x v="2"/>
    <x v="1"/>
    <x v="131"/>
    <x v="0"/>
    <x v="3"/>
    <x v="7"/>
    <x v="2645"/>
    <x v="15"/>
    <n v="199"/>
    <n v="453"/>
    <n v="-254"/>
    <x v="0"/>
    <s v="CATALOGUES1558689"/>
  </r>
  <r>
    <n v="202003"/>
    <x v="0"/>
    <x v="2"/>
    <x v="1"/>
    <x v="131"/>
    <x v="0"/>
    <x v="6"/>
    <x v="11"/>
    <x v="2646"/>
    <x v="6"/>
    <n v="48.58"/>
    <n v="41.48"/>
    <n v="7.1000000000000014"/>
    <x v="0"/>
    <s v="AUDIO1559343"/>
  </r>
  <r>
    <n v="202003"/>
    <x v="0"/>
    <x v="2"/>
    <x v="1"/>
    <x v="132"/>
    <x v="1"/>
    <x v="2"/>
    <x v="5"/>
    <x v="2647"/>
    <x v="216"/>
    <n v="388.5"/>
    <n v="202.96"/>
    <n v="185.54"/>
    <x v="0"/>
    <s v="POLOS1559124"/>
  </r>
  <r>
    <n v="202003"/>
    <x v="0"/>
    <x v="2"/>
    <x v="1"/>
    <x v="132"/>
    <x v="1"/>
    <x v="2"/>
    <x v="6"/>
    <x v="2647"/>
    <x v="8"/>
    <n v="31.92"/>
    <n v="18.239999999999998"/>
    <n v="13.680000000000003"/>
    <x v="0"/>
    <s v="T-SHIRTS &amp; ACTIVE TOPS1559124"/>
  </r>
  <r>
    <n v="202003"/>
    <x v="0"/>
    <x v="2"/>
    <x v="1"/>
    <x v="133"/>
    <x v="0"/>
    <x v="2"/>
    <x v="5"/>
    <x v="2648"/>
    <x v="6"/>
    <n v="6.98"/>
    <n v="5.14"/>
    <n v="1.8400000000000007"/>
    <x v="0"/>
    <s v="POLOS1559483"/>
  </r>
  <r>
    <n v="202003"/>
    <x v="0"/>
    <x v="2"/>
    <x v="1"/>
    <x v="134"/>
    <x v="0"/>
    <x v="9"/>
    <x v="28"/>
    <x v="2649"/>
    <x v="51"/>
    <n v="1592"/>
    <n v="717.14"/>
    <n v="874.86"/>
    <x v="0"/>
    <s v="HEADWEAR1559360"/>
  </r>
  <r>
    <n v="202003"/>
    <x v="0"/>
    <x v="2"/>
    <x v="1"/>
    <x v="135"/>
    <x v="1"/>
    <x v="0"/>
    <x v="18"/>
    <x v="2650"/>
    <x v="6"/>
    <n v="9.98"/>
    <n v="4.04"/>
    <n v="5.94"/>
    <x v="0"/>
    <s v="BACKPACKS1558652"/>
  </r>
  <r>
    <n v="202003"/>
    <x v="0"/>
    <x v="2"/>
    <x v="1"/>
    <x v="135"/>
    <x v="1"/>
    <x v="7"/>
    <x v="29"/>
    <x v="2651"/>
    <x v="6"/>
    <n v="3.14"/>
    <n v="1.7"/>
    <n v="1.4400000000000002"/>
    <x v="0"/>
    <s v="CERAMICS1558623"/>
  </r>
  <r>
    <n v="202003"/>
    <x v="0"/>
    <x v="2"/>
    <x v="1"/>
    <x v="136"/>
    <x v="1"/>
    <x v="0"/>
    <x v="18"/>
    <x v="2652"/>
    <x v="6"/>
    <n v="7.98"/>
    <n v="4.3"/>
    <n v="3.6800000000000006"/>
    <x v="0"/>
    <s v="BACKPACKS1559243"/>
  </r>
  <r>
    <n v="202003"/>
    <x v="0"/>
    <x v="2"/>
    <x v="1"/>
    <x v="136"/>
    <x v="1"/>
    <x v="0"/>
    <x v="18"/>
    <x v="2653"/>
    <x v="6"/>
    <n v="7.98"/>
    <n v="4.3"/>
    <n v="3.6800000000000006"/>
    <x v="0"/>
    <s v="BACKPACKS1559449"/>
  </r>
  <r>
    <n v="202003"/>
    <x v="0"/>
    <x v="2"/>
    <x v="1"/>
    <x v="136"/>
    <x v="1"/>
    <x v="7"/>
    <x v="13"/>
    <x v="2652"/>
    <x v="7"/>
    <n v="7.96"/>
    <n v="4.58"/>
    <n v="3.38"/>
    <x v="0"/>
    <s v="SPORT BOTTLES1559243"/>
  </r>
  <r>
    <n v="202003"/>
    <x v="0"/>
    <x v="2"/>
    <x v="1"/>
    <x v="136"/>
    <x v="1"/>
    <x v="5"/>
    <x v="10"/>
    <x v="2654"/>
    <x v="6"/>
    <n v="4.9800000000000004"/>
    <n v="2.7"/>
    <n v="2.2800000000000002"/>
    <x v="0"/>
    <s v="HOUSEWARES1559437"/>
  </r>
  <r>
    <n v="202003"/>
    <x v="0"/>
    <x v="2"/>
    <x v="1"/>
    <x v="136"/>
    <x v="1"/>
    <x v="5"/>
    <x v="30"/>
    <x v="2652"/>
    <x v="6"/>
    <n v="12.28"/>
    <n v="5.48"/>
    <n v="6.7999999999999989"/>
    <x v="0"/>
    <s v="OUTDOOR &amp; LEISURE1559243"/>
  </r>
  <r>
    <n v="202003"/>
    <x v="0"/>
    <x v="2"/>
    <x v="1"/>
    <x v="136"/>
    <x v="1"/>
    <x v="5"/>
    <x v="30"/>
    <x v="2653"/>
    <x v="6"/>
    <n v="12.28"/>
    <n v="5.48"/>
    <n v="6.7999999999999989"/>
    <x v="0"/>
    <s v="OUTDOOR &amp; LEISURE1559449"/>
  </r>
  <r>
    <n v="202003"/>
    <x v="0"/>
    <x v="2"/>
    <x v="1"/>
    <x v="136"/>
    <x v="1"/>
    <x v="5"/>
    <x v="40"/>
    <x v="2652"/>
    <x v="6"/>
    <n v="1.64"/>
    <n v="0.86"/>
    <n v="0.77999999999999992"/>
    <x v="0"/>
    <s v="TOWELS1559243"/>
  </r>
  <r>
    <n v="202003"/>
    <x v="0"/>
    <x v="2"/>
    <x v="1"/>
    <x v="136"/>
    <x v="1"/>
    <x v="2"/>
    <x v="5"/>
    <x v="1566"/>
    <x v="6"/>
    <n v="15.14"/>
    <n v="6.32"/>
    <n v="8.82"/>
    <x v="0"/>
    <s v="POLOS1556612"/>
  </r>
  <r>
    <n v="202003"/>
    <x v="0"/>
    <x v="2"/>
    <x v="1"/>
    <x v="136"/>
    <x v="1"/>
    <x v="2"/>
    <x v="6"/>
    <x v="2652"/>
    <x v="8"/>
    <n v="29.92"/>
    <n v="16.22"/>
    <n v="13.700000000000003"/>
    <x v="0"/>
    <s v="T-SHIRTS &amp; ACTIVE TOPS1559243"/>
  </r>
  <r>
    <n v="202003"/>
    <x v="0"/>
    <x v="2"/>
    <x v="1"/>
    <x v="136"/>
    <x v="1"/>
    <x v="2"/>
    <x v="6"/>
    <x v="2653"/>
    <x v="8"/>
    <n v="29.92"/>
    <n v="16.22"/>
    <n v="13.700000000000003"/>
    <x v="0"/>
    <s v="T-SHIRTS &amp; ACTIVE TOPS1559449"/>
  </r>
  <r>
    <n v="202003"/>
    <x v="0"/>
    <x v="2"/>
    <x v="1"/>
    <x v="136"/>
    <x v="1"/>
    <x v="8"/>
    <x v="16"/>
    <x v="2654"/>
    <x v="15"/>
    <n v="242"/>
    <n v="121.56"/>
    <n v="120.44"/>
    <x v="0"/>
    <s v="MEMORY1559437"/>
  </r>
  <r>
    <n v="202003"/>
    <x v="0"/>
    <x v="2"/>
    <x v="1"/>
    <x v="138"/>
    <x v="0"/>
    <x v="6"/>
    <x v="32"/>
    <x v="2655"/>
    <x v="6"/>
    <n v="13.38"/>
    <n v="5.34"/>
    <n v="8.0400000000000009"/>
    <x v="0"/>
    <s v="GENERAL TECH1559120"/>
  </r>
  <r>
    <n v="202003"/>
    <x v="0"/>
    <x v="2"/>
    <x v="1"/>
    <x v="139"/>
    <x v="1"/>
    <x v="1"/>
    <x v="17"/>
    <x v="2656"/>
    <x v="32"/>
    <n v="400"/>
    <n v="240"/>
    <n v="160"/>
    <x v="0"/>
    <s v="GENERAL1557448"/>
  </r>
  <r>
    <n v="202003"/>
    <x v="0"/>
    <x v="2"/>
    <x v="1"/>
    <x v="139"/>
    <x v="1"/>
    <x v="1"/>
    <x v="17"/>
    <x v="2657"/>
    <x v="18"/>
    <n v="350"/>
    <n v="260"/>
    <n v="90"/>
    <x v="0"/>
    <s v="GENERAL1557808"/>
  </r>
  <r>
    <n v="202003"/>
    <x v="0"/>
    <x v="2"/>
    <x v="1"/>
    <x v="139"/>
    <x v="1"/>
    <x v="1"/>
    <x v="17"/>
    <x v="2658"/>
    <x v="32"/>
    <n v="680"/>
    <n v="580"/>
    <n v="100"/>
    <x v="0"/>
    <s v="GENERAL1557945"/>
  </r>
  <r>
    <n v="202003"/>
    <x v="0"/>
    <x v="2"/>
    <x v="1"/>
    <x v="139"/>
    <x v="1"/>
    <x v="1"/>
    <x v="17"/>
    <x v="2659"/>
    <x v="6"/>
    <n v="80"/>
    <n v="60"/>
    <n v="20"/>
    <x v="0"/>
    <s v="GENERAL1558429"/>
  </r>
  <r>
    <n v="202003"/>
    <x v="0"/>
    <x v="2"/>
    <x v="1"/>
    <x v="139"/>
    <x v="1"/>
    <x v="1"/>
    <x v="17"/>
    <x v="2660"/>
    <x v="18"/>
    <n v="190"/>
    <n v="240"/>
    <n v="-50"/>
    <x v="0"/>
    <s v="GENERAL1558996"/>
  </r>
  <r>
    <n v="202003"/>
    <x v="0"/>
    <x v="2"/>
    <x v="1"/>
    <x v="139"/>
    <x v="1"/>
    <x v="5"/>
    <x v="10"/>
    <x v="2661"/>
    <x v="7"/>
    <n v="84.52"/>
    <n v="52"/>
    <n v="32.519999999999996"/>
    <x v="0"/>
    <s v="HOUSEWARES1559295"/>
  </r>
  <r>
    <n v="202003"/>
    <x v="0"/>
    <x v="2"/>
    <x v="1"/>
    <x v="465"/>
    <x v="1"/>
    <x v="4"/>
    <x v="8"/>
    <x v="2662"/>
    <x v="22"/>
    <n v="2518.8000000000002"/>
    <n v="1108.6199999999999"/>
    <n v="1410.1800000000003"/>
    <x v="0"/>
    <s v="JACKETS1559347"/>
  </r>
  <r>
    <n v="202003"/>
    <x v="0"/>
    <x v="2"/>
    <x v="1"/>
    <x v="571"/>
    <x v="0"/>
    <x v="3"/>
    <x v="7"/>
    <x v="2663"/>
    <x v="15"/>
    <n v="299"/>
    <n v="453"/>
    <n v="-154"/>
    <x v="0"/>
    <s v="CATALOGUES1559679"/>
  </r>
  <r>
    <n v="202003"/>
    <x v="0"/>
    <x v="2"/>
    <x v="1"/>
    <x v="140"/>
    <x v="1"/>
    <x v="5"/>
    <x v="30"/>
    <x v="2664"/>
    <x v="149"/>
    <n v="624"/>
    <n v="275.76"/>
    <n v="348.24"/>
    <x v="0"/>
    <s v="OUTDOOR &amp; LEISURE1558653"/>
  </r>
  <r>
    <n v="202003"/>
    <x v="0"/>
    <x v="2"/>
    <x v="1"/>
    <x v="141"/>
    <x v="1"/>
    <x v="0"/>
    <x v="18"/>
    <x v="2665"/>
    <x v="406"/>
    <n v="4041.4"/>
    <n v="1951.38"/>
    <n v="2090.02"/>
    <x v="0"/>
    <s v="BACKPACKS1558082"/>
  </r>
  <r>
    <n v="202003"/>
    <x v="0"/>
    <x v="2"/>
    <x v="1"/>
    <x v="141"/>
    <x v="1"/>
    <x v="0"/>
    <x v="18"/>
    <x v="2666"/>
    <x v="407"/>
    <n v="10053.4"/>
    <n v="4854.28"/>
    <n v="5199.12"/>
    <x v="0"/>
    <s v="BACKPACKS1558083"/>
  </r>
  <r>
    <n v="202003"/>
    <x v="0"/>
    <x v="2"/>
    <x v="1"/>
    <x v="466"/>
    <x v="0"/>
    <x v="1"/>
    <x v="17"/>
    <x v="2667"/>
    <x v="283"/>
    <n v="1056"/>
    <n v="1018.52"/>
    <n v="37.480000000000018"/>
    <x v="0"/>
    <s v="GENERAL1556729"/>
  </r>
  <r>
    <n v="202003"/>
    <x v="0"/>
    <x v="2"/>
    <x v="1"/>
    <x v="144"/>
    <x v="0"/>
    <x v="0"/>
    <x v="18"/>
    <x v="2668"/>
    <x v="6"/>
    <n v="1.28"/>
    <n v="0.7"/>
    <n v="0.58000000000000007"/>
    <x v="0"/>
    <s v="BACKPACKS1558250"/>
  </r>
  <r>
    <n v="202003"/>
    <x v="0"/>
    <x v="2"/>
    <x v="1"/>
    <x v="144"/>
    <x v="0"/>
    <x v="0"/>
    <x v="20"/>
    <x v="2668"/>
    <x v="98"/>
    <n v="13.3"/>
    <n v="5.2"/>
    <n v="8.1000000000000014"/>
    <x v="0"/>
    <s v="TOTES1558250"/>
  </r>
  <r>
    <n v="202003"/>
    <x v="0"/>
    <x v="2"/>
    <x v="1"/>
    <x v="144"/>
    <x v="0"/>
    <x v="0"/>
    <x v="20"/>
    <x v="2669"/>
    <x v="408"/>
    <n v="-533.17999999999995"/>
    <n v="-335.46"/>
    <n v="-197.71999999999997"/>
    <x v="1"/>
    <s v="TOTES1559568"/>
  </r>
  <r>
    <n v="202003"/>
    <x v="0"/>
    <x v="2"/>
    <x v="1"/>
    <x v="144"/>
    <x v="0"/>
    <x v="7"/>
    <x v="29"/>
    <x v="2670"/>
    <x v="318"/>
    <n v="1310.4000000000001"/>
    <n v="395.74"/>
    <n v="914.66000000000008"/>
    <x v="0"/>
    <s v="CERAMICS1558065"/>
  </r>
  <r>
    <n v="202003"/>
    <x v="0"/>
    <x v="2"/>
    <x v="1"/>
    <x v="144"/>
    <x v="0"/>
    <x v="7"/>
    <x v="13"/>
    <x v="2668"/>
    <x v="34"/>
    <n v="35.1"/>
    <n v="15.02"/>
    <n v="20.080000000000002"/>
    <x v="0"/>
    <s v="SPORT BOTTLES1558250"/>
  </r>
  <r>
    <n v="202003"/>
    <x v="0"/>
    <x v="2"/>
    <x v="1"/>
    <x v="144"/>
    <x v="0"/>
    <x v="1"/>
    <x v="14"/>
    <x v="2671"/>
    <x v="16"/>
    <n v="204"/>
    <n v="99.12"/>
    <n v="104.88"/>
    <x v="0"/>
    <s v="STATIONERY1559020"/>
  </r>
  <r>
    <n v="202003"/>
    <x v="0"/>
    <x v="2"/>
    <x v="1"/>
    <x v="144"/>
    <x v="0"/>
    <x v="3"/>
    <x v="15"/>
    <x v="2670"/>
    <x v="409"/>
    <n v="179.6"/>
    <n v="23.08"/>
    <n v="156.51999999999998"/>
    <x v="0"/>
    <s v="DECORATION CHARGES1558065"/>
  </r>
  <r>
    <n v="202003"/>
    <x v="0"/>
    <x v="2"/>
    <x v="1"/>
    <x v="144"/>
    <x v="0"/>
    <x v="3"/>
    <x v="15"/>
    <x v="2671"/>
    <x v="42"/>
    <n v="134"/>
    <n v="23.18"/>
    <n v="110.82"/>
    <x v="0"/>
    <s v="DECORATION CHARGES1559020"/>
  </r>
  <r>
    <n v="202003"/>
    <x v="0"/>
    <x v="2"/>
    <x v="1"/>
    <x v="467"/>
    <x v="1"/>
    <x v="6"/>
    <x v="32"/>
    <x v="2672"/>
    <x v="48"/>
    <n v="803"/>
    <n v="834"/>
    <n v="-31"/>
    <x v="0"/>
    <s v="GENERAL TECH1558059"/>
  </r>
  <r>
    <n v="202003"/>
    <x v="0"/>
    <x v="2"/>
    <x v="1"/>
    <x v="468"/>
    <x v="0"/>
    <x v="1"/>
    <x v="14"/>
    <x v="2673"/>
    <x v="140"/>
    <n v="21.24"/>
    <n v="9.16"/>
    <n v="12.079999999999998"/>
    <x v="0"/>
    <s v="STATIONERY1558825"/>
  </r>
  <r>
    <n v="202003"/>
    <x v="0"/>
    <x v="2"/>
    <x v="1"/>
    <x v="468"/>
    <x v="0"/>
    <x v="1"/>
    <x v="3"/>
    <x v="2674"/>
    <x v="18"/>
    <n v="240"/>
    <n v="126.58"/>
    <n v="113.42"/>
    <x v="0"/>
    <s v="WRITING1559069"/>
  </r>
  <r>
    <n v="202003"/>
    <x v="0"/>
    <x v="2"/>
    <x v="1"/>
    <x v="468"/>
    <x v="0"/>
    <x v="8"/>
    <x v="16"/>
    <x v="2675"/>
    <x v="32"/>
    <n v="3420"/>
    <n v="3380"/>
    <n v="40"/>
    <x v="0"/>
    <s v="MEMORY1553769"/>
  </r>
  <r>
    <n v="202003"/>
    <x v="0"/>
    <x v="2"/>
    <x v="1"/>
    <x v="468"/>
    <x v="0"/>
    <x v="3"/>
    <x v="15"/>
    <x v="2674"/>
    <x v="61"/>
    <n v="340"/>
    <n v="45.76"/>
    <n v="294.24"/>
    <x v="0"/>
    <s v="DECORATION CHARGES1559069"/>
  </r>
  <r>
    <n v="202003"/>
    <x v="0"/>
    <x v="2"/>
    <x v="1"/>
    <x v="145"/>
    <x v="1"/>
    <x v="6"/>
    <x v="11"/>
    <x v="2676"/>
    <x v="7"/>
    <n v="50.44"/>
    <n v="39.96"/>
    <n v="10.479999999999997"/>
    <x v="0"/>
    <s v="AUDIO1559530"/>
  </r>
  <r>
    <n v="202003"/>
    <x v="0"/>
    <x v="2"/>
    <x v="1"/>
    <x v="146"/>
    <x v="1"/>
    <x v="0"/>
    <x v="18"/>
    <x v="2677"/>
    <x v="6"/>
    <n v="1.7"/>
    <n v="0.68"/>
    <n v="1.02"/>
    <x v="0"/>
    <s v="BACKPACKS1558688"/>
  </r>
  <r>
    <n v="202003"/>
    <x v="0"/>
    <x v="2"/>
    <x v="1"/>
    <x v="146"/>
    <x v="1"/>
    <x v="0"/>
    <x v="20"/>
    <x v="2677"/>
    <x v="6"/>
    <n v="8.3800000000000008"/>
    <n v="3.88"/>
    <n v="4.5000000000000009"/>
    <x v="0"/>
    <s v="TOTES1558688"/>
  </r>
  <r>
    <n v="202003"/>
    <x v="0"/>
    <x v="2"/>
    <x v="1"/>
    <x v="146"/>
    <x v="1"/>
    <x v="1"/>
    <x v="2"/>
    <x v="2678"/>
    <x v="25"/>
    <n v="2227.4"/>
    <n v="1122.68"/>
    <n v="1104.72"/>
    <x v="0"/>
    <s v="UMBRELLAS1558669"/>
  </r>
  <r>
    <n v="202003"/>
    <x v="0"/>
    <x v="2"/>
    <x v="1"/>
    <x v="146"/>
    <x v="1"/>
    <x v="1"/>
    <x v="2"/>
    <x v="2679"/>
    <x v="7"/>
    <n v="7.28"/>
    <n v="4.22"/>
    <n v="3.0600000000000005"/>
    <x v="0"/>
    <s v="UMBRELLAS1559560"/>
  </r>
  <r>
    <n v="202003"/>
    <x v="0"/>
    <x v="2"/>
    <x v="1"/>
    <x v="146"/>
    <x v="1"/>
    <x v="5"/>
    <x v="30"/>
    <x v="2679"/>
    <x v="6"/>
    <n v="2.98"/>
    <n v="1.4"/>
    <n v="1.58"/>
    <x v="0"/>
    <s v="OUTDOOR &amp; LEISURE1559560"/>
  </r>
  <r>
    <n v="202003"/>
    <x v="0"/>
    <x v="2"/>
    <x v="1"/>
    <x v="146"/>
    <x v="1"/>
    <x v="6"/>
    <x v="11"/>
    <x v="2677"/>
    <x v="6"/>
    <n v="29.98"/>
    <n v="14.3"/>
    <n v="15.68"/>
    <x v="0"/>
    <s v="AUDIO1558688"/>
  </r>
  <r>
    <n v="202003"/>
    <x v="0"/>
    <x v="2"/>
    <x v="1"/>
    <x v="146"/>
    <x v="1"/>
    <x v="6"/>
    <x v="11"/>
    <x v="2679"/>
    <x v="6"/>
    <n v="18.98"/>
    <n v="8.6999999999999993"/>
    <n v="10.280000000000001"/>
    <x v="0"/>
    <s v="AUDIO1559560"/>
  </r>
  <r>
    <n v="202003"/>
    <x v="0"/>
    <x v="2"/>
    <x v="1"/>
    <x v="146"/>
    <x v="1"/>
    <x v="6"/>
    <x v="12"/>
    <x v="2677"/>
    <x v="6"/>
    <n v="9.7799999999999994"/>
    <n v="4.28"/>
    <n v="5.4999999999999991"/>
    <x v="0"/>
    <s v="POWER1558688"/>
  </r>
  <r>
    <n v="202003"/>
    <x v="0"/>
    <x v="2"/>
    <x v="1"/>
    <x v="471"/>
    <x v="0"/>
    <x v="5"/>
    <x v="22"/>
    <x v="2680"/>
    <x v="59"/>
    <n v="174.3"/>
    <n v="66.72"/>
    <n v="107.58000000000001"/>
    <x v="0"/>
    <s v="LIGHTING1558885"/>
  </r>
  <r>
    <n v="202003"/>
    <x v="0"/>
    <x v="2"/>
    <x v="1"/>
    <x v="471"/>
    <x v="0"/>
    <x v="2"/>
    <x v="4"/>
    <x v="2681"/>
    <x v="34"/>
    <n v="159.41999999999999"/>
    <n v="77.58"/>
    <n v="81.839999999999989"/>
    <x v="0"/>
    <s v="FLEECE &amp; KNITS1558308"/>
  </r>
  <r>
    <n v="202003"/>
    <x v="0"/>
    <x v="2"/>
    <x v="1"/>
    <x v="471"/>
    <x v="0"/>
    <x v="2"/>
    <x v="5"/>
    <x v="2681"/>
    <x v="34"/>
    <n v="62.16"/>
    <n v="28.46"/>
    <n v="33.699999999999996"/>
    <x v="0"/>
    <s v="POLOS1558308"/>
  </r>
  <r>
    <n v="202003"/>
    <x v="0"/>
    <x v="2"/>
    <x v="1"/>
    <x v="147"/>
    <x v="1"/>
    <x v="5"/>
    <x v="10"/>
    <x v="2682"/>
    <x v="6"/>
    <n v="5.78"/>
    <n v="2.06"/>
    <n v="3.72"/>
    <x v="0"/>
    <s v="HOUSEWARES1558418"/>
  </r>
  <r>
    <n v="202003"/>
    <x v="0"/>
    <x v="2"/>
    <x v="1"/>
    <x v="148"/>
    <x v="0"/>
    <x v="0"/>
    <x v="18"/>
    <x v="2683"/>
    <x v="152"/>
    <n v="2500"/>
    <n v="1435.92"/>
    <n v="1064.08"/>
    <x v="0"/>
    <s v="BACKPACKS1558230"/>
  </r>
  <r>
    <n v="202003"/>
    <x v="0"/>
    <x v="2"/>
    <x v="1"/>
    <x v="148"/>
    <x v="0"/>
    <x v="3"/>
    <x v="15"/>
    <x v="2683"/>
    <x v="410"/>
    <n v="2872"/>
    <n v="861.92"/>
    <n v="2010.08"/>
    <x v="0"/>
    <s v="DECORATION CHARGES1558230"/>
  </r>
  <r>
    <n v="202003"/>
    <x v="0"/>
    <x v="2"/>
    <x v="1"/>
    <x v="149"/>
    <x v="0"/>
    <x v="5"/>
    <x v="10"/>
    <x v="2684"/>
    <x v="6"/>
    <n v="48.64"/>
    <n v="39.340000000000003"/>
    <n v="9.2999999999999972"/>
    <x v="0"/>
    <s v="HOUSEWARES1559286"/>
  </r>
  <r>
    <n v="202003"/>
    <x v="0"/>
    <x v="2"/>
    <x v="1"/>
    <x v="149"/>
    <x v="0"/>
    <x v="6"/>
    <x v="32"/>
    <x v="2685"/>
    <x v="106"/>
    <n v="622.94000000000005"/>
    <n v="653.74"/>
    <n v="-30.799999999999955"/>
    <x v="0"/>
    <s v="GENERAL TECH1558254"/>
  </r>
  <r>
    <n v="202003"/>
    <x v="0"/>
    <x v="2"/>
    <x v="1"/>
    <x v="150"/>
    <x v="1"/>
    <x v="5"/>
    <x v="9"/>
    <x v="2686"/>
    <x v="6"/>
    <n v="5.9"/>
    <n v="3.6"/>
    <n v="2.3000000000000003"/>
    <x v="0"/>
    <s v="APRON &amp; KITCHEN TEXTILES1558646"/>
  </r>
  <r>
    <n v="202003"/>
    <x v="0"/>
    <x v="2"/>
    <x v="1"/>
    <x v="151"/>
    <x v="1"/>
    <x v="0"/>
    <x v="18"/>
    <x v="2687"/>
    <x v="250"/>
    <n v="684"/>
    <n v="423.56"/>
    <n v="260.44"/>
    <x v="0"/>
    <s v="BACKPACKS1558552"/>
  </r>
  <r>
    <n v="202003"/>
    <x v="0"/>
    <x v="2"/>
    <x v="1"/>
    <x v="151"/>
    <x v="1"/>
    <x v="0"/>
    <x v="18"/>
    <x v="2688"/>
    <x v="411"/>
    <n v="1824"/>
    <n v="1062.3399999999999"/>
    <n v="761.66000000000008"/>
    <x v="0"/>
    <s v="BACKPACKS1558757"/>
  </r>
  <r>
    <n v="202003"/>
    <x v="0"/>
    <x v="2"/>
    <x v="1"/>
    <x v="152"/>
    <x v="1"/>
    <x v="0"/>
    <x v="0"/>
    <x v="2689"/>
    <x v="32"/>
    <n v="7060"/>
    <n v="3121.82"/>
    <n v="3938.18"/>
    <x v="0"/>
    <s v="BUSINESS CASES1559400"/>
  </r>
  <r>
    <n v="202003"/>
    <x v="0"/>
    <x v="2"/>
    <x v="1"/>
    <x v="152"/>
    <x v="1"/>
    <x v="7"/>
    <x v="13"/>
    <x v="1626"/>
    <x v="283"/>
    <n v="2112"/>
    <n v="1328.96"/>
    <n v="783.04"/>
    <x v="0"/>
    <s v="SPORT BOTTLES1556624"/>
  </r>
  <r>
    <n v="202003"/>
    <x v="0"/>
    <x v="2"/>
    <x v="1"/>
    <x v="152"/>
    <x v="1"/>
    <x v="3"/>
    <x v="15"/>
    <x v="1626"/>
    <x v="412"/>
    <n v="868"/>
    <n v="64.36"/>
    <n v="803.64"/>
    <x v="0"/>
    <s v="DECORATION CHARGES1556624"/>
  </r>
  <r>
    <n v="202003"/>
    <x v="0"/>
    <x v="2"/>
    <x v="1"/>
    <x v="152"/>
    <x v="1"/>
    <x v="3"/>
    <x v="15"/>
    <x v="2689"/>
    <x v="40"/>
    <n v="800"/>
    <n v="113.58"/>
    <n v="686.42"/>
    <x v="0"/>
    <s v="DECORATION CHARGES1559400"/>
  </r>
  <r>
    <n v="202003"/>
    <x v="0"/>
    <x v="2"/>
    <x v="1"/>
    <x v="153"/>
    <x v="1"/>
    <x v="7"/>
    <x v="13"/>
    <x v="2690"/>
    <x v="7"/>
    <n v="42.52"/>
    <n v="22.34"/>
    <n v="20.180000000000003"/>
    <x v="0"/>
    <s v="SPORT BOTTLES1558204"/>
  </r>
  <r>
    <n v="202003"/>
    <x v="0"/>
    <x v="2"/>
    <x v="1"/>
    <x v="153"/>
    <x v="1"/>
    <x v="5"/>
    <x v="10"/>
    <x v="2690"/>
    <x v="6"/>
    <n v="5.98"/>
    <n v="3.3"/>
    <n v="2.6800000000000006"/>
    <x v="0"/>
    <s v="HOUSEWARES1558204"/>
  </r>
  <r>
    <n v="202003"/>
    <x v="0"/>
    <x v="2"/>
    <x v="1"/>
    <x v="153"/>
    <x v="1"/>
    <x v="5"/>
    <x v="30"/>
    <x v="2690"/>
    <x v="6"/>
    <n v="8.7799999999999994"/>
    <n v="4.4800000000000004"/>
    <n v="4.2999999999999989"/>
    <x v="0"/>
    <s v="OUTDOOR &amp; LEISURE1558204"/>
  </r>
  <r>
    <n v="202003"/>
    <x v="0"/>
    <x v="2"/>
    <x v="1"/>
    <x v="153"/>
    <x v="1"/>
    <x v="5"/>
    <x v="23"/>
    <x v="2690"/>
    <x v="6"/>
    <n v="1.3"/>
    <n v="0.72"/>
    <n v="0.58000000000000007"/>
    <x v="0"/>
    <s v="SAFETY AUTO &amp; TOOLS1558204"/>
  </r>
  <r>
    <n v="202003"/>
    <x v="0"/>
    <x v="2"/>
    <x v="1"/>
    <x v="153"/>
    <x v="1"/>
    <x v="4"/>
    <x v="8"/>
    <x v="2690"/>
    <x v="6"/>
    <n v="35.979999999999997"/>
    <n v="33.840000000000003"/>
    <n v="2.1399999999999935"/>
    <x v="0"/>
    <s v="JACKETS1558204"/>
  </r>
  <r>
    <n v="202003"/>
    <x v="0"/>
    <x v="2"/>
    <x v="1"/>
    <x v="472"/>
    <x v="1"/>
    <x v="1"/>
    <x v="17"/>
    <x v="2691"/>
    <x v="113"/>
    <n v="10700"/>
    <n v="7129.62"/>
    <n v="3570.38"/>
    <x v="0"/>
    <s v="GENERAL1543413"/>
  </r>
  <r>
    <n v="202003"/>
    <x v="0"/>
    <x v="2"/>
    <x v="1"/>
    <x v="472"/>
    <x v="1"/>
    <x v="1"/>
    <x v="3"/>
    <x v="2692"/>
    <x v="6"/>
    <n v="0.36"/>
    <n v="0.14000000000000001"/>
    <n v="0.21999999999999997"/>
    <x v="0"/>
    <s v="WRITING1557614"/>
  </r>
  <r>
    <n v="202003"/>
    <x v="0"/>
    <x v="2"/>
    <x v="1"/>
    <x v="154"/>
    <x v="1"/>
    <x v="9"/>
    <x v="28"/>
    <x v="2693"/>
    <x v="16"/>
    <n v="130"/>
    <n v="108.28"/>
    <n v="21.72"/>
    <x v="0"/>
    <s v="HEADWEAR1559216"/>
  </r>
  <r>
    <n v="202003"/>
    <x v="0"/>
    <x v="2"/>
    <x v="1"/>
    <x v="154"/>
    <x v="1"/>
    <x v="9"/>
    <x v="28"/>
    <x v="2694"/>
    <x v="16"/>
    <n v="130"/>
    <n v="108.28"/>
    <n v="21.72"/>
    <x v="0"/>
    <s v="HEADWEAR1559448"/>
  </r>
  <r>
    <n v="202003"/>
    <x v="0"/>
    <x v="2"/>
    <x v="1"/>
    <x v="154"/>
    <x v="1"/>
    <x v="5"/>
    <x v="9"/>
    <x v="2695"/>
    <x v="20"/>
    <n v="1770"/>
    <n v="1080.8800000000001"/>
    <n v="689.11999999999989"/>
    <x v="0"/>
    <s v="APRON &amp; KITCHEN TEXTILES1559139"/>
  </r>
  <r>
    <n v="202003"/>
    <x v="0"/>
    <x v="2"/>
    <x v="1"/>
    <x v="154"/>
    <x v="1"/>
    <x v="2"/>
    <x v="5"/>
    <x v="2695"/>
    <x v="7"/>
    <n v="44.4"/>
    <n v="20.48"/>
    <n v="23.919999999999998"/>
    <x v="0"/>
    <s v="POLOS1559139"/>
  </r>
  <r>
    <n v="202003"/>
    <x v="0"/>
    <x v="2"/>
    <x v="1"/>
    <x v="155"/>
    <x v="0"/>
    <x v="0"/>
    <x v="18"/>
    <x v="2696"/>
    <x v="0"/>
    <n v="160"/>
    <n v="94.12"/>
    <n v="65.88"/>
    <x v="0"/>
    <s v="BACKPACKS1558614"/>
  </r>
  <r>
    <n v="202003"/>
    <x v="0"/>
    <x v="2"/>
    <x v="1"/>
    <x v="155"/>
    <x v="0"/>
    <x v="3"/>
    <x v="15"/>
    <x v="2696"/>
    <x v="129"/>
    <n v="228"/>
    <n v="33.58"/>
    <n v="194.42000000000002"/>
    <x v="0"/>
    <s v="DECORATION CHARGES1558614"/>
  </r>
  <r>
    <n v="202003"/>
    <x v="0"/>
    <x v="2"/>
    <x v="1"/>
    <x v="473"/>
    <x v="0"/>
    <x v="1"/>
    <x v="17"/>
    <x v="2697"/>
    <x v="6"/>
    <n v="40"/>
    <n v="41.3"/>
    <n v="-1.2999999999999972"/>
    <x v="0"/>
    <s v="GENERAL1558531"/>
  </r>
  <r>
    <n v="202003"/>
    <x v="0"/>
    <x v="2"/>
    <x v="1"/>
    <x v="473"/>
    <x v="0"/>
    <x v="3"/>
    <x v="7"/>
    <x v="2698"/>
    <x v="9"/>
    <n v="11.94"/>
    <n v="71.28"/>
    <n v="-59.34"/>
    <x v="0"/>
    <s v="CATALOGUES1558534"/>
  </r>
  <r>
    <n v="202003"/>
    <x v="0"/>
    <x v="2"/>
    <x v="1"/>
    <x v="473"/>
    <x v="0"/>
    <x v="4"/>
    <x v="34"/>
    <x v="2699"/>
    <x v="6"/>
    <n v="36.5"/>
    <n v="17.02"/>
    <n v="19.48"/>
    <x v="0"/>
    <s v="VESTS-BODYWARMERS1558404"/>
  </r>
  <r>
    <n v="202003"/>
    <x v="0"/>
    <x v="2"/>
    <x v="1"/>
    <x v="158"/>
    <x v="1"/>
    <x v="7"/>
    <x v="13"/>
    <x v="2700"/>
    <x v="8"/>
    <n v="20.68"/>
    <n v="6.76"/>
    <n v="13.92"/>
    <x v="0"/>
    <s v="SPORT BOTTLES1558089"/>
  </r>
  <r>
    <n v="202003"/>
    <x v="0"/>
    <x v="2"/>
    <x v="1"/>
    <x v="158"/>
    <x v="1"/>
    <x v="7"/>
    <x v="13"/>
    <x v="2701"/>
    <x v="48"/>
    <n v="177"/>
    <n v="82.64"/>
    <n v="94.36"/>
    <x v="0"/>
    <s v="SPORT BOTTLES1559334"/>
  </r>
  <r>
    <n v="202003"/>
    <x v="0"/>
    <x v="2"/>
    <x v="1"/>
    <x v="158"/>
    <x v="1"/>
    <x v="5"/>
    <x v="30"/>
    <x v="2702"/>
    <x v="22"/>
    <n v="736.8"/>
    <n v="329.94"/>
    <n v="406.85999999999996"/>
    <x v="0"/>
    <s v="OUTDOOR &amp; LEISURE1559333"/>
  </r>
  <r>
    <n v="202003"/>
    <x v="0"/>
    <x v="2"/>
    <x v="1"/>
    <x v="158"/>
    <x v="1"/>
    <x v="3"/>
    <x v="15"/>
    <x v="2702"/>
    <x v="23"/>
    <n v="180"/>
    <n v="32.32"/>
    <n v="147.68"/>
    <x v="0"/>
    <s v="DECORATION CHARGES1559333"/>
  </r>
  <r>
    <n v="202003"/>
    <x v="0"/>
    <x v="2"/>
    <x v="1"/>
    <x v="158"/>
    <x v="1"/>
    <x v="3"/>
    <x v="15"/>
    <x v="2701"/>
    <x v="49"/>
    <n v="118.5"/>
    <n v="36.68"/>
    <n v="81.819999999999993"/>
    <x v="0"/>
    <s v="DECORATION CHARGES1559334"/>
  </r>
  <r>
    <n v="202003"/>
    <x v="0"/>
    <x v="2"/>
    <x v="1"/>
    <x v="159"/>
    <x v="0"/>
    <x v="1"/>
    <x v="17"/>
    <x v="2703"/>
    <x v="32"/>
    <n v="620"/>
    <n v="402.04"/>
    <n v="217.95999999999998"/>
    <x v="0"/>
    <s v="GENERAL1559410"/>
  </r>
  <r>
    <n v="202003"/>
    <x v="0"/>
    <x v="2"/>
    <x v="1"/>
    <x v="162"/>
    <x v="1"/>
    <x v="7"/>
    <x v="13"/>
    <x v="2704"/>
    <x v="21"/>
    <n v="445"/>
    <n v="289.04000000000002"/>
    <n v="155.95999999999998"/>
    <x v="0"/>
    <s v="SPORT BOTTLES1557981"/>
  </r>
  <r>
    <n v="202003"/>
    <x v="0"/>
    <x v="2"/>
    <x v="1"/>
    <x v="162"/>
    <x v="1"/>
    <x v="5"/>
    <x v="9"/>
    <x v="2705"/>
    <x v="34"/>
    <n v="17.7"/>
    <n v="10.8"/>
    <n v="6.8999999999999986"/>
    <x v="0"/>
    <s v="APRON &amp; KITCHEN TEXTILES1558625"/>
  </r>
  <r>
    <n v="202003"/>
    <x v="0"/>
    <x v="2"/>
    <x v="1"/>
    <x v="162"/>
    <x v="1"/>
    <x v="2"/>
    <x v="5"/>
    <x v="2706"/>
    <x v="155"/>
    <n v="395.56"/>
    <n v="195.02"/>
    <n v="200.54"/>
    <x v="0"/>
    <s v="POLOS1558474"/>
  </r>
  <r>
    <n v="202003"/>
    <x v="0"/>
    <x v="2"/>
    <x v="1"/>
    <x v="162"/>
    <x v="1"/>
    <x v="3"/>
    <x v="15"/>
    <x v="2704"/>
    <x v="24"/>
    <n v="145"/>
    <n v="20.46"/>
    <n v="124.53999999999999"/>
    <x v="0"/>
    <s v="DECORATION CHARGES1557981"/>
  </r>
  <r>
    <n v="202003"/>
    <x v="0"/>
    <x v="2"/>
    <x v="1"/>
    <x v="162"/>
    <x v="1"/>
    <x v="10"/>
    <x v="36"/>
    <x v="2706"/>
    <x v="6"/>
    <n v="34.340000000000003"/>
    <n v="13.24"/>
    <n v="21.1"/>
    <x v="0"/>
    <s v="SHIRTS1558474"/>
  </r>
  <r>
    <n v="202003"/>
    <x v="0"/>
    <x v="2"/>
    <x v="1"/>
    <x v="474"/>
    <x v="0"/>
    <x v="0"/>
    <x v="18"/>
    <x v="2707"/>
    <x v="113"/>
    <n v="3800"/>
    <n v="2283.36"/>
    <n v="1516.6399999999999"/>
    <x v="0"/>
    <s v="BACKPACKS1558161"/>
  </r>
  <r>
    <n v="202003"/>
    <x v="0"/>
    <x v="2"/>
    <x v="1"/>
    <x v="164"/>
    <x v="1"/>
    <x v="7"/>
    <x v="31"/>
    <x v="2708"/>
    <x v="32"/>
    <n v="3100"/>
    <n v="916.68"/>
    <n v="2183.3200000000002"/>
    <x v="0"/>
    <s v="MUGS &amp; TUMBLERS1558672"/>
  </r>
  <r>
    <n v="202003"/>
    <x v="0"/>
    <x v="2"/>
    <x v="1"/>
    <x v="164"/>
    <x v="1"/>
    <x v="1"/>
    <x v="17"/>
    <x v="2709"/>
    <x v="18"/>
    <n v="200"/>
    <n v="170"/>
    <n v="30"/>
    <x v="0"/>
    <s v="GENERAL1559086"/>
  </r>
  <r>
    <n v="202003"/>
    <x v="0"/>
    <x v="2"/>
    <x v="1"/>
    <x v="164"/>
    <x v="1"/>
    <x v="5"/>
    <x v="10"/>
    <x v="2710"/>
    <x v="7"/>
    <n v="89.92"/>
    <n v="67.540000000000006"/>
    <n v="22.379999999999995"/>
    <x v="0"/>
    <s v="HOUSEWARES1558687"/>
  </r>
  <r>
    <n v="202003"/>
    <x v="0"/>
    <x v="2"/>
    <x v="1"/>
    <x v="164"/>
    <x v="1"/>
    <x v="3"/>
    <x v="15"/>
    <x v="2708"/>
    <x v="40"/>
    <n v="400"/>
    <n v="41.18"/>
    <n v="358.82"/>
    <x v="0"/>
    <s v="DECORATION CHARGES1558672"/>
  </r>
  <r>
    <n v="202003"/>
    <x v="0"/>
    <x v="2"/>
    <x v="1"/>
    <x v="165"/>
    <x v="1"/>
    <x v="10"/>
    <x v="36"/>
    <x v="2711"/>
    <x v="6"/>
    <n v="33.299999999999997"/>
    <n v="13.5"/>
    <n v="19.799999999999997"/>
    <x v="0"/>
    <s v="SHIRTS1559215"/>
  </r>
  <r>
    <n v="202003"/>
    <x v="0"/>
    <x v="2"/>
    <x v="1"/>
    <x v="167"/>
    <x v="1"/>
    <x v="0"/>
    <x v="18"/>
    <x v="2712"/>
    <x v="129"/>
    <n v="8035.98"/>
    <n v="3416.18"/>
    <n v="4619.7999999999993"/>
    <x v="0"/>
    <s v="BACKPACKS1557860"/>
  </r>
  <r>
    <n v="202003"/>
    <x v="0"/>
    <x v="2"/>
    <x v="1"/>
    <x v="167"/>
    <x v="1"/>
    <x v="0"/>
    <x v="18"/>
    <x v="2713"/>
    <x v="214"/>
    <n v="2131.1799999999998"/>
    <n v="805.08"/>
    <n v="1326.1"/>
    <x v="0"/>
    <s v="BACKPACKS1558126"/>
  </r>
  <r>
    <n v="202003"/>
    <x v="0"/>
    <x v="2"/>
    <x v="1"/>
    <x v="167"/>
    <x v="1"/>
    <x v="7"/>
    <x v="13"/>
    <x v="2714"/>
    <x v="71"/>
    <n v="331.38"/>
    <n v="121.88"/>
    <n v="209.5"/>
    <x v="0"/>
    <s v="SPORT BOTTLES1558787"/>
  </r>
  <r>
    <n v="202003"/>
    <x v="0"/>
    <x v="2"/>
    <x v="1"/>
    <x v="167"/>
    <x v="1"/>
    <x v="2"/>
    <x v="6"/>
    <x v="2715"/>
    <x v="214"/>
    <n v="245.18"/>
    <n v="201.18"/>
    <n v="44"/>
    <x v="0"/>
    <s v="T-SHIRTS &amp; ACTIVE TOPS1558128"/>
  </r>
  <r>
    <n v="202003"/>
    <x v="0"/>
    <x v="2"/>
    <x v="1"/>
    <x v="167"/>
    <x v="1"/>
    <x v="3"/>
    <x v="15"/>
    <x v="2712"/>
    <x v="91"/>
    <n v="699.08"/>
    <n v="28.58"/>
    <n v="670.5"/>
    <x v="0"/>
    <s v="DECORATION CHARGES1557860"/>
  </r>
  <r>
    <n v="202003"/>
    <x v="0"/>
    <x v="2"/>
    <x v="1"/>
    <x v="167"/>
    <x v="1"/>
    <x v="3"/>
    <x v="15"/>
    <x v="2713"/>
    <x v="94"/>
    <n v="151.02000000000001"/>
    <n v="23.92"/>
    <n v="127.10000000000001"/>
    <x v="0"/>
    <s v="DECORATION CHARGES1558126"/>
  </r>
  <r>
    <n v="202003"/>
    <x v="0"/>
    <x v="2"/>
    <x v="1"/>
    <x v="167"/>
    <x v="1"/>
    <x v="3"/>
    <x v="15"/>
    <x v="2715"/>
    <x v="94"/>
    <n v="114.94"/>
    <n v="17.68"/>
    <n v="97.259999999999991"/>
    <x v="0"/>
    <s v="DECORATION CHARGES1558128"/>
  </r>
  <r>
    <n v="202003"/>
    <x v="0"/>
    <x v="2"/>
    <x v="1"/>
    <x v="167"/>
    <x v="1"/>
    <x v="3"/>
    <x v="15"/>
    <x v="2716"/>
    <x v="185"/>
    <n v="840.26"/>
    <n v="77.900000000000006"/>
    <n v="762.36"/>
    <x v="0"/>
    <s v="DECORATION CHARGES1558184"/>
  </r>
  <r>
    <n v="202003"/>
    <x v="0"/>
    <x v="2"/>
    <x v="1"/>
    <x v="167"/>
    <x v="1"/>
    <x v="3"/>
    <x v="15"/>
    <x v="2714"/>
    <x v="75"/>
    <n v="125.18"/>
    <n v="36.6"/>
    <n v="88.580000000000013"/>
    <x v="0"/>
    <s v="DECORATION CHARGES1558787"/>
  </r>
  <r>
    <n v="202003"/>
    <x v="0"/>
    <x v="2"/>
    <x v="1"/>
    <x v="167"/>
    <x v="1"/>
    <x v="6"/>
    <x v="32"/>
    <x v="2716"/>
    <x v="132"/>
    <n v="1140.3800000000001"/>
    <n v="703.96"/>
    <n v="436.42000000000007"/>
    <x v="0"/>
    <s v="GENERAL TECH1558184"/>
  </r>
  <r>
    <n v="202003"/>
    <x v="0"/>
    <x v="2"/>
    <x v="1"/>
    <x v="476"/>
    <x v="0"/>
    <x v="6"/>
    <x v="12"/>
    <x v="2717"/>
    <x v="7"/>
    <n v="38.92"/>
    <n v="19.68"/>
    <n v="19.240000000000002"/>
    <x v="0"/>
    <s v="POWER1559445"/>
  </r>
  <r>
    <n v="202003"/>
    <x v="0"/>
    <x v="2"/>
    <x v="1"/>
    <x v="477"/>
    <x v="1"/>
    <x v="1"/>
    <x v="17"/>
    <x v="2718"/>
    <x v="32"/>
    <n v="620"/>
    <n v="520"/>
    <n v="100"/>
    <x v="0"/>
    <s v="GENERAL1558186"/>
  </r>
  <r>
    <n v="202003"/>
    <x v="0"/>
    <x v="2"/>
    <x v="1"/>
    <x v="170"/>
    <x v="1"/>
    <x v="2"/>
    <x v="5"/>
    <x v="2719"/>
    <x v="2"/>
    <n v="179.8"/>
    <n v="89.64"/>
    <n v="90.160000000000011"/>
    <x v="0"/>
    <s v="POLOS1558147"/>
  </r>
  <r>
    <n v="202003"/>
    <x v="0"/>
    <x v="2"/>
    <x v="1"/>
    <x v="171"/>
    <x v="0"/>
    <x v="4"/>
    <x v="8"/>
    <x v="2720"/>
    <x v="68"/>
    <n v="1551.36"/>
    <n v="668.9"/>
    <n v="882.45999999999992"/>
    <x v="0"/>
    <s v="JACKETS1558923"/>
  </r>
  <r>
    <n v="202003"/>
    <x v="0"/>
    <x v="2"/>
    <x v="1"/>
    <x v="175"/>
    <x v="1"/>
    <x v="7"/>
    <x v="13"/>
    <x v="2721"/>
    <x v="6"/>
    <n v="9.7799999999999994"/>
    <n v="4.74"/>
    <n v="5.0399999999999991"/>
    <x v="0"/>
    <s v="SPORT BOTTLES1558679"/>
  </r>
  <r>
    <n v="202003"/>
    <x v="0"/>
    <x v="2"/>
    <x v="1"/>
    <x v="175"/>
    <x v="1"/>
    <x v="7"/>
    <x v="13"/>
    <x v="2722"/>
    <x v="34"/>
    <n v="29.34"/>
    <n v="13.72"/>
    <n v="15.62"/>
    <x v="0"/>
    <s v="SPORT BOTTLES1558909"/>
  </r>
  <r>
    <n v="202003"/>
    <x v="0"/>
    <x v="2"/>
    <x v="1"/>
    <x v="175"/>
    <x v="1"/>
    <x v="2"/>
    <x v="5"/>
    <x v="2722"/>
    <x v="273"/>
    <n v="1150.6400000000001"/>
    <n v="570.48"/>
    <n v="580.16000000000008"/>
    <x v="0"/>
    <s v="POLOS1558909"/>
  </r>
  <r>
    <n v="202003"/>
    <x v="0"/>
    <x v="2"/>
    <x v="1"/>
    <x v="175"/>
    <x v="1"/>
    <x v="8"/>
    <x v="16"/>
    <x v="2723"/>
    <x v="32"/>
    <n v="2880"/>
    <n v="3220"/>
    <n v="-340"/>
    <x v="0"/>
    <s v="MEMORY1556151"/>
  </r>
  <r>
    <n v="202003"/>
    <x v="0"/>
    <x v="2"/>
    <x v="1"/>
    <x v="175"/>
    <x v="1"/>
    <x v="8"/>
    <x v="16"/>
    <x v="2724"/>
    <x v="18"/>
    <n v="1990"/>
    <n v="2220"/>
    <n v="-230"/>
    <x v="0"/>
    <s v="MEMORY1557478"/>
  </r>
  <r>
    <n v="202003"/>
    <x v="0"/>
    <x v="2"/>
    <x v="1"/>
    <x v="175"/>
    <x v="1"/>
    <x v="4"/>
    <x v="8"/>
    <x v="2722"/>
    <x v="6"/>
    <n v="39.979999999999997"/>
    <n v="40"/>
    <n v="-2.0000000000003126E-2"/>
    <x v="0"/>
    <s v="JACKETS1558909"/>
  </r>
  <r>
    <n v="202003"/>
    <x v="0"/>
    <x v="2"/>
    <x v="1"/>
    <x v="175"/>
    <x v="1"/>
    <x v="6"/>
    <x v="11"/>
    <x v="2725"/>
    <x v="7"/>
    <n v="50.44"/>
    <n v="38.479999999999997"/>
    <n v="11.96"/>
    <x v="0"/>
    <s v="AUDIO1559296"/>
  </r>
  <r>
    <n v="202003"/>
    <x v="0"/>
    <x v="2"/>
    <x v="1"/>
    <x v="572"/>
    <x v="0"/>
    <x v="0"/>
    <x v="18"/>
    <x v="2726"/>
    <x v="6"/>
    <n v="2.64"/>
    <n v="1"/>
    <n v="1.6400000000000001"/>
    <x v="0"/>
    <s v="BACKPACKS1558829"/>
  </r>
  <r>
    <n v="202003"/>
    <x v="0"/>
    <x v="2"/>
    <x v="1"/>
    <x v="572"/>
    <x v="0"/>
    <x v="1"/>
    <x v="17"/>
    <x v="2727"/>
    <x v="18"/>
    <n v="240"/>
    <n v="180"/>
    <n v="60"/>
    <x v="0"/>
    <s v="GENERAL1557795"/>
  </r>
  <r>
    <n v="202003"/>
    <x v="0"/>
    <x v="2"/>
    <x v="1"/>
    <x v="572"/>
    <x v="0"/>
    <x v="2"/>
    <x v="5"/>
    <x v="2726"/>
    <x v="9"/>
    <n v="118.08"/>
    <n v="53.1"/>
    <n v="64.97999999999999"/>
    <x v="0"/>
    <s v="POLOS1558829"/>
  </r>
  <r>
    <n v="202003"/>
    <x v="0"/>
    <x v="2"/>
    <x v="1"/>
    <x v="176"/>
    <x v="0"/>
    <x v="2"/>
    <x v="5"/>
    <x v="2728"/>
    <x v="8"/>
    <n v="58.32"/>
    <n v="30.72"/>
    <n v="27.6"/>
    <x v="0"/>
    <s v="POLOS1559194"/>
  </r>
  <r>
    <n v="202003"/>
    <x v="0"/>
    <x v="2"/>
    <x v="1"/>
    <x v="176"/>
    <x v="0"/>
    <x v="8"/>
    <x v="16"/>
    <x v="2729"/>
    <x v="18"/>
    <n v="2910"/>
    <n v="1479.74"/>
    <n v="1430.26"/>
    <x v="0"/>
    <s v="MEMORY1557947"/>
  </r>
  <r>
    <n v="202003"/>
    <x v="0"/>
    <x v="2"/>
    <x v="1"/>
    <x v="176"/>
    <x v="0"/>
    <x v="3"/>
    <x v="15"/>
    <x v="2729"/>
    <x v="61"/>
    <n v="370"/>
    <n v="45.76"/>
    <n v="324.24"/>
    <x v="0"/>
    <s v="DECORATION CHARGES1557947"/>
  </r>
  <r>
    <n v="202003"/>
    <x v="0"/>
    <x v="2"/>
    <x v="1"/>
    <x v="176"/>
    <x v="0"/>
    <x v="6"/>
    <x v="32"/>
    <x v="2730"/>
    <x v="12"/>
    <n v="1156.8"/>
    <n v="928.8"/>
    <n v="228"/>
    <x v="0"/>
    <s v="GENERAL TECH1559055"/>
  </r>
  <r>
    <n v="202003"/>
    <x v="0"/>
    <x v="2"/>
    <x v="1"/>
    <x v="178"/>
    <x v="0"/>
    <x v="0"/>
    <x v="27"/>
    <x v="2731"/>
    <x v="65"/>
    <n v="13.6"/>
    <n v="7.08"/>
    <n v="6.52"/>
    <x v="0"/>
    <s v="TRAVEL GIFTS1558951"/>
  </r>
  <r>
    <n v="202003"/>
    <x v="0"/>
    <x v="2"/>
    <x v="1"/>
    <x v="178"/>
    <x v="0"/>
    <x v="3"/>
    <x v="15"/>
    <x v="2731"/>
    <x v="94"/>
    <n v="106.4"/>
    <n v="33.68"/>
    <n v="72.72"/>
    <x v="0"/>
    <s v="DECORATION CHARGES1558951"/>
  </r>
  <r>
    <n v="202003"/>
    <x v="0"/>
    <x v="2"/>
    <x v="1"/>
    <x v="180"/>
    <x v="0"/>
    <x v="0"/>
    <x v="18"/>
    <x v="2732"/>
    <x v="7"/>
    <n v="45.38"/>
    <n v="13.78"/>
    <n v="31.6"/>
    <x v="0"/>
    <s v="BACKPACKS1558480"/>
  </r>
  <r>
    <n v="202003"/>
    <x v="0"/>
    <x v="2"/>
    <x v="1"/>
    <x v="180"/>
    <x v="0"/>
    <x v="0"/>
    <x v="18"/>
    <x v="2733"/>
    <x v="48"/>
    <n v="1065.5"/>
    <n v="366.58"/>
    <n v="698.92000000000007"/>
    <x v="0"/>
    <s v="BACKPACKS1559159"/>
  </r>
  <r>
    <n v="202003"/>
    <x v="0"/>
    <x v="2"/>
    <x v="1"/>
    <x v="180"/>
    <x v="0"/>
    <x v="8"/>
    <x v="16"/>
    <x v="2734"/>
    <x v="21"/>
    <n v="1505"/>
    <n v="1280"/>
    <n v="225"/>
    <x v="0"/>
    <s v="MEMORY1557067"/>
  </r>
  <r>
    <n v="202003"/>
    <x v="0"/>
    <x v="2"/>
    <x v="1"/>
    <x v="180"/>
    <x v="0"/>
    <x v="8"/>
    <x v="16"/>
    <x v="2735"/>
    <x v="21"/>
    <n v="1245"/>
    <n v="1135"/>
    <n v="110"/>
    <x v="0"/>
    <s v="MEMORY1557970"/>
  </r>
  <r>
    <n v="202003"/>
    <x v="0"/>
    <x v="2"/>
    <x v="1"/>
    <x v="181"/>
    <x v="0"/>
    <x v="1"/>
    <x v="3"/>
    <x v="2736"/>
    <x v="16"/>
    <n v="3022"/>
    <n v="1717.58"/>
    <n v="1304.42"/>
    <x v="0"/>
    <s v="WRITING1558692"/>
  </r>
  <r>
    <n v="202003"/>
    <x v="0"/>
    <x v="2"/>
    <x v="1"/>
    <x v="181"/>
    <x v="0"/>
    <x v="1"/>
    <x v="3"/>
    <x v="2737"/>
    <x v="6"/>
    <n v="102.78"/>
    <n v="57.4"/>
    <n v="45.38"/>
    <x v="0"/>
    <s v="WRITING1558763"/>
  </r>
  <r>
    <n v="202003"/>
    <x v="0"/>
    <x v="2"/>
    <x v="1"/>
    <x v="181"/>
    <x v="0"/>
    <x v="3"/>
    <x v="15"/>
    <x v="2738"/>
    <x v="413"/>
    <n v="366"/>
    <n v="78.06"/>
    <n v="287.94"/>
    <x v="0"/>
    <s v="DECORATION CHARGES1558013"/>
  </r>
  <r>
    <n v="202003"/>
    <x v="0"/>
    <x v="2"/>
    <x v="1"/>
    <x v="181"/>
    <x v="0"/>
    <x v="6"/>
    <x v="32"/>
    <x v="2738"/>
    <x v="124"/>
    <n v="137"/>
    <n v="51.78"/>
    <n v="85.22"/>
    <x v="0"/>
    <s v="GENERAL TECH1558013"/>
  </r>
  <r>
    <n v="202003"/>
    <x v="0"/>
    <x v="2"/>
    <x v="1"/>
    <x v="184"/>
    <x v="1"/>
    <x v="0"/>
    <x v="18"/>
    <x v="2739"/>
    <x v="6"/>
    <n v="36.82"/>
    <n v="9.26"/>
    <n v="27.560000000000002"/>
    <x v="0"/>
    <s v="BACKPACKS1558331"/>
  </r>
  <r>
    <n v="202003"/>
    <x v="0"/>
    <x v="2"/>
    <x v="1"/>
    <x v="184"/>
    <x v="1"/>
    <x v="5"/>
    <x v="33"/>
    <x v="2739"/>
    <x v="6"/>
    <n v="21.04"/>
    <n v="7.64"/>
    <n v="13.399999999999999"/>
    <x v="0"/>
    <s v="BLANKETS1558331"/>
  </r>
  <r>
    <n v="202003"/>
    <x v="0"/>
    <x v="2"/>
    <x v="1"/>
    <x v="184"/>
    <x v="1"/>
    <x v="4"/>
    <x v="8"/>
    <x v="2739"/>
    <x v="7"/>
    <n v="189.42"/>
    <n v="75.64"/>
    <n v="113.77999999999999"/>
    <x v="0"/>
    <s v="JACKETS1558331"/>
  </r>
  <r>
    <n v="202003"/>
    <x v="0"/>
    <x v="2"/>
    <x v="1"/>
    <x v="184"/>
    <x v="1"/>
    <x v="6"/>
    <x v="32"/>
    <x v="2740"/>
    <x v="48"/>
    <n v="964.5"/>
    <n v="1139"/>
    <n v="-174.5"/>
    <x v="0"/>
    <s v="GENERAL TECH1558252"/>
  </r>
  <r>
    <n v="202003"/>
    <x v="0"/>
    <x v="2"/>
    <x v="1"/>
    <x v="184"/>
    <x v="1"/>
    <x v="6"/>
    <x v="32"/>
    <x v="2741"/>
    <x v="6"/>
    <n v="171.98"/>
    <n v="146.16"/>
    <n v="25.819999999999993"/>
    <x v="0"/>
    <s v="GENERAL TECH1559735"/>
  </r>
  <r>
    <n v="202003"/>
    <x v="0"/>
    <x v="2"/>
    <x v="1"/>
    <x v="184"/>
    <x v="1"/>
    <x v="6"/>
    <x v="12"/>
    <x v="2742"/>
    <x v="414"/>
    <n v="-334.4"/>
    <n v="-226.48"/>
    <n v="-107.91999999999999"/>
    <x v="1"/>
    <s v="POWER1559571"/>
  </r>
  <r>
    <n v="202003"/>
    <x v="0"/>
    <x v="2"/>
    <x v="1"/>
    <x v="185"/>
    <x v="0"/>
    <x v="6"/>
    <x v="32"/>
    <x v="2743"/>
    <x v="171"/>
    <n v="341.7"/>
    <n v="169.74"/>
    <n v="171.95999999999998"/>
    <x v="0"/>
    <s v="GENERAL TECH1559676"/>
  </r>
  <r>
    <n v="202003"/>
    <x v="0"/>
    <x v="2"/>
    <x v="1"/>
    <x v="186"/>
    <x v="0"/>
    <x v="7"/>
    <x v="13"/>
    <x v="2744"/>
    <x v="31"/>
    <n v="2097"/>
    <n v="875.4"/>
    <n v="1221.5999999999999"/>
    <x v="0"/>
    <s v="SPORT BOTTLES1549742"/>
  </r>
  <r>
    <n v="202003"/>
    <x v="0"/>
    <x v="2"/>
    <x v="1"/>
    <x v="186"/>
    <x v="0"/>
    <x v="3"/>
    <x v="15"/>
    <x v="2744"/>
    <x v="103"/>
    <n v="204"/>
    <n v="24.18"/>
    <n v="179.82"/>
    <x v="0"/>
    <s v="DECORATION CHARGES1549742"/>
  </r>
  <r>
    <n v="202003"/>
    <x v="0"/>
    <x v="2"/>
    <x v="1"/>
    <x v="189"/>
    <x v="0"/>
    <x v="8"/>
    <x v="16"/>
    <x v="2745"/>
    <x v="21"/>
    <n v="1080"/>
    <n v="895"/>
    <n v="185"/>
    <x v="0"/>
    <s v="MEMORY1555608"/>
  </r>
  <r>
    <n v="202003"/>
    <x v="0"/>
    <x v="2"/>
    <x v="1"/>
    <x v="190"/>
    <x v="1"/>
    <x v="5"/>
    <x v="10"/>
    <x v="2746"/>
    <x v="33"/>
    <n v="800"/>
    <n v="895.2"/>
    <n v="-95.200000000000045"/>
    <x v="0"/>
    <s v="HOUSEWARES1557152"/>
  </r>
  <r>
    <n v="202003"/>
    <x v="0"/>
    <x v="2"/>
    <x v="1"/>
    <x v="190"/>
    <x v="1"/>
    <x v="3"/>
    <x v="15"/>
    <x v="2746"/>
    <x v="89"/>
    <n v="780"/>
    <n v="57.88"/>
    <n v="722.12"/>
    <x v="0"/>
    <s v="DECORATION CHARGES1557152"/>
  </r>
  <r>
    <n v="202003"/>
    <x v="0"/>
    <x v="2"/>
    <x v="1"/>
    <x v="190"/>
    <x v="1"/>
    <x v="3"/>
    <x v="15"/>
    <x v="2747"/>
    <x v="81"/>
    <n v="420"/>
    <n v="47.76"/>
    <n v="372.24"/>
    <x v="0"/>
    <s v="DECORATION CHARGES1559469"/>
  </r>
  <r>
    <n v="202003"/>
    <x v="0"/>
    <x v="2"/>
    <x v="1"/>
    <x v="190"/>
    <x v="1"/>
    <x v="6"/>
    <x v="11"/>
    <x v="2747"/>
    <x v="78"/>
    <n v="17136"/>
    <n v="9830.6"/>
    <n v="7305.4"/>
    <x v="0"/>
    <s v="AUDIO1559469"/>
  </r>
  <r>
    <n v="202003"/>
    <x v="0"/>
    <x v="2"/>
    <x v="1"/>
    <x v="192"/>
    <x v="1"/>
    <x v="6"/>
    <x v="32"/>
    <x v="2748"/>
    <x v="7"/>
    <n v="26.76"/>
    <n v="10.68"/>
    <n v="16.080000000000002"/>
    <x v="0"/>
    <s v="GENERAL TECH1558871"/>
  </r>
  <r>
    <n v="202003"/>
    <x v="0"/>
    <x v="2"/>
    <x v="1"/>
    <x v="193"/>
    <x v="1"/>
    <x v="6"/>
    <x v="11"/>
    <x v="2749"/>
    <x v="34"/>
    <n v="77.64"/>
    <n v="55.88"/>
    <n v="21.759999999999998"/>
    <x v="0"/>
    <s v="AUDIO1559294"/>
  </r>
  <r>
    <n v="202003"/>
    <x v="0"/>
    <x v="2"/>
    <x v="1"/>
    <x v="194"/>
    <x v="1"/>
    <x v="5"/>
    <x v="9"/>
    <x v="2750"/>
    <x v="79"/>
    <n v="88.5"/>
    <n v="54.04"/>
    <n v="34.46"/>
    <x v="0"/>
    <s v="APRON &amp; KITCHEN TEXTILES1558173"/>
  </r>
  <r>
    <n v="202003"/>
    <x v="0"/>
    <x v="2"/>
    <x v="1"/>
    <x v="194"/>
    <x v="1"/>
    <x v="10"/>
    <x v="36"/>
    <x v="2750"/>
    <x v="7"/>
    <n v="68.680000000000007"/>
    <n v="31.2"/>
    <n v="37.480000000000004"/>
    <x v="0"/>
    <s v="SHIRTS1558173"/>
  </r>
  <r>
    <n v="202003"/>
    <x v="0"/>
    <x v="2"/>
    <x v="1"/>
    <x v="195"/>
    <x v="1"/>
    <x v="0"/>
    <x v="20"/>
    <x v="2751"/>
    <x v="250"/>
    <n v="1062"/>
    <n v="661.18"/>
    <n v="400.82000000000005"/>
    <x v="0"/>
    <s v="TOTES1558158"/>
  </r>
  <r>
    <n v="202003"/>
    <x v="0"/>
    <x v="2"/>
    <x v="1"/>
    <x v="195"/>
    <x v="1"/>
    <x v="1"/>
    <x v="17"/>
    <x v="2752"/>
    <x v="33"/>
    <n v="1240"/>
    <n v="1040"/>
    <n v="200"/>
    <x v="0"/>
    <s v="GENERAL1558715"/>
  </r>
  <r>
    <n v="202003"/>
    <x v="0"/>
    <x v="2"/>
    <x v="1"/>
    <x v="196"/>
    <x v="1"/>
    <x v="0"/>
    <x v="20"/>
    <x v="2753"/>
    <x v="34"/>
    <n v="9.24"/>
    <n v="3.4"/>
    <n v="5.84"/>
    <x v="0"/>
    <s v="TOTES1558979"/>
  </r>
  <r>
    <n v="202003"/>
    <x v="0"/>
    <x v="2"/>
    <x v="1"/>
    <x v="196"/>
    <x v="1"/>
    <x v="7"/>
    <x v="13"/>
    <x v="2754"/>
    <x v="82"/>
    <n v="258.24"/>
    <n v="115.82"/>
    <n v="142.42000000000002"/>
    <x v="0"/>
    <s v="SPORT BOTTLES1559508"/>
  </r>
  <r>
    <n v="202003"/>
    <x v="0"/>
    <x v="2"/>
    <x v="1"/>
    <x v="197"/>
    <x v="1"/>
    <x v="9"/>
    <x v="28"/>
    <x v="2755"/>
    <x v="250"/>
    <n v="4482"/>
    <n v="2883.34"/>
    <n v="1598.6599999999999"/>
    <x v="0"/>
    <s v="HEADWEAR1546370"/>
  </r>
  <r>
    <n v="202003"/>
    <x v="0"/>
    <x v="2"/>
    <x v="1"/>
    <x v="197"/>
    <x v="1"/>
    <x v="1"/>
    <x v="1"/>
    <x v="2756"/>
    <x v="40"/>
    <n v="1241.24"/>
    <n v="541.88"/>
    <n v="699.36"/>
    <x v="0"/>
    <s v="DESKTOP1557688"/>
  </r>
  <r>
    <n v="202003"/>
    <x v="0"/>
    <x v="2"/>
    <x v="1"/>
    <x v="197"/>
    <x v="1"/>
    <x v="3"/>
    <x v="15"/>
    <x v="2756"/>
    <x v="44"/>
    <n v="320"/>
    <n v="120.04"/>
    <n v="199.95999999999998"/>
    <x v="0"/>
    <s v="DECORATION CHARGES1557688"/>
  </r>
  <r>
    <n v="202003"/>
    <x v="0"/>
    <x v="2"/>
    <x v="1"/>
    <x v="198"/>
    <x v="0"/>
    <x v="1"/>
    <x v="17"/>
    <x v="2757"/>
    <x v="32"/>
    <n v="920"/>
    <n v="700"/>
    <n v="220"/>
    <x v="0"/>
    <s v="GENERAL1557527"/>
  </r>
  <r>
    <n v="202003"/>
    <x v="0"/>
    <x v="2"/>
    <x v="1"/>
    <x v="198"/>
    <x v="0"/>
    <x v="1"/>
    <x v="17"/>
    <x v="2758"/>
    <x v="21"/>
    <n v="240"/>
    <n v="195"/>
    <n v="45"/>
    <x v="0"/>
    <s v="GENERAL1557707"/>
  </r>
  <r>
    <n v="202003"/>
    <x v="0"/>
    <x v="2"/>
    <x v="1"/>
    <x v="199"/>
    <x v="1"/>
    <x v="0"/>
    <x v="0"/>
    <x v="2759"/>
    <x v="415"/>
    <n v="10361.52"/>
    <n v="4243.54"/>
    <n v="6117.9800000000005"/>
    <x v="0"/>
    <s v="BUSINESS CASES1558793"/>
  </r>
  <r>
    <n v="202003"/>
    <x v="0"/>
    <x v="2"/>
    <x v="1"/>
    <x v="199"/>
    <x v="1"/>
    <x v="0"/>
    <x v="0"/>
    <x v="2760"/>
    <x v="7"/>
    <n v="12.86"/>
    <n v="5.72"/>
    <n v="7.14"/>
    <x v="0"/>
    <s v="BUSINESS CASES1559253"/>
  </r>
  <r>
    <n v="202003"/>
    <x v="0"/>
    <x v="2"/>
    <x v="1"/>
    <x v="200"/>
    <x v="0"/>
    <x v="3"/>
    <x v="7"/>
    <x v="2761"/>
    <x v="48"/>
    <n v="99.5"/>
    <n v="51"/>
    <n v="48.5"/>
    <x v="0"/>
    <s v="CATALOGUES1558182"/>
  </r>
  <r>
    <n v="202003"/>
    <x v="0"/>
    <x v="2"/>
    <x v="1"/>
    <x v="201"/>
    <x v="0"/>
    <x v="8"/>
    <x v="16"/>
    <x v="2762"/>
    <x v="18"/>
    <n v="2390"/>
    <n v="2200"/>
    <n v="190"/>
    <x v="0"/>
    <s v="MEMORY1559049"/>
  </r>
  <r>
    <n v="202003"/>
    <x v="0"/>
    <x v="2"/>
    <x v="1"/>
    <x v="202"/>
    <x v="0"/>
    <x v="0"/>
    <x v="20"/>
    <x v="2763"/>
    <x v="6"/>
    <n v="1.88"/>
    <n v="0.66"/>
    <n v="1.2199999999999998"/>
    <x v="0"/>
    <s v="TOTES1559166"/>
  </r>
  <r>
    <n v="202003"/>
    <x v="0"/>
    <x v="2"/>
    <x v="1"/>
    <x v="202"/>
    <x v="0"/>
    <x v="7"/>
    <x v="31"/>
    <x v="2763"/>
    <x v="6"/>
    <n v="8.84"/>
    <n v="4.12"/>
    <n v="4.72"/>
    <x v="0"/>
    <s v="MUGS &amp; TUMBLERS1559166"/>
  </r>
  <r>
    <n v="202003"/>
    <x v="0"/>
    <x v="2"/>
    <x v="1"/>
    <x v="202"/>
    <x v="0"/>
    <x v="7"/>
    <x v="13"/>
    <x v="2763"/>
    <x v="34"/>
    <n v="50.06"/>
    <n v="20.76"/>
    <n v="29.3"/>
    <x v="0"/>
    <s v="SPORT BOTTLES1559166"/>
  </r>
  <r>
    <n v="202003"/>
    <x v="0"/>
    <x v="2"/>
    <x v="1"/>
    <x v="202"/>
    <x v="0"/>
    <x v="1"/>
    <x v="14"/>
    <x v="2763"/>
    <x v="34"/>
    <n v="20.420000000000002"/>
    <n v="10.38"/>
    <n v="10.040000000000001"/>
    <x v="0"/>
    <s v="STATIONERY1559166"/>
  </r>
  <r>
    <n v="202003"/>
    <x v="0"/>
    <x v="2"/>
    <x v="1"/>
    <x v="202"/>
    <x v="0"/>
    <x v="1"/>
    <x v="2"/>
    <x v="2763"/>
    <x v="7"/>
    <n v="22.12"/>
    <n v="8.26"/>
    <n v="13.860000000000001"/>
    <x v="0"/>
    <s v="UMBRELLAS1559166"/>
  </r>
  <r>
    <n v="202003"/>
    <x v="0"/>
    <x v="2"/>
    <x v="1"/>
    <x v="202"/>
    <x v="0"/>
    <x v="5"/>
    <x v="10"/>
    <x v="2763"/>
    <x v="7"/>
    <n v="25.96"/>
    <n v="18.82"/>
    <n v="7.1400000000000006"/>
    <x v="0"/>
    <s v="HOUSEWARES1559166"/>
  </r>
  <r>
    <n v="202003"/>
    <x v="0"/>
    <x v="2"/>
    <x v="1"/>
    <x v="202"/>
    <x v="0"/>
    <x v="6"/>
    <x v="12"/>
    <x v="2763"/>
    <x v="6"/>
    <n v="20.48"/>
    <n v="9.7799999999999994"/>
    <n v="10.700000000000001"/>
    <x v="0"/>
    <s v="POWER1559166"/>
  </r>
  <r>
    <n v="202003"/>
    <x v="0"/>
    <x v="2"/>
    <x v="1"/>
    <x v="204"/>
    <x v="1"/>
    <x v="1"/>
    <x v="17"/>
    <x v="2764"/>
    <x v="6"/>
    <n v="40"/>
    <n v="41.3"/>
    <n v="-1.2999999999999972"/>
    <x v="0"/>
    <s v="GENERAL1558467"/>
  </r>
  <r>
    <n v="202003"/>
    <x v="0"/>
    <x v="2"/>
    <x v="1"/>
    <x v="573"/>
    <x v="0"/>
    <x v="1"/>
    <x v="3"/>
    <x v="2765"/>
    <x v="0"/>
    <n v="48"/>
    <n v="16.559999999999999"/>
    <n v="31.44"/>
    <x v="0"/>
    <s v="WRITING1558823"/>
  </r>
  <r>
    <n v="202003"/>
    <x v="0"/>
    <x v="2"/>
    <x v="1"/>
    <x v="573"/>
    <x v="0"/>
    <x v="3"/>
    <x v="15"/>
    <x v="2765"/>
    <x v="83"/>
    <n v="180"/>
    <n v="54.76"/>
    <n v="125.24000000000001"/>
    <x v="0"/>
    <s v="DECORATION CHARGES1558823"/>
  </r>
  <r>
    <n v="202003"/>
    <x v="0"/>
    <x v="2"/>
    <x v="1"/>
    <x v="205"/>
    <x v="1"/>
    <x v="0"/>
    <x v="26"/>
    <x v="2766"/>
    <x v="194"/>
    <n v="-119.94"/>
    <n v="-52.78"/>
    <n v="-67.16"/>
    <x v="1"/>
    <s v="DUFFELS1559588"/>
  </r>
  <r>
    <n v="202003"/>
    <x v="0"/>
    <x v="2"/>
    <x v="1"/>
    <x v="205"/>
    <x v="1"/>
    <x v="9"/>
    <x v="28"/>
    <x v="2767"/>
    <x v="15"/>
    <n v="343"/>
    <n v="173.08"/>
    <n v="169.92"/>
    <x v="0"/>
    <s v="HEADWEAR1558883"/>
  </r>
  <r>
    <n v="202003"/>
    <x v="0"/>
    <x v="2"/>
    <x v="1"/>
    <x v="205"/>
    <x v="1"/>
    <x v="1"/>
    <x v="14"/>
    <x v="2768"/>
    <x v="6"/>
    <n v="45.54"/>
    <n v="20.98"/>
    <n v="24.56"/>
    <x v="0"/>
    <s v="STATIONERY1558342"/>
  </r>
  <r>
    <n v="202003"/>
    <x v="0"/>
    <x v="2"/>
    <x v="1"/>
    <x v="205"/>
    <x v="1"/>
    <x v="1"/>
    <x v="3"/>
    <x v="2769"/>
    <x v="8"/>
    <n v="117.92"/>
    <n v="64.739999999999995"/>
    <n v="53.180000000000007"/>
    <x v="0"/>
    <s v="WRITING1558795"/>
  </r>
  <r>
    <n v="202003"/>
    <x v="0"/>
    <x v="2"/>
    <x v="1"/>
    <x v="205"/>
    <x v="1"/>
    <x v="6"/>
    <x v="32"/>
    <x v="2770"/>
    <x v="48"/>
    <n v="965"/>
    <n v="973"/>
    <n v="-8"/>
    <x v="0"/>
    <s v="GENERAL TECH1558275"/>
  </r>
  <r>
    <n v="202003"/>
    <x v="0"/>
    <x v="2"/>
    <x v="1"/>
    <x v="209"/>
    <x v="1"/>
    <x v="8"/>
    <x v="16"/>
    <x v="2771"/>
    <x v="18"/>
    <n v="1760"/>
    <n v="2050"/>
    <n v="-290"/>
    <x v="0"/>
    <s v="MEMORY1556162"/>
  </r>
  <r>
    <n v="202003"/>
    <x v="0"/>
    <x v="2"/>
    <x v="1"/>
    <x v="211"/>
    <x v="1"/>
    <x v="0"/>
    <x v="18"/>
    <x v="2772"/>
    <x v="48"/>
    <n v="604.5"/>
    <n v="202.56"/>
    <n v="401.94"/>
    <x v="0"/>
    <s v="BACKPACKS1558325"/>
  </r>
  <r>
    <n v="202003"/>
    <x v="0"/>
    <x v="2"/>
    <x v="1"/>
    <x v="211"/>
    <x v="1"/>
    <x v="7"/>
    <x v="29"/>
    <x v="2773"/>
    <x v="6"/>
    <n v="12.08"/>
    <n v="4.3"/>
    <n v="7.78"/>
    <x v="0"/>
    <s v="CERAMICS1559228"/>
  </r>
  <r>
    <n v="202003"/>
    <x v="0"/>
    <x v="2"/>
    <x v="1"/>
    <x v="211"/>
    <x v="1"/>
    <x v="7"/>
    <x v="31"/>
    <x v="2773"/>
    <x v="7"/>
    <n v="19.84"/>
    <n v="8.02"/>
    <n v="11.82"/>
    <x v="0"/>
    <s v="MUGS &amp; TUMBLERS1559228"/>
  </r>
  <r>
    <n v="202003"/>
    <x v="0"/>
    <x v="2"/>
    <x v="1"/>
    <x v="211"/>
    <x v="1"/>
    <x v="3"/>
    <x v="15"/>
    <x v="2772"/>
    <x v="102"/>
    <n v="93.5"/>
    <n v="16.079999999999998"/>
    <n v="77.42"/>
    <x v="0"/>
    <s v="DECORATION CHARGES1558325"/>
  </r>
  <r>
    <n v="202003"/>
    <x v="0"/>
    <x v="2"/>
    <x v="1"/>
    <x v="211"/>
    <x v="1"/>
    <x v="6"/>
    <x v="11"/>
    <x v="2774"/>
    <x v="7"/>
    <n v="69.819999999999993"/>
    <n v="55.8"/>
    <n v="14.019999999999996"/>
    <x v="0"/>
    <s v="AUDIO1559532"/>
  </r>
  <r>
    <n v="202003"/>
    <x v="0"/>
    <x v="2"/>
    <x v="1"/>
    <x v="215"/>
    <x v="1"/>
    <x v="0"/>
    <x v="18"/>
    <x v="2775"/>
    <x v="6"/>
    <n v="19.98"/>
    <n v="7.22"/>
    <n v="12.760000000000002"/>
    <x v="0"/>
    <s v="BACKPACKS1559157"/>
  </r>
  <r>
    <n v="202003"/>
    <x v="0"/>
    <x v="2"/>
    <x v="1"/>
    <x v="215"/>
    <x v="1"/>
    <x v="2"/>
    <x v="4"/>
    <x v="2775"/>
    <x v="7"/>
    <n v="74.400000000000006"/>
    <n v="28.18"/>
    <n v="46.220000000000006"/>
    <x v="0"/>
    <s v="FLEECE &amp; KNITS1559157"/>
  </r>
  <r>
    <n v="202003"/>
    <x v="0"/>
    <x v="2"/>
    <x v="1"/>
    <x v="215"/>
    <x v="1"/>
    <x v="2"/>
    <x v="5"/>
    <x v="2776"/>
    <x v="71"/>
    <n v="334.74"/>
    <n v="142"/>
    <n v="192.74"/>
    <x v="0"/>
    <s v="POLOS1558482"/>
  </r>
  <r>
    <n v="202003"/>
    <x v="0"/>
    <x v="2"/>
    <x v="1"/>
    <x v="215"/>
    <x v="1"/>
    <x v="2"/>
    <x v="5"/>
    <x v="2775"/>
    <x v="6"/>
    <n v="15.94"/>
    <n v="7.72"/>
    <n v="8.2199999999999989"/>
    <x v="0"/>
    <s v="POLOS1559157"/>
  </r>
  <r>
    <n v="202003"/>
    <x v="0"/>
    <x v="2"/>
    <x v="1"/>
    <x v="215"/>
    <x v="1"/>
    <x v="2"/>
    <x v="5"/>
    <x v="2777"/>
    <x v="68"/>
    <n v="382.56"/>
    <n v="176.98"/>
    <n v="205.58"/>
    <x v="0"/>
    <s v="POLOS1559497"/>
  </r>
  <r>
    <n v="202003"/>
    <x v="0"/>
    <x v="2"/>
    <x v="1"/>
    <x v="216"/>
    <x v="1"/>
    <x v="3"/>
    <x v="15"/>
    <x v="2778"/>
    <x v="24"/>
    <n v="165"/>
    <n v="22.88"/>
    <n v="142.12"/>
    <x v="0"/>
    <s v="DECORATION CHARGES1558840"/>
  </r>
  <r>
    <n v="202003"/>
    <x v="0"/>
    <x v="2"/>
    <x v="1"/>
    <x v="216"/>
    <x v="1"/>
    <x v="6"/>
    <x v="12"/>
    <x v="2778"/>
    <x v="21"/>
    <n v="1160"/>
    <n v="611.48"/>
    <n v="548.52"/>
    <x v="0"/>
    <s v="POWER1558840"/>
  </r>
  <r>
    <n v="202003"/>
    <x v="0"/>
    <x v="2"/>
    <x v="1"/>
    <x v="217"/>
    <x v="1"/>
    <x v="9"/>
    <x v="28"/>
    <x v="2779"/>
    <x v="50"/>
    <n v="283.56"/>
    <n v="219.86"/>
    <n v="63.699999999999989"/>
    <x v="0"/>
    <s v="HEADWEAR1558255"/>
  </r>
  <r>
    <n v="202003"/>
    <x v="0"/>
    <x v="2"/>
    <x v="1"/>
    <x v="217"/>
    <x v="1"/>
    <x v="1"/>
    <x v="2"/>
    <x v="2780"/>
    <x v="242"/>
    <n v="1089.74"/>
    <n v="730.72"/>
    <n v="359.02"/>
    <x v="0"/>
    <s v="UMBRELLAS1558260"/>
  </r>
  <r>
    <n v="202003"/>
    <x v="0"/>
    <x v="2"/>
    <x v="1"/>
    <x v="217"/>
    <x v="1"/>
    <x v="3"/>
    <x v="15"/>
    <x v="2780"/>
    <x v="63"/>
    <n v="218.26"/>
    <n v="31.06"/>
    <n v="187.2"/>
    <x v="0"/>
    <s v="DECORATION CHARGES1558260"/>
  </r>
  <r>
    <n v="202003"/>
    <x v="0"/>
    <x v="2"/>
    <x v="1"/>
    <x v="219"/>
    <x v="1"/>
    <x v="0"/>
    <x v="18"/>
    <x v="2781"/>
    <x v="31"/>
    <n v="114"/>
    <n v="70.599999999999994"/>
    <n v="43.400000000000006"/>
    <x v="0"/>
    <s v="BACKPACKS1559065"/>
  </r>
  <r>
    <n v="202003"/>
    <x v="0"/>
    <x v="2"/>
    <x v="1"/>
    <x v="219"/>
    <x v="1"/>
    <x v="0"/>
    <x v="20"/>
    <x v="2782"/>
    <x v="21"/>
    <n v="220"/>
    <n v="126.12"/>
    <n v="93.88"/>
    <x v="0"/>
    <s v="TOTES1559635"/>
  </r>
  <r>
    <n v="202003"/>
    <x v="0"/>
    <x v="2"/>
    <x v="1"/>
    <x v="219"/>
    <x v="1"/>
    <x v="7"/>
    <x v="31"/>
    <x v="2783"/>
    <x v="87"/>
    <n v="371.84"/>
    <n v="102.66"/>
    <n v="269.17999999999995"/>
    <x v="0"/>
    <s v="MUGS &amp; TUMBLERS1559182"/>
  </r>
  <r>
    <n v="202003"/>
    <x v="0"/>
    <x v="2"/>
    <x v="1"/>
    <x v="219"/>
    <x v="1"/>
    <x v="7"/>
    <x v="13"/>
    <x v="2784"/>
    <x v="87"/>
    <n v="624.96"/>
    <n v="268.44"/>
    <n v="356.52000000000004"/>
    <x v="0"/>
    <s v="SPORT BOTTLES1559416"/>
  </r>
  <r>
    <n v="202003"/>
    <x v="0"/>
    <x v="2"/>
    <x v="1"/>
    <x v="219"/>
    <x v="1"/>
    <x v="3"/>
    <x v="15"/>
    <x v="2781"/>
    <x v="103"/>
    <n v="186"/>
    <n v="28.58"/>
    <n v="157.42000000000002"/>
    <x v="0"/>
    <s v="DECORATION CHARGES1559065"/>
  </r>
  <r>
    <n v="202003"/>
    <x v="0"/>
    <x v="2"/>
    <x v="1"/>
    <x v="219"/>
    <x v="1"/>
    <x v="3"/>
    <x v="15"/>
    <x v="2783"/>
    <x v="88"/>
    <n v="129.44"/>
    <n v="23.42"/>
    <n v="106.02"/>
    <x v="0"/>
    <s v="DECORATION CHARGES1559182"/>
  </r>
  <r>
    <n v="202003"/>
    <x v="0"/>
    <x v="2"/>
    <x v="1"/>
    <x v="219"/>
    <x v="1"/>
    <x v="3"/>
    <x v="15"/>
    <x v="2784"/>
    <x v="88"/>
    <n v="167.52"/>
    <n v="23.42"/>
    <n v="144.10000000000002"/>
    <x v="0"/>
    <s v="DECORATION CHARGES1559416"/>
  </r>
  <r>
    <n v="202003"/>
    <x v="0"/>
    <x v="2"/>
    <x v="1"/>
    <x v="219"/>
    <x v="1"/>
    <x v="3"/>
    <x v="15"/>
    <x v="2782"/>
    <x v="100"/>
    <n v="340"/>
    <n v="52.16"/>
    <n v="287.84000000000003"/>
    <x v="0"/>
    <s v="DECORATION CHARGES1559635"/>
  </r>
  <r>
    <n v="202003"/>
    <x v="0"/>
    <x v="2"/>
    <x v="1"/>
    <x v="219"/>
    <x v="1"/>
    <x v="6"/>
    <x v="11"/>
    <x v="2785"/>
    <x v="6"/>
    <n v="18.98"/>
    <n v="8.6999999999999993"/>
    <n v="10.280000000000001"/>
    <x v="0"/>
    <s v="AUDIO1558969"/>
  </r>
  <r>
    <n v="202003"/>
    <x v="0"/>
    <x v="2"/>
    <x v="1"/>
    <x v="220"/>
    <x v="0"/>
    <x v="2"/>
    <x v="5"/>
    <x v="2786"/>
    <x v="82"/>
    <n v="504"/>
    <n v="265.06"/>
    <n v="238.94"/>
    <x v="0"/>
    <s v="POLOS1558409"/>
  </r>
  <r>
    <n v="202003"/>
    <x v="0"/>
    <x v="2"/>
    <x v="1"/>
    <x v="220"/>
    <x v="0"/>
    <x v="2"/>
    <x v="5"/>
    <x v="2787"/>
    <x v="8"/>
    <n v="42"/>
    <n v="22.24"/>
    <n v="19.760000000000002"/>
    <x v="0"/>
    <s v="POLOS1558476"/>
  </r>
  <r>
    <n v="202003"/>
    <x v="0"/>
    <x v="2"/>
    <x v="1"/>
    <x v="220"/>
    <x v="0"/>
    <x v="2"/>
    <x v="5"/>
    <x v="2788"/>
    <x v="7"/>
    <n v="21"/>
    <n v="11.46"/>
    <n v="9.5399999999999991"/>
    <x v="0"/>
    <s v="POLOS1558890"/>
  </r>
  <r>
    <n v="202003"/>
    <x v="0"/>
    <x v="2"/>
    <x v="1"/>
    <x v="220"/>
    <x v="0"/>
    <x v="10"/>
    <x v="36"/>
    <x v="2786"/>
    <x v="184"/>
    <n v="416.62"/>
    <n v="163.6"/>
    <n v="253.02"/>
    <x v="0"/>
    <s v="SHIRTS1558409"/>
  </r>
  <r>
    <n v="202003"/>
    <x v="0"/>
    <x v="2"/>
    <x v="1"/>
    <x v="220"/>
    <x v="0"/>
    <x v="10"/>
    <x v="36"/>
    <x v="2787"/>
    <x v="7"/>
    <n v="52.12"/>
    <n v="31.66"/>
    <n v="20.459999999999997"/>
    <x v="0"/>
    <s v="SHIRTS1558476"/>
  </r>
  <r>
    <n v="202003"/>
    <x v="0"/>
    <x v="2"/>
    <x v="1"/>
    <x v="220"/>
    <x v="0"/>
    <x v="10"/>
    <x v="36"/>
    <x v="2788"/>
    <x v="34"/>
    <n v="108.42"/>
    <n v="39.56"/>
    <n v="68.86"/>
    <x v="0"/>
    <s v="SHIRTS1558890"/>
  </r>
  <r>
    <n v="202003"/>
    <x v="0"/>
    <x v="2"/>
    <x v="1"/>
    <x v="220"/>
    <x v="0"/>
    <x v="10"/>
    <x v="36"/>
    <x v="2789"/>
    <x v="6"/>
    <n v="30.82"/>
    <n v="12.22"/>
    <n v="18.600000000000001"/>
    <x v="0"/>
    <s v="SHIRTS1559257"/>
  </r>
  <r>
    <n v="202003"/>
    <x v="0"/>
    <x v="2"/>
    <x v="1"/>
    <x v="221"/>
    <x v="0"/>
    <x v="0"/>
    <x v="18"/>
    <x v="1821"/>
    <x v="7"/>
    <n v="68.8"/>
    <n v="57.38"/>
    <n v="11.419999999999995"/>
    <x v="0"/>
    <s v="BACKPACKS1556485"/>
  </r>
  <r>
    <n v="202003"/>
    <x v="0"/>
    <x v="2"/>
    <x v="1"/>
    <x v="221"/>
    <x v="0"/>
    <x v="7"/>
    <x v="13"/>
    <x v="1821"/>
    <x v="6"/>
    <n v="9.2200000000000006"/>
    <n v="6.02"/>
    <n v="3.2000000000000011"/>
    <x v="0"/>
    <s v="SPORT BOTTLES1556485"/>
  </r>
  <r>
    <n v="202003"/>
    <x v="0"/>
    <x v="2"/>
    <x v="1"/>
    <x v="221"/>
    <x v="0"/>
    <x v="1"/>
    <x v="2"/>
    <x v="1821"/>
    <x v="6"/>
    <n v="4.24"/>
    <n v="3.7"/>
    <n v="0.54"/>
    <x v="0"/>
    <s v="UMBRELLAS1556485"/>
  </r>
  <r>
    <n v="202003"/>
    <x v="0"/>
    <x v="2"/>
    <x v="1"/>
    <x v="221"/>
    <x v="0"/>
    <x v="2"/>
    <x v="5"/>
    <x v="1821"/>
    <x v="6"/>
    <n v="4.66"/>
    <n v="4.9000000000000004"/>
    <n v="-0.24000000000000021"/>
    <x v="0"/>
    <s v="POLOS1556485"/>
  </r>
  <r>
    <n v="202003"/>
    <x v="0"/>
    <x v="2"/>
    <x v="1"/>
    <x v="221"/>
    <x v="0"/>
    <x v="6"/>
    <x v="11"/>
    <x v="1821"/>
    <x v="6"/>
    <n v="26.54"/>
    <n v="23.02"/>
    <n v="3.5199999999999996"/>
    <x v="0"/>
    <s v="AUDIO1556485"/>
  </r>
  <r>
    <n v="202003"/>
    <x v="0"/>
    <x v="2"/>
    <x v="1"/>
    <x v="221"/>
    <x v="0"/>
    <x v="6"/>
    <x v="12"/>
    <x v="1821"/>
    <x v="7"/>
    <n v="13.58"/>
    <n v="11"/>
    <n v="2.58"/>
    <x v="0"/>
    <s v="POWER1556485"/>
  </r>
  <r>
    <n v="202003"/>
    <x v="0"/>
    <x v="2"/>
    <x v="1"/>
    <x v="223"/>
    <x v="1"/>
    <x v="0"/>
    <x v="18"/>
    <x v="2790"/>
    <x v="7"/>
    <n v="3.36"/>
    <n v="1.68"/>
    <n v="1.68"/>
    <x v="0"/>
    <s v="BACKPACKS1559143"/>
  </r>
  <r>
    <n v="202003"/>
    <x v="0"/>
    <x v="2"/>
    <x v="1"/>
    <x v="223"/>
    <x v="1"/>
    <x v="9"/>
    <x v="28"/>
    <x v="2790"/>
    <x v="7"/>
    <n v="2.3199999999999998"/>
    <n v="1.46"/>
    <n v="0.85999999999999988"/>
    <x v="0"/>
    <s v="HEADWEAR1559143"/>
  </r>
  <r>
    <n v="202003"/>
    <x v="0"/>
    <x v="2"/>
    <x v="1"/>
    <x v="224"/>
    <x v="0"/>
    <x v="1"/>
    <x v="3"/>
    <x v="2791"/>
    <x v="18"/>
    <n v="370"/>
    <n v="141.86000000000001"/>
    <n v="228.14"/>
    <x v="0"/>
    <s v="WRITING1558529"/>
  </r>
  <r>
    <n v="202003"/>
    <x v="0"/>
    <x v="2"/>
    <x v="1"/>
    <x v="488"/>
    <x v="1"/>
    <x v="7"/>
    <x v="13"/>
    <x v="2792"/>
    <x v="416"/>
    <n v="2135.6799999999998"/>
    <n v="1204.1199999999999"/>
    <n v="931.56"/>
    <x v="0"/>
    <s v="SPORT BOTTLES1559185"/>
  </r>
  <r>
    <n v="202003"/>
    <x v="0"/>
    <x v="2"/>
    <x v="1"/>
    <x v="488"/>
    <x v="1"/>
    <x v="7"/>
    <x v="13"/>
    <x v="2793"/>
    <x v="31"/>
    <n v="969"/>
    <n v="498.2"/>
    <n v="470.8"/>
    <x v="0"/>
    <s v="SPORT BOTTLES1559213"/>
  </r>
  <r>
    <n v="202003"/>
    <x v="0"/>
    <x v="2"/>
    <x v="1"/>
    <x v="226"/>
    <x v="1"/>
    <x v="0"/>
    <x v="20"/>
    <x v="2794"/>
    <x v="32"/>
    <n v="940"/>
    <n v="780"/>
    <n v="160"/>
    <x v="0"/>
    <s v="TOTES1559708"/>
  </r>
  <r>
    <n v="202003"/>
    <x v="0"/>
    <x v="2"/>
    <x v="1"/>
    <x v="226"/>
    <x v="1"/>
    <x v="9"/>
    <x v="28"/>
    <x v="2795"/>
    <x v="113"/>
    <n v="5400"/>
    <n v="3824.84"/>
    <n v="1575.1599999999999"/>
    <x v="0"/>
    <s v="HEADWEAR1558358"/>
  </r>
  <r>
    <n v="202003"/>
    <x v="0"/>
    <x v="2"/>
    <x v="1"/>
    <x v="226"/>
    <x v="1"/>
    <x v="9"/>
    <x v="28"/>
    <x v="2796"/>
    <x v="2"/>
    <n v="11"/>
    <n v="6.9"/>
    <n v="4.0999999999999996"/>
    <x v="0"/>
    <s v="HEADWEAR1558570"/>
  </r>
  <r>
    <n v="202003"/>
    <x v="0"/>
    <x v="2"/>
    <x v="1"/>
    <x v="489"/>
    <x v="0"/>
    <x v="6"/>
    <x v="32"/>
    <x v="2797"/>
    <x v="12"/>
    <n v="1274.4000000000001"/>
    <n v="1057.8"/>
    <n v="216.60000000000014"/>
    <x v="0"/>
    <s v="GENERAL TECH1557747"/>
  </r>
  <r>
    <n v="202003"/>
    <x v="0"/>
    <x v="2"/>
    <x v="1"/>
    <x v="227"/>
    <x v="1"/>
    <x v="7"/>
    <x v="13"/>
    <x v="2798"/>
    <x v="32"/>
    <n v="3060"/>
    <n v="1612.72"/>
    <n v="1447.28"/>
    <x v="0"/>
    <s v="SPORT BOTTLES1558725"/>
  </r>
  <r>
    <n v="202003"/>
    <x v="0"/>
    <x v="2"/>
    <x v="1"/>
    <x v="227"/>
    <x v="1"/>
    <x v="1"/>
    <x v="17"/>
    <x v="2799"/>
    <x v="417"/>
    <n v="2268"/>
    <n v="1374.08"/>
    <n v="893.92000000000007"/>
    <x v="0"/>
    <s v="GENERAL1557274"/>
  </r>
  <r>
    <n v="202003"/>
    <x v="0"/>
    <x v="2"/>
    <x v="1"/>
    <x v="227"/>
    <x v="1"/>
    <x v="3"/>
    <x v="15"/>
    <x v="2798"/>
    <x v="44"/>
    <n v="980"/>
    <n v="62.36"/>
    <n v="917.64"/>
    <x v="0"/>
    <s v="DECORATION CHARGES1558725"/>
  </r>
  <r>
    <n v="202003"/>
    <x v="0"/>
    <x v="2"/>
    <x v="1"/>
    <x v="227"/>
    <x v="1"/>
    <x v="6"/>
    <x v="32"/>
    <x v="2800"/>
    <x v="6"/>
    <n v="167.7"/>
    <n v="146.16"/>
    <n v="21.539999999999992"/>
    <x v="0"/>
    <s v="GENERAL TECH1559716"/>
  </r>
  <r>
    <n v="202003"/>
    <x v="0"/>
    <x v="2"/>
    <x v="1"/>
    <x v="574"/>
    <x v="1"/>
    <x v="0"/>
    <x v="20"/>
    <x v="2801"/>
    <x v="18"/>
    <n v="1790"/>
    <n v="1780"/>
    <n v="10"/>
    <x v="0"/>
    <s v="TOTES1559649"/>
  </r>
  <r>
    <n v="202003"/>
    <x v="0"/>
    <x v="2"/>
    <x v="1"/>
    <x v="228"/>
    <x v="1"/>
    <x v="6"/>
    <x v="32"/>
    <x v="2802"/>
    <x v="6"/>
    <n v="87.46"/>
    <n v="72.260000000000005"/>
    <n v="15.199999999999989"/>
    <x v="0"/>
    <s v="GENERAL TECH1559245"/>
  </r>
  <r>
    <n v="202003"/>
    <x v="0"/>
    <x v="2"/>
    <x v="1"/>
    <x v="229"/>
    <x v="0"/>
    <x v="8"/>
    <x v="16"/>
    <x v="2803"/>
    <x v="18"/>
    <n v="2890"/>
    <n v="2560"/>
    <n v="330"/>
    <x v="0"/>
    <s v="MEMORY1558435"/>
  </r>
  <r>
    <n v="202003"/>
    <x v="0"/>
    <x v="2"/>
    <x v="1"/>
    <x v="575"/>
    <x v="0"/>
    <x v="3"/>
    <x v="7"/>
    <x v="2804"/>
    <x v="7"/>
    <n v="4"/>
    <n v="16.739999999999998"/>
    <n v="-12.739999999999998"/>
    <x v="0"/>
    <s v="CATALOGUES1559744"/>
  </r>
  <r>
    <n v="202003"/>
    <x v="0"/>
    <x v="2"/>
    <x v="1"/>
    <x v="230"/>
    <x v="1"/>
    <x v="5"/>
    <x v="30"/>
    <x v="2805"/>
    <x v="418"/>
    <n v="8120.84"/>
    <n v="3545.84"/>
    <n v="4575"/>
    <x v="0"/>
    <s v="OUTDOOR &amp; LEISURE1556402"/>
  </r>
  <r>
    <n v="202003"/>
    <x v="0"/>
    <x v="2"/>
    <x v="1"/>
    <x v="230"/>
    <x v="1"/>
    <x v="5"/>
    <x v="30"/>
    <x v="2806"/>
    <x v="419"/>
    <n v="32524.1"/>
    <n v="12870.98"/>
    <n v="19653.12"/>
    <x v="0"/>
    <s v="OUTDOOR &amp; LEISURE1557426"/>
  </r>
  <r>
    <n v="202003"/>
    <x v="0"/>
    <x v="2"/>
    <x v="1"/>
    <x v="230"/>
    <x v="1"/>
    <x v="3"/>
    <x v="15"/>
    <x v="2805"/>
    <x v="420"/>
    <n v="530.36"/>
    <n v="29.84"/>
    <n v="500.52000000000004"/>
    <x v="0"/>
    <s v="DECORATION CHARGES1556402"/>
  </r>
  <r>
    <n v="202003"/>
    <x v="0"/>
    <x v="2"/>
    <x v="1"/>
    <x v="230"/>
    <x v="1"/>
    <x v="3"/>
    <x v="15"/>
    <x v="2806"/>
    <x v="421"/>
    <n v="1764.4"/>
    <n v="65.78"/>
    <n v="1698.6200000000001"/>
    <x v="0"/>
    <s v="DECORATION CHARGES1557426"/>
  </r>
  <r>
    <n v="202003"/>
    <x v="0"/>
    <x v="2"/>
    <x v="1"/>
    <x v="231"/>
    <x v="0"/>
    <x v="0"/>
    <x v="20"/>
    <x v="2807"/>
    <x v="6"/>
    <n v="1.3"/>
    <n v="0.57999999999999996"/>
    <n v="0.72000000000000008"/>
    <x v="0"/>
    <s v="TOTES1558706"/>
  </r>
  <r>
    <n v="202003"/>
    <x v="0"/>
    <x v="2"/>
    <x v="1"/>
    <x v="231"/>
    <x v="0"/>
    <x v="0"/>
    <x v="20"/>
    <x v="2808"/>
    <x v="6"/>
    <n v="2.48"/>
    <n v="1.08"/>
    <n v="1.4"/>
    <x v="0"/>
    <s v="TOTES1559490"/>
  </r>
  <r>
    <n v="202003"/>
    <x v="0"/>
    <x v="2"/>
    <x v="1"/>
    <x v="231"/>
    <x v="0"/>
    <x v="7"/>
    <x v="13"/>
    <x v="2808"/>
    <x v="66"/>
    <n v="65.760000000000005"/>
    <n v="23.56"/>
    <n v="42.2"/>
    <x v="0"/>
    <s v="SPORT BOTTLES1559490"/>
  </r>
  <r>
    <n v="202003"/>
    <x v="0"/>
    <x v="2"/>
    <x v="1"/>
    <x v="231"/>
    <x v="0"/>
    <x v="1"/>
    <x v="17"/>
    <x v="2809"/>
    <x v="104"/>
    <n v="37.799999999999997"/>
    <n v="21.42"/>
    <n v="16.379999999999995"/>
    <x v="0"/>
    <s v="GENERAL1559147"/>
  </r>
  <r>
    <n v="202003"/>
    <x v="0"/>
    <x v="2"/>
    <x v="1"/>
    <x v="231"/>
    <x v="0"/>
    <x v="1"/>
    <x v="14"/>
    <x v="2810"/>
    <x v="123"/>
    <n v="300.56"/>
    <n v="131.04"/>
    <n v="169.52"/>
    <x v="0"/>
    <s v="STATIONERY1558273"/>
  </r>
  <r>
    <n v="202003"/>
    <x v="0"/>
    <x v="2"/>
    <x v="1"/>
    <x v="231"/>
    <x v="0"/>
    <x v="1"/>
    <x v="3"/>
    <x v="2810"/>
    <x v="16"/>
    <n v="22"/>
    <n v="14.84"/>
    <n v="7.16"/>
    <x v="0"/>
    <s v="WRITING1558273"/>
  </r>
  <r>
    <n v="202003"/>
    <x v="0"/>
    <x v="2"/>
    <x v="1"/>
    <x v="231"/>
    <x v="0"/>
    <x v="1"/>
    <x v="3"/>
    <x v="2811"/>
    <x v="16"/>
    <n v="22"/>
    <n v="14.84"/>
    <n v="7.16"/>
    <x v="0"/>
    <s v="WRITING1558864"/>
  </r>
  <r>
    <n v="202003"/>
    <x v="0"/>
    <x v="2"/>
    <x v="1"/>
    <x v="231"/>
    <x v="0"/>
    <x v="1"/>
    <x v="3"/>
    <x v="2812"/>
    <x v="369"/>
    <n v="276"/>
    <n v="106.36"/>
    <n v="169.64"/>
    <x v="0"/>
    <s v="WRITING1559037"/>
  </r>
  <r>
    <n v="202003"/>
    <x v="0"/>
    <x v="2"/>
    <x v="1"/>
    <x v="231"/>
    <x v="0"/>
    <x v="1"/>
    <x v="3"/>
    <x v="2809"/>
    <x v="91"/>
    <n v="125.24"/>
    <n v="63"/>
    <n v="62.239999999999995"/>
    <x v="0"/>
    <s v="WRITING1559147"/>
  </r>
  <r>
    <n v="202003"/>
    <x v="0"/>
    <x v="2"/>
    <x v="1"/>
    <x v="231"/>
    <x v="0"/>
    <x v="5"/>
    <x v="10"/>
    <x v="2807"/>
    <x v="184"/>
    <n v="77.739999999999995"/>
    <n v="43.98"/>
    <n v="33.76"/>
    <x v="0"/>
    <s v="HOUSEWARES1558706"/>
  </r>
  <r>
    <n v="202003"/>
    <x v="0"/>
    <x v="2"/>
    <x v="1"/>
    <x v="231"/>
    <x v="0"/>
    <x v="5"/>
    <x v="23"/>
    <x v="2813"/>
    <x v="243"/>
    <n v="903.6"/>
    <n v="547.58000000000004"/>
    <n v="356.02"/>
    <x v="0"/>
    <s v="SAFETY AUTO &amp; TOOLS1559318"/>
  </r>
  <r>
    <n v="202003"/>
    <x v="0"/>
    <x v="2"/>
    <x v="1"/>
    <x v="231"/>
    <x v="0"/>
    <x v="8"/>
    <x v="16"/>
    <x v="2814"/>
    <x v="16"/>
    <n v="360"/>
    <n v="263.38"/>
    <n v="96.62"/>
    <x v="0"/>
    <s v="MEMORY1558067"/>
  </r>
  <r>
    <n v="202003"/>
    <x v="0"/>
    <x v="2"/>
    <x v="1"/>
    <x v="231"/>
    <x v="0"/>
    <x v="6"/>
    <x v="32"/>
    <x v="2809"/>
    <x v="13"/>
    <n v="8.4"/>
    <n v="4.54"/>
    <n v="3.8600000000000003"/>
    <x v="0"/>
    <s v="GENERAL TECH1559147"/>
  </r>
  <r>
    <n v="202003"/>
    <x v="0"/>
    <x v="2"/>
    <x v="1"/>
    <x v="231"/>
    <x v="0"/>
    <x v="6"/>
    <x v="32"/>
    <x v="2815"/>
    <x v="6"/>
    <n v="162.66"/>
    <n v="126.98"/>
    <n v="35.679999999999993"/>
    <x v="0"/>
    <s v="GENERAL TECH1559330"/>
  </r>
  <r>
    <n v="202003"/>
    <x v="0"/>
    <x v="2"/>
    <x v="1"/>
    <x v="232"/>
    <x v="1"/>
    <x v="10"/>
    <x v="36"/>
    <x v="2816"/>
    <x v="7"/>
    <n v="75.959999999999994"/>
    <n v="32.14"/>
    <n v="43.819999999999993"/>
    <x v="0"/>
    <s v="SHIRTS1559304"/>
  </r>
  <r>
    <n v="202003"/>
    <x v="0"/>
    <x v="2"/>
    <x v="1"/>
    <x v="576"/>
    <x v="0"/>
    <x v="0"/>
    <x v="20"/>
    <x v="2817"/>
    <x v="16"/>
    <n v="118"/>
    <n v="66.7"/>
    <n v="51.3"/>
    <x v="0"/>
    <s v="TOTES1558291"/>
  </r>
  <r>
    <n v="202003"/>
    <x v="0"/>
    <x v="2"/>
    <x v="1"/>
    <x v="576"/>
    <x v="0"/>
    <x v="3"/>
    <x v="15"/>
    <x v="2817"/>
    <x v="42"/>
    <n v="336"/>
    <n v="45.92"/>
    <n v="290.08"/>
    <x v="0"/>
    <s v="DECORATION CHARGES1558291"/>
  </r>
  <r>
    <n v="202003"/>
    <x v="0"/>
    <x v="2"/>
    <x v="1"/>
    <x v="234"/>
    <x v="0"/>
    <x v="0"/>
    <x v="19"/>
    <x v="2818"/>
    <x v="2"/>
    <n v="150.4"/>
    <n v="35.68"/>
    <n v="114.72"/>
    <x v="0"/>
    <s v="COOLERS1558557"/>
  </r>
  <r>
    <n v="202003"/>
    <x v="0"/>
    <x v="2"/>
    <x v="1"/>
    <x v="234"/>
    <x v="0"/>
    <x v="0"/>
    <x v="19"/>
    <x v="2819"/>
    <x v="8"/>
    <n v="60.16"/>
    <n v="14.28"/>
    <n v="45.879999999999995"/>
    <x v="0"/>
    <s v="COOLERS1559128"/>
  </r>
  <r>
    <n v="202003"/>
    <x v="0"/>
    <x v="2"/>
    <x v="1"/>
    <x v="234"/>
    <x v="0"/>
    <x v="0"/>
    <x v="19"/>
    <x v="2820"/>
    <x v="2"/>
    <n v="150.4"/>
    <n v="35.68"/>
    <n v="114.72"/>
    <x v="0"/>
    <s v="COOLERS1559602"/>
  </r>
  <r>
    <n v="202003"/>
    <x v="0"/>
    <x v="2"/>
    <x v="1"/>
    <x v="234"/>
    <x v="0"/>
    <x v="7"/>
    <x v="31"/>
    <x v="2819"/>
    <x v="8"/>
    <n v="36.159999999999997"/>
    <n v="12.62"/>
    <n v="23.54"/>
    <x v="0"/>
    <s v="MUGS &amp; TUMBLERS1559128"/>
  </r>
  <r>
    <n v="202003"/>
    <x v="0"/>
    <x v="2"/>
    <x v="1"/>
    <x v="234"/>
    <x v="0"/>
    <x v="5"/>
    <x v="10"/>
    <x v="2818"/>
    <x v="1"/>
    <n v="39.6"/>
    <n v="24.24"/>
    <n v="15.360000000000003"/>
    <x v="0"/>
    <s v="HOUSEWARES1558557"/>
  </r>
  <r>
    <n v="202003"/>
    <x v="0"/>
    <x v="2"/>
    <x v="1"/>
    <x v="234"/>
    <x v="0"/>
    <x v="5"/>
    <x v="10"/>
    <x v="2819"/>
    <x v="65"/>
    <n v="80.400000000000006"/>
    <n v="48.16"/>
    <n v="32.240000000000009"/>
    <x v="0"/>
    <s v="HOUSEWARES1559128"/>
  </r>
  <r>
    <n v="202003"/>
    <x v="0"/>
    <x v="2"/>
    <x v="1"/>
    <x v="234"/>
    <x v="0"/>
    <x v="6"/>
    <x v="11"/>
    <x v="2820"/>
    <x v="7"/>
    <n v="23.96"/>
    <n v="15.58"/>
    <n v="8.3800000000000008"/>
    <x v="0"/>
    <s v="AUDIO1559602"/>
  </r>
  <r>
    <n v="202003"/>
    <x v="0"/>
    <x v="2"/>
    <x v="1"/>
    <x v="235"/>
    <x v="1"/>
    <x v="7"/>
    <x v="13"/>
    <x v="2821"/>
    <x v="8"/>
    <n v="66.48"/>
    <n v="22.82"/>
    <n v="43.660000000000004"/>
    <x v="0"/>
    <s v="SPORT BOTTLES1558012"/>
  </r>
  <r>
    <n v="202003"/>
    <x v="0"/>
    <x v="2"/>
    <x v="1"/>
    <x v="235"/>
    <x v="1"/>
    <x v="7"/>
    <x v="13"/>
    <x v="2822"/>
    <x v="15"/>
    <n v="946"/>
    <n v="380.42"/>
    <n v="565.57999999999993"/>
    <x v="0"/>
    <s v="SPORT BOTTLES1559062"/>
  </r>
  <r>
    <n v="202003"/>
    <x v="0"/>
    <x v="2"/>
    <x v="1"/>
    <x v="235"/>
    <x v="1"/>
    <x v="5"/>
    <x v="23"/>
    <x v="2823"/>
    <x v="84"/>
    <n v="933.3"/>
    <n v="638.70000000000005"/>
    <n v="294.59999999999991"/>
    <x v="0"/>
    <s v="SAFETY AUTO &amp; TOOLS1558068"/>
  </r>
  <r>
    <n v="202003"/>
    <x v="0"/>
    <x v="2"/>
    <x v="1"/>
    <x v="235"/>
    <x v="1"/>
    <x v="3"/>
    <x v="15"/>
    <x v="2821"/>
    <x v="9"/>
    <n v="46.32"/>
    <n v="36.26"/>
    <n v="10.060000000000002"/>
    <x v="0"/>
    <s v="DECORATION CHARGES1558012"/>
  </r>
  <r>
    <n v="202003"/>
    <x v="0"/>
    <x v="2"/>
    <x v="1"/>
    <x v="235"/>
    <x v="1"/>
    <x v="3"/>
    <x v="15"/>
    <x v="2823"/>
    <x v="422"/>
    <n v="681.2"/>
    <n v="88.16"/>
    <n v="593.04000000000008"/>
    <x v="0"/>
    <s v="DECORATION CHARGES1558068"/>
  </r>
  <r>
    <n v="202003"/>
    <x v="0"/>
    <x v="2"/>
    <x v="1"/>
    <x v="235"/>
    <x v="1"/>
    <x v="3"/>
    <x v="15"/>
    <x v="2822"/>
    <x v="38"/>
    <n v="126"/>
    <n v="22.18"/>
    <n v="103.82"/>
    <x v="0"/>
    <s v="DECORATION CHARGES1559062"/>
  </r>
  <r>
    <n v="202003"/>
    <x v="0"/>
    <x v="2"/>
    <x v="1"/>
    <x v="577"/>
    <x v="1"/>
    <x v="7"/>
    <x v="13"/>
    <x v="2824"/>
    <x v="423"/>
    <n v="8636"/>
    <n v="3050.86"/>
    <n v="5585.1399999999994"/>
    <x v="0"/>
    <s v="SPORT BOTTLES1555358"/>
  </r>
  <r>
    <n v="202003"/>
    <x v="0"/>
    <x v="2"/>
    <x v="1"/>
    <x v="577"/>
    <x v="1"/>
    <x v="5"/>
    <x v="10"/>
    <x v="2825"/>
    <x v="6"/>
    <n v="6.3"/>
    <n v="3.36"/>
    <n v="2.94"/>
    <x v="0"/>
    <s v="HOUSEWARES1558225"/>
  </r>
  <r>
    <n v="202003"/>
    <x v="0"/>
    <x v="2"/>
    <x v="1"/>
    <x v="577"/>
    <x v="1"/>
    <x v="2"/>
    <x v="5"/>
    <x v="2825"/>
    <x v="8"/>
    <n v="43.88"/>
    <n v="26.98"/>
    <n v="16.900000000000002"/>
    <x v="0"/>
    <s v="POLOS1558225"/>
  </r>
  <r>
    <n v="202003"/>
    <x v="0"/>
    <x v="2"/>
    <x v="1"/>
    <x v="577"/>
    <x v="1"/>
    <x v="3"/>
    <x v="15"/>
    <x v="2824"/>
    <x v="424"/>
    <n v="1366"/>
    <n v="76.36"/>
    <n v="1289.6400000000001"/>
    <x v="0"/>
    <s v="DECORATION CHARGES1555358"/>
  </r>
  <r>
    <n v="202003"/>
    <x v="0"/>
    <x v="2"/>
    <x v="1"/>
    <x v="236"/>
    <x v="1"/>
    <x v="0"/>
    <x v="18"/>
    <x v="2826"/>
    <x v="8"/>
    <n v="8.86"/>
    <n v="4.24"/>
    <n v="4.6199999999999992"/>
    <x v="0"/>
    <s v="BACKPACKS1558141"/>
  </r>
  <r>
    <n v="202003"/>
    <x v="0"/>
    <x v="2"/>
    <x v="1"/>
    <x v="236"/>
    <x v="1"/>
    <x v="0"/>
    <x v="18"/>
    <x v="2827"/>
    <x v="15"/>
    <n v="85"/>
    <n v="34.24"/>
    <n v="50.76"/>
    <x v="0"/>
    <s v="BACKPACKS1558427"/>
  </r>
  <r>
    <n v="202003"/>
    <x v="0"/>
    <x v="2"/>
    <x v="1"/>
    <x v="237"/>
    <x v="1"/>
    <x v="1"/>
    <x v="17"/>
    <x v="2828"/>
    <x v="0"/>
    <n v="132"/>
    <n v="80.400000000000006"/>
    <n v="51.599999999999994"/>
    <x v="0"/>
    <s v="GENERAL1558350"/>
  </r>
  <r>
    <n v="202003"/>
    <x v="0"/>
    <x v="2"/>
    <x v="1"/>
    <x v="237"/>
    <x v="1"/>
    <x v="3"/>
    <x v="7"/>
    <x v="2829"/>
    <x v="9"/>
    <n v="29.9"/>
    <n v="60"/>
    <n v="-30.1"/>
    <x v="0"/>
    <s v="CATALOGUES1558138"/>
  </r>
  <r>
    <n v="202003"/>
    <x v="0"/>
    <x v="2"/>
    <x v="1"/>
    <x v="237"/>
    <x v="1"/>
    <x v="3"/>
    <x v="15"/>
    <x v="2828"/>
    <x v="128"/>
    <n v="528"/>
    <n v="32.72"/>
    <n v="495.28"/>
    <x v="0"/>
    <s v="DECORATION CHARGES1558350"/>
  </r>
  <r>
    <n v="202003"/>
    <x v="0"/>
    <x v="2"/>
    <x v="1"/>
    <x v="238"/>
    <x v="0"/>
    <x v="5"/>
    <x v="9"/>
    <x v="2830"/>
    <x v="33"/>
    <n v="11800"/>
    <n v="6693.28"/>
    <n v="5106.72"/>
    <x v="0"/>
    <s v="APRON &amp; KITCHEN TEXTILES1559178"/>
  </r>
  <r>
    <n v="202003"/>
    <x v="0"/>
    <x v="2"/>
    <x v="1"/>
    <x v="238"/>
    <x v="0"/>
    <x v="5"/>
    <x v="9"/>
    <x v="2831"/>
    <x v="27"/>
    <n v="784.8"/>
    <n v="399.62"/>
    <n v="385.17999999999995"/>
    <x v="0"/>
    <s v="APRON &amp; KITCHEN TEXTILES1559537"/>
  </r>
  <r>
    <n v="202003"/>
    <x v="0"/>
    <x v="2"/>
    <x v="1"/>
    <x v="239"/>
    <x v="1"/>
    <x v="0"/>
    <x v="27"/>
    <x v="2832"/>
    <x v="126"/>
    <n v="748.96"/>
    <n v="419.8"/>
    <n v="329.16"/>
    <x v="0"/>
    <s v="TRAVEL GIFTS1559501"/>
  </r>
  <r>
    <n v="202003"/>
    <x v="0"/>
    <x v="2"/>
    <x v="1"/>
    <x v="241"/>
    <x v="1"/>
    <x v="0"/>
    <x v="18"/>
    <x v="2833"/>
    <x v="6"/>
    <n v="2.2799999999999998"/>
    <n v="1.34"/>
    <n v="0.93999999999999972"/>
    <x v="0"/>
    <s v="BACKPACKS1558800"/>
  </r>
  <r>
    <n v="202003"/>
    <x v="0"/>
    <x v="2"/>
    <x v="1"/>
    <x v="241"/>
    <x v="1"/>
    <x v="0"/>
    <x v="20"/>
    <x v="2834"/>
    <x v="7"/>
    <n v="3.4"/>
    <n v="1.3"/>
    <n v="2.0999999999999996"/>
    <x v="0"/>
    <s v="TOTES1558512"/>
  </r>
  <r>
    <n v="202003"/>
    <x v="0"/>
    <x v="2"/>
    <x v="1"/>
    <x v="241"/>
    <x v="1"/>
    <x v="0"/>
    <x v="20"/>
    <x v="2835"/>
    <x v="34"/>
    <n v="5.0999999999999996"/>
    <n v="1.94"/>
    <n v="3.1599999999999997"/>
    <x v="0"/>
    <s v="TOTES1558797"/>
  </r>
  <r>
    <n v="202003"/>
    <x v="0"/>
    <x v="2"/>
    <x v="1"/>
    <x v="241"/>
    <x v="1"/>
    <x v="0"/>
    <x v="20"/>
    <x v="2833"/>
    <x v="6"/>
    <n v="1.7"/>
    <n v="0.74"/>
    <n v="0.96"/>
    <x v="0"/>
    <s v="TOTES1558800"/>
  </r>
  <r>
    <n v="202003"/>
    <x v="0"/>
    <x v="2"/>
    <x v="1"/>
    <x v="241"/>
    <x v="1"/>
    <x v="0"/>
    <x v="20"/>
    <x v="2836"/>
    <x v="34"/>
    <n v="4.28"/>
    <n v="2.08"/>
    <n v="2.2000000000000002"/>
    <x v="0"/>
    <s v="TOTES1558985"/>
  </r>
  <r>
    <n v="202003"/>
    <x v="0"/>
    <x v="2"/>
    <x v="1"/>
    <x v="241"/>
    <x v="1"/>
    <x v="1"/>
    <x v="17"/>
    <x v="2837"/>
    <x v="18"/>
    <n v="410"/>
    <n v="340"/>
    <n v="70"/>
    <x v="0"/>
    <s v="GENERAL1558486"/>
  </r>
  <r>
    <n v="202003"/>
    <x v="0"/>
    <x v="2"/>
    <x v="1"/>
    <x v="241"/>
    <x v="1"/>
    <x v="2"/>
    <x v="5"/>
    <x v="2838"/>
    <x v="48"/>
    <n v="202.5"/>
    <n v="108.06"/>
    <n v="94.44"/>
    <x v="0"/>
    <s v="POLOS1557825"/>
  </r>
  <r>
    <n v="202003"/>
    <x v="0"/>
    <x v="2"/>
    <x v="1"/>
    <x v="241"/>
    <x v="1"/>
    <x v="2"/>
    <x v="5"/>
    <x v="2839"/>
    <x v="155"/>
    <n v="178.2"/>
    <n v="96.32"/>
    <n v="81.88"/>
    <x v="0"/>
    <s v="POLOS1559081"/>
  </r>
  <r>
    <n v="202003"/>
    <x v="0"/>
    <x v="2"/>
    <x v="1"/>
    <x v="241"/>
    <x v="1"/>
    <x v="8"/>
    <x v="16"/>
    <x v="2840"/>
    <x v="91"/>
    <n v="852.44"/>
    <n v="779.72"/>
    <n v="72.720000000000027"/>
    <x v="0"/>
    <s v="MEMORY1558903"/>
  </r>
  <r>
    <n v="202003"/>
    <x v="0"/>
    <x v="2"/>
    <x v="1"/>
    <x v="241"/>
    <x v="1"/>
    <x v="3"/>
    <x v="15"/>
    <x v="2838"/>
    <x v="123"/>
    <n v="367"/>
    <n v="7.88"/>
    <n v="359.12"/>
    <x v="0"/>
    <s v="DECORATION CHARGES1557825"/>
  </r>
  <r>
    <n v="202003"/>
    <x v="0"/>
    <x v="2"/>
    <x v="1"/>
    <x v="241"/>
    <x v="1"/>
    <x v="3"/>
    <x v="15"/>
    <x v="2834"/>
    <x v="7"/>
    <n v="196"/>
    <n v="23.84"/>
    <n v="172.16"/>
    <x v="0"/>
    <s v="DECORATION CHARGES1558512"/>
  </r>
  <r>
    <n v="202003"/>
    <x v="0"/>
    <x v="2"/>
    <x v="1"/>
    <x v="241"/>
    <x v="1"/>
    <x v="3"/>
    <x v="15"/>
    <x v="2839"/>
    <x v="142"/>
    <n v="429.36"/>
    <n v="74.5"/>
    <n v="354.86"/>
    <x v="0"/>
    <s v="DECORATION CHARGES1559081"/>
  </r>
  <r>
    <n v="202003"/>
    <x v="0"/>
    <x v="2"/>
    <x v="1"/>
    <x v="241"/>
    <x v="1"/>
    <x v="6"/>
    <x v="11"/>
    <x v="2841"/>
    <x v="204"/>
    <n v="1697.08"/>
    <n v="1479.94"/>
    <n v="217.13999999999987"/>
    <x v="0"/>
    <s v="AUDIO1559686"/>
  </r>
  <r>
    <n v="202003"/>
    <x v="0"/>
    <x v="2"/>
    <x v="1"/>
    <x v="241"/>
    <x v="1"/>
    <x v="6"/>
    <x v="32"/>
    <x v="2842"/>
    <x v="16"/>
    <n v="8146"/>
    <n v="7092"/>
    <n v="1054"/>
    <x v="0"/>
    <s v="GENERAL TECH1558565"/>
  </r>
  <r>
    <n v="202003"/>
    <x v="0"/>
    <x v="2"/>
    <x v="1"/>
    <x v="241"/>
    <x v="1"/>
    <x v="6"/>
    <x v="32"/>
    <x v="2843"/>
    <x v="6"/>
    <n v="81.459999999999994"/>
    <n v="81.239999999999995"/>
    <n v="0.21999999999999886"/>
    <x v="0"/>
    <s v="GENERAL TECH1559024"/>
  </r>
  <r>
    <n v="202003"/>
    <x v="0"/>
    <x v="2"/>
    <x v="1"/>
    <x v="243"/>
    <x v="0"/>
    <x v="5"/>
    <x v="24"/>
    <x v="2844"/>
    <x v="1"/>
    <n v="74.400000000000006"/>
    <n v="35.82"/>
    <n v="38.580000000000005"/>
    <x v="0"/>
    <s v="HBA1559534"/>
  </r>
  <r>
    <n v="202003"/>
    <x v="0"/>
    <x v="2"/>
    <x v="1"/>
    <x v="245"/>
    <x v="1"/>
    <x v="9"/>
    <x v="28"/>
    <x v="2845"/>
    <x v="7"/>
    <n v="15.32"/>
    <n v="7.02"/>
    <n v="8.3000000000000007"/>
    <x v="0"/>
    <s v="HEADWEAR1559073"/>
  </r>
  <r>
    <n v="202003"/>
    <x v="0"/>
    <x v="2"/>
    <x v="1"/>
    <x v="245"/>
    <x v="1"/>
    <x v="1"/>
    <x v="17"/>
    <x v="2846"/>
    <x v="425"/>
    <n v="1232"/>
    <n v="968"/>
    <n v="264"/>
    <x v="0"/>
    <s v="GENERAL1557604"/>
  </r>
  <r>
    <n v="202003"/>
    <x v="0"/>
    <x v="2"/>
    <x v="1"/>
    <x v="247"/>
    <x v="1"/>
    <x v="7"/>
    <x v="13"/>
    <x v="2847"/>
    <x v="16"/>
    <n v="478"/>
    <n v="181.04"/>
    <n v="296.96000000000004"/>
    <x v="0"/>
    <s v="SPORT BOTTLES1551713"/>
  </r>
  <r>
    <n v="202003"/>
    <x v="0"/>
    <x v="2"/>
    <x v="1"/>
    <x v="249"/>
    <x v="0"/>
    <x v="0"/>
    <x v="20"/>
    <x v="2848"/>
    <x v="113"/>
    <n v="3800"/>
    <n v="2299.4"/>
    <n v="1500.6"/>
    <x v="0"/>
    <s v="TOTES1558172"/>
  </r>
  <r>
    <n v="202003"/>
    <x v="0"/>
    <x v="2"/>
    <x v="1"/>
    <x v="251"/>
    <x v="1"/>
    <x v="5"/>
    <x v="9"/>
    <x v="2849"/>
    <x v="79"/>
    <n v="93.3"/>
    <n v="50.2"/>
    <n v="43.099999999999994"/>
    <x v="0"/>
    <s v="APRON &amp; KITCHEN TEXTILES1558218"/>
  </r>
  <r>
    <n v="202003"/>
    <x v="0"/>
    <x v="2"/>
    <x v="1"/>
    <x v="251"/>
    <x v="1"/>
    <x v="5"/>
    <x v="9"/>
    <x v="2850"/>
    <x v="1"/>
    <n v="72.400000000000006"/>
    <n v="40.840000000000003"/>
    <n v="31.560000000000002"/>
    <x v="0"/>
    <s v="APRON &amp; KITCHEN TEXTILES1559266"/>
  </r>
  <r>
    <n v="202003"/>
    <x v="0"/>
    <x v="2"/>
    <x v="1"/>
    <x v="251"/>
    <x v="1"/>
    <x v="5"/>
    <x v="10"/>
    <x v="2851"/>
    <x v="7"/>
    <n v="5.96"/>
    <n v="0.2"/>
    <n v="5.76"/>
    <x v="0"/>
    <s v="HOUSEWARES1558908"/>
  </r>
  <r>
    <n v="202003"/>
    <x v="0"/>
    <x v="2"/>
    <x v="1"/>
    <x v="251"/>
    <x v="1"/>
    <x v="3"/>
    <x v="15"/>
    <x v="2849"/>
    <x v="85"/>
    <n v="150.80000000000001"/>
    <n v="32.020000000000003"/>
    <n v="118.78"/>
    <x v="0"/>
    <s v="DECORATION CHARGES1558218"/>
  </r>
  <r>
    <n v="202003"/>
    <x v="0"/>
    <x v="2"/>
    <x v="1"/>
    <x v="494"/>
    <x v="0"/>
    <x v="1"/>
    <x v="17"/>
    <x v="2852"/>
    <x v="113"/>
    <n v="1100"/>
    <n v="500"/>
    <n v="600"/>
    <x v="0"/>
    <s v="GENERAL1557085"/>
  </r>
  <r>
    <n v="202003"/>
    <x v="0"/>
    <x v="2"/>
    <x v="1"/>
    <x v="494"/>
    <x v="0"/>
    <x v="1"/>
    <x v="2"/>
    <x v="2853"/>
    <x v="16"/>
    <n v="338"/>
    <n v="265.94"/>
    <n v="72.06"/>
    <x v="0"/>
    <s v="UMBRELLAS1557738"/>
  </r>
  <r>
    <n v="202003"/>
    <x v="0"/>
    <x v="2"/>
    <x v="1"/>
    <x v="494"/>
    <x v="0"/>
    <x v="3"/>
    <x v="15"/>
    <x v="2853"/>
    <x v="129"/>
    <n v="218"/>
    <n v="33.58"/>
    <n v="184.42000000000002"/>
    <x v="0"/>
    <s v="DECORATION CHARGES1557738"/>
  </r>
  <r>
    <n v="202003"/>
    <x v="0"/>
    <x v="2"/>
    <x v="1"/>
    <x v="578"/>
    <x v="0"/>
    <x v="1"/>
    <x v="17"/>
    <x v="2854"/>
    <x v="32"/>
    <n v="280"/>
    <n v="220"/>
    <n v="60"/>
    <x v="0"/>
    <s v="GENERAL1557816"/>
  </r>
  <r>
    <n v="202003"/>
    <x v="0"/>
    <x v="2"/>
    <x v="1"/>
    <x v="495"/>
    <x v="1"/>
    <x v="0"/>
    <x v="18"/>
    <x v="2855"/>
    <x v="16"/>
    <n v="5898"/>
    <n v="2774.56"/>
    <n v="3123.44"/>
    <x v="0"/>
    <s v="BACKPACKS1559076"/>
  </r>
  <r>
    <n v="202003"/>
    <x v="0"/>
    <x v="2"/>
    <x v="1"/>
    <x v="495"/>
    <x v="1"/>
    <x v="0"/>
    <x v="18"/>
    <x v="2856"/>
    <x v="34"/>
    <n v="176.94"/>
    <n v="83.24"/>
    <n v="93.7"/>
    <x v="0"/>
    <s v="BACKPACKS1559385"/>
  </r>
  <r>
    <n v="202003"/>
    <x v="0"/>
    <x v="2"/>
    <x v="1"/>
    <x v="253"/>
    <x v="1"/>
    <x v="2"/>
    <x v="5"/>
    <x v="2857"/>
    <x v="12"/>
    <n v="349.2"/>
    <n v="159.52000000000001"/>
    <n v="189.67999999999998"/>
    <x v="0"/>
    <s v="POLOS1559135"/>
  </r>
  <r>
    <n v="202003"/>
    <x v="0"/>
    <x v="2"/>
    <x v="1"/>
    <x v="254"/>
    <x v="1"/>
    <x v="3"/>
    <x v="15"/>
    <x v="2858"/>
    <x v="40"/>
    <n v="400"/>
    <n v="60.02"/>
    <n v="339.98"/>
    <x v="0"/>
    <s v="DECORATION CHARGES1558498"/>
  </r>
  <r>
    <n v="202003"/>
    <x v="0"/>
    <x v="2"/>
    <x v="1"/>
    <x v="254"/>
    <x v="1"/>
    <x v="6"/>
    <x v="12"/>
    <x v="2858"/>
    <x v="32"/>
    <n v="2420"/>
    <n v="1056.68"/>
    <n v="1363.32"/>
    <x v="0"/>
    <s v="POWER1558498"/>
  </r>
  <r>
    <n v="202003"/>
    <x v="0"/>
    <x v="2"/>
    <x v="1"/>
    <x v="255"/>
    <x v="0"/>
    <x v="6"/>
    <x v="32"/>
    <x v="2859"/>
    <x v="6"/>
    <n v="103.18"/>
    <n v="99.18"/>
    <n v="4"/>
    <x v="0"/>
    <s v="GENERAL TECH1559019"/>
  </r>
  <r>
    <n v="202003"/>
    <x v="0"/>
    <x v="2"/>
    <x v="1"/>
    <x v="256"/>
    <x v="1"/>
    <x v="1"/>
    <x v="17"/>
    <x v="2860"/>
    <x v="20"/>
    <n v="432"/>
    <n v="318"/>
    <n v="114"/>
    <x v="0"/>
    <s v="GENERAL1557911"/>
  </r>
  <r>
    <n v="202003"/>
    <x v="0"/>
    <x v="2"/>
    <x v="1"/>
    <x v="256"/>
    <x v="1"/>
    <x v="1"/>
    <x v="17"/>
    <x v="2861"/>
    <x v="20"/>
    <n v="372"/>
    <n v="354"/>
    <n v="18"/>
    <x v="0"/>
    <s v="GENERAL1559522"/>
  </r>
  <r>
    <n v="202003"/>
    <x v="0"/>
    <x v="2"/>
    <x v="1"/>
    <x v="256"/>
    <x v="1"/>
    <x v="5"/>
    <x v="9"/>
    <x v="2862"/>
    <x v="6"/>
    <n v="5.9"/>
    <n v="3.72"/>
    <n v="2.1800000000000002"/>
    <x v="0"/>
    <s v="APRON &amp; KITCHEN TEXTILES1558448"/>
  </r>
  <r>
    <n v="202003"/>
    <x v="0"/>
    <x v="2"/>
    <x v="1"/>
    <x v="256"/>
    <x v="1"/>
    <x v="10"/>
    <x v="36"/>
    <x v="2863"/>
    <x v="7"/>
    <n v="75.959999999999994"/>
    <n v="32.04"/>
    <n v="43.919999999999995"/>
    <x v="0"/>
    <s v="SHIRTS1558925"/>
  </r>
  <r>
    <n v="202003"/>
    <x v="0"/>
    <x v="2"/>
    <x v="1"/>
    <x v="256"/>
    <x v="1"/>
    <x v="10"/>
    <x v="36"/>
    <x v="2864"/>
    <x v="6"/>
    <n v="37.979999999999997"/>
    <n v="17.28"/>
    <n v="20.699999999999996"/>
    <x v="0"/>
    <s v="SHIRTS1559229"/>
  </r>
  <r>
    <n v="202003"/>
    <x v="0"/>
    <x v="2"/>
    <x v="1"/>
    <x v="259"/>
    <x v="1"/>
    <x v="1"/>
    <x v="17"/>
    <x v="2865"/>
    <x v="73"/>
    <n v="420"/>
    <n v="360"/>
    <n v="60"/>
    <x v="0"/>
    <s v="GENERAL1557017"/>
  </r>
  <r>
    <n v="202003"/>
    <x v="0"/>
    <x v="2"/>
    <x v="1"/>
    <x v="259"/>
    <x v="1"/>
    <x v="1"/>
    <x v="17"/>
    <x v="2866"/>
    <x v="21"/>
    <n v="190"/>
    <n v="170"/>
    <n v="20"/>
    <x v="0"/>
    <s v="GENERAL1558493"/>
  </r>
  <r>
    <n v="202003"/>
    <x v="0"/>
    <x v="2"/>
    <x v="1"/>
    <x v="259"/>
    <x v="1"/>
    <x v="1"/>
    <x v="17"/>
    <x v="2867"/>
    <x v="21"/>
    <n v="135"/>
    <n v="100"/>
    <n v="35"/>
    <x v="0"/>
    <s v="GENERAL1559380"/>
  </r>
  <r>
    <n v="202003"/>
    <x v="0"/>
    <x v="2"/>
    <x v="1"/>
    <x v="261"/>
    <x v="1"/>
    <x v="0"/>
    <x v="18"/>
    <x v="2868"/>
    <x v="6"/>
    <n v="4.08"/>
    <n v="1.68"/>
    <n v="2.4000000000000004"/>
    <x v="0"/>
    <s v="BACKPACKS1559312"/>
  </r>
  <r>
    <n v="202003"/>
    <x v="0"/>
    <x v="2"/>
    <x v="1"/>
    <x v="261"/>
    <x v="1"/>
    <x v="0"/>
    <x v="0"/>
    <x v="2868"/>
    <x v="48"/>
    <n v="204.5"/>
    <n v="91.98"/>
    <n v="112.52"/>
    <x v="0"/>
    <s v="BUSINESS CASES1559312"/>
  </r>
  <r>
    <n v="202003"/>
    <x v="0"/>
    <x v="2"/>
    <x v="1"/>
    <x v="261"/>
    <x v="1"/>
    <x v="7"/>
    <x v="31"/>
    <x v="2868"/>
    <x v="6"/>
    <n v="1.48"/>
    <n v="0.66"/>
    <n v="0.82"/>
    <x v="0"/>
    <s v="MUGS &amp; TUMBLERS1559312"/>
  </r>
  <r>
    <n v="202003"/>
    <x v="0"/>
    <x v="2"/>
    <x v="1"/>
    <x v="261"/>
    <x v="1"/>
    <x v="7"/>
    <x v="35"/>
    <x v="2868"/>
    <x v="6"/>
    <n v="6.68"/>
    <n v="4.1399999999999997"/>
    <n v="2.54"/>
    <x v="0"/>
    <s v="SPECIALTIES &amp; PACKAGING1559312"/>
  </r>
  <r>
    <n v="202003"/>
    <x v="0"/>
    <x v="2"/>
    <x v="1"/>
    <x v="261"/>
    <x v="1"/>
    <x v="7"/>
    <x v="13"/>
    <x v="2868"/>
    <x v="6"/>
    <n v="3.98"/>
    <n v="2.08"/>
    <n v="1.9"/>
    <x v="0"/>
    <s v="SPORT BOTTLES1559312"/>
  </r>
  <r>
    <n v="202003"/>
    <x v="0"/>
    <x v="2"/>
    <x v="1"/>
    <x v="261"/>
    <x v="1"/>
    <x v="9"/>
    <x v="28"/>
    <x v="2869"/>
    <x v="18"/>
    <n v="890"/>
    <n v="676.3"/>
    <n v="213.70000000000005"/>
    <x v="0"/>
    <s v="HEADWEAR1559428"/>
  </r>
  <r>
    <n v="202003"/>
    <x v="0"/>
    <x v="2"/>
    <x v="1"/>
    <x v="261"/>
    <x v="1"/>
    <x v="1"/>
    <x v="21"/>
    <x v="2870"/>
    <x v="51"/>
    <n v="312"/>
    <n v="126.64"/>
    <n v="185.36"/>
    <x v="0"/>
    <s v="KEYCHAINS1558221"/>
  </r>
  <r>
    <n v="202003"/>
    <x v="0"/>
    <x v="2"/>
    <x v="1"/>
    <x v="261"/>
    <x v="1"/>
    <x v="2"/>
    <x v="4"/>
    <x v="2870"/>
    <x v="6"/>
    <n v="34.340000000000003"/>
    <n v="14.1"/>
    <n v="20.240000000000002"/>
    <x v="0"/>
    <s v="FLEECE &amp; KNITS1558221"/>
  </r>
  <r>
    <n v="202003"/>
    <x v="0"/>
    <x v="2"/>
    <x v="1"/>
    <x v="261"/>
    <x v="1"/>
    <x v="2"/>
    <x v="5"/>
    <x v="2871"/>
    <x v="66"/>
    <n v="165.44"/>
    <n v="77.5"/>
    <n v="87.94"/>
    <x v="0"/>
    <s v="POLOS1558489"/>
  </r>
  <r>
    <n v="202003"/>
    <x v="0"/>
    <x v="2"/>
    <x v="1"/>
    <x v="261"/>
    <x v="1"/>
    <x v="4"/>
    <x v="8"/>
    <x v="2870"/>
    <x v="34"/>
    <n v="119.94"/>
    <n v="126.36"/>
    <n v="-6.4200000000000017"/>
    <x v="0"/>
    <s v="JACKETS1558221"/>
  </r>
  <r>
    <n v="202003"/>
    <x v="0"/>
    <x v="2"/>
    <x v="1"/>
    <x v="261"/>
    <x v="1"/>
    <x v="6"/>
    <x v="11"/>
    <x v="2871"/>
    <x v="6"/>
    <n v="28.98"/>
    <n v="16.36"/>
    <n v="12.620000000000001"/>
    <x v="0"/>
    <s v="AUDIO1558489"/>
  </r>
  <r>
    <n v="202003"/>
    <x v="0"/>
    <x v="2"/>
    <x v="1"/>
    <x v="261"/>
    <x v="1"/>
    <x v="6"/>
    <x v="11"/>
    <x v="2868"/>
    <x v="345"/>
    <n v="4636.8"/>
    <n v="2618.6999999999998"/>
    <n v="2018.1000000000004"/>
    <x v="0"/>
    <s v="AUDIO1559312"/>
  </r>
  <r>
    <n v="202003"/>
    <x v="0"/>
    <x v="2"/>
    <x v="1"/>
    <x v="496"/>
    <x v="0"/>
    <x v="1"/>
    <x v="2"/>
    <x v="2872"/>
    <x v="15"/>
    <n v="135"/>
    <n v="83.42"/>
    <n v="51.58"/>
    <x v="0"/>
    <s v="UMBRELLAS1558383"/>
  </r>
  <r>
    <n v="202003"/>
    <x v="0"/>
    <x v="2"/>
    <x v="1"/>
    <x v="262"/>
    <x v="1"/>
    <x v="1"/>
    <x v="17"/>
    <x v="2873"/>
    <x v="152"/>
    <n v="1400"/>
    <n v="1350"/>
    <n v="50"/>
    <x v="0"/>
    <s v="GENERAL1558504"/>
  </r>
  <r>
    <n v="202003"/>
    <x v="0"/>
    <x v="2"/>
    <x v="1"/>
    <x v="262"/>
    <x v="1"/>
    <x v="1"/>
    <x v="14"/>
    <x v="2874"/>
    <x v="16"/>
    <n v="188"/>
    <n v="110.58"/>
    <n v="77.42"/>
    <x v="0"/>
    <s v="STATIONERY1558487"/>
  </r>
  <r>
    <n v="202003"/>
    <x v="0"/>
    <x v="2"/>
    <x v="1"/>
    <x v="262"/>
    <x v="1"/>
    <x v="1"/>
    <x v="3"/>
    <x v="2874"/>
    <x v="19"/>
    <n v="100.42"/>
    <n v="74.52"/>
    <n v="25.900000000000006"/>
    <x v="0"/>
    <s v="WRITING1558487"/>
  </r>
  <r>
    <n v="202003"/>
    <x v="0"/>
    <x v="2"/>
    <x v="1"/>
    <x v="262"/>
    <x v="1"/>
    <x v="1"/>
    <x v="3"/>
    <x v="2875"/>
    <x v="6"/>
    <n v="9.86"/>
    <n v="7.82"/>
    <n v="2.0399999999999991"/>
    <x v="0"/>
    <s v="WRITING1558862"/>
  </r>
  <r>
    <n v="202003"/>
    <x v="0"/>
    <x v="2"/>
    <x v="1"/>
    <x v="262"/>
    <x v="1"/>
    <x v="6"/>
    <x v="11"/>
    <x v="2874"/>
    <x v="50"/>
    <n v="864.96"/>
    <n v="448.4"/>
    <n v="416.56000000000006"/>
    <x v="0"/>
    <s v="AUDIO1558487"/>
  </r>
  <r>
    <n v="202003"/>
    <x v="0"/>
    <x v="2"/>
    <x v="1"/>
    <x v="263"/>
    <x v="1"/>
    <x v="0"/>
    <x v="18"/>
    <x v="2876"/>
    <x v="8"/>
    <n v="65.599999999999994"/>
    <n v="24.64"/>
    <n v="40.959999999999994"/>
    <x v="0"/>
    <s v="BACKPACKS1558265"/>
  </r>
  <r>
    <n v="202003"/>
    <x v="0"/>
    <x v="2"/>
    <x v="1"/>
    <x v="264"/>
    <x v="1"/>
    <x v="0"/>
    <x v="18"/>
    <x v="2877"/>
    <x v="94"/>
    <n v="2183.16"/>
    <n v="824.7"/>
    <n v="1358.4599999999998"/>
    <x v="0"/>
    <s v="BACKPACKS1556071"/>
  </r>
  <r>
    <n v="202003"/>
    <x v="0"/>
    <x v="2"/>
    <x v="1"/>
    <x v="264"/>
    <x v="1"/>
    <x v="1"/>
    <x v="17"/>
    <x v="2878"/>
    <x v="73"/>
    <n v="450"/>
    <n v="390"/>
    <n v="60"/>
    <x v="0"/>
    <s v="GENERAL1557709"/>
  </r>
  <r>
    <n v="202003"/>
    <x v="0"/>
    <x v="2"/>
    <x v="1"/>
    <x v="264"/>
    <x v="1"/>
    <x v="1"/>
    <x v="3"/>
    <x v="2879"/>
    <x v="18"/>
    <n v="110"/>
    <n v="65.959999999999994"/>
    <n v="44.040000000000006"/>
    <x v="0"/>
    <s v="WRITING1558638"/>
  </r>
  <r>
    <n v="202003"/>
    <x v="0"/>
    <x v="2"/>
    <x v="1"/>
    <x v="264"/>
    <x v="1"/>
    <x v="8"/>
    <x v="16"/>
    <x v="2880"/>
    <x v="170"/>
    <n v="2197.6"/>
    <n v="2041.8"/>
    <n v="155.79999999999995"/>
    <x v="0"/>
    <s v="MEMORY1553295"/>
  </r>
  <r>
    <n v="202003"/>
    <x v="0"/>
    <x v="2"/>
    <x v="1"/>
    <x v="265"/>
    <x v="1"/>
    <x v="0"/>
    <x v="27"/>
    <x v="2881"/>
    <x v="7"/>
    <n v="0.64"/>
    <n v="0.36"/>
    <n v="0.28000000000000003"/>
    <x v="0"/>
    <s v="TRAVEL GIFTS1558595"/>
  </r>
  <r>
    <n v="202003"/>
    <x v="0"/>
    <x v="2"/>
    <x v="1"/>
    <x v="265"/>
    <x v="1"/>
    <x v="1"/>
    <x v="14"/>
    <x v="2882"/>
    <x v="0"/>
    <n v="316"/>
    <n v="185.52"/>
    <n v="130.47999999999999"/>
    <x v="0"/>
    <s v="STATIONERY1558831"/>
  </r>
  <r>
    <n v="202003"/>
    <x v="0"/>
    <x v="2"/>
    <x v="1"/>
    <x v="265"/>
    <x v="1"/>
    <x v="5"/>
    <x v="24"/>
    <x v="2881"/>
    <x v="7"/>
    <n v="1.52"/>
    <n v="0.72"/>
    <n v="0.8"/>
    <x v="0"/>
    <s v="HBA1558595"/>
  </r>
  <r>
    <n v="202003"/>
    <x v="0"/>
    <x v="2"/>
    <x v="1"/>
    <x v="265"/>
    <x v="1"/>
    <x v="5"/>
    <x v="30"/>
    <x v="2883"/>
    <x v="48"/>
    <n v="64.5"/>
    <n v="43.26"/>
    <n v="21.240000000000002"/>
    <x v="0"/>
    <s v="OUTDOOR &amp; LEISURE1559171"/>
  </r>
  <r>
    <n v="202003"/>
    <x v="0"/>
    <x v="2"/>
    <x v="1"/>
    <x v="265"/>
    <x v="1"/>
    <x v="3"/>
    <x v="15"/>
    <x v="2882"/>
    <x v="129"/>
    <n v="388"/>
    <n v="27.06"/>
    <n v="360.94"/>
    <x v="0"/>
    <s v="DECORATION CHARGES1558831"/>
  </r>
  <r>
    <n v="202003"/>
    <x v="0"/>
    <x v="2"/>
    <x v="1"/>
    <x v="265"/>
    <x v="1"/>
    <x v="6"/>
    <x v="32"/>
    <x v="2884"/>
    <x v="7"/>
    <n v="10.36"/>
    <n v="7.82"/>
    <n v="2.5399999999999991"/>
    <x v="0"/>
    <s v="GENERAL TECH1559438"/>
  </r>
  <r>
    <n v="202003"/>
    <x v="0"/>
    <x v="2"/>
    <x v="1"/>
    <x v="265"/>
    <x v="1"/>
    <x v="6"/>
    <x v="12"/>
    <x v="2884"/>
    <x v="6"/>
    <n v="18.739999999999998"/>
    <n v="9.6"/>
    <n v="9.1399999999999988"/>
    <x v="0"/>
    <s v="POWER1559438"/>
  </r>
  <r>
    <n v="202003"/>
    <x v="0"/>
    <x v="2"/>
    <x v="1"/>
    <x v="498"/>
    <x v="0"/>
    <x v="7"/>
    <x v="13"/>
    <x v="2885"/>
    <x v="15"/>
    <n v="239"/>
    <n v="90.52"/>
    <n v="148.48000000000002"/>
    <x v="0"/>
    <s v="SPORT BOTTLES1549323"/>
  </r>
  <r>
    <n v="202003"/>
    <x v="0"/>
    <x v="2"/>
    <x v="1"/>
    <x v="498"/>
    <x v="0"/>
    <x v="3"/>
    <x v="15"/>
    <x v="2885"/>
    <x v="38"/>
    <n v="103"/>
    <n v="22.18"/>
    <n v="80.819999999999993"/>
    <x v="0"/>
    <s v="DECORATION CHARGES1549323"/>
  </r>
  <r>
    <n v="202003"/>
    <x v="0"/>
    <x v="2"/>
    <x v="1"/>
    <x v="500"/>
    <x v="0"/>
    <x v="2"/>
    <x v="6"/>
    <x v="2886"/>
    <x v="7"/>
    <n v="15.16"/>
    <n v="9.1999999999999993"/>
    <n v="5.9600000000000009"/>
    <x v="0"/>
    <s v="T-SHIRTS &amp; ACTIVE TOPS1558176"/>
  </r>
  <r>
    <n v="202003"/>
    <x v="0"/>
    <x v="2"/>
    <x v="1"/>
    <x v="269"/>
    <x v="0"/>
    <x v="6"/>
    <x v="32"/>
    <x v="2887"/>
    <x v="175"/>
    <n v="3197.88"/>
    <n v="2653.56"/>
    <n v="544.32000000000016"/>
    <x v="0"/>
    <s v="GENERAL TECH1559737"/>
  </r>
  <r>
    <n v="202003"/>
    <x v="0"/>
    <x v="2"/>
    <x v="1"/>
    <x v="270"/>
    <x v="1"/>
    <x v="0"/>
    <x v="27"/>
    <x v="2888"/>
    <x v="6"/>
    <n v="3.88"/>
    <n v="1.64"/>
    <n v="2.2400000000000002"/>
    <x v="0"/>
    <s v="TRAVEL GIFTS1559255"/>
  </r>
  <r>
    <n v="202003"/>
    <x v="0"/>
    <x v="2"/>
    <x v="1"/>
    <x v="270"/>
    <x v="1"/>
    <x v="5"/>
    <x v="30"/>
    <x v="2888"/>
    <x v="6"/>
    <n v="4.92"/>
    <n v="2.2599999999999998"/>
    <n v="2.66"/>
    <x v="0"/>
    <s v="OUTDOOR &amp; LEISURE1559255"/>
  </r>
  <r>
    <n v="202003"/>
    <x v="0"/>
    <x v="2"/>
    <x v="1"/>
    <x v="272"/>
    <x v="1"/>
    <x v="1"/>
    <x v="17"/>
    <x v="2889"/>
    <x v="21"/>
    <n v="195"/>
    <n v="175"/>
    <n v="20"/>
    <x v="0"/>
    <s v="GENERAL1557382"/>
  </r>
  <r>
    <n v="202003"/>
    <x v="0"/>
    <x v="2"/>
    <x v="1"/>
    <x v="272"/>
    <x v="1"/>
    <x v="1"/>
    <x v="17"/>
    <x v="2890"/>
    <x v="113"/>
    <n v="3700"/>
    <n v="3000"/>
    <n v="700"/>
    <x v="0"/>
    <s v="GENERAL1557597"/>
  </r>
  <r>
    <n v="202003"/>
    <x v="0"/>
    <x v="2"/>
    <x v="1"/>
    <x v="272"/>
    <x v="1"/>
    <x v="1"/>
    <x v="17"/>
    <x v="2891"/>
    <x v="113"/>
    <n v="2600"/>
    <n v="2100"/>
    <n v="500"/>
    <x v="0"/>
    <s v="GENERAL1559234"/>
  </r>
  <r>
    <n v="202003"/>
    <x v="0"/>
    <x v="2"/>
    <x v="1"/>
    <x v="273"/>
    <x v="1"/>
    <x v="1"/>
    <x v="17"/>
    <x v="2892"/>
    <x v="152"/>
    <n v="2200"/>
    <n v="1851.86"/>
    <n v="348.1400000000001"/>
    <x v="0"/>
    <s v="GENERAL1556084"/>
  </r>
  <r>
    <n v="202003"/>
    <x v="0"/>
    <x v="2"/>
    <x v="1"/>
    <x v="273"/>
    <x v="1"/>
    <x v="1"/>
    <x v="14"/>
    <x v="2893"/>
    <x v="21"/>
    <n v="260"/>
    <n v="165.58"/>
    <n v="94.419999999999987"/>
    <x v="0"/>
    <s v="STATIONERY1557307"/>
  </r>
  <r>
    <n v="202003"/>
    <x v="0"/>
    <x v="2"/>
    <x v="1"/>
    <x v="273"/>
    <x v="1"/>
    <x v="3"/>
    <x v="15"/>
    <x v="2893"/>
    <x v="24"/>
    <n v="55"/>
    <n v="10.02"/>
    <n v="44.980000000000004"/>
    <x v="0"/>
    <s v="DECORATION CHARGES1557307"/>
  </r>
  <r>
    <n v="202003"/>
    <x v="0"/>
    <x v="2"/>
    <x v="1"/>
    <x v="278"/>
    <x v="1"/>
    <x v="7"/>
    <x v="13"/>
    <x v="2894"/>
    <x v="51"/>
    <n v="709"/>
    <n v="348.26"/>
    <n v="360.74"/>
    <x v="0"/>
    <s v="SPORT BOTTLES1558590"/>
  </r>
  <r>
    <n v="202003"/>
    <x v="0"/>
    <x v="2"/>
    <x v="1"/>
    <x v="278"/>
    <x v="1"/>
    <x v="3"/>
    <x v="15"/>
    <x v="2894"/>
    <x v="52"/>
    <n v="196"/>
    <n v="23.46"/>
    <n v="172.54"/>
    <x v="0"/>
    <s v="DECORATION CHARGES1558590"/>
  </r>
  <r>
    <n v="202003"/>
    <x v="0"/>
    <x v="2"/>
    <x v="1"/>
    <x v="279"/>
    <x v="1"/>
    <x v="0"/>
    <x v="20"/>
    <x v="2895"/>
    <x v="32"/>
    <n v="880"/>
    <n v="504.52"/>
    <n v="375.48"/>
    <x v="0"/>
    <s v="TOTES1558868"/>
  </r>
  <r>
    <n v="202003"/>
    <x v="0"/>
    <x v="2"/>
    <x v="1"/>
    <x v="279"/>
    <x v="1"/>
    <x v="7"/>
    <x v="29"/>
    <x v="2896"/>
    <x v="426"/>
    <n v="1274.8800000000001"/>
    <n v="993.28"/>
    <n v="281.60000000000014"/>
    <x v="0"/>
    <s v="CERAMICS1559421"/>
  </r>
  <r>
    <n v="202003"/>
    <x v="0"/>
    <x v="2"/>
    <x v="1"/>
    <x v="279"/>
    <x v="1"/>
    <x v="1"/>
    <x v="17"/>
    <x v="2897"/>
    <x v="73"/>
    <n v="1710"/>
    <n v="1500"/>
    <n v="210"/>
    <x v="0"/>
    <s v="GENERAL1557623"/>
  </r>
  <r>
    <n v="202003"/>
    <x v="0"/>
    <x v="2"/>
    <x v="1"/>
    <x v="279"/>
    <x v="1"/>
    <x v="1"/>
    <x v="17"/>
    <x v="2898"/>
    <x v="16"/>
    <n v="128"/>
    <n v="73.16"/>
    <n v="54.84"/>
    <x v="0"/>
    <s v="GENERAL1558484"/>
  </r>
  <r>
    <n v="202003"/>
    <x v="0"/>
    <x v="2"/>
    <x v="1"/>
    <x v="279"/>
    <x v="1"/>
    <x v="1"/>
    <x v="17"/>
    <x v="2899"/>
    <x v="427"/>
    <n v="5100"/>
    <n v="11156.76"/>
    <n v="-6056.76"/>
    <x v="0"/>
    <s v="GENERAL1558870"/>
  </r>
  <r>
    <n v="202003"/>
    <x v="0"/>
    <x v="2"/>
    <x v="1"/>
    <x v="279"/>
    <x v="1"/>
    <x v="1"/>
    <x v="14"/>
    <x v="2900"/>
    <x v="6"/>
    <n v="0.18"/>
    <n v="0.08"/>
    <n v="9.9999999999999992E-2"/>
    <x v="0"/>
    <s v="STATIONERY1558093"/>
  </r>
  <r>
    <n v="202003"/>
    <x v="0"/>
    <x v="2"/>
    <x v="1"/>
    <x v="279"/>
    <x v="1"/>
    <x v="1"/>
    <x v="14"/>
    <x v="2901"/>
    <x v="113"/>
    <n v="800"/>
    <n v="407.44"/>
    <n v="392.56"/>
    <x v="0"/>
    <s v="STATIONERY1558791"/>
  </r>
  <r>
    <n v="202003"/>
    <x v="0"/>
    <x v="2"/>
    <x v="1"/>
    <x v="279"/>
    <x v="1"/>
    <x v="1"/>
    <x v="14"/>
    <x v="2902"/>
    <x v="428"/>
    <n v="2532.6"/>
    <n v="2154.6"/>
    <n v="378"/>
    <x v="0"/>
    <s v="STATIONERY1559519"/>
  </r>
  <r>
    <n v="202003"/>
    <x v="0"/>
    <x v="2"/>
    <x v="1"/>
    <x v="280"/>
    <x v="0"/>
    <x v="0"/>
    <x v="20"/>
    <x v="2903"/>
    <x v="6"/>
    <n v="4.32"/>
    <n v="1.64"/>
    <n v="2.6800000000000006"/>
    <x v="0"/>
    <s v="TOTES1558726"/>
  </r>
  <r>
    <n v="202003"/>
    <x v="0"/>
    <x v="2"/>
    <x v="1"/>
    <x v="280"/>
    <x v="0"/>
    <x v="7"/>
    <x v="35"/>
    <x v="2903"/>
    <x v="6"/>
    <n v="22.26"/>
    <n v="8.1"/>
    <n v="14.160000000000002"/>
    <x v="0"/>
    <s v="SPECIALTIES &amp; PACKAGING1558726"/>
  </r>
  <r>
    <n v="202003"/>
    <x v="0"/>
    <x v="2"/>
    <x v="1"/>
    <x v="280"/>
    <x v="0"/>
    <x v="7"/>
    <x v="13"/>
    <x v="2904"/>
    <x v="212"/>
    <n v="348"/>
    <n v="98.08"/>
    <n v="249.92000000000002"/>
    <x v="0"/>
    <s v="SPORT BOTTLES1557447"/>
  </r>
  <r>
    <n v="202003"/>
    <x v="0"/>
    <x v="2"/>
    <x v="1"/>
    <x v="280"/>
    <x v="0"/>
    <x v="5"/>
    <x v="30"/>
    <x v="2903"/>
    <x v="6"/>
    <n v="2.2999999999999998"/>
    <n v="0.86"/>
    <n v="1.44"/>
    <x v="0"/>
    <s v="OUTDOOR &amp; LEISURE1558726"/>
  </r>
  <r>
    <n v="202003"/>
    <x v="0"/>
    <x v="2"/>
    <x v="1"/>
    <x v="280"/>
    <x v="0"/>
    <x v="3"/>
    <x v="15"/>
    <x v="2904"/>
    <x v="273"/>
    <n v="159"/>
    <n v="22.68"/>
    <n v="136.32"/>
    <x v="0"/>
    <s v="DECORATION CHARGES1557447"/>
  </r>
  <r>
    <n v="202003"/>
    <x v="0"/>
    <x v="2"/>
    <x v="1"/>
    <x v="282"/>
    <x v="1"/>
    <x v="0"/>
    <x v="26"/>
    <x v="2905"/>
    <x v="15"/>
    <n v="499"/>
    <n v="309.04000000000002"/>
    <n v="189.95999999999998"/>
    <x v="0"/>
    <s v="DUFFELS1557555"/>
  </r>
  <r>
    <n v="202003"/>
    <x v="0"/>
    <x v="2"/>
    <x v="1"/>
    <x v="282"/>
    <x v="1"/>
    <x v="1"/>
    <x v="2"/>
    <x v="2906"/>
    <x v="16"/>
    <n v="1058"/>
    <n v="709.44"/>
    <n v="348.55999999999995"/>
    <x v="0"/>
    <s v="UMBRELLAS1557552"/>
  </r>
  <r>
    <n v="202003"/>
    <x v="0"/>
    <x v="2"/>
    <x v="1"/>
    <x v="282"/>
    <x v="1"/>
    <x v="2"/>
    <x v="5"/>
    <x v="2907"/>
    <x v="16"/>
    <n v="810"/>
    <n v="419.52"/>
    <n v="390.48"/>
    <x v="0"/>
    <s v="POLOS1559436"/>
  </r>
  <r>
    <n v="202003"/>
    <x v="0"/>
    <x v="2"/>
    <x v="1"/>
    <x v="282"/>
    <x v="1"/>
    <x v="3"/>
    <x v="15"/>
    <x v="2906"/>
    <x v="42"/>
    <n v="336"/>
    <n v="45.92"/>
    <n v="290.08"/>
    <x v="0"/>
    <s v="DECORATION CHARGES1557552"/>
  </r>
  <r>
    <n v="202003"/>
    <x v="0"/>
    <x v="2"/>
    <x v="1"/>
    <x v="282"/>
    <x v="1"/>
    <x v="3"/>
    <x v="15"/>
    <x v="2905"/>
    <x v="38"/>
    <n v="229"/>
    <n v="3.44"/>
    <n v="225.56"/>
    <x v="0"/>
    <s v="DECORATION CHARGES1557555"/>
  </r>
  <r>
    <n v="202003"/>
    <x v="0"/>
    <x v="2"/>
    <x v="1"/>
    <x v="502"/>
    <x v="0"/>
    <x v="1"/>
    <x v="17"/>
    <x v="2908"/>
    <x v="6"/>
    <n v="46"/>
    <n v="41.3"/>
    <n v="4.7000000000000028"/>
    <x v="0"/>
    <s v="GENERAL1558107"/>
  </r>
  <r>
    <n v="202003"/>
    <x v="0"/>
    <x v="2"/>
    <x v="1"/>
    <x v="502"/>
    <x v="0"/>
    <x v="1"/>
    <x v="17"/>
    <x v="2909"/>
    <x v="6"/>
    <n v="46"/>
    <n v="45.74"/>
    <n v="0.25999999999999801"/>
    <x v="0"/>
    <s v="GENERAL1558508"/>
  </r>
  <r>
    <n v="202003"/>
    <x v="0"/>
    <x v="2"/>
    <x v="1"/>
    <x v="504"/>
    <x v="0"/>
    <x v="0"/>
    <x v="26"/>
    <x v="2910"/>
    <x v="7"/>
    <n v="19.760000000000002"/>
    <n v="6.74"/>
    <n v="13.020000000000001"/>
    <x v="0"/>
    <s v="DUFFELS1558952"/>
  </r>
  <r>
    <n v="202003"/>
    <x v="0"/>
    <x v="2"/>
    <x v="1"/>
    <x v="504"/>
    <x v="0"/>
    <x v="1"/>
    <x v="14"/>
    <x v="2910"/>
    <x v="6"/>
    <n v="1.94"/>
    <n v="1.08"/>
    <n v="0.85999999999999988"/>
    <x v="0"/>
    <s v="STATIONERY1558952"/>
  </r>
  <r>
    <n v="202003"/>
    <x v="0"/>
    <x v="2"/>
    <x v="1"/>
    <x v="285"/>
    <x v="1"/>
    <x v="0"/>
    <x v="26"/>
    <x v="2911"/>
    <x v="6"/>
    <n v="21.98"/>
    <n v="9.4"/>
    <n v="12.58"/>
    <x v="0"/>
    <s v="DUFFELS1558382"/>
  </r>
  <r>
    <n v="202003"/>
    <x v="0"/>
    <x v="2"/>
    <x v="1"/>
    <x v="285"/>
    <x v="1"/>
    <x v="7"/>
    <x v="31"/>
    <x v="2912"/>
    <x v="16"/>
    <n v="1558"/>
    <n v="723.46"/>
    <n v="834.54"/>
    <x v="0"/>
    <s v="MUGS &amp; TUMBLERS1558838"/>
  </r>
  <r>
    <n v="202003"/>
    <x v="0"/>
    <x v="2"/>
    <x v="1"/>
    <x v="285"/>
    <x v="1"/>
    <x v="7"/>
    <x v="35"/>
    <x v="2913"/>
    <x v="429"/>
    <n v="-300"/>
    <n v="-136.91999999999999"/>
    <n v="-163.08000000000001"/>
    <x v="1"/>
    <s v="SPECIALTIES &amp; PACKAGING1559607"/>
  </r>
  <r>
    <n v="202003"/>
    <x v="0"/>
    <x v="2"/>
    <x v="1"/>
    <x v="285"/>
    <x v="1"/>
    <x v="7"/>
    <x v="13"/>
    <x v="2911"/>
    <x v="91"/>
    <n v="399.96"/>
    <n v="240.84"/>
    <n v="159.11999999999998"/>
    <x v="0"/>
    <s v="SPORT BOTTLES1558382"/>
  </r>
  <r>
    <n v="202003"/>
    <x v="0"/>
    <x v="2"/>
    <x v="1"/>
    <x v="285"/>
    <x v="1"/>
    <x v="1"/>
    <x v="17"/>
    <x v="2911"/>
    <x v="13"/>
    <n v="22.9"/>
    <n v="10.9"/>
    <n v="11.999999999999998"/>
    <x v="0"/>
    <s v="GENERAL1558382"/>
  </r>
  <r>
    <n v="202003"/>
    <x v="0"/>
    <x v="2"/>
    <x v="1"/>
    <x v="285"/>
    <x v="1"/>
    <x v="5"/>
    <x v="23"/>
    <x v="2914"/>
    <x v="123"/>
    <n v="150.80000000000001"/>
    <n v="99.58"/>
    <n v="51.220000000000013"/>
    <x v="0"/>
    <s v="SAFETY AUTO &amp; TOOLS1558362"/>
  </r>
  <r>
    <n v="202003"/>
    <x v="0"/>
    <x v="2"/>
    <x v="1"/>
    <x v="285"/>
    <x v="1"/>
    <x v="5"/>
    <x v="23"/>
    <x v="2911"/>
    <x v="6"/>
    <n v="1.24"/>
    <n v="0.68"/>
    <n v="0.55999999999999994"/>
    <x v="0"/>
    <s v="SAFETY AUTO &amp; TOOLS1558382"/>
  </r>
  <r>
    <n v="202003"/>
    <x v="0"/>
    <x v="2"/>
    <x v="1"/>
    <x v="285"/>
    <x v="1"/>
    <x v="5"/>
    <x v="23"/>
    <x v="2915"/>
    <x v="71"/>
    <n v="60.9"/>
    <n v="51.86"/>
    <n v="9.0399999999999991"/>
    <x v="0"/>
    <s v="SAFETY AUTO &amp; TOOLS1559183"/>
  </r>
  <r>
    <n v="202003"/>
    <x v="0"/>
    <x v="2"/>
    <x v="1"/>
    <x v="285"/>
    <x v="1"/>
    <x v="3"/>
    <x v="15"/>
    <x v="2912"/>
    <x v="42"/>
    <n v="156"/>
    <n v="23.18"/>
    <n v="132.82"/>
    <x v="0"/>
    <s v="DECORATION CHARGES1558838"/>
  </r>
  <r>
    <n v="202003"/>
    <x v="0"/>
    <x v="2"/>
    <x v="1"/>
    <x v="285"/>
    <x v="1"/>
    <x v="6"/>
    <x v="11"/>
    <x v="2916"/>
    <x v="354"/>
    <n v="89.04"/>
    <n v="99.74"/>
    <n v="-10.699999999999989"/>
    <x v="0"/>
    <s v="AUDIO1558836"/>
  </r>
  <r>
    <n v="202003"/>
    <x v="0"/>
    <x v="2"/>
    <x v="1"/>
    <x v="285"/>
    <x v="1"/>
    <x v="6"/>
    <x v="32"/>
    <x v="2917"/>
    <x v="308"/>
    <n v="558.36"/>
    <n v="432.32"/>
    <n v="126.04000000000002"/>
    <x v="0"/>
    <s v="GENERAL TECH1558567"/>
  </r>
  <r>
    <n v="202003"/>
    <x v="0"/>
    <x v="2"/>
    <x v="1"/>
    <x v="285"/>
    <x v="1"/>
    <x v="6"/>
    <x v="32"/>
    <x v="2918"/>
    <x v="15"/>
    <n v="99"/>
    <n v="76.66"/>
    <n v="22.340000000000003"/>
    <x v="0"/>
    <s v="GENERAL TECH1558914"/>
  </r>
  <r>
    <n v="202003"/>
    <x v="0"/>
    <x v="2"/>
    <x v="1"/>
    <x v="579"/>
    <x v="0"/>
    <x v="7"/>
    <x v="29"/>
    <x v="2919"/>
    <x v="16"/>
    <n v="204"/>
    <n v="91.36"/>
    <n v="112.64"/>
    <x v="0"/>
    <s v="CERAMICS1558680"/>
  </r>
  <r>
    <n v="202003"/>
    <x v="0"/>
    <x v="2"/>
    <x v="1"/>
    <x v="579"/>
    <x v="0"/>
    <x v="3"/>
    <x v="15"/>
    <x v="2919"/>
    <x v="242"/>
    <n v="276"/>
    <n v="55.64"/>
    <n v="220.36"/>
    <x v="0"/>
    <s v="DECORATION CHARGES1558680"/>
  </r>
  <r>
    <n v="202003"/>
    <x v="0"/>
    <x v="2"/>
    <x v="1"/>
    <x v="286"/>
    <x v="0"/>
    <x v="1"/>
    <x v="2"/>
    <x v="2920"/>
    <x v="98"/>
    <n v="175.2"/>
    <n v="50.44"/>
    <n v="124.75999999999999"/>
    <x v="0"/>
    <s v="UMBRELLAS1558168"/>
  </r>
  <r>
    <n v="202003"/>
    <x v="0"/>
    <x v="2"/>
    <x v="1"/>
    <x v="286"/>
    <x v="0"/>
    <x v="1"/>
    <x v="2"/>
    <x v="2921"/>
    <x v="9"/>
    <n v="153.84"/>
    <n v="50.08"/>
    <n v="103.76"/>
    <x v="0"/>
    <s v="UMBRELLAS1558808"/>
  </r>
  <r>
    <n v="202003"/>
    <x v="0"/>
    <x v="2"/>
    <x v="1"/>
    <x v="286"/>
    <x v="0"/>
    <x v="1"/>
    <x v="2"/>
    <x v="2922"/>
    <x v="7"/>
    <n v="51.28"/>
    <n v="16.7"/>
    <n v="34.58"/>
    <x v="0"/>
    <s v="UMBRELLAS1559353"/>
  </r>
  <r>
    <n v="202003"/>
    <x v="0"/>
    <x v="2"/>
    <x v="1"/>
    <x v="287"/>
    <x v="1"/>
    <x v="5"/>
    <x v="24"/>
    <x v="2923"/>
    <x v="366"/>
    <n v="5508"/>
    <n v="3774"/>
    <n v="1734"/>
    <x v="0"/>
    <s v="HBA1559512"/>
  </r>
  <r>
    <n v="202003"/>
    <x v="0"/>
    <x v="2"/>
    <x v="1"/>
    <x v="288"/>
    <x v="0"/>
    <x v="1"/>
    <x v="2"/>
    <x v="2924"/>
    <x v="6"/>
    <n v="6.98"/>
    <n v="4"/>
    <n v="2.9800000000000004"/>
    <x v="0"/>
    <s v="UMBRELLAS1558546"/>
  </r>
  <r>
    <n v="202003"/>
    <x v="0"/>
    <x v="2"/>
    <x v="1"/>
    <x v="288"/>
    <x v="0"/>
    <x v="1"/>
    <x v="2"/>
    <x v="2925"/>
    <x v="140"/>
    <n v="62.82"/>
    <n v="36.06"/>
    <n v="26.759999999999998"/>
    <x v="0"/>
    <s v="UMBRELLAS1559107"/>
  </r>
  <r>
    <n v="202003"/>
    <x v="0"/>
    <x v="2"/>
    <x v="1"/>
    <x v="288"/>
    <x v="0"/>
    <x v="1"/>
    <x v="3"/>
    <x v="2924"/>
    <x v="6"/>
    <n v="0.62"/>
    <n v="0.26"/>
    <n v="0.36"/>
    <x v="0"/>
    <s v="WRITING1558546"/>
  </r>
  <r>
    <n v="202003"/>
    <x v="0"/>
    <x v="2"/>
    <x v="1"/>
    <x v="289"/>
    <x v="0"/>
    <x v="1"/>
    <x v="17"/>
    <x v="2926"/>
    <x v="76"/>
    <n v="969.5"/>
    <n v="461.72"/>
    <n v="507.78"/>
    <x v="0"/>
    <s v="GENERAL1559511"/>
  </r>
  <r>
    <n v="202003"/>
    <x v="0"/>
    <x v="2"/>
    <x v="1"/>
    <x v="290"/>
    <x v="1"/>
    <x v="7"/>
    <x v="13"/>
    <x v="2927"/>
    <x v="106"/>
    <n v="223.72"/>
    <n v="118.26"/>
    <n v="105.46"/>
    <x v="0"/>
    <s v="SPORT BOTTLES1559496"/>
  </r>
  <r>
    <n v="202003"/>
    <x v="0"/>
    <x v="2"/>
    <x v="1"/>
    <x v="290"/>
    <x v="1"/>
    <x v="2"/>
    <x v="5"/>
    <x v="2928"/>
    <x v="8"/>
    <n v="52.4"/>
    <n v="25.88"/>
    <n v="26.52"/>
    <x v="0"/>
    <s v="POLOS1558755"/>
  </r>
  <r>
    <n v="202003"/>
    <x v="0"/>
    <x v="2"/>
    <x v="1"/>
    <x v="290"/>
    <x v="1"/>
    <x v="2"/>
    <x v="5"/>
    <x v="2929"/>
    <x v="9"/>
    <n v="78.599999999999994"/>
    <n v="38.82"/>
    <n v="39.779999999999994"/>
    <x v="0"/>
    <s v="POLOS1559051"/>
  </r>
  <r>
    <n v="202003"/>
    <x v="0"/>
    <x v="2"/>
    <x v="1"/>
    <x v="290"/>
    <x v="1"/>
    <x v="2"/>
    <x v="6"/>
    <x v="2928"/>
    <x v="393"/>
    <n v="6608.32"/>
    <n v="4464.1000000000004"/>
    <n v="2144.2199999999993"/>
    <x v="0"/>
    <s v="T-SHIRTS &amp; ACTIVE TOPS1558755"/>
  </r>
  <r>
    <n v="202003"/>
    <x v="0"/>
    <x v="2"/>
    <x v="1"/>
    <x v="290"/>
    <x v="1"/>
    <x v="2"/>
    <x v="6"/>
    <x v="2929"/>
    <x v="372"/>
    <n v="203.32"/>
    <n v="121.54"/>
    <n v="81.779999999999987"/>
    <x v="0"/>
    <s v="T-SHIRTS &amp; ACTIVE TOPS1559051"/>
  </r>
  <r>
    <n v="202003"/>
    <x v="0"/>
    <x v="2"/>
    <x v="1"/>
    <x v="290"/>
    <x v="1"/>
    <x v="10"/>
    <x v="36"/>
    <x v="2928"/>
    <x v="13"/>
    <n v="171.7"/>
    <n v="66.36"/>
    <n v="105.33999999999999"/>
    <x v="0"/>
    <s v="SHIRTS1558755"/>
  </r>
  <r>
    <n v="202003"/>
    <x v="0"/>
    <x v="2"/>
    <x v="1"/>
    <x v="290"/>
    <x v="1"/>
    <x v="10"/>
    <x v="36"/>
    <x v="2929"/>
    <x v="2"/>
    <n v="343.4"/>
    <n v="139"/>
    <n v="204.39999999999998"/>
    <x v="0"/>
    <s v="SHIRTS1559051"/>
  </r>
  <r>
    <n v="202003"/>
    <x v="0"/>
    <x v="2"/>
    <x v="1"/>
    <x v="292"/>
    <x v="1"/>
    <x v="7"/>
    <x v="13"/>
    <x v="2930"/>
    <x v="211"/>
    <n v="-13.98"/>
    <n v="-6.82"/>
    <n v="-7.16"/>
    <x v="1"/>
    <s v="SPORT BOTTLES1558960"/>
  </r>
  <r>
    <n v="202003"/>
    <x v="0"/>
    <x v="2"/>
    <x v="1"/>
    <x v="292"/>
    <x v="1"/>
    <x v="7"/>
    <x v="13"/>
    <x v="2931"/>
    <x v="156"/>
    <n v="-279.60000000000002"/>
    <n v="-136.4"/>
    <n v="-143.20000000000002"/>
    <x v="1"/>
    <s v="SPORT BOTTLES1559608"/>
  </r>
  <r>
    <n v="202003"/>
    <x v="0"/>
    <x v="2"/>
    <x v="1"/>
    <x v="292"/>
    <x v="1"/>
    <x v="4"/>
    <x v="34"/>
    <x v="2932"/>
    <x v="6"/>
    <n v="45.98"/>
    <n v="28.08"/>
    <n v="17.899999999999999"/>
    <x v="0"/>
    <s v="VESTS-BODYWARMERS1558727"/>
  </r>
  <r>
    <n v="202003"/>
    <x v="0"/>
    <x v="2"/>
    <x v="1"/>
    <x v="292"/>
    <x v="1"/>
    <x v="6"/>
    <x v="32"/>
    <x v="2933"/>
    <x v="6"/>
    <n v="167"/>
    <n v="151.24"/>
    <n v="15.759999999999991"/>
    <x v="0"/>
    <s v="GENERAL TECH1558678"/>
  </r>
  <r>
    <n v="202003"/>
    <x v="0"/>
    <x v="2"/>
    <x v="1"/>
    <x v="505"/>
    <x v="1"/>
    <x v="7"/>
    <x v="13"/>
    <x v="2934"/>
    <x v="16"/>
    <n v="230"/>
    <n v="130.04"/>
    <n v="99.960000000000008"/>
    <x v="0"/>
    <s v="SPORT BOTTLES1559096"/>
  </r>
  <r>
    <n v="202003"/>
    <x v="0"/>
    <x v="2"/>
    <x v="1"/>
    <x v="505"/>
    <x v="1"/>
    <x v="1"/>
    <x v="2"/>
    <x v="2935"/>
    <x v="22"/>
    <n v="459.6"/>
    <n v="214.78"/>
    <n v="244.82000000000002"/>
    <x v="0"/>
    <s v="UMBRELLAS1558248"/>
  </r>
  <r>
    <n v="202003"/>
    <x v="0"/>
    <x v="2"/>
    <x v="1"/>
    <x v="505"/>
    <x v="1"/>
    <x v="3"/>
    <x v="15"/>
    <x v="2935"/>
    <x v="23"/>
    <n v="124.4"/>
    <n v="19.579999999999998"/>
    <n v="104.82000000000001"/>
    <x v="0"/>
    <s v="DECORATION CHARGES1558248"/>
  </r>
  <r>
    <n v="202003"/>
    <x v="0"/>
    <x v="2"/>
    <x v="1"/>
    <x v="505"/>
    <x v="1"/>
    <x v="3"/>
    <x v="15"/>
    <x v="2934"/>
    <x v="42"/>
    <n v="134"/>
    <n v="23.18"/>
    <n v="110.82"/>
    <x v="0"/>
    <s v="DECORATION CHARGES1559096"/>
  </r>
  <r>
    <n v="202003"/>
    <x v="0"/>
    <x v="2"/>
    <x v="1"/>
    <x v="293"/>
    <x v="0"/>
    <x v="6"/>
    <x v="32"/>
    <x v="2936"/>
    <x v="6"/>
    <n v="3.3"/>
    <n v="1.44"/>
    <n v="1.8599999999999999"/>
    <x v="0"/>
    <s v="GENERAL TECH1558807"/>
  </r>
  <r>
    <n v="202003"/>
    <x v="0"/>
    <x v="2"/>
    <x v="1"/>
    <x v="293"/>
    <x v="0"/>
    <x v="6"/>
    <x v="32"/>
    <x v="2937"/>
    <x v="7"/>
    <n v="6.6"/>
    <n v="2.88"/>
    <n v="3.7199999999999998"/>
    <x v="0"/>
    <s v="GENERAL TECH1558812"/>
  </r>
  <r>
    <n v="202003"/>
    <x v="0"/>
    <x v="2"/>
    <x v="1"/>
    <x v="295"/>
    <x v="0"/>
    <x v="0"/>
    <x v="27"/>
    <x v="2938"/>
    <x v="34"/>
    <n v="22.44"/>
    <n v="9.5399999999999991"/>
    <n v="12.900000000000002"/>
    <x v="0"/>
    <s v="TRAVEL GIFTS1559196"/>
  </r>
  <r>
    <n v="202003"/>
    <x v="0"/>
    <x v="2"/>
    <x v="1"/>
    <x v="295"/>
    <x v="0"/>
    <x v="1"/>
    <x v="14"/>
    <x v="2938"/>
    <x v="98"/>
    <n v="61.12"/>
    <n v="40.119999999999997"/>
    <n v="21"/>
    <x v="0"/>
    <s v="STATIONERY1559196"/>
  </r>
  <r>
    <n v="202003"/>
    <x v="0"/>
    <x v="2"/>
    <x v="1"/>
    <x v="295"/>
    <x v="0"/>
    <x v="1"/>
    <x v="3"/>
    <x v="2938"/>
    <x v="373"/>
    <n v="915.34"/>
    <n v="597.22"/>
    <n v="318.12"/>
    <x v="0"/>
    <s v="WRITING1559196"/>
  </r>
  <r>
    <n v="202003"/>
    <x v="0"/>
    <x v="2"/>
    <x v="1"/>
    <x v="295"/>
    <x v="0"/>
    <x v="3"/>
    <x v="41"/>
    <x v="2938"/>
    <x v="15"/>
    <n v="7"/>
    <n v="2.46"/>
    <n v="4.54"/>
    <x v="0"/>
    <s v="SERVICE ITEMS1559196"/>
  </r>
  <r>
    <n v="202003"/>
    <x v="0"/>
    <x v="2"/>
    <x v="1"/>
    <x v="296"/>
    <x v="0"/>
    <x v="7"/>
    <x v="29"/>
    <x v="2939"/>
    <x v="173"/>
    <n v="74.88"/>
    <n v="42.56"/>
    <n v="32.319999999999993"/>
    <x v="0"/>
    <s v="CERAMICS1557719"/>
  </r>
  <r>
    <n v="202003"/>
    <x v="0"/>
    <x v="2"/>
    <x v="1"/>
    <x v="296"/>
    <x v="0"/>
    <x v="9"/>
    <x v="28"/>
    <x v="2940"/>
    <x v="16"/>
    <n v="294"/>
    <n v="122.7"/>
    <n v="171.3"/>
    <x v="0"/>
    <s v="HEADWEAR1559017"/>
  </r>
  <r>
    <n v="202003"/>
    <x v="0"/>
    <x v="2"/>
    <x v="1"/>
    <x v="296"/>
    <x v="0"/>
    <x v="3"/>
    <x v="15"/>
    <x v="2939"/>
    <x v="233"/>
    <n v="153.91999999999999"/>
    <n v="36.9"/>
    <n v="117.01999999999998"/>
    <x v="0"/>
    <s v="DECORATION CHARGES1557719"/>
  </r>
  <r>
    <n v="202003"/>
    <x v="0"/>
    <x v="2"/>
    <x v="1"/>
    <x v="297"/>
    <x v="1"/>
    <x v="0"/>
    <x v="18"/>
    <x v="2941"/>
    <x v="131"/>
    <n v="6840"/>
    <n v="3468.56"/>
    <n v="3371.44"/>
    <x v="0"/>
    <s v="BACKPACKS1558297"/>
  </r>
  <r>
    <n v="202003"/>
    <x v="0"/>
    <x v="2"/>
    <x v="1"/>
    <x v="297"/>
    <x v="1"/>
    <x v="0"/>
    <x v="20"/>
    <x v="2942"/>
    <x v="6"/>
    <n v="3.8"/>
    <n v="1.64"/>
    <n v="2.16"/>
    <x v="0"/>
    <s v="TOTES1558802"/>
  </r>
  <r>
    <n v="202003"/>
    <x v="0"/>
    <x v="2"/>
    <x v="1"/>
    <x v="297"/>
    <x v="1"/>
    <x v="0"/>
    <x v="20"/>
    <x v="2943"/>
    <x v="6"/>
    <n v="3.7"/>
    <n v="1.64"/>
    <n v="2.0600000000000005"/>
    <x v="0"/>
    <s v="TOTES1559206"/>
  </r>
  <r>
    <n v="202003"/>
    <x v="0"/>
    <x v="2"/>
    <x v="1"/>
    <x v="297"/>
    <x v="1"/>
    <x v="0"/>
    <x v="20"/>
    <x v="2944"/>
    <x v="7"/>
    <n v="9.76"/>
    <n v="3.32"/>
    <n v="6.4399999999999995"/>
    <x v="0"/>
    <s v="TOTES1559210"/>
  </r>
  <r>
    <n v="202003"/>
    <x v="0"/>
    <x v="2"/>
    <x v="1"/>
    <x v="580"/>
    <x v="0"/>
    <x v="1"/>
    <x v="3"/>
    <x v="2945"/>
    <x v="20"/>
    <n v="2082"/>
    <n v="1423.78"/>
    <n v="658.22"/>
    <x v="0"/>
    <s v="WRITING1559214"/>
  </r>
  <r>
    <n v="202003"/>
    <x v="0"/>
    <x v="2"/>
    <x v="1"/>
    <x v="580"/>
    <x v="0"/>
    <x v="3"/>
    <x v="15"/>
    <x v="2945"/>
    <x v="25"/>
    <n v="278"/>
    <n v="6.44"/>
    <n v="271.56"/>
    <x v="0"/>
    <s v="DECORATION CHARGES1559214"/>
  </r>
  <r>
    <n v="202003"/>
    <x v="0"/>
    <x v="2"/>
    <x v="1"/>
    <x v="510"/>
    <x v="1"/>
    <x v="0"/>
    <x v="18"/>
    <x v="2946"/>
    <x v="7"/>
    <n v="183.96"/>
    <n v="70.040000000000006"/>
    <n v="113.92"/>
    <x v="0"/>
    <s v="BACKPACKS1558356"/>
  </r>
  <r>
    <n v="202003"/>
    <x v="0"/>
    <x v="2"/>
    <x v="1"/>
    <x v="510"/>
    <x v="1"/>
    <x v="0"/>
    <x v="26"/>
    <x v="2946"/>
    <x v="6"/>
    <n v="42.68"/>
    <n v="16.86"/>
    <n v="25.82"/>
    <x v="0"/>
    <s v="DUFFELS1558356"/>
  </r>
  <r>
    <n v="202003"/>
    <x v="0"/>
    <x v="2"/>
    <x v="1"/>
    <x v="510"/>
    <x v="1"/>
    <x v="0"/>
    <x v="26"/>
    <x v="2947"/>
    <x v="7"/>
    <n v="91.96"/>
    <n v="47.62"/>
    <n v="44.339999999999996"/>
    <x v="0"/>
    <s v="DUFFELS1559662"/>
  </r>
  <r>
    <n v="202003"/>
    <x v="0"/>
    <x v="2"/>
    <x v="1"/>
    <x v="510"/>
    <x v="1"/>
    <x v="1"/>
    <x v="17"/>
    <x v="2948"/>
    <x v="21"/>
    <n v="230"/>
    <n v="220"/>
    <n v="10"/>
    <x v="0"/>
    <s v="GENERAL1556837"/>
  </r>
  <r>
    <n v="202003"/>
    <x v="0"/>
    <x v="2"/>
    <x v="1"/>
    <x v="510"/>
    <x v="1"/>
    <x v="3"/>
    <x v="15"/>
    <x v="2947"/>
    <x v="8"/>
    <n v="94.72"/>
    <n v="28.78"/>
    <n v="65.94"/>
    <x v="0"/>
    <s v="DECORATION CHARGES1559662"/>
  </r>
  <r>
    <n v="202003"/>
    <x v="0"/>
    <x v="2"/>
    <x v="1"/>
    <x v="298"/>
    <x v="0"/>
    <x v="1"/>
    <x v="17"/>
    <x v="2949"/>
    <x v="186"/>
    <n v="714"/>
    <n v="588"/>
    <n v="126"/>
    <x v="0"/>
    <s v="GENERAL1557537"/>
  </r>
  <r>
    <n v="202003"/>
    <x v="0"/>
    <x v="2"/>
    <x v="1"/>
    <x v="299"/>
    <x v="0"/>
    <x v="3"/>
    <x v="7"/>
    <x v="2950"/>
    <x v="9"/>
    <n v="29.9"/>
    <n v="60"/>
    <n v="-30.1"/>
    <x v="0"/>
    <s v="CATALOGUES1558656"/>
  </r>
  <r>
    <n v="202003"/>
    <x v="0"/>
    <x v="2"/>
    <x v="1"/>
    <x v="511"/>
    <x v="1"/>
    <x v="7"/>
    <x v="31"/>
    <x v="2951"/>
    <x v="7"/>
    <n v="21.96"/>
    <n v="9.1999999999999993"/>
    <n v="12.760000000000002"/>
    <x v="0"/>
    <s v="MUGS &amp; TUMBLERS1559109"/>
  </r>
  <r>
    <n v="202003"/>
    <x v="0"/>
    <x v="2"/>
    <x v="1"/>
    <x v="301"/>
    <x v="1"/>
    <x v="0"/>
    <x v="18"/>
    <x v="2952"/>
    <x v="6"/>
    <n v="24.98"/>
    <n v="9.64"/>
    <n v="15.34"/>
    <x v="0"/>
    <s v="BACKPACKS1559319"/>
  </r>
  <r>
    <n v="202003"/>
    <x v="0"/>
    <x v="2"/>
    <x v="1"/>
    <x v="301"/>
    <x v="1"/>
    <x v="0"/>
    <x v="18"/>
    <x v="2953"/>
    <x v="98"/>
    <n v="471.84"/>
    <n v="221.96"/>
    <n v="249.87999999999997"/>
    <x v="0"/>
    <s v="BACKPACKS1559467"/>
  </r>
  <r>
    <n v="202003"/>
    <x v="0"/>
    <x v="2"/>
    <x v="1"/>
    <x v="301"/>
    <x v="1"/>
    <x v="0"/>
    <x v="18"/>
    <x v="2954"/>
    <x v="6"/>
    <n v="51.98"/>
    <n v="19.64"/>
    <n v="32.339999999999996"/>
    <x v="0"/>
    <s v="BACKPACKS1559556"/>
  </r>
  <r>
    <n v="202003"/>
    <x v="0"/>
    <x v="2"/>
    <x v="1"/>
    <x v="301"/>
    <x v="1"/>
    <x v="0"/>
    <x v="18"/>
    <x v="2955"/>
    <x v="6"/>
    <n v="31.48"/>
    <n v="9.1999999999999993"/>
    <n v="22.28"/>
    <x v="0"/>
    <s v="BACKPACKS1559706"/>
  </r>
  <r>
    <n v="202003"/>
    <x v="0"/>
    <x v="2"/>
    <x v="1"/>
    <x v="301"/>
    <x v="1"/>
    <x v="0"/>
    <x v="0"/>
    <x v="2952"/>
    <x v="6"/>
    <n v="88.48"/>
    <n v="29.5"/>
    <n v="58.980000000000004"/>
    <x v="0"/>
    <s v="BUSINESS CASES1559319"/>
  </r>
  <r>
    <n v="202003"/>
    <x v="0"/>
    <x v="2"/>
    <x v="1"/>
    <x v="301"/>
    <x v="1"/>
    <x v="0"/>
    <x v="0"/>
    <x v="2954"/>
    <x v="7"/>
    <n v="117.96"/>
    <n v="41.12"/>
    <n v="76.84"/>
    <x v="0"/>
    <s v="BUSINESS CASES1559556"/>
  </r>
  <r>
    <n v="202003"/>
    <x v="0"/>
    <x v="2"/>
    <x v="1"/>
    <x v="301"/>
    <x v="1"/>
    <x v="0"/>
    <x v="0"/>
    <x v="2955"/>
    <x v="6"/>
    <n v="33.479999999999997"/>
    <n v="17.399999999999999"/>
    <n v="16.079999999999998"/>
    <x v="0"/>
    <s v="BUSINESS CASES1559706"/>
  </r>
  <r>
    <n v="202003"/>
    <x v="0"/>
    <x v="2"/>
    <x v="1"/>
    <x v="301"/>
    <x v="1"/>
    <x v="0"/>
    <x v="19"/>
    <x v="2952"/>
    <x v="6"/>
    <n v="22.98"/>
    <n v="8.48"/>
    <n v="14.5"/>
    <x v="0"/>
    <s v="COOLERS1559319"/>
  </r>
  <r>
    <n v="202003"/>
    <x v="0"/>
    <x v="2"/>
    <x v="1"/>
    <x v="301"/>
    <x v="1"/>
    <x v="0"/>
    <x v="19"/>
    <x v="2953"/>
    <x v="6"/>
    <n v="22.98"/>
    <n v="8.48"/>
    <n v="14.5"/>
    <x v="0"/>
    <s v="COOLERS1559467"/>
  </r>
  <r>
    <n v="202003"/>
    <x v="0"/>
    <x v="2"/>
    <x v="1"/>
    <x v="301"/>
    <x v="1"/>
    <x v="0"/>
    <x v="19"/>
    <x v="2955"/>
    <x v="34"/>
    <n v="68.94"/>
    <n v="25.46"/>
    <n v="43.48"/>
    <x v="0"/>
    <s v="COOLERS1559706"/>
  </r>
  <r>
    <n v="202003"/>
    <x v="0"/>
    <x v="2"/>
    <x v="1"/>
    <x v="301"/>
    <x v="1"/>
    <x v="0"/>
    <x v="26"/>
    <x v="2952"/>
    <x v="7"/>
    <n v="91.96"/>
    <n v="49.04"/>
    <n v="42.919999999999995"/>
    <x v="0"/>
    <s v="DUFFELS1559319"/>
  </r>
  <r>
    <n v="202003"/>
    <x v="0"/>
    <x v="2"/>
    <x v="1"/>
    <x v="301"/>
    <x v="1"/>
    <x v="0"/>
    <x v="26"/>
    <x v="2953"/>
    <x v="158"/>
    <n v="587.67999999999995"/>
    <n v="367.48"/>
    <n v="220.19999999999993"/>
    <x v="0"/>
    <s v="DUFFELS1559467"/>
  </r>
  <r>
    <n v="202003"/>
    <x v="0"/>
    <x v="2"/>
    <x v="1"/>
    <x v="301"/>
    <x v="1"/>
    <x v="0"/>
    <x v="26"/>
    <x v="2956"/>
    <x v="13"/>
    <n v="194.9"/>
    <n v="111.54"/>
    <n v="83.36"/>
    <x v="0"/>
    <s v="DUFFELS1559494"/>
  </r>
  <r>
    <n v="202003"/>
    <x v="0"/>
    <x v="2"/>
    <x v="1"/>
    <x v="301"/>
    <x v="1"/>
    <x v="0"/>
    <x v="26"/>
    <x v="2955"/>
    <x v="6"/>
    <n v="63.98"/>
    <n v="28.12"/>
    <n v="35.86"/>
    <x v="0"/>
    <s v="DUFFELS1559706"/>
  </r>
  <r>
    <n v="202003"/>
    <x v="0"/>
    <x v="2"/>
    <x v="1"/>
    <x v="301"/>
    <x v="1"/>
    <x v="0"/>
    <x v="38"/>
    <x v="2953"/>
    <x v="13"/>
    <n v="599.9"/>
    <n v="282.66000000000003"/>
    <n v="317.23999999999995"/>
    <x v="0"/>
    <s v="LUGGAGE1559467"/>
  </r>
  <r>
    <n v="202003"/>
    <x v="0"/>
    <x v="2"/>
    <x v="1"/>
    <x v="301"/>
    <x v="1"/>
    <x v="0"/>
    <x v="38"/>
    <x v="2956"/>
    <x v="6"/>
    <n v="103.48"/>
    <n v="44.42"/>
    <n v="59.06"/>
    <x v="0"/>
    <s v="LUGGAGE1559494"/>
  </r>
  <r>
    <n v="202003"/>
    <x v="0"/>
    <x v="2"/>
    <x v="1"/>
    <x v="301"/>
    <x v="1"/>
    <x v="0"/>
    <x v="38"/>
    <x v="2954"/>
    <x v="6"/>
    <n v="119.98"/>
    <n v="56.54"/>
    <n v="63.440000000000005"/>
    <x v="0"/>
    <s v="LUGGAGE1559556"/>
  </r>
  <r>
    <n v="202003"/>
    <x v="0"/>
    <x v="2"/>
    <x v="1"/>
    <x v="301"/>
    <x v="1"/>
    <x v="0"/>
    <x v="20"/>
    <x v="2955"/>
    <x v="6"/>
    <n v="24.48"/>
    <n v="9.5"/>
    <n v="14.98"/>
    <x v="0"/>
    <s v="TOTES1559706"/>
  </r>
  <r>
    <n v="202003"/>
    <x v="0"/>
    <x v="2"/>
    <x v="1"/>
    <x v="301"/>
    <x v="1"/>
    <x v="7"/>
    <x v="13"/>
    <x v="2955"/>
    <x v="34"/>
    <n v="20.34"/>
    <n v="7.78"/>
    <n v="12.559999999999999"/>
    <x v="0"/>
    <s v="SPORT BOTTLES1559706"/>
  </r>
  <r>
    <n v="202003"/>
    <x v="0"/>
    <x v="2"/>
    <x v="1"/>
    <x v="301"/>
    <x v="1"/>
    <x v="1"/>
    <x v="2"/>
    <x v="2952"/>
    <x v="6"/>
    <n v="4.78"/>
    <n v="2.84"/>
    <n v="1.9400000000000004"/>
    <x v="0"/>
    <s v="UMBRELLAS1559319"/>
  </r>
  <r>
    <n v="202003"/>
    <x v="0"/>
    <x v="2"/>
    <x v="1"/>
    <x v="301"/>
    <x v="1"/>
    <x v="1"/>
    <x v="2"/>
    <x v="2955"/>
    <x v="6"/>
    <n v="4.78"/>
    <n v="2.84"/>
    <n v="1.9400000000000004"/>
    <x v="0"/>
    <s v="UMBRELLAS1559706"/>
  </r>
  <r>
    <n v="202003"/>
    <x v="0"/>
    <x v="2"/>
    <x v="1"/>
    <x v="301"/>
    <x v="1"/>
    <x v="1"/>
    <x v="3"/>
    <x v="2952"/>
    <x v="9"/>
    <n v="63"/>
    <n v="36.26"/>
    <n v="26.740000000000002"/>
    <x v="0"/>
    <s v="WRITING1559319"/>
  </r>
  <r>
    <n v="202003"/>
    <x v="0"/>
    <x v="2"/>
    <x v="1"/>
    <x v="301"/>
    <x v="1"/>
    <x v="1"/>
    <x v="3"/>
    <x v="2953"/>
    <x v="7"/>
    <n v="193.72"/>
    <n v="121.96"/>
    <n v="71.760000000000005"/>
    <x v="0"/>
    <s v="WRITING1559467"/>
  </r>
  <r>
    <n v="202003"/>
    <x v="0"/>
    <x v="2"/>
    <x v="1"/>
    <x v="301"/>
    <x v="1"/>
    <x v="1"/>
    <x v="3"/>
    <x v="2954"/>
    <x v="6"/>
    <n v="107.88"/>
    <n v="69.239999999999995"/>
    <n v="38.64"/>
    <x v="0"/>
    <s v="WRITING1559556"/>
  </r>
  <r>
    <n v="202003"/>
    <x v="0"/>
    <x v="2"/>
    <x v="1"/>
    <x v="301"/>
    <x v="1"/>
    <x v="1"/>
    <x v="3"/>
    <x v="2955"/>
    <x v="7"/>
    <n v="193.72"/>
    <n v="123.54"/>
    <n v="70.179999999999993"/>
    <x v="0"/>
    <s v="WRITING1559706"/>
  </r>
  <r>
    <n v="202003"/>
    <x v="0"/>
    <x v="2"/>
    <x v="1"/>
    <x v="301"/>
    <x v="1"/>
    <x v="5"/>
    <x v="24"/>
    <x v="2952"/>
    <x v="6"/>
    <n v="3.2"/>
    <n v="1.82"/>
    <n v="1.3800000000000001"/>
    <x v="0"/>
    <s v="HBA1559319"/>
  </r>
  <r>
    <n v="202003"/>
    <x v="0"/>
    <x v="2"/>
    <x v="1"/>
    <x v="301"/>
    <x v="1"/>
    <x v="5"/>
    <x v="24"/>
    <x v="2956"/>
    <x v="34"/>
    <n v="9.6"/>
    <n v="5.48"/>
    <n v="4.1199999999999992"/>
    <x v="0"/>
    <s v="HBA1559494"/>
  </r>
  <r>
    <n v="202003"/>
    <x v="0"/>
    <x v="2"/>
    <x v="1"/>
    <x v="301"/>
    <x v="1"/>
    <x v="5"/>
    <x v="24"/>
    <x v="2955"/>
    <x v="7"/>
    <n v="6.4"/>
    <n v="3.64"/>
    <n v="2.7600000000000002"/>
    <x v="0"/>
    <s v="HBA1559706"/>
  </r>
  <r>
    <n v="202003"/>
    <x v="0"/>
    <x v="2"/>
    <x v="1"/>
    <x v="301"/>
    <x v="1"/>
    <x v="5"/>
    <x v="10"/>
    <x v="2952"/>
    <x v="106"/>
    <n v="217.06"/>
    <n v="97.96"/>
    <n v="119.10000000000001"/>
    <x v="0"/>
    <s v="HOUSEWARES1559319"/>
  </r>
  <r>
    <n v="202003"/>
    <x v="0"/>
    <x v="2"/>
    <x v="1"/>
    <x v="301"/>
    <x v="1"/>
    <x v="5"/>
    <x v="10"/>
    <x v="2953"/>
    <x v="6"/>
    <n v="18.98"/>
    <n v="10.52"/>
    <n v="8.4600000000000009"/>
    <x v="0"/>
    <s v="HOUSEWARES1559467"/>
  </r>
  <r>
    <n v="202003"/>
    <x v="0"/>
    <x v="2"/>
    <x v="1"/>
    <x v="301"/>
    <x v="1"/>
    <x v="5"/>
    <x v="10"/>
    <x v="2956"/>
    <x v="6"/>
    <n v="11"/>
    <n v="4.88"/>
    <n v="6.12"/>
    <x v="0"/>
    <s v="HOUSEWARES1559494"/>
  </r>
  <r>
    <n v="202003"/>
    <x v="0"/>
    <x v="2"/>
    <x v="1"/>
    <x v="301"/>
    <x v="1"/>
    <x v="5"/>
    <x v="10"/>
    <x v="2955"/>
    <x v="8"/>
    <n v="73.64"/>
    <n v="31.42"/>
    <n v="42.22"/>
    <x v="0"/>
    <s v="HOUSEWARES1559706"/>
  </r>
  <r>
    <n v="202003"/>
    <x v="0"/>
    <x v="2"/>
    <x v="1"/>
    <x v="301"/>
    <x v="1"/>
    <x v="5"/>
    <x v="30"/>
    <x v="2952"/>
    <x v="6"/>
    <n v="8.7799999999999994"/>
    <n v="4.4800000000000004"/>
    <n v="4.2999999999999989"/>
    <x v="0"/>
    <s v="OUTDOOR &amp; LEISURE1559319"/>
  </r>
  <r>
    <n v="202003"/>
    <x v="0"/>
    <x v="2"/>
    <x v="1"/>
    <x v="301"/>
    <x v="1"/>
    <x v="5"/>
    <x v="30"/>
    <x v="2955"/>
    <x v="6"/>
    <n v="8.7799999999999994"/>
    <n v="4.4800000000000004"/>
    <n v="4.2999999999999989"/>
    <x v="0"/>
    <s v="OUTDOOR &amp; LEISURE1559706"/>
  </r>
  <r>
    <n v="202003"/>
    <x v="0"/>
    <x v="2"/>
    <x v="1"/>
    <x v="301"/>
    <x v="1"/>
    <x v="5"/>
    <x v="23"/>
    <x v="2952"/>
    <x v="6"/>
    <n v="11.38"/>
    <n v="4.3600000000000003"/>
    <n v="7.0200000000000005"/>
    <x v="0"/>
    <s v="SAFETY AUTO &amp; TOOLS1559319"/>
  </r>
  <r>
    <n v="202003"/>
    <x v="0"/>
    <x v="2"/>
    <x v="1"/>
    <x v="301"/>
    <x v="1"/>
    <x v="5"/>
    <x v="23"/>
    <x v="2954"/>
    <x v="7"/>
    <n v="80.760000000000005"/>
    <n v="34.92"/>
    <n v="45.84"/>
    <x v="0"/>
    <s v="SAFETY AUTO &amp; TOOLS1559556"/>
  </r>
  <r>
    <n v="202003"/>
    <x v="0"/>
    <x v="2"/>
    <x v="1"/>
    <x v="301"/>
    <x v="1"/>
    <x v="5"/>
    <x v="23"/>
    <x v="2955"/>
    <x v="8"/>
    <n v="92.52"/>
    <n v="48.3"/>
    <n v="44.22"/>
    <x v="0"/>
    <s v="SAFETY AUTO &amp; TOOLS1559706"/>
  </r>
  <r>
    <n v="202003"/>
    <x v="0"/>
    <x v="2"/>
    <x v="1"/>
    <x v="301"/>
    <x v="1"/>
    <x v="6"/>
    <x v="11"/>
    <x v="2952"/>
    <x v="6"/>
    <n v="8.8800000000000008"/>
    <n v="5.38"/>
    <n v="3.5000000000000009"/>
    <x v="0"/>
    <s v="AUDIO1559319"/>
  </r>
  <r>
    <n v="202003"/>
    <x v="0"/>
    <x v="2"/>
    <x v="1"/>
    <x v="301"/>
    <x v="1"/>
    <x v="6"/>
    <x v="11"/>
    <x v="2956"/>
    <x v="6"/>
    <n v="8.8800000000000008"/>
    <n v="5.5"/>
    <n v="3.3800000000000008"/>
    <x v="0"/>
    <s v="AUDIO1559494"/>
  </r>
  <r>
    <n v="202003"/>
    <x v="0"/>
    <x v="2"/>
    <x v="1"/>
    <x v="301"/>
    <x v="1"/>
    <x v="6"/>
    <x v="32"/>
    <x v="2952"/>
    <x v="6"/>
    <n v="11.38"/>
    <n v="5.3"/>
    <n v="6.080000000000001"/>
    <x v="0"/>
    <s v="GENERAL TECH1559319"/>
  </r>
  <r>
    <n v="202003"/>
    <x v="0"/>
    <x v="2"/>
    <x v="1"/>
    <x v="301"/>
    <x v="1"/>
    <x v="6"/>
    <x v="32"/>
    <x v="2954"/>
    <x v="9"/>
    <n v="563.88"/>
    <n v="272.89999999999998"/>
    <n v="290.98"/>
    <x v="0"/>
    <s v="GENERAL TECH1559556"/>
  </r>
  <r>
    <n v="202003"/>
    <x v="0"/>
    <x v="2"/>
    <x v="1"/>
    <x v="301"/>
    <x v="1"/>
    <x v="6"/>
    <x v="32"/>
    <x v="2955"/>
    <x v="7"/>
    <n v="187.96"/>
    <n v="90.96"/>
    <n v="97.000000000000014"/>
    <x v="0"/>
    <s v="GENERAL TECH1559706"/>
  </r>
  <r>
    <n v="202003"/>
    <x v="0"/>
    <x v="2"/>
    <x v="1"/>
    <x v="301"/>
    <x v="1"/>
    <x v="6"/>
    <x v="12"/>
    <x v="2952"/>
    <x v="6"/>
    <n v="57.98"/>
    <n v="30.1"/>
    <n v="27.879999999999995"/>
    <x v="0"/>
    <s v="POWER1559319"/>
  </r>
  <r>
    <n v="202003"/>
    <x v="0"/>
    <x v="2"/>
    <x v="1"/>
    <x v="301"/>
    <x v="1"/>
    <x v="6"/>
    <x v="12"/>
    <x v="2953"/>
    <x v="2"/>
    <n v="579.79999999999995"/>
    <n v="301.04000000000002"/>
    <n v="278.75999999999993"/>
    <x v="0"/>
    <s v="POWER1559467"/>
  </r>
  <r>
    <n v="202003"/>
    <x v="0"/>
    <x v="2"/>
    <x v="1"/>
    <x v="301"/>
    <x v="1"/>
    <x v="6"/>
    <x v="12"/>
    <x v="2956"/>
    <x v="9"/>
    <n v="347.88"/>
    <n v="180.62"/>
    <n v="167.26"/>
    <x v="0"/>
    <s v="POWER1559494"/>
  </r>
  <r>
    <n v="202003"/>
    <x v="0"/>
    <x v="2"/>
    <x v="1"/>
    <x v="301"/>
    <x v="1"/>
    <x v="6"/>
    <x v="12"/>
    <x v="2954"/>
    <x v="6"/>
    <n v="57.98"/>
    <n v="30.1"/>
    <n v="27.879999999999995"/>
    <x v="0"/>
    <s v="POWER1559556"/>
  </r>
  <r>
    <n v="202003"/>
    <x v="0"/>
    <x v="2"/>
    <x v="1"/>
    <x v="301"/>
    <x v="1"/>
    <x v="6"/>
    <x v="12"/>
    <x v="2955"/>
    <x v="2"/>
    <n v="579.79999999999995"/>
    <n v="301.04000000000002"/>
    <n v="278.75999999999993"/>
    <x v="0"/>
    <s v="POWER1559706"/>
  </r>
  <r>
    <n v="202003"/>
    <x v="0"/>
    <x v="2"/>
    <x v="1"/>
    <x v="302"/>
    <x v="1"/>
    <x v="0"/>
    <x v="26"/>
    <x v="2957"/>
    <x v="34"/>
    <n v="13.92"/>
    <n v="6.08"/>
    <n v="7.84"/>
    <x v="0"/>
    <s v="DUFFELS1559033"/>
  </r>
  <r>
    <n v="202003"/>
    <x v="0"/>
    <x v="2"/>
    <x v="1"/>
    <x v="302"/>
    <x v="1"/>
    <x v="7"/>
    <x v="39"/>
    <x v="2957"/>
    <x v="1"/>
    <n v="151.19999999999999"/>
    <n v="64.06"/>
    <n v="87.139999999999986"/>
    <x v="0"/>
    <s v="ACRYLIC TUMBLERS1559033"/>
  </r>
  <r>
    <n v="202003"/>
    <x v="0"/>
    <x v="2"/>
    <x v="1"/>
    <x v="302"/>
    <x v="1"/>
    <x v="7"/>
    <x v="29"/>
    <x v="2957"/>
    <x v="13"/>
    <n v="46.5"/>
    <n v="20.440000000000001"/>
    <n v="26.06"/>
    <x v="0"/>
    <s v="CERAMICS1559033"/>
  </r>
  <r>
    <n v="202003"/>
    <x v="0"/>
    <x v="2"/>
    <x v="1"/>
    <x v="302"/>
    <x v="1"/>
    <x v="7"/>
    <x v="35"/>
    <x v="2957"/>
    <x v="13"/>
    <n v="46.5"/>
    <n v="20.5"/>
    <n v="26"/>
    <x v="0"/>
    <s v="SPECIALTIES &amp; PACKAGING1559033"/>
  </r>
  <r>
    <n v="202003"/>
    <x v="0"/>
    <x v="2"/>
    <x v="1"/>
    <x v="302"/>
    <x v="1"/>
    <x v="7"/>
    <x v="13"/>
    <x v="2957"/>
    <x v="2"/>
    <n v="69.8"/>
    <n v="27.42"/>
    <n v="42.379999999999995"/>
    <x v="0"/>
    <s v="SPORT BOTTLES1559033"/>
  </r>
  <r>
    <n v="202003"/>
    <x v="0"/>
    <x v="2"/>
    <x v="1"/>
    <x v="302"/>
    <x v="1"/>
    <x v="5"/>
    <x v="10"/>
    <x v="2958"/>
    <x v="106"/>
    <n v="1538.6"/>
    <n v="1312.6"/>
    <n v="226"/>
    <x v="0"/>
    <s v="HOUSEWARES1558668"/>
  </r>
  <r>
    <n v="202003"/>
    <x v="0"/>
    <x v="2"/>
    <x v="1"/>
    <x v="302"/>
    <x v="1"/>
    <x v="5"/>
    <x v="10"/>
    <x v="2957"/>
    <x v="13"/>
    <n v="55.3"/>
    <n v="19.28"/>
    <n v="36.019999999999996"/>
    <x v="0"/>
    <s v="HOUSEWARES1559033"/>
  </r>
  <r>
    <n v="202003"/>
    <x v="0"/>
    <x v="2"/>
    <x v="1"/>
    <x v="302"/>
    <x v="1"/>
    <x v="5"/>
    <x v="10"/>
    <x v="2959"/>
    <x v="75"/>
    <n v="1614.16"/>
    <n v="1415.14"/>
    <n v="199.01999999999998"/>
    <x v="0"/>
    <s v="HOUSEWARES1559348"/>
  </r>
  <r>
    <n v="202003"/>
    <x v="0"/>
    <x v="2"/>
    <x v="1"/>
    <x v="302"/>
    <x v="1"/>
    <x v="5"/>
    <x v="23"/>
    <x v="2960"/>
    <x v="6"/>
    <n v="3.38"/>
    <n v="1.66"/>
    <n v="1.72"/>
    <x v="0"/>
    <s v="SAFETY AUTO &amp; TOOLS1558533"/>
  </r>
  <r>
    <n v="202003"/>
    <x v="0"/>
    <x v="2"/>
    <x v="1"/>
    <x v="302"/>
    <x v="1"/>
    <x v="6"/>
    <x v="11"/>
    <x v="2961"/>
    <x v="2"/>
    <n v="208"/>
    <n v="181.8"/>
    <n v="26.199999999999989"/>
    <x v="0"/>
    <s v="AUDIO1559009"/>
  </r>
  <r>
    <n v="202003"/>
    <x v="0"/>
    <x v="2"/>
    <x v="1"/>
    <x v="302"/>
    <x v="1"/>
    <x v="6"/>
    <x v="11"/>
    <x v="2957"/>
    <x v="354"/>
    <n v="462.22"/>
    <n v="239.26"/>
    <n v="222.96000000000004"/>
    <x v="0"/>
    <s v="AUDIO1559033"/>
  </r>
  <r>
    <n v="202003"/>
    <x v="0"/>
    <x v="2"/>
    <x v="1"/>
    <x v="302"/>
    <x v="1"/>
    <x v="6"/>
    <x v="11"/>
    <x v="2959"/>
    <x v="102"/>
    <n v="741.62"/>
    <n v="619.62"/>
    <n v="122"/>
    <x v="0"/>
    <s v="AUDIO1559348"/>
  </r>
  <r>
    <n v="202003"/>
    <x v="0"/>
    <x v="2"/>
    <x v="1"/>
    <x v="302"/>
    <x v="1"/>
    <x v="6"/>
    <x v="32"/>
    <x v="2958"/>
    <x v="98"/>
    <n v="1980.24"/>
    <n v="1761.24"/>
    <n v="219"/>
    <x v="0"/>
    <s v="GENERAL TECH1558668"/>
  </r>
  <r>
    <n v="202003"/>
    <x v="0"/>
    <x v="2"/>
    <x v="1"/>
    <x v="302"/>
    <x v="1"/>
    <x v="6"/>
    <x v="32"/>
    <x v="2957"/>
    <x v="133"/>
    <n v="137.82"/>
    <n v="69.06"/>
    <n v="68.759999999999991"/>
    <x v="0"/>
    <s v="GENERAL TECH1559033"/>
  </r>
  <r>
    <n v="202003"/>
    <x v="0"/>
    <x v="2"/>
    <x v="1"/>
    <x v="302"/>
    <x v="1"/>
    <x v="6"/>
    <x v="32"/>
    <x v="2962"/>
    <x v="6"/>
    <n v="26.92"/>
    <n v="21.98"/>
    <n v="4.9400000000000013"/>
    <x v="0"/>
    <s v="GENERAL TECH1559279"/>
  </r>
  <r>
    <n v="202003"/>
    <x v="0"/>
    <x v="2"/>
    <x v="1"/>
    <x v="302"/>
    <x v="1"/>
    <x v="6"/>
    <x v="32"/>
    <x v="2963"/>
    <x v="6"/>
    <n v="86.24"/>
    <n v="70.98"/>
    <n v="15.259999999999991"/>
    <x v="0"/>
    <s v="GENERAL TECH1559300"/>
  </r>
  <r>
    <n v="202003"/>
    <x v="0"/>
    <x v="2"/>
    <x v="1"/>
    <x v="302"/>
    <x v="1"/>
    <x v="6"/>
    <x v="32"/>
    <x v="2959"/>
    <x v="68"/>
    <n v="682.22"/>
    <n v="534.44000000000005"/>
    <n v="147.77999999999997"/>
    <x v="0"/>
    <s v="GENERAL TECH1559348"/>
  </r>
  <r>
    <n v="202003"/>
    <x v="0"/>
    <x v="2"/>
    <x v="1"/>
    <x v="302"/>
    <x v="1"/>
    <x v="6"/>
    <x v="12"/>
    <x v="2957"/>
    <x v="48"/>
    <n v="77.8"/>
    <n v="43.02"/>
    <n v="34.779999999999994"/>
    <x v="0"/>
    <s v="POWER1559033"/>
  </r>
  <r>
    <n v="202003"/>
    <x v="0"/>
    <x v="2"/>
    <x v="1"/>
    <x v="303"/>
    <x v="1"/>
    <x v="1"/>
    <x v="17"/>
    <x v="2964"/>
    <x v="16"/>
    <n v="48"/>
    <n v="31.02"/>
    <n v="16.98"/>
    <x v="0"/>
    <s v="GENERAL1558921"/>
  </r>
  <r>
    <n v="202003"/>
    <x v="0"/>
    <x v="2"/>
    <x v="1"/>
    <x v="303"/>
    <x v="1"/>
    <x v="1"/>
    <x v="17"/>
    <x v="2965"/>
    <x v="152"/>
    <n v="800"/>
    <n v="650"/>
    <n v="150"/>
    <x v="0"/>
    <s v="GENERAL1559177"/>
  </r>
  <r>
    <n v="202003"/>
    <x v="0"/>
    <x v="2"/>
    <x v="1"/>
    <x v="303"/>
    <x v="1"/>
    <x v="1"/>
    <x v="3"/>
    <x v="2966"/>
    <x v="18"/>
    <n v="90"/>
    <n v="65.44"/>
    <n v="24.560000000000002"/>
    <x v="0"/>
    <s v="WRITING1558539"/>
  </r>
  <r>
    <n v="202003"/>
    <x v="0"/>
    <x v="2"/>
    <x v="1"/>
    <x v="303"/>
    <x v="1"/>
    <x v="3"/>
    <x v="15"/>
    <x v="2966"/>
    <x v="19"/>
    <n v="130"/>
    <n v="25.46"/>
    <n v="104.53999999999999"/>
    <x v="0"/>
    <s v="DECORATION CHARGES1558539"/>
  </r>
  <r>
    <n v="202003"/>
    <x v="0"/>
    <x v="2"/>
    <x v="1"/>
    <x v="303"/>
    <x v="1"/>
    <x v="3"/>
    <x v="15"/>
    <x v="2964"/>
    <x v="42"/>
    <n v="130"/>
    <n v="40.44"/>
    <n v="89.56"/>
    <x v="0"/>
    <s v="DECORATION CHARGES1558921"/>
  </r>
  <r>
    <n v="202003"/>
    <x v="0"/>
    <x v="2"/>
    <x v="1"/>
    <x v="304"/>
    <x v="1"/>
    <x v="8"/>
    <x v="16"/>
    <x v="2967"/>
    <x v="170"/>
    <n v="861"/>
    <n v="807.7"/>
    <n v="53.299999999999955"/>
    <x v="0"/>
    <s v="MEMORY1554385"/>
  </r>
  <r>
    <n v="202003"/>
    <x v="0"/>
    <x v="2"/>
    <x v="1"/>
    <x v="306"/>
    <x v="1"/>
    <x v="5"/>
    <x v="10"/>
    <x v="2968"/>
    <x v="7"/>
    <n v="29.96"/>
    <n v="10.84"/>
    <n v="19.12"/>
    <x v="0"/>
    <s v="HOUSEWARES1558506"/>
  </r>
  <r>
    <n v="202003"/>
    <x v="0"/>
    <x v="2"/>
    <x v="1"/>
    <x v="306"/>
    <x v="1"/>
    <x v="2"/>
    <x v="5"/>
    <x v="2968"/>
    <x v="71"/>
    <n v="409.62"/>
    <n v="164.38"/>
    <n v="245.24"/>
    <x v="0"/>
    <s v="POLOS1558506"/>
  </r>
  <r>
    <n v="202003"/>
    <x v="0"/>
    <x v="2"/>
    <x v="1"/>
    <x v="308"/>
    <x v="1"/>
    <x v="1"/>
    <x v="14"/>
    <x v="2969"/>
    <x v="7"/>
    <n v="8.42"/>
    <n v="3.1"/>
    <n v="5.32"/>
    <x v="0"/>
    <s v="STATIONERY1558582"/>
  </r>
  <r>
    <n v="202003"/>
    <x v="0"/>
    <x v="2"/>
    <x v="1"/>
    <x v="515"/>
    <x v="0"/>
    <x v="5"/>
    <x v="10"/>
    <x v="2970"/>
    <x v="217"/>
    <n v="242.4"/>
    <n v="96.24"/>
    <n v="146.16000000000003"/>
    <x v="0"/>
    <s v="HOUSEWARES1558296"/>
  </r>
  <r>
    <n v="202003"/>
    <x v="0"/>
    <x v="2"/>
    <x v="1"/>
    <x v="581"/>
    <x v="1"/>
    <x v="2"/>
    <x v="5"/>
    <x v="2971"/>
    <x v="338"/>
    <n v="1613.68"/>
    <n v="750.92"/>
    <n v="862.7600000000001"/>
    <x v="0"/>
    <s v="POLOS1558457"/>
  </r>
  <r>
    <n v="202003"/>
    <x v="0"/>
    <x v="2"/>
    <x v="1"/>
    <x v="581"/>
    <x v="1"/>
    <x v="2"/>
    <x v="5"/>
    <x v="2972"/>
    <x v="382"/>
    <n v="878.08"/>
    <n v="440.46"/>
    <n v="437.62000000000006"/>
    <x v="0"/>
    <s v="POLOS1558944"/>
  </r>
  <r>
    <n v="202003"/>
    <x v="0"/>
    <x v="2"/>
    <x v="1"/>
    <x v="312"/>
    <x v="1"/>
    <x v="1"/>
    <x v="17"/>
    <x v="2973"/>
    <x v="6"/>
    <n v="110"/>
    <n v="110"/>
    <n v="0"/>
    <x v="0"/>
    <s v="GENERAL1558583"/>
  </r>
  <r>
    <n v="202003"/>
    <x v="0"/>
    <x v="2"/>
    <x v="1"/>
    <x v="312"/>
    <x v="1"/>
    <x v="1"/>
    <x v="17"/>
    <x v="2974"/>
    <x v="238"/>
    <n v="516.86"/>
    <n v="444.74"/>
    <n v="72.12"/>
    <x v="0"/>
    <s v="GENERAL1559226"/>
  </r>
  <r>
    <n v="202003"/>
    <x v="0"/>
    <x v="2"/>
    <x v="1"/>
    <x v="312"/>
    <x v="1"/>
    <x v="6"/>
    <x v="32"/>
    <x v="2975"/>
    <x v="6"/>
    <n v="473.44"/>
    <n v="402"/>
    <n v="71.44"/>
    <x v="0"/>
    <s v="GENERAL TECH1559272"/>
  </r>
  <r>
    <n v="202003"/>
    <x v="0"/>
    <x v="2"/>
    <x v="1"/>
    <x v="313"/>
    <x v="1"/>
    <x v="9"/>
    <x v="28"/>
    <x v="2976"/>
    <x v="18"/>
    <n v="650"/>
    <n v="533.82000000000005"/>
    <n v="116.17999999999995"/>
    <x v="0"/>
    <s v="HEADWEAR1558686"/>
  </r>
  <r>
    <n v="202003"/>
    <x v="0"/>
    <x v="2"/>
    <x v="1"/>
    <x v="313"/>
    <x v="1"/>
    <x v="1"/>
    <x v="17"/>
    <x v="2977"/>
    <x v="18"/>
    <n v="560"/>
    <n v="470"/>
    <n v="90"/>
    <x v="0"/>
    <s v="GENERAL1557102"/>
  </r>
  <r>
    <n v="202003"/>
    <x v="0"/>
    <x v="2"/>
    <x v="1"/>
    <x v="313"/>
    <x v="1"/>
    <x v="5"/>
    <x v="10"/>
    <x v="2978"/>
    <x v="7"/>
    <n v="35.880000000000003"/>
    <n v="20.260000000000002"/>
    <n v="15.620000000000001"/>
    <x v="0"/>
    <s v="HOUSEWARES1559495"/>
  </r>
  <r>
    <n v="202003"/>
    <x v="0"/>
    <x v="2"/>
    <x v="1"/>
    <x v="313"/>
    <x v="1"/>
    <x v="2"/>
    <x v="5"/>
    <x v="2976"/>
    <x v="8"/>
    <n v="59.44"/>
    <n v="26.08"/>
    <n v="33.36"/>
    <x v="0"/>
    <s v="POLOS1558686"/>
  </r>
  <r>
    <n v="202003"/>
    <x v="0"/>
    <x v="2"/>
    <x v="1"/>
    <x v="313"/>
    <x v="1"/>
    <x v="2"/>
    <x v="5"/>
    <x v="2978"/>
    <x v="64"/>
    <n v="707.58"/>
    <n v="290.94"/>
    <n v="416.64000000000004"/>
    <x v="0"/>
    <s v="POLOS1559495"/>
  </r>
  <r>
    <n v="202003"/>
    <x v="0"/>
    <x v="2"/>
    <x v="1"/>
    <x v="313"/>
    <x v="1"/>
    <x v="4"/>
    <x v="8"/>
    <x v="2978"/>
    <x v="6"/>
    <n v="39.979999999999997"/>
    <n v="41.56"/>
    <n v="-1.5800000000000054"/>
    <x v="0"/>
    <s v="JACKETS1559495"/>
  </r>
  <r>
    <n v="202003"/>
    <x v="0"/>
    <x v="2"/>
    <x v="1"/>
    <x v="313"/>
    <x v="1"/>
    <x v="10"/>
    <x v="36"/>
    <x v="2978"/>
    <x v="8"/>
    <n v="63.92"/>
    <n v="67.459999999999994"/>
    <n v="-3.539999999999992"/>
    <x v="0"/>
    <s v="SHIRTS1559495"/>
  </r>
  <r>
    <n v="202003"/>
    <x v="0"/>
    <x v="2"/>
    <x v="1"/>
    <x v="314"/>
    <x v="1"/>
    <x v="1"/>
    <x v="14"/>
    <x v="2979"/>
    <x v="7"/>
    <n v="10.68"/>
    <n v="3.3"/>
    <n v="7.38"/>
    <x v="0"/>
    <s v="STATIONERY1558721"/>
  </r>
  <r>
    <n v="202003"/>
    <x v="0"/>
    <x v="2"/>
    <x v="1"/>
    <x v="315"/>
    <x v="1"/>
    <x v="11"/>
    <x v="42"/>
    <x v="2980"/>
    <x v="0"/>
    <n v="376"/>
    <n v="284"/>
    <n v="92"/>
    <x v="0"/>
    <s v="WEARABLES OTHERS1558562"/>
  </r>
  <r>
    <n v="202003"/>
    <x v="0"/>
    <x v="2"/>
    <x v="1"/>
    <x v="315"/>
    <x v="1"/>
    <x v="1"/>
    <x v="14"/>
    <x v="2981"/>
    <x v="16"/>
    <n v="598"/>
    <n v="251.56"/>
    <n v="346.44"/>
    <x v="0"/>
    <s v="STATIONERY1559103"/>
  </r>
  <r>
    <n v="202003"/>
    <x v="0"/>
    <x v="2"/>
    <x v="1"/>
    <x v="315"/>
    <x v="1"/>
    <x v="3"/>
    <x v="15"/>
    <x v="2981"/>
    <x v="42"/>
    <n v="256"/>
    <n v="25.06"/>
    <n v="230.94"/>
    <x v="0"/>
    <s v="DECORATION CHARGES1559103"/>
  </r>
  <r>
    <n v="202003"/>
    <x v="0"/>
    <x v="2"/>
    <x v="1"/>
    <x v="582"/>
    <x v="1"/>
    <x v="0"/>
    <x v="26"/>
    <x v="2982"/>
    <x v="34"/>
    <n v="95.6"/>
    <n v="28.56"/>
    <n v="67.039999999999992"/>
    <x v="0"/>
    <s v="DUFFELS1558268"/>
  </r>
  <r>
    <n v="202003"/>
    <x v="0"/>
    <x v="2"/>
    <x v="1"/>
    <x v="582"/>
    <x v="1"/>
    <x v="7"/>
    <x v="31"/>
    <x v="2983"/>
    <x v="8"/>
    <n v="17.600000000000001"/>
    <n v="6.64"/>
    <n v="10.96"/>
    <x v="0"/>
    <s v="MUGS &amp; TUMBLERS1558360"/>
  </r>
  <r>
    <n v="202003"/>
    <x v="0"/>
    <x v="2"/>
    <x v="1"/>
    <x v="517"/>
    <x v="0"/>
    <x v="1"/>
    <x v="1"/>
    <x v="2984"/>
    <x v="22"/>
    <n v="402"/>
    <n v="148.97999999999999"/>
    <n v="253.02"/>
    <x v="0"/>
    <s v="DESKTOP1559029"/>
  </r>
  <r>
    <n v="202003"/>
    <x v="0"/>
    <x v="2"/>
    <x v="1"/>
    <x v="517"/>
    <x v="0"/>
    <x v="3"/>
    <x v="15"/>
    <x v="2984"/>
    <x v="255"/>
    <n v="175.2"/>
    <n v="36.96"/>
    <n v="138.23999999999998"/>
    <x v="0"/>
    <s v="DECORATION CHARGES1559029"/>
  </r>
  <r>
    <n v="202003"/>
    <x v="0"/>
    <x v="2"/>
    <x v="1"/>
    <x v="319"/>
    <x v="0"/>
    <x v="1"/>
    <x v="3"/>
    <x v="2985"/>
    <x v="7"/>
    <n v="17.3"/>
    <n v="10.82"/>
    <n v="6.48"/>
    <x v="0"/>
    <s v="WRITING1559256"/>
  </r>
  <r>
    <n v="202003"/>
    <x v="0"/>
    <x v="2"/>
    <x v="1"/>
    <x v="521"/>
    <x v="0"/>
    <x v="10"/>
    <x v="36"/>
    <x v="2986"/>
    <x v="7"/>
    <n v="62.02"/>
    <n v="34.1"/>
    <n v="27.92"/>
    <x v="0"/>
    <s v="SHIRTS1558756"/>
  </r>
  <r>
    <n v="202003"/>
    <x v="0"/>
    <x v="2"/>
    <x v="1"/>
    <x v="320"/>
    <x v="1"/>
    <x v="0"/>
    <x v="20"/>
    <x v="2987"/>
    <x v="51"/>
    <n v="496"/>
    <n v="293.86"/>
    <n v="202.14"/>
    <x v="0"/>
    <s v="TOTES1558343"/>
  </r>
  <r>
    <n v="202003"/>
    <x v="0"/>
    <x v="2"/>
    <x v="1"/>
    <x v="320"/>
    <x v="1"/>
    <x v="7"/>
    <x v="13"/>
    <x v="2988"/>
    <x v="15"/>
    <n v="789"/>
    <n v="288.54000000000002"/>
    <n v="500.46"/>
    <x v="0"/>
    <s v="SPORT BOTTLES1558395"/>
  </r>
  <r>
    <n v="202003"/>
    <x v="0"/>
    <x v="2"/>
    <x v="1"/>
    <x v="320"/>
    <x v="1"/>
    <x v="1"/>
    <x v="2"/>
    <x v="2989"/>
    <x v="48"/>
    <n v="130.5"/>
    <n v="70.3"/>
    <n v="60.2"/>
    <x v="0"/>
    <s v="UMBRELLAS1559435"/>
  </r>
  <r>
    <n v="202003"/>
    <x v="0"/>
    <x v="2"/>
    <x v="1"/>
    <x v="320"/>
    <x v="1"/>
    <x v="5"/>
    <x v="23"/>
    <x v="2990"/>
    <x v="20"/>
    <n v="390"/>
    <n v="208.88"/>
    <n v="181.12"/>
    <x v="0"/>
    <s v="SAFETY AUTO &amp; TOOLS1558421"/>
  </r>
  <r>
    <n v="202003"/>
    <x v="0"/>
    <x v="2"/>
    <x v="1"/>
    <x v="320"/>
    <x v="1"/>
    <x v="3"/>
    <x v="15"/>
    <x v="2987"/>
    <x v="52"/>
    <n v="284"/>
    <n v="53.58"/>
    <n v="230.42000000000002"/>
    <x v="0"/>
    <s v="DECORATION CHARGES1558343"/>
  </r>
  <r>
    <n v="202003"/>
    <x v="0"/>
    <x v="2"/>
    <x v="1"/>
    <x v="320"/>
    <x v="1"/>
    <x v="3"/>
    <x v="15"/>
    <x v="2988"/>
    <x v="123"/>
    <n v="223"/>
    <n v="43.36"/>
    <n v="179.64"/>
    <x v="0"/>
    <s v="DECORATION CHARGES1558395"/>
  </r>
  <r>
    <n v="202003"/>
    <x v="0"/>
    <x v="2"/>
    <x v="1"/>
    <x v="320"/>
    <x v="1"/>
    <x v="3"/>
    <x v="15"/>
    <x v="2990"/>
    <x v="81"/>
    <n v="888"/>
    <n v="227.84"/>
    <n v="660.16"/>
    <x v="0"/>
    <s v="DECORATION CHARGES1558421"/>
  </r>
  <r>
    <n v="202003"/>
    <x v="0"/>
    <x v="2"/>
    <x v="1"/>
    <x v="320"/>
    <x v="1"/>
    <x v="3"/>
    <x v="15"/>
    <x v="2989"/>
    <x v="49"/>
    <n v="113"/>
    <n v="31.08"/>
    <n v="81.92"/>
    <x v="0"/>
    <s v="DECORATION CHARGES1559435"/>
  </r>
  <r>
    <n v="202003"/>
    <x v="0"/>
    <x v="2"/>
    <x v="1"/>
    <x v="321"/>
    <x v="1"/>
    <x v="3"/>
    <x v="15"/>
    <x v="2991"/>
    <x v="38"/>
    <n v="83"/>
    <n v="18.88"/>
    <n v="64.12"/>
    <x v="0"/>
    <s v="DECORATION CHARGES1558154"/>
  </r>
  <r>
    <n v="202003"/>
    <x v="0"/>
    <x v="2"/>
    <x v="1"/>
    <x v="321"/>
    <x v="1"/>
    <x v="3"/>
    <x v="15"/>
    <x v="2992"/>
    <x v="38"/>
    <n v="63"/>
    <n v="18.88"/>
    <n v="44.120000000000005"/>
    <x v="0"/>
    <s v="DECORATION CHARGES1559006"/>
  </r>
  <r>
    <n v="202003"/>
    <x v="0"/>
    <x v="2"/>
    <x v="1"/>
    <x v="321"/>
    <x v="1"/>
    <x v="6"/>
    <x v="11"/>
    <x v="2991"/>
    <x v="15"/>
    <n v="1384"/>
    <n v="820.96"/>
    <n v="563.04"/>
    <x v="0"/>
    <s v="AUDIO1558154"/>
  </r>
  <r>
    <n v="202003"/>
    <x v="0"/>
    <x v="2"/>
    <x v="1"/>
    <x v="321"/>
    <x v="1"/>
    <x v="6"/>
    <x v="11"/>
    <x v="2992"/>
    <x v="15"/>
    <n v="1384"/>
    <n v="820.96"/>
    <n v="563.04"/>
    <x v="0"/>
    <s v="AUDIO1559006"/>
  </r>
  <r>
    <n v="202003"/>
    <x v="0"/>
    <x v="2"/>
    <x v="1"/>
    <x v="322"/>
    <x v="0"/>
    <x v="0"/>
    <x v="20"/>
    <x v="2993"/>
    <x v="7"/>
    <n v="5.16"/>
    <n v="2.48"/>
    <n v="2.68"/>
    <x v="0"/>
    <s v="TOTES1558783"/>
  </r>
  <r>
    <n v="202003"/>
    <x v="0"/>
    <x v="2"/>
    <x v="1"/>
    <x v="322"/>
    <x v="0"/>
    <x v="7"/>
    <x v="13"/>
    <x v="2993"/>
    <x v="6"/>
    <n v="15.7"/>
    <n v="5.6"/>
    <n v="10.1"/>
    <x v="0"/>
    <s v="SPORT BOTTLES1558783"/>
  </r>
  <r>
    <n v="202003"/>
    <x v="0"/>
    <x v="2"/>
    <x v="1"/>
    <x v="322"/>
    <x v="0"/>
    <x v="2"/>
    <x v="6"/>
    <x v="2993"/>
    <x v="7"/>
    <n v="25.84"/>
    <n v="9.7799999999999994"/>
    <n v="16.060000000000002"/>
    <x v="0"/>
    <s v="T-SHIRTS &amp; ACTIVE TOPS1558783"/>
  </r>
  <r>
    <n v="202003"/>
    <x v="0"/>
    <x v="2"/>
    <x v="1"/>
    <x v="323"/>
    <x v="1"/>
    <x v="1"/>
    <x v="17"/>
    <x v="2994"/>
    <x v="113"/>
    <n v="2600"/>
    <n v="2100"/>
    <n v="500"/>
    <x v="0"/>
    <s v="GENERAL1556784"/>
  </r>
  <r>
    <n v="202003"/>
    <x v="0"/>
    <x v="2"/>
    <x v="1"/>
    <x v="323"/>
    <x v="1"/>
    <x v="1"/>
    <x v="17"/>
    <x v="2995"/>
    <x v="32"/>
    <n v="620"/>
    <n v="520"/>
    <n v="100"/>
    <x v="0"/>
    <s v="GENERAL1558139"/>
  </r>
  <r>
    <n v="202003"/>
    <x v="0"/>
    <x v="2"/>
    <x v="1"/>
    <x v="323"/>
    <x v="1"/>
    <x v="10"/>
    <x v="36"/>
    <x v="2996"/>
    <x v="6"/>
    <n v="34.340000000000003"/>
    <n v="14.7"/>
    <n v="19.640000000000004"/>
    <x v="0"/>
    <s v="SHIRTS1559045"/>
  </r>
  <r>
    <n v="202003"/>
    <x v="0"/>
    <x v="2"/>
    <x v="1"/>
    <x v="324"/>
    <x v="1"/>
    <x v="7"/>
    <x v="13"/>
    <x v="2997"/>
    <x v="6"/>
    <n v="18.920000000000002"/>
    <n v="9.56"/>
    <n v="9.3600000000000012"/>
    <x v="0"/>
    <s v="SPORT BOTTLES1558279"/>
  </r>
  <r>
    <n v="202003"/>
    <x v="0"/>
    <x v="2"/>
    <x v="1"/>
    <x v="327"/>
    <x v="0"/>
    <x v="8"/>
    <x v="16"/>
    <x v="2998"/>
    <x v="16"/>
    <n v="380"/>
    <n v="358"/>
    <n v="22"/>
    <x v="0"/>
    <s v="MEMORY1555749"/>
  </r>
  <r>
    <n v="202003"/>
    <x v="0"/>
    <x v="2"/>
    <x v="1"/>
    <x v="331"/>
    <x v="1"/>
    <x v="1"/>
    <x v="21"/>
    <x v="2999"/>
    <x v="0"/>
    <n v="240"/>
    <n v="154.13999999999999"/>
    <n v="85.860000000000014"/>
    <x v="0"/>
    <s v="KEYCHAINS1559354"/>
  </r>
  <r>
    <n v="202003"/>
    <x v="0"/>
    <x v="2"/>
    <x v="1"/>
    <x v="331"/>
    <x v="1"/>
    <x v="5"/>
    <x v="9"/>
    <x v="3000"/>
    <x v="15"/>
    <n v="295"/>
    <n v="174.34"/>
    <n v="120.66"/>
    <x v="0"/>
    <s v="APRON &amp; KITCHEN TEXTILES1558454"/>
  </r>
  <r>
    <n v="202003"/>
    <x v="0"/>
    <x v="2"/>
    <x v="1"/>
    <x v="331"/>
    <x v="1"/>
    <x v="3"/>
    <x v="15"/>
    <x v="2999"/>
    <x v="129"/>
    <n v="230"/>
    <n v="4.4400000000000004"/>
    <n v="225.56"/>
    <x v="0"/>
    <s v="DECORATION CHARGES1559354"/>
  </r>
  <r>
    <n v="202003"/>
    <x v="0"/>
    <x v="2"/>
    <x v="1"/>
    <x v="523"/>
    <x v="0"/>
    <x v="0"/>
    <x v="18"/>
    <x v="3001"/>
    <x v="1"/>
    <n v="459.6"/>
    <n v="163"/>
    <n v="296.60000000000002"/>
    <x v="0"/>
    <s v="BACKPACKS1558753"/>
  </r>
  <r>
    <n v="202003"/>
    <x v="0"/>
    <x v="2"/>
    <x v="1"/>
    <x v="523"/>
    <x v="0"/>
    <x v="1"/>
    <x v="17"/>
    <x v="3002"/>
    <x v="430"/>
    <n v="1682.8"/>
    <n v="1803"/>
    <n v="-120.20000000000005"/>
    <x v="0"/>
    <s v="GENERAL1558405"/>
  </r>
  <r>
    <n v="202003"/>
    <x v="0"/>
    <x v="2"/>
    <x v="1"/>
    <x v="523"/>
    <x v="0"/>
    <x v="5"/>
    <x v="23"/>
    <x v="3001"/>
    <x v="6"/>
    <n v="7.98"/>
    <n v="6.14"/>
    <n v="1.8400000000000007"/>
    <x v="0"/>
    <s v="SAFETY AUTO &amp; TOOLS1558753"/>
  </r>
  <r>
    <n v="202003"/>
    <x v="0"/>
    <x v="2"/>
    <x v="1"/>
    <x v="332"/>
    <x v="1"/>
    <x v="0"/>
    <x v="18"/>
    <x v="3003"/>
    <x v="48"/>
    <n v="106"/>
    <n v="55.54"/>
    <n v="50.46"/>
    <x v="0"/>
    <s v="BACKPACKS1558373"/>
  </r>
  <r>
    <n v="202003"/>
    <x v="0"/>
    <x v="2"/>
    <x v="1"/>
    <x v="332"/>
    <x v="1"/>
    <x v="7"/>
    <x v="29"/>
    <x v="3004"/>
    <x v="1"/>
    <n v="269.60000000000002"/>
    <n v="109.5"/>
    <n v="160.10000000000002"/>
    <x v="0"/>
    <s v="CERAMICS1557998"/>
  </r>
  <r>
    <n v="202003"/>
    <x v="0"/>
    <x v="2"/>
    <x v="1"/>
    <x v="332"/>
    <x v="1"/>
    <x v="7"/>
    <x v="29"/>
    <x v="3005"/>
    <x v="15"/>
    <n v="157"/>
    <n v="85.98"/>
    <n v="71.02"/>
    <x v="0"/>
    <s v="CERAMICS1559601"/>
  </r>
  <r>
    <n v="202003"/>
    <x v="0"/>
    <x v="2"/>
    <x v="1"/>
    <x v="332"/>
    <x v="1"/>
    <x v="7"/>
    <x v="13"/>
    <x v="3006"/>
    <x v="1"/>
    <n v="269.60000000000002"/>
    <n v="116"/>
    <n v="153.60000000000002"/>
    <x v="0"/>
    <s v="SPORT BOTTLES1558443"/>
  </r>
  <r>
    <n v="202003"/>
    <x v="0"/>
    <x v="2"/>
    <x v="1"/>
    <x v="332"/>
    <x v="1"/>
    <x v="1"/>
    <x v="3"/>
    <x v="3007"/>
    <x v="431"/>
    <n v="-180"/>
    <n v="-133.26"/>
    <n v="-46.740000000000009"/>
    <x v="1"/>
    <s v="WRITING1558856"/>
  </r>
  <r>
    <n v="202003"/>
    <x v="0"/>
    <x v="2"/>
    <x v="1"/>
    <x v="332"/>
    <x v="1"/>
    <x v="1"/>
    <x v="3"/>
    <x v="3005"/>
    <x v="15"/>
    <n v="13"/>
    <n v="5.84"/>
    <n v="7.16"/>
    <x v="0"/>
    <s v="WRITING1559601"/>
  </r>
  <r>
    <n v="202003"/>
    <x v="0"/>
    <x v="2"/>
    <x v="1"/>
    <x v="332"/>
    <x v="1"/>
    <x v="3"/>
    <x v="15"/>
    <x v="3004"/>
    <x v="155"/>
    <n v="106.4"/>
    <n v="33.28"/>
    <n v="73.12"/>
    <x v="0"/>
    <s v="DECORATION CHARGES1557998"/>
  </r>
  <r>
    <n v="202003"/>
    <x v="0"/>
    <x v="2"/>
    <x v="1"/>
    <x v="332"/>
    <x v="1"/>
    <x v="3"/>
    <x v="15"/>
    <x v="3003"/>
    <x v="49"/>
    <n v="97.5"/>
    <n v="31.08"/>
    <n v="66.42"/>
    <x v="0"/>
    <s v="DECORATION CHARGES1558373"/>
  </r>
  <r>
    <n v="202003"/>
    <x v="0"/>
    <x v="2"/>
    <x v="1"/>
    <x v="332"/>
    <x v="1"/>
    <x v="3"/>
    <x v="15"/>
    <x v="3006"/>
    <x v="75"/>
    <n v="155.6"/>
    <n v="51.58"/>
    <n v="104.02"/>
    <x v="0"/>
    <s v="DECORATION CHARGES1558443"/>
  </r>
  <r>
    <n v="202003"/>
    <x v="0"/>
    <x v="2"/>
    <x v="1"/>
    <x v="333"/>
    <x v="1"/>
    <x v="5"/>
    <x v="24"/>
    <x v="3008"/>
    <x v="193"/>
    <n v="75.36"/>
    <n v="33.28"/>
    <n v="42.08"/>
    <x v="0"/>
    <s v="HBA1558359"/>
  </r>
  <r>
    <n v="202003"/>
    <x v="0"/>
    <x v="2"/>
    <x v="1"/>
    <x v="333"/>
    <x v="1"/>
    <x v="5"/>
    <x v="10"/>
    <x v="3008"/>
    <x v="34"/>
    <n v="27.54"/>
    <n v="12.8"/>
    <n v="14.739999999999998"/>
    <x v="0"/>
    <s v="HOUSEWARES1558359"/>
  </r>
  <r>
    <n v="202003"/>
    <x v="0"/>
    <x v="2"/>
    <x v="1"/>
    <x v="334"/>
    <x v="1"/>
    <x v="0"/>
    <x v="20"/>
    <x v="3009"/>
    <x v="131"/>
    <n v="2700"/>
    <n v="2100"/>
    <n v="600"/>
    <x v="0"/>
    <s v="TOTES1559515"/>
  </r>
  <r>
    <n v="202003"/>
    <x v="0"/>
    <x v="2"/>
    <x v="1"/>
    <x v="335"/>
    <x v="1"/>
    <x v="0"/>
    <x v="0"/>
    <x v="2158"/>
    <x v="6"/>
    <n v="13.4"/>
    <n v="9.3000000000000007"/>
    <n v="4.0999999999999996"/>
    <x v="0"/>
    <s v="BUSINESS CASES1556782"/>
  </r>
  <r>
    <n v="202003"/>
    <x v="0"/>
    <x v="2"/>
    <x v="1"/>
    <x v="335"/>
    <x v="1"/>
    <x v="0"/>
    <x v="20"/>
    <x v="2158"/>
    <x v="6"/>
    <n v="1.98"/>
    <n v="1.32"/>
    <n v="0.65999999999999992"/>
    <x v="0"/>
    <s v="TOTES1556782"/>
  </r>
  <r>
    <n v="202003"/>
    <x v="0"/>
    <x v="2"/>
    <x v="1"/>
    <x v="335"/>
    <x v="1"/>
    <x v="7"/>
    <x v="13"/>
    <x v="2158"/>
    <x v="6"/>
    <n v="9.32"/>
    <n v="8.6999999999999993"/>
    <n v="0.62000000000000099"/>
    <x v="0"/>
    <s v="SPORT BOTTLES1556782"/>
  </r>
  <r>
    <n v="202003"/>
    <x v="0"/>
    <x v="2"/>
    <x v="1"/>
    <x v="335"/>
    <x v="1"/>
    <x v="5"/>
    <x v="30"/>
    <x v="2158"/>
    <x v="6"/>
    <n v="0.4"/>
    <n v="0.38"/>
    <n v="2.0000000000000018E-2"/>
    <x v="0"/>
    <s v="OUTDOOR &amp; LEISURE1556782"/>
  </r>
  <r>
    <n v="202003"/>
    <x v="0"/>
    <x v="2"/>
    <x v="1"/>
    <x v="336"/>
    <x v="0"/>
    <x v="1"/>
    <x v="3"/>
    <x v="3010"/>
    <x v="32"/>
    <n v="2380"/>
    <n v="783.68"/>
    <n v="1596.3200000000002"/>
    <x v="0"/>
    <s v="WRITING1557982"/>
  </r>
  <r>
    <n v="202003"/>
    <x v="0"/>
    <x v="2"/>
    <x v="1"/>
    <x v="336"/>
    <x v="0"/>
    <x v="5"/>
    <x v="10"/>
    <x v="2160"/>
    <x v="33"/>
    <n v="2240"/>
    <n v="1350.18"/>
    <n v="889.81999999999994"/>
    <x v="0"/>
    <s v="HOUSEWARES1555500"/>
  </r>
  <r>
    <n v="202003"/>
    <x v="0"/>
    <x v="2"/>
    <x v="1"/>
    <x v="336"/>
    <x v="0"/>
    <x v="3"/>
    <x v="15"/>
    <x v="3010"/>
    <x v="44"/>
    <n v="460"/>
    <n v="55.76"/>
    <n v="404.24"/>
    <x v="0"/>
    <s v="DECORATION CHARGES1557982"/>
  </r>
  <r>
    <n v="202003"/>
    <x v="0"/>
    <x v="2"/>
    <x v="1"/>
    <x v="583"/>
    <x v="0"/>
    <x v="1"/>
    <x v="3"/>
    <x v="3011"/>
    <x v="432"/>
    <n v="1344"/>
    <n v="778.48"/>
    <n v="565.52"/>
    <x v="0"/>
    <s v="WRITING1558937"/>
  </r>
  <r>
    <n v="202003"/>
    <x v="0"/>
    <x v="2"/>
    <x v="1"/>
    <x v="338"/>
    <x v="1"/>
    <x v="0"/>
    <x v="18"/>
    <x v="3012"/>
    <x v="6"/>
    <n v="3.08"/>
    <n v="1.6"/>
    <n v="1.48"/>
    <x v="0"/>
    <s v="BACKPACKS1557944"/>
  </r>
  <r>
    <n v="202003"/>
    <x v="0"/>
    <x v="2"/>
    <x v="1"/>
    <x v="338"/>
    <x v="1"/>
    <x v="0"/>
    <x v="18"/>
    <x v="3013"/>
    <x v="2"/>
    <n v="399.8"/>
    <n v="142.54"/>
    <n v="257.26"/>
    <x v="0"/>
    <s v="BACKPACKS1558424"/>
  </r>
  <r>
    <n v="202003"/>
    <x v="0"/>
    <x v="2"/>
    <x v="1"/>
    <x v="338"/>
    <x v="1"/>
    <x v="0"/>
    <x v="18"/>
    <x v="3014"/>
    <x v="6"/>
    <n v="16.98"/>
    <n v="7.02"/>
    <n v="9.9600000000000009"/>
    <x v="0"/>
    <s v="BACKPACKS1558497"/>
  </r>
  <r>
    <n v="202003"/>
    <x v="0"/>
    <x v="2"/>
    <x v="1"/>
    <x v="338"/>
    <x v="1"/>
    <x v="0"/>
    <x v="26"/>
    <x v="3015"/>
    <x v="35"/>
    <n v="1022"/>
    <n v="509.84"/>
    <n v="512.16000000000008"/>
    <x v="0"/>
    <s v="DUFFELS1557700"/>
  </r>
  <r>
    <n v="202003"/>
    <x v="0"/>
    <x v="2"/>
    <x v="1"/>
    <x v="338"/>
    <x v="1"/>
    <x v="0"/>
    <x v="26"/>
    <x v="3016"/>
    <x v="1"/>
    <n v="245.6"/>
    <n v="93"/>
    <n v="152.6"/>
    <x v="0"/>
    <s v="DUFFELS1558305"/>
  </r>
  <r>
    <n v="202003"/>
    <x v="0"/>
    <x v="2"/>
    <x v="1"/>
    <x v="338"/>
    <x v="1"/>
    <x v="0"/>
    <x v="26"/>
    <x v="3017"/>
    <x v="65"/>
    <n v="719.2"/>
    <n v="304.86"/>
    <n v="414.34000000000003"/>
    <x v="0"/>
    <s v="DUFFELS1558712"/>
  </r>
  <r>
    <n v="202003"/>
    <x v="0"/>
    <x v="2"/>
    <x v="1"/>
    <x v="338"/>
    <x v="1"/>
    <x v="0"/>
    <x v="38"/>
    <x v="3018"/>
    <x v="9"/>
    <n v="311.88"/>
    <n v="109.06"/>
    <n v="202.82"/>
    <x v="0"/>
    <s v="LUGGAGE1559114"/>
  </r>
  <r>
    <n v="202003"/>
    <x v="0"/>
    <x v="2"/>
    <x v="1"/>
    <x v="338"/>
    <x v="1"/>
    <x v="0"/>
    <x v="27"/>
    <x v="3019"/>
    <x v="31"/>
    <n v="441"/>
    <n v="189.08"/>
    <n v="251.92"/>
    <x v="0"/>
    <s v="TRAVEL GIFTS1559521"/>
  </r>
  <r>
    <n v="202003"/>
    <x v="0"/>
    <x v="2"/>
    <x v="1"/>
    <x v="338"/>
    <x v="1"/>
    <x v="7"/>
    <x v="31"/>
    <x v="3020"/>
    <x v="206"/>
    <n v="387.4"/>
    <n v="220.68"/>
    <n v="166.71999999999997"/>
    <x v="0"/>
    <s v="MUGS &amp; TUMBLERS1558306"/>
  </r>
  <r>
    <n v="202003"/>
    <x v="0"/>
    <x v="2"/>
    <x v="1"/>
    <x v="338"/>
    <x v="1"/>
    <x v="7"/>
    <x v="35"/>
    <x v="3021"/>
    <x v="9"/>
    <n v="79.2"/>
    <n v="28.44"/>
    <n v="50.760000000000005"/>
    <x v="0"/>
    <s v="SPECIALTIES &amp; PACKAGING1559638"/>
  </r>
  <r>
    <n v="202003"/>
    <x v="0"/>
    <x v="2"/>
    <x v="1"/>
    <x v="338"/>
    <x v="1"/>
    <x v="7"/>
    <x v="13"/>
    <x v="3022"/>
    <x v="22"/>
    <n v="127.2"/>
    <n v="70.78"/>
    <n v="56.42"/>
    <x v="0"/>
    <s v="SPORT BOTTLES1558847"/>
  </r>
  <r>
    <n v="202003"/>
    <x v="0"/>
    <x v="2"/>
    <x v="1"/>
    <x v="338"/>
    <x v="1"/>
    <x v="9"/>
    <x v="28"/>
    <x v="3023"/>
    <x v="140"/>
    <n v="9.9"/>
    <n v="9.0399999999999991"/>
    <n v="0.86000000000000121"/>
    <x v="0"/>
    <s v="HEADWEAR1558327"/>
  </r>
  <r>
    <n v="202003"/>
    <x v="0"/>
    <x v="2"/>
    <x v="1"/>
    <x v="338"/>
    <x v="1"/>
    <x v="1"/>
    <x v="1"/>
    <x v="3024"/>
    <x v="82"/>
    <n v="27.84"/>
    <n v="19.38"/>
    <n v="8.4600000000000009"/>
    <x v="0"/>
    <s v="DESKTOP1558869"/>
  </r>
  <r>
    <n v="202003"/>
    <x v="0"/>
    <x v="2"/>
    <x v="1"/>
    <x v="338"/>
    <x v="1"/>
    <x v="1"/>
    <x v="14"/>
    <x v="3025"/>
    <x v="16"/>
    <n v="518"/>
    <n v="170.36"/>
    <n v="347.64"/>
    <x v="0"/>
    <s v="STATIONERY1557735"/>
  </r>
  <r>
    <n v="202003"/>
    <x v="0"/>
    <x v="2"/>
    <x v="1"/>
    <x v="338"/>
    <x v="1"/>
    <x v="1"/>
    <x v="14"/>
    <x v="3026"/>
    <x v="33"/>
    <n v="1520"/>
    <n v="1840"/>
    <n v="-320"/>
    <x v="0"/>
    <s v="STATIONERY1559364"/>
  </r>
  <r>
    <n v="202003"/>
    <x v="0"/>
    <x v="2"/>
    <x v="1"/>
    <x v="338"/>
    <x v="1"/>
    <x v="1"/>
    <x v="2"/>
    <x v="3027"/>
    <x v="2"/>
    <n v="41"/>
    <n v="28.44"/>
    <n v="12.559999999999999"/>
    <x v="0"/>
    <s v="UMBRELLAS1558086"/>
  </r>
  <r>
    <n v="202003"/>
    <x v="0"/>
    <x v="2"/>
    <x v="1"/>
    <x v="338"/>
    <x v="1"/>
    <x v="1"/>
    <x v="2"/>
    <x v="3028"/>
    <x v="65"/>
    <n v="164"/>
    <n v="113.74"/>
    <n v="50.260000000000005"/>
    <x v="0"/>
    <s v="UMBRELLAS1558203"/>
  </r>
  <r>
    <n v="202003"/>
    <x v="0"/>
    <x v="2"/>
    <x v="1"/>
    <x v="338"/>
    <x v="1"/>
    <x v="1"/>
    <x v="2"/>
    <x v="3029"/>
    <x v="13"/>
    <n v="23.9"/>
    <n v="14.24"/>
    <n v="9.6599999999999984"/>
    <x v="0"/>
    <s v="UMBRELLAS1558648"/>
  </r>
  <r>
    <n v="202003"/>
    <x v="0"/>
    <x v="2"/>
    <x v="1"/>
    <x v="338"/>
    <x v="1"/>
    <x v="1"/>
    <x v="3"/>
    <x v="975"/>
    <x v="7"/>
    <n v="1.76"/>
    <n v="0.74"/>
    <n v="1.02"/>
    <x v="0"/>
    <s v="WRITING1552481"/>
  </r>
  <r>
    <n v="202003"/>
    <x v="0"/>
    <x v="2"/>
    <x v="1"/>
    <x v="338"/>
    <x v="1"/>
    <x v="1"/>
    <x v="3"/>
    <x v="3030"/>
    <x v="66"/>
    <n v="8.9600000000000009"/>
    <n v="3.92"/>
    <n v="5.0400000000000009"/>
    <x v="0"/>
    <s v="WRITING1558384"/>
  </r>
  <r>
    <n v="202003"/>
    <x v="0"/>
    <x v="2"/>
    <x v="1"/>
    <x v="338"/>
    <x v="1"/>
    <x v="5"/>
    <x v="9"/>
    <x v="3031"/>
    <x v="253"/>
    <n v="90.2"/>
    <n v="41.64"/>
    <n v="48.56"/>
    <x v="0"/>
    <s v="APRON &amp; KITCHEN TEXTILES1558340"/>
  </r>
  <r>
    <n v="202003"/>
    <x v="0"/>
    <x v="2"/>
    <x v="1"/>
    <x v="338"/>
    <x v="1"/>
    <x v="5"/>
    <x v="24"/>
    <x v="3032"/>
    <x v="6"/>
    <n v="9.18"/>
    <n v="4.3600000000000003"/>
    <n v="4.8199999999999994"/>
    <x v="0"/>
    <s v="HBA1559297"/>
  </r>
  <r>
    <n v="202003"/>
    <x v="0"/>
    <x v="2"/>
    <x v="1"/>
    <x v="338"/>
    <x v="1"/>
    <x v="5"/>
    <x v="10"/>
    <x v="3033"/>
    <x v="12"/>
    <n v="133.80000000000001"/>
    <n v="60.12"/>
    <n v="73.680000000000007"/>
    <x v="0"/>
    <s v="HOUSEWARES1558351"/>
  </r>
  <r>
    <n v="202003"/>
    <x v="0"/>
    <x v="2"/>
    <x v="1"/>
    <x v="338"/>
    <x v="1"/>
    <x v="5"/>
    <x v="10"/>
    <x v="3034"/>
    <x v="1"/>
    <n v="119.6"/>
    <n v="65.48"/>
    <n v="54.11999999999999"/>
    <x v="0"/>
    <s v="HOUSEWARES1559298"/>
  </r>
  <r>
    <n v="202003"/>
    <x v="0"/>
    <x v="2"/>
    <x v="1"/>
    <x v="338"/>
    <x v="1"/>
    <x v="5"/>
    <x v="40"/>
    <x v="3035"/>
    <x v="7"/>
    <n v="3.28"/>
    <n v="1.66"/>
    <n v="1.6199999999999999"/>
    <x v="0"/>
    <s v="TOWELS1558711"/>
  </r>
  <r>
    <n v="202003"/>
    <x v="0"/>
    <x v="2"/>
    <x v="1"/>
    <x v="338"/>
    <x v="1"/>
    <x v="2"/>
    <x v="6"/>
    <x v="3023"/>
    <x v="140"/>
    <n v="53.82"/>
    <n v="34.72"/>
    <n v="19.100000000000001"/>
    <x v="0"/>
    <s v="T-SHIRTS &amp; ACTIVE TOPS1558327"/>
  </r>
  <r>
    <n v="202003"/>
    <x v="0"/>
    <x v="2"/>
    <x v="1"/>
    <x v="338"/>
    <x v="1"/>
    <x v="2"/>
    <x v="6"/>
    <x v="3030"/>
    <x v="48"/>
    <n v="92.5"/>
    <n v="63.96"/>
    <n v="28.54"/>
    <x v="0"/>
    <s v="T-SHIRTS &amp; ACTIVE TOPS1558384"/>
  </r>
  <r>
    <n v="202003"/>
    <x v="0"/>
    <x v="2"/>
    <x v="1"/>
    <x v="338"/>
    <x v="1"/>
    <x v="3"/>
    <x v="15"/>
    <x v="3015"/>
    <x v="45"/>
    <n v="326"/>
    <n v="48.58"/>
    <n v="277.42"/>
    <x v="0"/>
    <s v="DECORATION CHARGES1557700"/>
  </r>
  <r>
    <n v="202003"/>
    <x v="0"/>
    <x v="2"/>
    <x v="1"/>
    <x v="338"/>
    <x v="1"/>
    <x v="3"/>
    <x v="15"/>
    <x v="3025"/>
    <x v="42"/>
    <n v="244"/>
    <n v="25.06"/>
    <n v="218.94"/>
    <x v="0"/>
    <s v="DECORATION CHARGES1557735"/>
  </r>
  <r>
    <n v="202003"/>
    <x v="0"/>
    <x v="2"/>
    <x v="1"/>
    <x v="338"/>
    <x v="1"/>
    <x v="3"/>
    <x v="15"/>
    <x v="3012"/>
    <x v="34"/>
    <n v="93.18"/>
    <n v="28.68"/>
    <n v="64.5"/>
    <x v="0"/>
    <s v="DECORATION CHARGES1557944"/>
  </r>
  <r>
    <n v="202003"/>
    <x v="0"/>
    <x v="2"/>
    <x v="1"/>
    <x v="338"/>
    <x v="1"/>
    <x v="3"/>
    <x v="15"/>
    <x v="3027"/>
    <x v="66"/>
    <n v="94.4"/>
    <n v="29.58"/>
    <n v="64.820000000000007"/>
    <x v="0"/>
    <s v="DECORATION CHARGES1558086"/>
  </r>
  <r>
    <n v="202003"/>
    <x v="0"/>
    <x v="2"/>
    <x v="1"/>
    <x v="338"/>
    <x v="1"/>
    <x v="3"/>
    <x v="15"/>
    <x v="3016"/>
    <x v="155"/>
    <n v="130.4"/>
    <n v="30.58"/>
    <n v="99.820000000000007"/>
    <x v="0"/>
    <s v="DECORATION CHARGES1558305"/>
  </r>
  <r>
    <n v="202003"/>
    <x v="0"/>
    <x v="2"/>
    <x v="1"/>
    <x v="338"/>
    <x v="1"/>
    <x v="3"/>
    <x v="15"/>
    <x v="3013"/>
    <x v="66"/>
    <n v="149"/>
    <n v="27.68"/>
    <n v="121.32"/>
    <x v="0"/>
    <s v="DECORATION CHARGES1558424"/>
  </r>
  <r>
    <n v="202003"/>
    <x v="0"/>
    <x v="2"/>
    <x v="1"/>
    <x v="338"/>
    <x v="1"/>
    <x v="6"/>
    <x v="32"/>
    <x v="3036"/>
    <x v="6"/>
    <n v="105.24"/>
    <n v="85"/>
    <n v="20.239999999999995"/>
    <x v="0"/>
    <s v="GENERAL TECH1559687"/>
  </r>
  <r>
    <n v="202003"/>
    <x v="0"/>
    <x v="2"/>
    <x v="1"/>
    <x v="338"/>
    <x v="1"/>
    <x v="6"/>
    <x v="12"/>
    <x v="3037"/>
    <x v="1"/>
    <n v="59.6"/>
    <n v="29.6"/>
    <n v="30"/>
    <x v="0"/>
    <s v="POWER1558202"/>
  </r>
  <r>
    <n v="202003"/>
    <x v="0"/>
    <x v="2"/>
    <x v="1"/>
    <x v="339"/>
    <x v="1"/>
    <x v="1"/>
    <x v="3"/>
    <x v="3038"/>
    <x v="13"/>
    <n v="237.7"/>
    <n v="135.04"/>
    <n v="102.66"/>
    <x v="0"/>
    <s v="WRITING1558478"/>
  </r>
  <r>
    <n v="202003"/>
    <x v="0"/>
    <x v="2"/>
    <x v="1"/>
    <x v="339"/>
    <x v="1"/>
    <x v="1"/>
    <x v="3"/>
    <x v="3039"/>
    <x v="13"/>
    <n v="3"/>
    <n v="1.42"/>
    <n v="1.58"/>
    <x v="0"/>
    <s v="WRITING1559453"/>
  </r>
  <r>
    <n v="202003"/>
    <x v="0"/>
    <x v="2"/>
    <x v="1"/>
    <x v="339"/>
    <x v="1"/>
    <x v="4"/>
    <x v="8"/>
    <x v="3038"/>
    <x v="6"/>
    <n v="115.76"/>
    <n v="49.2"/>
    <n v="66.56"/>
    <x v="0"/>
    <s v="JACKETS1558478"/>
  </r>
  <r>
    <n v="202003"/>
    <x v="0"/>
    <x v="2"/>
    <x v="1"/>
    <x v="524"/>
    <x v="1"/>
    <x v="2"/>
    <x v="5"/>
    <x v="3040"/>
    <x v="177"/>
    <n v="1616.4"/>
    <n v="1237.6400000000001"/>
    <n v="378.76"/>
    <x v="0"/>
    <s v="POLOS1559264"/>
  </r>
  <r>
    <n v="202003"/>
    <x v="0"/>
    <x v="2"/>
    <x v="1"/>
    <x v="524"/>
    <x v="1"/>
    <x v="4"/>
    <x v="8"/>
    <x v="3041"/>
    <x v="158"/>
    <n v="696"/>
    <n v="309.52"/>
    <n v="386.48"/>
    <x v="0"/>
    <s v="JACKETS1558866"/>
  </r>
  <r>
    <n v="202003"/>
    <x v="0"/>
    <x v="2"/>
    <x v="1"/>
    <x v="340"/>
    <x v="0"/>
    <x v="4"/>
    <x v="8"/>
    <x v="3042"/>
    <x v="2"/>
    <n v="435"/>
    <n v="194"/>
    <n v="241"/>
    <x v="0"/>
    <s v="JACKETS1558219"/>
  </r>
  <r>
    <n v="202003"/>
    <x v="0"/>
    <x v="2"/>
    <x v="1"/>
    <x v="340"/>
    <x v="0"/>
    <x v="4"/>
    <x v="34"/>
    <x v="3042"/>
    <x v="2"/>
    <n v="365"/>
    <n v="170.74"/>
    <n v="194.26"/>
    <x v="0"/>
    <s v="VESTS-BODYWARMERS1558219"/>
  </r>
  <r>
    <n v="202003"/>
    <x v="0"/>
    <x v="2"/>
    <x v="1"/>
    <x v="525"/>
    <x v="1"/>
    <x v="2"/>
    <x v="5"/>
    <x v="3043"/>
    <x v="7"/>
    <n v="13.96"/>
    <n v="9.6999999999999993"/>
    <n v="4.2600000000000016"/>
    <x v="0"/>
    <s v="POLOS1559299"/>
  </r>
  <r>
    <n v="202003"/>
    <x v="0"/>
    <x v="2"/>
    <x v="1"/>
    <x v="525"/>
    <x v="1"/>
    <x v="4"/>
    <x v="8"/>
    <x v="3043"/>
    <x v="7"/>
    <n v="80.08"/>
    <n v="27.88"/>
    <n v="52.2"/>
    <x v="0"/>
    <s v="JACKETS1559299"/>
  </r>
  <r>
    <n v="202003"/>
    <x v="0"/>
    <x v="2"/>
    <x v="1"/>
    <x v="342"/>
    <x v="1"/>
    <x v="0"/>
    <x v="20"/>
    <x v="3044"/>
    <x v="1"/>
    <n v="41.2"/>
    <n v="19.8"/>
    <n v="21.400000000000002"/>
    <x v="0"/>
    <s v="TOTES1558207"/>
  </r>
  <r>
    <n v="202003"/>
    <x v="0"/>
    <x v="2"/>
    <x v="1"/>
    <x v="343"/>
    <x v="1"/>
    <x v="0"/>
    <x v="18"/>
    <x v="3045"/>
    <x v="34"/>
    <n v="296.77999999999997"/>
    <n v="108.84"/>
    <n v="187.93999999999997"/>
    <x v="0"/>
    <s v="BACKPACKS1558577"/>
  </r>
  <r>
    <n v="202003"/>
    <x v="0"/>
    <x v="2"/>
    <x v="1"/>
    <x v="343"/>
    <x v="1"/>
    <x v="7"/>
    <x v="29"/>
    <x v="3045"/>
    <x v="7"/>
    <n v="30.48"/>
    <n v="12.72"/>
    <n v="17.759999999999998"/>
    <x v="0"/>
    <s v="CERAMICS1558577"/>
  </r>
  <r>
    <n v="202003"/>
    <x v="0"/>
    <x v="2"/>
    <x v="1"/>
    <x v="343"/>
    <x v="1"/>
    <x v="7"/>
    <x v="13"/>
    <x v="3045"/>
    <x v="34"/>
    <n v="51.2"/>
    <n v="20.96"/>
    <n v="30.240000000000002"/>
    <x v="0"/>
    <s v="SPORT BOTTLES1558577"/>
  </r>
  <r>
    <n v="202003"/>
    <x v="0"/>
    <x v="2"/>
    <x v="1"/>
    <x v="343"/>
    <x v="1"/>
    <x v="1"/>
    <x v="3"/>
    <x v="3045"/>
    <x v="9"/>
    <n v="2.2999999999999998"/>
    <n v="1.04"/>
    <n v="1.2599999999999998"/>
    <x v="0"/>
    <s v="WRITING1558577"/>
  </r>
  <r>
    <n v="202003"/>
    <x v="0"/>
    <x v="2"/>
    <x v="1"/>
    <x v="343"/>
    <x v="1"/>
    <x v="1"/>
    <x v="3"/>
    <x v="3046"/>
    <x v="32"/>
    <n v="280"/>
    <n v="116.74"/>
    <n v="163.26"/>
    <x v="0"/>
    <s v="WRITING1558762"/>
  </r>
  <r>
    <n v="202003"/>
    <x v="0"/>
    <x v="2"/>
    <x v="1"/>
    <x v="343"/>
    <x v="1"/>
    <x v="5"/>
    <x v="24"/>
    <x v="2237"/>
    <x v="6"/>
    <n v="0.92"/>
    <n v="0.4"/>
    <n v="0.52"/>
    <x v="0"/>
    <s v="HBA1555758"/>
  </r>
  <r>
    <n v="202003"/>
    <x v="0"/>
    <x v="2"/>
    <x v="1"/>
    <x v="343"/>
    <x v="1"/>
    <x v="5"/>
    <x v="30"/>
    <x v="3047"/>
    <x v="20"/>
    <n v="4728"/>
    <n v="2104.7800000000002"/>
    <n v="2623.22"/>
    <x v="0"/>
    <s v="OUTDOOR &amp; LEISURE1558103"/>
  </r>
  <r>
    <n v="202003"/>
    <x v="0"/>
    <x v="2"/>
    <x v="1"/>
    <x v="343"/>
    <x v="1"/>
    <x v="5"/>
    <x v="30"/>
    <x v="3045"/>
    <x v="6"/>
    <n v="5.66"/>
    <n v="2.46"/>
    <n v="3.2"/>
    <x v="0"/>
    <s v="OUTDOOR &amp; LEISURE1558577"/>
  </r>
  <r>
    <n v="202003"/>
    <x v="0"/>
    <x v="2"/>
    <x v="1"/>
    <x v="343"/>
    <x v="1"/>
    <x v="2"/>
    <x v="5"/>
    <x v="3045"/>
    <x v="6"/>
    <n v="8.98"/>
    <n v="6.8"/>
    <n v="2.1800000000000006"/>
    <x v="0"/>
    <s v="POLOS1558577"/>
  </r>
  <r>
    <n v="202003"/>
    <x v="0"/>
    <x v="2"/>
    <x v="1"/>
    <x v="343"/>
    <x v="1"/>
    <x v="3"/>
    <x v="15"/>
    <x v="3047"/>
    <x v="25"/>
    <n v="310"/>
    <n v="23.88"/>
    <n v="286.12"/>
    <x v="0"/>
    <s v="DECORATION CHARGES1558103"/>
  </r>
  <r>
    <n v="202003"/>
    <x v="0"/>
    <x v="2"/>
    <x v="1"/>
    <x v="343"/>
    <x v="1"/>
    <x v="3"/>
    <x v="15"/>
    <x v="3046"/>
    <x v="40"/>
    <n v="260"/>
    <n v="35.46"/>
    <n v="224.54"/>
    <x v="0"/>
    <s v="DECORATION CHARGES1558762"/>
  </r>
  <r>
    <n v="202003"/>
    <x v="0"/>
    <x v="2"/>
    <x v="1"/>
    <x v="343"/>
    <x v="1"/>
    <x v="4"/>
    <x v="34"/>
    <x v="3045"/>
    <x v="6"/>
    <n v="36.5"/>
    <n v="17.02"/>
    <n v="19.48"/>
    <x v="0"/>
    <s v="VESTS-BODYWARMERS1558577"/>
  </r>
  <r>
    <n v="202003"/>
    <x v="0"/>
    <x v="2"/>
    <x v="1"/>
    <x v="343"/>
    <x v="1"/>
    <x v="6"/>
    <x v="11"/>
    <x v="3048"/>
    <x v="7"/>
    <n v="45.22"/>
    <n v="39.28"/>
    <n v="5.9399999999999977"/>
    <x v="0"/>
    <s v="AUDIO1559339"/>
  </r>
  <r>
    <n v="202003"/>
    <x v="0"/>
    <x v="2"/>
    <x v="1"/>
    <x v="343"/>
    <x v="1"/>
    <x v="6"/>
    <x v="12"/>
    <x v="3045"/>
    <x v="6"/>
    <n v="15.76"/>
    <n v="6.52"/>
    <n v="9.24"/>
    <x v="0"/>
    <s v="POWER1558577"/>
  </r>
  <r>
    <n v="202003"/>
    <x v="0"/>
    <x v="2"/>
    <x v="1"/>
    <x v="344"/>
    <x v="0"/>
    <x v="7"/>
    <x v="13"/>
    <x v="3049"/>
    <x v="48"/>
    <n v="424.5"/>
    <n v="189.48"/>
    <n v="235.02"/>
    <x v="0"/>
    <s v="SPORT BOTTLES1558215"/>
  </r>
  <r>
    <n v="202003"/>
    <x v="0"/>
    <x v="2"/>
    <x v="1"/>
    <x v="526"/>
    <x v="0"/>
    <x v="5"/>
    <x v="23"/>
    <x v="3050"/>
    <x v="433"/>
    <n v="3209.6"/>
    <n v="1862.08"/>
    <n v="1347.52"/>
    <x v="0"/>
    <s v="SAFETY AUTO &amp; TOOLS1559466"/>
  </r>
  <r>
    <n v="202003"/>
    <x v="0"/>
    <x v="2"/>
    <x v="1"/>
    <x v="345"/>
    <x v="1"/>
    <x v="0"/>
    <x v="18"/>
    <x v="3051"/>
    <x v="331"/>
    <n v="416"/>
    <n v="222.32"/>
    <n v="193.68"/>
    <x v="0"/>
    <s v="BACKPACKS1558771"/>
  </r>
  <r>
    <n v="202003"/>
    <x v="0"/>
    <x v="2"/>
    <x v="1"/>
    <x v="345"/>
    <x v="1"/>
    <x v="7"/>
    <x v="13"/>
    <x v="3052"/>
    <x v="15"/>
    <n v="172"/>
    <n v="81.14"/>
    <n v="90.86"/>
    <x v="0"/>
    <s v="SPORT BOTTLES1559372"/>
  </r>
  <r>
    <n v="202003"/>
    <x v="0"/>
    <x v="2"/>
    <x v="1"/>
    <x v="345"/>
    <x v="1"/>
    <x v="3"/>
    <x v="15"/>
    <x v="3052"/>
    <x v="38"/>
    <n v="126"/>
    <n v="22.18"/>
    <n v="103.82"/>
    <x v="0"/>
    <s v="DECORATION CHARGES1559372"/>
  </r>
  <r>
    <n v="202003"/>
    <x v="0"/>
    <x v="2"/>
    <x v="1"/>
    <x v="584"/>
    <x v="1"/>
    <x v="0"/>
    <x v="18"/>
    <x v="3053"/>
    <x v="328"/>
    <n v="7400"/>
    <n v="4273.78"/>
    <n v="3126.2200000000003"/>
    <x v="0"/>
    <s v="BACKPACKS1558635"/>
  </r>
  <r>
    <n v="202003"/>
    <x v="0"/>
    <x v="2"/>
    <x v="1"/>
    <x v="346"/>
    <x v="1"/>
    <x v="4"/>
    <x v="34"/>
    <x v="3054"/>
    <x v="6"/>
    <n v="43.54"/>
    <n v="14.78"/>
    <n v="28.759999999999998"/>
    <x v="0"/>
    <s v="VESTS-BODYWARMERS1558488"/>
  </r>
  <r>
    <n v="202003"/>
    <x v="0"/>
    <x v="2"/>
    <x v="1"/>
    <x v="527"/>
    <x v="1"/>
    <x v="1"/>
    <x v="17"/>
    <x v="3055"/>
    <x v="21"/>
    <n v="310"/>
    <n v="275"/>
    <n v="35"/>
    <x v="0"/>
    <s v="GENERAL1557092"/>
  </r>
  <r>
    <n v="202003"/>
    <x v="0"/>
    <x v="2"/>
    <x v="1"/>
    <x v="527"/>
    <x v="1"/>
    <x v="1"/>
    <x v="17"/>
    <x v="3056"/>
    <x v="149"/>
    <n v="688"/>
    <n v="592"/>
    <n v="96"/>
    <x v="0"/>
    <s v="GENERAL1558420"/>
  </r>
  <r>
    <n v="202003"/>
    <x v="0"/>
    <x v="2"/>
    <x v="1"/>
    <x v="528"/>
    <x v="0"/>
    <x v="5"/>
    <x v="22"/>
    <x v="3057"/>
    <x v="34"/>
    <n v="2.94"/>
    <n v="4.32"/>
    <n v="-1.3800000000000003"/>
    <x v="0"/>
    <s v="LIGHTING1559165"/>
  </r>
  <r>
    <n v="202003"/>
    <x v="0"/>
    <x v="2"/>
    <x v="1"/>
    <x v="528"/>
    <x v="0"/>
    <x v="5"/>
    <x v="30"/>
    <x v="3057"/>
    <x v="6"/>
    <n v="19.52"/>
    <n v="7.16"/>
    <n v="12.36"/>
    <x v="0"/>
    <s v="OUTDOOR &amp; LEISURE1559165"/>
  </r>
  <r>
    <n v="202003"/>
    <x v="0"/>
    <x v="2"/>
    <x v="1"/>
    <x v="528"/>
    <x v="0"/>
    <x v="2"/>
    <x v="4"/>
    <x v="3058"/>
    <x v="6"/>
    <n v="15.98"/>
    <n v="15.2"/>
    <n v="0.78000000000000114"/>
    <x v="0"/>
    <s v="FLEECE &amp; KNITS1558408"/>
  </r>
  <r>
    <n v="202003"/>
    <x v="0"/>
    <x v="2"/>
    <x v="1"/>
    <x v="528"/>
    <x v="0"/>
    <x v="2"/>
    <x v="5"/>
    <x v="3058"/>
    <x v="6"/>
    <n v="7.98"/>
    <n v="7.42"/>
    <n v="0.5600000000000005"/>
    <x v="0"/>
    <s v="POLOS1558408"/>
  </r>
  <r>
    <n v="202003"/>
    <x v="0"/>
    <x v="2"/>
    <x v="1"/>
    <x v="528"/>
    <x v="0"/>
    <x v="2"/>
    <x v="5"/>
    <x v="3057"/>
    <x v="72"/>
    <n v="346.5"/>
    <n v="176.24"/>
    <n v="170.26"/>
    <x v="0"/>
    <s v="POLOS1559165"/>
  </r>
  <r>
    <n v="202003"/>
    <x v="0"/>
    <x v="2"/>
    <x v="1"/>
    <x v="528"/>
    <x v="0"/>
    <x v="4"/>
    <x v="8"/>
    <x v="3058"/>
    <x v="6"/>
    <n v="14.98"/>
    <n v="13.54"/>
    <n v="1.4400000000000013"/>
    <x v="0"/>
    <s v="JACKETS1558408"/>
  </r>
  <r>
    <n v="202003"/>
    <x v="0"/>
    <x v="2"/>
    <x v="1"/>
    <x v="351"/>
    <x v="0"/>
    <x v="9"/>
    <x v="28"/>
    <x v="3059"/>
    <x v="38"/>
    <n v="427.38"/>
    <n v="158.66"/>
    <n v="268.72000000000003"/>
    <x v="0"/>
    <s v="HEADWEAR1558805"/>
  </r>
  <r>
    <n v="202003"/>
    <x v="0"/>
    <x v="2"/>
    <x v="1"/>
    <x v="351"/>
    <x v="0"/>
    <x v="8"/>
    <x v="16"/>
    <x v="3060"/>
    <x v="16"/>
    <n v="526"/>
    <n v="450"/>
    <n v="76"/>
    <x v="0"/>
    <s v="MEMORY1557163"/>
  </r>
  <r>
    <n v="202003"/>
    <x v="0"/>
    <x v="2"/>
    <x v="1"/>
    <x v="351"/>
    <x v="0"/>
    <x v="3"/>
    <x v="15"/>
    <x v="3059"/>
    <x v="63"/>
    <n v="353.18"/>
    <n v="28.52"/>
    <n v="324.66000000000003"/>
    <x v="0"/>
    <s v="DECORATION CHARGES1558805"/>
  </r>
  <r>
    <n v="202003"/>
    <x v="0"/>
    <x v="2"/>
    <x v="1"/>
    <x v="351"/>
    <x v="0"/>
    <x v="6"/>
    <x v="11"/>
    <x v="3059"/>
    <x v="38"/>
    <n v="610.98"/>
    <n v="397.38"/>
    <n v="213.60000000000002"/>
    <x v="0"/>
    <s v="AUDIO1558805"/>
  </r>
  <r>
    <n v="202003"/>
    <x v="0"/>
    <x v="2"/>
    <x v="1"/>
    <x v="352"/>
    <x v="0"/>
    <x v="1"/>
    <x v="1"/>
    <x v="3061"/>
    <x v="6"/>
    <n v="3.38"/>
    <n v="0.22"/>
    <n v="3.1599999999999997"/>
    <x v="0"/>
    <s v="DESKTOP1559030"/>
  </r>
  <r>
    <n v="202003"/>
    <x v="0"/>
    <x v="2"/>
    <x v="1"/>
    <x v="352"/>
    <x v="0"/>
    <x v="5"/>
    <x v="10"/>
    <x v="3061"/>
    <x v="7"/>
    <n v="3.38"/>
    <n v="0.2"/>
    <n v="3.1799999999999997"/>
    <x v="0"/>
    <s v="HOUSEWARES1559030"/>
  </r>
  <r>
    <n v="202003"/>
    <x v="0"/>
    <x v="2"/>
    <x v="1"/>
    <x v="529"/>
    <x v="1"/>
    <x v="3"/>
    <x v="7"/>
    <x v="3062"/>
    <x v="79"/>
    <n v="59.7"/>
    <n v="30.6"/>
    <n v="29.1"/>
    <x v="0"/>
    <s v="CATALOGUES1559175"/>
  </r>
  <r>
    <n v="202003"/>
    <x v="0"/>
    <x v="2"/>
    <x v="1"/>
    <x v="357"/>
    <x v="1"/>
    <x v="0"/>
    <x v="18"/>
    <x v="3063"/>
    <x v="18"/>
    <n v="380"/>
    <n v="213.76"/>
    <n v="166.24"/>
    <x v="0"/>
    <s v="BACKPACKS1557554"/>
  </r>
  <r>
    <n v="202003"/>
    <x v="0"/>
    <x v="2"/>
    <x v="1"/>
    <x v="357"/>
    <x v="1"/>
    <x v="0"/>
    <x v="0"/>
    <x v="3064"/>
    <x v="95"/>
    <n v="1818.6"/>
    <n v="782.72"/>
    <n v="1035.8799999999999"/>
    <x v="0"/>
    <s v="BUSINESS CASES1557830"/>
  </r>
  <r>
    <n v="202003"/>
    <x v="0"/>
    <x v="2"/>
    <x v="1"/>
    <x v="357"/>
    <x v="1"/>
    <x v="3"/>
    <x v="15"/>
    <x v="3063"/>
    <x v="19"/>
    <n v="340"/>
    <n v="63.58"/>
    <n v="276.42"/>
    <x v="0"/>
    <s v="DECORATION CHARGES1557554"/>
  </r>
  <r>
    <n v="202003"/>
    <x v="0"/>
    <x v="2"/>
    <x v="1"/>
    <x v="357"/>
    <x v="1"/>
    <x v="3"/>
    <x v="15"/>
    <x v="3064"/>
    <x v="142"/>
    <n v="126.8"/>
    <n v="20.58"/>
    <n v="106.22"/>
    <x v="0"/>
    <s v="DECORATION CHARGES1557830"/>
  </r>
  <r>
    <n v="202003"/>
    <x v="0"/>
    <x v="2"/>
    <x v="1"/>
    <x v="358"/>
    <x v="1"/>
    <x v="5"/>
    <x v="30"/>
    <x v="3065"/>
    <x v="82"/>
    <n v="665.28"/>
    <n v="286.7"/>
    <n v="378.58"/>
    <x v="0"/>
    <s v="OUTDOOR &amp; LEISURE1557584"/>
  </r>
  <r>
    <n v="202003"/>
    <x v="0"/>
    <x v="2"/>
    <x v="1"/>
    <x v="358"/>
    <x v="1"/>
    <x v="3"/>
    <x v="15"/>
    <x v="3065"/>
    <x v="434"/>
    <n v="96"/>
    <n v="40.98"/>
    <n v="55.02"/>
    <x v="0"/>
    <s v="DECORATION CHARGES1557584"/>
  </r>
  <r>
    <n v="202003"/>
    <x v="0"/>
    <x v="2"/>
    <x v="1"/>
    <x v="359"/>
    <x v="1"/>
    <x v="0"/>
    <x v="18"/>
    <x v="3066"/>
    <x v="18"/>
    <n v="400"/>
    <n v="198.42"/>
    <n v="201.58"/>
    <x v="0"/>
    <s v="BACKPACKS1558814"/>
  </r>
  <r>
    <n v="202003"/>
    <x v="0"/>
    <x v="2"/>
    <x v="1"/>
    <x v="359"/>
    <x v="1"/>
    <x v="5"/>
    <x v="30"/>
    <x v="3067"/>
    <x v="113"/>
    <n v="11700"/>
    <n v="8259.5"/>
    <n v="3440.5"/>
    <x v="0"/>
    <s v="OUTDOOR &amp; LEISURE1558947"/>
  </r>
  <r>
    <n v="202003"/>
    <x v="0"/>
    <x v="2"/>
    <x v="1"/>
    <x v="359"/>
    <x v="1"/>
    <x v="3"/>
    <x v="15"/>
    <x v="3066"/>
    <x v="19"/>
    <n v="340"/>
    <n v="63.58"/>
    <n v="276.42"/>
    <x v="0"/>
    <s v="DECORATION CHARGES1558814"/>
  </r>
  <r>
    <n v="202003"/>
    <x v="0"/>
    <x v="2"/>
    <x v="1"/>
    <x v="531"/>
    <x v="1"/>
    <x v="1"/>
    <x v="17"/>
    <x v="3068"/>
    <x v="51"/>
    <n v="288"/>
    <n v="216"/>
    <n v="72"/>
    <x v="0"/>
    <s v="GENERAL1557393"/>
  </r>
  <r>
    <n v="202003"/>
    <x v="0"/>
    <x v="2"/>
    <x v="1"/>
    <x v="531"/>
    <x v="1"/>
    <x v="1"/>
    <x v="3"/>
    <x v="3069"/>
    <x v="15"/>
    <n v="31"/>
    <n v="14.44"/>
    <n v="16.560000000000002"/>
    <x v="0"/>
    <s v="WRITING1558941"/>
  </r>
  <r>
    <n v="202003"/>
    <x v="0"/>
    <x v="2"/>
    <x v="1"/>
    <x v="531"/>
    <x v="1"/>
    <x v="3"/>
    <x v="15"/>
    <x v="3069"/>
    <x v="123"/>
    <n v="114"/>
    <n v="33.880000000000003"/>
    <n v="80.12"/>
    <x v="0"/>
    <s v="DECORATION CHARGES1558941"/>
  </r>
  <r>
    <n v="202003"/>
    <x v="0"/>
    <x v="2"/>
    <x v="1"/>
    <x v="360"/>
    <x v="0"/>
    <x v="7"/>
    <x v="29"/>
    <x v="3070"/>
    <x v="98"/>
    <n v="32.479999999999997"/>
    <n v="12.68"/>
    <n v="19.799999999999997"/>
    <x v="0"/>
    <s v="CERAMICS1558709"/>
  </r>
  <r>
    <n v="202003"/>
    <x v="0"/>
    <x v="2"/>
    <x v="1"/>
    <x v="360"/>
    <x v="0"/>
    <x v="1"/>
    <x v="14"/>
    <x v="3070"/>
    <x v="98"/>
    <n v="28.16"/>
    <n v="13.56"/>
    <n v="14.6"/>
    <x v="0"/>
    <s v="STATIONERY1558709"/>
  </r>
  <r>
    <n v="202003"/>
    <x v="0"/>
    <x v="2"/>
    <x v="1"/>
    <x v="585"/>
    <x v="0"/>
    <x v="8"/>
    <x v="16"/>
    <x v="3071"/>
    <x v="0"/>
    <n v="716"/>
    <n v="636"/>
    <n v="80"/>
    <x v="0"/>
    <s v="MEMORY1558662"/>
  </r>
  <r>
    <n v="202003"/>
    <x v="0"/>
    <x v="2"/>
    <x v="1"/>
    <x v="362"/>
    <x v="1"/>
    <x v="6"/>
    <x v="32"/>
    <x v="3072"/>
    <x v="6"/>
    <n v="153.26"/>
    <n v="129.69999999999999"/>
    <n v="23.560000000000002"/>
    <x v="0"/>
    <s v="GENERAL TECH1558676"/>
  </r>
  <r>
    <n v="202003"/>
    <x v="0"/>
    <x v="2"/>
    <x v="1"/>
    <x v="586"/>
    <x v="0"/>
    <x v="1"/>
    <x v="1"/>
    <x v="3073"/>
    <x v="6"/>
    <n v="1.7"/>
    <n v="0.68"/>
    <n v="1.02"/>
    <x v="0"/>
    <s v="DESKTOP1547843"/>
  </r>
  <r>
    <n v="202003"/>
    <x v="0"/>
    <x v="2"/>
    <x v="1"/>
    <x v="365"/>
    <x v="1"/>
    <x v="0"/>
    <x v="18"/>
    <x v="3074"/>
    <x v="7"/>
    <n v="116.6"/>
    <n v="39.72"/>
    <n v="76.88"/>
    <x v="0"/>
    <s v="BACKPACKS1559074"/>
  </r>
  <r>
    <n v="202003"/>
    <x v="0"/>
    <x v="2"/>
    <x v="1"/>
    <x v="365"/>
    <x v="1"/>
    <x v="2"/>
    <x v="6"/>
    <x v="3075"/>
    <x v="48"/>
    <n v="473.5"/>
    <n v="353"/>
    <n v="120.5"/>
    <x v="0"/>
    <s v="T-SHIRTS &amp; ACTIVE TOPS1558558"/>
  </r>
  <r>
    <n v="202003"/>
    <x v="0"/>
    <x v="2"/>
    <x v="1"/>
    <x v="533"/>
    <x v="0"/>
    <x v="0"/>
    <x v="0"/>
    <x v="3076"/>
    <x v="6"/>
    <n v="30.5"/>
    <n v="11.02"/>
    <n v="19.48"/>
    <x v="0"/>
    <s v="BUSINESS CASES1558328"/>
  </r>
  <r>
    <n v="202003"/>
    <x v="0"/>
    <x v="2"/>
    <x v="1"/>
    <x v="533"/>
    <x v="0"/>
    <x v="2"/>
    <x v="5"/>
    <x v="3076"/>
    <x v="34"/>
    <n v="58.38"/>
    <n v="23.54"/>
    <n v="34.840000000000003"/>
    <x v="0"/>
    <s v="POLOS1558328"/>
  </r>
  <r>
    <n v="202003"/>
    <x v="0"/>
    <x v="2"/>
    <x v="1"/>
    <x v="533"/>
    <x v="0"/>
    <x v="2"/>
    <x v="6"/>
    <x v="3076"/>
    <x v="7"/>
    <n v="24.44"/>
    <n v="10.72"/>
    <n v="13.72"/>
    <x v="0"/>
    <s v="T-SHIRTS &amp; ACTIVE TOPS1558328"/>
  </r>
  <r>
    <n v="202003"/>
    <x v="0"/>
    <x v="2"/>
    <x v="1"/>
    <x v="368"/>
    <x v="1"/>
    <x v="5"/>
    <x v="10"/>
    <x v="3077"/>
    <x v="2"/>
    <n v="35.799999999999997"/>
    <n v="18.72"/>
    <n v="17.079999999999998"/>
    <x v="0"/>
    <s v="HOUSEWARES1558817"/>
  </r>
  <r>
    <n v="202003"/>
    <x v="0"/>
    <x v="2"/>
    <x v="1"/>
    <x v="368"/>
    <x v="1"/>
    <x v="5"/>
    <x v="10"/>
    <x v="3078"/>
    <x v="12"/>
    <n v="539.4"/>
    <n v="188.44"/>
    <n v="350.96"/>
    <x v="0"/>
    <s v="HOUSEWARES1558863"/>
  </r>
  <r>
    <n v="202003"/>
    <x v="0"/>
    <x v="2"/>
    <x v="1"/>
    <x v="368"/>
    <x v="1"/>
    <x v="3"/>
    <x v="15"/>
    <x v="3078"/>
    <x v="255"/>
    <n v="163.19999999999999"/>
    <n v="36.96"/>
    <n v="126.23999999999998"/>
    <x v="0"/>
    <s v="DECORATION CHARGES1558863"/>
  </r>
  <r>
    <n v="202003"/>
    <x v="0"/>
    <x v="2"/>
    <x v="1"/>
    <x v="587"/>
    <x v="0"/>
    <x v="1"/>
    <x v="17"/>
    <x v="3079"/>
    <x v="20"/>
    <n v="348"/>
    <n v="264"/>
    <n v="84"/>
    <x v="0"/>
    <s v="GENERAL1559725"/>
  </r>
  <r>
    <n v="202003"/>
    <x v="0"/>
    <x v="2"/>
    <x v="1"/>
    <x v="588"/>
    <x v="0"/>
    <x v="0"/>
    <x v="20"/>
    <x v="3080"/>
    <x v="25"/>
    <n v="457.52"/>
    <n v="185.92"/>
    <n v="271.60000000000002"/>
    <x v="0"/>
    <s v="TOTES1559180"/>
  </r>
  <r>
    <n v="202003"/>
    <x v="0"/>
    <x v="2"/>
    <x v="1"/>
    <x v="588"/>
    <x v="0"/>
    <x v="7"/>
    <x v="29"/>
    <x v="3081"/>
    <x v="25"/>
    <n v="553.84"/>
    <n v="389.3"/>
    <n v="164.54000000000002"/>
    <x v="0"/>
    <s v="CERAMICS1558906"/>
  </r>
  <r>
    <n v="202003"/>
    <x v="0"/>
    <x v="2"/>
    <x v="1"/>
    <x v="588"/>
    <x v="0"/>
    <x v="3"/>
    <x v="15"/>
    <x v="3081"/>
    <x v="126"/>
    <n v="535.54"/>
    <n v="68.44"/>
    <n v="467.09999999999997"/>
    <x v="0"/>
    <s v="DECORATION CHARGES1558906"/>
  </r>
  <r>
    <n v="202003"/>
    <x v="0"/>
    <x v="2"/>
    <x v="1"/>
    <x v="374"/>
    <x v="1"/>
    <x v="7"/>
    <x v="31"/>
    <x v="3082"/>
    <x v="0"/>
    <n v="660"/>
    <n v="343.64"/>
    <n v="316.36"/>
    <x v="0"/>
    <s v="MUGS &amp; TUMBLERS1559439"/>
  </r>
  <r>
    <n v="202003"/>
    <x v="0"/>
    <x v="2"/>
    <x v="1"/>
    <x v="374"/>
    <x v="1"/>
    <x v="7"/>
    <x v="13"/>
    <x v="3083"/>
    <x v="6"/>
    <n v="13.48"/>
    <n v="5.68"/>
    <n v="7.8000000000000007"/>
    <x v="0"/>
    <s v="SPORT BOTTLES1558748"/>
  </r>
  <r>
    <n v="202003"/>
    <x v="0"/>
    <x v="2"/>
    <x v="1"/>
    <x v="374"/>
    <x v="1"/>
    <x v="1"/>
    <x v="14"/>
    <x v="3084"/>
    <x v="18"/>
    <n v="970"/>
    <n v="536.62"/>
    <n v="433.38"/>
    <x v="0"/>
    <s v="STATIONERY1556234"/>
  </r>
  <r>
    <n v="202003"/>
    <x v="0"/>
    <x v="2"/>
    <x v="1"/>
    <x v="374"/>
    <x v="1"/>
    <x v="1"/>
    <x v="14"/>
    <x v="3085"/>
    <x v="21"/>
    <n v="600"/>
    <n v="382.72"/>
    <n v="217.27999999999997"/>
    <x v="0"/>
    <s v="STATIONERY1559485"/>
  </r>
  <r>
    <n v="202003"/>
    <x v="0"/>
    <x v="2"/>
    <x v="1"/>
    <x v="374"/>
    <x v="1"/>
    <x v="1"/>
    <x v="3"/>
    <x v="3082"/>
    <x v="51"/>
    <n v="136"/>
    <n v="60.32"/>
    <n v="75.680000000000007"/>
    <x v="0"/>
    <s v="WRITING1559439"/>
  </r>
  <r>
    <n v="202003"/>
    <x v="0"/>
    <x v="2"/>
    <x v="1"/>
    <x v="374"/>
    <x v="1"/>
    <x v="5"/>
    <x v="10"/>
    <x v="3086"/>
    <x v="15"/>
    <n v="549"/>
    <n v="303.74"/>
    <n v="245.26"/>
    <x v="0"/>
    <s v="HOUSEWARES1557792"/>
  </r>
  <r>
    <n v="202003"/>
    <x v="0"/>
    <x v="2"/>
    <x v="1"/>
    <x v="374"/>
    <x v="1"/>
    <x v="5"/>
    <x v="30"/>
    <x v="3087"/>
    <x v="1"/>
    <n v="245.6"/>
    <n v="109.98"/>
    <n v="135.62"/>
    <x v="0"/>
    <s v="OUTDOOR &amp; LEISURE1559551"/>
  </r>
  <r>
    <n v="202003"/>
    <x v="0"/>
    <x v="2"/>
    <x v="1"/>
    <x v="374"/>
    <x v="1"/>
    <x v="3"/>
    <x v="15"/>
    <x v="3084"/>
    <x v="19"/>
    <n v="220"/>
    <n v="27.88"/>
    <n v="192.12"/>
    <x v="0"/>
    <s v="DECORATION CHARGES1556234"/>
  </r>
  <r>
    <n v="202003"/>
    <x v="0"/>
    <x v="2"/>
    <x v="1"/>
    <x v="374"/>
    <x v="1"/>
    <x v="3"/>
    <x v="15"/>
    <x v="3086"/>
    <x v="56"/>
    <n v="260"/>
    <n v="75.52"/>
    <n v="184.48000000000002"/>
    <x v="0"/>
    <s v="DECORATION CHARGES1557792"/>
  </r>
  <r>
    <n v="202003"/>
    <x v="0"/>
    <x v="2"/>
    <x v="1"/>
    <x v="374"/>
    <x v="1"/>
    <x v="3"/>
    <x v="15"/>
    <x v="3082"/>
    <x v="435"/>
    <n v="570"/>
    <n v="108"/>
    <n v="462"/>
    <x v="0"/>
    <s v="DECORATION CHARGES1559439"/>
  </r>
  <r>
    <n v="202003"/>
    <x v="0"/>
    <x v="2"/>
    <x v="1"/>
    <x v="374"/>
    <x v="1"/>
    <x v="3"/>
    <x v="15"/>
    <x v="3085"/>
    <x v="24"/>
    <n v="55"/>
    <n v="10.02"/>
    <n v="44.980000000000004"/>
    <x v="0"/>
    <s v="DECORATION CHARGES1559485"/>
  </r>
  <r>
    <n v="202003"/>
    <x v="0"/>
    <x v="2"/>
    <x v="1"/>
    <x v="374"/>
    <x v="1"/>
    <x v="6"/>
    <x v="32"/>
    <x v="3088"/>
    <x v="212"/>
    <n v="1776"/>
    <n v="1477.5"/>
    <n v="298.5"/>
    <x v="0"/>
    <s v="GENERAL TECH1559275"/>
  </r>
  <r>
    <n v="202003"/>
    <x v="0"/>
    <x v="2"/>
    <x v="1"/>
    <x v="589"/>
    <x v="0"/>
    <x v="1"/>
    <x v="14"/>
    <x v="3089"/>
    <x v="6"/>
    <n v="6.04"/>
    <n v="2.34"/>
    <n v="3.7"/>
    <x v="0"/>
    <s v="STATIONERY1558627"/>
  </r>
  <r>
    <n v="202003"/>
    <x v="0"/>
    <x v="2"/>
    <x v="1"/>
    <x v="536"/>
    <x v="0"/>
    <x v="7"/>
    <x v="13"/>
    <x v="2306"/>
    <x v="6"/>
    <n v="18.420000000000002"/>
    <n v="5.52"/>
    <n v="12.900000000000002"/>
    <x v="0"/>
    <s v="SPORT BOTTLES1555075"/>
  </r>
  <r>
    <n v="202003"/>
    <x v="0"/>
    <x v="2"/>
    <x v="1"/>
    <x v="376"/>
    <x v="1"/>
    <x v="7"/>
    <x v="13"/>
    <x v="3090"/>
    <x v="103"/>
    <n v="2428.08"/>
    <n v="1106.3399999999999"/>
    <n v="1321.74"/>
    <x v="0"/>
    <s v="SPORT BOTTLES1558879"/>
  </r>
  <r>
    <n v="202003"/>
    <x v="0"/>
    <x v="2"/>
    <x v="1"/>
    <x v="376"/>
    <x v="1"/>
    <x v="3"/>
    <x v="15"/>
    <x v="3090"/>
    <x v="53"/>
    <n v="204.96"/>
    <n v="24.2"/>
    <n v="180.76000000000002"/>
    <x v="0"/>
    <s v="DECORATION CHARGES1558879"/>
  </r>
  <r>
    <n v="202003"/>
    <x v="0"/>
    <x v="2"/>
    <x v="1"/>
    <x v="378"/>
    <x v="0"/>
    <x v="1"/>
    <x v="17"/>
    <x v="3091"/>
    <x v="51"/>
    <n v="160"/>
    <n v="100.14"/>
    <n v="59.86"/>
    <x v="0"/>
    <s v="GENERAL1558069"/>
  </r>
  <r>
    <n v="202003"/>
    <x v="0"/>
    <x v="2"/>
    <x v="1"/>
    <x v="378"/>
    <x v="0"/>
    <x v="1"/>
    <x v="17"/>
    <x v="3092"/>
    <x v="51"/>
    <n v="56"/>
    <n v="33.92"/>
    <n v="22.08"/>
    <x v="0"/>
    <s v="GENERAL1558071"/>
  </r>
  <r>
    <n v="202003"/>
    <x v="0"/>
    <x v="2"/>
    <x v="1"/>
    <x v="378"/>
    <x v="0"/>
    <x v="5"/>
    <x v="23"/>
    <x v="3091"/>
    <x v="31"/>
    <n v="162"/>
    <n v="60.64"/>
    <n v="101.36"/>
    <x v="0"/>
    <s v="SAFETY AUTO &amp; TOOLS1558069"/>
  </r>
  <r>
    <n v="202003"/>
    <x v="0"/>
    <x v="2"/>
    <x v="1"/>
    <x v="378"/>
    <x v="0"/>
    <x v="3"/>
    <x v="15"/>
    <x v="3091"/>
    <x v="436"/>
    <n v="450"/>
    <n v="74.459999999999994"/>
    <n v="375.54"/>
    <x v="0"/>
    <s v="DECORATION CHARGES1558069"/>
  </r>
  <r>
    <n v="202003"/>
    <x v="0"/>
    <x v="2"/>
    <x v="2"/>
    <x v="379"/>
    <x v="1"/>
    <x v="7"/>
    <x v="31"/>
    <x v="3093"/>
    <x v="51"/>
    <n v="0"/>
    <n v="345.24"/>
    <n v="-345.24"/>
    <x v="0"/>
    <s v="MUGS &amp; TUMBLERS1110812"/>
  </r>
  <r>
    <n v="202003"/>
    <x v="0"/>
    <x v="2"/>
    <x v="2"/>
    <x v="383"/>
    <x v="1"/>
    <x v="7"/>
    <x v="29"/>
    <x v="3094"/>
    <x v="15"/>
    <n v="154.82601539999999"/>
    <n v="39.58"/>
    <n v="115.24601539999999"/>
    <x v="0"/>
    <s v="CERAMICS1110504"/>
  </r>
  <r>
    <n v="202003"/>
    <x v="0"/>
    <x v="2"/>
    <x v="2"/>
    <x v="383"/>
    <x v="1"/>
    <x v="1"/>
    <x v="2"/>
    <x v="3095"/>
    <x v="16"/>
    <n v="449.08391660000001"/>
    <n v="236.88"/>
    <n v="212.20391660000001"/>
    <x v="0"/>
    <s v="UMBRELLAS1110321"/>
  </r>
  <r>
    <n v="202003"/>
    <x v="0"/>
    <x v="2"/>
    <x v="2"/>
    <x v="383"/>
    <x v="1"/>
    <x v="5"/>
    <x v="9"/>
    <x v="3096"/>
    <x v="9"/>
    <n v="34.376683730000003"/>
    <n v="11.88"/>
    <n v="22.496683730000001"/>
    <x v="0"/>
    <s v="APRON &amp; KITCHEN TEXTILES1110855"/>
  </r>
  <r>
    <n v="202003"/>
    <x v="0"/>
    <x v="2"/>
    <x v="2"/>
    <x v="383"/>
    <x v="1"/>
    <x v="8"/>
    <x v="16"/>
    <x v="3097"/>
    <x v="16"/>
    <n v="404.14013610000001"/>
    <n v="349.08"/>
    <n v="55.060136100000022"/>
    <x v="0"/>
    <s v="MEMORY1108535"/>
  </r>
  <r>
    <n v="202003"/>
    <x v="0"/>
    <x v="2"/>
    <x v="2"/>
    <x v="383"/>
    <x v="1"/>
    <x v="3"/>
    <x v="15"/>
    <x v="3095"/>
    <x v="91"/>
    <n v="239.9360878"/>
    <n v="47.16"/>
    <n v="192.7760878"/>
    <x v="0"/>
    <s v="DECORATION CHARGES1110321"/>
  </r>
  <r>
    <n v="202003"/>
    <x v="0"/>
    <x v="2"/>
    <x v="2"/>
    <x v="383"/>
    <x v="1"/>
    <x v="3"/>
    <x v="15"/>
    <x v="3094"/>
    <x v="219"/>
    <n v="263.73505820000003"/>
    <n v="68.275305990000007"/>
    <n v="195.45975221000003"/>
    <x v="0"/>
    <s v="DECORATION CHARGES1110504"/>
  </r>
  <r>
    <n v="202003"/>
    <x v="0"/>
    <x v="2"/>
    <x v="2"/>
    <x v="385"/>
    <x v="1"/>
    <x v="0"/>
    <x v="0"/>
    <x v="3098"/>
    <x v="21"/>
    <n v="650.26926460000004"/>
    <n v="189.58"/>
    <n v="460.6892646"/>
    <x v="0"/>
    <s v="BUSINESS CASES1110073"/>
  </r>
  <r>
    <n v="202003"/>
    <x v="0"/>
    <x v="2"/>
    <x v="2"/>
    <x v="385"/>
    <x v="1"/>
    <x v="0"/>
    <x v="20"/>
    <x v="3099"/>
    <x v="21"/>
    <n v="358.31163559999999"/>
    <n v="153.76"/>
    <n v="204.5516356"/>
    <x v="0"/>
    <s v="TOTES1109910"/>
  </r>
  <r>
    <n v="202003"/>
    <x v="0"/>
    <x v="2"/>
    <x v="2"/>
    <x v="385"/>
    <x v="1"/>
    <x v="1"/>
    <x v="3"/>
    <x v="3100"/>
    <x v="18"/>
    <n v="172.5204171"/>
    <n v="58.8"/>
    <n v="113.72041710000001"/>
    <x v="0"/>
    <s v="WRITING1110177"/>
  </r>
  <r>
    <n v="202003"/>
    <x v="0"/>
    <x v="2"/>
    <x v="2"/>
    <x v="385"/>
    <x v="1"/>
    <x v="8"/>
    <x v="16"/>
    <x v="3101"/>
    <x v="20"/>
    <n v="1040.9616550000001"/>
    <n v="929.66"/>
    <n v="111.3016550000001"/>
    <x v="0"/>
    <s v="MEMORY1109626"/>
  </r>
  <r>
    <n v="202003"/>
    <x v="0"/>
    <x v="2"/>
    <x v="2"/>
    <x v="385"/>
    <x v="1"/>
    <x v="3"/>
    <x v="15"/>
    <x v="3099"/>
    <x v="90"/>
    <n v="501.63628979999999"/>
    <n v="65.739999999999995"/>
    <n v="435.89628979999998"/>
    <x v="0"/>
    <s v="DECORATION CHARGES1109910"/>
  </r>
  <r>
    <n v="202003"/>
    <x v="0"/>
    <x v="2"/>
    <x v="2"/>
    <x v="385"/>
    <x v="1"/>
    <x v="3"/>
    <x v="15"/>
    <x v="3098"/>
    <x v="24"/>
    <n v="301.24718990000002"/>
    <n v="38.58"/>
    <n v="262.66718990000004"/>
    <x v="0"/>
    <s v="DECORATION CHARGES1110073"/>
  </r>
  <r>
    <n v="202003"/>
    <x v="0"/>
    <x v="2"/>
    <x v="2"/>
    <x v="385"/>
    <x v="1"/>
    <x v="3"/>
    <x v="15"/>
    <x v="3100"/>
    <x v="61"/>
    <n v="214.9869813"/>
    <n v="45.76"/>
    <n v="169.22698130000001"/>
    <x v="0"/>
    <s v="DECORATION CHARGES1110177"/>
  </r>
  <r>
    <n v="202003"/>
    <x v="0"/>
    <x v="2"/>
    <x v="2"/>
    <x v="386"/>
    <x v="0"/>
    <x v="1"/>
    <x v="17"/>
    <x v="3102"/>
    <x v="21"/>
    <n v="214.54462000000001"/>
    <n v="161.46"/>
    <n v="53.084620000000001"/>
    <x v="0"/>
    <s v="GENERAL1110872"/>
  </r>
  <r>
    <n v="202003"/>
    <x v="0"/>
    <x v="2"/>
    <x v="2"/>
    <x v="386"/>
    <x v="0"/>
    <x v="1"/>
    <x v="3"/>
    <x v="3103"/>
    <x v="30"/>
    <n v="216.75641999999999"/>
    <n v="82.26"/>
    <n v="134.49642"/>
    <x v="0"/>
    <s v="WRITING1111040"/>
  </r>
  <r>
    <n v="202003"/>
    <x v="0"/>
    <x v="2"/>
    <x v="2"/>
    <x v="386"/>
    <x v="0"/>
    <x v="3"/>
    <x v="15"/>
    <x v="3103"/>
    <x v="437"/>
    <n v="265.59296000000001"/>
    <n v="49.76"/>
    <n v="215.83296000000001"/>
    <x v="0"/>
    <s v="DECORATION CHARGES1111040"/>
  </r>
  <r>
    <n v="202003"/>
    <x v="0"/>
    <x v="2"/>
    <x v="2"/>
    <x v="539"/>
    <x v="0"/>
    <x v="2"/>
    <x v="6"/>
    <x v="3104"/>
    <x v="150"/>
    <n v="700.69830960000002"/>
    <n v="335.88"/>
    <n v="364.81830960000002"/>
    <x v="0"/>
    <s v="T-SHIRTS &amp; ACTIVE TOPS1110845"/>
  </r>
  <r>
    <n v="202003"/>
    <x v="0"/>
    <x v="2"/>
    <x v="2"/>
    <x v="539"/>
    <x v="0"/>
    <x v="3"/>
    <x v="15"/>
    <x v="3104"/>
    <x v="221"/>
    <n v="349.21671309999999"/>
    <n v="43.16"/>
    <n v="306.05671310000002"/>
    <x v="0"/>
    <s v="DECORATION CHARGES1110845"/>
  </r>
  <r>
    <n v="202003"/>
    <x v="0"/>
    <x v="2"/>
    <x v="2"/>
    <x v="389"/>
    <x v="1"/>
    <x v="1"/>
    <x v="3"/>
    <x v="3105"/>
    <x v="32"/>
    <n v="364.50467620000001"/>
    <n v="147.30000000000001"/>
    <n v="217.20467619999999"/>
    <x v="0"/>
    <s v="WRITING1110765"/>
  </r>
  <r>
    <n v="202003"/>
    <x v="0"/>
    <x v="2"/>
    <x v="2"/>
    <x v="389"/>
    <x v="1"/>
    <x v="3"/>
    <x v="15"/>
    <x v="3105"/>
    <x v="243"/>
    <n v="521.9848518"/>
    <n v="91.52"/>
    <n v="430.46485180000002"/>
    <x v="0"/>
    <s v="DECORATION CHARGES1110765"/>
  </r>
  <r>
    <n v="202003"/>
    <x v="0"/>
    <x v="2"/>
    <x v="2"/>
    <x v="392"/>
    <x v="0"/>
    <x v="1"/>
    <x v="17"/>
    <x v="3106"/>
    <x v="438"/>
    <n v="147.0404786"/>
    <n v="28.8"/>
    <n v="118.2404786"/>
    <x v="0"/>
    <s v="GENERAL1110641"/>
  </r>
  <r>
    <n v="202003"/>
    <x v="0"/>
    <x v="2"/>
    <x v="2"/>
    <x v="393"/>
    <x v="1"/>
    <x v="7"/>
    <x v="13"/>
    <x v="3107"/>
    <x v="18"/>
    <n v="775.89951699999995"/>
    <n v="528.32000000000005"/>
    <n v="247.5795169999999"/>
    <x v="0"/>
    <s v="SPORT BOTTLES1110214"/>
  </r>
  <r>
    <n v="202003"/>
    <x v="0"/>
    <x v="2"/>
    <x v="2"/>
    <x v="393"/>
    <x v="1"/>
    <x v="5"/>
    <x v="10"/>
    <x v="3108"/>
    <x v="32"/>
    <n v="4158.1844129999999"/>
    <n v="2209.6"/>
    <n v="1948.584413"/>
    <x v="0"/>
    <s v="HOUSEWARES1110014"/>
  </r>
  <r>
    <n v="202003"/>
    <x v="0"/>
    <x v="2"/>
    <x v="2"/>
    <x v="393"/>
    <x v="1"/>
    <x v="3"/>
    <x v="15"/>
    <x v="3108"/>
    <x v="40"/>
    <n v="415.81844130000002"/>
    <n v="37.880000000000003"/>
    <n v="377.93844130000002"/>
    <x v="0"/>
    <s v="DECORATION CHARGES1110014"/>
  </r>
  <r>
    <n v="202003"/>
    <x v="0"/>
    <x v="2"/>
    <x v="2"/>
    <x v="393"/>
    <x v="1"/>
    <x v="3"/>
    <x v="15"/>
    <x v="3107"/>
    <x v="19"/>
    <n v="169.8662569"/>
    <n v="25.46"/>
    <n v="144.40625689999999"/>
    <x v="0"/>
    <s v="DECORATION CHARGES1110214"/>
  </r>
  <r>
    <n v="202003"/>
    <x v="0"/>
    <x v="2"/>
    <x v="2"/>
    <x v="394"/>
    <x v="1"/>
    <x v="7"/>
    <x v="31"/>
    <x v="3109"/>
    <x v="18"/>
    <n v="1858.7969049999999"/>
    <n v="413.56"/>
    <n v="1445.236905"/>
    <x v="0"/>
    <s v="MUGS &amp; TUMBLERS1110701"/>
  </r>
  <r>
    <n v="202003"/>
    <x v="0"/>
    <x v="2"/>
    <x v="2"/>
    <x v="394"/>
    <x v="1"/>
    <x v="3"/>
    <x v="15"/>
    <x v="3109"/>
    <x v="61"/>
    <n v="295.49650930000001"/>
    <n v="40.92"/>
    <n v="254.5765093"/>
    <x v="0"/>
    <s v="DECORATION CHARGES1110701"/>
  </r>
  <r>
    <n v="202003"/>
    <x v="0"/>
    <x v="2"/>
    <x v="2"/>
    <x v="394"/>
    <x v="1"/>
    <x v="10"/>
    <x v="37"/>
    <x v="3110"/>
    <x v="0"/>
    <n v="3167.2979140000002"/>
    <n v="2153.06"/>
    <n v="1014.2379140000003"/>
    <x v="0"/>
    <s v="ACCESSORIES1109624"/>
  </r>
  <r>
    <n v="202003"/>
    <x v="0"/>
    <x v="2"/>
    <x v="2"/>
    <x v="395"/>
    <x v="1"/>
    <x v="0"/>
    <x v="20"/>
    <x v="3111"/>
    <x v="16"/>
    <n v="115.5444435"/>
    <n v="63.62"/>
    <n v="51.924443500000002"/>
    <x v="0"/>
    <s v="TOTES1110637"/>
  </r>
  <r>
    <n v="202003"/>
    <x v="0"/>
    <x v="2"/>
    <x v="2"/>
    <x v="395"/>
    <x v="1"/>
    <x v="3"/>
    <x v="15"/>
    <x v="3111"/>
    <x v="42"/>
    <n v="130.58468500000001"/>
    <n v="23.58"/>
    <n v="107.00468500000001"/>
    <x v="0"/>
    <s v="DECORATION CHARGES1110637"/>
  </r>
  <r>
    <n v="202003"/>
    <x v="0"/>
    <x v="2"/>
    <x v="2"/>
    <x v="395"/>
    <x v="1"/>
    <x v="4"/>
    <x v="8"/>
    <x v="3112"/>
    <x v="9"/>
    <n v="483.48183360000002"/>
    <n v="159.56"/>
    <n v="323.92183360000001"/>
    <x v="0"/>
    <s v="JACKETS1110542"/>
  </r>
  <r>
    <n v="202003"/>
    <x v="0"/>
    <x v="2"/>
    <x v="2"/>
    <x v="396"/>
    <x v="1"/>
    <x v="1"/>
    <x v="17"/>
    <x v="3113"/>
    <x v="0"/>
    <n v="48.83654885"/>
    <n v="8.1199999999999992"/>
    <n v="40.716548850000002"/>
    <x v="0"/>
    <s v="GENERAL1110132"/>
  </r>
  <r>
    <n v="202003"/>
    <x v="0"/>
    <x v="2"/>
    <x v="2"/>
    <x v="396"/>
    <x v="1"/>
    <x v="1"/>
    <x v="17"/>
    <x v="3114"/>
    <x v="0"/>
    <n v="141.20132599999999"/>
    <n v="50.98"/>
    <n v="90.221326000000005"/>
    <x v="0"/>
    <s v="GENERAL1111036"/>
  </r>
  <r>
    <n v="202003"/>
    <x v="0"/>
    <x v="2"/>
    <x v="2"/>
    <x v="396"/>
    <x v="1"/>
    <x v="5"/>
    <x v="23"/>
    <x v="3115"/>
    <x v="6"/>
    <n v="2.0932477280000001"/>
    <n v="0.96"/>
    <n v="1.1332477280000002"/>
    <x v="0"/>
    <s v="SAFETY AUTO &amp; TOOLS1110996"/>
  </r>
  <r>
    <n v="202003"/>
    <x v="0"/>
    <x v="2"/>
    <x v="2"/>
    <x v="396"/>
    <x v="1"/>
    <x v="3"/>
    <x v="15"/>
    <x v="3114"/>
    <x v="129"/>
    <n v="235.33554340000001"/>
    <n v="33.58"/>
    <n v="201.75554340000002"/>
    <x v="0"/>
    <s v="DECORATION CHARGES1111036"/>
  </r>
  <r>
    <n v="202003"/>
    <x v="0"/>
    <x v="2"/>
    <x v="2"/>
    <x v="590"/>
    <x v="1"/>
    <x v="8"/>
    <x v="16"/>
    <x v="3116"/>
    <x v="18"/>
    <n v="1818.9845009999999"/>
    <n v="1752.4"/>
    <n v="66.584500999999818"/>
    <x v="0"/>
    <s v="MEMORY1110545"/>
  </r>
  <r>
    <n v="202003"/>
    <x v="0"/>
    <x v="2"/>
    <x v="2"/>
    <x v="398"/>
    <x v="1"/>
    <x v="5"/>
    <x v="30"/>
    <x v="3117"/>
    <x v="13"/>
    <n v="8.1801219320000005"/>
    <n v="2.2400000000000002"/>
    <n v="5.9401219320000003"/>
    <x v="0"/>
    <s v="OUTDOOR &amp; LEISURE1110508"/>
  </r>
  <r>
    <n v="202003"/>
    <x v="0"/>
    <x v="2"/>
    <x v="2"/>
    <x v="399"/>
    <x v="1"/>
    <x v="0"/>
    <x v="20"/>
    <x v="3118"/>
    <x v="21"/>
    <n v="1228.8762019999999"/>
    <n v="360.04"/>
    <n v="868.83620199999996"/>
    <x v="0"/>
    <s v="TOTES1110406"/>
  </r>
  <r>
    <n v="202003"/>
    <x v="0"/>
    <x v="2"/>
    <x v="2"/>
    <x v="399"/>
    <x v="1"/>
    <x v="0"/>
    <x v="20"/>
    <x v="3119"/>
    <x v="21"/>
    <n v="1228.8762019999999"/>
    <n v="360.04"/>
    <n v="868.83620199999996"/>
    <x v="0"/>
    <s v="TOTES1110440"/>
  </r>
  <r>
    <n v="202003"/>
    <x v="0"/>
    <x v="2"/>
    <x v="2"/>
    <x v="399"/>
    <x v="1"/>
    <x v="5"/>
    <x v="9"/>
    <x v="3120"/>
    <x v="20"/>
    <n v="1831.370582"/>
    <n v="984.02"/>
    <n v="847.35058200000003"/>
    <x v="0"/>
    <s v="APRON &amp; KITCHEN TEXTILES1110507"/>
  </r>
  <r>
    <n v="202003"/>
    <x v="0"/>
    <x v="2"/>
    <x v="2"/>
    <x v="399"/>
    <x v="1"/>
    <x v="3"/>
    <x v="15"/>
    <x v="3118"/>
    <x v="61"/>
    <n v="403.43236009999998"/>
    <n v="77.16"/>
    <n v="326.27236010000001"/>
    <x v="0"/>
    <s v="DECORATION CHARGES1110406"/>
  </r>
  <r>
    <n v="202003"/>
    <x v="0"/>
    <x v="2"/>
    <x v="2"/>
    <x v="399"/>
    <x v="1"/>
    <x v="3"/>
    <x v="15"/>
    <x v="3119"/>
    <x v="61"/>
    <n v="279.57154780000002"/>
    <n v="77.16"/>
    <n v="202.41154780000002"/>
    <x v="0"/>
    <s v="DECORATION CHARGES1110440"/>
  </r>
  <r>
    <n v="202003"/>
    <x v="0"/>
    <x v="2"/>
    <x v="2"/>
    <x v="400"/>
    <x v="1"/>
    <x v="1"/>
    <x v="17"/>
    <x v="3121"/>
    <x v="33"/>
    <n v="4317.434029"/>
    <n v="3538.88"/>
    <n v="778.5540289999999"/>
    <x v="0"/>
    <s v="GENERAL1109952"/>
  </r>
  <r>
    <n v="202003"/>
    <x v="0"/>
    <x v="2"/>
    <x v="2"/>
    <x v="400"/>
    <x v="1"/>
    <x v="1"/>
    <x v="21"/>
    <x v="3122"/>
    <x v="439"/>
    <n v="2978.8525359999999"/>
    <n v="1731.7"/>
    <n v="1247.1525359999998"/>
    <x v="0"/>
    <s v="KEYCHAINS1109832"/>
  </r>
  <r>
    <n v="202003"/>
    <x v="0"/>
    <x v="2"/>
    <x v="2"/>
    <x v="400"/>
    <x v="1"/>
    <x v="2"/>
    <x v="4"/>
    <x v="3123"/>
    <x v="7"/>
    <n v="84.618168080000004"/>
    <n v="31.5"/>
    <n v="53.118168080000004"/>
    <x v="0"/>
    <s v="FLEECE &amp; KNITS1110977"/>
  </r>
  <r>
    <n v="202003"/>
    <x v="0"/>
    <x v="2"/>
    <x v="2"/>
    <x v="400"/>
    <x v="1"/>
    <x v="3"/>
    <x v="15"/>
    <x v="3122"/>
    <x v="440"/>
    <n v="1526.212929"/>
    <n v="139.36000000000001"/>
    <n v="1386.8529290000001"/>
    <x v="0"/>
    <s v="DECORATION CHARGES1109832"/>
  </r>
  <r>
    <n v="202003"/>
    <x v="0"/>
    <x v="2"/>
    <x v="2"/>
    <x v="400"/>
    <x v="1"/>
    <x v="4"/>
    <x v="8"/>
    <x v="3124"/>
    <x v="6"/>
    <n v="117.9756543"/>
    <n v="44.4"/>
    <n v="73.575654299999997"/>
    <x v="0"/>
    <s v="JACKETS1110807"/>
  </r>
  <r>
    <n v="202003"/>
    <x v="0"/>
    <x v="2"/>
    <x v="2"/>
    <x v="401"/>
    <x v="1"/>
    <x v="8"/>
    <x v="16"/>
    <x v="3125"/>
    <x v="16"/>
    <n v="443.59865200000002"/>
    <n v="380.18"/>
    <n v="63.418652000000009"/>
    <x v="0"/>
    <s v="MEMORY1110204"/>
  </r>
  <r>
    <n v="202003"/>
    <x v="0"/>
    <x v="2"/>
    <x v="2"/>
    <x v="542"/>
    <x v="1"/>
    <x v="0"/>
    <x v="20"/>
    <x v="3126"/>
    <x v="16"/>
    <n v="164.20403999999999"/>
    <n v="71.08"/>
    <n v="93.124039999999994"/>
    <x v="0"/>
    <s v="TOTES1110794"/>
  </r>
  <r>
    <n v="202003"/>
    <x v="0"/>
    <x v="2"/>
    <x v="2"/>
    <x v="542"/>
    <x v="1"/>
    <x v="7"/>
    <x v="13"/>
    <x v="3127"/>
    <x v="20"/>
    <n v="1061.6641050000001"/>
    <n v="491.92"/>
    <n v="569.74410499999999"/>
    <x v="0"/>
    <s v="SPORT BOTTLES1110759"/>
  </r>
  <r>
    <n v="202003"/>
    <x v="0"/>
    <x v="2"/>
    <x v="2"/>
    <x v="542"/>
    <x v="1"/>
    <x v="1"/>
    <x v="17"/>
    <x v="3128"/>
    <x v="18"/>
    <n v="442.36004389999999"/>
    <n v="270.94"/>
    <n v="171.4200439"/>
    <x v="0"/>
    <s v="GENERAL1110024"/>
  </r>
  <r>
    <n v="202003"/>
    <x v="0"/>
    <x v="2"/>
    <x v="2"/>
    <x v="542"/>
    <x v="1"/>
    <x v="1"/>
    <x v="17"/>
    <x v="3129"/>
    <x v="0"/>
    <n v="153.94129530000001"/>
    <n v="43.02"/>
    <n v="110.9212953"/>
    <x v="0"/>
    <s v="GENERAL1110470"/>
  </r>
  <r>
    <n v="202003"/>
    <x v="0"/>
    <x v="2"/>
    <x v="2"/>
    <x v="542"/>
    <x v="1"/>
    <x v="3"/>
    <x v="15"/>
    <x v="3129"/>
    <x v="129"/>
    <n v="175.3515214"/>
    <n v="68.44"/>
    <n v="106.9115214"/>
    <x v="0"/>
    <s v="DECORATION CHARGES1110470"/>
  </r>
  <r>
    <n v="202003"/>
    <x v="0"/>
    <x v="2"/>
    <x v="2"/>
    <x v="542"/>
    <x v="1"/>
    <x v="3"/>
    <x v="15"/>
    <x v="3130"/>
    <x v="238"/>
    <n v="397.41626350000001"/>
    <n v="33.18"/>
    <n v="364.23626350000001"/>
    <x v="0"/>
    <s v="DECORATION CHARGES1110732"/>
  </r>
  <r>
    <n v="202003"/>
    <x v="0"/>
    <x v="2"/>
    <x v="2"/>
    <x v="542"/>
    <x v="1"/>
    <x v="3"/>
    <x v="15"/>
    <x v="3127"/>
    <x v="25"/>
    <n v="327.34643249999999"/>
    <n v="27.18"/>
    <n v="300.16643249999998"/>
    <x v="0"/>
    <s v="DECORATION CHARGES1110759"/>
  </r>
  <r>
    <n v="202003"/>
    <x v="0"/>
    <x v="2"/>
    <x v="2"/>
    <x v="542"/>
    <x v="1"/>
    <x v="3"/>
    <x v="15"/>
    <x v="3126"/>
    <x v="42"/>
    <n v="161.196"/>
    <n v="23.58"/>
    <n v="137.61599999999999"/>
    <x v="0"/>
    <s v="DECORATION CHARGES1110794"/>
  </r>
  <r>
    <n v="202003"/>
    <x v="0"/>
    <x v="2"/>
    <x v="2"/>
    <x v="542"/>
    <x v="1"/>
    <x v="6"/>
    <x v="32"/>
    <x v="3130"/>
    <x v="78"/>
    <n v="371.5824369"/>
    <n v="188.18"/>
    <n v="183.4024369"/>
    <x v="0"/>
    <s v="GENERAL TECH1110732"/>
  </r>
  <r>
    <n v="202003"/>
    <x v="0"/>
    <x v="2"/>
    <x v="2"/>
    <x v="405"/>
    <x v="1"/>
    <x v="7"/>
    <x v="13"/>
    <x v="3131"/>
    <x v="21"/>
    <n v="1344.7745339999999"/>
    <n v="406.36"/>
    <n v="938.41453399999989"/>
    <x v="0"/>
    <s v="SPORT BOTTLES1109704"/>
  </r>
  <r>
    <n v="202003"/>
    <x v="0"/>
    <x v="2"/>
    <x v="2"/>
    <x v="405"/>
    <x v="1"/>
    <x v="1"/>
    <x v="17"/>
    <x v="3132"/>
    <x v="32"/>
    <n v="725.47047199999997"/>
    <n v="529.05999999999995"/>
    <n v="196.41047200000003"/>
    <x v="0"/>
    <s v="GENERAL1109969"/>
  </r>
  <r>
    <n v="202003"/>
    <x v="0"/>
    <x v="2"/>
    <x v="2"/>
    <x v="405"/>
    <x v="1"/>
    <x v="5"/>
    <x v="23"/>
    <x v="3133"/>
    <x v="18"/>
    <n v="640.53734359999999"/>
    <n v="620.17999999999995"/>
    <n v="20.357343600000036"/>
    <x v="0"/>
    <s v="SAFETY AUTO &amp; TOOLS1110065"/>
  </r>
  <r>
    <n v="202003"/>
    <x v="0"/>
    <x v="2"/>
    <x v="2"/>
    <x v="405"/>
    <x v="1"/>
    <x v="3"/>
    <x v="15"/>
    <x v="3131"/>
    <x v="100"/>
    <n v="277.35974750000003"/>
    <n v="35.92"/>
    <n v="241.43974750000001"/>
    <x v="0"/>
    <s v="DECORATION CHARGES1109704"/>
  </r>
  <r>
    <n v="202003"/>
    <x v="0"/>
    <x v="2"/>
    <x v="2"/>
    <x v="591"/>
    <x v="0"/>
    <x v="8"/>
    <x v="16"/>
    <x v="3134"/>
    <x v="0"/>
    <n v="783.86199780000004"/>
    <n v="683"/>
    <n v="100.86199780000004"/>
    <x v="0"/>
    <s v="MEMORY1109641"/>
  </r>
  <r>
    <n v="202003"/>
    <x v="0"/>
    <x v="2"/>
    <x v="2"/>
    <x v="591"/>
    <x v="0"/>
    <x v="8"/>
    <x v="16"/>
    <x v="3135"/>
    <x v="16"/>
    <n v="391.93099890000002"/>
    <n v="334.56"/>
    <n v="57.370998900000018"/>
    <x v="0"/>
    <s v="MEMORY1109643"/>
  </r>
  <r>
    <n v="202003"/>
    <x v="0"/>
    <x v="2"/>
    <x v="2"/>
    <x v="591"/>
    <x v="0"/>
    <x v="8"/>
    <x v="16"/>
    <x v="3136"/>
    <x v="16"/>
    <n v="303.10510210000001"/>
    <n v="271.95999999999998"/>
    <n v="31.145102100000031"/>
    <x v="0"/>
    <s v="MEMORY1109859"/>
  </r>
  <r>
    <n v="202003"/>
    <x v="0"/>
    <x v="2"/>
    <x v="2"/>
    <x v="591"/>
    <x v="0"/>
    <x v="8"/>
    <x v="16"/>
    <x v="3137"/>
    <x v="21"/>
    <n v="974.96153679999998"/>
    <n v="873.6"/>
    <n v="101.36153679999995"/>
    <x v="0"/>
    <s v="MEMORY1109860"/>
  </r>
  <r>
    <n v="202003"/>
    <x v="0"/>
    <x v="2"/>
    <x v="2"/>
    <x v="592"/>
    <x v="1"/>
    <x v="0"/>
    <x v="0"/>
    <x v="3138"/>
    <x v="2"/>
    <n v="468.90164659999999"/>
    <n v="193.48"/>
    <n v="275.42164660000003"/>
    <x v="0"/>
    <s v="BUSINESS CASES1110720"/>
  </r>
  <r>
    <n v="202003"/>
    <x v="0"/>
    <x v="2"/>
    <x v="2"/>
    <x v="592"/>
    <x v="1"/>
    <x v="7"/>
    <x v="31"/>
    <x v="3139"/>
    <x v="1"/>
    <n v="125.7364189"/>
    <n v="34.96"/>
    <n v="90.77641890000001"/>
    <x v="0"/>
    <s v="MUGS &amp; TUMBLERS1110837"/>
  </r>
  <r>
    <n v="202003"/>
    <x v="0"/>
    <x v="2"/>
    <x v="2"/>
    <x v="592"/>
    <x v="1"/>
    <x v="1"/>
    <x v="2"/>
    <x v="3140"/>
    <x v="42"/>
    <n v="547.39932109999995"/>
    <n v="224.88"/>
    <n v="322.51932109999996"/>
    <x v="0"/>
    <s v="UMBRELLAS1111012"/>
  </r>
  <r>
    <n v="202003"/>
    <x v="0"/>
    <x v="2"/>
    <x v="2"/>
    <x v="592"/>
    <x v="1"/>
    <x v="1"/>
    <x v="3"/>
    <x v="3141"/>
    <x v="371"/>
    <n v="237.81275959999999"/>
    <n v="137.97999999999999"/>
    <n v="99.832759600000003"/>
    <x v="0"/>
    <s v="WRITING1110813"/>
  </r>
  <r>
    <n v="202003"/>
    <x v="0"/>
    <x v="2"/>
    <x v="2"/>
    <x v="592"/>
    <x v="1"/>
    <x v="3"/>
    <x v="15"/>
    <x v="3141"/>
    <x v="295"/>
    <n v="370.87466080000002"/>
    <n v="59.76"/>
    <n v="311.11466080000002"/>
    <x v="0"/>
    <s v="DECORATION CHARGES1110813"/>
  </r>
  <r>
    <n v="202003"/>
    <x v="0"/>
    <x v="2"/>
    <x v="2"/>
    <x v="592"/>
    <x v="1"/>
    <x v="3"/>
    <x v="15"/>
    <x v="3140"/>
    <x v="56"/>
    <n v="197.21472420000001"/>
    <n v="47.36"/>
    <n v="149.85472420000002"/>
    <x v="0"/>
    <s v="DECORATION CHARGES1111012"/>
  </r>
  <r>
    <n v="202003"/>
    <x v="0"/>
    <x v="2"/>
    <x v="2"/>
    <x v="407"/>
    <x v="1"/>
    <x v="1"/>
    <x v="3"/>
    <x v="3142"/>
    <x v="18"/>
    <n v="203.4856202"/>
    <n v="99.14"/>
    <n v="104.3456202"/>
    <x v="0"/>
    <s v="WRITING1110348"/>
  </r>
  <r>
    <n v="202003"/>
    <x v="0"/>
    <x v="2"/>
    <x v="2"/>
    <x v="407"/>
    <x v="1"/>
    <x v="3"/>
    <x v="15"/>
    <x v="3142"/>
    <x v="19"/>
    <n v="79.624807910000001"/>
    <n v="27.88"/>
    <n v="51.744807910000006"/>
    <x v="0"/>
    <s v="DECORATION CHARGES1110348"/>
  </r>
  <r>
    <n v="202003"/>
    <x v="0"/>
    <x v="2"/>
    <x v="2"/>
    <x v="544"/>
    <x v="1"/>
    <x v="1"/>
    <x v="17"/>
    <x v="3143"/>
    <x v="73"/>
    <n v="1194.3721190000001"/>
    <n v="902.42"/>
    <n v="291.95211900000015"/>
    <x v="0"/>
    <s v="GENERAL1110194"/>
  </r>
  <r>
    <n v="202003"/>
    <x v="0"/>
    <x v="2"/>
    <x v="2"/>
    <x v="544"/>
    <x v="1"/>
    <x v="8"/>
    <x v="16"/>
    <x v="3144"/>
    <x v="16"/>
    <n v="708.6607904"/>
    <n v="512.66"/>
    <n v="196.00079040000003"/>
    <x v="0"/>
    <s v="MEMORY1110393"/>
  </r>
  <r>
    <n v="202003"/>
    <x v="0"/>
    <x v="2"/>
    <x v="2"/>
    <x v="411"/>
    <x v="1"/>
    <x v="0"/>
    <x v="18"/>
    <x v="3145"/>
    <x v="1"/>
    <n v="2057.965091"/>
    <n v="1027.3599999999999"/>
    <n v="1030.6050910000001"/>
    <x v="0"/>
    <s v="BACKPACKS1110535"/>
  </r>
  <r>
    <n v="202003"/>
    <x v="0"/>
    <x v="2"/>
    <x v="2"/>
    <x v="411"/>
    <x v="1"/>
    <x v="9"/>
    <x v="28"/>
    <x v="3146"/>
    <x v="21"/>
    <n v="1147.9243140000001"/>
    <n v="281.10000000000002"/>
    <n v="866.82431400000007"/>
    <x v="0"/>
    <s v="HEADWEAR1110763"/>
  </r>
  <r>
    <n v="202003"/>
    <x v="0"/>
    <x v="2"/>
    <x v="2"/>
    <x v="411"/>
    <x v="1"/>
    <x v="1"/>
    <x v="3"/>
    <x v="3147"/>
    <x v="20"/>
    <n v="59.453189899999998"/>
    <n v="31.66"/>
    <n v="27.793189899999998"/>
    <x v="0"/>
    <s v="WRITING1110596"/>
  </r>
  <r>
    <n v="202003"/>
    <x v="0"/>
    <x v="2"/>
    <x v="2"/>
    <x v="411"/>
    <x v="1"/>
    <x v="8"/>
    <x v="16"/>
    <x v="3148"/>
    <x v="16"/>
    <n v="498.27435350000002"/>
    <n v="431.98"/>
    <n v="66.2943535"/>
    <x v="0"/>
    <s v="MEMORY1110815"/>
  </r>
  <r>
    <n v="202003"/>
    <x v="0"/>
    <x v="2"/>
    <x v="2"/>
    <x v="411"/>
    <x v="1"/>
    <x v="3"/>
    <x v="15"/>
    <x v="3145"/>
    <x v="71"/>
    <n v="138.29944409999999"/>
    <n v="18.04"/>
    <n v="120.2594441"/>
    <x v="0"/>
    <s v="DECORATION CHARGES1110535"/>
  </r>
  <r>
    <n v="202003"/>
    <x v="0"/>
    <x v="2"/>
    <x v="2"/>
    <x v="411"/>
    <x v="1"/>
    <x v="3"/>
    <x v="15"/>
    <x v="3147"/>
    <x v="126"/>
    <n v="124.92247639999999"/>
    <n v="37.640936250000003"/>
    <n v="87.281540149999984"/>
    <x v="0"/>
    <s v="DECORATION CHARGES1110596"/>
  </r>
  <r>
    <n v="202003"/>
    <x v="0"/>
    <x v="2"/>
    <x v="2"/>
    <x v="593"/>
    <x v="0"/>
    <x v="5"/>
    <x v="24"/>
    <x v="3149"/>
    <x v="149"/>
    <n v="520.92318769999997"/>
    <n v="166.52"/>
    <n v="354.40318769999999"/>
    <x v="0"/>
    <s v="HBA1110672"/>
  </r>
  <r>
    <n v="202003"/>
    <x v="0"/>
    <x v="2"/>
    <x v="2"/>
    <x v="593"/>
    <x v="0"/>
    <x v="5"/>
    <x v="10"/>
    <x v="3149"/>
    <x v="78"/>
    <n v="1263.380285"/>
    <n v="395.08"/>
    <n v="868.30028500000003"/>
    <x v="0"/>
    <s v="HOUSEWARES1110672"/>
  </r>
  <r>
    <n v="202003"/>
    <x v="0"/>
    <x v="2"/>
    <x v="2"/>
    <x v="593"/>
    <x v="0"/>
    <x v="5"/>
    <x v="30"/>
    <x v="3149"/>
    <x v="32"/>
    <n v="974.96153679999998"/>
    <n v="398.4"/>
    <n v="576.5615368"/>
    <x v="0"/>
    <s v="OUTDOOR &amp; LEISURE1110672"/>
  </r>
  <r>
    <n v="202003"/>
    <x v="0"/>
    <x v="2"/>
    <x v="2"/>
    <x v="593"/>
    <x v="0"/>
    <x v="3"/>
    <x v="15"/>
    <x v="3149"/>
    <x v="441"/>
    <n v="1079.3585069999999"/>
    <n v="186.2"/>
    <n v="893.15850699999987"/>
    <x v="0"/>
    <s v="DECORATION CHARGES1110672"/>
  </r>
  <r>
    <n v="202003"/>
    <x v="0"/>
    <x v="2"/>
    <x v="2"/>
    <x v="412"/>
    <x v="0"/>
    <x v="0"/>
    <x v="18"/>
    <x v="3150"/>
    <x v="13"/>
    <n v="240.42268390000001"/>
    <n v="89.34"/>
    <n v="151.08268390000001"/>
    <x v="0"/>
    <s v="BACKPACKS1109546"/>
  </r>
  <r>
    <n v="202003"/>
    <x v="0"/>
    <x v="2"/>
    <x v="2"/>
    <x v="412"/>
    <x v="0"/>
    <x v="0"/>
    <x v="18"/>
    <x v="3151"/>
    <x v="20"/>
    <n v="1328.672628"/>
    <n v="424.38"/>
    <n v="904.29262800000004"/>
    <x v="0"/>
    <s v="BACKPACKS1110728"/>
  </r>
  <r>
    <n v="202003"/>
    <x v="0"/>
    <x v="2"/>
    <x v="2"/>
    <x v="412"/>
    <x v="0"/>
    <x v="1"/>
    <x v="17"/>
    <x v="3152"/>
    <x v="16"/>
    <n v="74.316487379999998"/>
    <n v="13.42"/>
    <n v="60.896487379999996"/>
    <x v="0"/>
    <s v="GENERAL1110522"/>
  </r>
  <r>
    <n v="202003"/>
    <x v="0"/>
    <x v="2"/>
    <x v="2"/>
    <x v="412"/>
    <x v="0"/>
    <x v="1"/>
    <x v="3"/>
    <x v="3153"/>
    <x v="32"/>
    <n v="371.5824369"/>
    <n v="83.64"/>
    <n v="287.94243690000002"/>
    <x v="0"/>
    <s v="WRITING1110289"/>
  </r>
  <r>
    <n v="202003"/>
    <x v="0"/>
    <x v="2"/>
    <x v="2"/>
    <x v="412"/>
    <x v="0"/>
    <x v="3"/>
    <x v="15"/>
    <x v="3153"/>
    <x v="40"/>
    <n v="207.02450060000001"/>
    <n v="37.880000000000003"/>
    <n v="169.14450060000001"/>
    <x v="0"/>
    <s v="DECORATION CHARGES1110289"/>
  </r>
  <r>
    <n v="202003"/>
    <x v="0"/>
    <x v="2"/>
    <x v="2"/>
    <x v="412"/>
    <x v="0"/>
    <x v="3"/>
    <x v="15"/>
    <x v="3152"/>
    <x v="42"/>
    <n v="148.6329748"/>
    <n v="23.58"/>
    <n v="125.0529748"/>
    <x v="0"/>
    <s v="DECORATION CHARGES1110522"/>
  </r>
  <r>
    <n v="202003"/>
    <x v="0"/>
    <x v="2"/>
    <x v="2"/>
    <x v="412"/>
    <x v="0"/>
    <x v="3"/>
    <x v="15"/>
    <x v="3151"/>
    <x v="25"/>
    <n v="316.19895939999998"/>
    <n v="96.44"/>
    <n v="219.75895939999998"/>
    <x v="0"/>
    <s v="DECORATION CHARGES1110728"/>
  </r>
  <r>
    <n v="202003"/>
    <x v="0"/>
    <x v="2"/>
    <x v="2"/>
    <x v="416"/>
    <x v="1"/>
    <x v="7"/>
    <x v="13"/>
    <x v="3154"/>
    <x v="21"/>
    <n v="297.70830960000001"/>
    <n v="349.08"/>
    <n v="-51.371690399999977"/>
    <x v="0"/>
    <s v="SPORT BOTTLES1110307"/>
  </r>
  <r>
    <n v="202003"/>
    <x v="0"/>
    <x v="2"/>
    <x v="2"/>
    <x v="416"/>
    <x v="1"/>
    <x v="1"/>
    <x v="1"/>
    <x v="3155"/>
    <x v="16"/>
    <n v="319.73783969999999"/>
    <n v="81.64"/>
    <n v="238.09783970000001"/>
    <x v="0"/>
    <s v="DESKTOP1110463"/>
  </r>
  <r>
    <n v="202003"/>
    <x v="0"/>
    <x v="2"/>
    <x v="2"/>
    <x v="416"/>
    <x v="1"/>
    <x v="1"/>
    <x v="17"/>
    <x v="3156"/>
    <x v="15"/>
    <n v="41.139484080000003"/>
    <n v="11.62"/>
    <n v="29.519484080000005"/>
    <x v="0"/>
    <s v="GENERAL1110968"/>
  </r>
  <r>
    <n v="202003"/>
    <x v="0"/>
    <x v="2"/>
    <x v="2"/>
    <x v="416"/>
    <x v="1"/>
    <x v="3"/>
    <x v="15"/>
    <x v="3154"/>
    <x v="24"/>
    <n v="147.74825469999999"/>
    <n v="20.46"/>
    <n v="127.28825469999998"/>
    <x v="0"/>
    <s v="DECORATION CHARGES1110307"/>
  </r>
  <r>
    <n v="202003"/>
    <x v="0"/>
    <x v="2"/>
    <x v="2"/>
    <x v="416"/>
    <x v="1"/>
    <x v="3"/>
    <x v="15"/>
    <x v="3155"/>
    <x v="42"/>
    <n v="86.70256861"/>
    <n v="34.877971459999998"/>
    <n v="51.824597150000002"/>
    <x v="0"/>
    <s v="DECORATION CHARGES1110463"/>
  </r>
  <r>
    <n v="202003"/>
    <x v="0"/>
    <x v="2"/>
    <x v="2"/>
    <x v="417"/>
    <x v="1"/>
    <x v="0"/>
    <x v="0"/>
    <x v="3157"/>
    <x v="0"/>
    <n v="2590.4604169999998"/>
    <n v="674.08"/>
    <n v="1916.3804169999999"/>
    <x v="0"/>
    <s v="BUSINESS CASES1110391"/>
  </r>
  <r>
    <n v="202003"/>
    <x v="0"/>
    <x v="2"/>
    <x v="2"/>
    <x v="417"/>
    <x v="1"/>
    <x v="1"/>
    <x v="14"/>
    <x v="3158"/>
    <x v="32"/>
    <n v="550.2958946"/>
    <n v="437.7"/>
    <n v="112.59589460000001"/>
    <x v="0"/>
    <s v="STATIONERY1110517"/>
  </r>
  <r>
    <n v="202003"/>
    <x v="0"/>
    <x v="2"/>
    <x v="2"/>
    <x v="417"/>
    <x v="1"/>
    <x v="1"/>
    <x v="3"/>
    <x v="3159"/>
    <x v="32"/>
    <n v="138.01633369999999"/>
    <n v="112.72"/>
    <n v="25.296333699999991"/>
    <x v="0"/>
    <s v="WRITING1110518"/>
  </r>
  <r>
    <n v="202003"/>
    <x v="0"/>
    <x v="2"/>
    <x v="2"/>
    <x v="417"/>
    <x v="1"/>
    <x v="3"/>
    <x v="15"/>
    <x v="3157"/>
    <x v="129"/>
    <n v="522.86957189999998"/>
    <n v="79.92"/>
    <n v="442.94957189999997"/>
    <x v="0"/>
    <s v="DECORATION CHARGES1110391"/>
  </r>
  <r>
    <n v="202003"/>
    <x v="0"/>
    <x v="2"/>
    <x v="2"/>
    <x v="417"/>
    <x v="1"/>
    <x v="3"/>
    <x v="15"/>
    <x v="3158"/>
    <x v="40"/>
    <n v="54.852645449999997"/>
    <n v="20.02"/>
    <n v="34.832645450000001"/>
    <x v="0"/>
    <s v="DECORATION CHARGES1110517"/>
  </r>
  <r>
    <n v="202003"/>
    <x v="0"/>
    <x v="2"/>
    <x v="2"/>
    <x v="594"/>
    <x v="1"/>
    <x v="7"/>
    <x v="13"/>
    <x v="3160"/>
    <x v="21"/>
    <n v="658.67410540000003"/>
    <n v="313.95999999999998"/>
    <n v="344.71410540000005"/>
    <x v="0"/>
    <s v="SPORT BOTTLES1110638"/>
  </r>
  <r>
    <n v="202003"/>
    <x v="0"/>
    <x v="2"/>
    <x v="2"/>
    <x v="594"/>
    <x v="1"/>
    <x v="3"/>
    <x v="15"/>
    <x v="3160"/>
    <x v="24"/>
    <n v="283.11042809999998"/>
    <n v="26.18"/>
    <n v="256.93042809999997"/>
    <x v="0"/>
    <s v="DECORATION CHARGES1110638"/>
  </r>
  <r>
    <n v="202003"/>
    <x v="0"/>
    <x v="2"/>
    <x v="2"/>
    <x v="595"/>
    <x v="0"/>
    <x v="0"/>
    <x v="20"/>
    <x v="3161"/>
    <x v="20"/>
    <n v="371.5824369"/>
    <n v="124.84"/>
    <n v="246.7424369"/>
    <x v="0"/>
    <s v="TOTES1110544"/>
  </r>
  <r>
    <n v="202003"/>
    <x v="0"/>
    <x v="2"/>
    <x v="2"/>
    <x v="595"/>
    <x v="0"/>
    <x v="3"/>
    <x v="15"/>
    <x v="3161"/>
    <x v="25"/>
    <n v="273.20156309999999"/>
    <n v="43.58"/>
    <n v="229.6215631"/>
    <x v="0"/>
    <s v="DECORATION CHARGES1110544"/>
  </r>
  <r>
    <n v="202003"/>
    <x v="0"/>
    <x v="2"/>
    <x v="2"/>
    <x v="545"/>
    <x v="1"/>
    <x v="7"/>
    <x v="31"/>
    <x v="3162"/>
    <x v="0"/>
    <n v="758.02817130000005"/>
    <n v="165.42"/>
    <n v="592.60817130000009"/>
    <x v="0"/>
    <s v="MUGS &amp; TUMBLERS1109886"/>
  </r>
  <r>
    <n v="202003"/>
    <x v="0"/>
    <x v="2"/>
    <x v="2"/>
    <x v="545"/>
    <x v="1"/>
    <x v="7"/>
    <x v="35"/>
    <x v="3163"/>
    <x v="2"/>
    <n v="78.350810980000006"/>
    <n v="23.36"/>
    <n v="54.990810980000006"/>
    <x v="0"/>
    <s v="SPECIALTIES &amp; PACKAGING1110660"/>
  </r>
  <r>
    <n v="202003"/>
    <x v="0"/>
    <x v="2"/>
    <x v="2"/>
    <x v="545"/>
    <x v="1"/>
    <x v="9"/>
    <x v="28"/>
    <x v="3163"/>
    <x v="66"/>
    <n v="22.294946209999999"/>
    <n v="7.42"/>
    <n v="14.874946209999999"/>
    <x v="0"/>
    <s v="HEADWEAR1110660"/>
  </r>
  <r>
    <n v="202003"/>
    <x v="0"/>
    <x v="2"/>
    <x v="2"/>
    <x v="545"/>
    <x v="1"/>
    <x v="9"/>
    <x v="28"/>
    <x v="3164"/>
    <x v="12"/>
    <n v="55.737365529999998"/>
    <n v="20.6"/>
    <n v="35.137365529999997"/>
    <x v="0"/>
    <s v="HEADWEAR1110851"/>
  </r>
  <r>
    <n v="202003"/>
    <x v="0"/>
    <x v="2"/>
    <x v="2"/>
    <x v="545"/>
    <x v="1"/>
    <x v="3"/>
    <x v="15"/>
    <x v="3162"/>
    <x v="91"/>
    <n v="275.32489129999999"/>
    <n v="34.92"/>
    <n v="240.40489129999997"/>
    <x v="0"/>
    <s v="DECORATION CHARGES1109886"/>
  </r>
  <r>
    <n v="202003"/>
    <x v="0"/>
    <x v="2"/>
    <x v="2"/>
    <x v="421"/>
    <x v="1"/>
    <x v="3"/>
    <x v="25"/>
    <x v="3165"/>
    <x v="92"/>
    <n v="537.62670300000002"/>
    <n v="497.36"/>
    <n v="40.266703000000007"/>
    <x v="0"/>
    <s v="NONWEARABLES OTHERS1110760"/>
  </r>
  <r>
    <n v="202003"/>
    <x v="0"/>
    <x v="2"/>
    <x v="2"/>
    <x v="596"/>
    <x v="1"/>
    <x v="7"/>
    <x v="13"/>
    <x v="3166"/>
    <x v="0"/>
    <n v="526.93928430000005"/>
    <n v="281.33999999999997"/>
    <n v="245.59928430000008"/>
    <x v="0"/>
    <s v="SPORT BOTTLES1110890"/>
  </r>
  <r>
    <n v="202003"/>
    <x v="0"/>
    <x v="2"/>
    <x v="2"/>
    <x v="596"/>
    <x v="1"/>
    <x v="3"/>
    <x v="15"/>
    <x v="3166"/>
    <x v="129"/>
    <n v="264.00047419999999"/>
    <n v="25.18"/>
    <n v="238.82047419999998"/>
    <x v="0"/>
    <s v="DECORATION CHARGES1110890"/>
  </r>
  <r>
    <n v="202003"/>
    <x v="0"/>
    <x v="2"/>
    <x v="2"/>
    <x v="422"/>
    <x v="1"/>
    <x v="7"/>
    <x v="13"/>
    <x v="3167"/>
    <x v="21"/>
    <n v="324.69227219999999"/>
    <n v="449.8"/>
    <n v="-125.10772780000002"/>
    <x v="0"/>
    <s v="SPORT BOTTLES1110671"/>
  </r>
  <r>
    <n v="202003"/>
    <x v="0"/>
    <x v="2"/>
    <x v="2"/>
    <x v="422"/>
    <x v="1"/>
    <x v="3"/>
    <x v="15"/>
    <x v="3167"/>
    <x v="100"/>
    <n v="263.6465862"/>
    <n v="35.92"/>
    <n v="227.72658619999999"/>
    <x v="0"/>
    <s v="DECORATION CHARGES1110671"/>
  </r>
  <r>
    <n v="202003"/>
    <x v="0"/>
    <x v="2"/>
    <x v="2"/>
    <x v="423"/>
    <x v="1"/>
    <x v="0"/>
    <x v="20"/>
    <x v="3168"/>
    <x v="21"/>
    <n v="325.13463230000002"/>
    <n v="122.58"/>
    <n v="202.55463230000004"/>
    <x v="0"/>
    <s v="TOTES1110498"/>
  </r>
  <r>
    <n v="202003"/>
    <x v="0"/>
    <x v="2"/>
    <x v="2"/>
    <x v="423"/>
    <x v="1"/>
    <x v="1"/>
    <x v="1"/>
    <x v="3169"/>
    <x v="0"/>
    <n v="222.94946210000001"/>
    <n v="84.66"/>
    <n v="138.28946210000001"/>
    <x v="0"/>
    <s v="DESKTOP1110524"/>
  </r>
  <r>
    <n v="202003"/>
    <x v="0"/>
    <x v="2"/>
    <x v="2"/>
    <x v="423"/>
    <x v="1"/>
    <x v="3"/>
    <x v="15"/>
    <x v="3168"/>
    <x v="24"/>
    <n v="206.1397805"/>
    <n v="38.58"/>
    <n v="167.55978049999999"/>
    <x v="0"/>
    <s v="DECORATION CHARGES1110498"/>
  </r>
  <r>
    <n v="202003"/>
    <x v="0"/>
    <x v="2"/>
    <x v="2"/>
    <x v="423"/>
    <x v="1"/>
    <x v="3"/>
    <x v="15"/>
    <x v="3169"/>
    <x v="129"/>
    <n v="137.66244570000001"/>
    <n v="21.88"/>
    <n v="115.78244570000001"/>
    <x v="0"/>
    <s v="DECORATION CHARGES1110524"/>
  </r>
  <r>
    <n v="202003"/>
    <x v="0"/>
    <x v="2"/>
    <x v="2"/>
    <x v="424"/>
    <x v="0"/>
    <x v="0"/>
    <x v="0"/>
    <x v="3170"/>
    <x v="6"/>
    <n v="10.908598680000001"/>
    <n v="2.8"/>
    <n v="8.1085986800000001"/>
    <x v="0"/>
    <s v="BUSINESS CASES1110745"/>
  </r>
  <r>
    <n v="202003"/>
    <x v="0"/>
    <x v="2"/>
    <x v="2"/>
    <x v="424"/>
    <x v="0"/>
    <x v="1"/>
    <x v="17"/>
    <x v="3171"/>
    <x v="20"/>
    <n v="222.94946210000001"/>
    <n v="65.680000000000007"/>
    <n v="157.2694621"/>
    <x v="0"/>
    <s v="GENERAL1110583"/>
  </r>
  <r>
    <n v="202003"/>
    <x v="0"/>
    <x v="2"/>
    <x v="2"/>
    <x v="424"/>
    <x v="0"/>
    <x v="3"/>
    <x v="15"/>
    <x v="3171"/>
    <x v="25"/>
    <n v="273.20156309999999"/>
    <n v="43.58"/>
    <n v="229.6215631"/>
    <x v="0"/>
    <s v="DECORATION CHARGES1110583"/>
  </r>
  <r>
    <n v="202003"/>
    <x v="0"/>
    <x v="2"/>
    <x v="2"/>
    <x v="425"/>
    <x v="1"/>
    <x v="0"/>
    <x v="20"/>
    <x v="3172"/>
    <x v="32"/>
    <n v="576.8374973"/>
    <n v="236.62"/>
    <n v="340.21749729999999"/>
    <x v="0"/>
    <s v="TOTES1110802"/>
  </r>
  <r>
    <n v="202003"/>
    <x v="0"/>
    <x v="2"/>
    <x v="2"/>
    <x v="425"/>
    <x v="1"/>
    <x v="1"/>
    <x v="17"/>
    <x v="3173"/>
    <x v="21"/>
    <n v="232.2390231"/>
    <n v="157.91999999999999"/>
    <n v="74.31902310000001"/>
    <x v="0"/>
    <s v="GENERAL1110755"/>
  </r>
  <r>
    <n v="202003"/>
    <x v="0"/>
    <x v="2"/>
    <x v="2"/>
    <x v="425"/>
    <x v="1"/>
    <x v="3"/>
    <x v="15"/>
    <x v="3174"/>
    <x v="23"/>
    <n v="92.293999560000003"/>
    <n v="19.079999999999998"/>
    <n v="73.213999560000005"/>
    <x v="0"/>
    <s v="DECORATION CHARGES1110589"/>
  </r>
  <r>
    <n v="202003"/>
    <x v="0"/>
    <x v="2"/>
    <x v="2"/>
    <x v="425"/>
    <x v="1"/>
    <x v="3"/>
    <x v="15"/>
    <x v="3172"/>
    <x v="40"/>
    <n v="517.56125139999995"/>
    <n v="113.58"/>
    <n v="403.98125139999996"/>
    <x v="0"/>
    <s v="DECORATION CHARGES1110802"/>
  </r>
  <r>
    <n v="202003"/>
    <x v="0"/>
    <x v="2"/>
    <x v="2"/>
    <x v="425"/>
    <x v="1"/>
    <x v="6"/>
    <x v="12"/>
    <x v="3174"/>
    <x v="22"/>
    <n v="137.91016730000001"/>
    <n v="84.18"/>
    <n v="53.730167300000005"/>
    <x v="0"/>
    <s v="POWER1110589"/>
  </r>
  <r>
    <n v="202003"/>
    <x v="0"/>
    <x v="2"/>
    <x v="2"/>
    <x v="547"/>
    <x v="1"/>
    <x v="0"/>
    <x v="20"/>
    <x v="3175"/>
    <x v="16"/>
    <n v="188.44537869999999"/>
    <n v="63.2"/>
    <n v="125.24537869999999"/>
    <x v="0"/>
    <s v="TOTES1109549"/>
  </r>
  <r>
    <n v="202003"/>
    <x v="0"/>
    <x v="2"/>
    <x v="2"/>
    <x v="547"/>
    <x v="1"/>
    <x v="7"/>
    <x v="13"/>
    <x v="3175"/>
    <x v="332"/>
    <n v="1156.1522110000001"/>
    <n v="442.48"/>
    <n v="713.67221100000006"/>
    <x v="0"/>
    <s v="SPORT BOTTLES1109549"/>
  </r>
  <r>
    <n v="202003"/>
    <x v="0"/>
    <x v="2"/>
    <x v="2"/>
    <x v="547"/>
    <x v="1"/>
    <x v="1"/>
    <x v="14"/>
    <x v="3175"/>
    <x v="164"/>
    <n v="86.950290229999993"/>
    <n v="27.42"/>
    <n v="59.530290229999991"/>
    <x v="0"/>
    <s v="STATIONERY1109549"/>
  </r>
  <r>
    <n v="202003"/>
    <x v="0"/>
    <x v="2"/>
    <x v="2"/>
    <x v="547"/>
    <x v="1"/>
    <x v="5"/>
    <x v="23"/>
    <x v="3176"/>
    <x v="33"/>
    <n v="849.33128429999999"/>
    <n v="343.22"/>
    <n v="506.11128429999997"/>
    <x v="0"/>
    <s v="SAFETY AUTO &amp; TOOLS1110910"/>
  </r>
  <r>
    <n v="202003"/>
    <x v="0"/>
    <x v="2"/>
    <x v="2"/>
    <x v="547"/>
    <x v="1"/>
    <x v="8"/>
    <x v="16"/>
    <x v="3177"/>
    <x v="16"/>
    <n v="504.29045009999999"/>
    <n v="294.36"/>
    <n v="209.93045009999997"/>
    <x v="0"/>
    <s v="MEMORY1110693"/>
  </r>
  <r>
    <n v="202003"/>
    <x v="0"/>
    <x v="2"/>
    <x v="2"/>
    <x v="547"/>
    <x v="1"/>
    <x v="3"/>
    <x v="15"/>
    <x v="3175"/>
    <x v="442"/>
    <n v="847.92634880000003"/>
    <n v="89.079542000000004"/>
    <n v="758.84680679999997"/>
    <x v="0"/>
    <s v="DECORATION CHARGES1109549"/>
  </r>
  <r>
    <n v="202003"/>
    <x v="0"/>
    <x v="2"/>
    <x v="2"/>
    <x v="547"/>
    <x v="1"/>
    <x v="3"/>
    <x v="15"/>
    <x v="3177"/>
    <x v="42"/>
    <n v="159.42655980000001"/>
    <n v="6.02"/>
    <n v="153.4065598"/>
    <x v="0"/>
    <s v="DECORATION CHARGES1110693"/>
  </r>
  <r>
    <n v="202003"/>
    <x v="0"/>
    <x v="2"/>
    <x v="2"/>
    <x v="547"/>
    <x v="1"/>
    <x v="3"/>
    <x v="15"/>
    <x v="3176"/>
    <x v="89"/>
    <n v="532.60149290000004"/>
    <n v="57.88"/>
    <n v="474.72149290000004"/>
    <x v="0"/>
    <s v="DECORATION CHARGES1110910"/>
  </r>
  <r>
    <n v="202003"/>
    <x v="0"/>
    <x v="2"/>
    <x v="2"/>
    <x v="548"/>
    <x v="1"/>
    <x v="1"/>
    <x v="17"/>
    <x v="3178"/>
    <x v="18"/>
    <n v="141.5552141"/>
    <n v="98.2"/>
    <n v="43.355214099999998"/>
    <x v="0"/>
    <s v="GENERAL1109912"/>
  </r>
  <r>
    <n v="202003"/>
    <x v="0"/>
    <x v="2"/>
    <x v="2"/>
    <x v="429"/>
    <x v="1"/>
    <x v="3"/>
    <x v="15"/>
    <x v="3179"/>
    <x v="91"/>
    <n v="169.3354248"/>
    <n v="38.762222790000003"/>
    <n v="130.57320200999999"/>
    <x v="0"/>
    <s v="DECORATION CHARGES1110206"/>
  </r>
  <r>
    <n v="202003"/>
    <x v="0"/>
    <x v="2"/>
    <x v="2"/>
    <x v="429"/>
    <x v="1"/>
    <x v="6"/>
    <x v="32"/>
    <x v="3179"/>
    <x v="0"/>
    <n v="106.1664105"/>
    <n v="29.42"/>
    <n v="76.746410499999996"/>
    <x v="0"/>
    <s v="GENERAL TECH1110206"/>
  </r>
  <r>
    <n v="202003"/>
    <x v="0"/>
    <x v="2"/>
    <x v="2"/>
    <x v="597"/>
    <x v="1"/>
    <x v="5"/>
    <x v="10"/>
    <x v="3180"/>
    <x v="21"/>
    <n v="441.91768389999999"/>
    <n v="311.04000000000002"/>
    <n v="130.87768389999997"/>
    <x v="0"/>
    <s v="HOUSEWARES1110614"/>
  </r>
  <r>
    <n v="202003"/>
    <x v="0"/>
    <x v="2"/>
    <x v="2"/>
    <x v="597"/>
    <x v="1"/>
    <x v="3"/>
    <x v="15"/>
    <x v="3180"/>
    <x v="24"/>
    <n v="143.3246542"/>
    <n v="22.88"/>
    <n v="120.4446542"/>
    <x v="0"/>
    <s v="DECORATION CHARGES1110614"/>
  </r>
  <r>
    <n v="202003"/>
    <x v="0"/>
    <x v="2"/>
    <x v="2"/>
    <x v="432"/>
    <x v="1"/>
    <x v="1"/>
    <x v="17"/>
    <x v="3181"/>
    <x v="21"/>
    <n v="183.57941819999999"/>
    <n v="104.84"/>
    <n v="78.739418199999989"/>
    <x v="0"/>
    <s v="GENERAL1110165"/>
  </r>
  <r>
    <n v="202003"/>
    <x v="0"/>
    <x v="2"/>
    <x v="2"/>
    <x v="433"/>
    <x v="1"/>
    <x v="1"/>
    <x v="17"/>
    <x v="3182"/>
    <x v="33"/>
    <n v="2052.550604"/>
    <n v="1648.82"/>
    <n v="403.73060400000008"/>
    <x v="0"/>
    <s v="GENERAL1110369"/>
  </r>
  <r>
    <n v="202003"/>
    <x v="0"/>
    <x v="2"/>
    <x v="2"/>
    <x v="434"/>
    <x v="1"/>
    <x v="0"/>
    <x v="20"/>
    <x v="3183"/>
    <x v="15"/>
    <n v="61.841934139999999"/>
    <n v="36.68"/>
    <n v="25.16193414"/>
    <x v="0"/>
    <s v="TOTES1110418"/>
  </r>
  <r>
    <n v="202003"/>
    <x v="0"/>
    <x v="2"/>
    <x v="2"/>
    <x v="434"/>
    <x v="1"/>
    <x v="7"/>
    <x v="29"/>
    <x v="3184"/>
    <x v="0"/>
    <n v="743.16487380000001"/>
    <n v="155.96"/>
    <n v="587.20487379999997"/>
    <x v="0"/>
    <s v="CERAMICS1110452"/>
  </r>
  <r>
    <n v="202003"/>
    <x v="0"/>
    <x v="2"/>
    <x v="2"/>
    <x v="434"/>
    <x v="1"/>
    <x v="7"/>
    <x v="35"/>
    <x v="3185"/>
    <x v="18"/>
    <n v="4631.5096599999997"/>
    <n v="1916.58"/>
    <n v="2714.9296599999998"/>
    <x v="0"/>
    <s v="SPECIALTIES &amp; PACKAGING1110727"/>
  </r>
  <r>
    <n v="202003"/>
    <x v="0"/>
    <x v="2"/>
    <x v="2"/>
    <x v="434"/>
    <x v="1"/>
    <x v="1"/>
    <x v="3"/>
    <x v="3186"/>
    <x v="51"/>
    <n v="233.56610319999999"/>
    <n v="93.12"/>
    <n v="140.44610319999998"/>
    <x v="0"/>
    <s v="WRITING1110744"/>
  </r>
  <r>
    <n v="202003"/>
    <x v="0"/>
    <x v="2"/>
    <x v="2"/>
    <x v="434"/>
    <x v="1"/>
    <x v="8"/>
    <x v="16"/>
    <x v="3187"/>
    <x v="16"/>
    <n v="377.77547750000002"/>
    <n v="336.38"/>
    <n v="41.395477500000027"/>
    <x v="0"/>
    <s v="MEMORY1109763"/>
  </r>
  <r>
    <n v="202003"/>
    <x v="0"/>
    <x v="2"/>
    <x v="2"/>
    <x v="434"/>
    <x v="1"/>
    <x v="3"/>
    <x v="15"/>
    <x v="3183"/>
    <x v="38"/>
    <n v="107.9358507"/>
    <n v="18.579999999999998"/>
    <n v="89.355850700000005"/>
    <x v="0"/>
    <s v="DECORATION CHARGES1110418"/>
  </r>
  <r>
    <n v="202003"/>
    <x v="0"/>
    <x v="2"/>
    <x v="2"/>
    <x v="434"/>
    <x v="1"/>
    <x v="3"/>
    <x v="15"/>
    <x v="3184"/>
    <x v="56"/>
    <n v="500.39768170000002"/>
    <n v="75.52"/>
    <n v="424.87768170000004"/>
    <x v="0"/>
    <s v="DECORATION CHARGES1110452"/>
  </r>
  <r>
    <n v="202003"/>
    <x v="0"/>
    <x v="2"/>
    <x v="2"/>
    <x v="434"/>
    <x v="1"/>
    <x v="3"/>
    <x v="15"/>
    <x v="3185"/>
    <x v="19"/>
    <n v="445.89892429999998"/>
    <n v="10.44"/>
    <n v="435.45892429999998"/>
    <x v="0"/>
    <s v="DECORATION CHARGES1110727"/>
  </r>
  <r>
    <n v="202003"/>
    <x v="0"/>
    <x v="2"/>
    <x v="2"/>
    <x v="434"/>
    <x v="1"/>
    <x v="3"/>
    <x v="15"/>
    <x v="3186"/>
    <x v="443"/>
    <n v="442.00615590000001"/>
    <n v="128.7501115"/>
    <n v="313.25604440000001"/>
    <x v="0"/>
    <s v="DECORATION CHARGES1110744"/>
  </r>
  <r>
    <n v="202003"/>
    <x v="0"/>
    <x v="2"/>
    <x v="2"/>
    <x v="434"/>
    <x v="1"/>
    <x v="3"/>
    <x v="41"/>
    <x v="3186"/>
    <x v="51"/>
    <n v="53.083205270000001"/>
    <n v="18.68"/>
    <n v="34.403205270000001"/>
    <x v="0"/>
    <s v="SERVICE ITEMS1110744"/>
  </r>
  <r>
    <n v="202003"/>
    <x v="0"/>
    <x v="2"/>
    <x v="2"/>
    <x v="552"/>
    <x v="0"/>
    <x v="5"/>
    <x v="30"/>
    <x v="3188"/>
    <x v="16"/>
    <n v="396.35459939999998"/>
    <n v="108.28"/>
    <n v="288.07459940000001"/>
    <x v="0"/>
    <s v="OUTDOOR &amp; LEISURE1110747"/>
  </r>
  <r>
    <n v="202003"/>
    <x v="0"/>
    <x v="2"/>
    <x v="2"/>
    <x v="552"/>
    <x v="0"/>
    <x v="3"/>
    <x v="15"/>
    <x v="3188"/>
    <x v="83"/>
    <n v="456.51556529999999"/>
    <n v="57.64"/>
    <n v="398.87556530000001"/>
    <x v="0"/>
    <s v="DECORATION CHARGES1110747"/>
  </r>
  <r>
    <n v="202003"/>
    <x v="0"/>
    <x v="2"/>
    <x v="2"/>
    <x v="598"/>
    <x v="0"/>
    <x v="7"/>
    <x v="31"/>
    <x v="3189"/>
    <x v="16"/>
    <n v="597.71689130000004"/>
    <n v="163.9"/>
    <n v="433.81689130000007"/>
    <x v="0"/>
    <s v="MUGS &amp; TUMBLERS1110061"/>
  </r>
  <r>
    <n v="202003"/>
    <x v="0"/>
    <x v="2"/>
    <x v="2"/>
    <x v="598"/>
    <x v="0"/>
    <x v="3"/>
    <x v="15"/>
    <x v="3189"/>
    <x v="42"/>
    <n v="139.60882989999999"/>
    <n v="23.18"/>
    <n v="116.42882989999998"/>
    <x v="0"/>
    <s v="DECORATION CHARGES1110061"/>
  </r>
  <r>
    <n v="202003"/>
    <x v="0"/>
    <x v="2"/>
    <x v="2"/>
    <x v="435"/>
    <x v="0"/>
    <x v="7"/>
    <x v="29"/>
    <x v="3190"/>
    <x v="15"/>
    <n v="208.3515807"/>
    <n v="69.62"/>
    <n v="138.73158069999999"/>
    <x v="0"/>
    <s v="CERAMICS1110357"/>
  </r>
  <r>
    <n v="202003"/>
    <x v="0"/>
    <x v="2"/>
    <x v="2"/>
    <x v="435"/>
    <x v="0"/>
    <x v="1"/>
    <x v="3"/>
    <x v="3191"/>
    <x v="32"/>
    <n v="265.41602640000002"/>
    <n v="100.98"/>
    <n v="164.4360264"/>
    <x v="0"/>
    <s v="WRITING1110186"/>
  </r>
  <r>
    <n v="202003"/>
    <x v="0"/>
    <x v="2"/>
    <x v="2"/>
    <x v="435"/>
    <x v="0"/>
    <x v="3"/>
    <x v="15"/>
    <x v="3191"/>
    <x v="44"/>
    <n v="323.80755210000001"/>
    <n v="55.76"/>
    <n v="268.04755210000002"/>
    <x v="0"/>
    <s v="DECORATION CHARGES1110186"/>
  </r>
  <r>
    <n v="202003"/>
    <x v="0"/>
    <x v="2"/>
    <x v="2"/>
    <x v="435"/>
    <x v="0"/>
    <x v="3"/>
    <x v="15"/>
    <x v="3190"/>
    <x v="50"/>
    <n v="252.8530011"/>
    <n v="41.06"/>
    <n v="211.7930011"/>
    <x v="0"/>
    <s v="DECORATION CHARGES1110357"/>
  </r>
  <r>
    <n v="202003"/>
    <x v="0"/>
    <x v="2"/>
    <x v="2"/>
    <x v="553"/>
    <x v="1"/>
    <x v="0"/>
    <x v="20"/>
    <x v="3192"/>
    <x v="34"/>
    <n v="7.1343827879999999"/>
    <n v="2.9"/>
    <n v="4.2343827879999996"/>
    <x v="0"/>
    <s v="TOTES1110483"/>
  </r>
  <r>
    <n v="202003"/>
    <x v="0"/>
    <x v="2"/>
    <x v="2"/>
    <x v="553"/>
    <x v="1"/>
    <x v="5"/>
    <x v="23"/>
    <x v="3193"/>
    <x v="32"/>
    <n v="1180.2165970000001"/>
    <n v="1054.58"/>
    <n v="125.63659700000017"/>
    <x v="0"/>
    <s v="SAFETY AUTO &amp; TOOLS1109101"/>
  </r>
  <r>
    <n v="202003"/>
    <x v="0"/>
    <x v="2"/>
    <x v="2"/>
    <x v="599"/>
    <x v="1"/>
    <x v="1"/>
    <x v="3"/>
    <x v="3194"/>
    <x v="16"/>
    <n v="2561.2646540000001"/>
    <n v="1427.58"/>
    <n v="1133.6846540000001"/>
    <x v="0"/>
    <s v="WRITING1110502"/>
  </r>
  <r>
    <n v="202003"/>
    <x v="0"/>
    <x v="2"/>
    <x v="2"/>
    <x v="599"/>
    <x v="1"/>
    <x v="3"/>
    <x v="15"/>
    <x v="3194"/>
    <x v="42"/>
    <n v="161.196"/>
    <n v="2.44"/>
    <n v="158.756"/>
    <x v="0"/>
    <s v="DECORATION CHARGES1110502"/>
  </r>
  <r>
    <n v="202003"/>
    <x v="0"/>
    <x v="2"/>
    <x v="2"/>
    <x v="436"/>
    <x v="0"/>
    <x v="0"/>
    <x v="26"/>
    <x v="3195"/>
    <x v="6"/>
    <n v="10.15658661"/>
    <n v="2.48"/>
    <n v="7.6765866099999993"/>
    <x v="0"/>
    <s v="DUFFELS1110878"/>
  </r>
  <r>
    <n v="202003"/>
    <x v="0"/>
    <x v="2"/>
    <x v="2"/>
    <x v="436"/>
    <x v="0"/>
    <x v="7"/>
    <x v="29"/>
    <x v="3196"/>
    <x v="15"/>
    <n v="195.08077940000001"/>
    <n v="50.52"/>
    <n v="144.5607794"/>
    <x v="0"/>
    <s v="CERAMICS1110461"/>
  </r>
  <r>
    <n v="202003"/>
    <x v="0"/>
    <x v="2"/>
    <x v="2"/>
    <x v="436"/>
    <x v="0"/>
    <x v="7"/>
    <x v="29"/>
    <x v="3197"/>
    <x v="48"/>
    <n v="97.540389680000004"/>
    <n v="29.38"/>
    <n v="68.160389680000009"/>
    <x v="0"/>
    <s v="CERAMICS1110905"/>
  </r>
  <r>
    <n v="202003"/>
    <x v="0"/>
    <x v="2"/>
    <x v="2"/>
    <x v="436"/>
    <x v="0"/>
    <x v="7"/>
    <x v="13"/>
    <x v="3195"/>
    <x v="7"/>
    <n v="21.769422479999999"/>
    <n v="5.26"/>
    <n v="16.509422479999998"/>
    <x v="0"/>
    <s v="SPORT BOTTLES1110878"/>
  </r>
  <r>
    <n v="202003"/>
    <x v="0"/>
    <x v="2"/>
    <x v="2"/>
    <x v="436"/>
    <x v="0"/>
    <x v="1"/>
    <x v="17"/>
    <x v="3198"/>
    <x v="21"/>
    <n v="216.75642149999999"/>
    <n v="49.22"/>
    <n v="167.53642149999999"/>
    <x v="0"/>
    <s v="GENERAL1110242"/>
  </r>
  <r>
    <n v="202003"/>
    <x v="0"/>
    <x v="2"/>
    <x v="2"/>
    <x v="436"/>
    <x v="0"/>
    <x v="5"/>
    <x v="30"/>
    <x v="3195"/>
    <x v="6"/>
    <n v="1.3624689350000001"/>
    <n v="0.36"/>
    <n v="1.002468935"/>
    <x v="0"/>
    <s v="OUTDOOR &amp; LEISURE1110878"/>
  </r>
  <r>
    <n v="202003"/>
    <x v="0"/>
    <x v="2"/>
    <x v="2"/>
    <x v="436"/>
    <x v="0"/>
    <x v="5"/>
    <x v="40"/>
    <x v="3195"/>
    <x v="6"/>
    <n v="2.9425790119999999"/>
    <n v="0.78"/>
    <n v="2.1625790120000001"/>
    <x v="0"/>
    <s v="TOWELS1110878"/>
  </r>
  <r>
    <n v="202003"/>
    <x v="0"/>
    <x v="2"/>
    <x v="2"/>
    <x v="436"/>
    <x v="0"/>
    <x v="3"/>
    <x v="15"/>
    <x v="3198"/>
    <x v="24"/>
    <n v="237.98970360000001"/>
    <n v="38.58"/>
    <n v="199.4097036"/>
    <x v="0"/>
    <s v="DECORATION CHARGES1110242"/>
  </r>
  <r>
    <n v="202003"/>
    <x v="0"/>
    <x v="2"/>
    <x v="2"/>
    <x v="436"/>
    <x v="0"/>
    <x v="3"/>
    <x v="15"/>
    <x v="3196"/>
    <x v="38"/>
    <n v="158.4533677"/>
    <n v="22.18"/>
    <n v="136.27336769999999"/>
    <x v="0"/>
    <s v="DECORATION CHARGES1110461"/>
  </r>
  <r>
    <n v="202003"/>
    <x v="0"/>
    <x v="2"/>
    <x v="2"/>
    <x v="436"/>
    <x v="0"/>
    <x v="3"/>
    <x v="15"/>
    <x v="3197"/>
    <x v="49"/>
    <n v="48.26148079"/>
    <n v="36.918418789999997"/>
    <n v="11.343062000000003"/>
    <x v="0"/>
    <s v="DECORATION CHARGES1110905"/>
  </r>
  <r>
    <n v="202003"/>
    <x v="0"/>
    <x v="2"/>
    <x v="2"/>
    <x v="437"/>
    <x v="1"/>
    <x v="1"/>
    <x v="17"/>
    <x v="3199"/>
    <x v="32"/>
    <n v="619.30406149999999"/>
    <n v="583.91999999999996"/>
    <n v="35.38406150000003"/>
    <x v="0"/>
    <s v="GENERAL1109661"/>
  </r>
  <r>
    <n v="202003"/>
    <x v="0"/>
    <x v="2"/>
    <x v="2"/>
    <x v="437"/>
    <x v="1"/>
    <x v="1"/>
    <x v="17"/>
    <x v="3200"/>
    <x v="32"/>
    <n v="928.95609219999994"/>
    <n v="750.24"/>
    <n v="178.71609219999993"/>
    <x v="0"/>
    <s v="GENERAL1110599"/>
  </r>
  <r>
    <n v="202003"/>
    <x v="0"/>
    <x v="2"/>
    <x v="2"/>
    <x v="437"/>
    <x v="1"/>
    <x v="1"/>
    <x v="3"/>
    <x v="3201"/>
    <x v="18"/>
    <n v="268.0701866"/>
    <n v="112.22"/>
    <n v="155.8501866"/>
    <x v="0"/>
    <s v="WRITING1109511"/>
  </r>
  <r>
    <n v="202003"/>
    <x v="0"/>
    <x v="2"/>
    <x v="2"/>
    <x v="437"/>
    <x v="1"/>
    <x v="8"/>
    <x v="16"/>
    <x v="3202"/>
    <x v="16"/>
    <n v="348.75665859999998"/>
    <n v="307.74"/>
    <n v="41.016658599999971"/>
    <x v="0"/>
    <s v="MEMORY1110137"/>
  </r>
  <r>
    <n v="202003"/>
    <x v="0"/>
    <x v="2"/>
    <x v="2"/>
    <x v="437"/>
    <x v="1"/>
    <x v="3"/>
    <x v="15"/>
    <x v="3201"/>
    <x v="235"/>
    <n v="777.66895720000002"/>
    <n v="127.28"/>
    <n v="650.38895720000005"/>
    <x v="0"/>
    <s v="DECORATION CHARGES1109511"/>
  </r>
  <r>
    <n v="202003"/>
    <x v="0"/>
    <x v="2"/>
    <x v="2"/>
    <x v="600"/>
    <x v="1"/>
    <x v="0"/>
    <x v="18"/>
    <x v="3203"/>
    <x v="21"/>
    <n v="1141.2889130000001"/>
    <n v="411.36"/>
    <n v="729.92891300000008"/>
    <x v="0"/>
    <s v="BACKPACKS1108428"/>
  </r>
  <r>
    <n v="202003"/>
    <x v="0"/>
    <x v="2"/>
    <x v="2"/>
    <x v="600"/>
    <x v="1"/>
    <x v="1"/>
    <x v="21"/>
    <x v="3203"/>
    <x v="21"/>
    <n v="238.87442369999999"/>
    <n v="73.08"/>
    <n v="165.79442369999998"/>
    <x v="0"/>
    <s v="KEYCHAINS1108428"/>
  </r>
  <r>
    <n v="202003"/>
    <x v="0"/>
    <x v="2"/>
    <x v="2"/>
    <x v="600"/>
    <x v="1"/>
    <x v="3"/>
    <x v="15"/>
    <x v="3203"/>
    <x v="61"/>
    <n v="413.16428100000002"/>
    <n v="61.46"/>
    <n v="351.70428100000004"/>
    <x v="0"/>
    <s v="DECORATION CHARGES1108428"/>
  </r>
  <r>
    <n v="202003"/>
    <x v="0"/>
    <x v="2"/>
    <x v="2"/>
    <x v="440"/>
    <x v="1"/>
    <x v="8"/>
    <x v="16"/>
    <x v="3204"/>
    <x v="31"/>
    <n v="930.81400440000004"/>
    <n v="741.98"/>
    <n v="188.83400440000003"/>
    <x v="0"/>
    <s v="MEMORY1110205"/>
  </r>
  <r>
    <n v="202003"/>
    <x v="0"/>
    <x v="2"/>
    <x v="2"/>
    <x v="601"/>
    <x v="0"/>
    <x v="1"/>
    <x v="3"/>
    <x v="3205"/>
    <x v="20"/>
    <n v="75.908983539999994"/>
    <n v="35.54"/>
    <n v="40.368983539999995"/>
    <x v="0"/>
    <s v="WRITING1110013"/>
  </r>
  <r>
    <n v="202003"/>
    <x v="0"/>
    <x v="2"/>
    <x v="2"/>
    <x v="601"/>
    <x v="0"/>
    <x v="3"/>
    <x v="15"/>
    <x v="3205"/>
    <x v="126"/>
    <n v="108.4666828"/>
    <n v="35.09530599"/>
    <n v="73.371376810000001"/>
    <x v="0"/>
    <s v="DECORATION CHARGES1110013"/>
  </r>
  <r>
    <n v="202004"/>
    <x v="0"/>
    <x v="3"/>
    <x v="0"/>
    <x v="556"/>
    <x v="1"/>
    <x v="3"/>
    <x v="41"/>
    <x v="3206"/>
    <x v="152"/>
    <n v="400"/>
    <n v="180.9"/>
    <n v="219.1"/>
    <x v="0"/>
    <s v="SERVICE ITEMS4289719"/>
  </r>
  <r>
    <n v="202004"/>
    <x v="0"/>
    <x v="3"/>
    <x v="0"/>
    <x v="3"/>
    <x v="1"/>
    <x v="5"/>
    <x v="23"/>
    <x v="3207"/>
    <x v="32"/>
    <n v="1940"/>
    <n v="1300"/>
    <n v="640"/>
    <x v="0"/>
    <s v="SAFETY AUTO &amp; TOOLS4284874"/>
  </r>
  <r>
    <n v="202004"/>
    <x v="0"/>
    <x v="3"/>
    <x v="0"/>
    <x v="3"/>
    <x v="1"/>
    <x v="2"/>
    <x v="6"/>
    <x v="3208"/>
    <x v="175"/>
    <n v="708.06"/>
    <n v="386.62"/>
    <n v="321.43999999999994"/>
    <x v="0"/>
    <s v="T-SHIRTS &amp; ACTIVE TOPS4290222"/>
  </r>
  <r>
    <n v="202004"/>
    <x v="0"/>
    <x v="3"/>
    <x v="0"/>
    <x v="557"/>
    <x v="0"/>
    <x v="1"/>
    <x v="17"/>
    <x v="3209"/>
    <x v="21"/>
    <n v="165"/>
    <n v="84.3"/>
    <n v="80.7"/>
    <x v="0"/>
    <s v="GENERAL4288531"/>
  </r>
  <r>
    <n v="202004"/>
    <x v="0"/>
    <x v="3"/>
    <x v="0"/>
    <x v="557"/>
    <x v="0"/>
    <x v="3"/>
    <x v="15"/>
    <x v="3209"/>
    <x v="24"/>
    <n v="259"/>
    <n v="38.58"/>
    <n v="220.42000000000002"/>
    <x v="0"/>
    <s v="DECORATION CHARGES4288531"/>
  </r>
  <r>
    <n v="202004"/>
    <x v="0"/>
    <x v="3"/>
    <x v="0"/>
    <x v="4"/>
    <x v="1"/>
    <x v="0"/>
    <x v="20"/>
    <x v="3210"/>
    <x v="1"/>
    <n v="84.4"/>
    <n v="28.84"/>
    <n v="55.56"/>
    <x v="0"/>
    <s v="TOTES4286641"/>
  </r>
  <r>
    <n v="202004"/>
    <x v="0"/>
    <x v="3"/>
    <x v="0"/>
    <x v="4"/>
    <x v="1"/>
    <x v="5"/>
    <x v="30"/>
    <x v="3210"/>
    <x v="2"/>
    <n v="223.6"/>
    <n v="71.12"/>
    <n v="152.47999999999999"/>
    <x v="0"/>
    <s v="OUTDOOR &amp; LEISURE4286641"/>
  </r>
  <r>
    <n v="202004"/>
    <x v="0"/>
    <x v="3"/>
    <x v="0"/>
    <x v="6"/>
    <x v="1"/>
    <x v="1"/>
    <x v="3"/>
    <x v="3211"/>
    <x v="73"/>
    <n v="990"/>
    <n v="513.48"/>
    <n v="476.52"/>
    <x v="0"/>
    <s v="WRITING4281295"/>
  </r>
  <r>
    <n v="202004"/>
    <x v="0"/>
    <x v="3"/>
    <x v="0"/>
    <x v="6"/>
    <x v="1"/>
    <x v="1"/>
    <x v="3"/>
    <x v="3212"/>
    <x v="7"/>
    <n v="1.48"/>
    <n v="0.68"/>
    <n v="0.79999999999999993"/>
    <x v="0"/>
    <s v="WRITING4288334"/>
  </r>
  <r>
    <n v="202004"/>
    <x v="0"/>
    <x v="3"/>
    <x v="0"/>
    <x v="6"/>
    <x v="1"/>
    <x v="3"/>
    <x v="15"/>
    <x v="3211"/>
    <x v="130"/>
    <n v="640"/>
    <n v="30.44"/>
    <n v="609.55999999999995"/>
    <x v="0"/>
    <s v="DECORATION CHARGES4281295"/>
  </r>
  <r>
    <n v="202004"/>
    <x v="0"/>
    <x v="3"/>
    <x v="0"/>
    <x v="14"/>
    <x v="1"/>
    <x v="7"/>
    <x v="13"/>
    <x v="3213"/>
    <x v="6"/>
    <n v="18.04"/>
    <n v="6.46"/>
    <n v="11.579999999999998"/>
    <x v="0"/>
    <s v="SPORT BOTTLES4289241"/>
  </r>
  <r>
    <n v="202004"/>
    <x v="0"/>
    <x v="3"/>
    <x v="0"/>
    <x v="14"/>
    <x v="1"/>
    <x v="5"/>
    <x v="23"/>
    <x v="3214"/>
    <x v="104"/>
    <n v="810.6"/>
    <n v="379.74"/>
    <n v="430.86"/>
    <x v="0"/>
    <s v="SAFETY AUTO &amp; TOOLS4288711"/>
  </r>
  <r>
    <n v="202004"/>
    <x v="0"/>
    <x v="3"/>
    <x v="0"/>
    <x v="15"/>
    <x v="1"/>
    <x v="1"/>
    <x v="2"/>
    <x v="3215"/>
    <x v="32"/>
    <n v="4960"/>
    <n v="2872.08"/>
    <n v="2087.92"/>
    <x v="0"/>
    <s v="UMBRELLAS4287378"/>
  </r>
  <r>
    <n v="202004"/>
    <x v="0"/>
    <x v="3"/>
    <x v="0"/>
    <x v="15"/>
    <x v="1"/>
    <x v="1"/>
    <x v="2"/>
    <x v="3216"/>
    <x v="36"/>
    <n v="3720"/>
    <n v="2154.06"/>
    <n v="1565.94"/>
    <x v="0"/>
    <s v="UMBRELLAS4287482"/>
  </r>
  <r>
    <n v="202004"/>
    <x v="0"/>
    <x v="3"/>
    <x v="0"/>
    <x v="15"/>
    <x v="1"/>
    <x v="1"/>
    <x v="2"/>
    <x v="3217"/>
    <x v="173"/>
    <n v="178.56"/>
    <n v="101.28"/>
    <n v="77.28"/>
    <x v="0"/>
    <s v="UMBRELLAS4289892"/>
  </r>
  <r>
    <n v="202004"/>
    <x v="0"/>
    <x v="3"/>
    <x v="0"/>
    <x v="23"/>
    <x v="1"/>
    <x v="7"/>
    <x v="35"/>
    <x v="3218"/>
    <x v="108"/>
    <n v="2250"/>
    <n v="1138.5999999999999"/>
    <n v="1111.4000000000001"/>
    <x v="0"/>
    <s v="SPECIALTIES &amp; PACKAGING4287660"/>
  </r>
  <r>
    <n v="202004"/>
    <x v="0"/>
    <x v="3"/>
    <x v="0"/>
    <x v="23"/>
    <x v="1"/>
    <x v="7"/>
    <x v="13"/>
    <x v="3218"/>
    <x v="20"/>
    <n v="966"/>
    <n v="460.68"/>
    <n v="505.32"/>
    <x v="0"/>
    <s v="SPORT BOTTLES4287660"/>
  </r>
  <r>
    <n v="202004"/>
    <x v="0"/>
    <x v="3"/>
    <x v="0"/>
    <x v="23"/>
    <x v="1"/>
    <x v="5"/>
    <x v="10"/>
    <x v="3218"/>
    <x v="21"/>
    <n v="105"/>
    <n v="59.04"/>
    <n v="45.96"/>
    <x v="0"/>
    <s v="HOUSEWARES4287660"/>
  </r>
  <r>
    <n v="202004"/>
    <x v="0"/>
    <x v="3"/>
    <x v="0"/>
    <x v="23"/>
    <x v="1"/>
    <x v="5"/>
    <x v="10"/>
    <x v="3219"/>
    <x v="16"/>
    <n v="202"/>
    <n v="67.040000000000006"/>
    <n v="134.95999999999998"/>
    <x v="0"/>
    <s v="HOUSEWARES4289817"/>
  </r>
  <r>
    <n v="202004"/>
    <x v="0"/>
    <x v="3"/>
    <x v="0"/>
    <x v="23"/>
    <x v="1"/>
    <x v="5"/>
    <x v="22"/>
    <x v="3218"/>
    <x v="21"/>
    <n v="1190"/>
    <n v="506.32"/>
    <n v="683.68000000000006"/>
    <x v="0"/>
    <s v="LIGHTING4287660"/>
  </r>
  <r>
    <n v="202004"/>
    <x v="0"/>
    <x v="3"/>
    <x v="0"/>
    <x v="23"/>
    <x v="1"/>
    <x v="3"/>
    <x v="15"/>
    <x v="3218"/>
    <x v="444"/>
    <n v="1071"/>
    <n v="62.18"/>
    <n v="1008.82"/>
    <x v="0"/>
    <s v="DECORATION CHARGES4287660"/>
  </r>
  <r>
    <n v="202004"/>
    <x v="0"/>
    <x v="3"/>
    <x v="0"/>
    <x v="23"/>
    <x v="1"/>
    <x v="3"/>
    <x v="15"/>
    <x v="3219"/>
    <x v="42"/>
    <n v="134"/>
    <n v="19.88"/>
    <n v="114.12"/>
    <x v="0"/>
    <s v="DECORATION CHARGES4289817"/>
  </r>
  <r>
    <n v="202004"/>
    <x v="0"/>
    <x v="3"/>
    <x v="0"/>
    <x v="24"/>
    <x v="1"/>
    <x v="9"/>
    <x v="28"/>
    <x v="3220"/>
    <x v="8"/>
    <n v="23.44"/>
    <n v="7.86"/>
    <n v="15.580000000000002"/>
    <x v="0"/>
    <s v="HEADWEAR4290595"/>
  </r>
  <r>
    <n v="202004"/>
    <x v="0"/>
    <x v="3"/>
    <x v="0"/>
    <x v="26"/>
    <x v="0"/>
    <x v="1"/>
    <x v="17"/>
    <x v="3221"/>
    <x v="21"/>
    <n v="190"/>
    <n v="180"/>
    <n v="10"/>
    <x v="0"/>
    <s v="GENERAL4286956"/>
  </r>
  <r>
    <n v="202004"/>
    <x v="0"/>
    <x v="3"/>
    <x v="0"/>
    <x v="30"/>
    <x v="1"/>
    <x v="7"/>
    <x v="13"/>
    <x v="3222"/>
    <x v="15"/>
    <n v="430"/>
    <n v="165.28"/>
    <n v="264.72000000000003"/>
    <x v="0"/>
    <s v="SPORT BOTTLES4285526"/>
  </r>
  <r>
    <n v="202004"/>
    <x v="0"/>
    <x v="3"/>
    <x v="0"/>
    <x v="30"/>
    <x v="1"/>
    <x v="3"/>
    <x v="15"/>
    <x v="3222"/>
    <x v="38"/>
    <n v="160"/>
    <n v="22.18"/>
    <n v="137.82"/>
    <x v="0"/>
    <s v="DECORATION CHARGES4285526"/>
  </r>
  <r>
    <n v="202004"/>
    <x v="0"/>
    <x v="3"/>
    <x v="0"/>
    <x v="31"/>
    <x v="1"/>
    <x v="6"/>
    <x v="32"/>
    <x v="3223"/>
    <x v="98"/>
    <n v="1039.8399999999999"/>
    <n v="878.4"/>
    <n v="161.43999999999994"/>
    <x v="0"/>
    <s v="GENERAL TECH4288551"/>
  </r>
  <r>
    <n v="202004"/>
    <x v="0"/>
    <x v="3"/>
    <x v="0"/>
    <x v="602"/>
    <x v="1"/>
    <x v="5"/>
    <x v="30"/>
    <x v="3224"/>
    <x v="98"/>
    <n v="47.68"/>
    <n v="19.940000000000001"/>
    <n v="27.74"/>
    <x v="0"/>
    <s v="OUTDOOR &amp; LEISURE4287620"/>
  </r>
  <r>
    <n v="202004"/>
    <x v="0"/>
    <x v="3"/>
    <x v="0"/>
    <x v="40"/>
    <x v="0"/>
    <x v="1"/>
    <x v="3"/>
    <x v="3225"/>
    <x v="0"/>
    <n v="84"/>
    <n v="39.880000000000003"/>
    <n v="44.12"/>
    <x v="0"/>
    <s v="WRITING4287007"/>
  </r>
  <r>
    <n v="202004"/>
    <x v="0"/>
    <x v="3"/>
    <x v="0"/>
    <x v="40"/>
    <x v="0"/>
    <x v="3"/>
    <x v="15"/>
    <x v="3225"/>
    <x v="83"/>
    <n v="262"/>
    <n v="54.76"/>
    <n v="207.24"/>
    <x v="0"/>
    <s v="DECORATION CHARGES4287007"/>
  </r>
  <r>
    <n v="202004"/>
    <x v="0"/>
    <x v="3"/>
    <x v="0"/>
    <x v="42"/>
    <x v="1"/>
    <x v="1"/>
    <x v="14"/>
    <x v="3226"/>
    <x v="21"/>
    <n v="135"/>
    <n v="53.58"/>
    <n v="81.42"/>
    <x v="0"/>
    <s v="STATIONERY4278248"/>
  </r>
  <r>
    <n v="202004"/>
    <x v="0"/>
    <x v="3"/>
    <x v="0"/>
    <x v="42"/>
    <x v="1"/>
    <x v="3"/>
    <x v="15"/>
    <x v="3226"/>
    <x v="24"/>
    <n v="134"/>
    <n v="22.88"/>
    <n v="111.12"/>
    <x v="0"/>
    <s v="DECORATION CHARGES4278248"/>
  </r>
  <r>
    <n v="202004"/>
    <x v="0"/>
    <x v="3"/>
    <x v="0"/>
    <x v="43"/>
    <x v="0"/>
    <x v="1"/>
    <x v="2"/>
    <x v="3227"/>
    <x v="445"/>
    <n v="-226.4"/>
    <n v="-137.06"/>
    <n v="-89.34"/>
    <x v="1"/>
    <s v="UMBRELLAS4287994"/>
  </r>
  <r>
    <n v="202004"/>
    <x v="0"/>
    <x v="3"/>
    <x v="0"/>
    <x v="44"/>
    <x v="1"/>
    <x v="0"/>
    <x v="20"/>
    <x v="3228"/>
    <x v="253"/>
    <n v="73.7"/>
    <n v="40.22"/>
    <n v="33.480000000000004"/>
    <x v="0"/>
    <s v="TOTES4287074"/>
  </r>
  <r>
    <n v="202004"/>
    <x v="0"/>
    <x v="3"/>
    <x v="0"/>
    <x v="44"/>
    <x v="1"/>
    <x v="1"/>
    <x v="14"/>
    <x v="3229"/>
    <x v="219"/>
    <n v="138.24"/>
    <n v="39.04"/>
    <n v="99.200000000000017"/>
    <x v="0"/>
    <s v="STATIONERY4287062"/>
  </r>
  <r>
    <n v="202004"/>
    <x v="0"/>
    <x v="3"/>
    <x v="0"/>
    <x v="44"/>
    <x v="1"/>
    <x v="3"/>
    <x v="15"/>
    <x v="3229"/>
    <x v="389"/>
    <n v="159.56"/>
    <n v="36.840000000000003"/>
    <n v="122.72"/>
    <x v="0"/>
    <s v="DECORATION CHARGES4287062"/>
  </r>
  <r>
    <n v="202004"/>
    <x v="0"/>
    <x v="3"/>
    <x v="0"/>
    <x v="46"/>
    <x v="1"/>
    <x v="5"/>
    <x v="23"/>
    <x v="3230"/>
    <x v="15"/>
    <n v="151"/>
    <n v="75.78"/>
    <n v="75.22"/>
    <x v="0"/>
    <s v="SAFETY AUTO &amp; TOOLS4286599"/>
  </r>
  <r>
    <n v="202004"/>
    <x v="0"/>
    <x v="3"/>
    <x v="0"/>
    <x v="448"/>
    <x v="0"/>
    <x v="1"/>
    <x v="2"/>
    <x v="3231"/>
    <x v="51"/>
    <n v="472"/>
    <n v="225.2"/>
    <n v="246.8"/>
    <x v="0"/>
    <s v="UMBRELLAS4288869"/>
  </r>
  <r>
    <n v="202004"/>
    <x v="0"/>
    <x v="3"/>
    <x v="0"/>
    <x v="55"/>
    <x v="1"/>
    <x v="0"/>
    <x v="0"/>
    <x v="3232"/>
    <x v="48"/>
    <n v="1875"/>
    <n v="1317.78"/>
    <n v="557.22"/>
    <x v="0"/>
    <s v="BUSINESS CASES4285336"/>
  </r>
  <r>
    <n v="202004"/>
    <x v="0"/>
    <x v="3"/>
    <x v="0"/>
    <x v="55"/>
    <x v="1"/>
    <x v="0"/>
    <x v="20"/>
    <x v="3233"/>
    <x v="18"/>
    <n v="780"/>
    <n v="397.58"/>
    <n v="382.42"/>
    <x v="0"/>
    <s v="TOTES4283208"/>
  </r>
  <r>
    <n v="202004"/>
    <x v="0"/>
    <x v="3"/>
    <x v="0"/>
    <x v="55"/>
    <x v="1"/>
    <x v="0"/>
    <x v="20"/>
    <x v="3232"/>
    <x v="8"/>
    <n v="6.24"/>
    <n v="2.72"/>
    <n v="3.52"/>
    <x v="0"/>
    <s v="TOTES4285336"/>
  </r>
  <r>
    <n v="202004"/>
    <x v="0"/>
    <x v="3"/>
    <x v="0"/>
    <x v="55"/>
    <x v="1"/>
    <x v="1"/>
    <x v="3"/>
    <x v="3233"/>
    <x v="18"/>
    <n v="110"/>
    <n v="54.08"/>
    <n v="55.92"/>
    <x v="0"/>
    <s v="WRITING4283208"/>
  </r>
  <r>
    <n v="202004"/>
    <x v="0"/>
    <x v="3"/>
    <x v="0"/>
    <x v="55"/>
    <x v="1"/>
    <x v="1"/>
    <x v="3"/>
    <x v="3232"/>
    <x v="13"/>
    <n v="3.14"/>
    <n v="1.36"/>
    <n v="1.78"/>
    <x v="0"/>
    <s v="WRITING4285336"/>
  </r>
  <r>
    <n v="202004"/>
    <x v="0"/>
    <x v="3"/>
    <x v="0"/>
    <x v="55"/>
    <x v="1"/>
    <x v="1"/>
    <x v="3"/>
    <x v="3234"/>
    <x v="446"/>
    <n v="1380"/>
    <n v="807.86"/>
    <n v="572.14"/>
    <x v="0"/>
    <s v="WRITING4287121"/>
  </r>
  <r>
    <n v="202004"/>
    <x v="0"/>
    <x v="3"/>
    <x v="0"/>
    <x v="55"/>
    <x v="1"/>
    <x v="5"/>
    <x v="24"/>
    <x v="3232"/>
    <x v="7"/>
    <n v="1.8"/>
    <n v="0.94"/>
    <n v="0.8600000000000001"/>
    <x v="0"/>
    <s v="HBA4285336"/>
  </r>
  <r>
    <n v="202004"/>
    <x v="0"/>
    <x v="3"/>
    <x v="0"/>
    <x v="55"/>
    <x v="1"/>
    <x v="5"/>
    <x v="23"/>
    <x v="3232"/>
    <x v="7"/>
    <n v="3.16"/>
    <n v="2.04"/>
    <n v="1.1200000000000001"/>
    <x v="0"/>
    <s v="SAFETY AUTO &amp; TOOLS4285336"/>
  </r>
  <r>
    <n v="202004"/>
    <x v="0"/>
    <x v="3"/>
    <x v="0"/>
    <x v="55"/>
    <x v="1"/>
    <x v="2"/>
    <x v="4"/>
    <x v="3232"/>
    <x v="7"/>
    <n v="69.680000000000007"/>
    <n v="37.04"/>
    <n v="32.640000000000008"/>
    <x v="0"/>
    <s v="FLEECE &amp; KNITS4285336"/>
  </r>
  <r>
    <n v="202004"/>
    <x v="0"/>
    <x v="3"/>
    <x v="0"/>
    <x v="55"/>
    <x v="1"/>
    <x v="2"/>
    <x v="5"/>
    <x v="1389"/>
    <x v="34"/>
    <n v="64.319999999999993"/>
    <n v="28.4"/>
    <n v="35.919999999999995"/>
    <x v="0"/>
    <s v="POLOS4272425"/>
  </r>
  <r>
    <n v="202004"/>
    <x v="0"/>
    <x v="3"/>
    <x v="0"/>
    <x v="55"/>
    <x v="1"/>
    <x v="2"/>
    <x v="6"/>
    <x v="3232"/>
    <x v="9"/>
    <n v="53.4"/>
    <n v="29.38"/>
    <n v="24.02"/>
    <x v="0"/>
    <s v="T-SHIRTS &amp; ACTIVE TOPS4285336"/>
  </r>
  <r>
    <n v="202004"/>
    <x v="0"/>
    <x v="3"/>
    <x v="0"/>
    <x v="55"/>
    <x v="1"/>
    <x v="3"/>
    <x v="15"/>
    <x v="3233"/>
    <x v="44"/>
    <n v="640"/>
    <n v="89.04"/>
    <n v="550.96"/>
    <x v="0"/>
    <s v="DECORATION CHARGES4283208"/>
  </r>
  <r>
    <n v="202004"/>
    <x v="0"/>
    <x v="3"/>
    <x v="0"/>
    <x v="55"/>
    <x v="1"/>
    <x v="3"/>
    <x v="25"/>
    <x v="3235"/>
    <x v="137"/>
    <n v="846.72"/>
    <n v="680.34"/>
    <n v="166.38"/>
    <x v="0"/>
    <s v="NONWEARABLES OTHERS4284754"/>
  </r>
  <r>
    <n v="202004"/>
    <x v="0"/>
    <x v="3"/>
    <x v="0"/>
    <x v="61"/>
    <x v="1"/>
    <x v="1"/>
    <x v="14"/>
    <x v="3236"/>
    <x v="1"/>
    <n v="140"/>
    <n v="50.94"/>
    <n v="89.06"/>
    <x v="0"/>
    <s v="STATIONERY4290511"/>
  </r>
  <r>
    <n v="202004"/>
    <x v="0"/>
    <x v="3"/>
    <x v="0"/>
    <x v="61"/>
    <x v="1"/>
    <x v="1"/>
    <x v="3"/>
    <x v="3236"/>
    <x v="72"/>
    <n v="388.32"/>
    <n v="265.44"/>
    <n v="122.88"/>
    <x v="0"/>
    <s v="WRITING4290511"/>
  </r>
  <r>
    <n v="202004"/>
    <x v="0"/>
    <x v="3"/>
    <x v="0"/>
    <x v="61"/>
    <x v="1"/>
    <x v="5"/>
    <x v="10"/>
    <x v="3236"/>
    <x v="66"/>
    <n v="107.76"/>
    <n v="63.5"/>
    <n v="44.260000000000005"/>
    <x v="0"/>
    <s v="HOUSEWARES4290511"/>
  </r>
  <r>
    <n v="202004"/>
    <x v="0"/>
    <x v="3"/>
    <x v="0"/>
    <x v="64"/>
    <x v="1"/>
    <x v="5"/>
    <x v="23"/>
    <x v="3237"/>
    <x v="131"/>
    <n v="5580"/>
    <n v="4389.5200000000004"/>
    <n v="1190.4799999999996"/>
    <x v="0"/>
    <s v="SAFETY AUTO &amp; TOOLS4284845"/>
  </r>
  <r>
    <n v="202004"/>
    <x v="0"/>
    <x v="3"/>
    <x v="0"/>
    <x v="64"/>
    <x v="1"/>
    <x v="10"/>
    <x v="37"/>
    <x v="3238"/>
    <x v="4"/>
    <n v="4749.3599999999997"/>
    <n v="3143.42"/>
    <n v="1605.9399999999996"/>
    <x v="0"/>
    <s v="ACCESSORIES4286259"/>
  </r>
  <r>
    <n v="202004"/>
    <x v="0"/>
    <x v="3"/>
    <x v="0"/>
    <x v="454"/>
    <x v="0"/>
    <x v="4"/>
    <x v="8"/>
    <x v="3239"/>
    <x v="66"/>
    <n v="1088.1600000000001"/>
    <n v="358.22"/>
    <n v="729.94"/>
    <x v="0"/>
    <s v="JACKETS4287951"/>
  </r>
  <r>
    <n v="202004"/>
    <x v="0"/>
    <x v="3"/>
    <x v="0"/>
    <x v="67"/>
    <x v="1"/>
    <x v="1"/>
    <x v="3"/>
    <x v="3240"/>
    <x v="16"/>
    <n v="28"/>
    <n v="12.58"/>
    <n v="15.42"/>
    <x v="0"/>
    <s v="WRITING4283527"/>
  </r>
  <r>
    <n v="202004"/>
    <x v="0"/>
    <x v="3"/>
    <x v="0"/>
    <x v="67"/>
    <x v="1"/>
    <x v="5"/>
    <x v="24"/>
    <x v="3240"/>
    <x v="16"/>
    <n v="94"/>
    <n v="39.24"/>
    <n v="54.76"/>
    <x v="0"/>
    <s v="HBA4283527"/>
  </r>
  <r>
    <n v="202004"/>
    <x v="0"/>
    <x v="3"/>
    <x v="0"/>
    <x v="75"/>
    <x v="1"/>
    <x v="9"/>
    <x v="28"/>
    <x v="3241"/>
    <x v="21"/>
    <n v="1800"/>
    <n v="1291.6600000000001"/>
    <n v="508.33999999999992"/>
    <x v="0"/>
    <s v="HEADWEAR4250232"/>
  </r>
  <r>
    <n v="202004"/>
    <x v="0"/>
    <x v="3"/>
    <x v="0"/>
    <x v="603"/>
    <x v="0"/>
    <x v="1"/>
    <x v="3"/>
    <x v="3242"/>
    <x v="20"/>
    <n v="84"/>
    <n v="37.32"/>
    <n v="46.68"/>
    <x v="0"/>
    <s v="WRITING4287967"/>
  </r>
  <r>
    <n v="202004"/>
    <x v="0"/>
    <x v="3"/>
    <x v="0"/>
    <x v="603"/>
    <x v="0"/>
    <x v="3"/>
    <x v="15"/>
    <x v="3242"/>
    <x v="126"/>
    <n v="136"/>
    <n v="38.880000000000003"/>
    <n v="97.12"/>
    <x v="0"/>
    <s v="DECORATION CHARGES4287967"/>
  </r>
  <r>
    <n v="202004"/>
    <x v="0"/>
    <x v="3"/>
    <x v="0"/>
    <x v="79"/>
    <x v="0"/>
    <x v="1"/>
    <x v="3"/>
    <x v="3243"/>
    <x v="32"/>
    <n v="480"/>
    <n v="255.14"/>
    <n v="224.86"/>
    <x v="0"/>
    <s v="WRITING4289980"/>
  </r>
  <r>
    <n v="202004"/>
    <x v="0"/>
    <x v="3"/>
    <x v="0"/>
    <x v="79"/>
    <x v="0"/>
    <x v="3"/>
    <x v="15"/>
    <x v="3243"/>
    <x v="40"/>
    <n v="510"/>
    <n v="60.02"/>
    <n v="449.98"/>
    <x v="0"/>
    <s v="DECORATION CHARGES4289980"/>
  </r>
  <r>
    <n v="202004"/>
    <x v="0"/>
    <x v="3"/>
    <x v="0"/>
    <x v="81"/>
    <x v="0"/>
    <x v="1"/>
    <x v="3"/>
    <x v="3244"/>
    <x v="217"/>
    <n v="292.89999999999998"/>
    <n v="119.26"/>
    <n v="173.64"/>
    <x v="0"/>
    <s v="WRITING4290224"/>
  </r>
  <r>
    <n v="202004"/>
    <x v="0"/>
    <x v="3"/>
    <x v="0"/>
    <x v="81"/>
    <x v="0"/>
    <x v="3"/>
    <x v="15"/>
    <x v="3244"/>
    <x v="447"/>
    <n v="503.6"/>
    <n v="55.96"/>
    <n v="447.64000000000004"/>
    <x v="0"/>
    <s v="DECORATION CHARGES4290224"/>
  </r>
  <r>
    <n v="202004"/>
    <x v="0"/>
    <x v="3"/>
    <x v="0"/>
    <x v="85"/>
    <x v="1"/>
    <x v="2"/>
    <x v="6"/>
    <x v="3245"/>
    <x v="448"/>
    <n v="3686"/>
    <n v="2503.2399999999998"/>
    <n v="1182.7600000000002"/>
    <x v="0"/>
    <s v="T-SHIRTS &amp; ACTIVE TOPS4285254"/>
  </r>
  <r>
    <n v="202004"/>
    <x v="0"/>
    <x v="3"/>
    <x v="0"/>
    <x v="85"/>
    <x v="1"/>
    <x v="3"/>
    <x v="15"/>
    <x v="3245"/>
    <x v="449"/>
    <n v="1769.6"/>
    <n v="221.16"/>
    <n v="1548.4399999999998"/>
    <x v="0"/>
    <s v="DECORATION CHARGES4285254"/>
  </r>
  <r>
    <n v="202004"/>
    <x v="0"/>
    <x v="3"/>
    <x v="0"/>
    <x v="604"/>
    <x v="0"/>
    <x v="8"/>
    <x v="16"/>
    <x v="3246"/>
    <x v="18"/>
    <n v="1710"/>
    <n v="1550"/>
    <n v="160"/>
    <x v="0"/>
    <s v="MEMORY4286617"/>
  </r>
  <r>
    <n v="202004"/>
    <x v="0"/>
    <x v="3"/>
    <x v="0"/>
    <x v="458"/>
    <x v="1"/>
    <x v="1"/>
    <x v="3"/>
    <x v="3247"/>
    <x v="21"/>
    <n v="90"/>
    <n v="35.72"/>
    <n v="54.28"/>
    <x v="0"/>
    <s v="WRITING4287906"/>
  </r>
  <r>
    <n v="202004"/>
    <x v="0"/>
    <x v="3"/>
    <x v="0"/>
    <x v="458"/>
    <x v="1"/>
    <x v="3"/>
    <x v="15"/>
    <x v="3247"/>
    <x v="100"/>
    <n v="125"/>
    <n v="37.880000000000003"/>
    <n v="87.12"/>
    <x v="0"/>
    <s v="DECORATION CHARGES4287906"/>
  </r>
  <r>
    <n v="202004"/>
    <x v="0"/>
    <x v="3"/>
    <x v="0"/>
    <x v="93"/>
    <x v="1"/>
    <x v="7"/>
    <x v="35"/>
    <x v="3248"/>
    <x v="15"/>
    <n v="418"/>
    <n v="197.34"/>
    <n v="220.66"/>
    <x v="0"/>
    <s v="SPECIALTIES &amp; PACKAGING4288584"/>
  </r>
  <r>
    <n v="202004"/>
    <x v="0"/>
    <x v="3"/>
    <x v="0"/>
    <x v="93"/>
    <x v="1"/>
    <x v="3"/>
    <x v="15"/>
    <x v="3248"/>
    <x v="436"/>
    <n v="648"/>
    <n v="174.62"/>
    <n v="473.38"/>
    <x v="0"/>
    <s v="DECORATION CHARGES4288584"/>
  </r>
  <r>
    <n v="202004"/>
    <x v="0"/>
    <x v="3"/>
    <x v="0"/>
    <x v="93"/>
    <x v="1"/>
    <x v="6"/>
    <x v="32"/>
    <x v="3248"/>
    <x v="18"/>
    <n v="350"/>
    <n v="211.7"/>
    <n v="138.30000000000001"/>
    <x v="0"/>
    <s v="GENERAL TECH4288584"/>
  </r>
  <r>
    <n v="202004"/>
    <x v="0"/>
    <x v="3"/>
    <x v="0"/>
    <x v="94"/>
    <x v="0"/>
    <x v="1"/>
    <x v="17"/>
    <x v="3249"/>
    <x v="97"/>
    <n v="1920"/>
    <n v="1840"/>
    <n v="80"/>
    <x v="0"/>
    <s v="GENERAL4266104"/>
  </r>
  <r>
    <n v="202004"/>
    <x v="0"/>
    <x v="3"/>
    <x v="0"/>
    <x v="94"/>
    <x v="0"/>
    <x v="1"/>
    <x v="17"/>
    <x v="3250"/>
    <x v="97"/>
    <n v="1920"/>
    <n v="1840"/>
    <n v="80"/>
    <x v="0"/>
    <s v="GENERAL4266108"/>
  </r>
  <r>
    <n v="202004"/>
    <x v="0"/>
    <x v="3"/>
    <x v="0"/>
    <x v="99"/>
    <x v="1"/>
    <x v="0"/>
    <x v="18"/>
    <x v="3251"/>
    <x v="42"/>
    <n v="470.66"/>
    <n v="178.12"/>
    <n v="292.54000000000002"/>
    <x v="0"/>
    <s v="BACKPACKS4289514"/>
  </r>
  <r>
    <n v="202004"/>
    <x v="0"/>
    <x v="3"/>
    <x v="0"/>
    <x v="99"/>
    <x v="1"/>
    <x v="3"/>
    <x v="15"/>
    <x v="3251"/>
    <x v="50"/>
    <n v="175.04"/>
    <n v="23.68"/>
    <n v="151.35999999999999"/>
    <x v="0"/>
    <s v="DECORATION CHARGES4289514"/>
  </r>
  <r>
    <n v="202004"/>
    <x v="0"/>
    <x v="3"/>
    <x v="0"/>
    <x v="102"/>
    <x v="1"/>
    <x v="5"/>
    <x v="23"/>
    <x v="3252"/>
    <x v="18"/>
    <n v="290"/>
    <n v="82.88"/>
    <n v="207.12"/>
    <x v="0"/>
    <s v="SAFETY AUTO &amp; TOOLS4289158"/>
  </r>
  <r>
    <n v="202004"/>
    <x v="0"/>
    <x v="3"/>
    <x v="1"/>
    <x v="109"/>
    <x v="1"/>
    <x v="1"/>
    <x v="3"/>
    <x v="3253"/>
    <x v="450"/>
    <n v="353.52"/>
    <n v="373.44"/>
    <n v="-19.920000000000016"/>
    <x v="0"/>
    <s v="WRITING1559683"/>
  </r>
  <r>
    <n v="202004"/>
    <x v="0"/>
    <x v="3"/>
    <x v="1"/>
    <x v="109"/>
    <x v="1"/>
    <x v="3"/>
    <x v="15"/>
    <x v="3253"/>
    <x v="451"/>
    <n v="452.44"/>
    <n v="47.34"/>
    <n v="405.1"/>
    <x v="0"/>
    <s v="DECORATION CHARGES1559683"/>
  </r>
  <r>
    <n v="202004"/>
    <x v="0"/>
    <x v="3"/>
    <x v="1"/>
    <x v="110"/>
    <x v="1"/>
    <x v="1"/>
    <x v="1"/>
    <x v="2617"/>
    <x v="73"/>
    <n v="2100"/>
    <n v="1250.28"/>
    <n v="849.72"/>
    <x v="0"/>
    <s v="DESKTOP1559179"/>
  </r>
  <r>
    <n v="202004"/>
    <x v="0"/>
    <x v="3"/>
    <x v="1"/>
    <x v="110"/>
    <x v="1"/>
    <x v="3"/>
    <x v="15"/>
    <x v="2617"/>
    <x v="132"/>
    <n v="1320"/>
    <n v="210.02"/>
    <n v="1109.98"/>
    <x v="0"/>
    <s v="DECORATION CHARGES1559179"/>
  </r>
  <r>
    <n v="202004"/>
    <x v="0"/>
    <x v="3"/>
    <x v="1"/>
    <x v="111"/>
    <x v="0"/>
    <x v="2"/>
    <x v="6"/>
    <x v="3254"/>
    <x v="363"/>
    <n v="2312.04"/>
    <n v="2031.3"/>
    <n v="280.74"/>
    <x v="0"/>
    <s v="T-SHIRTS &amp; ACTIVE TOPS1559842"/>
  </r>
  <r>
    <n v="202004"/>
    <x v="0"/>
    <x v="3"/>
    <x v="1"/>
    <x v="111"/>
    <x v="0"/>
    <x v="2"/>
    <x v="6"/>
    <x v="3255"/>
    <x v="173"/>
    <n v="640.08000000000004"/>
    <n v="526.32000000000005"/>
    <n v="113.75999999999999"/>
    <x v="0"/>
    <s v="T-SHIRTS &amp; ACTIVE TOPS1560312"/>
  </r>
  <r>
    <n v="202004"/>
    <x v="0"/>
    <x v="3"/>
    <x v="1"/>
    <x v="115"/>
    <x v="0"/>
    <x v="0"/>
    <x v="18"/>
    <x v="3256"/>
    <x v="0"/>
    <n v="160"/>
    <n v="95.32"/>
    <n v="64.680000000000007"/>
    <x v="0"/>
    <s v="BACKPACKS1560128"/>
  </r>
  <r>
    <n v="202004"/>
    <x v="0"/>
    <x v="3"/>
    <x v="1"/>
    <x v="123"/>
    <x v="1"/>
    <x v="1"/>
    <x v="3"/>
    <x v="3257"/>
    <x v="7"/>
    <n v="19.559999999999999"/>
    <n v="11.52"/>
    <n v="8.0399999999999991"/>
    <x v="0"/>
    <s v="WRITING1559580"/>
  </r>
  <r>
    <n v="202004"/>
    <x v="0"/>
    <x v="3"/>
    <x v="1"/>
    <x v="123"/>
    <x v="1"/>
    <x v="6"/>
    <x v="32"/>
    <x v="3257"/>
    <x v="7"/>
    <n v="6.24"/>
    <n v="4.8"/>
    <n v="1.4400000000000004"/>
    <x v="0"/>
    <s v="GENERAL TECH1559580"/>
  </r>
  <r>
    <n v="202004"/>
    <x v="0"/>
    <x v="3"/>
    <x v="1"/>
    <x v="125"/>
    <x v="0"/>
    <x v="0"/>
    <x v="0"/>
    <x v="3258"/>
    <x v="6"/>
    <n v="56.98"/>
    <n v="24.62"/>
    <n v="32.36"/>
    <x v="0"/>
    <s v="BUSINESS CASES1559935"/>
  </r>
  <r>
    <n v="202004"/>
    <x v="0"/>
    <x v="3"/>
    <x v="1"/>
    <x v="126"/>
    <x v="1"/>
    <x v="5"/>
    <x v="23"/>
    <x v="3259"/>
    <x v="32"/>
    <n v="1960"/>
    <n v="1300"/>
    <n v="660"/>
    <x v="0"/>
    <s v="SAFETY AUTO &amp; TOOLS1559603"/>
  </r>
  <r>
    <n v="202004"/>
    <x v="0"/>
    <x v="3"/>
    <x v="1"/>
    <x v="605"/>
    <x v="1"/>
    <x v="5"/>
    <x v="24"/>
    <x v="3260"/>
    <x v="115"/>
    <n v="3158.84"/>
    <n v="1641.48"/>
    <n v="1517.3600000000001"/>
    <x v="0"/>
    <s v="HBA1560119"/>
  </r>
  <r>
    <n v="202004"/>
    <x v="0"/>
    <x v="3"/>
    <x v="1"/>
    <x v="136"/>
    <x v="1"/>
    <x v="2"/>
    <x v="5"/>
    <x v="3261"/>
    <x v="16"/>
    <n v="778"/>
    <n v="859.7"/>
    <n v="-81.700000000000045"/>
    <x v="0"/>
    <s v="POLOS1560056"/>
  </r>
  <r>
    <n v="202004"/>
    <x v="0"/>
    <x v="3"/>
    <x v="1"/>
    <x v="136"/>
    <x v="1"/>
    <x v="6"/>
    <x v="32"/>
    <x v="3261"/>
    <x v="452"/>
    <n v="51.6"/>
    <n v="17.28"/>
    <n v="34.32"/>
    <x v="0"/>
    <s v="GENERAL TECH1560056"/>
  </r>
  <r>
    <n v="202004"/>
    <x v="0"/>
    <x v="3"/>
    <x v="1"/>
    <x v="136"/>
    <x v="1"/>
    <x v="6"/>
    <x v="12"/>
    <x v="3262"/>
    <x v="22"/>
    <n v="497.4"/>
    <n v="277.27999999999997"/>
    <n v="220.12"/>
    <x v="0"/>
    <s v="POWER1559745"/>
  </r>
  <r>
    <n v="202004"/>
    <x v="0"/>
    <x v="3"/>
    <x v="1"/>
    <x v="139"/>
    <x v="1"/>
    <x v="1"/>
    <x v="17"/>
    <x v="3263"/>
    <x v="376"/>
    <n v="1560"/>
    <n v="1440"/>
    <n v="120"/>
    <x v="0"/>
    <s v="GENERAL1559582"/>
  </r>
  <r>
    <n v="202004"/>
    <x v="0"/>
    <x v="3"/>
    <x v="1"/>
    <x v="571"/>
    <x v="0"/>
    <x v="1"/>
    <x v="1"/>
    <x v="3264"/>
    <x v="6"/>
    <n v="14.98"/>
    <n v="7.24"/>
    <n v="7.74"/>
    <x v="0"/>
    <s v="DESKTOP1560055"/>
  </r>
  <r>
    <n v="202004"/>
    <x v="0"/>
    <x v="3"/>
    <x v="1"/>
    <x v="571"/>
    <x v="0"/>
    <x v="1"/>
    <x v="2"/>
    <x v="3264"/>
    <x v="7"/>
    <n v="44.76"/>
    <n v="16.600000000000001"/>
    <n v="28.159999999999997"/>
    <x v="0"/>
    <s v="UMBRELLAS1560055"/>
  </r>
  <r>
    <n v="202004"/>
    <x v="0"/>
    <x v="3"/>
    <x v="1"/>
    <x v="141"/>
    <x v="1"/>
    <x v="0"/>
    <x v="20"/>
    <x v="3265"/>
    <x v="13"/>
    <n v="6.3"/>
    <n v="3.66"/>
    <n v="2.6399999999999997"/>
    <x v="0"/>
    <s v="TOTES1560066"/>
  </r>
  <r>
    <n v="202004"/>
    <x v="0"/>
    <x v="3"/>
    <x v="1"/>
    <x v="146"/>
    <x v="1"/>
    <x v="5"/>
    <x v="30"/>
    <x v="2679"/>
    <x v="6"/>
    <n v="4.68"/>
    <n v="2.48"/>
    <n v="2.1999999999999997"/>
    <x v="0"/>
    <s v="OUTDOOR &amp; LEISURE1559560"/>
  </r>
  <r>
    <n v="202004"/>
    <x v="0"/>
    <x v="3"/>
    <x v="1"/>
    <x v="146"/>
    <x v="1"/>
    <x v="5"/>
    <x v="30"/>
    <x v="3266"/>
    <x v="7"/>
    <n v="5.96"/>
    <n v="3.42"/>
    <n v="2.54"/>
    <x v="0"/>
    <s v="OUTDOOR &amp; LEISURE1559923"/>
  </r>
  <r>
    <n v="202004"/>
    <x v="0"/>
    <x v="3"/>
    <x v="1"/>
    <x v="146"/>
    <x v="1"/>
    <x v="6"/>
    <x v="11"/>
    <x v="3266"/>
    <x v="6"/>
    <n v="18.98"/>
    <n v="9.3000000000000007"/>
    <n v="9.68"/>
    <x v="0"/>
    <s v="AUDIO1559923"/>
  </r>
  <r>
    <n v="202004"/>
    <x v="0"/>
    <x v="3"/>
    <x v="1"/>
    <x v="148"/>
    <x v="0"/>
    <x v="1"/>
    <x v="3"/>
    <x v="3267"/>
    <x v="18"/>
    <n v="150"/>
    <n v="72.540000000000006"/>
    <n v="77.459999999999994"/>
    <x v="0"/>
    <s v="WRITING1559693"/>
  </r>
  <r>
    <n v="202004"/>
    <x v="0"/>
    <x v="3"/>
    <x v="1"/>
    <x v="148"/>
    <x v="0"/>
    <x v="3"/>
    <x v="15"/>
    <x v="3267"/>
    <x v="19"/>
    <n v="140"/>
    <n v="27.88"/>
    <n v="112.12"/>
    <x v="0"/>
    <s v="DECORATION CHARGES1559693"/>
  </r>
  <r>
    <n v="202004"/>
    <x v="0"/>
    <x v="3"/>
    <x v="1"/>
    <x v="149"/>
    <x v="0"/>
    <x v="5"/>
    <x v="23"/>
    <x v="3268"/>
    <x v="18"/>
    <n v="4630"/>
    <n v="3250"/>
    <n v="1380"/>
    <x v="0"/>
    <s v="SAFETY AUTO &amp; TOOLS1559797"/>
  </r>
  <r>
    <n v="202004"/>
    <x v="0"/>
    <x v="3"/>
    <x v="1"/>
    <x v="149"/>
    <x v="0"/>
    <x v="5"/>
    <x v="23"/>
    <x v="3269"/>
    <x v="97"/>
    <n v="30320"/>
    <n v="22560"/>
    <n v="7760"/>
    <x v="0"/>
    <s v="SAFETY AUTO &amp; TOOLS1559856"/>
  </r>
  <r>
    <n v="202004"/>
    <x v="0"/>
    <x v="3"/>
    <x v="1"/>
    <x v="152"/>
    <x v="1"/>
    <x v="7"/>
    <x v="13"/>
    <x v="3270"/>
    <x v="316"/>
    <n v="1209.5999999999999"/>
    <n v="837.14"/>
    <n v="372.45999999999992"/>
    <x v="0"/>
    <s v="SPORT BOTTLES1560025"/>
  </r>
  <r>
    <n v="202004"/>
    <x v="0"/>
    <x v="3"/>
    <x v="1"/>
    <x v="152"/>
    <x v="1"/>
    <x v="3"/>
    <x v="15"/>
    <x v="3271"/>
    <x v="25"/>
    <n v="198"/>
    <n v="23.88"/>
    <n v="174.12"/>
    <x v="0"/>
    <s v="DECORATION CHARGES1559698"/>
  </r>
  <r>
    <n v="202004"/>
    <x v="0"/>
    <x v="3"/>
    <x v="1"/>
    <x v="152"/>
    <x v="1"/>
    <x v="3"/>
    <x v="15"/>
    <x v="3270"/>
    <x v="317"/>
    <n v="722.6"/>
    <n v="54.96"/>
    <n v="667.64"/>
    <x v="0"/>
    <s v="DECORATION CHARGES1560025"/>
  </r>
  <r>
    <n v="202004"/>
    <x v="0"/>
    <x v="3"/>
    <x v="1"/>
    <x v="152"/>
    <x v="1"/>
    <x v="6"/>
    <x v="32"/>
    <x v="3271"/>
    <x v="20"/>
    <n v="1212"/>
    <n v="797.42"/>
    <n v="414.58000000000004"/>
    <x v="0"/>
    <s v="GENERAL TECH1559698"/>
  </r>
  <r>
    <n v="202004"/>
    <x v="0"/>
    <x v="3"/>
    <x v="1"/>
    <x v="154"/>
    <x v="1"/>
    <x v="0"/>
    <x v="19"/>
    <x v="3272"/>
    <x v="71"/>
    <n v="68.88"/>
    <n v="33.82"/>
    <n v="35.059999999999995"/>
    <x v="0"/>
    <s v="COOLERS1560229"/>
  </r>
  <r>
    <n v="202004"/>
    <x v="0"/>
    <x v="3"/>
    <x v="1"/>
    <x v="155"/>
    <x v="0"/>
    <x v="5"/>
    <x v="30"/>
    <x v="3273"/>
    <x v="109"/>
    <n v="839.8"/>
    <n v="398.36"/>
    <n v="441.43999999999994"/>
    <x v="0"/>
    <s v="OUTDOOR &amp; LEISURE1559951"/>
  </r>
  <r>
    <n v="202004"/>
    <x v="0"/>
    <x v="3"/>
    <x v="1"/>
    <x v="155"/>
    <x v="0"/>
    <x v="3"/>
    <x v="15"/>
    <x v="3273"/>
    <x v="70"/>
    <n v="152.30000000000001"/>
    <n v="20.079999999999998"/>
    <n v="132.22000000000003"/>
    <x v="0"/>
    <s v="DECORATION CHARGES1559951"/>
  </r>
  <r>
    <n v="202004"/>
    <x v="0"/>
    <x v="3"/>
    <x v="1"/>
    <x v="157"/>
    <x v="1"/>
    <x v="5"/>
    <x v="23"/>
    <x v="3274"/>
    <x v="18"/>
    <n v="290"/>
    <n v="82.88"/>
    <n v="207.12"/>
    <x v="0"/>
    <s v="SAFETY AUTO &amp; TOOLS1560212"/>
  </r>
  <r>
    <n v="202004"/>
    <x v="0"/>
    <x v="3"/>
    <x v="1"/>
    <x v="157"/>
    <x v="1"/>
    <x v="3"/>
    <x v="15"/>
    <x v="3274"/>
    <x v="19"/>
    <n v="200"/>
    <n v="27.88"/>
    <n v="172.12"/>
    <x v="0"/>
    <s v="DECORATION CHARGES1560212"/>
  </r>
  <r>
    <n v="202004"/>
    <x v="0"/>
    <x v="3"/>
    <x v="1"/>
    <x v="160"/>
    <x v="0"/>
    <x v="0"/>
    <x v="27"/>
    <x v="3275"/>
    <x v="97"/>
    <n v="1280"/>
    <n v="767.28"/>
    <n v="512.72"/>
    <x v="0"/>
    <s v="TRAVEL GIFTS1559878"/>
  </r>
  <r>
    <n v="202004"/>
    <x v="0"/>
    <x v="3"/>
    <x v="1"/>
    <x v="162"/>
    <x v="1"/>
    <x v="7"/>
    <x v="13"/>
    <x v="3276"/>
    <x v="158"/>
    <n v="228.48"/>
    <n v="107.4"/>
    <n v="121.07999999999998"/>
    <x v="0"/>
    <s v="SPORT BOTTLES1559440"/>
  </r>
  <r>
    <n v="202004"/>
    <x v="0"/>
    <x v="3"/>
    <x v="1"/>
    <x v="162"/>
    <x v="1"/>
    <x v="1"/>
    <x v="17"/>
    <x v="3277"/>
    <x v="453"/>
    <n v="14246"/>
    <n v="12570"/>
    <n v="1676"/>
    <x v="0"/>
    <s v="GENERAL1559506"/>
  </r>
  <r>
    <n v="202004"/>
    <x v="0"/>
    <x v="3"/>
    <x v="1"/>
    <x v="162"/>
    <x v="1"/>
    <x v="3"/>
    <x v="15"/>
    <x v="3276"/>
    <x v="164"/>
    <n v="113.12"/>
    <n v="36.5"/>
    <n v="76.62"/>
    <x v="0"/>
    <s v="DECORATION CHARGES1559440"/>
  </r>
  <r>
    <n v="202004"/>
    <x v="0"/>
    <x v="3"/>
    <x v="1"/>
    <x v="475"/>
    <x v="0"/>
    <x v="5"/>
    <x v="23"/>
    <x v="3278"/>
    <x v="32"/>
    <n v="1960"/>
    <n v="1300"/>
    <n v="660"/>
    <x v="0"/>
    <s v="SAFETY AUTO &amp; TOOLS1559627"/>
  </r>
  <r>
    <n v="202004"/>
    <x v="0"/>
    <x v="3"/>
    <x v="1"/>
    <x v="171"/>
    <x v="0"/>
    <x v="4"/>
    <x v="8"/>
    <x v="3279"/>
    <x v="454"/>
    <n v="-1551.36"/>
    <n v="-726.4"/>
    <n v="-824.95999999999992"/>
    <x v="1"/>
    <s v="JACKETS1560001"/>
  </r>
  <r>
    <n v="202004"/>
    <x v="0"/>
    <x v="3"/>
    <x v="1"/>
    <x v="173"/>
    <x v="1"/>
    <x v="7"/>
    <x v="35"/>
    <x v="3280"/>
    <x v="16"/>
    <n v="1390"/>
    <n v="513.14"/>
    <n v="876.86"/>
    <x v="0"/>
    <s v="SPECIALTIES &amp; PACKAGING1560262"/>
  </r>
  <r>
    <n v="202004"/>
    <x v="0"/>
    <x v="3"/>
    <x v="1"/>
    <x v="173"/>
    <x v="1"/>
    <x v="1"/>
    <x v="3"/>
    <x v="3281"/>
    <x v="68"/>
    <n v="166.56"/>
    <n v="118.92"/>
    <n v="47.64"/>
    <x v="0"/>
    <s v="WRITING1559974"/>
  </r>
  <r>
    <n v="202004"/>
    <x v="0"/>
    <x v="3"/>
    <x v="1"/>
    <x v="173"/>
    <x v="1"/>
    <x v="2"/>
    <x v="5"/>
    <x v="3282"/>
    <x v="346"/>
    <n v="3059.16"/>
    <n v="1541.62"/>
    <n v="1517.54"/>
    <x v="0"/>
    <s v="POLOS1559820"/>
  </r>
  <r>
    <n v="202004"/>
    <x v="0"/>
    <x v="3"/>
    <x v="1"/>
    <x v="175"/>
    <x v="1"/>
    <x v="5"/>
    <x v="10"/>
    <x v="3283"/>
    <x v="6"/>
    <n v="98.42"/>
    <n v="81.239999999999995"/>
    <n v="17.180000000000007"/>
    <x v="0"/>
    <s v="HOUSEWARES1559831"/>
  </r>
  <r>
    <n v="202004"/>
    <x v="0"/>
    <x v="3"/>
    <x v="1"/>
    <x v="175"/>
    <x v="1"/>
    <x v="5"/>
    <x v="23"/>
    <x v="3284"/>
    <x v="131"/>
    <n v="5880"/>
    <n v="3720"/>
    <n v="2160"/>
    <x v="0"/>
    <s v="SAFETY AUTO &amp; TOOLS1559668"/>
  </r>
  <r>
    <n v="202004"/>
    <x v="0"/>
    <x v="3"/>
    <x v="1"/>
    <x v="178"/>
    <x v="0"/>
    <x v="5"/>
    <x v="10"/>
    <x v="3285"/>
    <x v="7"/>
    <n v="30.48"/>
    <n v="13.6"/>
    <n v="16.880000000000003"/>
    <x v="0"/>
    <s v="HOUSEWARES1559853"/>
  </r>
  <r>
    <n v="202004"/>
    <x v="0"/>
    <x v="3"/>
    <x v="1"/>
    <x v="178"/>
    <x v="0"/>
    <x v="6"/>
    <x v="12"/>
    <x v="3285"/>
    <x v="6"/>
    <n v="10.3"/>
    <n v="4.7"/>
    <n v="5.6000000000000005"/>
    <x v="0"/>
    <s v="POWER1559853"/>
  </r>
  <r>
    <n v="202004"/>
    <x v="0"/>
    <x v="3"/>
    <x v="1"/>
    <x v="189"/>
    <x v="0"/>
    <x v="5"/>
    <x v="23"/>
    <x v="3286"/>
    <x v="32"/>
    <n v="1960"/>
    <n v="1300"/>
    <n v="660"/>
    <x v="0"/>
    <s v="SAFETY AUTO &amp; TOOLS1559653"/>
  </r>
  <r>
    <n v="202004"/>
    <x v="0"/>
    <x v="3"/>
    <x v="1"/>
    <x v="190"/>
    <x v="1"/>
    <x v="6"/>
    <x v="32"/>
    <x v="3287"/>
    <x v="18"/>
    <n v="780"/>
    <n v="358.88"/>
    <n v="421.12"/>
    <x v="0"/>
    <s v="GENERAL TECH1560185"/>
  </r>
  <r>
    <n v="202004"/>
    <x v="0"/>
    <x v="3"/>
    <x v="1"/>
    <x v="205"/>
    <x v="1"/>
    <x v="2"/>
    <x v="5"/>
    <x v="3288"/>
    <x v="6"/>
    <n v="13.1"/>
    <n v="6.86"/>
    <n v="6.2399999999999993"/>
    <x v="0"/>
    <s v="POLOS1559984"/>
  </r>
  <r>
    <n v="202004"/>
    <x v="0"/>
    <x v="3"/>
    <x v="1"/>
    <x v="211"/>
    <x v="1"/>
    <x v="7"/>
    <x v="31"/>
    <x v="3289"/>
    <x v="6"/>
    <n v="14.18"/>
    <n v="6.02"/>
    <n v="8.16"/>
    <x v="0"/>
    <s v="MUGS &amp; TUMBLERS1559753"/>
  </r>
  <r>
    <n v="202004"/>
    <x v="0"/>
    <x v="3"/>
    <x v="1"/>
    <x v="211"/>
    <x v="1"/>
    <x v="7"/>
    <x v="31"/>
    <x v="3290"/>
    <x v="6"/>
    <n v="14.18"/>
    <n v="6.02"/>
    <n v="8.16"/>
    <x v="0"/>
    <s v="MUGS &amp; TUMBLERS1560142"/>
  </r>
  <r>
    <n v="202004"/>
    <x v="0"/>
    <x v="3"/>
    <x v="1"/>
    <x v="211"/>
    <x v="1"/>
    <x v="3"/>
    <x v="15"/>
    <x v="3289"/>
    <x v="34"/>
    <n v="93.38"/>
    <n v="36.200000000000003"/>
    <n v="57.179999999999993"/>
    <x v="0"/>
    <s v="DECORATION CHARGES1559753"/>
  </r>
  <r>
    <n v="202004"/>
    <x v="0"/>
    <x v="3"/>
    <x v="1"/>
    <x v="211"/>
    <x v="1"/>
    <x v="3"/>
    <x v="15"/>
    <x v="3290"/>
    <x v="6"/>
    <n v="70"/>
    <n v="21.18"/>
    <n v="48.82"/>
    <x v="0"/>
    <s v="DECORATION CHARGES1560142"/>
  </r>
  <r>
    <n v="202004"/>
    <x v="0"/>
    <x v="3"/>
    <x v="1"/>
    <x v="211"/>
    <x v="1"/>
    <x v="3"/>
    <x v="25"/>
    <x v="3291"/>
    <x v="6"/>
    <n v="0"/>
    <n v="0.02"/>
    <n v="-0.02"/>
    <x v="0"/>
    <s v="NONWEARABLES OTHERS1560197"/>
  </r>
  <r>
    <n v="202004"/>
    <x v="0"/>
    <x v="3"/>
    <x v="1"/>
    <x v="211"/>
    <x v="1"/>
    <x v="6"/>
    <x v="11"/>
    <x v="3292"/>
    <x v="0"/>
    <n v="8144"/>
    <n v="6868"/>
    <n v="1276"/>
    <x v="0"/>
    <s v="AUDIO1560152"/>
  </r>
  <r>
    <n v="202004"/>
    <x v="0"/>
    <x v="3"/>
    <x v="1"/>
    <x v="217"/>
    <x v="1"/>
    <x v="5"/>
    <x v="23"/>
    <x v="3293"/>
    <x v="32"/>
    <n v="1960"/>
    <n v="1300"/>
    <n v="660"/>
    <x v="0"/>
    <s v="SAFETY AUTO &amp; TOOLS1559622"/>
  </r>
  <r>
    <n v="202004"/>
    <x v="0"/>
    <x v="3"/>
    <x v="1"/>
    <x v="217"/>
    <x v="1"/>
    <x v="5"/>
    <x v="23"/>
    <x v="3294"/>
    <x v="32"/>
    <n v="1960"/>
    <n v="1300"/>
    <n v="660"/>
    <x v="0"/>
    <s v="SAFETY AUTO &amp; TOOLS1559625"/>
  </r>
  <r>
    <n v="202004"/>
    <x v="0"/>
    <x v="3"/>
    <x v="1"/>
    <x v="217"/>
    <x v="1"/>
    <x v="5"/>
    <x v="23"/>
    <x v="3295"/>
    <x v="32"/>
    <n v="1960"/>
    <n v="1300"/>
    <n v="660"/>
    <x v="0"/>
    <s v="SAFETY AUTO &amp; TOOLS1560195"/>
  </r>
  <r>
    <n v="202004"/>
    <x v="0"/>
    <x v="3"/>
    <x v="1"/>
    <x v="219"/>
    <x v="1"/>
    <x v="1"/>
    <x v="3"/>
    <x v="3296"/>
    <x v="36"/>
    <n v="240"/>
    <n v="107.94"/>
    <n v="132.06"/>
    <x v="0"/>
    <s v="WRITING1559474"/>
  </r>
  <r>
    <n v="202004"/>
    <x v="0"/>
    <x v="3"/>
    <x v="1"/>
    <x v="219"/>
    <x v="1"/>
    <x v="3"/>
    <x v="15"/>
    <x v="3296"/>
    <x v="41"/>
    <n v="285"/>
    <n v="32.880000000000003"/>
    <n v="252.12"/>
    <x v="0"/>
    <s v="DECORATION CHARGES1559474"/>
  </r>
  <r>
    <n v="202004"/>
    <x v="0"/>
    <x v="3"/>
    <x v="1"/>
    <x v="488"/>
    <x v="1"/>
    <x v="8"/>
    <x v="16"/>
    <x v="3297"/>
    <x v="27"/>
    <n v="578.4"/>
    <n v="452.96"/>
    <n v="125.44"/>
    <x v="0"/>
    <s v="MEMORY1560076"/>
  </r>
  <r>
    <n v="202004"/>
    <x v="0"/>
    <x v="3"/>
    <x v="1"/>
    <x v="227"/>
    <x v="1"/>
    <x v="1"/>
    <x v="21"/>
    <x v="3298"/>
    <x v="18"/>
    <n v="380"/>
    <n v="279"/>
    <n v="101"/>
    <x v="0"/>
    <s v="KEYCHAINS1559320"/>
  </r>
  <r>
    <n v="202004"/>
    <x v="0"/>
    <x v="3"/>
    <x v="1"/>
    <x v="227"/>
    <x v="1"/>
    <x v="3"/>
    <x v="15"/>
    <x v="3298"/>
    <x v="19"/>
    <n v="50"/>
    <n v="10.02"/>
    <n v="39.980000000000004"/>
    <x v="0"/>
    <s v="DECORATION CHARGES1559320"/>
  </r>
  <r>
    <n v="202004"/>
    <x v="0"/>
    <x v="3"/>
    <x v="1"/>
    <x v="229"/>
    <x v="0"/>
    <x v="0"/>
    <x v="27"/>
    <x v="3299"/>
    <x v="16"/>
    <n v="214"/>
    <n v="114.12"/>
    <n v="99.88"/>
    <x v="0"/>
    <s v="TRAVEL GIFTS1560069"/>
  </r>
  <r>
    <n v="202004"/>
    <x v="0"/>
    <x v="3"/>
    <x v="1"/>
    <x v="575"/>
    <x v="0"/>
    <x v="1"/>
    <x v="3"/>
    <x v="3300"/>
    <x v="455"/>
    <n v="807.28"/>
    <n v="497.72"/>
    <n v="309.55999999999995"/>
    <x v="0"/>
    <s v="WRITING1559964"/>
  </r>
  <r>
    <n v="202004"/>
    <x v="0"/>
    <x v="3"/>
    <x v="1"/>
    <x v="230"/>
    <x v="1"/>
    <x v="4"/>
    <x v="8"/>
    <x v="3301"/>
    <x v="224"/>
    <n v="-128.94"/>
    <n v="-95.92"/>
    <n v="-33.019999999999996"/>
    <x v="1"/>
    <s v="JACKETS1559703"/>
  </r>
  <r>
    <n v="202004"/>
    <x v="0"/>
    <x v="3"/>
    <x v="1"/>
    <x v="606"/>
    <x v="1"/>
    <x v="5"/>
    <x v="23"/>
    <x v="3302"/>
    <x v="32"/>
    <n v="1960"/>
    <n v="1300"/>
    <n v="660"/>
    <x v="0"/>
    <s v="SAFETY AUTO &amp; TOOLS1559621"/>
  </r>
  <r>
    <n v="202004"/>
    <x v="0"/>
    <x v="3"/>
    <x v="1"/>
    <x v="231"/>
    <x v="0"/>
    <x v="5"/>
    <x v="23"/>
    <x v="3303"/>
    <x v="18"/>
    <n v="4640"/>
    <n v="3250"/>
    <n v="1390"/>
    <x v="0"/>
    <s v="SAFETY AUTO &amp; TOOLS1559646"/>
  </r>
  <r>
    <n v="202004"/>
    <x v="0"/>
    <x v="3"/>
    <x v="1"/>
    <x v="234"/>
    <x v="0"/>
    <x v="0"/>
    <x v="26"/>
    <x v="3304"/>
    <x v="6"/>
    <n v="21.98"/>
    <n v="10.119999999999999"/>
    <n v="11.860000000000001"/>
    <x v="0"/>
    <s v="DUFFELS1559926"/>
  </r>
  <r>
    <n v="202004"/>
    <x v="0"/>
    <x v="3"/>
    <x v="1"/>
    <x v="234"/>
    <x v="0"/>
    <x v="7"/>
    <x v="31"/>
    <x v="3305"/>
    <x v="8"/>
    <n v="36.159999999999997"/>
    <n v="13.78"/>
    <n v="22.379999999999995"/>
    <x v="0"/>
    <s v="MUGS &amp; TUMBLERS1560271"/>
  </r>
  <r>
    <n v="202004"/>
    <x v="0"/>
    <x v="3"/>
    <x v="1"/>
    <x v="234"/>
    <x v="0"/>
    <x v="5"/>
    <x v="10"/>
    <x v="3304"/>
    <x v="65"/>
    <n v="81.599999999999994"/>
    <n v="54.08"/>
    <n v="27.519999999999996"/>
    <x v="0"/>
    <s v="HOUSEWARES1559926"/>
  </r>
  <r>
    <n v="202004"/>
    <x v="0"/>
    <x v="3"/>
    <x v="1"/>
    <x v="234"/>
    <x v="0"/>
    <x v="5"/>
    <x v="10"/>
    <x v="3305"/>
    <x v="155"/>
    <n v="57.56"/>
    <n v="35.74"/>
    <n v="21.82"/>
    <x v="0"/>
    <s v="HOUSEWARES1560271"/>
  </r>
  <r>
    <n v="202004"/>
    <x v="0"/>
    <x v="3"/>
    <x v="1"/>
    <x v="235"/>
    <x v="1"/>
    <x v="5"/>
    <x v="10"/>
    <x v="3306"/>
    <x v="16"/>
    <n v="1306"/>
    <n v="393.48"/>
    <n v="912.52"/>
    <x v="0"/>
    <s v="HOUSEWARES1559402"/>
  </r>
  <r>
    <n v="202004"/>
    <x v="0"/>
    <x v="3"/>
    <x v="1"/>
    <x v="235"/>
    <x v="1"/>
    <x v="3"/>
    <x v="15"/>
    <x v="3306"/>
    <x v="42"/>
    <n v="160"/>
    <n v="19.88"/>
    <n v="140.12"/>
    <x v="0"/>
    <s v="DECORATION CHARGES1559402"/>
  </r>
  <r>
    <n v="202004"/>
    <x v="0"/>
    <x v="3"/>
    <x v="1"/>
    <x v="577"/>
    <x v="1"/>
    <x v="0"/>
    <x v="18"/>
    <x v="3307"/>
    <x v="7"/>
    <n v="4.8"/>
    <n v="2.5"/>
    <n v="2.2999999999999998"/>
    <x v="0"/>
    <s v="BACKPACKS1560051"/>
  </r>
  <r>
    <n v="202004"/>
    <x v="0"/>
    <x v="3"/>
    <x v="1"/>
    <x v="577"/>
    <x v="1"/>
    <x v="5"/>
    <x v="30"/>
    <x v="3308"/>
    <x v="7"/>
    <n v="54.68"/>
    <n v="25"/>
    <n v="29.68"/>
    <x v="0"/>
    <s v="OUTDOOR &amp; LEISURE1559784"/>
  </r>
  <r>
    <n v="202004"/>
    <x v="0"/>
    <x v="3"/>
    <x v="1"/>
    <x v="577"/>
    <x v="1"/>
    <x v="5"/>
    <x v="30"/>
    <x v="3307"/>
    <x v="7"/>
    <n v="40.26"/>
    <n v="18.7"/>
    <n v="21.56"/>
    <x v="0"/>
    <s v="OUTDOOR &amp; LEISURE1560051"/>
  </r>
  <r>
    <n v="202004"/>
    <x v="0"/>
    <x v="3"/>
    <x v="1"/>
    <x v="577"/>
    <x v="1"/>
    <x v="6"/>
    <x v="11"/>
    <x v="3307"/>
    <x v="7"/>
    <n v="77.84"/>
    <n v="35.020000000000003"/>
    <n v="42.82"/>
    <x v="0"/>
    <s v="AUDIO1560051"/>
  </r>
  <r>
    <n v="202004"/>
    <x v="0"/>
    <x v="3"/>
    <x v="1"/>
    <x v="577"/>
    <x v="1"/>
    <x v="6"/>
    <x v="12"/>
    <x v="3307"/>
    <x v="6"/>
    <n v="37.880000000000003"/>
    <n v="20.420000000000002"/>
    <n v="17.46"/>
    <x v="0"/>
    <s v="POWER1560051"/>
  </r>
  <r>
    <n v="202004"/>
    <x v="0"/>
    <x v="3"/>
    <x v="1"/>
    <x v="240"/>
    <x v="0"/>
    <x v="1"/>
    <x v="14"/>
    <x v="3309"/>
    <x v="7"/>
    <n v="9.2200000000000006"/>
    <n v="4.3600000000000003"/>
    <n v="4.8600000000000003"/>
    <x v="0"/>
    <s v="STATIONERY1560130"/>
  </r>
  <r>
    <n v="202004"/>
    <x v="0"/>
    <x v="3"/>
    <x v="1"/>
    <x v="245"/>
    <x v="1"/>
    <x v="1"/>
    <x v="14"/>
    <x v="3310"/>
    <x v="6"/>
    <n v="0"/>
    <n v="30.98"/>
    <n v="-30.98"/>
    <x v="0"/>
    <s v="STATIONERY1560033"/>
  </r>
  <r>
    <n v="202004"/>
    <x v="0"/>
    <x v="3"/>
    <x v="1"/>
    <x v="245"/>
    <x v="1"/>
    <x v="5"/>
    <x v="10"/>
    <x v="3311"/>
    <x v="34"/>
    <n v="1.22"/>
    <n v="0.64"/>
    <n v="0.57999999999999996"/>
    <x v="0"/>
    <s v="HOUSEWARES1560084"/>
  </r>
  <r>
    <n v="202004"/>
    <x v="0"/>
    <x v="3"/>
    <x v="1"/>
    <x v="250"/>
    <x v="1"/>
    <x v="8"/>
    <x v="16"/>
    <x v="3312"/>
    <x v="16"/>
    <n v="590"/>
    <n v="504"/>
    <n v="86"/>
    <x v="0"/>
    <s v="MEMORY1559442"/>
  </r>
  <r>
    <n v="202004"/>
    <x v="0"/>
    <x v="3"/>
    <x v="1"/>
    <x v="250"/>
    <x v="1"/>
    <x v="8"/>
    <x v="16"/>
    <x v="3313"/>
    <x v="0"/>
    <n v="1176"/>
    <n v="1008"/>
    <n v="168"/>
    <x v="0"/>
    <s v="MEMORY1559443"/>
  </r>
  <r>
    <n v="202004"/>
    <x v="0"/>
    <x v="3"/>
    <x v="1"/>
    <x v="495"/>
    <x v="1"/>
    <x v="1"/>
    <x v="3"/>
    <x v="3314"/>
    <x v="156"/>
    <n v="-372.8"/>
    <n v="-224.26"/>
    <n v="-148.54000000000002"/>
    <x v="1"/>
    <s v="WRITING1559140"/>
  </r>
  <r>
    <n v="202004"/>
    <x v="0"/>
    <x v="3"/>
    <x v="1"/>
    <x v="495"/>
    <x v="1"/>
    <x v="1"/>
    <x v="3"/>
    <x v="3315"/>
    <x v="6"/>
    <n v="10.92"/>
    <n v="7.64"/>
    <n v="3.2800000000000002"/>
    <x v="0"/>
    <s v="WRITING1560186"/>
  </r>
  <r>
    <n v="202004"/>
    <x v="0"/>
    <x v="3"/>
    <x v="1"/>
    <x v="495"/>
    <x v="1"/>
    <x v="5"/>
    <x v="10"/>
    <x v="3315"/>
    <x v="6"/>
    <n v="7.9"/>
    <n v="4.04"/>
    <n v="3.8600000000000003"/>
    <x v="0"/>
    <s v="HOUSEWARES1560186"/>
  </r>
  <r>
    <n v="202004"/>
    <x v="0"/>
    <x v="3"/>
    <x v="1"/>
    <x v="495"/>
    <x v="1"/>
    <x v="5"/>
    <x v="30"/>
    <x v="3315"/>
    <x v="6"/>
    <n v="11.98"/>
    <n v="6.52"/>
    <n v="5.4600000000000009"/>
    <x v="0"/>
    <s v="OUTDOOR &amp; LEISURE1560186"/>
  </r>
  <r>
    <n v="202004"/>
    <x v="0"/>
    <x v="3"/>
    <x v="1"/>
    <x v="495"/>
    <x v="1"/>
    <x v="2"/>
    <x v="4"/>
    <x v="3315"/>
    <x v="34"/>
    <n v="53.94"/>
    <n v="62.08"/>
    <n v="-8.14"/>
    <x v="0"/>
    <s v="FLEECE &amp; KNITS1560186"/>
  </r>
  <r>
    <n v="202004"/>
    <x v="0"/>
    <x v="3"/>
    <x v="1"/>
    <x v="495"/>
    <x v="1"/>
    <x v="2"/>
    <x v="5"/>
    <x v="3315"/>
    <x v="8"/>
    <n v="31.92"/>
    <n v="40.98"/>
    <n v="-9.0599999999999952"/>
    <x v="0"/>
    <s v="POLOS1560186"/>
  </r>
  <r>
    <n v="202004"/>
    <x v="0"/>
    <x v="3"/>
    <x v="1"/>
    <x v="495"/>
    <x v="1"/>
    <x v="3"/>
    <x v="41"/>
    <x v="3315"/>
    <x v="6"/>
    <n v="11.5"/>
    <n v="3.02"/>
    <n v="8.48"/>
    <x v="0"/>
    <s v="SERVICE ITEMS1560186"/>
  </r>
  <r>
    <n v="202004"/>
    <x v="0"/>
    <x v="3"/>
    <x v="1"/>
    <x v="257"/>
    <x v="0"/>
    <x v="5"/>
    <x v="23"/>
    <x v="3316"/>
    <x v="51"/>
    <n v="5888"/>
    <n v="2994.44"/>
    <n v="2893.56"/>
    <x v="0"/>
    <s v="SAFETY AUTO &amp; TOOLS1559997"/>
  </r>
  <r>
    <n v="202004"/>
    <x v="0"/>
    <x v="3"/>
    <x v="1"/>
    <x v="257"/>
    <x v="0"/>
    <x v="3"/>
    <x v="15"/>
    <x v="3316"/>
    <x v="52"/>
    <n v="354"/>
    <n v="8.44"/>
    <n v="345.56"/>
    <x v="0"/>
    <s v="DECORATION CHARGES1559997"/>
  </r>
  <r>
    <n v="202004"/>
    <x v="0"/>
    <x v="3"/>
    <x v="1"/>
    <x v="259"/>
    <x v="1"/>
    <x v="5"/>
    <x v="9"/>
    <x v="3317"/>
    <x v="31"/>
    <n v="543"/>
    <n v="331.5"/>
    <n v="211.5"/>
    <x v="0"/>
    <s v="APRON &amp; KITCHEN TEXTILES1560225"/>
  </r>
  <r>
    <n v="202004"/>
    <x v="0"/>
    <x v="3"/>
    <x v="1"/>
    <x v="261"/>
    <x v="1"/>
    <x v="2"/>
    <x v="5"/>
    <x v="3318"/>
    <x v="34"/>
    <n v="20.94"/>
    <n v="16.18"/>
    <n v="4.7600000000000016"/>
    <x v="0"/>
    <s v="POLOS1560037"/>
  </r>
  <r>
    <n v="202004"/>
    <x v="0"/>
    <x v="3"/>
    <x v="1"/>
    <x v="261"/>
    <x v="1"/>
    <x v="2"/>
    <x v="5"/>
    <x v="3319"/>
    <x v="48"/>
    <n v="220.98"/>
    <n v="262.52"/>
    <n v="-41.539999999999992"/>
    <x v="0"/>
    <s v="POLOS1560088"/>
  </r>
  <r>
    <n v="202004"/>
    <x v="0"/>
    <x v="3"/>
    <x v="1"/>
    <x v="261"/>
    <x v="1"/>
    <x v="2"/>
    <x v="5"/>
    <x v="3320"/>
    <x v="51"/>
    <n v="2792"/>
    <n v="2151.7800000000002"/>
    <n v="640.2199999999998"/>
    <x v="0"/>
    <s v="POLOS1560270"/>
  </r>
  <r>
    <n v="202004"/>
    <x v="0"/>
    <x v="3"/>
    <x v="1"/>
    <x v="261"/>
    <x v="1"/>
    <x v="3"/>
    <x v="15"/>
    <x v="3321"/>
    <x v="42"/>
    <n v="214"/>
    <n v="30.22"/>
    <n v="183.78"/>
    <x v="0"/>
    <s v="DECORATION CHARGES1560091"/>
  </r>
  <r>
    <n v="202004"/>
    <x v="0"/>
    <x v="3"/>
    <x v="1"/>
    <x v="261"/>
    <x v="1"/>
    <x v="6"/>
    <x v="11"/>
    <x v="3322"/>
    <x v="288"/>
    <n v="3332.7"/>
    <n v="2007.78"/>
    <n v="1324.9199999999998"/>
    <x v="0"/>
    <s v="AUDIO1559930"/>
  </r>
  <r>
    <n v="202004"/>
    <x v="0"/>
    <x v="3"/>
    <x v="1"/>
    <x v="261"/>
    <x v="1"/>
    <x v="6"/>
    <x v="32"/>
    <x v="3319"/>
    <x v="42"/>
    <n v="805.98"/>
    <n v="584.46"/>
    <n v="221.51999999999998"/>
    <x v="0"/>
    <s v="GENERAL TECH1560088"/>
  </r>
  <r>
    <n v="202004"/>
    <x v="0"/>
    <x v="3"/>
    <x v="1"/>
    <x v="261"/>
    <x v="1"/>
    <x v="6"/>
    <x v="32"/>
    <x v="3321"/>
    <x v="16"/>
    <n v="104"/>
    <n v="48.26"/>
    <n v="55.74"/>
    <x v="0"/>
    <s v="GENERAL TECH1560091"/>
  </r>
  <r>
    <n v="202004"/>
    <x v="0"/>
    <x v="3"/>
    <x v="1"/>
    <x v="262"/>
    <x v="1"/>
    <x v="1"/>
    <x v="3"/>
    <x v="3323"/>
    <x v="73"/>
    <n v="630"/>
    <n v="483.22"/>
    <n v="146.77999999999997"/>
    <x v="0"/>
    <s v="WRITING1560090"/>
  </r>
  <r>
    <n v="202004"/>
    <x v="0"/>
    <x v="3"/>
    <x v="1"/>
    <x v="262"/>
    <x v="1"/>
    <x v="5"/>
    <x v="23"/>
    <x v="3324"/>
    <x v="446"/>
    <n v="12460"/>
    <n v="8680"/>
    <n v="3780"/>
    <x v="0"/>
    <s v="SAFETY AUTO &amp; TOOLS1559671"/>
  </r>
  <r>
    <n v="202004"/>
    <x v="0"/>
    <x v="3"/>
    <x v="1"/>
    <x v="262"/>
    <x v="1"/>
    <x v="5"/>
    <x v="23"/>
    <x v="3325"/>
    <x v="73"/>
    <n v="8470"/>
    <n v="6050"/>
    <n v="2420"/>
    <x v="0"/>
    <s v="SAFETY AUTO &amp; TOOLS1559969"/>
  </r>
  <r>
    <n v="202004"/>
    <x v="0"/>
    <x v="3"/>
    <x v="1"/>
    <x v="264"/>
    <x v="1"/>
    <x v="1"/>
    <x v="3"/>
    <x v="3326"/>
    <x v="456"/>
    <n v="-110"/>
    <n v="-71.44"/>
    <n v="-38.56"/>
    <x v="1"/>
    <s v="WRITING1559750"/>
  </r>
  <r>
    <n v="202004"/>
    <x v="0"/>
    <x v="3"/>
    <x v="1"/>
    <x v="269"/>
    <x v="0"/>
    <x v="1"/>
    <x v="17"/>
    <x v="3327"/>
    <x v="457"/>
    <n v="6068"/>
    <n v="5084"/>
    <n v="984"/>
    <x v="0"/>
    <s v="GENERAL1558956"/>
  </r>
  <r>
    <n v="202004"/>
    <x v="0"/>
    <x v="3"/>
    <x v="1"/>
    <x v="269"/>
    <x v="0"/>
    <x v="1"/>
    <x v="17"/>
    <x v="3328"/>
    <x v="371"/>
    <n v="1152"/>
    <n v="1008"/>
    <n v="144"/>
    <x v="0"/>
    <s v="GENERAL1558958"/>
  </r>
  <r>
    <n v="202004"/>
    <x v="0"/>
    <x v="3"/>
    <x v="1"/>
    <x v="269"/>
    <x v="0"/>
    <x v="6"/>
    <x v="12"/>
    <x v="3329"/>
    <x v="6"/>
    <n v="15.7"/>
    <n v="6.7"/>
    <n v="9"/>
    <x v="0"/>
    <s v="POWER1560122"/>
  </r>
  <r>
    <n v="202004"/>
    <x v="0"/>
    <x v="3"/>
    <x v="1"/>
    <x v="273"/>
    <x v="1"/>
    <x v="1"/>
    <x v="14"/>
    <x v="3330"/>
    <x v="33"/>
    <n v="2280"/>
    <n v="2403.96"/>
    <n v="-123.96000000000004"/>
    <x v="0"/>
    <s v="STATIONERY1559446"/>
  </r>
  <r>
    <n v="202004"/>
    <x v="0"/>
    <x v="3"/>
    <x v="1"/>
    <x v="273"/>
    <x v="1"/>
    <x v="3"/>
    <x v="15"/>
    <x v="3330"/>
    <x v="458"/>
    <n v="600"/>
    <n v="240.18"/>
    <n v="359.82"/>
    <x v="0"/>
    <s v="DECORATION CHARGES1559446"/>
  </r>
  <r>
    <n v="202004"/>
    <x v="0"/>
    <x v="3"/>
    <x v="1"/>
    <x v="279"/>
    <x v="1"/>
    <x v="1"/>
    <x v="3"/>
    <x v="3331"/>
    <x v="33"/>
    <n v="880"/>
    <n v="415.36"/>
    <n v="464.64"/>
    <x v="0"/>
    <s v="WRITING1560202"/>
  </r>
  <r>
    <n v="202004"/>
    <x v="0"/>
    <x v="3"/>
    <x v="1"/>
    <x v="282"/>
    <x v="1"/>
    <x v="5"/>
    <x v="30"/>
    <x v="3332"/>
    <x v="6"/>
    <n v="27.34"/>
    <n v="12.5"/>
    <n v="14.84"/>
    <x v="0"/>
    <s v="OUTDOOR &amp; LEISURE1560052"/>
  </r>
  <r>
    <n v="202004"/>
    <x v="0"/>
    <x v="3"/>
    <x v="1"/>
    <x v="283"/>
    <x v="0"/>
    <x v="9"/>
    <x v="28"/>
    <x v="3333"/>
    <x v="459"/>
    <n v="9548.4"/>
    <n v="5772.96"/>
    <n v="3775.4399999999996"/>
    <x v="0"/>
    <s v="HEADWEAR1551740"/>
  </r>
  <r>
    <n v="202004"/>
    <x v="0"/>
    <x v="3"/>
    <x v="1"/>
    <x v="286"/>
    <x v="0"/>
    <x v="0"/>
    <x v="19"/>
    <x v="3334"/>
    <x v="34"/>
    <n v="152.1"/>
    <n v="49.58"/>
    <n v="102.52"/>
    <x v="0"/>
    <s v="COOLERS1559919"/>
  </r>
  <r>
    <n v="202004"/>
    <x v="0"/>
    <x v="3"/>
    <x v="1"/>
    <x v="286"/>
    <x v="0"/>
    <x v="1"/>
    <x v="2"/>
    <x v="3334"/>
    <x v="66"/>
    <n v="307.68"/>
    <n v="102.1"/>
    <n v="205.58"/>
    <x v="0"/>
    <s v="UMBRELLAS1559919"/>
  </r>
  <r>
    <n v="202004"/>
    <x v="0"/>
    <x v="3"/>
    <x v="1"/>
    <x v="287"/>
    <x v="1"/>
    <x v="1"/>
    <x v="17"/>
    <x v="3335"/>
    <x v="78"/>
    <n v="780"/>
    <n v="588"/>
    <n v="192"/>
    <x v="0"/>
    <s v="GENERAL1559425"/>
  </r>
  <r>
    <n v="202004"/>
    <x v="0"/>
    <x v="3"/>
    <x v="1"/>
    <x v="289"/>
    <x v="0"/>
    <x v="9"/>
    <x v="28"/>
    <x v="3336"/>
    <x v="15"/>
    <n v="89"/>
    <n v="44.54"/>
    <n v="44.46"/>
    <x v="0"/>
    <s v="HEADWEAR1560074"/>
  </r>
  <r>
    <n v="202004"/>
    <x v="0"/>
    <x v="3"/>
    <x v="1"/>
    <x v="289"/>
    <x v="0"/>
    <x v="5"/>
    <x v="10"/>
    <x v="3337"/>
    <x v="6"/>
    <n v="302.83999999999997"/>
    <n v="236.76"/>
    <n v="66.079999999999984"/>
    <x v="0"/>
    <s v="HOUSEWARES1559825"/>
  </r>
  <r>
    <n v="202004"/>
    <x v="0"/>
    <x v="3"/>
    <x v="1"/>
    <x v="289"/>
    <x v="0"/>
    <x v="6"/>
    <x v="11"/>
    <x v="3337"/>
    <x v="6"/>
    <n v="28.2"/>
    <n v="22.98"/>
    <n v="5.2199999999999989"/>
    <x v="0"/>
    <s v="AUDIO1559825"/>
  </r>
  <r>
    <n v="202004"/>
    <x v="0"/>
    <x v="3"/>
    <x v="1"/>
    <x v="289"/>
    <x v="0"/>
    <x v="6"/>
    <x v="12"/>
    <x v="3338"/>
    <x v="0"/>
    <n v="6440"/>
    <n v="2539.38"/>
    <n v="3900.62"/>
    <x v="0"/>
    <s v="POWER1560158"/>
  </r>
  <r>
    <n v="202004"/>
    <x v="0"/>
    <x v="3"/>
    <x v="1"/>
    <x v="290"/>
    <x v="1"/>
    <x v="2"/>
    <x v="5"/>
    <x v="2030"/>
    <x v="51"/>
    <n v="3212"/>
    <n v="2191.46"/>
    <n v="1020.54"/>
    <x v="0"/>
    <s v="POLOS1556396"/>
  </r>
  <r>
    <n v="202004"/>
    <x v="0"/>
    <x v="3"/>
    <x v="1"/>
    <x v="290"/>
    <x v="1"/>
    <x v="2"/>
    <x v="6"/>
    <x v="2030"/>
    <x v="0"/>
    <n v="740"/>
    <n v="555.9"/>
    <n v="184.10000000000002"/>
    <x v="0"/>
    <s v="T-SHIRTS &amp; ACTIVE TOPS1556396"/>
  </r>
  <r>
    <n v="202004"/>
    <x v="0"/>
    <x v="3"/>
    <x v="1"/>
    <x v="290"/>
    <x v="1"/>
    <x v="2"/>
    <x v="6"/>
    <x v="3339"/>
    <x v="145"/>
    <n v="-94.8"/>
    <n v="-41.28"/>
    <n v="-53.519999999999996"/>
    <x v="1"/>
    <s v="T-SHIRTS &amp; ACTIVE TOPS1559682"/>
  </r>
  <r>
    <n v="202004"/>
    <x v="0"/>
    <x v="3"/>
    <x v="1"/>
    <x v="301"/>
    <x v="1"/>
    <x v="0"/>
    <x v="18"/>
    <x v="3340"/>
    <x v="8"/>
    <n v="235.92"/>
    <n v="119.2"/>
    <n v="116.71999999999998"/>
    <x v="0"/>
    <s v="BACKPACKS1559774"/>
  </r>
  <r>
    <n v="202004"/>
    <x v="0"/>
    <x v="3"/>
    <x v="1"/>
    <x v="301"/>
    <x v="1"/>
    <x v="0"/>
    <x v="18"/>
    <x v="3341"/>
    <x v="7"/>
    <n v="108.96"/>
    <n v="51.6"/>
    <n v="57.359999999999992"/>
    <x v="0"/>
    <s v="BACKPACKS1559913"/>
  </r>
  <r>
    <n v="202004"/>
    <x v="0"/>
    <x v="3"/>
    <x v="1"/>
    <x v="301"/>
    <x v="1"/>
    <x v="0"/>
    <x v="18"/>
    <x v="3342"/>
    <x v="7"/>
    <n v="212.46"/>
    <n v="94.68"/>
    <n v="117.78"/>
    <x v="0"/>
    <s v="BACKPACKS1560120"/>
  </r>
  <r>
    <n v="202004"/>
    <x v="0"/>
    <x v="3"/>
    <x v="1"/>
    <x v="301"/>
    <x v="1"/>
    <x v="0"/>
    <x v="0"/>
    <x v="3340"/>
    <x v="6"/>
    <n v="33.479999999999997"/>
    <n v="18.16"/>
    <n v="15.319999999999997"/>
    <x v="0"/>
    <s v="BUSINESS CASES1559774"/>
  </r>
  <r>
    <n v="202004"/>
    <x v="0"/>
    <x v="3"/>
    <x v="1"/>
    <x v="301"/>
    <x v="1"/>
    <x v="0"/>
    <x v="0"/>
    <x v="3342"/>
    <x v="34"/>
    <n v="176.94"/>
    <n v="66.12"/>
    <n v="110.82"/>
    <x v="0"/>
    <s v="BUSINESS CASES1560120"/>
  </r>
  <r>
    <n v="202004"/>
    <x v="0"/>
    <x v="3"/>
    <x v="1"/>
    <x v="301"/>
    <x v="1"/>
    <x v="0"/>
    <x v="19"/>
    <x v="3342"/>
    <x v="6"/>
    <n v="22.98"/>
    <n v="9.16"/>
    <n v="13.82"/>
    <x v="0"/>
    <s v="COOLERS1560120"/>
  </r>
  <r>
    <n v="202004"/>
    <x v="0"/>
    <x v="3"/>
    <x v="1"/>
    <x v="301"/>
    <x v="1"/>
    <x v="0"/>
    <x v="26"/>
    <x v="3340"/>
    <x v="14"/>
    <n v="506.78"/>
    <n v="288.06"/>
    <n v="218.71999999999997"/>
    <x v="0"/>
    <s v="DUFFELS1559774"/>
  </r>
  <r>
    <n v="202004"/>
    <x v="0"/>
    <x v="3"/>
    <x v="1"/>
    <x v="301"/>
    <x v="1"/>
    <x v="0"/>
    <x v="26"/>
    <x v="3341"/>
    <x v="6"/>
    <n v="46.98"/>
    <n v="22.4"/>
    <n v="24.58"/>
    <x v="0"/>
    <s v="DUFFELS1559913"/>
  </r>
  <r>
    <n v="202004"/>
    <x v="0"/>
    <x v="3"/>
    <x v="1"/>
    <x v="301"/>
    <x v="1"/>
    <x v="0"/>
    <x v="26"/>
    <x v="3342"/>
    <x v="6"/>
    <n v="37.979999999999997"/>
    <n v="29.4"/>
    <n v="8.5799999999999983"/>
    <x v="0"/>
    <s v="DUFFELS1560120"/>
  </r>
  <r>
    <n v="202004"/>
    <x v="0"/>
    <x v="3"/>
    <x v="1"/>
    <x v="301"/>
    <x v="1"/>
    <x v="0"/>
    <x v="38"/>
    <x v="3342"/>
    <x v="6"/>
    <n v="119.98"/>
    <n v="64.06"/>
    <n v="55.92"/>
    <x v="0"/>
    <s v="LUGGAGE1560120"/>
  </r>
  <r>
    <n v="202004"/>
    <x v="0"/>
    <x v="3"/>
    <x v="1"/>
    <x v="301"/>
    <x v="1"/>
    <x v="0"/>
    <x v="38"/>
    <x v="3343"/>
    <x v="8"/>
    <n v="479.92"/>
    <n v="256.26"/>
    <n v="223.66000000000003"/>
    <x v="0"/>
    <s v="LUGGAGE1560121"/>
  </r>
  <r>
    <n v="202004"/>
    <x v="0"/>
    <x v="3"/>
    <x v="1"/>
    <x v="301"/>
    <x v="1"/>
    <x v="1"/>
    <x v="14"/>
    <x v="3341"/>
    <x v="2"/>
    <n v="134.80000000000001"/>
    <n v="74.319999999999993"/>
    <n v="60.480000000000018"/>
    <x v="0"/>
    <s v="STATIONERY1559913"/>
  </r>
  <r>
    <n v="202004"/>
    <x v="0"/>
    <x v="3"/>
    <x v="1"/>
    <x v="301"/>
    <x v="1"/>
    <x v="1"/>
    <x v="2"/>
    <x v="3342"/>
    <x v="6"/>
    <n v="4.78"/>
    <n v="3.14"/>
    <n v="1.6400000000000001"/>
    <x v="0"/>
    <s v="UMBRELLAS1560120"/>
  </r>
  <r>
    <n v="202004"/>
    <x v="0"/>
    <x v="3"/>
    <x v="1"/>
    <x v="301"/>
    <x v="1"/>
    <x v="1"/>
    <x v="3"/>
    <x v="3340"/>
    <x v="6"/>
    <n v="10.7"/>
    <n v="6.48"/>
    <n v="4.2199999999999989"/>
    <x v="0"/>
    <s v="WRITING1559774"/>
  </r>
  <r>
    <n v="202004"/>
    <x v="0"/>
    <x v="3"/>
    <x v="1"/>
    <x v="301"/>
    <x v="1"/>
    <x v="1"/>
    <x v="3"/>
    <x v="3343"/>
    <x v="9"/>
    <n v="125.52"/>
    <n v="75.58"/>
    <n v="49.94"/>
    <x v="0"/>
    <s v="WRITING1560121"/>
  </r>
  <r>
    <n v="202004"/>
    <x v="0"/>
    <x v="3"/>
    <x v="1"/>
    <x v="301"/>
    <x v="1"/>
    <x v="5"/>
    <x v="24"/>
    <x v="3340"/>
    <x v="6"/>
    <n v="3.2"/>
    <n v="1.98"/>
    <n v="1.2200000000000002"/>
    <x v="0"/>
    <s v="HBA1559774"/>
  </r>
  <r>
    <n v="202004"/>
    <x v="0"/>
    <x v="3"/>
    <x v="1"/>
    <x v="301"/>
    <x v="1"/>
    <x v="5"/>
    <x v="10"/>
    <x v="3340"/>
    <x v="34"/>
    <n v="79.16"/>
    <n v="35.700000000000003"/>
    <n v="43.459999999999994"/>
    <x v="0"/>
    <s v="HOUSEWARES1559774"/>
  </r>
  <r>
    <n v="202004"/>
    <x v="0"/>
    <x v="3"/>
    <x v="1"/>
    <x v="301"/>
    <x v="1"/>
    <x v="5"/>
    <x v="10"/>
    <x v="3341"/>
    <x v="6"/>
    <n v="18.98"/>
    <n v="11.4"/>
    <n v="7.58"/>
    <x v="0"/>
    <s v="HOUSEWARES1559913"/>
  </r>
  <r>
    <n v="202004"/>
    <x v="0"/>
    <x v="3"/>
    <x v="1"/>
    <x v="301"/>
    <x v="1"/>
    <x v="5"/>
    <x v="30"/>
    <x v="2955"/>
    <x v="7"/>
    <n v="59.96"/>
    <n v="30.34"/>
    <n v="29.62"/>
    <x v="0"/>
    <s v="OUTDOOR &amp; LEISURE1559706"/>
  </r>
  <r>
    <n v="202004"/>
    <x v="0"/>
    <x v="3"/>
    <x v="1"/>
    <x v="301"/>
    <x v="1"/>
    <x v="5"/>
    <x v="30"/>
    <x v="3340"/>
    <x v="7"/>
    <n v="44.96"/>
    <n v="23.26"/>
    <n v="21.7"/>
    <x v="0"/>
    <s v="OUTDOOR &amp; LEISURE1559774"/>
  </r>
  <r>
    <n v="202004"/>
    <x v="0"/>
    <x v="3"/>
    <x v="1"/>
    <x v="301"/>
    <x v="1"/>
    <x v="5"/>
    <x v="30"/>
    <x v="3342"/>
    <x v="6"/>
    <n v="29.98"/>
    <n v="15.16"/>
    <n v="14.82"/>
    <x v="0"/>
    <s v="OUTDOOR &amp; LEISURE1560120"/>
  </r>
  <r>
    <n v="202004"/>
    <x v="0"/>
    <x v="3"/>
    <x v="1"/>
    <x v="301"/>
    <x v="1"/>
    <x v="5"/>
    <x v="23"/>
    <x v="3340"/>
    <x v="34"/>
    <n v="92.04"/>
    <n v="43.72"/>
    <n v="48.320000000000007"/>
    <x v="0"/>
    <s v="SAFETY AUTO &amp; TOOLS1559774"/>
  </r>
  <r>
    <n v="202004"/>
    <x v="0"/>
    <x v="3"/>
    <x v="1"/>
    <x v="301"/>
    <x v="1"/>
    <x v="5"/>
    <x v="23"/>
    <x v="3341"/>
    <x v="133"/>
    <n v="98.86"/>
    <n v="50.48"/>
    <n v="48.38"/>
    <x v="0"/>
    <s v="SAFETY AUTO &amp; TOOLS1559913"/>
  </r>
  <r>
    <n v="202004"/>
    <x v="0"/>
    <x v="3"/>
    <x v="1"/>
    <x v="301"/>
    <x v="1"/>
    <x v="6"/>
    <x v="11"/>
    <x v="3340"/>
    <x v="6"/>
    <n v="8.8800000000000008"/>
    <n v="5.94"/>
    <n v="2.9400000000000004"/>
    <x v="0"/>
    <s v="AUDIO1559774"/>
  </r>
  <r>
    <n v="202004"/>
    <x v="0"/>
    <x v="3"/>
    <x v="1"/>
    <x v="301"/>
    <x v="1"/>
    <x v="6"/>
    <x v="32"/>
    <x v="3340"/>
    <x v="13"/>
    <n v="304.7"/>
    <n v="157.1"/>
    <n v="147.6"/>
    <x v="0"/>
    <s v="GENERAL TECH1559774"/>
  </r>
  <r>
    <n v="202004"/>
    <x v="0"/>
    <x v="3"/>
    <x v="1"/>
    <x v="301"/>
    <x v="1"/>
    <x v="6"/>
    <x v="32"/>
    <x v="3344"/>
    <x v="49"/>
    <n v="7074.48"/>
    <n v="5976.18"/>
    <n v="1098.2999999999993"/>
    <x v="0"/>
    <s v="GENERAL TECH1560071"/>
  </r>
  <r>
    <n v="202004"/>
    <x v="0"/>
    <x v="3"/>
    <x v="1"/>
    <x v="301"/>
    <x v="1"/>
    <x v="6"/>
    <x v="12"/>
    <x v="3340"/>
    <x v="34"/>
    <n v="173.94"/>
    <n v="96.42"/>
    <n v="77.52"/>
    <x v="0"/>
    <s v="POWER1559774"/>
  </r>
  <r>
    <n v="202004"/>
    <x v="0"/>
    <x v="3"/>
    <x v="1"/>
    <x v="301"/>
    <x v="1"/>
    <x v="6"/>
    <x v="12"/>
    <x v="3341"/>
    <x v="7"/>
    <n v="115.96"/>
    <n v="64.28"/>
    <n v="51.679999999999993"/>
    <x v="0"/>
    <s v="POWER1559913"/>
  </r>
  <r>
    <n v="202004"/>
    <x v="0"/>
    <x v="3"/>
    <x v="1"/>
    <x v="301"/>
    <x v="1"/>
    <x v="6"/>
    <x v="12"/>
    <x v="3342"/>
    <x v="6"/>
    <n v="57.98"/>
    <n v="32.14"/>
    <n v="25.839999999999996"/>
    <x v="0"/>
    <s v="POWER1560120"/>
  </r>
  <r>
    <n v="202004"/>
    <x v="0"/>
    <x v="3"/>
    <x v="1"/>
    <x v="303"/>
    <x v="1"/>
    <x v="5"/>
    <x v="23"/>
    <x v="3345"/>
    <x v="18"/>
    <n v="1450"/>
    <n v="904.12"/>
    <n v="545.88"/>
    <x v="0"/>
    <s v="SAFETY AUTO &amp; TOOLS1560026"/>
  </r>
  <r>
    <n v="202004"/>
    <x v="0"/>
    <x v="3"/>
    <x v="1"/>
    <x v="303"/>
    <x v="1"/>
    <x v="3"/>
    <x v="15"/>
    <x v="3345"/>
    <x v="44"/>
    <n v="1040"/>
    <n v="127.16"/>
    <n v="912.84"/>
    <x v="0"/>
    <s v="DECORATION CHARGES1560026"/>
  </r>
  <r>
    <n v="202004"/>
    <x v="0"/>
    <x v="3"/>
    <x v="1"/>
    <x v="305"/>
    <x v="1"/>
    <x v="0"/>
    <x v="27"/>
    <x v="3346"/>
    <x v="6"/>
    <n v="0.64"/>
    <n v="0.6"/>
    <n v="4.0000000000000036E-2"/>
    <x v="0"/>
    <s v="TRAVEL GIFTS1559008"/>
  </r>
  <r>
    <n v="202004"/>
    <x v="0"/>
    <x v="3"/>
    <x v="1"/>
    <x v="305"/>
    <x v="1"/>
    <x v="5"/>
    <x v="30"/>
    <x v="3347"/>
    <x v="8"/>
    <n v="38.619999999999997"/>
    <n v="18.96"/>
    <n v="19.659999999999997"/>
    <x v="0"/>
    <s v="OUTDOOR &amp; LEISURE1559771"/>
  </r>
  <r>
    <n v="202004"/>
    <x v="0"/>
    <x v="3"/>
    <x v="1"/>
    <x v="305"/>
    <x v="1"/>
    <x v="5"/>
    <x v="23"/>
    <x v="3348"/>
    <x v="131"/>
    <n v="5880"/>
    <n v="3900"/>
    <n v="1980"/>
    <x v="0"/>
    <s v="SAFETY AUTO &amp; TOOLS1559669"/>
  </r>
  <r>
    <n v="202004"/>
    <x v="0"/>
    <x v="3"/>
    <x v="1"/>
    <x v="305"/>
    <x v="1"/>
    <x v="5"/>
    <x v="23"/>
    <x v="3349"/>
    <x v="32"/>
    <n v="1960"/>
    <n v="1300"/>
    <n v="660"/>
    <x v="0"/>
    <s v="SAFETY AUTO &amp; TOOLS1559945"/>
  </r>
  <r>
    <n v="202004"/>
    <x v="0"/>
    <x v="3"/>
    <x v="1"/>
    <x v="305"/>
    <x v="1"/>
    <x v="5"/>
    <x v="23"/>
    <x v="3350"/>
    <x v="32"/>
    <n v="1960"/>
    <n v="1300"/>
    <n v="660"/>
    <x v="0"/>
    <s v="SAFETY AUTO &amp; TOOLS1560200"/>
  </r>
  <r>
    <n v="202004"/>
    <x v="0"/>
    <x v="3"/>
    <x v="1"/>
    <x v="512"/>
    <x v="0"/>
    <x v="5"/>
    <x v="10"/>
    <x v="3351"/>
    <x v="144"/>
    <n v="649.76"/>
    <n v="216.26"/>
    <n v="433.5"/>
    <x v="0"/>
    <s v="HOUSEWARES1560017"/>
  </r>
  <r>
    <n v="202004"/>
    <x v="0"/>
    <x v="3"/>
    <x v="1"/>
    <x v="309"/>
    <x v="1"/>
    <x v="5"/>
    <x v="23"/>
    <x v="3352"/>
    <x v="32"/>
    <n v="1960"/>
    <n v="1300"/>
    <n v="660"/>
    <x v="0"/>
    <s v="SAFETY AUTO &amp; TOOLS1559667"/>
  </r>
  <r>
    <n v="202004"/>
    <x v="0"/>
    <x v="3"/>
    <x v="1"/>
    <x v="312"/>
    <x v="1"/>
    <x v="5"/>
    <x v="23"/>
    <x v="3353"/>
    <x v="113"/>
    <n v="8900"/>
    <n v="6200"/>
    <n v="2700"/>
    <x v="0"/>
    <s v="SAFETY AUTO &amp; TOOLS1560193"/>
  </r>
  <r>
    <n v="202004"/>
    <x v="0"/>
    <x v="3"/>
    <x v="1"/>
    <x v="313"/>
    <x v="1"/>
    <x v="0"/>
    <x v="18"/>
    <x v="3354"/>
    <x v="8"/>
    <n v="11.52"/>
    <n v="4.9800000000000004"/>
    <n v="6.5399999999999991"/>
    <x v="0"/>
    <s v="BACKPACKS1560018"/>
  </r>
  <r>
    <n v="202004"/>
    <x v="0"/>
    <x v="3"/>
    <x v="1"/>
    <x v="313"/>
    <x v="1"/>
    <x v="9"/>
    <x v="28"/>
    <x v="3355"/>
    <x v="8"/>
    <n v="6.32"/>
    <n v="6.2"/>
    <n v="0.12000000000000011"/>
    <x v="0"/>
    <s v="HEADWEAR1559783"/>
  </r>
  <r>
    <n v="202004"/>
    <x v="0"/>
    <x v="3"/>
    <x v="1"/>
    <x v="313"/>
    <x v="1"/>
    <x v="5"/>
    <x v="10"/>
    <x v="3355"/>
    <x v="7"/>
    <n v="15.8"/>
    <n v="8.1"/>
    <n v="7.7000000000000011"/>
    <x v="0"/>
    <s v="HOUSEWARES1559783"/>
  </r>
  <r>
    <n v="202004"/>
    <x v="0"/>
    <x v="3"/>
    <x v="1"/>
    <x v="313"/>
    <x v="1"/>
    <x v="2"/>
    <x v="5"/>
    <x v="3355"/>
    <x v="13"/>
    <n v="39.9"/>
    <n v="57.78"/>
    <n v="-17.880000000000003"/>
    <x v="0"/>
    <s v="POLOS1559783"/>
  </r>
  <r>
    <n v="202004"/>
    <x v="0"/>
    <x v="3"/>
    <x v="1"/>
    <x v="313"/>
    <x v="1"/>
    <x v="2"/>
    <x v="5"/>
    <x v="3354"/>
    <x v="216"/>
    <n v="295.26"/>
    <n v="430.66"/>
    <n v="-135.40000000000003"/>
    <x v="0"/>
    <s v="POLOS1560018"/>
  </r>
  <r>
    <n v="202004"/>
    <x v="0"/>
    <x v="3"/>
    <x v="1"/>
    <x v="520"/>
    <x v="0"/>
    <x v="0"/>
    <x v="18"/>
    <x v="3356"/>
    <x v="460"/>
    <n v="80685"/>
    <n v="34887.74"/>
    <n v="45797.26"/>
    <x v="0"/>
    <s v="BACKPACKS1560295"/>
  </r>
  <r>
    <n v="202004"/>
    <x v="0"/>
    <x v="3"/>
    <x v="1"/>
    <x v="319"/>
    <x v="0"/>
    <x v="1"/>
    <x v="17"/>
    <x v="3357"/>
    <x v="18"/>
    <n v="350"/>
    <n v="290"/>
    <n v="60"/>
    <x v="0"/>
    <s v="GENERAL1557125"/>
  </r>
  <r>
    <n v="202004"/>
    <x v="0"/>
    <x v="3"/>
    <x v="1"/>
    <x v="327"/>
    <x v="0"/>
    <x v="8"/>
    <x v="16"/>
    <x v="3358"/>
    <x v="31"/>
    <n v="690"/>
    <n v="651"/>
    <n v="39"/>
    <x v="0"/>
    <s v="MEMORY1559503"/>
  </r>
  <r>
    <n v="202004"/>
    <x v="0"/>
    <x v="3"/>
    <x v="1"/>
    <x v="332"/>
    <x v="1"/>
    <x v="7"/>
    <x v="29"/>
    <x v="3359"/>
    <x v="50"/>
    <n v="487.56"/>
    <n v="167.54"/>
    <n v="320.02"/>
    <x v="0"/>
    <s v="CERAMICS1559938"/>
  </r>
  <r>
    <n v="202004"/>
    <x v="0"/>
    <x v="3"/>
    <x v="1"/>
    <x v="332"/>
    <x v="1"/>
    <x v="7"/>
    <x v="29"/>
    <x v="3360"/>
    <x v="6"/>
    <n v="1.74"/>
    <n v="1.46"/>
    <n v="0.28000000000000003"/>
    <x v="0"/>
    <s v="CERAMICS1560050"/>
  </r>
  <r>
    <n v="202004"/>
    <x v="0"/>
    <x v="3"/>
    <x v="1"/>
    <x v="332"/>
    <x v="1"/>
    <x v="7"/>
    <x v="29"/>
    <x v="3361"/>
    <x v="6"/>
    <n v="1.74"/>
    <n v="1.46"/>
    <n v="0.28000000000000003"/>
    <x v="0"/>
    <s v="CERAMICS1560173"/>
  </r>
  <r>
    <n v="202004"/>
    <x v="0"/>
    <x v="3"/>
    <x v="1"/>
    <x v="332"/>
    <x v="1"/>
    <x v="1"/>
    <x v="3"/>
    <x v="3362"/>
    <x v="15"/>
    <n v="13"/>
    <n v="6.3"/>
    <n v="6.7"/>
    <x v="0"/>
    <s v="WRITING1560201"/>
  </r>
  <r>
    <n v="202004"/>
    <x v="0"/>
    <x v="3"/>
    <x v="1"/>
    <x v="332"/>
    <x v="1"/>
    <x v="3"/>
    <x v="15"/>
    <x v="3360"/>
    <x v="8"/>
    <n v="72"/>
    <n v="19.440000000000001"/>
    <n v="52.56"/>
    <x v="0"/>
    <s v="DECORATION CHARGES1560050"/>
  </r>
  <r>
    <n v="202004"/>
    <x v="0"/>
    <x v="3"/>
    <x v="1"/>
    <x v="332"/>
    <x v="1"/>
    <x v="3"/>
    <x v="15"/>
    <x v="3361"/>
    <x v="6"/>
    <n v="70"/>
    <n v="2.2200000000000002"/>
    <n v="67.78"/>
    <x v="0"/>
    <s v="DECORATION CHARGES1560173"/>
  </r>
  <r>
    <n v="202004"/>
    <x v="0"/>
    <x v="3"/>
    <x v="1"/>
    <x v="338"/>
    <x v="1"/>
    <x v="0"/>
    <x v="27"/>
    <x v="3363"/>
    <x v="13"/>
    <n v="3.2"/>
    <n v="2.98"/>
    <n v="0.2200000000000002"/>
    <x v="0"/>
    <s v="TRAVEL GIFTS1559933"/>
  </r>
  <r>
    <n v="202004"/>
    <x v="0"/>
    <x v="3"/>
    <x v="1"/>
    <x v="338"/>
    <x v="1"/>
    <x v="7"/>
    <x v="39"/>
    <x v="3364"/>
    <x v="7"/>
    <n v="7.96"/>
    <n v="3.2"/>
    <n v="4.76"/>
    <x v="0"/>
    <s v="ACRYLIC TUMBLERS1560102"/>
  </r>
  <r>
    <n v="202004"/>
    <x v="0"/>
    <x v="3"/>
    <x v="1"/>
    <x v="338"/>
    <x v="1"/>
    <x v="1"/>
    <x v="1"/>
    <x v="3365"/>
    <x v="13"/>
    <n v="2.9"/>
    <n v="2.14"/>
    <n v="0.75999999999999979"/>
    <x v="0"/>
    <s v="DESKTOP1560059"/>
  </r>
  <r>
    <n v="202004"/>
    <x v="0"/>
    <x v="3"/>
    <x v="1"/>
    <x v="338"/>
    <x v="1"/>
    <x v="1"/>
    <x v="2"/>
    <x v="3366"/>
    <x v="82"/>
    <n v="20.16"/>
    <n v="11.14"/>
    <n v="9.02"/>
    <x v="0"/>
    <s v="UMBRELLAS1559891"/>
  </r>
  <r>
    <n v="202004"/>
    <x v="0"/>
    <x v="3"/>
    <x v="1"/>
    <x v="338"/>
    <x v="1"/>
    <x v="1"/>
    <x v="2"/>
    <x v="3363"/>
    <x v="177"/>
    <n v="136.80000000000001"/>
    <n v="101.34"/>
    <n v="35.460000000000008"/>
    <x v="0"/>
    <s v="UMBRELLAS1559933"/>
  </r>
  <r>
    <n v="202004"/>
    <x v="0"/>
    <x v="3"/>
    <x v="1"/>
    <x v="338"/>
    <x v="1"/>
    <x v="1"/>
    <x v="2"/>
    <x v="3367"/>
    <x v="34"/>
    <n v="14.34"/>
    <n v="9.4"/>
    <n v="4.9399999999999995"/>
    <x v="0"/>
    <s v="UMBRELLAS1560123"/>
  </r>
  <r>
    <n v="202004"/>
    <x v="0"/>
    <x v="3"/>
    <x v="1"/>
    <x v="338"/>
    <x v="1"/>
    <x v="1"/>
    <x v="2"/>
    <x v="3368"/>
    <x v="2"/>
    <n v="47.8"/>
    <n v="31.34"/>
    <n v="16.459999999999997"/>
    <x v="0"/>
    <s v="UMBRELLAS1560125"/>
  </r>
  <r>
    <n v="202004"/>
    <x v="0"/>
    <x v="3"/>
    <x v="1"/>
    <x v="338"/>
    <x v="1"/>
    <x v="1"/>
    <x v="2"/>
    <x v="3369"/>
    <x v="13"/>
    <n v="23.9"/>
    <n v="15.68"/>
    <n v="8.2199999999999989"/>
    <x v="0"/>
    <s v="UMBRELLAS1560127"/>
  </r>
  <r>
    <n v="202004"/>
    <x v="0"/>
    <x v="3"/>
    <x v="1"/>
    <x v="338"/>
    <x v="1"/>
    <x v="1"/>
    <x v="2"/>
    <x v="3370"/>
    <x v="144"/>
    <n v="23.56"/>
    <n v="17.46"/>
    <n v="6.0999999999999979"/>
    <x v="0"/>
    <s v="UMBRELLAS1560135"/>
  </r>
  <r>
    <n v="202004"/>
    <x v="0"/>
    <x v="3"/>
    <x v="1"/>
    <x v="338"/>
    <x v="1"/>
    <x v="1"/>
    <x v="2"/>
    <x v="3371"/>
    <x v="15"/>
    <n v="38"/>
    <n v="28.68"/>
    <n v="9.32"/>
    <x v="0"/>
    <s v="UMBRELLAS1560277"/>
  </r>
  <r>
    <n v="202004"/>
    <x v="0"/>
    <x v="3"/>
    <x v="1"/>
    <x v="338"/>
    <x v="1"/>
    <x v="1"/>
    <x v="2"/>
    <x v="3372"/>
    <x v="16"/>
    <n v="76"/>
    <n v="56.3"/>
    <n v="19.700000000000003"/>
    <x v="0"/>
    <s v="UMBRELLAS1560288"/>
  </r>
  <r>
    <n v="202004"/>
    <x v="0"/>
    <x v="3"/>
    <x v="1"/>
    <x v="338"/>
    <x v="1"/>
    <x v="6"/>
    <x v="32"/>
    <x v="3373"/>
    <x v="6"/>
    <n v="104.34"/>
    <n v="70.98"/>
    <n v="33.36"/>
    <x v="0"/>
    <s v="GENERAL TECH1560078"/>
  </r>
  <r>
    <n v="202004"/>
    <x v="0"/>
    <x v="3"/>
    <x v="1"/>
    <x v="345"/>
    <x v="1"/>
    <x v="0"/>
    <x v="18"/>
    <x v="3374"/>
    <x v="461"/>
    <n v="492"/>
    <n v="314.48"/>
    <n v="177.51999999999998"/>
    <x v="0"/>
    <s v="BACKPACKS1560294"/>
  </r>
  <r>
    <n v="202004"/>
    <x v="0"/>
    <x v="3"/>
    <x v="1"/>
    <x v="346"/>
    <x v="1"/>
    <x v="9"/>
    <x v="28"/>
    <x v="3375"/>
    <x v="18"/>
    <n v="1470"/>
    <n v="660.36"/>
    <n v="809.64"/>
    <x v="0"/>
    <s v="HEADWEAR1559899"/>
  </r>
  <r>
    <n v="202004"/>
    <x v="0"/>
    <x v="3"/>
    <x v="1"/>
    <x v="346"/>
    <x v="1"/>
    <x v="9"/>
    <x v="28"/>
    <x v="3376"/>
    <x v="174"/>
    <n v="-14.7"/>
    <n v="-6.68"/>
    <n v="-8.02"/>
    <x v="1"/>
    <s v="HEADWEAR1560199"/>
  </r>
  <r>
    <n v="202004"/>
    <x v="0"/>
    <x v="3"/>
    <x v="1"/>
    <x v="355"/>
    <x v="0"/>
    <x v="0"/>
    <x v="20"/>
    <x v="3377"/>
    <x v="22"/>
    <n v="50.8"/>
    <n v="35.78"/>
    <n v="15.019999999999996"/>
    <x v="0"/>
    <s v="TOTES1560239"/>
  </r>
  <r>
    <n v="202004"/>
    <x v="0"/>
    <x v="3"/>
    <x v="1"/>
    <x v="355"/>
    <x v="0"/>
    <x v="1"/>
    <x v="1"/>
    <x v="3377"/>
    <x v="6"/>
    <n v="17.46"/>
    <n v="7.16"/>
    <n v="10.3"/>
    <x v="0"/>
    <s v="DESKTOP1560239"/>
  </r>
  <r>
    <n v="202004"/>
    <x v="0"/>
    <x v="3"/>
    <x v="1"/>
    <x v="355"/>
    <x v="0"/>
    <x v="2"/>
    <x v="4"/>
    <x v="3377"/>
    <x v="8"/>
    <n v="55.92"/>
    <n v="63.7"/>
    <n v="-7.7800000000000011"/>
    <x v="0"/>
    <s v="FLEECE &amp; KNITS1560239"/>
  </r>
  <r>
    <n v="202004"/>
    <x v="0"/>
    <x v="3"/>
    <x v="1"/>
    <x v="529"/>
    <x v="1"/>
    <x v="5"/>
    <x v="23"/>
    <x v="3378"/>
    <x v="33"/>
    <n v="3920"/>
    <n v="2520"/>
    <n v="1400"/>
    <x v="0"/>
    <s v="SAFETY AUTO &amp; TOOLS1559629"/>
  </r>
  <r>
    <n v="202004"/>
    <x v="0"/>
    <x v="3"/>
    <x v="1"/>
    <x v="529"/>
    <x v="1"/>
    <x v="3"/>
    <x v="25"/>
    <x v="3379"/>
    <x v="32"/>
    <n v="3920"/>
    <n v="2060"/>
    <n v="1860"/>
    <x v="0"/>
    <s v="NONWEARABLES OTHERS1560181"/>
  </r>
  <r>
    <n v="202004"/>
    <x v="0"/>
    <x v="3"/>
    <x v="1"/>
    <x v="607"/>
    <x v="0"/>
    <x v="0"/>
    <x v="19"/>
    <x v="3380"/>
    <x v="462"/>
    <n v="24344.32"/>
    <n v="11797.94"/>
    <n v="12546.38"/>
    <x v="0"/>
    <s v="COOLERS1560151"/>
  </r>
  <r>
    <n v="202004"/>
    <x v="0"/>
    <x v="3"/>
    <x v="1"/>
    <x v="362"/>
    <x v="1"/>
    <x v="7"/>
    <x v="13"/>
    <x v="3381"/>
    <x v="7"/>
    <n v="37.840000000000003"/>
    <n v="16.940000000000001"/>
    <n v="20.900000000000002"/>
    <x v="0"/>
    <s v="SPORT BOTTLES1559700"/>
  </r>
  <r>
    <n v="202004"/>
    <x v="0"/>
    <x v="3"/>
    <x v="1"/>
    <x v="533"/>
    <x v="0"/>
    <x v="5"/>
    <x v="30"/>
    <x v="2282"/>
    <x v="6"/>
    <n v="0.54"/>
    <n v="0.54"/>
    <n v="0"/>
    <x v="0"/>
    <s v="OUTDOOR &amp; LEISURE1556536"/>
  </r>
  <r>
    <n v="202004"/>
    <x v="0"/>
    <x v="3"/>
    <x v="1"/>
    <x v="533"/>
    <x v="0"/>
    <x v="6"/>
    <x v="12"/>
    <x v="2282"/>
    <x v="6"/>
    <n v="7.86"/>
    <n v="7.04"/>
    <n v="0.82000000000000028"/>
    <x v="0"/>
    <s v="POWER1556536"/>
  </r>
  <r>
    <n v="202004"/>
    <x v="0"/>
    <x v="3"/>
    <x v="1"/>
    <x v="608"/>
    <x v="1"/>
    <x v="5"/>
    <x v="22"/>
    <x v="3382"/>
    <x v="9"/>
    <n v="8.08"/>
    <n v="4.16"/>
    <n v="3.92"/>
    <x v="0"/>
    <s v="LIGHTING1560245"/>
  </r>
  <r>
    <n v="202004"/>
    <x v="0"/>
    <x v="3"/>
    <x v="1"/>
    <x v="608"/>
    <x v="1"/>
    <x v="5"/>
    <x v="23"/>
    <x v="3382"/>
    <x v="7"/>
    <n v="3.04"/>
    <n v="1.44"/>
    <n v="1.6"/>
    <x v="0"/>
    <s v="SAFETY AUTO &amp; TOOLS1560245"/>
  </r>
  <r>
    <n v="202004"/>
    <x v="0"/>
    <x v="3"/>
    <x v="1"/>
    <x v="368"/>
    <x v="1"/>
    <x v="1"/>
    <x v="14"/>
    <x v="3383"/>
    <x v="6"/>
    <n v="23.48"/>
    <n v="10.26"/>
    <n v="13.22"/>
    <x v="0"/>
    <s v="STATIONERY1560053"/>
  </r>
  <r>
    <n v="202004"/>
    <x v="0"/>
    <x v="3"/>
    <x v="1"/>
    <x v="374"/>
    <x v="1"/>
    <x v="1"/>
    <x v="17"/>
    <x v="3384"/>
    <x v="18"/>
    <n v="350"/>
    <n v="290"/>
    <n v="60"/>
    <x v="0"/>
    <s v="GENERAL1559465"/>
  </r>
  <r>
    <n v="202004"/>
    <x v="0"/>
    <x v="3"/>
    <x v="1"/>
    <x v="374"/>
    <x v="1"/>
    <x v="1"/>
    <x v="14"/>
    <x v="3385"/>
    <x v="21"/>
    <n v="600"/>
    <n v="390.78"/>
    <n v="209.22000000000003"/>
    <x v="0"/>
    <s v="STATIONERY1559482"/>
  </r>
  <r>
    <n v="202004"/>
    <x v="0"/>
    <x v="3"/>
    <x v="1"/>
    <x v="374"/>
    <x v="1"/>
    <x v="3"/>
    <x v="15"/>
    <x v="3385"/>
    <x v="24"/>
    <n v="55"/>
    <n v="10.02"/>
    <n v="44.980000000000004"/>
    <x v="0"/>
    <s v="DECORATION CHARGES1559482"/>
  </r>
  <r>
    <n v="202004"/>
    <x v="0"/>
    <x v="3"/>
    <x v="1"/>
    <x v="609"/>
    <x v="0"/>
    <x v="1"/>
    <x v="17"/>
    <x v="3386"/>
    <x v="18"/>
    <n v="390"/>
    <n v="330"/>
    <n v="60"/>
    <x v="0"/>
    <s v="GENERAL1559224"/>
  </r>
  <r>
    <n v="202004"/>
    <x v="0"/>
    <x v="3"/>
    <x v="1"/>
    <x v="610"/>
    <x v="0"/>
    <x v="1"/>
    <x v="14"/>
    <x v="3387"/>
    <x v="6"/>
    <n v="8.74"/>
    <n v="3.26"/>
    <n v="5.48"/>
    <x v="0"/>
    <s v="STATIONERY1560006"/>
  </r>
  <r>
    <n v="202004"/>
    <x v="0"/>
    <x v="3"/>
    <x v="1"/>
    <x v="610"/>
    <x v="0"/>
    <x v="2"/>
    <x v="5"/>
    <x v="3387"/>
    <x v="6"/>
    <n v="8.98"/>
    <n v="7.44"/>
    <n v="1.54"/>
    <x v="0"/>
    <s v="POLOS1560006"/>
  </r>
  <r>
    <n v="202004"/>
    <x v="0"/>
    <x v="3"/>
    <x v="2"/>
    <x v="380"/>
    <x v="1"/>
    <x v="0"/>
    <x v="20"/>
    <x v="3388"/>
    <x v="7"/>
    <n v="4.8750890900000003"/>
    <n v="1.96"/>
    <n v="2.9150890900000004"/>
    <x v="0"/>
    <s v="TOTES1111065"/>
  </r>
  <r>
    <n v="202004"/>
    <x v="0"/>
    <x v="3"/>
    <x v="2"/>
    <x v="538"/>
    <x v="1"/>
    <x v="1"/>
    <x v="17"/>
    <x v="3389"/>
    <x v="33"/>
    <n v="1307.0891039999999"/>
    <n v="1017.4"/>
    <n v="289.68910399999993"/>
    <x v="0"/>
    <s v="GENERAL1110327"/>
  </r>
  <r>
    <n v="202004"/>
    <x v="0"/>
    <x v="3"/>
    <x v="2"/>
    <x v="382"/>
    <x v="0"/>
    <x v="0"/>
    <x v="19"/>
    <x v="3390"/>
    <x v="16"/>
    <n v="1322.9861330000001"/>
    <n v="391.68"/>
    <n v="931.30613300000005"/>
    <x v="0"/>
    <s v="COOLERS1111121"/>
  </r>
  <r>
    <n v="202004"/>
    <x v="0"/>
    <x v="3"/>
    <x v="2"/>
    <x v="382"/>
    <x v="0"/>
    <x v="3"/>
    <x v="15"/>
    <x v="3390"/>
    <x v="42"/>
    <n v="177.1635637"/>
    <n v="23.58"/>
    <n v="153.58356370000001"/>
    <x v="0"/>
    <s v="DECORATION CHARGES1111121"/>
  </r>
  <r>
    <n v="202004"/>
    <x v="0"/>
    <x v="3"/>
    <x v="2"/>
    <x v="383"/>
    <x v="1"/>
    <x v="1"/>
    <x v="3"/>
    <x v="3391"/>
    <x v="18"/>
    <n v="135.12475190000001"/>
    <n v="73.099999999999994"/>
    <n v="62.024751900000012"/>
    <x v="0"/>
    <s v="WRITING1108891"/>
  </r>
  <r>
    <n v="202004"/>
    <x v="0"/>
    <x v="3"/>
    <x v="2"/>
    <x v="383"/>
    <x v="1"/>
    <x v="5"/>
    <x v="33"/>
    <x v="3392"/>
    <x v="65"/>
    <n v="346.20197880000001"/>
    <n v="126.32"/>
    <n v="219.88197880000001"/>
    <x v="0"/>
    <s v="BLANKETS1111189"/>
  </r>
  <r>
    <n v="202004"/>
    <x v="0"/>
    <x v="3"/>
    <x v="2"/>
    <x v="383"/>
    <x v="1"/>
    <x v="3"/>
    <x v="15"/>
    <x v="3391"/>
    <x v="19"/>
    <n v="151.90494989999999"/>
    <n v="27.88"/>
    <n v="124.0249499"/>
    <x v="0"/>
    <s v="DECORATION CHARGES1108891"/>
  </r>
  <r>
    <n v="202004"/>
    <x v="0"/>
    <x v="3"/>
    <x v="2"/>
    <x v="384"/>
    <x v="1"/>
    <x v="0"/>
    <x v="27"/>
    <x v="3393"/>
    <x v="463"/>
    <n v="1698.544627"/>
    <n v="616.78"/>
    <n v="1081.764627"/>
    <x v="0"/>
    <s v="TRAVEL GIFTS1111273"/>
  </r>
  <r>
    <n v="202004"/>
    <x v="0"/>
    <x v="3"/>
    <x v="2"/>
    <x v="384"/>
    <x v="1"/>
    <x v="7"/>
    <x v="31"/>
    <x v="3394"/>
    <x v="22"/>
    <n v="362.4522758"/>
    <n v="122.22"/>
    <n v="240.2322758"/>
    <x v="0"/>
    <s v="MUGS &amp; TUMBLERS1111323"/>
  </r>
  <r>
    <n v="202004"/>
    <x v="0"/>
    <x v="3"/>
    <x v="2"/>
    <x v="384"/>
    <x v="1"/>
    <x v="3"/>
    <x v="15"/>
    <x v="3393"/>
    <x v="464"/>
    <n v="857.77015900000004"/>
    <n v="132.80000000000001"/>
    <n v="724.97015899999997"/>
    <x v="0"/>
    <s v="DECORATION CHARGES1111273"/>
  </r>
  <r>
    <n v="202004"/>
    <x v="0"/>
    <x v="3"/>
    <x v="2"/>
    <x v="386"/>
    <x v="0"/>
    <x v="0"/>
    <x v="20"/>
    <x v="3395"/>
    <x v="18"/>
    <n v="306.45940469999999"/>
    <n v="137.22"/>
    <n v="169.23940469999999"/>
    <x v="0"/>
    <s v="TOTES1111220"/>
  </r>
  <r>
    <n v="202004"/>
    <x v="0"/>
    <x v="3"/>
    <x v="2"/>
    <x v="386"/>
    <x v="0"/>
    <x v="0"/>
    <x v="20"/>
    <x v="3396"/>
    <x v="18"/>
    <n v="306.45940469999999"/>
    <n v="137.22"/>
    <n v="169.23940469999999"/>
    <x v="0"/>
    <s v="TOTES1111221"/>
  </r>
  <r>
    <n v="202004"/>
    <x v="0"/>
    <x v="3"/>
    <x v="2"/>
    <x v="386"/>
    <x v="0"/>
    <x v="1"/>
    <x v="3"/>
    <x v="3397"/>
    <x v="16"/>
    <n v="25.258613759999999"/>
    <n v="12.28"/>
    <n v="12.97861376"/>
    <x v="0"/>
    <s v="WRITING1111275"/>
  </r>
  <r>
    <n v="202004"/>
    <x v="0"/>
    <x v="3"/>
    <x v="2"/>
    <x v="386"/>
    <x v="0"/>
    <x v="5"/>
    <x v="23"/>
    <x v="3398"/>
    <x v="32"/>
    <n v="4822.0989909999998"/>
    <n v="1943.3"/>
    <n v="2878.7989909999997"/>
    <x v="0"/>
    <s v="SAFETY AUTO &amp; TOOLS1111074"/>
  </r>
  <r>
    <n v="202004"/>
    <x v="0"/>
    <x v="3"/>
    <x v="2"/>
    <x v="386"/>
    <x v="0"/>
    <x v="3"/>
    <x v="15"/>
    <x v="3398"/>
    <x v="40"/>
    <n v="476.91088919999999"/>
    <n v="41.18"/>
    <n v="435.73088919999998"/>
    <x v="0"/>
    <s v="DECORATION CHARGES1111074"/>
  </r>
  <r>
    <n v="202004"/>
    <x v="0"/>
    <x v="3"/>
    <x v="2"/>
    <x v="386"/>
    <x v="0"/>
    <x v="3"/>
    <x v="15"/>
    <x v="3395"/>
    <x v="19"/>
    <n v="304.6930681"/>
    <n v="63.58"/>
    <n v="241.11306810000002"/>
    <x v="0"/>
    <s v="DECORATION CHARGES1111220"/>
  </r>
  <r>
    <n v="202004"/>
    <x v="0"/>
    <x v="3"/>
    <x v="2"/>
    <x v="386"/>
    <x v="0"/>
    <x v="3"/>
    <x v="15"/>
    <x v="3396"/>
    <x v="19"/>
    <n v="242.87128619999999"/>
    <n v="63.58"/>
    <n v="179.2912862"/>
    <x v="0"/>
    <s v="DECORATION CHARGES1111221"/>
  </r>
  <r>
    <n v="202004"/>
    <x v="0"/>
    <x v="3"/>
    <x v="2"/>
    <x v="386"/>
    <x v="0"/>
    <x v="3"/>
    <x v="15"/>
    <x v="3397"/>
    <x v="63"/>
    <n v="219.0257417"/>
    <n v="70.540815780000003"/>
    <n v="148.48492591999999"/>
    <x v="0"/>
    <s v="DECORATION CHARGES1111275"/>
  </r>
  <r>
    <n v="202004"/>
    <x v="0"/>
    <x v="3"/>
    <x v="2"/>
    <x v="611"/>
    <x v="0"/>
    <x v="1"/>
    <x v="21"/>
    <x v="3399"/>
    <x v="21"/>
    <n v="175.75049440000001"/>
    <n v="131.1"/>
    <n v="44.650494400000014"/>
    <x v="0"/>
    <s v="KEYCHAINS1110937"/>
  </r>
  <r>
    <n v="202004"/>
    <x v="0"/>
    <x v="3"/>
    <x v="2"/>
    <x v="611"/>
    <x v="0"/>
    <x v="3"/>
    <x v="15"/>
    <x v="3399"/>
    <x v="24"/>
    <n v="22.520791989999999"/>
    <n v="5.0199999999999996"/>
    <n v="17.50079199"/>
    <x v="0"/>
    <s v="DECORATION CHARGES1110937"/>
  </r>
  <r>
    <n v="202004"/>
    <x v="0"/>
    <x v="3"/>
    <x v="2"/>
    <x v="387"/>
    <x v="1"/>
    <x v="5"/>
    <x v="22"/>
    <x v="3400"/>
    <x v="34"/>
    <n v="11.44586134"/>
    <n v="3.34"/>
    <n v="8.1058613400000006"/>
    <x v="0"/>
    <s v="LIGHTING1111193"/>
  </r>
  <r>
    <n v="202004"/>
    <x v="0"/>
    <x v="3"/>
    <x v="2"/>
    <x v="387"/>
    <x v="1"/>
    <x v="5"/>
    <x v="30"/>
    <x v="3401"/>
    <x v="16"/>
    <n v="119.2277223"/>
    <n v="37.979999999999997"/>
    <n v="81.247722299999992"/>
    <x v="0"/>
    <s v="OUTDOOR &amp; LEISURE1111099"/>
  </r>
  <r>
    <n v="202004"/>
    <x v="0"/>
    <x v="3"/>
    <x v="2"/>
    <x v="387"/>
    <x v="1"/>
    <x v="5"/>
    <x v="30"/>
    <x v="3400"/>
    <x v="34"/>
    <n v="49.439762180000002"/>
    <n v="16.440000000000001"/>
    <n v="32.999762180000005"/>
    <x v="0"/>
    <s v="OUTDOOR &amp; LEISURE1111193"/>
  </r>
  <r>
    <n v="202004"/>
    <x v="0"/>
    <x v="3"/>
    <x v="2"/>
    <x v="387"/>
    <x v="1"/>
    <x v="3"/>
    <x v="15"/>
    <x v="3401"/>
    <x v="42"/>
    <n v="148.37227659999999"/>
    <n v="19.88"/>
    <n v="128.4922766"/>
    <x v="0"/>
    <s v="DECORATION CHARGES1111099"/>
  </r>
  <r>
    <n v="202004"/>
    <x v="0"/>
    <x v="3"/>
    <x v="2"/>
    <x v="539"/>
    <x v="0"/>
    <x v="0"/>
    <x v="20"/>
    <x v="3402"/>
    <x v="101"/>
    <n v="360.61528570000002"/>
    <n v="171.84"/>
    <n v="188.77528570000001"/>
    <x v="0"/>
    <s v="TOTES1110803"/>
  </r>
  <r>
    <n v="202004"/>
    <x v="0"/>
    <x v="3"/>
    <x v="2"/>
    <x v="539"/>
    <x v="0"/>
    <x v="5"/>
    <x v="24"/>
    <x v="3403"/>
    <x v="16"/>
    <n v="790.43564040000001"/>
    <n v="722.78"/>
    <n v="67.655640400000038"/>
    <x v="0"/>
    <s v="HBA1110754"/>
  </r>
  <r>
    <n v="202004"/>
    <x v="0"/>
    <x v="3"/>
    <x v="2"/>
    <x v="539"/>
    <x v="0"/>
    <x v="3"/>
    <x v="15"/>
    <x v="3402"/>
    <x v="281"/>
    <n v="464.01663180000003"/>
    <n v="86.72"/>
    <n v="377.2966318"/>
    <x v="0"/>
    <s v="DECORATION CHARGES1110803"/>
  </r>
  <r>
    <n v="202004"/>
    <x v="0"/>
    <x v="3"/>
    <x v="2"/>
    <x v="391"/>
    <x v="1"/>
    <x v="1"/>
    <x v="17"/>
    <x v="3404"/>
    <x v="16"/>
    <n v="108.27643519999999"/>
    <n v="34.36"/>
    <n v="73.916435199999995"/>
    <x v="0"/>
    <s v="GENERAL1111119"/>
  </r>
  <r>
    <n v="202004"/>
    <x v="0"/>
    <x v="3"/>
    <x v="2"/>
    <x v="391"/>
    <x v="1"/>
    <x v="1"/>
    <x v="17"/>
    <x v="3405"/>
    <x v="16"/>
    <n v="30.910890970000001"/>
    <n v="4.74"/>
    <n v="26.170890970000002"/>
    <x v="0"/>
    <s v="GENERAL1111120"/>
  </r>
  <r>
    <n v="202004"/>
    <x v="0"/>
    <x v="3"/>
    <x v="2"/>
    <x v="391"/>
    <x v="1"/>
    <x v="1"/>
    <x v="17"/>
    <x v="3406"/>
    <x v="29"/>
    <n v="-30.910890970000001"/>
    <n v="-5.6"/>
    <n v="-25.310890970000003"/>
    <x v="1"/>
    <s v="GENERAL1111293"/>
  </r>
  <r>
    <n v="202004"/>
    <x v="0"/>
    <x v="3"/>
    <x v="2"/>
    <x v="391"/>
    <x v="1"/>
    <x v="1"/>
    <x v="17"/>
    <x v="3407"/>
    <x v="16"/>
    <n v="30.910890970000001"/>
    <n v="5.6"/>
    <n v="25.310890970000003"/>
    <x v="0"/>
    <s v="GENERAL1111297"/>
  </r>
  <r>
    <n v="202004"/>
    <x v="0"/>
    <x v="3"/>
    <x v="2"/>
    <x v="391"/>
    <x v="1"/>
    <x v="3"/>
    <x v="15"/>
    <x v="3404"/>
    <x v="42"/>
    <n v="148.37227659999999"/>
    <n v="23.58"/>
    <n v="124.79227659999999"/>
    <x v="0"/>
    <s v="DECORATION CHARGES1111119"/>
  </r>
  <r>
    <n v="202004"/>
    <x v="0"/>
    <x v="3"/>
    <x v="2"/>
    <x v="392"/>
    <x v="0"/>
    <x v="0"/>
    <x v="27"/>
    <x v="3408"/>
    <x v="6"/>
    <n v="5.404990078"/>
    <n v="1.82"/>
    <n v="3.5849900779999997"/>
    <x v="0"/>
    <s v="TRAVEL GIFTS1111282"/>
  </r>
  <r>
    <n v="202004"/>
    <x v="0"/>
    <x v="3"/>
    <x v="2"/>
    <x v="396"/>
    <x v="1"/>
    <x v="7"/>
    <x v="31"/>
    <x v="3409"/>
    <x v="1"/>
    <n v="133.5703757"/>
    <n v="52.76"/>
    <n v="80.810375700000009"/>
    <x v="0"/>
    <s v="MUGS &amp; TUMBLERS1111205"/>
  </r>
  <r>
    <n v="202004"/>
    <x v="0"/>
    <x v="3"/>
    <x v="2"/>
    <x v="396"/>
    <x v="1"/>
    <x v="1"/>
    <x v="17"/>
    <x v="3410"/>
    <x v="21"/>
    <n v="125.40990050000001"/>
    <n v="100.56"/>
    <n v="24.849900500000004"/>
    <x v="0"/>
    <s v="GENERAL1111037"/>
  </r>
  <r>
    <n v="202004"/>
    <x v="0"/>
    <x v="3"/>
    <x v="2"/>
    <x v="396"/>
    <x v="1"/>
    <x v="1"/>
    <x v="17"/>
    <x v="3411"/>
    <x v="21"/>
    <n v="473.81980010000001"/>
    <n v="198.28"/>
    <n v="275.53980009999998"/>
    <x v="0"/>
    <s v="GENERAL1111310"/>
  </r>
  <r>
    <n v="202004"/>
    <x v="0"/>
    <x v="3"/>
    <x v="2"/>
    <x v="396"/>
    <x v="1"/>
    <x v="1"/>
    <x v="14"/>
    <x v="3412"/>
    <x v="16"/>
    <n v="229.6237615"/>
    <n v="116.36"/>
    <n v="113.2637615"/>
    <x v="0"/>
    <s v="STATIONERY1111038"/>
  </r>
  <r>
    <n v="202004"/>
    <x v="0"/>
    <x v="3"/>
    <x v="2"/>
    <x v="396"/>
    <x v="1"/>
    <x v="1"/>
    <x v="14"/>
    <x v="3413"/>
    <x v="7"/>
    <n v="53.820277009999998"/>
    <n v="18.66"/>
    <n v="35.160277010000001"/>
    <x v="0"/>
    <s v="STATIONERY1111067"/>
  </r>
  <r>
    <n v="202004"/>
    <x v="0"/>
    <x v="3"/>
    <x v="2"/>
    <x v="396"/>
    <x v="1"/>
    <x v="1"/>
    <x v="3"/>
    <x v="3414"/>
    <x v="21"/>
    <n v="70.653465069999996"/>
    <n v="35.44"/>
    <n v="35.213465069999998"/>
    <x v="0"/>
    <s v="WRITING1111041"/>
  </r>
  <r>
    <n v="202004"/>
    <x v="0"/>
    <x v="3"/>
    <x v="2"/>
    <x v="396"/>
    <x v="1"/>
    <x v="1"/>
    <x v="3"/>
    <x v="3415"/>
    <x v="16"/>
    <n v="25.258613759999999"/>
    <n v="12.5"/>
    <n v="12.758613759999999"/>
    <x v="0"/>
    <s v="WRITING1111194"/>
  </r>
  <r>
    <n v="202004"/>
    <x v="0"/>
    <x v="3"/>
    <x v="2"/>
    <x v="396"/>
    <x v="1"/>
    <x v="5"/>
    <x v="30"/>
    <x v="3416"/>
    <x v="15"/>
    <n v="296.30296909999998"/>
    <n v="87.02"/>
    <n v="209.2829691"/>
    <x v="0"/>
    <s v="OUTDOOR &amp; LEISURE1111230"/>
  </r>
  <r>
    <n v="202004"/>
    <x v="0"/>
    <x v="3"/>
    <x v="2"/>
    <x v="396"/>
    <x v="1"/>
    <x v="5"/>
    <x v="30"/>
    <x v="3417"/>
    <x v="18"/>
    <n v="2720.1584050000001"/>
    <n v="871.62"/>
    <n v="1848.5384050000002"/>
    <x v="0"/>
    <s v="OUTDOOR &amp; LEISURE1111292"/>
  </r>
  <r>
    <n v="202004"/>
    <x v="0"/>
    <x v="3"/>
    <x v="2"/>
    <x v="396"/>
    <x v="1"/>
    <x v="2"/>
    <x v="6"/>
    <x v="3418"/>
    <x v="66"/>
    <n v="94.131611509999999"/>
    <n v="60.32"/>
    <n v="33.811611509999999"/>
    <x v="0"/>
    <s v="T-SHIRTS &amp; ACTIVE TOPS1111018"/>
  </r>
  <r>
    <n v="202004"/>
    <x v="0"/>
    <x v="3"/>
    <x v="2"/>
    <x v="396"/>
    <x v="1"/>
    <x v="3"/>
    <x v="15"/>
    <x v="3418"/>
    <x v="102"/>
    <n v="98.57571446"/>
    <n v="29.56"/>
    <n v="69.015714459999998"/>
    <x v="0"/>
    <s v="DECORATION CHARGES1111018"/>
  </r>
  <r>
    <n v="202004"/>
    <x v="0"/>
    <x v="3"/>
    <x v="2"/>
    <x v="396"/>
    <x v="1"/>
    <x v="3"/>
    <x v="15"/>
    <x v="3412"/>
    <x v="42"/>
    <n v="138.30415790000001"/>
    <n v="23.18"/>
    <n v="115.1241579"/>
    <x v="0"/>
    <s v="DECORATION CHARGES1111038"/>
  </r>
  <r>
    <n v="202004"/>
    <x v="0"/>
    <x v="3"/>
    <x v="2"/>
    <x v="396"/>
    <x v="1"/>
    <x v="3"/>
    <x v="15"/>
    <x v="3414"/>
    <x v="100"/>
    <n v="115.2534649"/>
    <n v="37.662471230000001"/>
    <n v="77.590993669999989"/>
    <x v="0"/>
    <s v="DECORATION CHARGES1111041"/>
  </r>
  <r>
    <n v="202004"/>
    <x v="0"/>
    <x v="3"/>
    <x v="2"/>
    <x v="396"/>
    <x v="1"/>
    <x v="3"/>
    <x v="15"/>
    <x v="3415"/>
    <x v="242"/>
    <n v="157.38059340000001"/>
    <n v="52.84098212"/>
    <n v="104.53961128"/>
    <x v="0"/>
    <s v="DECORATION CHARGES1111194"/>
  </r>
  <r>
    <n v="202004"/>
    <x v="0"/>
    <x v="3"/>
    <x v="2"/>
    <x v="541"/>
    <x v="1"/>
    <x v="3"/>
    <x v="25"/>
    <x v="3419"/>
    <x v="378"/>
    <n v="1353.1551629999999"/>
    <n v="1151.96"/>
    <n v="201.19516299999987"/>
    <x v="0"/>
    <s v="NONWEARABLES OTHERS1110575"/>
  </r>
  <r>
    <n v="202004"/>
    <x v="0"/>
    <x v="3"/>
    <x v="2"/>
    <x v="403"/>
    <x v="1"/>
    <x v="9"/>
    <x v="28"/>
    <x v="3420"/>
    <x v="465"/>
    <n v="93.822502600000007"/>
    <n v="117.6"/>
    <n v="-23.777497399999987"/>
    <x v="0"/>
    <s v="HEADWEAR1111179"/>
  </r>
  <r>
    <n v="202004"/>
    <x v="0"/>
    <x v="3"/>
    <x v="2"/>
    <x v="403"/>
    <x v="1"/>
    <x v="5"/>
    <x v="30"/>
    <x v="3420"/>
    <x v="7"/>
    <n v="0.84430890800000002"/>
    <n v="0.64"/>
    <n v="0.20430890800000001"/>
    <x v="0"/>
    <s v="OUTDOOR &amp; LEISURE1111179"/>
  </r>
  <r>
    <n v="202004"/>
    <x v="0"/>
    <x v="3"/>
    <x v="2"/>
    <x v="403"/>
    <x v="1"/>
    <x v="5"/>
    <x v="30"/>
    <x v="3421"/>
    <x v="15"/>
    <n v="282.5255434"/>
    <n v="125.54"/>
    <n v="156.98554339999998"/>
    <x v="0"/>
    <s v="OUTDOOR &amp; LEISURE1111180"/>
  </r>
  <r>
    <n v="202004"/>
    <x v="0"/>
    <x v="3"/>
    <x v="2"/>
    <x v="403"/>
    <x v="1"/>
    <x v="3"/>
    <x v="15"/>
    <x v="3421"/>
    <x v="38"/>
    <n v="114.9885144"/>
    <n v="18.88"/>
    <n v="96.108514400000004"/>
    <x v="0"/>
    <s v="DECORATION CHARGES1111180"/>
  </r>
  <r>
    <n v="202004"/>
    <x v="0"/>
    <x v="3"/>
    <x v="2"/>
    <x v="405"/>
    <x v="1"/>
    <x v="3"/>
    <x v="15"/>
    <x v="3422"/>
    <x v="273"/>
    <n v="158.83782120000001"/>
    <n v="19.38"/>
    <n v="139.45782120000001"/>
    <x v="0"/>
    <s v="DECORATION CHARGES1111265"/>
  </r>
  <r>
    <n v="202004"/>
    <x v="0"/>
    <x v="3"/>
    <x v="2"/>
    <x v="405"/>
    <x v="1"/>
    <x v="6"/>
    <x v="32"/>
    <x v="3422"/>
    <x v="212"/>
    <n v="1323.4277179999999"/>
    <n v="525.48"/>
    <n v="797.9477179999999"/>
    <x v="0"/>
    <s v="GENERAL TECH1111265"/>
  </r>
  <r>
    <n v="202004"/>
    <x v="0"/>
    <x v="3"/>
    <x v="2"/>
    <x v="408"/>
    <x v="1"/>
    <x v="6"/>
    <x v="32"/>
    <x v="3423"/>
    <x v="15"/>
    <n v="26.495049399999999"/>
    <n v="9.18"/>
    <n v="17.315049399999999"/>
    <x v="0"/>
    <s v="GENERAL TECH1111178"/>
  </r>
  <r>
    <n v="202004"/>
    <x v="0"/>
    <x v="3"/>
    <x v="2"/>
    <x v="417"/>
    <x v="1"/>
    <x v="1"/>
    <x v="3"/>
    <x v="3424"/>
    <x v="16"/>
    <n v="259.6514841"/>
    <n v="83.48"/>
    <n v="176.17148409999999"/>
    <x v="0"/>
    <s v="WRITING1111243"/>
  </r>
  <r>
    <n v="202004"/>
    <x v="0"/>
    <x v="3"/>
    <x v="2"/>
    <x v="417"/>
    <x v="1"/>
    <x v="8"/>
    <x v="16"/>
    <x v="3425"/>
    <x v="2"/>
    <n v="41.332277060000003"/>
    <n v="28.86"/>
    <n v="12.472277060000003"/>
    <x v="0"/>
    <s v="MEMORY1111184"/>
  </r>
  <r>
    <n v="202004"/>
    <x v="0"/>
    <x v="3"/>
    <x v="2"/>
    <x v="417"/>
    <x v="1"/>
    <x v="3"/>
    <x v="15"/>
    <x v="3424"/>
    <x v="50"/>
    <n v="225.20791990000001"/>
    <n v="37.76"/>
    <n v="187.44791990000002"/>
    <x v="0"/>
    <s v="DECORATION CHARGES1111243"/>
  </r>
  <r>
    <n v="202004"/>
    <x v="0"/>
    <x v="3"/>
    <x v="2"/>
    <x v="595"/>
    <x v="0"/>
    <x v="8"/>
    <x v="16"/>
    <x v="3426"/>
    <x v="16"/>
    <n v="441.58415669999999"/>
    <n v="315.64"/>
    <n v="125.94415670000001"/>
    <x v="0"/>
    <s v="MEMORY1110881"/>
  </r>
  <r>
    <n v="202004"/>
    <x v="0"/>
    <x v="3"/>
    <x v="2"/>
    <x v="595"/>
    <x v="0"/>
    <x v="3"/>
    <x v="15"/>
    <x v="3426"/>
    <x v="42"/>
    <n v="99.621385739999994"/>
    <n v="19.88"/>
    <n v="79.741385739999998"/>
    <x v="0"/>
    <s v="DECORATION CHARGES1110881"/>
  </r>
  <r>
    <n v="202004"/>
    <x v="0"/>
    <x v="3"/>
    <x v="2"/>
    <x v="419"/>
    <x v="1"/>
    <x v="7"/>
    <x v="13"/>
    <x v="3427"/>
    <x v="109"/>
    <n v="181.51758340000001"/>
    <n v="88.52"/>
    <n v="92.997583400000011"/>
    <x v="0"/>
    <s v="SPORT BOTTLES1110927"/>
  </r>
  <r>
    <n v="202004"/>
    <x v="0"/>
    <x v="3"/>
    <x v="2"/>
    <x v="419"/>
    <x v="1"/>
    <x v="1"/>
    <x v="17"/>
    <x v="3428"/>
    <x v="21"/>
    <n v="441.14257250000003"/>
    <n v="199.48"/>
    <n v="241.66257250000004"/>
    <x v="0"/>
    <s v="GENERAL1111284"/>
  </r>
  <r>
    <n v="202004"/>
    <x v="0"/>
    <x v="3"/>
    <x v="2"/>
    <x v="419"/>
    <x v="1"/>
    <x v="3"/>
    <x v="15"/>
    <x v="3427"/>
    <x v="70"/>
    <n v="127.3793658"/>
    <n v="1.74"/>
    <n v="125.63936580000001"/>
    <x v="0"/>
    <s v="DECORATION CHARGES1110927"/>
  </r>
  <r>
    <n v="202004"/>
    <x v="0"/>
    <x v="3"/>
    <x v="2"/>
    <x v="419"/>
    <x v="1"/>
    <x v="3"/>
    <x v="15"/>
    <x v="3428"/>
    <x v="24"/>
    <n v="145.28118749999999"/>
    <n v="22.88"/>
    <n v="122.40118749999999"/>
    <x v="0"/>
    <s v="DECORATION CHARGES1111284"/>
  </r>
  <r>
    <n v="202004"/>
    <x v="0"/>
    <x v="3"/>
    <x v="2"/>
    <x v="422"/>
    <x v="1"/>
    <x v="2"/>
    <x v="6"/>
    <x v="3429"/>
    <x v="126"/>
    <n v="2368.9788899999999"/>
    <n v="1474.84"/>
    <n v="894.13888999999995"/>
    <x v="0"/>
    <s v="T-SHIRTS &amp; ACTIVE TOPS1111213"/>
  </r>
  <r>
    <n v="202004"/>
    <x v="0"/>
    <x v="3"/>
    <x v="2"/>
    <x v="424"/>
    <x v="0"/>
    <x v="7"/>
    <x v="35"/>
    <x v="3430"/>
    <x v="7"/>
    <n v="31.688079080000001"/>
    <n v="10.58"/>
    <n v="21.108079080000003"/>
    <x v="0"/>
    <s v="SPECIALTIES &amp; PACKAGING1111289"/>
  </r>
  <r>
    <n v="202004"/>
    <x v="0"/>
    <x v="3"/>
    <x v="2"/>
    <x v="424"/>
    <x v="0"/>
    <x v="9"/>
    <x v="28"/>
    <x v="3431"/>
    <x v="6"/>
    <n v="1.589702964"/>
    <n v="0.9"/>
    <n v="0.68970296399999997"/>
    <x v="0"/>
    <s v="HEADWEAR1111122"/>
  </r>
  <r>
    <n v="202004"/>
    <x v="0"/>
    <x v="3"/>
    <x v="2"/>
    <x v="424"/>
    <x v="0"/>
    <x v="3"/>
    <x v="15"/>
    <x v="3431"/>
    <x v="7"/>
    <n v="123.6435639"/>
    <n v="24.88"/>
    <n v="98.763563900000008"/>
    <x v="0"/>
    <s v="DECORATION CHARGES1111122"/>
  </r>
  <r>
    <n v="202004"/>
    <x v="0"/>
    <x v="3"/>
    <x v="2"/>
    <x v="547"/>
    <x v="1"/>
    <x v="7"/>
    <x v="13"/>
    <x v="3432"/>
    <x v="226"/>
    <n v="441.40752300000003"/>
    <n v="222.38"/>
    <n v="219.02752300000003"/>
    <x v="0"/>
    <s v="SPORT BOTTLES1111210"/>
  </r>
  <r>
    <n v="202004"/>
    <x v="0"/>
    <x v="3"/>
    <x v="2"/>
    <x v="547"/>
    <x v="1"/>
    <x v="3"/>
    <x v="15"/>
    <x v="3432"/>
    <x v="396"/>
    <n v="172.1118409"/>
    <n v="23.98"/>
    <n v="148.13184090000001"/>
    <x v="0"/>
    <s v="DECORATION CHARGES1111210"/>
  </r>
  <r>
    <n v="202004"/>
    <x v="0"/>
    <x v="3"/>
    <x v="2"/>
    <x v="548"/>
    <x v="1"/>
    <x v="9"/>
    <x v="28"/>
    <x v="3433"/>
    <x v="32"/>
    <n v="3771.128698"/>
    <n v="2803.1"/>
    <n v="968.02869800000008"/>
    <x v="0"/>
    <s v="HEADWEAR1108360"/>
  </r>
  <r>
    <n v="202004"/>
    <x v="0"/>
    <x v="3"/>
    <x v="2"/>
    <x v="548"/>
    <x v="1"/>
    <x v="5"/>
    <x v="10"/>
    <x v="3434"/>
    <x v="15"/>
    <n v="136.00792029999999"/>
    <n v="31.74"/>
    <n v="104.2679203"/>
    <x v="0"/>
    <s v="HOUSEWARES1111149"/>
  </r>
  <r>
    <n v="202004"/>
    <x v="0"/>
    <x v="3"/>
    <x v="2"/>
    <x v="548"/>
    <x v="1"/>
    <x v="5"/>
    <x v="10"/>
    <x v="3435"/>
    <x v="0"/>
    <n v="340.19643430000002"/>
    <n v="82.98"/>
    <n v="257.2164343"/>
    <x v="0"/>
    <s v="HOUSEWARES1111150"/>
  </r>
  <r>
    <n v="202004"/>
    <x v="0"/>
    <x v="3"/>
    <x v="2"/>
    <x v="548"/>
    <x v="1"/>
    <x v="3"/>
    <x v="15"/>
    <x v="3434"/>
    <x v="123"/>
    <n v="117.1081183"/>
    <n v="33.939786079999998"/>
    <n v="83.168332219999996"/>
    <x v="0"/>
    <s v="DECORATION CHARGES1111149"/>
  </r>
  <r>
    <n v="202004"/>
    <x v="0"/>
    <x v="3"/>
    <x v="2"/>
    <x v="548"/>
    <x v="1"/>
    <x v="3"/>
    <x v="15"/>
    <x v="3435"/>
    <x v="129"/>
    <n v="137.42098960000001"/>
    <n v="21.88"/>
    <n v="115.54098960000002"/>
    <x v="0"/>
    <s v="DECORATION CHARGES1111150"/>
  </r>
  <r>
    <n v="202004"/>
    <x v="0"/>
    <x v="3"/>
    <x v="2"/>
    <x v="550"/>
    <x v="0"/>
    <x v="3"/>
    <x v="15"/>
    <x v="3436"/>
    <x v="19"/>
    <n v="340.90296890000002"/>
    <n v="31.18"/>
    <n v="309.72296890000001"/>
    <x v="0"/>
    <s v="DECORATION CHARGES1111056"/>
  </r>
  <r>
    <n v="202004"/>
    <x v="0"/>
    <x v="3"/>
    <x v="2"/>
    <x v="550"/>
    <x v="0"/>
    <x v="6"/>
    <x v="32"/>
    <x v="3436"/>
    <x v="18"/>
    <n v="309.10890970000003"/>
    <n v="89.66"/>
    <n v="219.44890970000003"/>
    <x v="0"/>
    <s v="GENERAL TECH1111056"/>
  </r>
  <r>
    <n v="202004"/>
    <x v="0"/>
    <x v="3"/>
    <x v="2"/>
    <x v="551"/>
    <x v="0"/>
    <x v="7"/>
    <x v="13"/>
    <x v="3437"/>
    <x v="183"/>
    <n v="1169.06756"/>
    <n v="596.58000000000004"/>
    <n v="572.48755999999992"/>
    <x v="0"/>
    <s v="SPORT BOTTLES1111237"/>
  </r>
  <r>
    <n v="202004"/>
    <x v="0"/>
    <x v="3"/>
    <x v="2"/>
    <x v="551"/>
    <x v="0"/>
    <x v="3"/>
    <x v="15"/>
    <x v="3437"/>
    <x v="323"/>
    <n v="218.79611790000001"/>
    <n v="22.98"/>
    <n v="195.81611790000002"/>
    <x v="0"/>
    <s v="DECORATION CHARGES1111237"/>
  </r>
  <r>
    <n v="202004"/>
    <x v="0"/>
    <x v="3"/>
    <x v="2"/>
    <x v="435"/>
    <x v="0"/>
    <x v="7"/>
    <x v="31"/>
    <x v="3438"/>
    <x v="7"/>
    <n v="2.0418851400000002"/>
    <n v="0.42"/>
    <n v="1.6218851400000003"/>
    <x v="0"/>
    <s v="MUGS &amp; TUMBLERS1111162"/>
  </r>
  <r>
    <n v="202004"/>
    <x v="0"/>
    <x v="3"/>
    <x v="2"/>
    <x v="553"/>
    <x v="1"/>
    <x v="7"/>
    <x v="29"/>
    <x v="3439"/>
    <x v="15"/>
    <n v="155.4376231"/>
    <n v="94.04"/>
    <n v="61.39762309999999"/>
    <x v="0"/>
    <s v="CERAMICS1111058"/>
  </r>
  <r>
    <n v="202004"/>
    <x v="0"/>
    <x v="3"/>
    <x v="2"/>
    <x v="553"/>
    <x v="1"/>
    <x v="3"/>
    <x v="15"/>
    <x v="3439"/>
    <x v="38"/>
    <n v="158.1754449"/>
    <n v="22.18"/>
    <n v="135.9954449"/>
    <x v="0"/>
    <s v="DECORATION CHARGES1111058"/>
  </r>
  <r>
    <n v="202004"/>
    <x v="0"/>
    <x v="3"/>
    <x v="2"/>
    <x v="612"/>
    <x v="1"/>
    <x v="7"/>
    <x v="29"/>
    <x v="3440"/>
    <x v="0"/>
    <n v="871.86375889999999"/>
    <n v="261.82"/>
    <n v="610.04375890000006"/>
    <x v="0"/>
    <s v="CERAMICS1111086"/>
  </r>
  <r>
    <n v="202004"/>
    <x v="0"/>
    <x v="3"/>
    <x v="2"/>
    <x v="612"/>
    <x v="1"/>
    <x v="3"/>
    <x v="15"/>
    <x v="3440"/>
    <x v="91"/>
    <n v="445.99999819999999"/>
    <n v="47.4"/>
    <n v="398.59999820000002"/>
    <x v="0"/>
    <s v="DECORATION CHARGES1111086"/>
  </r>
  <r>
    <n v="202004"/>
    <x v="0"/>
    <x v="3"/>
    <x v="2"/>
    <x v="436"/>
    <x v="0"/>
    <x v="0"/>
    <x v="20"/>
    <x v="3441"/>
    <x v="16"/>
    <n v="99.09148476"/>
    <n v="50.18"/>
    <n v="48.91148476"/>
    <x v="0"/>
    <s v="TOTES1111270"/>
  </r>
  <r>
    <n v="202004"/>
    <x v="0"/>
    <x v="3"/>
    <x v="2"/>
    <x v="436"/>
    <x v="0"/>
    <x v="3"/>
    <x v="15"/>
    <x v="3441"/>
    <x v="42"/>
    <n v="146.07603900000001"/>
    <n v="23.58"/>
    <n v="122.49603900000001"/>
    <x v="0"/>
    <s v="DECORATION CHARGES1111270"/>
  </r>
  <r>
    <n v="202004"/>
    <x v="0"/>
    <x v="3"/>
    <x v="2"/>
    <x v="438"/>
    <x v="1"/>
    <x v="1"/>
    <x v="17"/>
    <x v="3442"/>
    <x v="73"/>
    <n v="1086.2970250000001"/>
    <n v="898.18"/>
    <n v="188.11702500000013"/>
    <x v="0"/>
    <s v="GENERAL1110454"/>
  </r>
  <r>
    <n v="202004"/>
    <x v="0"/>
    <x v="3"/>
    <x v="2"/>
    <x v="601"/>
    <x v="0"/>
    <x v="1"/>
    <x v="3"/>
    <x v="3443"/>
    <x v="215"/>
    <n v="160.03009840000001"/>
    <n v="71.2"/>
    <n v="88.830098400000011"/>
    <x v="0"/>
    <s v="WRITING1110481"/>
  </r>
  <r>
    <n v="202004"/>
    <x v="0"/>
    <x v="3"/>
    <x v="2"/>
    <x v="601"/>
    <x v="0"/>
    <x v="8"/>
    <x v="16"/>
    <x v="3443"/>
    <x v="15"/>
    <n v="276.43168209999999"/>
    <n v="246.24"/>
    <n v="30.19168209999998"/>
    <x v="0"/>
    <s v="MEMORY1110481"/>
  </r>
  <r>
    <n v="202004"/>
    <x v="0"/>
    <x v="3"/>
    <x v="2"/>
    <x v="601"/>
    <x v="0"/>
    <x v="3"/>
    <x v="15"/>
    <x v="3443"/>
    <x v="466"/>
    <n v="553.481582"/>
    <n v="148.5375999"/>
    <n v="404.94398209999997"/>
    <x v="0"/>
    <s v="DECORATION CHARGES1110481"/>
  </r>
  <r>
    <n v="202005"/>
    <x v="0"/>
    <x v="4"/>
    <x v="0"/>
    <x v="555"/>
    <x v="0"/>
    <x v="5"/>
    <x v="23"/>
    <x v="3444"/>
    <x v="18"/>
    <n v="290"/>
    <n v="81.96"/>
    <n v="208.04000000000002"/>
    <x v="0"/>
    <s v="SAFETY AUTO &amp; TOOLS4292874"/>
  </r>
  <r>
    <n v="202005"/>
    <x v="0"/>
    <x v="4"/>
    <x v="0"/>
    <x v="555"/>
    <x v="0"/>
    <x v="5"/>
    <x v="23"/>
    <x v="3445"/>
    <x v="18"/>
    <n v="290"/>
    <n v="81.96"/>
    <n v="208.04000000000002"/>
    <x v="0"/>
    <s v="SAFETY AUTO &amp; TOOLS4293985"/>
  </r>
  <r>
    <n v="202005"/>
    <x v="0"/>
    <x v="4"/>
    <x v="0"/>
    <x v="555"/>
    <x v="0"/>
    <x v="3"/>
    <x v="15"/>
    <x v="3445"/>
    <x v="19"/>
    <n v="200"/>
    <n v="27.88"/>
    <n v="172.12"/>
    <x v="0"/>
    <s v="DECORATION CHARGES4293985"/>
  </r>
  <r>
    <n v="202005"/>
    <x v="0"/>
    <x v="4"/>
    <x v="0"/>
    <x v="2"/>
    <x v="1"/>
    <x v="1"/>
    <x v="17"/>
    <x v="3446"/>
    <x v="18"/>
    <n v="950"/>
    <n v="651.86"/>
    <n v="298.14"/>
    <x v="0"/>
    <s v="GENERAL4289860"/>
  </r>
  <r>
    <n v="202005"/>
    <x v="0"/>
    <x v="4"/>
    <x v="0"/>
    <x v="2"/>
    <x v="1"/>
    <x v="2"/>
    <x v="4"/>
    <x v="3447"/>
    <x v="2"/>
    <n v="425.6"/>
    <n v="164.02"/>
    <n v="261.58000000000004"/>
    <x v="0"/>
    <s v="FLEECE &amp; KNITS4297311"/>
  </r>
  <r>
    <n v="202005"/>
    <x v="0"/>
    <x v="4"/>
    <x v="0"/>
    <x v="3"/>
    <x v="1"/>
    <x v="2"/>
    <x v="4"/>
    <x v="3448"/>
    <x v="13"/>
    <n v="231"/>
    <n v="77.260000000000005"/>
    <n v="153.74"/>
    <x v="0"/>
    <s v="FLEECE &amp; KNITS4293991"/>
  </r>
  <r>
    <n v="202005"/>
    <x v="0"/>
    <x v="4"/>
    <x v="0"/>
    <x v="3"/>
    <x v="1"/>
    <x v="2"/>
    <x v="4"/>
    <x v="3449"/>
    <x v="7"/>
    <n v="83.44"/>
    <n v="30.5"/>
    <n v="52.94"/>
    <x v="0"/>
    <s v="FLEECE &amp; KNITS4295821"/>
  </r>
  <r>
    <n v="202005"/>
    <x v="0"/>
    <x v="4"/>
    <x v="0"/>
    <x v="3"/>
    <x v="1"/>
    <x v="2"/>
    <x v="5"/>
    <x v="3448"/>
    <x v="9"/>
    <n v="112.64"/>
    <n v="47.2"/>
    <n v="65.44"/>
    <x v="0"/>
    <s v="POLOS4293991"/>
  </r>
  <r>
    <n v="202005"/>
    <x v="0"/>
    <x v="4"/>
    <x v="0"/>
    <x v="3"/>
    <x v="1"/>
    <x v="2"/>
    <x v="5"/>
    <x v="3449"/>
    <x v="9"/>
    <n v="94.44"/>
    <n v="45.7"/>
    <n v="48.739999999999995"/>
    <x v="0"/>
    <s v="POLOS4295821"/>
  </r>
  <r>
    <n v="202005"/>
    <x v="0"/>
    <x v="4"/>
    <x v="0"/>
    <x v="3"/>
    <x v="1"/>
    <x v="2"/>
    <x v="5"/>
    <x v="3450"/>
    <x v="8"/>
    <n v="62.96"/>
    <n v="28.56"/>
    <n v="34.400000000000006"/>
    <x v="0"/>
    <s v="POLOS4296552"/>
  </r>
  <r>
    <n v="202005"/>
    <x v="0"/>
    <x v="4"/>
    <x v="0"/>
    <x v="3"/>
    <x v="1"/>
    <x v="2"/>
    <x v="6"/>
    <x v="3448"/>
    <x v="59"/>
    <n v="316.89999999999998"/>
    <n v="164.6"/>
    <n v="152.29999999999998"/>
    <x v="0"/>
    <s v="T-SHIRTS &amp; ACTIVE TOPS4293991"/>
  </r>
  <r>
    <n v="202005"/>
    <x v="0"/>
    <x v="4"/>
    <x v="0"/>
    <x v="3"/>
    <x v="1"/>
    <x v="2"/>
    <x v="6"/>
    <x v="3449"/>
    <x v="150"/>
    <n v="643.20000000000005"/>
    <n v="381.82"/>
    <n v="261.38000000000005"/>
    <x v="0"/>
    <s v="T-SHIRTS &amp; ACTIVE TOPS4295821"/>
  </r>
  <r>
    <n v="202005"/>
    <x v="0"/>
    <x v="4"/>
    <x v="0"/>
    <x v="3"/>
    <x v="1"/>
    <x v="2"/>
    <x v="6"/>
    <x v="3450"/>
    <x v="108"/>
    <n v="1019.7"/>
    <n v="599.22"/>
    <n v="420.48"/>
    <x v="0"/>
    <s v="T-SHIRTS &amp; ACTIVE TOPS4296552"/>
  </r>
  <r>
    <n v="202005"/>
    <x v="0"/>
    <x v="4"/>
    <x v="0"/>
    <x v="4"/>
    <x v="1"/>
    <x v="5"/>
    <x v="9"/>
    <x v="3451"/>
    <x v="98"/>
    <n v="63.36"/>
    <n v="32"/>
    <n v="31.36"/>
    <x v="0"/>
    <s v="APRON &amp; KITCHEN TEXTILES4295730"/>
  </r>
  <r>
    <n v="202005"/>
    <x v="0"/>
    <x v="4"/>
    <x v="0"/>
    <x v="4"/>
    <x v="1"/>
    <x v="5"/>
    <x v="30"/>
    <x v="3452"/>
    <x v="65"/>
    <n v="186.4"/>
    <n v="64.599999999999994"/>
    <n v="121.80000000000001"/>
    <x v="0"/>
    <s v="OUTDOOR &amp; LEISURE4293489"/>
  </r>
  <r>
    <n v="202005"/>
    <x v="0"/>
    <x v="4"/>
    <x v="0"/>
    <x v="4"/>
    <x v="1"/>
    <x v="5"/>
    <x v="23"/>
    <x v="3453"/>
    <x v="18"/>
    <n v="290"/>
    <n v="81.96"/>
    <n v="208.04000000000002"/>
    <x v="0"/>
    <s v="SAFETY AUTO &amp; TOOLS4290623"/>
  </r>
  <r>
    <n v="202005"/>
    <x v="0"/>
    <x v="4"/>
    <x v="0"/>
    <x v="4"/>
    <x v="1"/>
    <x v="2"/>
    <x v="6"/>
    <x v="3454"/>
    <x v="79"/>
    <n v="127.1"/>
    <n v="79.72"/>
    <n v="47.379999999999995"/>
    <x v="0"/>
    <s v="T-SHIRTS &amp; ACTIVE TOPS4290974"/>
  </r>
  <r>
    <n v="202005"/>
    <x v="0"/>
    <x v="4"/>
    <x v="0"/>
    <x v="4"/>
    <x v="1"/>
    <x v="2"/>
    <x v="6"/>
    <x v="3455"/>
    <x v="7"/>
    <n v="30.92"/>
    <n v="11.44"/>
    <n v="19.480000000000004"/>
    <x v="0"/>
    <s v="T-SHIRTS &amp; ACTIVE TOPS4291405"/>
  </r>
  <r>
    <n v="202005"/>
    <x v="0"/>
    <x v="4"/>
    <x v="0"/>
    <x v="4"/>
    <x v="1"/>
    <x v="2"/>
    <x v="6"/>
    <x v="3451"/>
    <x v="13"/>
    <n v="92.2"/>
    <n v="37.619999999999997"/>
    <n v="54.580000000000005"/>
    <x v="0"/>
    <s v="T-SHIRTS &amp; ACTIVE TOPS4295730"/>
  </r>
  <r>
    <n v="202005"/>
    <x v="0"/>
    <x v="4"/>
    <x v="0"/>
    <x v="4"/>
    <x v="1"/>
    <x v="6"/>
    <x v="11"/>
    <x v="3452"/>
    <x v="34"/>
    <n v="128.88"/>
    <n v="52.2"/>
    <n v="76.679999999999993"/>
    <x v="0"/>
    <s v="AUDIO4293489"/>
  </r>
  <r>
    <n v="202005"/>
    <x v="0"/>
    <x v="4"/>
    <x v="0"/>
    <x v="6"/>
    <x v="1"/>
    <x v="1"/>
    <x v="3"/>
    <x v="3456"/>
    <x v="131"/>
    <n v="1980"/>
    <n v="1026.94"/>
    <n v="953.06"/>
    <x v="0"/>
    <s v="WRITING4290105"/>
  </r>
  <r>
    <n v="202005"/>
    <x v="0"/>
    <x v="4"/>
    <x v="0"/>
    <x v="6"/>
    <x v="1"/>
    <x v="3"/>
    <x v="15"/>
    <x v="3456"/>
    <x v="132"/>
    <n v="1030"/>
    <n v="60.44"/>
    <n v="969.56"/>
    <x v="0"/>
    <s v="DECORATION CHARGES4290105"/>
  </r>
  <r>
    <n v="202005"/>
    <x v="0"/>
    <x v="4"/>
    <x v="0"/>
    <x v="8"/>
    <x v="1"/>
    <x v="1"/>
    <x v="14"/>
    <x v="3457"/>
    <x v="18"/>
    <n v="600"/>
    <n v="652.5"/>
    <n v="-52.5"/>
    <x v="0"/>
    <s v="STATIONERY4289957"/>
  </r>
  <r>
    <n v="202005"/>
    <x v="0"/>
    <x v="4"/>
    <x v="0"/>
    <x v="11"/>
    <x v="1"/>
    <x v="0"/>
    <x v="0"/>
    <x v="1280"/>
    <x v="6"/>
    <n v="144.66"/>
    <n v="65.400000000000006"/>
    <n v="79.259999999999991"/>
    <x v="0"/>
    <s v="BUSINESS CASES4275166"/>
  </r>
  <r>
    <n v="202005"/>
    <x v="0"/>
    <x v="4"/>
    <x v="0"/>
    <x v="11"/>
    <x v="1"/>
    <x v="7"/>
    <x v="31"/>
    <x v="3458"/>
    <x v="7"/>
    <n v="38.6"/>
    <n v="17.36"/>
    <n v="21.240000000000002"/>
    <x v="0"/>
    <s v="MUGS &amp; TUMBLERS4291795"/>
  </r>
  <r>
    <n v="202005"/>
    <x v="0"/>
    <x v="4"/>
    <x v="0"/>
    <x v="11"/>
    <x v="1"/>
    <x v="1"/>
    <x v="3"/>
    <x v="3458"/>
    <x v="18"/>
    <n v="200"/>
    <n v="89.74"/>
    <n v="110.26"/>
    <x v="0"/>
    <s v="WRITING4291795"/>
  </r>
  <r>
    <n v="202005"/>
    <x v="0"/>
    <x v="4"/>
    <x v="0"/>
    <x v="11"/>
    <x v="1"/>
    <x v="1"/>
    <x v="3"/>
    <x v="3459"/>
    <x v="203"/>
    <n v="57"/>
    <n v="34.14"/>
    <n v="22.86"/>
    <x v="0"/>
    <s v="WRITING4293114"/>
  </r>
  <r>
    <n v="202005"/>
    <x v="0"/>
    <x v="4"/>
    <x v="0"/>
    <x v="11"/>
    <x v="1"/>
    <x v="5"/>
    <x v="23"/>
    <x v="3460"/>
    <x v="18"/>
    <n v="440"/>
    <n v="37.64"/>
    <n v="402.36"/>
    <x v="0"/>
    <s v="SAFETY AUTO &amp; TOOLS4291801"/>
  </r>
  <r>
    <n v="202005"/>
    <x v="0"/>
    <x v="4"/>
    <x v="0"/>
    <x v="11"/>
    <x v="1"/>
    <x v="5"/>
    <x v="23"/>
    <x v="3461"/>
    <x v="73"/>
    <n v="1200"/>
    <n v="112.9"/>
    <n v="1087.0999999999999"/>
    <x v="0"/>
    <s v="SAFETY AUTO &amp; TOOLS4294616"/>
  </r>
  <r>
    <n v="202005"/>
    <x v="0"/>
    <x v="4"/>
    <x v="0"/>
    <x v="11"/>
    <x v="1"/>
    <x v="3"/>
    <x v="15"/>
    <x v="3459"/>
    <x v="467"/>
    <n v="60.8"/>
    <n v="26.42"/>
    <n v="34.379999999999995"/>
    <x v="0"/>
    <s v="DECORATION CHARGES4293114"/>
  </r>
  <r>
    <n v="202005"/>
    <x v="0"/>
    <x v="4"/>
    <x v="0"/>
    <x v="11"/>
    <x v="1"/>
    <x v="6"/>
    <x v="32"/>
    <x v="3458"/>
    <x v="32"/>
    <n v="440"/>
    <n v="330.04"/>
    <n v="109.95999999999998"/>
    <x v="0"/>
    <s v="GENERAL TECH4291795"/>
  </r>
  <r>
    <n v="202005"/>
    <x v="0"/>
    <x v="4"/>
    <x v="0"/>
    <x v="12"/>
    <x v="0"/>
    <x v="4"/>
    <x v="8"/>
    <x v="3462"/>
    <x v="66"/>
    <n v="1088.1600000000001"/>
    <n v="362.52"/>
    <n v="725.6400000000001"/>
    <x v="0"/>
    <s v="JACKETS4296424"/>
  </r>
  <r>
    <n v="202005"/>
    <x v="0"/>
    <x v="4"/>
    <x v="0"/>
    <x v="18"/>
    <x v="0"/>
    <x v="0"/>
    <x v="27"/>
    <x v="3463"/>
    <x v="16"/>
    <n v="64"/>
    <n v="56.8"/>
    <n v="7.2000000000000028"/>
    <x v="0"/>
    <s v="TRAVEL GIFTS4293600"/>
  </r>
  <r>
    <n v="202005"/>
    <x v="0"/>
    <x v="4"/>
    <x v="0"/>
    <x v="18"/>
    <x v="0"/>
    <x v="7"/>
    <x v="29"/>
    <x v="3464"/>
    <x v="78"/>
    <n v="1620"/>
    <n v="886.26"/>
    <n v="733.74"/>
    <x v="0"/>
    <s v="CERAMICS4293604"/>
  </r>
  <r>
    <n v="202005"/>
    <x v="0"/>
    <x v="4"/>
    <x v="0"/>
    <x v="18"/>
    <x v="0"/>
    <x v="5"/>
    <x v="23"/>
    <x v="3465"/>
    <x v="249"/>
    <n v="1280"/>
    <n v="120.42"/>
    <n v="1159.58"/>
    <x v="0"/>
    <s v="SAFETY AUTO &amp; TOOLS4293881"/>
  </r>
  <r>
    <n v="202005"/>
    <x v="0"/>
    <x v="4"/>
    <x v="0"/>
    <x v="18"/>
    <x v="0"/>
    <x v="5"/>
    <x v="23"/>
    <x v="3466"/>
    <x v="318"/>
    <n v="254.8"/>
    <n v="19.559999999999999"/>
    <n v="235.24"/>
    <x v="0"/>
    <s v="SAFETY AUTO &amp; TOOLS4294972"/>
  </r>
  <r>
    <n v="202005"/>
    <x v="0"/>
    <x v="4"/>
    <x v="0"/>
    <x v="18"/>
    <x v="0"/>
    <x v="3"/>
    <x v="15"/>
    <x v="3465"/>
    <x v="468"/>
    <n v="422"/>
    <n v="49.88"/>
    <n v="372.12"/>
    <x v="0"/>
    <s v="DECORATION CHARGES4293881"/>
  </r>
  <r>
    <n v="202005"/>
    <x v="0"/>
    <x v="4"/>
    <x v="0"/>
    <x v="18"/>
    <x v="0"/>
    <x v="3"/>
    <x v="15"/>
    <x v="3466"/>
    <x v="409"/>
    <n v="127"/>
    <n v="23.08"/>
    <n v="103.92"/>
    <x v="0"/>
    <s v="DECORATION CHARGES4294972"/>
  </r>
  <r>
    <n v="202005"/>
    <x v="0"/>
    <x v="4"/>
    <x v="0"/>
    <x v="22"/>
    <x v="0"/>
    <x v="0"/>
    <x v="26"/>
    <x v="3467"/>
    <x v="12"/>
    <n v="834"/>
    <n v="258.16000000000003"/>
    <n v="575.83999999999992"/>
    <x v="0"/>
    <s v="DUFFELS4291344"/>
  </r>
  <r>
    <n v="202005"/>
    <x v="0"/>
    <x v="4"/>
    <x v="0"/>
    <x v="23"/>
    <x v="1"/>
    <x v="7"/>
    <x v="31"/>
    <x v="3468"/>
    <x v="31"/>
    <n v="1143"/>
    <n v="450.54"/>
    <n v="692.46"/>
    <x v="0"/>
    <s v="MUGS &amp; TUMBLERS4290525"/>
  </r>
  <r>
    <n v="202005"/>
    <x v="0"/>
    <x v="4"/>
    <x v="0"/>
    <x v="23"/>
    <x v="1"/>
    <x v="1"/>
    <x v="2"/>
    <x v="3469"/>
    <x v="48"/>
    <n v="417"/>
    <n v="119.98"/>
    <n v="297.02"/>
    <x v="0"/>
    <s v="UMBRELLAS4295656"/>
  </r>
  <r>
    <n v="202005"/>
    <x v="0"/>
    <x v="4"/>
    <x v="0"/>
    <x v="23"/>
    <x v="1"/>
    <x v="1"/>
    <x v="3"/>
    <x v="3470"/>
    <x v="32"/>
    <n v="460"/>
    <n v="236.78"/>
    <n v="223.22"/>
    <x v="0"/>
    <s v="WRITING4294111"/>
  </r>
  <r>
    <n v="202005"/>
    <x v="0"/>
    <x v="4"/>
    <x v="0"/>
    <x v="23"/>
    <x v="1"/>
    <x v="5"/>
    <x v="24"/>
    <x v="3471"/>
    <x v="16"/>
    <n v="318"/>
    <n v="211.56"/>
    <n v="106.44"/>
    <x v="0"/>
    <s v="HBA4291238"/>
  </r>
  <r>
    <n v="202005"/>
    <x v="0"/>
    <x v="4"/>
    <x v="0"/>
    <x v="23"/>
    <x v="1"/>
    <x v="5"/>
    <x v="24"/>
    <x v="3472"/>
    <x v="21"/>
    <n v="635"/>
    <n v="464.66"/>
    <n v="170.33999999999997"/>
    <x v="0"/>
    <s v="HBA4291567"/>
  </r>
  <r>
    <n v="202005"/>
    <x v="0"/>
    <x v="4"/>
    <x v="0"/>
    <x v="23"/>
    <x v="1"/>
    <x v="5"/>
    <x v="10"/>
    <x v="3473"/>
    <x v="38"/>
    <n v="916.98"/>
    <n v="513.55999999999995"/>
    <n v="403.42000000000007"/>
    <x v="0"/>
    <s v="HOUSEWARES4292978"/>
  </r>
  <r>
    <n v="202005"/>
    <x v="0"/>
    <x v="4"/>
    <x v="0"/>
    <x v="23"/>
    <x v="1"/>
    <x v="3"/>
    <x v="15"/>
    <x v="3468"/>
    <x v="103"/>
    <n v="235"/>
    <n v="3.44"/>
    <n v="231.56"/>
    <x v="0"/>
    <s v="DECORATION CHARGES4290525"/>
  </r>
  <r>
    <n v="202005"/>
    <x v="0"/>
    <x v="4"/>
    <x v="0"/>
    <x v="23"/>
    <x v="1"/>
    <x v="3"/>
    <x v="15"/>
    <x v="3473"/>
    <x v="123"/>
    <n v="159.76"/>
    <n v="1.46"/>
    <n v="158.29999999999998"/>
    <x v="0"/>
    <s v="DECORATION CHARGES4292978"/>
  </r>
  <r>
    <n v="202005"/>
    <x v="0"/>
    <x v="4"/>
    <x v="0"/>
    <x v="23"/>
    <x v="1"/>
    <x v="3"/>
    <x v="15"/>
    <x v="3470"/>
    <x v="40"/>
    <n v="350"/>
    <n v="37.880000000000003"/>
    <n v="312.12"/>
    <x v="0"/>
    <s v="DECORATION CHARGES4294111"/>
  </r>
  <r>
    <n v="202005"/>
    <x v="0"/>
    <x v="4"/>
    <x v="0"/>
    <x v="23"/>
    <x v="1"/>
    <x v="3"/>
    <x v="15"/>
    <x v="3469"/>
    <x v="49"/>
    <n v="143"/>
    <n v="31.08"/>
    <n v="111.92"/>
    <x v="0"/>
    <s v="DECORATION CHARGES4295656"/>
  </r>
  <r>
    <n v="202005"/>
    <x v="0"/>
    <x v="4"/>
    <x v="0"/>
    <x v="23"/>
    <x v="1"/>
    <x v="6"/>
    <x v="12"/>
    <x v="3474"/>
    <x v="34"/>
    <n v="59.28"/>
    <n v="22.7"/>
    <n v="36.58"/>
    <x v="0"/>
    <s v="POWER4292104"/>
  </r>
  <r>
    <n v="202005"/>
    <x v="0"/>
    <x v="4"/>
    <x v="0"/>
    <x v="24"/>
    <x v="1"/>
    <x v="5"/>
    <x v="10"/>
    <x v="3475"/>
    <x v="1"/>
    <n v="14.4"/>
    <n v="4.2"/>
    <n v="10.199999999999999"/>
    <x v="0"/>
    <s v="HOUSEWARES4292284"/>
  </r>
  <r>
    <n v="202005"/>
    <x v="0"/>
    <x v="4"/>
    <x v="0"/>
    <x v="24"/>
    <x v="1"/>
    <x v="3"/>
    <x v="15"/>
    <x v="3475"/>
    <x v="155"/>
    <n v="119.2"/>
    <n v="36.58"/>
    <n v="82.62"/>
    <x v="0"/>
    <s v="DECORATION CHARGES4292284"/>
  </r>
  <r>
    <n v="202005"/>
    <x v="0"/>
    <x v="4"/>
    <x v="0"/>
    <x v="29"/>
    <x v="1"/>
    <x v="1"/>
    <x v="2"/>
    <x v="3476"/>
    <x v="16"/>
    <n v="714"/>
    <n v="387.66"/>
    <n v="326.33999999999997"/>
    <x v="0"/>
    <s v="UMBRELLAS4292849"/>
  </r>
  <r>
    <n v="202005"/>
    <x v="0"/>
    <x v="4"/>
    <x v="0"/>
    <x v="29"/>
    <x v="1"/>
    <x v="5"/>
    <x v="23"/>
    <x v="3477"/>
    <x v="32"/>
    <n v="660"/>
    <n v="299.24"/>
    <n v="360.76"/>
    <x v="0"/>
    <s v="SAFETY AUTO &amp; TOOLS4290589"/>
  </r>
  <r>
    <n v="202005"/>
    <x v="0"/>
    <x v="4"/>
    <x v="0"/>
    <x v="29"/>
    <x v="1"/>
    <x v="3"/>
    <x v="15"/>
    <x v="3477"/>
    <x v="40"/>
    <n v="409"/>
    <n v="60.02"/>
    <n v="348.98"/>
    <x v="0"/>
    <s v="DECORATION CHARGES4290589"/>
  </r>
  <r>
    <n v="202005"/>
    <x v="0"/>
    <x v="4"/>
    <x v="0"/>
    <x v="29"/>
    <x v="1"/>
    <x v="3"/>
    <x v="15"/>
    <x v="3476"/>
    <x v="50"/>
    <n v="228"/>
    <n v="37.159999999999997"/>
    <n v="190.84"/>
    <x v="0"/>
    <s v="DECORATION CHARGES4292849"/>
  </r>
  <r>
    <n v="202005"/>
    <x v="0"/>
    <x v="4"/>
    <x v="0"/>
    <x v="29"/>
    <x v="1"/>
    <x v="6"/>
    <x v="11"/>
    <x v="3478"/>
    <x v="34"/>
    <n v="56.62"/>
    <n v="22.54"/>
    <n v="34.08"/>
    <x v="0"/>
    <s v="AUDIO4293395"/>
  </r>
  <r>
    <n v="202005"/>
    <x v="0"/>
    <x v="4"/>
    <x v="0"/>
    <x v="31"/>
    <x v="1"/>
    <x v="5"/>
    <x v="24"/>
    <x v="3479"/>
    <x v="32"/>
    <n v="420"/>
    <n v="234.76"/>
    <n v="185.24"/>
    <x v="0"/>
    <s v="HBA4290590"/>
  </r>
  <r>
    <n v="202005"/>
    <x v="0"/>
    <x v="4"/>
    <x v="0"/>
    <x v="31"/>
    <x v="1"/>
    <x v="3"/>
    <x v="15"/>
    <x v="3479"/>
    <x v="40"/>
    <n v="290"/>
    <n v="37.880000000000003"/>
    <n v="252.12"/>
    <x v="0"/>
    <s v="DECORATION CHARGES4290590"/>
  </r>
  <r>
    <n v="202005"/>
    <x v="0"/>
    <x v="4"/>
    <x v="0"/>
    <x v="613"/>
    <x v="1"/>
    <x v="2"/>
    <x v="5"/>
    <x v="3480"/>
    <x v="9"/>
    <n v="66.72"/>
    <n v="34.880000000000003"/>
    <n v="31.839999999999996"/>
    <x v="0"/>
    <s v="POLOS4296286"/>
  </r>
  <r>
    <n v="202005"/>
    <x v="0"/>
    <x v="4"/>
    <x v="0"/>
    <x v="444"/>
    <x v="0"/>
    <x v="2"/>
    <x v="5"/>
    <x v="3481"/>
    <x v="2"/>
    <n v="99.8"/>
    <n v="81.16"/>
    <n v="18.64"/>
    <x v="0"/>
    <s v="POLOS4294787"/>
  </r>
  <r>
    <n v="202005"/>
    <x v="0"/>
    <x v="4"/>
    <x v="0"/>
    <x v="444"/>
    <x v="0"/>
    <x v="2"/>
    <x v="6"/>
    <x v="3481"/>
    <x v="48"/>
    <n v="242"/>
    <n v="107.56"/>
    <n v="134.44"/>
    <x v="0"/>
    <s v="T-SHIRTS &amp; ACTIVE TOPS4294787"/>
  </r>
  <r>
    <n v="202005"/>
    <x v="0"/>
    <x v="4"/>
    <x v="0"/>
    <x v="444"/>
    <x v="0"/>
    <x v="4"/>
    <x v="8"/>
    <x v="3481"/>
    <x v="7"/>
    <n v="167.2"/>
    <n v="67.819999999999993"/>
    <n v="99.38"/>
    <x v="0"/>
    <s v="JACKETS4294787"/>
  </r>
  <r>
    <n v="202005"/>
    <x v="0"/>
    <x v="4"/>
    <x v="0"/>
    <x v="444"/>
    <x v="0"/>
    <x v="4"/>
    <x v="34"/>
    <x v="3481"/>
    <x v="8"/>
    <n v="135.91999999999999"/>
    <n v="104.66"/>
    <n v="31.259999999999991"/>
    <x v="0"/>
    <s v="VESTS-BODYWARMERS4294787"/>
  </r>
  <r>
    <n v="202005"/>
    <x v="0"/>
    <x v="4"/>
    <x v="0"/>
    <x v="602"/>
    <x v="1"/>
    <x v="1"/>
    <x v="3"/>
    <x v="3482"/>
    <x v="13"/>
    <n v="2.2599999999999998"/>
    <n v="1.1000000000000001"/>
    <n v="1.1599999999999997"/>
    <x v="0"/>
    <s v="WRITING4294926"/>
  </r>
  <r>
    <n v="202005"/>
    <x v="0"/>
    <x v="4"/>
    <x v="0"/>
    <x v="32"/>
    <x v="0"/>
    <x v="2"/>
    <x v="5"/>
    <x v="3483"/>
    <x v="158"/>
    <n v="429.44"/>
    <n v="163.82"/>
    <n v="265.62"/>
    <x v="0"/>
    <s v="POLOS4289778"/>
  </r>
  <r>
    <n v="202005"/>
    <x v="0"/>
    <x v="4"/>
    <x v="0"/>
    <x v="32"/>
    <x v="0"/>
    <x v="2"/>
    <x v="6"/>
    <x v="3483"/>
    <x v="96"/>
    <n v="1494.72"/>
    <n v="558.79999999999995"/>
    <n v="935.92000000000007"/>
    <x v="0"/>
    <s v="T-SHIRTS &amp; ACTIVE TOPS4289778"/>
  </r>
  <r>
    <n v="202005"/>
    <x v="0"/>
    <x v="4"/>
    <x v="0"/>
    <x v="32"/>
    <x v="0"/>
    <x v="10"/>
    <x v="36"/>
    <x v="3484"/>
    <x v="7"/>
    <n v="35.96"/>
    <n v="38.18"/>
    <n v="-2.2199999999999989"/>
    <x v="0"/>
    <s v="SHIRTS4293581"/>
  </r>
  <r>
    <n v="202005"/>
    <x v="0"/>
    <x v="4"/>
    <x v="0"/>
    <x v="33"/>
    <x v="0"/>
    <x v="5"/>
    <x v="24"/>
    <x v="3485"/>
    <x v="469"/>
    <n v="2160"/>
    <n v="1750.88"/>
    <n v="409.11999999999989"/>
    <x v="0"/>
    <s v="HBA4291343"/>
  </r>
  <r>
    <n v="202005"/>
    <x v="0"/>
    <x v="4"/>
    <x v="0"/>
    <x v="33"/>
    <x v="0"/>
    <x v="5"/>
    <x v="23"/>
    <x v="3486"/>
    <x v="16"/>
    <n v="342"/>
    <n v="212"/>
    <n v="130"/>
    <x v="0"/>
    <s v="SAFETY AUTO &amp; TOOLS4295220"/>
  </r>
  <r>
    <n v="202005"/>
    <x v="0"/>
    <x v="4"/>
    <x v="0"/>
    <x v="35"/>
    <x v="1"/>
    <x v="1"/>
    <x v="3"/>
    <x v="3487"/>
    <x v="61"/>
    <n v="180.72"/>
    <n v="72.84"/>
    <n v="107.88"/>
    <x v="0"/>
    <s v="WRITING4293854"/>
  </r>
  <r>
    <n v="202005"/>
    <x v="0"/>
    <x v="4"/>
    <x v="0"/>
    <x v="35"/>
    <x v="1"/>
    <x v="3"/>
    <x v="15"/>
    <x v="3487"/>
    <x v="115"/>
    <n v="280.83999999999997"/>
    <n v="30.14"/>
    <n v="250.7"/>
    <x v="0"/>
    <s v="DECORATION CHARGES4293854"/>
  </r>
  <r>
    <n v="202005"/>
    <x v="0"/>
    <x v="4"/>
    <x v="0"/>
    <x v="562"/>
    <x v="1"/>
    <x v="7"/>
    <x v="13"/>
    <x v="3488"/>
    <x v="20"/>
    <n v="936"/>
    <n v="468.2"/>
    <n v="467.8"/>
    <x v="0"/>
    <s v="SPORT BOTTLES4295666"/>
  </r>
  <r>
    <n v="202005"/>
    <x v="0"/>
    <x v="4"/>
    <x v="0"/>
    <x v="562"/>
    <x v="1"/>
    <x v="3"/>
    <x v="15"/>
    <x v="3488"/>
    <x v="25"/>
    <n v="394"/>
    <n v="27.18"/>
    <n v="366.82"/>
    <x v="0"/>
    <s v="DECORATION CHARGES4295666"/>
  </r>
  <r>
    <n v="202005"/>
    <x v="0"/>
    <x v="4"/>
    <x v="0"/>
    <x v="38"/>
    <x v="1"/>
    <x v="7"/>
    <x v="13"/>
    <x v="3489"/>
    <x v="16"/>
    <n v="350"/>
    <n v="157.91999999999999"/>
    <n v="192.08"/>
    <x v="0"/>
    <s v="SPORT BOTTLES4294003"/>
  </r>
  <r>
    <n v="202005"/>
    <x v="0"/>
    <x v="4"/>
    <x v="0"/>
    <x v="38"/>
    <x v="1"/>
    <x v="5"/>
    <x v="23"/>
    <x v="3490"/>
    <x v="21"/>
    <n v="245"/>
    <n v="18.82"/>
    <n v="226.18"/>
    <x v="0"/>
    <s v="SAFETY AUTO &amp; TOOLS4291935"/>
  </r>
  <r>
    <n v="202005"/>
    <x v="0"/>
    <x v="4"/>
    <x v="0"/>
    <x v="38"/>
    <x v="1"/>
    <x v="5"/>
    <x v="23"/>
    <x v="3491"/>
    <x v="7"/>
    <n v="1.96"/>
    <n v="0.56000000000000005"/>
    <n v="1.4"/>
    <x v="0"/>
    <s v="SAFETY AUTO &amp; TOOLS4292540"/>
  </r>
  <r>
    <n v="202005"/>
    <x v="0"/>
    <x v="4"/>
    <x v="0"/>
    <x v="38"/>
    <x v="1"/>
    <x v="3"/>
    <x v="15"/>
    <x v="3490"/>
    <x v="24"/>
    <n v="145"/>
    <n v="22.88"/>
    <n v="122.12"/>
    <x v="0"/>
    <s v="DECORATION CHARGES4291935"/>
  </r>
  <r>
    <n v="202005"/>
    <x v="0"/>
    <x v="4"/>
    <x v="0"/>
    <x v="38"/>
    <x v="1"/>
    <x v="3"/>
    <x v="15"/>
    <x v="3489"/>
    <x v="42"/>
    <n v="192"/>
    <n v="23.18"/>
    <n v="168.82"/>
    <x v="0"/>
    <s v="DECORATION CHARGES4294003"/>
  </r>
  <r>
    <n v="202005"/>
    <x v="0"/>
    <x v="4"/>
    <x v="0"/>
    <x v="44"/>
    <x v="1"/>
    <x v="7"/>
    <x v="13"/>
    <x v="3492"/>
    <x v="101"/>
    <n v="4809.2"/>
    <n v="2060.7600000000002"/>
    <n v="2748.4399999999996"/>
    <x v="0"/>
    <s v="SPORT BOTTLES4293241"/>
  </r>
  <r>
    <n v="202005"/>
    <x v="0"/>
    <x v="4"/>
    <x v="0"/>
    <x v="44"/>
    <x v="1"/>
    <x v="3"/>
    <x v="15"/>
    <x v="3492"/>
    <x v="281"/>
    <n v="338.4"/>
    <n v="25.58"/>
    <n v="312.82"/>
    <x v="0"/>
    <s v="DECORATION CHARGES4293241"/>
  </r>
  <r>
    <n v="202005"/>
    <x v="0"/>
    <x v="4"/>
    <x v="0"/>
    <x v="446"/>
    <x v="0"/>
    <x v="7"/>
    <x v="13"/>
    <x v="3493"/>
    <x v="15"/>
    <n v="79"/>
    <n v="32.32"/>
    <n v="46.68"/>
    <x v="0"/>
    <s v="SPORT BOTTLES4297301"/>
  </r>
  <r>
    <n v="202005"/>
    <x v="0"/>
    <x v="4"/>
    <x v="0"/>
    <x v="446"/>
    <x v="0"/>
    <x v="5"/>
    <x v="30"/>
    <x v="3494"/>
    <x v="21"/>
    <n v="240"/>
    <n v="111.04"/>
    <n v="128.95999999999998"/>
    <x v="0"/>
    <s v="OUTDOOR &amp; LEISURE4290461"/>
  </r>
  <r>
    <n v="202005"/>
    <x v="0"/>
    <x v="4"/>
    <x v="0"/>
    <x v="446"/>
    <x v="0"/>
    <x v="5"/>
    <x v="30"/>
    <x v="3495"/>
    <x v="21"/>
    <n v="240"/>
    <n v="111.04"/>
    <n v="128.95999999999998"/>
    <x v="0"/>
    <s v="OUTDOOR &amp; LEISURE4295738"/>
  </r>
  <r>
    <n v="202005"/>
    <x v="0"/>
    <x v="4"/>
    <x v="0"/>
    <x v="446"/>
    <x v="0"/>
    <x v="3"/>
    <x v="15"/>
    <x v="3494"/>
    <x v="61"/>
    <n v="240"/>
    <n v="45.76"/>
    <n v="194.24"/>
    <x v="0"/>
    <s v="DECORATION CHARGES4290461"/>
  </r>
  <r>
    <n v="202005"/>
    <x v="0"/>
    <x v="4"/>
    <x v="0"/>
    <x v="446"/>
    <x v="0"/>
    <x v="3"/>
    <x v="15"/>
    <x v="3495"/>
    <x v="19"/>
    <n v="240"/>
    <n v="27.88"/>
    <n v="212.12"/>
    <x v="0"/>
    <s v="DECORATION CHARGES4295738"/>
  </r>
  <r>
    <n v="202005"/>
    <x v="0"/>
    <x v="4"/>
    <x v="0"/>
    <x v="46"/>
    <x v="1"/>
    <x v="2"/>
    <x v="5"/>
    <x v="3496"/>
    <x v="68"/>
    <n v="382.08"/>
    <n v="174.58"/>
    <n v="207.49999999999997"/>
    <x v="0"/>
    <s v="POLOS4295872"/>
  </r>
  <r>
    <n v="202005"/>
    <x v="0"/>
    <x v="4"/>
    <x v="0"/>
    <x v="47"/>
    <x v="1"/>
    <x v="5"/>
    <x v="23"/>
    <x v="3497"/>
    <x v="9"/>
    <n v="3.48"/>
    <n v="0.84"/>
    <n v="2.64"/>
    <x v="0"/>
    <s v="SAFETY AUTO &amp; TOOLS4291947"/>
  </r>
  <r>
    <n v="202005"/>
    <x v="0"/>
    <x v="4"/>
    <x v="0"/>
    <x v="48"/>
    <x v="0"/>
    <x v="7"/>
    <x v="31"/>
    <x v="3498"/>
    <x v="66"/>
    <n v="22.8"/>
    <n v="6.78"/>
    <n v="16.02"/>
    <x v="0"/>
    <s v="MUGS &amp; TUMBLERS4293203"/>
  </r>
  <r>
    <n v="202005"/>
    <x v="0"/>
    <x v="4"/>
    <x v="0"/>
    <x v="48"/>
    <x v="0"/>
    <x v="5"/>
    <x v="10"/>
    <x v="3498"/>
    <x v="34"/>
    <n v="33.299999999999997"/>
    <n v="14.66"/>
    <n v="18.639999999999997"/>
    <x v="0"/>
    <s v="HOUSEWARES4293203"/>
  </r>
  <r>
    <n v="202005"/>
    <x v="0"/>
    <x v="4"/>
    <x v="0"/>
    <x v="48"/>
    <x v="0"/>
    <x v="5"/>
    <x v="30"/>
    <x v="3498"/>
    <x v="7"/>
    <n v="1.84"/>
    <n v="0.8"/>
    <n v="1.04"/>
    <x v="0"/>
    <s v="OUTDOOR &amp; LEISURE4293203"/>
  </r>
  <r>
    <n v="202005"/>
    <x v="0"/>
    <x v="4"/>
    <x v="0"/>
    <x v="48"/>
    <x v="0"/>
    <x v="2"/>
    <x v="5"/>
    <x v="3498"/>
    <x v="13"/>
    <n v="161.69999999999999"/>
    <n v="47.04"/>
    <n v="114.66"/>
    <x v="0"/>
    <s v="POLOS4293203"/>
  </r>
  <r>
    <n v="202005"/>
    <x v="0"/>
    <x v="4"/>
    <x v="0"/>
    <x v="48"/>
    <x v="0"/>
    <x v="2"/>
    <x v="5"/>
    <x v="3499"/>
    <x v="8"/>
    <n v="129.36000000000001"/>
    <n v="40.28"/>
    <n v="89.080000000000013"/>
    <x v="0"/>
    <s v="POLOS4296891"/>
  </r>
  <r>
    <n v="202005"/>
    <x v="0"/>
    <x v="4"/>
    <x v="0"/>
    <x v="49"/>
    <x v="1"/>
    <x v="1"/>
    <x v="17"/>
    <x v="3500"/>
    <x v="16"/>
    <n v="148"/>
    <n v="78.3"/>
    <n v="69.7"/>
    <x v="0"/>
    <s v="GENERAL4293357"/>
  </r>
  <r>
    <n v="202005"/>
    <x v="0"/>
    <x v="4"/>
    <x v="0"/>
    <x v="49"/>
    <x v="1"/>
    <x v="3"/>
    <x v="15"/>
    <x v="3500"/>
    <x v="50"/>
    <n v="210"/>
    <n v="37.76"/>
    <n v="172.24"/>
    <x v="0"/>
    <s v="DECORATION CHARGES4293357"/>
  </r>
  <r>
    <n v="202005"/>
    <x v="0"/>
    <x v="4"/>
    <x v="0"/>
    <x v="51"/>
    <x v="0"/>
    <x v="5"/>
    <x v="24"/>
    <x v="3501"/>
    <x v="21"/>
    <n v="635"/>
    <n v="444.88"/>
    <n v="190.12"/>
    <x v="0"/>
    <s v="HBA4290514"/>
  </r>
  <r>
    <n v="202005"/>
    <x v="0"/>
    <x v="4"/>
    <x v="0"/>
    <x v="51"/>
    <x v="0"/>
    <x v="5"/>
    <x v="24"/>
    <x v="3502"/>
    <x v="15"/>
    <n v="242"/>
    <n v="104.8"/>
    <n v="137.19999999999999"/>
    <x v="0"/>
    <s v="HBA4290580"/>
  </r>
  <r>
    <n v="202005"/>
    <x v="0"/>
    <x v="4"/>
    <x v="0"/>
    <x v="51"/>
    <x v="0"/>
    <x v="5"/>
    <x v="24"/>
    <x v="3503"/>
    <x v="16"/>
    <n v="318"/>
    <n v="211.56"/>
    <n v="106.44"/>
    <x v="0"/>
    <s v="HBA4290799"/>
  </r>
  <r>
    <n v="202005"/>
    <x v="0"/>
    <x v="4"/>
    <x v="0"/>
    <x v="51"/>
    <x v="0"/>
    <x v="5"/>
    <x v="24"/>
    <x v="3504"/>
    <x v="16"/>
    <n v="318"/>
    <n v="211.56"/>
    <n v="106.44"/>
    <x v="0"/>
    <s v="HBA4291138"/>
  </r>
  <r>
    <n v="202005"/>
    <x v="0"/>
    <x v="4"/>
    <x v="0"/>
    <x v="51"/>
    <x v="0"/>
    <x v="5"/>
    <x v="24"/>
    <x v="3505"/>
    <x v="21"/>
    <n v="635"/>
    <n v="464.66"/>
    <n v="170.33999999999997"/>
    <x v="0"/>
    <s v="HBA4291414"/>
  </r>
  <r>
    <n v="202005"/>
    <x v="0"/>
    <x v="4"/>
    <x v="0"/>
    <x v="51"/>
    <x v="0"/>
    <x v="5"/>
    <x v="24"/>
    <x v="3506"/>
    <x v="16"/>
    <n v="318"/>
    <n v="211.56"/>
    <n v="106.44"/>
    <x v="0"/>
    <s v="HBA4291416"/>
  </r>
  <r>
    <n v="202005"/>
    <x v="0"/>
    <x v="4"/>
    <x v="0"/>
    <x v="51"/>
    <x v="0"/>
    <x v="5"/>
    <x v="24"/>
    <x v="3507"/>
    <x v="21"/>
    <n v="635"/>
    <n v="464.66"/>
    <n v="170.33999999999997"/>
    <x v="0"/>
    <s v="HBA4291877"/>
  </r>
  <r>
    <n v="202005"/>
    <x v="0"/>
    <x v="4"/>
    <x v="0"/>
    <x v="51"/>
    <x v="0"/>
    <x v="5"/>
    <x v="24"/>
    <x v="3508"/>
    <x v="21"/>
    <n v="635"/>
    <n v="464.66"/>
    <n v="170.33999999999997"/>
    <x v="0"/>
    <s v="HBA4292421"/>
  </r>
  <r>
    <n v="202005"/>
    <x v="0"/>
    <x v="4"/>
    <x v="0"/>
    <x v="51"/>
    <x v="0"/>
    <x v="5"/>
    <x v="24"/>
    <x v="3509"/>
    <x v="15"/>
    <n v="242"/>
    <n v="135.44"/>
    <n v="106.56"/>
    <x v="0"/>
    <s v="HBA4292631"/>
  </r>
  <r>
    <n v="202005"/>
    <x v="0"/>
    <x v="4"/>
    <x v="0"/>
    <x v="53"/>
    <x v="0"/>
    <x v="5"/>
    <x v="23"/>
    <x v="3510"/>
    <x v="18"/>
    <n v="290"/>
    <n v="81.96"/>
    <n v="208.04000000000002"/>
    <x v="0"/>
    <s v="SAFETY AUTO &amp; TOOLS4294520"/>
  </r>
  <r>
    <n v="202005"/>
    <x v="0"/>
    <x v="4"/>
    <x v="0"/>
    <x v="53"/>
    <x v="0"/>
    <x v="2"/>
    <x v="5"/>
    <x v="3511"/>
    <x v="1"/>
    <n v="162"/>
    <n v="100.9"/>
    <n v="61.099999999999994"/>
    <x v="0"/>
    <s v="POLOS4294080"/>
  </r>
  <r>
    <n v="202005"/>
    <x v="0"/>
    <x v="4"/>
    <x v="0"/>
    <x v="53"/>
    <x v="0"/>
    <x v="3"/>
    <x v="15"/>
    <x v="3511"/>
    <x v="71"/>
    <n v="111.2"/>
    <n v="15.58"/>
    <n v="95.62"/>
    <x v="0"/>
    <s v="DECORATION CHARGES4294080"/>
  </r>
  <r>
    <n v="202005"/>
    <x v="0"/>
    <x v="4"/>
    <x v="0"/>
    <x v="54"/>
    <x v="1"/>
    <x v="5"/>
    <x v="23"/>
    <x v="3512"/>
    <x v="21"/>
    <n v="245"/>
    <n v="18.82"/>
    <n v="226.18"/>
    <x v="0"/>
    <s v="SAFETY AUTO &amp; TOOLS4292259"/>
  </r>
  <r>
    <n v="202005"/>
    <x v="0"/>
    <x v="4"/>
    <x v="0"/>
    <x v="54"/>
    <x v="1"/>
    <x v="5"/>
    <x v="23"/>
    <x v="3513"/>
    <x v="18"/>
    <n v="440"/>
    <n v="37.64"/>
    <n v="402.36"/>
    <x v="0"/>
    <s v="SAFETY AUTO &amp; TOOLS4293307"/>
  </r>
  <r>
    <n v="202005"/>
    <x v="0"/>
    <x v="4"/>
    <x v="0"/>
    <x v="54"/>
    <x v="1"/>
    <x v="3"/>
    <x v="15"/>
    <x v="3512"/>
    <x v="24"/>
    <n v="145"/>
    <n v="22.88"/>
    <n v="122.12"/>
    <x v="0"/>
    <s v="DECORATION CHARGES4292259"/>
  </r>
  <r>
    <n v="202005"/>
    <x v="0"/>
    <x v="4"/>
    <x v="0"/>
    <x v="54"/>
    <x v="1"/>
    <x v="3"/>
    <x v="15"/>
    <x v="3513"/>
    <x v="19"/>
    <n v="280"/>
    <n v="30.02"/>
    <n v="249.98"/>
    <x v="0"/>
    <s v="DECORATION CHARGES4293307"/>
  </r>
  <r>
    <n v="202005"/>
    <x v="0"/>
    <x v="4"/>
    <x v="0"/>
    <x v="55"/>
    <x v="1"/>
    <x v="1"/>
    <x v="3"/>
    <x v="3514"/>
    <x v="18"/>
    <n v="150"/>
    <n v="81.180000000000007"/>
    <n v="68.819999999999993"/>
    <x v="0"/>
    <s v="WRITING4295117"/>
  </r>
  <r>
    <n v="202005"/>
    <x v="0"/>
    <x v="4"/>
    <x v="0"/>
    <x v="55"/>
    <x v="1"/>
    <x v="3"/>
    <x v="15"/>
    <x v="3514"/>
    <x v="19"/>
    <n v="150"/>
    <n v="27.88"/>
    <n v="122.12"/>
    <x v="0"/>
    <s v="DECORATION CHARGES4295117"/>
  </r>
  <r>
    <n v="202005"/>
    <x v="0"/>
    <x v="4"/>
    <x v="0"/>
    <x v="57"/>
    <x v="0"/>
    <x v="0"/>
    <x v="26"/>
    <x v="3515"/>
    <x v="102"/>
    <n v="255.84"/>
    <n v="69.16"/>
    <n v="186.68"/>
    <x v="0"/>
    <s v="DUFFELS4296206"/>
  </r>
  <r>
    <n v="202005"/>
    <x v="0"/>
    <x v="4"/>
    <x v="0"/>
    <x v="453"/>
    <x v="1"/>
    <x v="1"/>
    <x v="3"/>
    <x v="3516"/>
    <x v="470"/>
    <n v="701"/>
    <n v="440.5"/>
    <n v="260.5"/>
    <x v="0"/>
    <s v="WRITING4292345"/>
  </r>
  <r>
    <n v="202005"/>
    <x v="0"/>
    <x v="4"/>
    <x v="0"/>
    <x v="453"/>
    <x v="1"/>
    <x v="3"/>
    <x v="15"/>
    <x v="3516"/>
    <x v="471"/>
    <n v="670.9"/>
    <n v="87.98"/>
    <n v="582.91999999999996"/>
    <x v="0"/>
    <s v="DECORATION CHARGES4292345"/>
  </r>
  <r>
    <n v="202005"/>
    <x v="0"/>
    <x v="4"/>
    <x v="0"/>
    <x v="58"/>
    <x v="0"/>
    <x v="1"/>
    <x v="2"/>
    <x v="3517"/>
    <x v="48"/>
    <n v="433"/>
    <n v="166.14"/>
    <n v="266.86"/>
    <x v="0"/>
    <s v="UMBRELLAS4295703"/>
  </r>
  <r>
    <n v="202005"/>
    <x v="0"/>
    <x v="4"/>
    <x v="0"/>
    <x v="58"/>
    <x v="0"/>
    <x v="3"/>
    <x v="15"/>
    <x v="3517"/>
    <x v="49"/>
    <n v="143"/>
    <n v="31.08"/>
    <n v="111.92"/>
    <x v="0"/>
    <s v="DECORATION CHARGES4295703"/>
  </r>
  <r>
    <n v="202005"/>
    <x v="0"/>
    <x v="4"/>
    <x v="0"/>
    <x v="60"/>
    <x v="1"/>
    <x v="1"/>
    <x v="1"/>
    <x v="3518"/>
    <x v="7"/>
    <n v="0.96"/>
    <n v="0.24"/>
    <n v="0.72"/>
    <x v="0"/>
    <s v="DESKTOP4293612"/>
  </r>
  <r>
    <n v="202005"/>
    <x v="0"/>
    <x v="4"/>
    <x v="0"/>
    <x v="60"/>
    <x v="1"/>
    <x v="1"/>
    <x v="14"/>
    <x v="3519"/>
    <x v="33"/>
    <n v="9120"/>
    <n v="6407.4"/>
    <n v="2712.6000000000004"/>
    <x v="0"/>
    <s v="STATIONERY4169438"/>
  </r>
  <r>
    <n v="202005"/>
    <x v="0"/>
    <x v="4"/>
    <x v="0"/>
    <x v="60"/>
    <x v="1"/>
    <x v="5"/>
    <x v="23"/>
    <x v="3518"/>
    <x v="8"/>
    <n v="3.12"/>
    <n v="0.84"/>
    <n v="2.2800000000000002"/>
    <x v="0"/>
    <s v="SAFETY AUTO &amp; TOOLS4293612"/>
  </r>
  <r>
    <n v="202005"/>
    <x v="0"/>
    <x v="4"/>
    <x v="0"/>
    <x v="61"/>
    <x v="1"/>
    <x v="1"/>
    <x v="3"/>
    <x v="3520"/>
    <x v="7"/>
    <n v="40.479999999999997"/>
    <n v="22.1"/>
    <n v="18.379999999999995"/>
    <x v="0"/>
    <s v="WRITING4294451"/>
  </r>
  <r>
    <n v="202005"/>
    <x v="0"/>
    <x v="4"/>
    <x v="0"/>
    <x v="61"/>
    <x v="1"/>
    <x v="1"/>
    <x v="3"/>
    <x v="3521"/>
    <x v="12"/>
    <n v="327.60000000000002"/>
    <n v="232.28"/>
    <n v="95.320000000000022"/>
    <x v="0"/>
    <s v="WRITING4296132"/>
  </r>
  <r>
    <n v="202005"/>
    <x v="0"/>
    <x v="4"/>
    <x v="0"/>
    <x v="61"/>
    <x v="1"/>
    <x v="1"/>
    <x v="3"/>
    <x v="3522"/>
    <x v="12"/>
    <n v="327.60000000000002"/>
    <n v="232.28"/>
    <n v="95.320000000000022"/>
    <x v="0"/>
    <s v="WRITING4296933"/>
  </r>
  <r>
    <n v="202005"/>
    <x v="0"/>
    <x v="4"/>
    <x v="0"/>
    <x v="61"/>
    <x v="1"/>
    <x v="5"/>
    <x v="9"/>
    <x v="3521"/>
    <x v="158"/>
    <n v="126.72"/>
    <n v="60.2"/>
    <n v="66.52"/>
    <x v="0"/>
    <s v="APRON &amp; KITCHEN TEXTILES4296132"/>
  </r>
  <r>
    <n v="202005"/>
    <x v="0"/>
    <x v="4"/>
    <x v="0"/>
    <x v="61"/>
    <x v="1"/>
    <x v="5"/>
    <x v="10"/>
    <x v="3521"/>
    <x v="2"/>
    <n v="215.2"/>
    <n v="103.54"/>
    <n v="111.65999999999998"/>
    <x v="0"/>
    <s v="HOUSEWARES4296132"/>
  </r>
  <r>
    <n v="202005"/>
    <x v="0"/>
    <x v="4"/>
    <x v="0"/>
    <x v="61"/>
    <x v="1"/>
    <x v="8"/>
    <x v="16"/>
    <x v="3521"/>
    <x v="1"/>
    <n v="77.599999999999994"/>
    <n v="76.3"/>
    <n v="1.2999999999999972"/>
    <x v="0"/>
    <s v="MEMORY4296132"/>
  </r>
  <r>
    <n v="202005"/>
    <x v="0"/>
    <x v="4"/>
    <x v="0"/>
    <x v="64"/>
    <x v="1"/>
    <x v="0"/>
    <x v="18"/>
    <x v="3523"/>
    <x v="6"/>
    <n v="9.98"/>
    <n v="4.74"/>
    <n v="5.24"/>
    <x v="0"/>
    <s v="BACKPACKS4290979"/>
  </r>
  <r>
    <n v="202005"/>
    <x v="0"/>
    <x v="4"/>
    <x v="0"/>
    <x v="64"/>
    <x v="1"/>
    <x v="1"/>
    <x v="3"/>
    <x v="3524"/>
    <x v="32"/>
    <n v="320"/>
    <n v="142.69999999999999"/>
    <n v="177.3"/>
    <x v="0"/>
    <s v="WRITING4295156"/>
  </r>
  <r>
    <n v="202005"/>
    <x v="0"/>
    <x v="4"/>
    <x v="0"/>
    <x v="64"/>
    <x v="1"/>
    <x v="2"/>
    <x v="6"/>
    <x v="3523"/>
    <x v="79"/>
    <n v="162.9"/>
    <n v="72.239999999999995"/>
    <n v="90.660000000000011"/>
    <x v="0"/>
    <s v="T-SHIRTS &amp; ACTIVE TOPS4290979"/>
  </r>
  <r>
    <n v="202005"/>
    <x v="0"/>
    <x v="4"/>
    <x v="0"/>
    <x v="64"/>
    <x v="1"/>
    <x v="3"/>
    <x v="15"/>
    <x v="3524"/>
    <x v="40"/>
    <n v="220"/>
    <n v="37.880000000000003"/>
    <n v="182.12"/>
    <x v="0"/>
    <s v="DECORATION CHARGES4295156"/>
  </r>
  <r>
    <n v="202005"/>
    <x v="0"/>
    <x v="4"/>
    <x v="0"/>
    <x v="64"/>
    <x v="1"/>
    <x v="3"/>
    <x v="25"/>
    <x v="3525"/>
    <x v="472"/>
    <n v="730000"/>
    <n v="553633.22"/>
    <n v="176366.78000000003"/>
    <x v="0"/>
    <s v="NONWEARABLES OTHERS4286957"/>
  </r>
  <r>
    <n v="202005"/>
    <x v="0"/>
    <x v="4"/>
    <x v="0"/>
    <x v="64"/>
    <x v="1"/>
    <x v="3"/>
    <x v="25"/>
    <x v="3526"/>
    <x v="303"/>
    <n v="43800"/>
    <n v="33218"/>
    <n v="10582"/>
    <x v="0"/>
    <s v="NONWEARABLES OTHERS4294819"/>
  </r>
  <r>
    <n v="202005"/>
    <x v="0"/>
    <x v="4"/>
    <x v="0"/>
    <x v="65"/>
    <x v="1"/>
    <x v="0"/>
    <x v="0"/>
    <x v="3527"/>
    <x v="59"/>
    <n v="1075.2"/>
    <n v="641.05999999999995"/>
    <n v="434.1400000000001"/>
    <x v="0"/>
    <s v="BUSINESS CASES4293269"/>
  </r>
  <r>
    <n v="202005"/>
    <x v="0"/>
    <x v="4"/>
    <x v="0"/>
    <x v="65"/>
    <x v="1"/>
    <x v="9"/>
    <x v="28"/>
    <x v="3528"/>
    <x v="48"/>
    <n v="37.5"/>
    <n v="20.100000000000001"/>
    <n v="17.399999999999999"/>
    <x v="0"/>
    <s v="HEADWEAR4296166"/>
  </r>
  <r>
    <n v="202005"/>
    <x v="0"/>
    <x v="4"/>
    <x v="0"/>
    <x v="65"/>
    <x v="1"/>
    <x v="5"/>
    <x v="24"/>
    <x v="3529"/>
    <x v="16"/>
    <n v="766"/>
    <n v="568"/>
    <n v="198"/>
    <x v="0"/>
    <s v="HBA4289894"/>
  </r>
  <r>
    <n v="202005"/>
    <x v="0"/>
    <x v="4"/>
    <x v="0"/>
    <x v="65"/>
    <x v="1"/>
    <x v="3"/>
    <x v="15"/>
    <x v="3528"/>
    <x v="49"/>
    <n v="246"/>
    <n v="18.940000000000001"/>
    <n v="227.06"/>
    <x v="0"/>
    <s v="DECORATION CHARGES4296166"/>
  </r>
  <r>
    <n v="202005"/>
    <x v="0"/>
    <x v="4"/>
    <x v="0"/>
    <x v="65"/>
    <x v="1"/>
    <x v="6"/>
    <x v="32"/>
    <x v="3530"/>
    <x v="16"/>
    <n v="4790"/>
    <n v="3784"/>
    <n v="1006"/>
    <x v="0"/>
    <s v="GENERAL TECH4294217"/>
  </r>
  <r>
    <n v="202005"/>
    <x v="0"/>
    <x v="4"/>
    <x v="0"/>
    <x v="67"/>
    <x v="1"/>
    <x v="8"/>
    <x v="16"/>
    <x v="3531"/>
    <x v="20"/>
    <n v="1530"/>
    <n v="1392"/>
    <n v="138"/>
    <x v="0"/>
    <s v="MEMORY4282847"/>
  </r>
  <r>
    <n v="202005"/>
    <x v="0"/>
    <x v="4"/>
    <x v="0"/>
    <x v="74"/>
    <x v="1"/>
    <x v="1"/>
    <x v="2"/>
    <x v="3532"/>
    <x v="16"/>
    <n v="1178"/>
    <n v="454.7"/>
    <n v="723.3"/>
    <x v="0"/>
    <s v="UMBRELLAS4291683"/>
  </r>
  <r>
    <n v="202005"/>
    <x v="0"/>
    <x v="4"/>
    <x v="0"/>
    <x v="74"/>
    <x v="1"/>
    <x v="3"/>
    <x v="15"/>
    <x v="3532"/>
    <x v="42"/>
    <n v="232"/>
    <n v="23.58"/>
    <n v="208.42000000000002"/>
    <x v="0"/>
    <s v="DECORATION CHARGES4291683"/>
  </r>
  <r>
    <n v="202005"/>
    <x v="0"/>
    <x v="4"/>
    <x v="0"/>
    <x v="75"/>
    <x v="1"/>
    <x v="1"/>
    <x v="14"/>
    <x v="3533"/>
    <x v="152"/>
    <n v="11400"/>
    <n v="4664.5600000000004"/>
    <n v="6735.44"/>
    <x v="0"/>
    <s v="STATIONERY4288353"/>
  </r>
  <r>
    <n v="202005"/>
    <x v="0"/>
    <x v="4"/>
    <x v="0"/>
    <x v="75"/>
    <x v="1"/>
    <x v="8"/>
    <x v="16"/>
    <x v="3534"/>
    <x v="152"/>
    <n v="17250"/>
    <n v="11000"/>
    <n v="6250"/>
    <x v="0"/>
    <s v="MEMORY4289556"/>
  </r>
  <r>
    <n v="202005"/>
    <x v="0"/>
    <x v="4"/>
    <x v="0"/>
    <x v="75"/>
    <x v="1"/>
    <x v="3"/>
    <x v="15"/>
    <x v="3533"/>
    <x v="410"/>
    <n v="2620"/>
    <n v="150.02000000000001"/>
    <n v="2469.98"/>
    <x v="0"/>
    <s v="DECORATION CHARGES4288353"/>
  </r>
  <r>
    <n v="202005"/>
    <x v="0"/>
    <x v="4"/>
    <x v="0"/>
    <x v="614"/>
    <x v="0"/>
    <x v="5"/>
    <x v="23"/>
    <x v="3535"/>
    <x v="34"/>
    <n v="1.74"/>
    <n v="0.42"/>
    <n v="1.32"/>
    <x v="0"/>
    <s v="SAFETY AUTO &amp; TOOLS4294056"/>
  </r>
  <r>
    <n v="202005"/>
    <x v="0"/>
    <x v="4"/>
    <x v="0"/>
    <x v="76"/>
    <x v="1"/>
    <x v="1"/>
    <x v="1"/>
    <x v="3536"/>
    <x v="150"/>
    <n v="137.6"/>
    <n v="58.54"/>
    <n v="79.06"/>
    <x v="0"/>
    <s v="DESKTOP4294612"/>
  </r>
  <r>
    <n v="202005"/>
    <x v="0"/>
    <x v="4"/>
    <x v="0"/>
    <x v="76"/>
    <x v="1"/>
    <x v="3"/>
    <x v="15"/>
    <x v="3536"/>
    <x v="473"/>
    <n v="197.6"/>
    <n v="37.78"/>
    <n v="159.82"/>
    <x v="0"/>
    <s v="DECORATION CHARGES4294612"/>
  </r>
  <r>
    <n v="202005"/>
    <x v="0"/>
    <x v="4"/>
    <x v="0"/>
    <x v="79"/>
    <x v="0"/>
    <x v="5"/>
    <x v="24"/>
    <x v="3537"/>
    <x v="16"/>
    <n v="318"/>
    <n v="211.56"/>
    <n v="106.44"/>
    <x v="0"/>
    <s v="HBA4291930"/>
  </r>
  <r>
    <n v="202005"/>
    <x v="0"/>
    <x v="4"/>
    <x v="0"/>
    <x v="79"/>
    <x v="0"/>
    <x v="5"/>
    <x v="24"/>
    <x v="3538"/>
    <x v="16"/>
    <n v="318"/>
    <n v="211.56"/>
    <n v="106.44"/>
    <x v="0"/>
    <s v="HBA4292264"/>
  </r>
  <r>
    <n v="202005"/>
    <x v="0"/>
    <x v="4"/>
    <x v="0"/>
    <x v="81"/>
    <x v="0"/>
    <x v="3"/>
    <x v="15"/>
    <x v="3539"/>
    <x v="273"/>
    <n v="208"/>
    <n v="4.5199999999999996"/>
    <n v="203.48"/>
    <x v="0"/>
    <s v="DECORATION CHARGES4296501"/>
  </r>
  <r>
    <n v="202005"/>
    <x v="0"/>
    <x v="4"/>
    <x v="0"/>
    <x v="81"/>
    <x v="0"/>
    <x v="6"/>
    <x v="12"/>
    <x v="3539"/>
    <x v="212"/>
    <n v="423"/>
    <n v="225.54"/>
    <n v="197.46"/>
    <x v="0"/>
    <s v="POWER4296501"/>
  </r>
  <r>
    <n v="202005"/>
    <x v="0"/>
    <x v="4"/>
    <x v="0"/>
    <x v="615"/>
    <x v="1"/>
    <x v="1"/>
    <x v="3"/>
    <x v="3540"/>
    <x v="32"/>
    <n v="360"/>
    <n v="178.66"/>
    <n v="181.34"/>
    <x v="0"/>
    <s v="WRITING4293161"/>
  </r>
  <r>
    <n v="202005"/>
    <x v="0"/>
    <x v="4"/>
    <x v="0"/>
    <x v="615"/>
    <x v="1"/>
    <x v="3"/>
    <x v="15"/>
    <x v="3540"/>
    <x v="40"/>
    <n v="290"/>
    <n v="35.46"/>
    <n v="254.54"/>
    <x v="0"/>
    <s v="DECORATION CHARGES4293161"/>
  </r>
  <r>
    <n v="202005"/>
    <x v="0"/>
    <x v="4"/>
    <x v="0"/>
    <x v="85"/>
    <x v="1"/>
    <x v="0"/>
    <x v="20"/>
    <x v="3541"/>
    <x v="21"/>
    <n v="235"/>
    <n v="123.04"/>
    <n v="111.96"/>
    <x v="0"/>
    <s v="TOTES4290284"/>
  </r>
  <r>
    <n v="202005"/>
    <x v="0"/>
    <x v="4"/>
    <x v="0"/>
    <x v="85"/>
    <x v="1"/>
    <x v="5"/>
    <x v="30"/>
    <x v="3542"/>
    <x v="13"/>
    <n v="34.08"/>
    <n v="11.16"/>
    <n v="22.919999999999998"/>
    <x v="0"/>
    <s v="OUTDOOR &amp; LEISURE4296536"/>
  </r>
  <r>
    <n v="202005"/>
    <x v="0"/>
    <x v="4"/>
    <x v="0"/>
    <x v="85"/>
    <x v="1"/>
    <x v="3"/>
    <x v="15"/>
    <x v="3541"/>
    <x v="24"/>
    <n v="245"/>
    <n v="38.58"/>
    <n v="206.42000000000002"/>
    <x v="0"/>
    <s v="DECORATION CHARGES4290284"/>
  </r>
  <r>
    <n v="202005"/>
    <x v="0"/>
    <x v="4"/>
    <x v="0"/>
    <x v="87"/>
    <x v="0"/>
    <x v="5"/>
    <x v="24"/>
    <x v="3543"/>
    <x v="0"/>
    <n v="260"/>
    <n v="217.74"/>
    <n v="42.259999999999991"/>
    <x v="0"/>
    <s v="HBA4296152"/>
  </r>
  <r>
    <n v="202005"/>
    <x v="0"/>
    <x v="4"/>
    <x v="0"/>
    <x v="458"/>
    <x v="1"/>
    <x v="0"/>
    <x v="18"/>
    <x v="3544"/>
    <x v="31"/>
    <n v="171"/>
    <n v="69.400000000000006"/>
    <n v="101.6"/>
    <x v="0"/>
    <s v="BACKPACKS4292664"/>
  </r>
  <r>
    <n v="202005"/>
    <x v="0"/>
    <x v="4"/>
    <x v="0"/>
    <x v="458"/>
    <x v="1"/>
    <x v="0"/>
    <x v="18"/>
    <x v="3545"/>
    <x v="2"/>
    <n v="951.8"/>
    <n v="263.18"/>
    <n v="688.61999999999989"/>
    <x v="0"/>
    <s v="BACKPACKS4295469"/>
  </r>
  <r>
    <n v="202005"/>
    <x v="0"/>
    <x v="4"/>
    <x v="0"/>
    <x v="458"/>
    <x v="1"/>
    <x v="5"/>
    <x v="23"/>
    <x v="3546"/>
    <x v="98"/>
    <n v="7.84"/>
    <n v="2.2400000000000002"/>
    <n v="5.6"/>
    <x v="0"/>
    <s v="SAFETY AUTO &amp; TOOLS4294920"/>
  </r>
  <r>
    <n v="202005"/>
    <x v="0"/>
    <x v="4"/>
    <x v="0"/>
    <x v="458"/>
    <x v="1"/>
    <x v="3"/>
    <x v="15"/>
    <x v="3544"/>
    <x v="103"/>
    <n v="352"/>
    <n v="44.22"/>
    <n v="307.77999999999997"/>
    <x v="0"/>
    <s v="DECORATION CHARGES4292664"/>
  </r>
  <r>
    <n v="202005"/>
    <x v="0"/>
    <x v="4"/>
    <x v="0"/>
    <x v="458"/>
    <x v="1"/>
    <x v="3"/>
    <x v="15"/>
    <x v="3545"/>
    <x v="66"/>
    <n v="202.4"/>
    <n v="27.68"/>
    <n v="174.72"/>
    <x v="0"/>
    <s v="DECORATION CHARGES4295469"/>
  </r>
  <r>
    <n v="202005"/>
    <x v="0"/>
    <x v="4"/>
    <x v="0"/>
    <x v="88"/>
    <x v="1"/>
    <x v="5"/>
    <x v="23"/>
    <x v="3547"/>
    <x v="6"/>
    <n v="0.98"/>
    <n v="0.28000000000000003"/>
    <n v="0.7"/>
    <x v="0"/>
    <s v="SAFETY AUTO &amp; TOOLS4294533"/>
  </r>
  <r>
    <n v="202005"/>
    <x v="0"/>
    <x v="4"/>
    <x v="0"/>
    <x v="89"/>
    <x v="1"/>
    <x v="0"/>
    <x v="18"/>
    <x v="3548"/>
    <x v="313"/>
    <n v="134.52000000000001"/>
    <n v="54.6"/>
    <n v="79.920000000000016"/>
    <x v="0"/>
    <s v="BACKPACKS4283976"/>
  </r>
  <r>
    <n v="202005"/>
    <x v="0"/>
    <x v="4"/>
    <x v="0"/>
    <x v="89"/>
    <x v="1"/>
    <x v="1"/>
    <x v="17"/>
    <x v="3549"/>
    <x v="217"/>
    <n v="404"/>
    <n v="515.1"/>
    <n v="-111.10000000000002"/>
    <x v="0"/>
    <s v="GENERAL4292640"/>
  </r>
  <r>
    <n v="202005"/>
    <x v="0"/>
    <x v="4"/>
    <x v="0"/>
    <x v="89"/>
    <x v="1"/>
    <x v="1"/>
    <x v="14"/>
    <x v="3550"/>
    <x v="16"/>
    <n v="262"/>
    <n v="118.64"/>
    <n v="143.36000000000001"/>
    <x v="0"/>
    <s v="STATIONERY4292549"/>
  </r>
  <r>
    <n v="202005"/>
    <x v="0"/>
    <x v="4"/>
    <x v="0"/>
    <x v="89"/>
    <x v="1"/>
    <x v="1"/>
    <x v="14"/>
    <x v="3551"/>
    <x v="12"/>
    <n v="131.4"/>
    <n v="49.02"/>
    <n v="82.38"/>
    <x v="0"/>
    <s v="STATIONERY4295863"/>
  </r>
  <r>
    <n v="202005"/>
    <x v="0"/>
    <x v="4"/>
    <x v="0"/>
    <x v="89"/>
    <x v="1"/>
    <x v="1"/>
    <x v="14"/>
    <x v="3552"/>
    <x v="16"/>
    <n v="416"/>
    <n v="163.41999999999999"/>
    <n v="252.58"/>
    <x v="0"/>
    <s v="STATIONERY4296045"/>
  </r>
  <r>
    <n v="202005"/>
    <x v="0"/>
    <x v="4"/>
    <x v="0"/>
    <x v="89"/>
    <x v="1"/>
    <x v="1"/>
    <x v="3"/>
    <x v="3553"/>
    <x v="397"/>
    <n v="199.08"/>
    <n v="119.62"/>
    <n v="79.460000000000008"/>
    <x v="0"/>
    <s v="WRITING4296267"/>
  </r>
  <r>
    <n v="202005"/>
    <x v="0"/>
    <x v="4"/>
    <x v="0"/>
    <x v="89"/>
    <x v="1"/>
    <x v="5"/>
    <x v="23"/>
    <x v="3548"/>
    <x v="313"/>
    <n v="493.24"/>
    <n v="213.38"/>
    <n v="279.86"/>
    <x v="0"/>
    <s v="SAFETY AUTO &amp; TOOLS4283976"/>
  </r>
  <r>
    <n v="202005"/>
    <x v="0"/>
    <x v="4"/>
    <x v="0"/>
    <x v="89"/>
    <x v="1"/>
    <x v="5"/>
    <x v="23"/>
    <x v="3554"/>
    <x v="16"/>
    <n v="418"/>
    <n v="180.82"/>
    <n v="237.18"/>
    <x v="0"/>
    <s v="SAFETY AUTO &amp; TOOLS4291955"/>
  </r>
  <r>
    <n v="202005"/>
    <x v="0"/>
    <x v="4"/>
    <x v="0"/>
    <x v="89"/>
    <x v="1"/>
    <x v="3"/>
    <x v="15"/>
    <x v="3548"/>
    <x v="474"/>
    <n v="1041.52"/>
    <n v="104.08"/>
    <n v="937.43999999999994"/>
    <x v="0"/>
    <s v="DECORATION CHARGES4283976"/>
  </r>
  <r>
    <n v="202005"/>
    <x v="0"/>
    <x v="4"/>
    <x v="0"/>
    <x v="89"/>
    <x v="1"/>
    <x v="3"/>
    <x v="15"/>
    <x v="3554"/>
    <x v="42"/>
    <n v="214"/>
    <n v="40.44"/>
    <n v="173.56"/>
    <x v="0"/>
    <s v="DECORATION CHARGES4291955"/>
  </r>
  <r>
    <n v="202005"/>
    <x v="0"/>
    <x v="4"/>
    <x v="0"/>
    <x v="89"/>
    <x v="1"/>
    <x v="3"/>
    <x v="15"/>
    <x v="3550"/>
    <x v="42"/>
    <n v="203"/>
    <n v="25.06"/>
    <n v="177.94"/>
    <x v="0"/>
    <s v="DECORATION CHARGES4292549"/>
  </r>
  <r>
    <n v="202005"/>
    <x v="0"/>
    <x v="4"/>
    <x v="0"/>
    <x v="89"/>
    <x v="1"/>
    <x v="3"/>
    <x v="15"/>
    <x v="3551"/>
    <x v="72"/>
    <n v="204.2"/>
    <n v="51.36"/>
    <n v="152.83999999999997"/>
    <x v="0"/>
    <s v="DECORATION CHARGES4295863"/>
  </r>
  <r>
    <n v="202005"/>
    <x v="0"/>
    <x v="4"/>
    <x v="0"/>
    <x v="89"/>
    <x v="1"/>
    <x v="3"/>
    <x v="15"/>
    <x v="3552"/>
    <x v="42"/>
    <n v="230"/>
    <n v="25.06"/>
    <n v="204.94"/>
    <x v="0"/>
    <s v="DECORATION CHARGES4296045"/>
  </r>
  <r>
    <n v="202005"/>
    <x v="0"/>
    <x v="4"/>
    <x v="0"/>
    <x v="89"/>
    <x v="1"/>
    <x v="3"/>
    <x v="15"/>
    <x v="3553"/>
    <x v="398"/>
    <n v="269.08"/>
    <n v="37.58"/>
    <n v="231.5"/>
    <x v="0"/>
    <s v="DECORATION CHARGES4296267"/>
  </r>
  <r>
    <n v="202005"/>
    <x v="0"/>
    <x v="4"/>
    <x v="0"/>
    <x v="90"/>
    <x v="1"/>
    <x v="0"/>
    <x v="20"/>
    <x v="3555"/>
    <x v="32"/>
    <n v="1020"/>
    <n v="800"/>
    <n v="220"/>
    <x v="0"/>
    <s v="TOTES4292229"/>
  </r>
  <r>
    <n v="202005"/>
    <x v="0"/>
    <x v="4"/>
    <x v="0"/>
    <x v="90"/>
    <x v="1"/>
    <x v="1"/>
    <x v="14"/>
    <x v="3556"/>
    <x v="6"/>
    <n v="19.86"/>
    <n v="13.4"/>
    <n v="6.4599999999999991"/>
    <x v="0"/>
    <s v="STATIONERY4294032"/>
  </r>
  <r>
    <n v="202005"/>
    <x v="0"/>
    <x v="4"/>
    <x v="0"/>
    <x v="90"/>
    <x v="1"/>
    <x v="1"/>
    <x v="2"/>
    <x v="3556"/>
    <x v="34"/>
    <n v="51.24"/>
    <n v="16.920000000000002"/>
    <n v="34.32"/>
    <x v="0"/>
    <s v="UMBRELLAS4294032"/>
  </r>
  <r>
    <n v="202005"/>
    <x v="0"/>
    <x v="4"/>
    <x v="0"/>
    <x v="91"/>
    <x v="1"/>
    <x v="0"/>
    <x v="27"/>
    <x v="3557"/>
    <x v="7"/>
    <n v="7.68"/>
    <n v="2.2400000000000002"/>
    <n v="5.4399999999999995"/>
    <x v="0"/>
    <s v="TRAVEL GIFTS4294877"/>
  </r>
  <r>
    <n v="202005"/>
    <x v="0"/>
    <x v="4"/>
    <x v="0"/>
    <x v="91"/>
    <x v="1"/>
    <x v="0"/>
    <x v="27"/>
    <x v="3558"/>
    <x v="7"/>
    <n v="7.68"/>
    <n v="2.2400000000000002"/>
    <n v="5.4399999999999995"/>
    <x v="0"/>
    <s v="TRAVEL GIFTS4296189"/>
  </r>
  <r>
    <n v="202005"/>
    <x v="0"/>
    <x v="4"/>
    <x v="0"/>
    <x v="91"/>
    <x v="1"/>
    <x v="9"/>
    <x v="28"/>
    <x v="3557"/>
    <x v="6"/>
    <n v="1.84"/>
    <n v="0.76"/>
    <n v="1.08"/>
    <x v="0"/>
    <s v="HEADWEAR4294877"/>
  </r>
  <r>
    <n v="202005"/>
    <x v="0"/>
    <x v="4"/>
    <x v="0"/>
    <x v="91"/>
    <x v="1"/>
    <x v="9"/>
    <x v="28"/>
    <x v="3558"/>
    <x v="6"/>
    <n v="1.84"/>
    <n v="0.76"/>
    <n v="1.08"/>
    <x v="0"/>
    <s v="HEADWEAR4296189"/>
  </r>
  <r>
    <n v="202005"/>
    <x v="0"/>
    <x v="4"/>
    <x v="0"/>
    <x v="92"/>
    <x v="0"/>
    <x v="0"/>
    <x v="20"/>
    <x v="3559"/>
    <x v="21"/>
    <n v="225"/>
    <n v="128.66"/>
    <n v="96.34"/>
    <x v="0"/>
    <s v="TOTES4293342"/>
  </r>
  <r>
    <n v="202005"/>
    <x v="0"/>
    <x v="4"/>
    <x v="0"/>
    <x v="92"/>
    <x v="0"/>
    <x v="5"/>
    <x v="23"/>
    <x v="3560"/>
    <x v="8"/>
    <n v="3.92"/>
    <n v="1.1200000000000001"/>
    <n v="2.8"/>
    <x v="0"/>
    <s v="SAFETY AUTO &amp; TOOLS4292027"/>
  </r>
  <r>
    <n v="202005"/>
    <x v="0"/>
    <x v="4"/>
    <x v="0"/>
    <x v="92"/>
    <x v="0"/>
    <x v="3"/>
    <x v="15"/>
    <x v="3559"/>
    <x v="24"/>
    <n v="280"/>
    <n v="96.92"/>
    <n v="183.07999999999998"/>
    <x v="0"/>
    <s v="DECORATION CHARGES4293342"/>
  </r>
  <r>
    <n v="202005"/>
    <x v="0"/>
    <x v="4"/>
    <x v="0"/>
    <x v="94"/>
    <x v="0"/>
    <x v="1"/>
    <x v="3"/>
    <x v="3561"/>
    <x v="32"/>
    <n v="200"/>
    <n v="87.36"/>
    <n v="112.64"/>
    <x v="0"/>
    <s v="WRITING4291512"/>
  </r>
  <r>
    <n v="202005"/>
    <x v="0"/>
    <x v="4"/>
    <x v="0"/>
    <x v="94"/>
    <x v="0"/>
    <x v="5"/>
    <x v="23"/>
    <x v="3562"/>
    <x v="18"/>
    <n v="290"/>
    <n v="81.96"/>
    <n v="208.04000000000002"/>
    <x v="0"/>
    <s v="SAFETY AUTO &amp; TOOLS4292457"/>
  </r>
  <r>
    <n v="202005"/>
    <x v="0"/>
    <x v="4"/>
    <x v="0"/>
    <x v="94"/>
    <x v="0"/>
    <x v="3"/>
    <x v="15"/>
    <x v="3561"/>
    <x v="40"/>
    <n v="270"/>
    <n v="35.46"/>
    <n v="234.54"/>
    <x v="0"/>
    <s v="DECORATION CHARGES4291512"/>
  </r>
  <r>
    <n v="202005"/>
    <x v="0"/>
    <x v="4"/>
    <x v="0"/>
    <x v="99"/>
    <x v="1"/>
    <x v="5"/>
    <x v="24"/>
    <x v="3563"/>
    <x v="28"/>
    <n v="349.8"/>
    <n v="230.54"/>
    <n v="119.26000000000002"/>
    <x v="0"/>
    <s v="HBA4295102"/>
  </r>
  <r>
    <n v="202005"/>
    <x v="0"/>
    <x v="4"/>
    <x v="0"/>
    <x v="99"/>
    <x v="1"/>
    <x v="5"/>
    <x v="23"/>
    <x v="3564"/>
    <x v="73"/>
    <n v="790"/>
    <n v="245.86"/>
    <n v="544.14"/>
    <x v="0"/>
    <s v="SAFETY AUTO &amp; TOOLS4290830"/>
  </r>
  <r>
    <n v="202005"/>
    <x v="0"/>
    <x v="4"/>
    <x v="0"/>
    <x v="99"/>
    <x v="1"/>
    <x v="5"/>
    <x v="23"/>
    <x v="3565"/>
    <x v="98"/>
    <n v="7.84"/>
    <n v="2.2400000000000002"/>
    <n v="5.6"/>
    <x v="0"/>
    <s v="SAFETY AUTO &amp; TOOLS4292947"/>
  </r>
  <r>
    <n v="202005"/>
    <x v="0"/>
    <x v="4"/>
    <x v="0"/>
    <x v="102"/>
    <x v="1"/>
    <x v="5"/>
    <x v="23"/>
    <x v="3566"/>
    <x v="18"/>
    <n v="290"/>
    <n v="81.96"/>
    <n v="208.04000000000002"/>
    <x v="0"/>
    <s v="SAFETY AUTO &amp; TOOLS4291068"/>
  </r>
  <r>
    <n v="202005"/>
    <x v="0"/>
    <x v="4"/>
    <x v="0"/>
    <x v="102"/>
    <x v="1"/>
    <x v="5"/>
    <x v="23"/>
    <x v="3567"/>
    <x v="9"/>
    <n v="5.88"/>
    <n v="1.68"/>
    <n v="4.2"/>
    <x v="0"/>
    <s v="SAFETY AUTO &amp; TOOLS4291290"/>
  </r>
  <r>
    <n v="202005"/>
    <x v="0"/>
    <x v="4"/>
    <x v="0"/>
    <x v="102"/>
    <x v="1"/>
    <x v="3"/>
    <x v="15"/>
    <x v="3566"/>
    <x v="19"/>
    <n v="200"/>
    <n v="27.88"/>
    <n v="172.12"/>
    <x v="0"/>
    <s v="DECORATION CHARGES4291068"/>
  </r>
  <r>
    <n v="202005"/>
    <x v="0"/>
    <x v="4"/>
    <x v="0"/>
    <x v="103"/>
    <x v="1"/>
    <x v="5"/>
    <x v="23"/>
    <x v="3568"/>
    <x v="21"/>
    <n v="245"/>
    <n v="18.82"/>
    <n v="226.18"/>
    <x v="0"/>
    <s v="SAFETY AUTO &amp; TOOLS4293366"/>
  </r>
  <r>
    <n v="202005"/>
    <x v="0"/>
    <x v="4"/>
    <x v="0"/>
    <x v="103"/>
    <x v="1"/>
    <x v="5"/>
    <x v="23"/>
    <x v="3569"/>
    <x v="7"/>
    <n v="1.96"/>
    <n v="0.56000000000000005"/>
    <n v="1.4"/>
    <x v="0"/>
    <s v="SAFETY AUTO &amp; TOOLS4293559"/>
  </r>
  <r>
    <n v="202005"/>
    <x v="0"/>
    <x v="4"/>
    <x v="0"/>
    <x v="103"/>
    <x v="1"/>
    <x v="3"/>
    <x v="15"/>
    <x v="3568"/>
    <x v="24"/>
    <n v="145"/>
    <n v="22.88"/>
    <n v="122.12"/>
    <x v="0"/>
    <s v="DECORATION CHARGES4293366"/>
  </r>
  <r>
    <n v="202005"/>
    <x v="0"/>
    <x v="4"/>
    <x v="0"/>
    <x v="104"/>
    <x v="0"/>
    <x v="0"/>
    <x v="27"/>
    <x v="3570"/>
    <x v="15"/>
    <n v="32"/>
    <n v="28.94"/>
    <n v="3.0599999999999987"/>
    <x v="0"/>
    <s v="TRAVEL GIFTS4296938"/>
  </r>
  <r>
    <n v="202005"/>
    <x v="0"/>
    <x v="4"/>
    <x v="0"/>
    <x v="616"/>
    <x v="0"/>
    <x v="5"/>
    <x v="23"/>
    <x v="3571"/>
    <x v="18"/>
    <n v="440"/>
    <n v="37.64"/>
    <n v="402.36"/>
    <x v="0"/>
    <s v="SAFETY AUTO &amp; TOOLS4292011"/>
  </r>
  <r>
    <n v="202005"/>
    <x v="0"/>
    <x v="4"/>
    <x v="0"/>
    <x v="616"/>
    <x v="0"/>
    <x v="3"/>
    <x v="15"/>
    <x v="3571"/>
    <x v="19"/>
    <n v="200"/>
    <n v="27.88"/>
    <n v="172.12"/>
    <x v="0"/>
    <s v="DECORATION CHARGES4292011"/>
  </r>
  <r>
    <n v="202005"/>
    <x v="0"/>
    <x v="4"/>
    <x v="0"/>
    <x v="105"/>
    <x v="0"/>
    <x v="1"/>
    <x v="1"/>
    <x v="3572"/>
    <x v="1"/>
    <n v="229.2"/>
    <n v="83.9"/>
    <n v="145.29999999999998"/>
    <x v="0"/>
    <s v="DESKTOP4296832"/>
  </r>
  <r>
    <n v="202005"/>
    <x v="0"/>
    <x v="4"/>
    <x v="0"/>
    <x v="106"/>
    <x v="1"/>
    <x v="7"/>
    <x v="35"/>
    <x v="3573"/>
    <x v="71"/>
    <n v="329.7"/>
    <n v="137.24"/>
    <n v="192.45999999999998"/>
    <x v="0"/>
    <s v="SPECIALTIES &amp; PACKAGING4292605"/>
  </r>
  <r>
    <n v="202005"/>
    <x v="0"/>
    <x v="4"/>
    <x v="0"/>
    <x v="106"/>
    <x v="1"/>
    <x v="3"/>
    <x v="15"/>
    <x v="3573"/>
    <x v="205"/>
    <n v="282.98"/>
    <n v="34.24"/>
    <n v="248.74"/>
    <x v="0"/>
    <s v="DECORATION CHARGES4292605"/>
  </r>
  <r>
    <n v="202005"/>
    <x v="0"/>
    <x v="4"/>
    <x v="0"/>
    <x v="617"/>
    <x v="1"/>
    <x v="5"/>
    <x v="24"/>
    <x v="3574"/>
    <x v="21"/>
    <n v="635"/>
    <n v="464.66"/>
    <n v="170.33999999999997"/>
    <x v="0"/>
    <s v="HBA4291425"/>
  </r>
  <r>
    <n v="202005"/>
    <x v="0"/>
    <x v="4"/>
    <x v="0"/>
    <x v="617"/>
    <x v="1"/>
    <x v="5"/>
    <x v="24"/>
    <x v="3575"/>
    <x v="16"/>
    <n v="318"/>
    <n v="211.56"/>
    <n v="106.44"/>
    <x v="0"/>
    <s v="HBA4291939"/>
  </r>
  <r>
    <n v="202005"/>
    <x v="0"/>
    <x v="4"/>
    <x v="0"/>
    <x v="566"/>
    <x v="1"/>
    <x v="5"/>
    <x v="23"/>
    <x v="3576"/>
    <x v="33"/>
    <n v="1000"/>
    <n v="327.8"/>
    <n v="672.2"/>
    <x v="0"/>
    <s v="SAFETY AUTO &amp; TOOLS4290845"/>
  </r>
  <r>
    <n v="202005"/>
    <x v="0"/>
    <x v="4"/>
    <x v="0"/>
    <x v="566"/>
    <x v="1"/>
    <x v="5"/>
    <x v="23"/>
    <x v="3577"/>
    <x v="18"/>
    <n v="250"/>
    <n v="81.96"/>
    <n v="168.04000000000002"/>
    <x v="0"/>
    <s v="SAFETY AUTO &amp; TOOLS4291125"/>
  </r>
  <r>
    <n v="202005"/>
    <x v="0"/>
    <x v="4"/>
    <x v="0"/>
    <x v="566"/>
    <x v="1"/>
    <x v="5"/>
    <x v="23"/>
    <x v="3578"/>
    <x v="475"/>
    <n v="2035"/>
    <n v="206.98"/>
    <n v="1828.02"/>
    <x v="0"/>
    <s v="SAFETY AUTO &amp; TOOLS4294440"/>
  </r>
  <r>
    <n v="202005"/>
    <x v="0"/>
    <x v="4"/>
    <x v="0"/>
    <x v="566"/>
    <x v="1"/>
    <x v="5"/>
    <x v="23"/>
    <x v="3579"/>
    <x v="21"/>
    <n v="245"/>
    <n v="18.82"/>
    <n v="226.18"/>
    <x v="0"/>
    <s v="SAFETY AUTO &amp; TOOLS4294455"/>
  </r>
  <r>
    <n v="202005"/>
    <x v="0"/>
    <x v="4"/>
    <x v="0"/>
    <x v="566"/>
    <x v="1"/>
    <x v="3"/>
    <x v="15"/>
    <x v="3576"/>
    <x v="89"/>
    <n v="510"/>
    <n v="57.88"/>
    <n v="452.12"/>
    <x v="0"/>
    <s v="DECORATION CHARGES4290845"/>
  </r>
  <r>
    <n v="202005"/>
    <x v="0"/>
    <x v="4"/>
    <x v="0"/>
    <x v="566"/>
    <x v="1"/>
    <x v="3"/>
    <x v="15"/>
    <x v="3578"/>
    <x v="476"/>
    <n v="765"/>
    <n v="90.76"/>
    <n v="674.24"/>
    <x v="0"/>
    <s v="DECORATION CHARGES4294440"/>
  </r>
  <r>
    <n v="202005"/>
    <x v="0"/>
    <x v="4"/>
    <x v="0"/>
    <x v="566"/>
    <x v="1"/>
    <x v="3"/>
    <x v="25"/>
    <x v="3580"/>
    <x v="18"/>
    <n v="4580"/>
    <n v="3203.16"/>
    <n v="1376.8400000000001"/>
    <x v="0"/>
    <s v="NONWEARABLES OTHERS4284700"/>
  </r>
  <r>
    <n v="202005"/>
    <x v="0"/>
    <x v="4"/>
    <x v="0"/>
    <x v="618"/>
    <x v="1"/>
    <x v="5"/>
    <x v="10"/>
    <x v="3581"/>
    <x v="6"/>
    <n v="17.98"/>
    <n v="10.06"/>
    <n v="7.92"/>
    <x v="0"/>
    <s v="HOUSEWARES4295490"/>
  </r>
  <r>
    <n v="202005"/>
    <x v="0"/>
    <x v="4"/>
    <x v="0"/>
    <x v="619"/>
    <x v="0"/>
    <x v="8"/>
    <x v="16"/>
    <x v="3582"/>
    <x v="21"/>
    <n v="940"/>
    <n v="835"/>
    <n v="105"/>
    <x v="0"/>
    <s v="MEMORY4294140"/>
  </r>
  <r>
    <n v="202005"/>
    <x v="0"/>
    <x v="4"/>
    <x v="1"/>
    <x v="107"/>
    <x v="1"/>
    <x v="5"/>
    <x v="30"/>
    <x v="3583"/>
    <x v="6"/>
    <n v="15.74"/>
    <n v="7.08"/>
    <n v="8.66"/>
    <x v="0"/>
    <s v="OUTDOOR &amp; LEISURE1560452"/>
  </r>
  <r>
    <n v="202005"/>
    <x v="0"/>
    <x v="4"/>
    <x v="1"/>
    <x v="107"/>
    <x v="1"/>
    <x v="2"/>
    <x v="5"/>
    <x v="3583"/>
    <x v="2"/>
    <n v="141.80000000000001"/>
    <n v="74.94"/>
    <n v="66.860000000000014"/>
    <x v="0"/>
    <s v="POLOS1560452"/>
  </r>
  <r>
    <n v="202005"/>
    <x v="0"/>
    <x v="4"/>
    <x v="1"/>
    <x v="107"/>
    <x v="1"/>
    <x v="2"/>
    <x v="5"/>
    <x v="3584"/>
    <x v="79"/>
    <n v="196.5"/>
    <n v="93.18"/>
    <n v="103.32"/>
    <x v="0"/>
    <s v="POLOS1561021"/>
  </r>
  <r>
    <n v="202005"/>
    <x v="0"/>
    <x v="4"/>
    <x v="1"/>
    <x v="107"/>
    <x v="1"/>
    <x v="2"/>
    <x v="6"/>
    <x v="2610"/>
    <x v="8"/>
    <n v="30.32"/>
    <n v="19.62"/>
    <n v="10.7"/>
    <x v="0"/>
    <s v="T-SHIRTS &amp; ACTIVE TOPS1558750"/>
  </r>
  <r>
    <n v="202005"/>
    <x v="0"/>
    <x v="4"/>
    <x v="1"/>
    <x v="107"/>
    <x v="1"/>
    <x v="2"/>
    <x v="6"/>
    <x v="3585"/>
    <x v="15"/>
    <n v="299"/>
    <n v="231.16"/>
    <n v="67.84"/>
    <x v="0"/>
    <s v="T-SHIRTS &amp; ACTIVE TOPS1561179"/>
  </r>
  <r>
    <n v="202005"/>
    <x v="0"/>
    <x v="4"/>
    <x v="1"/>
    <x v="620"/>
    <x v="0"/>
    <x v="2"/>
    <x v="5"/>
    <x v="3586"/>
    <x v="184"/>
    <n v="199.42"/>
    <n v="87.18"/>
    <n v="112.23999999999998"/>
    <x v="0"/>
    <s v="POLOS1560650"/>
  </r>
  <r>
    <n v="202005"/>
    <x v="0"/>
    <x v="4"/>
    <x v="1"/>
    <x v="620"/>
    <x v="0"/>
    <x v="2"/>
    <x v="6"/>
    <x v="3586"/>
    <x v="34"/>
    <n v="23.64"/>
    <n v="12"/>
    <n v="11.64"/>
    <x v="0"/>
    <s v="T-SHIRTS &amp; ACTIVE TOPS1560650"/>
  </r>
  <r>
    <n v="202005"/>
    <x v="0"/>
    <x v="4"/>
    <x v="1"/>
    <x v="109"/>
    <x v="1"/>
    <x v="5"/>
    <x v="24"/>
    <x v="3587"/>
    <x v="13"/>
    <n v="10"/>
    <n v="1"/>
    <n v="9"/>
    <x v="0"/>
    <s v="HBA1560790"/>
  </r>
  <r>
    <n v="202005"/>
    <x v="0"/>
    <x v="4"/>
    <x v="1"/>
    <x v="109"/>
    <x v="1"/>
    <x v="5"/>
    <x v="23"/>
    <x v="3587"/>
    <x v="7"/>
    <n v="1.1599999999999999"/>
    <n v="0.28000000000000003"/>
    <n v="0.87999999999999989"/>
    <x v="0"/>
    <s v="SAFETY AUTO &amp; TOOLS1560790"/>
  </r>
  <r>
    <n v="202005"/>
    <x v="0"/>
    <x v="4"/>
    <x v="1"/>
    <x v="110"/>
    <x v="1"/>
    <x v="2"/>
    <x v="6"/>
    <x v="3588"/>
    <x v="155"/>
    <n v="63.8"/>
    <n v="72.94"/>
    <n v="-9.14"/>
    <x v="0"/>
    <s v="T-SHIRTS &amp; ACTIVE TOPS1560190"/>
  </r>
  <r>
    <n v="202005"/>
    <x v="0"/>
    <x v="4"/>
    <x v="1"/>
    <x v="110"/>
    <x v="1"/>
    <x v="3"/>
    <x v="15"/>
    <x v="3588"/>
    <x v="382"/>
    <n v="274.08"/>
    <n v="82.2"/>
    <n v="191.88"/>
    <x v="0"/>
    <s v="DECORATION CHARGES1560190"/>
  </r>
  <r>
    <n v="202005"/>
    <x v="0"/>
    <x v="4"/>
    <x v="1"/>
    <x v="569"/>
    <x v="1"/>
    <x v="0"/>
    <x v="19"/>
    <x v="3589"/>
    <x v="44"/>
    <n v="1182.3599999999999"/>
    <n v="786.94"/>
    <n v="395.41999999999985"/>
    <x v="0"/>
    <s v="COOLERS1560352"/>
  </r>
  <r>
    <n v="202005"/>
    <x v="0"/>
    <x v="4"/>
    <x v="1"/>
    <x v="569"/>
    <x v="1"/>
    <x v="0"/>
    <x v="27"/>
    <x v="3590"/>
    <x v="16"/>
    <n v="258"/>
    <n v="141.68"/>
    <n v="116.32"/>
    <x v="0"/>
    <s v="TRAVEL GIFTS1561384"/>
  </r>
  <r>
    <n v="202005"/>
    <x v="0"/>
    <x v="4"/>
    <x v="1"/>
    <x v="569"/>
    <x v="1"/>
    <x v="7"/>
    <x v="31"/>
    <x v="3591"/>
    <x v="23"/>
    <n v="669.78"/>
    <n v="318.86"/>
    <n v="350.91999999999996"/>
    <x v="0"/>
    <s v="MUGS &amp; TUMBLERS1560975"/>
  </r>
  <r>
    <n v="202005"/>
    <x v="0"/>
    <x v="4"/>
    <x v="1"/>
    <x v="569"/>
    <x v="1"/>
    <x v="1"/>
    <x v="2"/>
    <x v="3589"/>
    <x v="9"/>
    <n v="43.68"/>
    <n v="23.24"/>
    <n v="20.440000000000001"/>
    <x v="0"/>
    <s v="UMBRELLAS1560352"/>
  </r>
  <r>
    <n v="202005"/>
    <x v="0"/>
    <x v="4"/>
    <x v="1"/>
    <x v="569"/>
    <x v="1"/>
    <x v="3"/>
    <x v="15"/>
    <x v="3591"/>
    <x v="348"/>
    <n v="162.69999999999999"/>
    <n v="36.979999999999997"/>
    <n v="125.72"/>
    <x v="0"/>
    <s v="DECORATION CHARGES1560975"/>
  </r>
  <r>
    <n v="202005"/>
    <x v="0"/>
    <x v="4"/>
    <x v="1"/>
    <x v="116"/>
    <x v="1"/>
    <x v="5"/>
    <x v="23"/>
    <x v="3592"/>
    <x v="13"/>
    <n v="2.9"/>
    <n v="0.7"/>
    <n v="2.2000000000000002"/>
    <x v="0"/>
    <s v="SAFETY AUTO &amp; TOOLS1560792"/>
  </r>
  <r>
    <n v="202005"/>
    <x v="0"/>
    <x v="4"/>
    <x v="1"/>
    <x v="118"/>
    <x v="0"/>
    <x v="0"/>
    <x v="27"/>
    <x v="3593"/>
    <x v="33"/>
    <n v="3680"/>
    <n v="2316.88"/>
    <n v="1363.12"/>
    <x v="0"/>
    <s v="TRAVEL GIFTS1560849"/>
  </r>
  <r>
    <n v="202005"/>
    <x v="0"/>
    <x v="4"/>
    <x v="1"/>
    <x v="119"/>
    <x v="1"/>
    <x v="7"/>
    <x v="29"/>
    <x v="3594"/>
    <x v="21"/>
    <n v="1195"/>
    <n v="392.2"/>
    <n v="802.8"/>
    <x v="0"/>
    <s v="CERAMICS1561085"/>
  </r>
  <r>
    <n v="202005"/>
    <x v="0"/>
    <x v="4"/>
    <x v="1"/>
    <x v="119"/>
    <x v="1"/>
    <x v="2"/>
    <x v="5"/>
    <x v="3595"/>
    <x v="9"/>
    <n v="41.88"/>
    <n v="32.5"/>
    <n v="9.3800000000000026"/>
    <x v="0"/>
    <s v="POLOS1561050"/>
  </r>
  <r>
    <n v="202005"/>
    <x v="0"/>
    <x v="4"/>
    <x v="1"/>
    <x v="119"/>
    <x v="1"/>
    <x v="8"/>
    <x v="16"/>
    <x v="3596"/>
    <x v="18"/>
    <n v="1920"/>
    <n v="1810"/>
    <n v="110"/>
    <x v="0"/>
    <s v="MEMORY1560536"/>
  </r>
  <r>
    <n v="202005"/>
    <x v="0"/>
    <x v="4"/>
    <x v="1"/>
    <x v="119"/>
    <x v="1"/>
    <x v="3"/>
    <x v="15"/>
    <x v="3594"/>
    <x v="61"/>
    <n v="350"/>
    <n v="45.76"/>
    <n v="304.24"/>
    <x v="0"/>
    <s v="DECORATION CHARGES1561085"/>
  </r>
  <r>
    <n v="202005"/>
    <x v="0"/>
    <x v="4"/>
    <x v="1"/>
    <x v="463"/>
    <x v="0"/>
    <x v="2"/>
    <x v="5"/>
    <x v="3597"/>
    <x v="348"/>
    <n v="966.42"/>
    <n v="476.36"/>
    <n v="490.05999999999995"/>
    <x v="0"/>
    <s v="POLOS1560540"/>
  </r>
  <r>
    <n v="202005"/>
    <x v="0"/>
    <x v="4"/>
    <x v="1"/>
    <x v="463"/>
    <x v="0"/>
    <x v="2"/>
    <x v="5"/>
    <x v="3598"/>
    <x v="212"/>
    <n v="1150.5"/>
    <n v="567.32000000000005"/>
    <n v="583.17999999999995"/>
    <x v="0"/>
    <s v="POLOS1561458"/>
  </r>
  <r>
    <n v="202005"/>
    <x v="0"/>
    <x v="4"/>
    <x v="1"/>
    <x v="123"/>
    <x v="1"/>
    <x v="0"/>
    <x v="26"/>
    <x v="3599"/>
    <x v="9"/>
    <n v="43.68"/>
    <n v="19.420000000000002"/>
    <n v="24.259999999999998"/>
    <x v="0"/>
    <s v="DUFFELS1561163"/>
  </r>
  <r>
    <n v="202005"/>
    <x v="0"/>
    <x v="4"/>
    <x v="1"/>
    <x v="123"/>
    <x v="1"/>
    <x v="6"/>
    <x v="32"/>
    <x v="3599"/>
    <x v="7"/>
    <n v="2.8"/>
    <n v="1.52"/>
    <n v="1.2799999999999998"/>
    <x v="0"/>
    <s v="GENERAL TECH1561163"/>
  </r>
  <r>
    <n v="202005"/>
    <x v="0"/>
    <x v="4"/>
    <x v="1"/>
    <x v="124"/>
    <x v="1"/>
    <x v="2"/>
    <x v="5"/>
    <x v="3600"/>
    <x v="150"/>
    <n v="798.4"/>
    <n v="479.34"/>
    <n v="319.06"/>
    <x v="0"/>
    <s v="POLOS1560458"/>
  </r>
  <r>
    <n v="202005"/>
    <x v="0"/>
    <x v="4"/>
    <x v="1"/>
    <x v="125"/>
    <x v="0"/>
    <x v="5"/>
    <x v="24"/>
    <x v="3601"/>
    <x v="140"/>
    <n v="30"/>
    <n v="2.88"/>
    <n v="27.12"/>
    <x v="0"/>
    <s v="HBA1560798"/>
  </r>
  <r>
    <n v="202005"/>
    <x v="0"/>
    <x v="4"/>
    <x v="1"/>
    <x v="126"/>
    <x v="1"/>
    <x v="0"/>
    <x v="18"/>
    <x v="3602"/>
    <x v="48"/>
    <n v="19"/>
    <n v="11.6"/>
    <n v="7.4"/>
    <x v="0"/>
    <s v="BACKPACKS1560925"/>
  </r>
  <r>
    <n v="202005"/>
    <x v="0"/>
    <x v="4"/>
    <x v="1"/>
    <x v="126"/>
    <x v="1"/>
    <x v="5"/>
    <x v="23"/>
    <x v="3603"/>
    <x v="18"/>
    <n v="290"/>
    <n v="81.96"/>
    <n v="208.04000000000002"/>
    <x v="0"/>
    <s v="SAFETY AUTO &amp; TOOLS1560382"/>
  </r>
  <r>
    <n v="202005"/>
    <x v="0"/>
    <x v="4"/>
    <x v="1"/>
    <x v="126"/>
    <x v="1"/>
    <x v="2"/>
    <x v="5"/>
    <x v="3604"/>
    <x v="477"/>
    <n v="550.79999999999995"/>
    <n v="339.52"/>
    <n v="211.27999999999997"/>
    <x v="0"/>
    <s v="POLOS1561445"/>
  </r>
  <r>
    <n v="202005"/>
    <x v="0"/>
    <x v="4"/>
    <x v="1"/>
    <x v="126"/>
    <x v="1"/>
    <x v="6"/>
    <x v="32"/>
    <x v="3605"/>
    <x v="13"/>
    <n v="196.5"/>
    <n v="181"/>
    <n v="15.5"/>
    <x v="0"/>
    <s v="GENERAL TECH1561039"/>
  </r>
  <r>
    <n v="202005"/>
    <x v="0"/>
    <x v="4"/>
    <x v="1"/>
    <x v="126"/>
    <x v="1"/>
    <x v="6"/>
    <x v="32"/>
    <x v="3606"/>
    <x v="15"/>
    <n v="2021"/>
    <n v="1690"/>
    <n v="331"/>
    <x v="0"/>
    <s v="GENERAL TECH1561402"/>
  </r>
  <r>
    <n v="202005"/>
    <x v="0"/>
    <x v="4"/>
    <x v="1"/>
    <x v="129"/>
    <x v="1"/>
    <x v="0"/>
    <x v="19"/>
    <x v="3607"/>
    <x v="7"/>
    <n v="6.98"/>
    <n v="2.64"/>
    <n v="4.34"/>
    <x v="0"/>
    <s v="COOLERS1561468"/>
  </r>
  <r>
    <n v="202005"/>
    <x v="0"/>
    <x v="4"/>
    <x v="1"/>
    <x v="129"/>
    <x v="1"/>
    <x v="0"/>
    <x v="20"/>
    <x v="3608"/>
    <x v="31"/>
    <n v="177"/>
    <n v="115.08"/>
    <n v="61.92"/>
    <x v="0"/>
    <s v="TOTES1560773"/>
  </r>
  <r>
    <n v="202005"/>
    <x v="0"/>
    <x v="4"/>
    <x v="1"/>
    <x v="129"/>
    <x v="1"/>
    <x v="9"/>
    <x v="28"/>
    <x v="3609"/>
    <x v="1"/>
    <n v="38"/>
    <n v="23.76"/>
    <n v="14.239999999999998"/>
    <x v="0"/>
    <s v="HEADWEAR1561059"/>
  </r>
  <r>
    <n v="202005"/>
    <x v="0"/>
    <x v="4"/>
    <x v="1"/>
    <x v="129"/>
    <x v="1"/>
    <x v="5"/>
    <x v="23"/>
    <x v="3610"/>
    <x v="9"/>
    <n v="3.48"/>
    <n v="0.72"/>
    <n v="2.76"/>
    <x v="0"/>
    <s v="SAFETY AUTO &amp; TOOLS1560487"/>
  </r>
  <r>
    <n v="202005"/>
    <x v="0"/>
    <x v="4"/>
    <x v="1"/>
    <x v="129"/>
    <x v="1"/>
    <x v="3"/>
    <x v="15"/>
    <x v="3608"/>
    <x v="53"/>
    <n v="276"/>
    <n v="42.16"/>
    <n v="233.84"/>
    <x v="0"/>
    <s v="DECORATION CHARGES1560773"/>
  </r>
  <r>
    <n v="202005"/>
    <x v="0"/>
    <x v="4"/>
    <x v="1"/>
    <x v="133"/>
    <x v="0"/>
    <x v="1"/>
    <x v="3"/>
    <x v="3611"/>
    <x v="15"/>
    <n v="319"/>
    <n v="194.78"/>
    <n v="124.22"/>
    <x v="0"/>
    <s v="WRITING1560981"/>
  </r>
  <r>
    <n v="202005"/>
    <x v="0"/>
    <x v="4"/>
    <x v="1"/>
    <x v="133"/>
    <x v="0"/>
    <x v="5"/>
    <x v="24"/>
    <x v="3612"/>
    <x v="7"/>
    <n v="4"/>
    <n v="1.84"/>
    <n v="2.16"/>
    <x v="0"/>
    <s v="HBA1560722"/>
  </r>
  <r>
    <n v="202005"/>
    <x v="0"/>
    <x v="4"/>
    <x v="1"/>
    <x v="133"/>
    <x v="0"/>
    <x v="5"/>
    <x v="23"/>
    <x v="3613"/>
    <x v="6"/>
    <n v="0.57999999999999996"/>
    <n v="0.14000000000000001"/>
    <n v="0.43999999999999995"/>
    <x v="0"/>
    <s v="SAFETY AUTO &amp; TOOLS1560800"/>
  </r>
  <r>
    <n v="202005"/>
    <x v="0"/>
    <x v="4"/>
    <x v="1"/>
    <x v="133"/>
    <x v="0"/>
    <x v="5"/>
    <x v="23"/>
    <x v="3614"/>
    <x v="34"/>
    <n v="2.94"/>
    <n v="0.42"/>
    <n v="2.52"/>
    <x v="0"/>
    <s v="SAFETY AUTO &amp; TOOLS1561345"/>
  </r>
  <r>
    <n v="202005"/>
    <x v="0"/>
    <x v="4"/>
    <x v="1"/>
    <x v="605"/>
    <x v="1"/>
    <x v="5"/>
    <x v="23"/>
    <x v="3615"/>
    <x v="32"/>
    <n v="1960"/>
    <n v="1300"/>
    <n v="660"/>
    <x v="0"/>
    <s v="SAFETY AUTO &amp; TOOLS1559887"/>
  </r>
  <r>
    <n v="202005"/>
    <x v="0"/>
    <x v="4"/>
    <x v="1"/>
    <x v="136"/>
    <x v="1"/>
    <x v="11"/>
    <x v="42"/>
    <x v="3616"/>
    <x v="20"/>
    <n v="852"/>
    <n v="600"/>
    <n v="252"/>
    <x v="0"/>
    <s v="WEARABLES OTHERS1561477"/>
  </r>
  <r>
    <n v="202005"/>
    <x v="0"/>
    <x v="4"/>
    <x v="1"/>
    <x v="136"/>
    <x v="1"/>
    <x v="1"/>
    <x v="17"/>
    <x v="3617"/>
    <x v="33"/>
    <n v="1120"/>
    <n v="720"/>
    <n v="400"/>
    <x v="0"/>
    <s v="GENERAL1559675"/>
  </r>
  <r>
    <n v="202005"/>
    <x v="0"/>
    <x v="4"/>
    <x v="1"/>
    <x v="136"/>
    <x v="1"/>
    <x v="5"/>
    <x v="23"/>
    <x v="3618"/>
    <x v="9"/>
    <n v="3.48"/>
    <n v="0.84"/>
    <n v="2.64"/>
    <x v="0"/>
    <s v="SAFETY AUTO &amp; TOOLS1561158"/>
  </r>
  <r>
    <n v="202005"/>
    <x v="0"/>
    <x v="4"/>
    <x v="1"/>
    <x v="136"/>
    <x v="1"/>
    <x v="2"/>
    <x v="6"/>
    <x v="1566"/>
    <x v="8"/>
    <n v="44.32"/>
    <n v="21.3"/>
    <n v="23.02"/>
    <x v="0"/>
    <s v="T-SHIRTS &amp; ACTIVE TOPS1556612"/>
  </r>
  <r>
    <n v="202005"/>
    <x v="0"/>
    <x v="4"/>
    <x v="1"/>
    <x v="136"/>
    <x v="1"/>
    <x v="6"/>
    <x v="32"/>
    <x v="3619"/>
    <x v="34"/>
    <n v="309.54000000000002"/>
    <n v="273.54000000000002"/>
    <n v="36"/>
    <x v="0"/>
    <s v="GENERAL TECH1560910"/>
  </r>
  <r>
    <n v="202005"/>
    <x v="0"/>
    <x v="4"/>
    <x v="1"/>
    <x v="138"/>
    <x v="0"/>
    <x v="5"/>
    <x v="24"/>
    <x v="3620"/>
    <x v="0"/>
    <n v="916"/>
    <n v="576"/>
    <n v="340"/>
    <x v="0"/>
    <s v="HBA1561247"/>
  </r>
  <r>
    <n v="202005"/>
    <x v="0"/>
    <x v="4"/>
    <x v="1"/>
    <x v="139"/>
    <x v="1"/>
    <x v="5"/>
    <x v="23"/>
    <x v="3621"/>
    <x v="18"/>
    <n v="490"/>
    <n v="37.64"/>
    <n v="452.36"/>
    <x v="0"/>
    <s v="SAFETY AUTO &amp; TOOLS1560655"/>
  </r>
  <r>
    <n v="202005"/>
    <x v="0"/>
    <x v="4"/>
    <x v="1"/>
    <x v="141"/>
    <x v="1"/>
    <x v="5"/>
    <x v="24"/>
    <x v="3622"/>
    <x v="9"/>
    <n v="12"/>
    <n v="1.92"/>
    <n v="10.08"/>
    <x v="0"/>
    <s v="HBA1560755"/>
  </r>
  <r>
    <n v="202005"/>
    <x v="0"/>
    <x v="4"/>
    <x v="1"/>
    <x v="141"/>
    <x v="1"/>
    <x v="6"/>
    <x v="32"/>
    <x v="3623"/>
    <x v="8"/>
    <n v="1.36"/>
    <n v="0.74"/>
    <n v="0.62000000000000011"/>
    <x v="0"/>
    <s v="GENERAL TECH1560367"/>
  </r>
  <r>
    <n v="202005"/>
    <x v="0"/>
    <x v="4"/>
    <x v="1"/>
    <x v="621"/>
    <x v="0"/>
    <x v="2"/>
    <x v="6"/>
    <x v="3624"/>
    <x v="12"/>
    <n v="75"/>
    <n v="101.36"/>
    <n v="-26.36"/>
    <x v="0"/>
    <s v="T-SHIRTS &amp; ACTIVE TOPS1560441"/>
  </r>
  <r>
    <n v="202005"/>
    <x v="0"/>
    <x v="4"/>
    <x v="1"/>
    <x v="466"/>
    <x v="0"/>
    <x v="2"/>
    <x v="5"/>
    <x v="3625"/>
    <x v="2"/>
    <n v="143"/>
    <n v="69.28"/>
    <n v="73.72"/>
    <x v="0"/>
    <s v="POLOS1560814"/>
  </r>
  <r>
    <n v="202005"/>
    <x v="0"/>
    <x v="4"/>
    <x v="1"/>
    <x v="143"/>
    <x v="0"/>
    <x v="1"/>
    <x v="3"/>
    <x v="3626"/>
    <x v="13"/>
    <n v="257.89999999999998"/>
    <n v="141.02000000000001"/>
    <n v="116.87999999999997"/>
    <x v="0"/>
    <s v="WRITING1561324"/>
  </r>
  <r>
    <n v="202005"/>
    <x v="0"/>
    <x v="4"/>
    <x v="1"/>
    <x v="144"/>
    <x v="0"/>
    <x v="5"/>
    <x v="24"/>
    <x v="3627"/>
    <x v="34"/>
    <n v="6"/>
    <n v="0.96"/>
    <n v="5.04"/>
    <x v="0"/>
    <s v="HBA1560557"/>
  </r>
  <r>
    <n v="202005"/>
    <x v="0"/>
    <x v="4"/>
    <x v="1"/>
    <x v="468"/>
    <x v="0"/>
    <x v="1"/>
    <x v="14"/>
    <x v="3628"/>
    <x v="63"/>
    <n v="222.56"/>
    <n v="123.36"/>
    <n v="99.2"/>
    <x v="0"/>
    <s v="STATIONERY1560710"/>
  </r>
  <r>
    <n v="202005"/>
    <x v="0"/>
    <x v="4"/>
    <x v="1"/>
    <x v="468"/>
    <x v="0"/>
    <x v="3"/>
    <x v="15"/>
    <x v="3628"/>
    <x v="478"/>
    <n v="170.24"/>
    <n v="6.26"/>
    <n v="163.98000000000002"/>
    <x v="0"/>
    <s v="DECORATION CHARGES1560710"/>
  </r>
  <r>
    <n v="202005"/>
    <x v="0"/>
    <x v="4"/>
    <x v="1"/>
    <x v="469"/>
    <x v="0"/>
    <x v="2"/>
    <x v="5"/>
    <x v="3629"/>
    <x v="158"/>
    <n v="229.6"/>
    <n v="105.34"/>
    <n v="124.25999999999999"/>
    <x v="0"/>
    <s v="POLOS1561126"/>
  </r>
  <r>
    <n v="202005"/>
    <x v="0"/>
    <x v="4"/>
    <x v="1"/>
    <x v="469"/>
    <x v="0"/>
    <x v="2"/>
    <x v="5"/>
    <x v="3630"/>
    <x v="15"/>
    <n v="729"/>
    <n v="404.98"/>
    <n v="324.02"/>
    <x v="0"/>
    <s v="POLOS1561485"/>
  </r>
  <r>
    <n v="202005"/>
    <x v="0"/>
    <x v="4"/>
    <x v="1"/>
    <x v="146"/>
    <x v="1"/>
    <x v="5"/>
    <x v="24"/>
    <x v="3631"/>
    <x v="9"/>
    <n v="12"/>
    <n v="2.82"/>
    <n v="9.18"/>
    <x v="0"/>
    <s v="HBA1560799"/>
  </r>
  <r>
    <n v="202005"/>
    <x v="0"/>
    <x v="4"/>
    <x v="1"/>
    <x v="622"/>
    <x v="0"/>
    <x v="2"/>
    <x v="6"/>
    <x v="3632"/>
    <x v="48"/>
    <n v="166"/>
    <n v="103.04"/>
    <n v="62.959999999999994"/>
    <x v="0"/>
    <s v="T-SHIRTS &amp; ACTIVE TOPS1560652"/>
  </r>
  <r>
    <n v="202005"/>
    <x v="0"/>
    <x v="4"/>
    <x v="1"/>
    <x v="149"/>
    <x v="0"/>
    <x v="7"/>
    <x v="13"/>
    <x v="3633"/>
    <x v="6"/>
    <n v="2.12"/>
    <n v="1.32"/>
    <n v="0.8"/>
    <x v="0"/>
    <s v="SPORT BOTTLES1560451"/>
  </r>
  <r>
    <n v="202005"/>
    <x v="0"/>
    <x v="4"/>
    <x v="1"/>
    <x v="149"/>
    <x v="0"/>
    <x v="5"/>
    <x v="24"/>
    <x v="3634"/>
    <x v="6"/>
    <n v="0"/>
    <n v="0.92"/>
    <n v="-0.92"/>
    <x v="0"/>
    <s v="HBA1560561"/>
  </r>
  <r>
    <n v="202005"/>
    <x v="0"/>
    <x v="4"/>
    <x v="1"/>
    <x v="149"/>
    <x v="0"/>
    <x v="5"/>
    <x v="23"/>
    <x v="3635"/>
    <x v="341"/>
    <n v="30000"/>
    <n v="24400"/>
    <n v="5600"/>
    <x v="0"/>
    <s v="SAFETY AUTO &amp; TOOLS1560433"/>
  </r>
  <r>
    <n v="202005"/>
    <x v="0"/>
    <x v="4"/>
    <x v="1"/>
    <x v="149"/>
    <x v="0"/>
    <x v="5"/>
    <x v="23"/>
    <x v="3636"/>
    <x v="34"/>
    <n v="1.74"/>
    <n v="0.42"/>
    <n v="1.32"/>
    <x v="0"/>
    <s v="SAFETY AUTO &amp; TOOLS1560449"/>
  </r>
  <r>
    <n v="202005"/>
    <x v="0"/>
    <x v="4"/>
    <x v="1"/>
    <x v="149"/>
    <x v="0"/>
    <x v="6"/>
    <x v="11"/>
    <x v="3637"/>
    <x v="6"/>
    <n v="29.2"/>
    <n v="22.98"/>
    <n v="6.2199999999999989"/>
    <x v="0"/>
    <s v="AUDIO1560846"/>
  </r>
  <r>
    <n v="202005"/>
    <x v="0"/>
    <x v="4"/>
    <x v="1"/>
    <x v="149"/>
    <x v="0"/>
    <x v="6"/>
    <x v="12"/>
    <x v="3633"/>
    <x v="34"/>
    <n v="5.94"/>
    <n v="17.440000000000001"/>
    <n v="-11.5"/>
    <x v="0"/>
    <s v="POWER1560451"/>
  </r>
  <r>
    <n v="202005"/>
    <x v="0"/>
    <x v="4"/>
    <x v="1"/>
    <x v="150"/>
    <x v="1"/>
    <x v="5"/>
    <x v="24"/>
    <x v="3638"/>
    <x v="9"/>
    <n v="12"/>
    <n v="1.92"/>
    <n v="10.08"/>
    <x v="0"/>
    <s v="HBA1560752"/>
  </r>
  <r>
    <n v="202005"/>
    <x v="0"/>
    <x v="4"/>
    <x v="1"/>
    <x v="150"/>
    <x v="1"/>
    <x v="5"/>
    <x v="23"/>
    <x v="3638"/>
    <x v="7"/>
    <n v="1.56"/>
    <n v="0.28000000000000003"/>
    <n v="1.28"/>
    <x v="0"/>
    <s v="SAFETY AUTO &amp; TOOLS1560752"/>
  </r>
  <r>
    <n v="202005"/>
    <x v="0"/>
    <x v="4"/>
    <x v="1"/>
    <x v="153"/>
    <x v="1"/>
    <x v="0"/>
    <x v="18"/>
    <x v="3639"/>
    <x v="20"/>
    <n v="228"/>
    <n v="139.18"/>
    <n v="88.82"/>
    <x v="0"/>
    <s v="BACKPACKS1560970"/>
  </r>
  <r>
    <n v="202005"/>
    <x v="0"/>
    <x v="4"/>
    <x v="1"/>
    <x v="472"/>
    <x v="1"/>
    <x v="1"/>
    <x v="17"/>
    <x v="3640"/>
    <x v="113"/>
    <n v="10700"/>
    <n v="8240.74"/>
    <n v="2459.2600000000002"/>
    <x v="0"/>
    <s v="GENERAL1557835"/>
  </r>
  <r>
    <n v="202005"/>
    <x v="0"/>
    <x v="4"/>
    <x v="1"/>
    <x v="472"/>
    <x v="1"/>
    <x v="5"/>
    <x v="23"/>
    <x v="3641"/>
    <x v="7"/>
    <n v="1.1599999999999999"/>
    <n v="0.24"/>
    <n v="0.91999999999999993"/>
    <x v="0"/>
    <s v="SAFETY AUTO &amp; TOOLS1560824"/>
  </r>
  <r>
    <n v="202005"/>
    <x v="0"/>
    <x v="4"/>
    <x v="1"/>
    <x v="155"/>
    <x v="0"/>
    <x v="5"/>
    <x v="24"/>
    <x v="3642"/>
    <x v="78"/>
    <n v="2112"/>
    <n v="1728"/>
    <n v="384"/>
    <x v="0"/>
    <s v="HBA1561251"/>
  </r>
  <r>
    <n v="202005"/>
    <x v="0"/>
    <x v="4"/>
    <x v="1"/>
    <x v="473"/>
    <x v="0"/>
    <x v="5"/>
    <x v="24"/>
    <x v="3643"/>
    <x v="7"/>
    <n v="4"/>
    <n v="0.04"/>
    <n v="3.96"/>
    <x v="0"/>
    <s v="HBA1561013"/>
  </r>
  <r>
    <n v="202005"/>
    <x v="0"/>
    <x v="4"/>
    <x v="1"/>
    <x v="157"/>
    <x v="1"/>
    <x v="5"/>
    <x v="24"/>
    <x v="3644"/>
    <x v="7"/>
    <n v="4"/>
    <n v="0.04"/>
    <n v="3.96"/>
    <x v="0"/>
    <s v="HBA1560836"/>
  </r>
  <r>
    <n v="202005"/>
    <x v="0"/>
    <x v="4"/>
    <x v="1"/>
    <x v="157"/>
    <x v="1"/>
    <x v="5"/>
    <x v="23"/>
    <x v="3645"/>
    <x v="98"/>
    <n v="7.84"/>
    <n v="1.1200000000000001"/>
    <n v="6.72"/>
    <x v="0"/>
    <s v="SAFETY AUTO &amp; TOOLS1561165"/>
  </r>
  <r>
    <n v="202005"/>
    <x v="0"/>
    <x v="4"/>
    <x v="1"/>
    <x v="158"/>
    <x v="1"/>
    <x v="5"/>
    <x v="24"/>
    <x v="3646"/>
    <x v="98"/>
    <n v="0"/>
    <n v="1.96"/>
    <n v="-1.96"/>
    <x v="0"/>
    <s v="HBA1560794"/>
  </r>
  <r>
    <n v="202005"/>
    <x v="0"/>
    <x v="4"/>
    <x v="1"/>
    <x v="159"/>
    <x v="0"/>
    <x v="6"/>
    <x v="32"/>
    <x v="3647"/>
    <x v="6"/>
    <n v="44.34"/>
    <n v="29.08"/>
    <n v="15.260000000000005"/>
    <x v="0"/>
    <s v="GENERAL TECH1560513"/>
  </r>
  <r>
    <n v="202005"/>
    <x v="0"/>
    <x v="4"/>
    <x v="1"/>
    <x v="162"/>
    <x v="1"/>
    <x v="1"/>
    <x v="14"/>
    <x v="3648"/>
    <x v="16"/>
    <n v="198"/>
    <n v="102.3"/>
    <n v="95.7"/>
    <x v="0"/>
    <s v="STATIONERY1561023"/>
  </r>
  <r>
    <n v="202005"/>
    <x v="0"/>
    <x v="4"/>
    <x v="1"/>
    <x v="165"/>
    <x v="1"/>
    <x v="10"/>
    <x v="36"/>
    <x v="2711"/>
    <x v="2"/>
    <n v="284"/>
    <n v="172.94"/>
    <n v="111.06"/>
    <x v="0"/>
    <s v="SHIRTS1559215"/>
  </r>
  <r>
    <n v="202005"/>
    <x v="0"/>
    <x v="4"/>
    <x v="1"/>
    <x v="166"/>
    <x v="0"/>
    <x v="5"/>
    <x v="23"/>
    <x v="3649"/>
    <x v="460"/>
    <n v="1360"/>
    <n v="124.2"/>
    <n v="1235.8"/>
    <x v="0"/>
    <s v="SAFETY AUTO &amp; TOOLS1561154"/>
  </r>
  <r>
    <n v="202005"/>
    <x v="0"/>
    <x v="4"/>
    <x v="1"/>
    <x v="167"/>
    <x v="1"/>
    <x v="5"/>
    <x v="23"/>
    <x v="3650"/>
    <x v="479"/>
    <n v="12000"/>
    <n v="9440"/>
    <n v="2560"/>
    <x v="0"/>
    <s v="SAFETY AUTO &amp; TOOLS1560713"/>
  </r>
  <r>
    <n v="202005"/>
    <x v="0"/>
    <x v="4"/>
    <x v="1"/>
    <x v="169"/>
    <x v="0"/>
    <x v="0"/>
    <x v="18"/>
    <x v="3651"/>
    <x v="2"/>
    <n v="84"/>
    <n v="47.46"/>
    <n v="36.54"/>
    <x v="0"/>
    <s v="BACKPACKS1560682"/>
  </r>
  <r>
    <n v="202005"/>
    <x v="0"/>
    <x v="4"/>
    <x v="1"/>
    <x v="477"/>
    <x v="1"/>
    <x v="5"/>
    <x v="23"/>
    <x v="3652"/>
    <x v="18"/>
    <n v="290"/>
    <n v="81.96"/>
    <n v="208.04000000000002"/>
    <x v="0"/>
    <s v="SAFETY AUTO &amp; TOOLS1560676"/>
  </r>
  <r>
    <n v="202005"/>
    <x v="0"/>
    <x v="4"/>
    <x v="1"/>
    <x v="478"/>
    <x v="0"/>
    <x v="0"/>
    <x v="19"/>
    <x v="3653"/>
    <x v="106"/>
    <n v="670.32"/>
    <n v="244.68"/>
    <n v="425.64000000000004"/>
    <x v="0"/>
    <s v="COOLERS1560493"/>
  </r>
  <r>
    <n v="202005"/>
    <x v="0"/>
    <x v="4"/>
    <x v="1"/>
    <x v="478"/>
    <x v="0"/>
    <x v="3"/>
    <x v="15"/>
    <x v="3653"/>
    <x v="85"/>
    <n v="229.56"/>
    <n v="41.24"/>
    <n v="188.32"/>
    <x v="0"/>
    <s v="DECORATION CHARGES1560493"/>
  </r>
  <r>
    <n v="202005"/>
    <x v="0"/>
    <x v="4"/>
    <x v="1"/>
    <x v="170"/>
    <x v="1"/>
    <x v="5"/>
    <x v="23"/>
    <x v="3654"/>
    <x v="32"/>
    <n v="500"/>
    <n v="163.9"/>
    <n v="336.1"/>
    <x v="0"/>
    <s v="SAFETY AUTO &amp; TOOLS1560481"/>
  </r>
  <r>
    <n v="202005"/>
    <x v="0"/>
    <x v="4"/>
    <x v="1"/>
    <x v="170"/>
    <x v="1"/>
    <x v="2"/>
    <x v="5"/>
    <x v="3655"/>
    <x v="66"/>
    <n v="215.76"/>
    <n v="113.54"/>
    <n v="102.21999999999998"/>
    <x v="0"/>
    <s v="POLOS1560660"/>
  </r>
  <r>
    <n v="202005"/>
    <x v="0"/>
    <x v="4"/>
    <x v="1"/>
    <x v="170"/>
    <x v="1"/>
    <x v="2"/>
    <x v="5"/>
    <x v="3656"/>
    <x v="9"/>
    <n v="109.08"/>
    <n v="61.3"/>
    <n v="47.78"/>
    <x v="0"/>
    <s v="POLOS1561404"/>
  </r>
  <r>
    <n v="202005"/>
    <x v="0"/>
    <x v="4"/>
    <x v="1"/>
    <x v="173"/>
    <x v="1"/>
    <x v="1"/>
    <x v="14"/>
    <x v="3657"/>
    <x v="18"/>
    <n v="2090"/>
    <n v="924.12"/>
    <n v="1165.8800000000001"/>
    <x v="0"/>
    <s v="STATIONERY1561332"/>
  </r>
  <r>
    <n v="202005"/>
    <x v="0"/>
    <x v="4"/>
    <x v="1"/>
    <x v="173"/>
    <x v="1"/>
    <x v="5"/>
    <x v="23"/>
    <x v="3658"/>
    <x v="18"/>
    <n v="290"/>
    <n v="81.96"/>
    <n v="208.04000000000002"/>
    <x v="0"/>
    <s v="SAFETY AUTO &amp; TOOLS1560461"/>
  </r>
  <r>
    <n v="202005"/>
    <x v="0"/>
    <x v="4"/>
    <x v="1"/>
    <x v="173"/>
    <x v="1"/>
    <x v="3"/>
    <x v="15"/>
    <x v="3658"/>
    <x v="19"/>
    <n v="200"/>
    <n v="27.88"/>
    <n v="172.12"/>
    <x v="0"/>
    <s v="DECORATION CHARGES1560461"/>
  </r>
  <r>
    <n v="202005"/>
    <x v="0"/>
    <x v="4"/>
    <x v="1"/>
    <x v="175"/>
    <x v="1"/>
    <x v="7"/>
    <x v="13"/>
    <x v="3659"/>
    <x v="6"/>
    <n v="9.7799999999999994"/>
    <n v="4.72"/>
    <n v="5.0599999999999996"/>
    <x v="0"/>
    <s v="SPORT BOTTLES1560172"/>
  </r>
  <r>
    <n v="202005"/>
    <x v="0"/>
    <x v="4"/>
    <x v="1"/>
    <x v="175"/>
    <x v="1"/>
    <x v="7"/>
    <x v="13"/>
    <x v="3660"/>
    <x v="6"/>
    <n v="9.7799999999999994"/>
    <n v="4.72"/>
    <n v="5.0599999999999996"/>
    <x v="0"/>
    <s v="SPORT BOTTLES1560501"/>
  </r>
  <r>
    <n v="202005"/>
    <x v="0"/>
    <x v="4"/>
    <x v="1"/>
    <x v="175"/>
    <x v="1"/>
    <x v="5"/>
    <x v="10"/>
    <x v="3659"/>
    <x v="7"/>
    <n v="11.96"/>
    <n v="6.88"/>
    <n v="5.080000000000001"/>
    <x v="0"/>
    <s v="HOUSEWARES1560172"/>
  </r>
  <r>
    <n v="202005"/>
    <x v="0"/>
    <x v="4"/>
    <x v="1"/>
    <x v="175"/>
    <x v="1"/>
    <x v="5"/>
    <x v="23"/>
    <x v="3661"/>
    <x v="21"/>
    <n v="145"/>
    <n v="40.98"/>
    <n v="104.02000000000001"/>
    <x v="0"/>
    <s v="SAFETY AUTO &amp; TOOLS1560961"/>
  </r>
  <r>
    <n v="202005"/>
    <x v="0"/>
    <x v="4"/>
    <x v="1"/>
    <x v="572"/>
    <x v="0"/>
    <x v="1"/>
    <x v="21"/>
    <x v="3662"/>
    <x v="0"/>
    <n v="228"/>
    <n v="114.02"/>
    <n v="113.98"/>
    <x v="0"/>
    <s v="KEYCHAINS1561042"/>
  </r>
  <r>
    <n v="202005"/>
    <x v="0"/>
    <x v="4"/>
    <x v="1"/>
    <x v="572"/>
    <x v="0"/>
    <x v="3"/>
    <x v="15"/>
    <x v="3662"/>
    <x v="129"/>
    <n v="166"/>
    <n v="4.4400000000000004"/>
    <n v="161.56"/>
    <x v="0"/>
    <s v="DECORATION CHARGES1561042"/>
  </r>
  <r>
    <n v="202005"/>
    <x v="0"/>
    <x v="4"/>
    <x v="1"/>
    <x v="176"/>
    <x v="0"/>
    <x v="2"/>
    <x v="5"/>
    <x v="3663"/>
    <x v="27"/>
    <n v="1077.5999999999999"/>
    <n v="786.38"/>
    <n v="291.21999999999991"/>
    <x v="0"/>
    <s v="POLOS1561413"/>
  </r>
  <r>
    <n v="202005"/>
    <x v="0"/>
    <x v="4"/>
    <x v="1"/>
    <x v="176"/>
    <x v="0"/>
    <x v="6"/>
    <x v="32"/>
    <x v="3664"/>
    <x v="6"/>
    <n v="68.22"/>
    <n v="97.28"/>
    <n v="-29.060000000000002"/>
    <x v="0"/>
    <s v="GENERAL TECH1561515"/>
  </r>
  <r>
    <n v="202005"/>
    <x v="0"/>
    <x v="4"/>
    <x v="1"/>
    <x v="178"/>
    <x v="0"/>
    <x v="0"/>
    <x v="27"/>
    <x v="3665"/>
    <x v="6"/>
    <n v="2.2999999999999998"/>
    <n v="0.84"/>
    <n v="1.46"/>
    <x v="0"/>
    <s v="TRAVEL GIFTS1560531"/>
  </r>
  <r>
    <n v="202005"/>
    <x v="0"/>
    <x v="4"/>
    <x v="1"/>
    <x v="178"/>
    <x v="0"/>
    <x v="1"/>
    <x v="3"/>
    <x v="3666"/>
    <x v="20"/>
    <n v="738"/>
    <n v="310.64"/>
    <n v="427.36"/>
    <x v="0"/>
    <s v="WRITING1560614"/>
  </r>
  <r>
    <n v="202005"/>
    <x v="0"/>
    <x v="4"/>
    <x v="1"/>
    <x v="178"/>
    <x v="0"/>
    <x v="5"/>
    <x v="10"/>
    <x v="3667"/>
    <x v="7"/>
    <n v="30.48"/>
    <n v="13.6"/>
    <n v="16.880000000000003"/>
    <x v="0"/>
    <s v="HOUSEWARES1560137"/>
  </r>
  <r>
    <n v="202005"/>
    <x v="0"/>
    <x v="4"/>
    <x v="1"/>
    <x v="178"/>
    <x v="0"/>
    <x v="3"/>
    <x v="15"/>
    <x v="3666"/>
    <x v="25"/>
    <n v="168"/>
    <n v="23.88"/>
    <n v="144.12"/>
    <x v="0"/>
    <s v="DECORATION CHARGES1560614"/>
  </r>
  <r>
    <n v="202005"/>
    <x v="0"/>
    <x v="4"/>
    <x v="1"/>
    <x v="181"/>
    <x v="0"/>
    <x v="1"/>
    <x v="3"/>
    <x v="3668"/>
    <x v="9"/>
    <n v="901.08"/>
    <n v="545.34"/>
    <n v="355.74"/>
    <x v="0"/>
    <s v="WRITING1560488"/>
  </r>
  <r>
    <n v="202005"/>
    <x v="0"/>
    <x v="4"/>
    <x v="1"/>
    <x v="184"/>
    <x v="1"/>
    <x v="1"/>
    <x v="3"/>
    <x v="3669"/>
    <x v="1"/>
    <n v="808.66"/>
    <n v="571.36"/>
    <n v="237.29999999999995"/>
    <x v="0"/>
    <s v="WRITING1561299"/>
  </r>
  <r>
    <n v="202005"/>
    <x v="0"/>
    <x v="4"/>
    <x v="1"/>
    <x v="184"/>
    <x v="1"/>
    <x v="5"/>
    <x v="10"/>
    <x v="3670"/>
    <x v="6"/>
    <n v="4.18"/>
    <n v="1.94"/>
    <n v="2.2399999999999998"/>
    <x v="0"/>
    <s v="HOUSEWARES1560646"/>
  </r>
  <r>
    <n v="202005"/>
    <x v="0"/>
    <x v="4"/>
    <x v="1"/>
    <x v="184"/>
    <x v="1"/>
    <x v="5"/>
    <x v="23"/>
    <x v="3671"/>
    <x v="33"/>
    <n v="3400"/>
    <n v="2400"/>
    <n v="1000"/>
    <x v="0"/>
    <s v="SAFETY AUTO &amp; TOOLS1560465"/>
  </r>
  <r>
    <n v="202005"/>
    <x v="0"/>
    <x v="4"/>
    <x v="1"/>
    <x v="184"/>
    <x v="1"/>
    <x v="8"/>
    <x v="16"/>
    <x v="3672"/>
    <x v="65"/>
    <n v="247.2"/>
    <n v="185.58"/>
    <n v="61.619999999999976"/>
    <x v="0"/>
    <s v="MEMORY1560844"/>
  </r>
  <r>
    <n v="202005"/>
    <x v="0"/>
    <x v="4"/>
    <x v="1"/>
    <x v="184"/>
    <x v="1"/>
    <x v="6"/>
    <x v="11"/>
    <x v="3670"/>
    <x v="6"/>
    <n v="30.5"/>
    <n v="17.399999999999999"/>
    <n v="13.100000000000001"/>
    <x v="0"/>
    <s v="AUDIO1560646"/>
  </r>
  <r>
    <n v="202005"/>
    <x v="0"/>
    <x v="4"/>
    <x v="1"/>
    <x v="184"/>
    <x v="1"/>
    <x v="6"/>
    <x v="12"/>
    <x v="3670"/>
    <x v="9"/>
    <n v="32.76"/>
    <n v="17.36"/>
    <n v="15.399999999999999"/>
    <x v="0"/>
    <s v="POWER1560646"/>
  </r>
  <r>
    <n v="202005"/>
    <x v="0"/>
    <x v="4"/>
    <x v="1"/>
    <x v="186"/>
    <x v="0"/>
    <x v="7"/>
    <x v="13"/>
    <x v="3673"/>
    <x v="7"/>
    <n v="15.52"/>
    <n v="5.56"/>
    <n v="9.9600000000000009"/>
    <x v="0"/>
    <s v="SPORT BOTTLES1560656"/>
  </r>
  <r>
    <n v="202005"/>
    <x v="0"/>
    <x v="4"/>
    <x v="1"/>
    <x v="186"/>
    <x v="0"/>
    <x v="5"/>
    <x v="30"/>
    <x v="3673"/>
    <x v="7"/>
    <n v="50.86"/>
    <n v="15.38"/>
    <n v="35.479999999999997"/>
    <x v="0"/>
    <s v="OUTDOOR &amp; LEISURE1560656"/>
  </r>
  <r>
    <n v="202005"/>
    <x v="0"/>
    <x v="4"/>
    <x v="1"/>
    <x v="186"/>
    <x v="0"/>
    <x v="5"/>
    <x v="23"/>
    <x v="3673"/>
    <x v="7"/>
    <n v="28.3"/>
    <n v="14.38"/>
    <n v="13.92"/>
    <x v="0"/>
    <s v="SAFETY AUTO &amp; TOOLS1560656"/>
  </r>
  <r>
    <n v="202005"/>
    <x v="0"/>
    <x v="4"/>
    <x v="1"/>
    <x v="186"/>
    <x v="0"/>
    <x v="6"/>
    <x v="11"/>
    <x v="3673"/>
    <x v="6"/>
    <n v="53.98"/>
    <n v="41.66"/>
    <n v="12.32"/>
    <x v="0"/>
    <s v="AUDIO1560656"/>
  </r>
  <r>
    <n v="202005"/>
    <x v="0"/>
    <x v="4"/>
    <x v="1"/>
    <x v="189"/>
    <x v="0"/>
    <x v="1"/>
    <x v="3"/>
    <x v="3674"/>
    <x v="98"/>
    <n v="20"/>
    <n v="9.32"/>
    <n v="10.68"/>
    <x v="0"/>
    <s v="WRITING1561072"/>
  </r>
  <r>
    <n v="202005"/>
    <x v="0"/>
    <x v="4"/>
    <x v="1"/>
    <x v="189"/>
    <x v="0"/>
    <x v="5"/>
    <x v="10"/>
    <x v="3675"/>
    <x v="6"/>
    <n v="103.18"/>
    <n v="87.18"/>
    <n v="16"/>
    <x v="0"/>
    <s v="HOUSEWARES1561412"/>
  </r>
  <r>
    <n v="202005"/>
    <x v="0"/>
    <x v="4"/>
    <x v="1"/>
    <x v="189"/>
    <x v="0"/>
    <x v="2"/>
    <x v="6"/>
    <x v="3676"/>
    <x v="17"/>
    <n v="770.62"/>
    <n v="739.88"/>
    <n v="30.740000000000009"/>
    <x v="0"/>
    <s v="T-SHIRTS &amp; ACTIVE TOPS1560580"/>
  </r>
  <r>
    <n v="202005"/>
    <x v="0"/>
    <x v="4"/>
    <x v="1"/>
    <x v="189"/>
    <x v="0"/>
    <x v="6"/>
    <x v="11"/>
    <x v="3675"/>
    <x v="6"/>
    <n v="33.22"/>
    <n v="22.98"/>
    <n v="10.239999999999998"/>
    <x v="0"/>
    <s v="AUDIO1561412"/>
  </r>
  <r>
    <n v="202005"/>
    <x v="0"/>
    <x v="4"/>
    <x v="1"/>
    <x v="193"/>
    <x v="1"/>
    <x v="0"/>
    <x v="20"/>
    <x v="3677"/>
    <x v="6"/>
    <n v="3.88"/>
    <n v="1.96"/>
    <n v="1.92"/>
    <x v="0"/>
    <s v="TOTES1561206"/>
  </r>
  <r>
    <n v="202005"/>
    <x v="0"/>
    <x v="4"/>
    <x v="1"/>
    <x v="193"/>
    <x v="1"/>
    <x v="7"/>
    <x v="13"/>
    <x v="3677"/>
    <x v="6"/>
    <n v="18.920000000000002"/>
    <n v="8.24"/>
    <n v="10.680000000000001"/>
    <x v="0"/>
    <s v="SPORT BOTTLES1561206"/>
  </r>
  <r>
    <n v="202005"/>
    <x v="0"/>
    <x v="4"/>
    <x v="1"/>
    <x v="193"/>
    <x v="1"/>
    <x v="1"/>
    <x v="14"/>
    <x v="3678"/>
    <x v="20"/>
    <n v="624"/>
    <n v="343.32"/>
    <n v="280.68"/>
    <x v="0"/>
    <s v="STATIONERY1560733"/>
  </r>
  <r>
    <n v="202005"/>
    <x v="0"/>
    <x v="4"/>
    <x v="1"/>
    <x v="193"/>
    <x v="1"/>
    <x v="1"/>
    <x v="14"/>
    <x v="3677"/>
    <x v="6"/>
    <n v="6.3"/>
    <n v="2.64"/>
    <n v="3.6599999999999997"/>
    <x v="0"/>
    <s v="STATIONERY1561206"/>
  </r>
  <r>
    <n v="202005"/>
    <x v="0"/>
    <x v="4"/>
    <x v="1"/>
    <x v="193"/>
    <x v="1"/>
    <x v="1"/>
    <x v="3"/>
    <x v="3677"/>
    <x v="7"/>
    <n v="3.3"/>
    <n v="1.5"/>
    <n v="1.7999999999999998"/>
    <x v="0"/>
    <s v="WRITING1561206"/>
  </r>
  <r>
    <n v="202005"/>
    <x v="0"/>
    <x v="4"/>
    <x v="1"/>
    <x v="193"/>
    <x v="1"/>
    <x v="3"/>
    <x v="15"/>
    <x v="3678"/>
    <x v="81"/>
    <n v="372"/>
    <n v="47.76"/>
    <n v="324.24"/>
    <x v="0"/>
    <s v="DECORATION CHARGES1560733"/>
  </r>
  <r>
    <n v="202005"/>
    <x v="0"/>
    <x v="4"/>
    <x v="1"/>
    <x v="194"/>
    <x v="1"/>
    <x v="5"/>
    <x v="30"/>
    <x v="3679"/>
    <x v="133"/>
    <n v="24.72"/>
    <n v="12.1"/>
    <n v="12.62"/>
    <x v="0"/>
    <s v="OUTDOOR &amp; LEISURE1560343"/>
  </r>
  <r>
    <n v="202005"/>
    <x v="0"/>
    <x v="4"/>
    <x v="1"/>
    <x v="194"/>
    <x v="1"/>
    <x v="2"/>
    <x v="4"/>
    <x v="3679"/>
    <x v="6"/>
    <n v="15.98"/>
    <n v="17.78"/>
    <n v="-1.8000000000000007"/>
    <x v="0"/>
    <s v="FLEECE &amp; KNITS1560343"/>
  </r>
  <r>
    <n v="202005"/>
    <x v="0"/>
    <x v="4"/>
    <x v="1"/>
    <x v="194"/>
    <x v="1"/>
    <x v="8"/>
    <x v="16"/>
    <x v="3680"/>
    <x v="417"/>
    <n v="4900"/>
    <n v="4284"/>
    <n v="616"/>
    <x v="0"/>
    <s v="MEMORY1560535"/>
  </r>
  <r>
    <n v="202005"/>
    <x v="0"/>
    <x v="4"/>
    <x v="1"/>
    <x v="196"/>
    <x v="1"/>
    <x v="5"/>
    <x v="24"/>
    <x v="3681"/>
    <x v="8"/>
    <n v="3.2"/>
    <n v="1.64"/>
    <n v="1.5600000000000003"/>
    <x v="0"/>
    <s v="HBA1560988"/>
  </r>
  <r>
    <n v="202005"/>
    <x v="0"/>
    <x v="4"/>
    <x v="1"/>
    <x v="197"/>
    <x v="1"/>
    <x v="1"/>
    <x v="17"/>
    <x v="3682"/>
    <x v="152"/>
    <n v="1300"/>
    <n v="1200"/>
    <n v="100"/>
    <x v="0"/>
    <s v="GENERAL1560093"/>
  </r>
  <r>
    <n v="202005"/>
    <x v="0"/>
    <x v="4"/>
    <x v="1"/>
    <x v="199"/>
    <x v="1"/>
    <x v="9"/>
    <x v="28"/>
    <x v="3683"/>
    <x v="20"/>
    <n v="1710"/>
    <n v="916.66"/>
    <n v="793.34"/>
    <x v="0"/>
    <s v="HEADWEAR1558718"/>
  </r>
  <r>
    <n v="202005"/>
    <x v="0"/>
    <x v="4"/>
    <x v="1"/>
    <x v="199"/>
    <x v="1"/>
    <x v="5"/>
    <x v="24"/>
    <x v="3684"/>
    <x v="18"/>
    <n v="1890"/>
    <n v="1500"/>
    <n v="390"/>
    <x v="0"/>
    <s v="HBA1560912"/>
  </r>
  <r>
    <n v="202005"/>
    <x v="0"/>
    <x v="4"/>
    <x v="1"/>
    <x v="199"/>
    <x v="1"/>
    <x v="5"/>
    <x v="24"/>
    <x v="3685"/>
    <x v="16"/>
    <n v="538"/>
    <n v="300"/>
    <n v="238"/>
    <x v="0"/>
    <s v="HBA1560921"/>
  </r>
  <r>
    <n v="202005"/>
    <x v="0"/>
    <x v="4"/>
    <x v="1"/>
    <x v="199"/>
    <x v="1"/>
    <x v="5"/>
    <x v="24"/>
    <x v="3686"/>
    <x v="21"/>
    <n v="1025"/>
    <n v="720"/>
    <n v="305"/>
    <x v="0"/>
    <s v="HBA1561241"/>
  </r>
  <r>
    <n v="202005"/>
    <x v="0"/>
    <x v="4"/>
    <x v="1"/>
    <x v="199"/>
    <x v="1"/>
    <x v="5"/>
    <x v="24"/>
    <x v="3687"/>
    <x v="31"/>
    <n v="708"/>
    <n v="432"/>
    <n v="276"/>
    <x v="0"/>
    <s v="HBA1561243"/>
  </r>
  <r>
    <n v="202005"/>
    <x v="0"/>
    <x v="4"/>
    <x v="1"/>
    <x v="199"/>
    <x v="1"/>
    <x v="5"/>
    <x v="24"/>
    <x v="3688"/>
    <x v="16"/>
    <n v="538"/>
    <n v="288"/>
    <n v="250"/>
    <x v="0"/>
    <s v="HBA1561244"/>
  </r>
  <r>
    <n v="202005"/>
    <x v="0"/>
    <x v="4"/>
    <x v="1"/>
    <x v="199"/>
    <x v="1"/>
    <x v="5"/>
    <x v="24"/>
    <x v="3689"/>
    <x v="31"/>
    <n v="708"/>
    <n v="432"/>
    <n v="276"/>
    <x v="0"/>
    <s v="HBA1561253"/>
  </r>
  <r>
    <n v="202005"/>
    <x v="0"/>
    <x v="4"/>
    <x v="1"/>
    <x v="200"/>
    <x v="0"/>
    <x v="1"/>
    <x v="3"/>
    <x v="3690"/>
    <x v="50"/>
    <n v="523.64"/>
    <n v="307.38"/>
    <n v="216.26"/>
    <x v="0"/>
    <s v="WRITING1560943"/>
  </r>
  <r>
    <n v="202005"/>
    <x v="0"/>
    <x v="4"/>
    <x v="1"/>
    <x v="200"/>
    <x v="0"/>
    <x v="2"/>
    <x v="5"/>
    <x v="3690"/>
    <x v="9"/>
    <n v="81.48"/>
    <n v="47.56"/>
    <n v="33.92"/>
    <x v="0"/>
    <s v="POLOS1560943"/>
  </r>
  <r>
    <n v="202005"/>
    <x v="0"/>
    <x v="4"/>
    <x v="1"/>
    <x v="201"/>
    <x v="0"/>
    <x v="5"/>
    <x v="30"/>
    <x v="3691"/>
    <x v="65"/>
    <n v="516.79999999999995"/>
    <n v="255.76"/>
    <n v="261.03999999999996"/>
    <x v="0"/>
    <s v="OUTDOOR &amp; LEISURE1561048"/>
  </r>
  <r>
    <n v="202005"/>
    <x v="0"/>
    <x v="4"/>
    <x v="1"/>
    <x v="201"/>
    <x v="0"/>
    <x v="3"/>
    <x v="15"/>
    <x v="3691"/>
    <x v="214"/>
    <n v="120.8"/>
    <n v="17.579999999999998"/>
    <n v="103.22"/>
    <x v="0"/>
    <s v="DECORATION CHARGES1561048"/>
  </r>
  <r>
    <n v="202005"/>
    <x v="0"/>
    <x v="4"/>
    <x v="1"/>
    <x v="202"/>
    <x v="0"/>
    <x v="2"/>
    <x v="5"/>
    <x v="3692"/>
    <x v="123"/>
    <n v="1035.8399999999999"/>
    <n v="480.72"/>
    <n v="555.11999999999989"/>
    <x v="0"/>
    <s v="POLOS1561334"/>
  </r>
  <r>
    <n v="202005"/>
    <x v="0"/>
    <x v="4"/>
    <x v="1"/>
    <x v="483"/>
    <x v="0"/>
    <x v="5"/>
    <x v="24"/>
    <x v="3693"/>
    <x v="8"/>
    <n v="8"/>
    <n v="0.98"/>
    <n v="7.02"/>
    <x v="0"/>
    <s v="HBA1561151"/>
  </r>
  <r>
    <n v="202005"/>
    <x v="0"/>
    <x v="4"/>
    <x v="1"/>
    <x v="573"/>
    <x v="0"/>
    <x v="1"/>
    <x v="17"/>
    <x v="3694"/>
    <x v="18"/>
    <n v="200"/>
    <n v="170"/>
    <n v="30"/>
    <x v="0"/>
    <s v="GENERAL1560276"/>
  </r>
  <r>
    <n v="202005"/>
    <x v="0"/>
    <x v="4"/>
    <x v="1"/>
    <x v="205"/>
    <x v="1"/>
    <x v="5"/>
    <x v="23"/>
    <x v="3695"/>
    <x v="8"/>
    <n v="3.92"/>
    <n v="0.56000000000000005"/>
    <n v="3.36"/>
    <x v="0"/>
    <s v="SAFETY AUTO &amp; TOOLS1560500"/>
  </r>
  <r>
    <n v="202005"/>
    <x v="0"/>
    <x v="4"/>
    <x v="1"/>
    <x v="205"/>
    <x v="1"/>
    <x v="5"/>
    <x v="23"/>
    <x v="3696"/>
    <x v="7"/>
    <n v="1.96"/>
    <n v="0.28000000000000003"/>
    <n v="1.68"/>
    <x v="0"/>
    <s v="SAFETY AUTO &amp; TOOLS1560739"/>
  </r>
  <r>
    <n v="202005"/>
    <x v="0"/>
    <x v="4"/>
    <x v="1"/>
    <x v="205"/>
    <x v="1"/>
    <x v="5"/>
    <x v="23"/>
    <x v="3697"/>
    <x v="15"/>
    <n v="29"/>
    <n v="8.1999999999999993"/>
    <n v="20.8"/>
    <x v="0"/>
    <s v="SAFETY AUTO &amp; TOOLS1561109"/>
  </r>
  <r>
    <n v="202005"/>
    <x v="0"/>
    <x v="4"/>
    <x v="1"/>
    <x v="211"/>
    <x v="1"/>
    <x v="7"/>
    <x v="31"/>
    <x v="3290"/>
    <x v="480"/>
    <n v="2282.98"/>
    <n v="968.46"/>
    <n v="1314.52"/>
    <x v="0"/>
    <s v="MUGS &amp; TUMBLERS1560142"/>
  </r>
  <r>
    <n v="202005"/>
    <x v="0"/>
    <x v="4"/>
    <x v="1"/>
    <x v="211"/>
    <x v="1"/>
    <x v="3"/>
    <x v="15"/>
    <x v="3290"/>
    <x v="221"/>
    <n v="251.6"/>
    <n v="45.56"/>
    <n v="206.04"/>
    <x v="0"/>
    <s v="DECORATION CHARGES1560142"/>
  </r>
  <r>
    <n v="202005"/>
    <x v="0"/>
    <x v="4"/>
    <x v="1"/>
    <x v="211"/>
    <x v="1"/>
    <x v="6"/>
    <x v="11"/>
    <x v="3698"/>
    <x v="34"/>
    <n v="135.78"/>
    <n v="109.44"/>
    <n v="26.340000000000003"/>
    <x v="0"/>
    <s v="AUDIO1560843"/>
  </r>
  <r>
    <n v="202005"/>
    <x v="0"/>
    <x v="4"/>
    <x v="1"/>
    <x v="212"/>
    <x v="0"/>
    <x v="5"/>
    <x v="24"/>
    <x v="3699"/>
    <x v="66"/>
    <n v="24"/>
    <n v="0.24"/>
    <n v="23.76"/>
    <x v="0"/>
    <s v="HBA1561011"/>
  </r>
  <r>
    <n v="202005"/>
    <x v="0"/>
    <x v="4"/>
    <x v="1"/>
    <x v="214"/>
    <x v="0"/>
    <x v="5"/>
    <x v="24"/>
    <x v="3700"/>
    <x v="32"/>
    <n v="3260"/>
    <n v="2880"/>
    <n v="380"/>
    <x v="0"/>
    <s v="HBA1561250"/>
  </r>
  <r>
    <n v="202005"/>
    <x v="0"/>
    <x v="4"/>
    <x v="1"/>
    <x v="214"/>
    <x v="0"/>
    <x v="5"/>
    <x v="23"/>
    <x v="3701"/>
    <x v="32"/>
    <n v="500"/>
    <n v="163.9"/>
    <n v="336.1"/>
    <x v="0"/>
    <s v="SAFETY AUTO &amp; TOOLS1560549"/>
  </r>
  <r>
    <n v="202005"/>
    <x v="0"/>
    <x v="4"/>
    <x v="1"/>
    <x v="214"/>
    <x v="0"/>
    <x v="5"/>
    <x v="23"/>
    <x v="3702"/>
    <x v="32"/>
    <n v="2160"/>
    <n v="1680"/>
    <n v="480"/>
    <x v="0"/>
    <s v="SAFETY AUTO &amp; TOOLS1560741"/>
  </r>
  <r>
    <n v="202005"/>
    <x v="0"/>
    <x v="4"/>
    <x v="1"/>
    <x v="215"/>
    <x v="1"/>
    <x v="2"/>
    <x v="5"/>
    <x v="3703"/>
    <x v="7"/>
    <n v="31.88"/>
    <n v="15.76"/>
    <n v="16.119999999999997"/>
    <x v="0"/>
    <s v="POLOS1560436"/>
  </r>
  <r>
    <n v="202005"/>
    <x v="0"/>
    <x v="4"/>
    <x v="1"/>
    <x v="215"/>
    <x v="1"/>
    <x v="2"/>
    <x v="5"/>
    <x v="3704"/>
    <x v="65"/>
    <n v="637.6"/>
    <n v="288.2"/>
    <n v="349.40000000000003"/>
    <x v="0"/>
    <s v="POLOS1560985"/>
  </r>
  <r>
    <n v="202005"/>
    <x v="0"/>
    <x v="4"/>
    <x v="1"/>
    <x v="217"/>
    <x v="1"/>
    <x v="5"/>
    <x v="24"/>
    <x v="3705"/>
    <x v="21"/>
    <n v="930"/>
    <n v="750"/>
    <n v="180"/>
    <x v="0"/>
    <s v="HBA1560916"/>
  </r>
  <r>
    <n v="202005"/>
    <x v="0"/>
    <x v="4"/>
    <x v="1"/>
    <x v="217"/>
    <x v="1"/>
    <x v="5"/>
    <x v="24"/>
    <x v="3706"/>
    <x v="21"/>
    <n v="1025"/>
    <n v="805"/>
    <n v="220"/>
    <x v="0"/>
    <s v="HBA1561369"/>
  </r>
  <r>
    <n v="202005"/>
    <x v="0"/>
    <x v="4"/>
    <x v="1"/>
    <x v="217"/>
    <x v="1"/>
    <x v="5"/>
    <x v="23"/>
    <x v="3707"/>
    <x v="18"/>
    <n v="290"/>
    <n v="81.96"/>
    <n v="208.04000000000002"/>
    <x v="0"/>
    <s v="SAFETY AUTO &amp; TOOLS1560355"/>
  </r>
  <r>
    <n v="202005"/>
    <x v="0"/>
    <x v="4"/>
    <x v="1"/>
    <x v="486"/>
    <x v="0"/>
    <x v="5"/>
    <x v="24"/>
    <x v="3708"/>
    <x v="6"/>
    <n v="8.14"/>
    <n v="3.6"/>
    <n v="4.5400000000000009"/>
    <x v="0"/>
    <s v="HBA1560686"/>
  </r>
  <r>
    <n v="202005"/>
    <x v="0"/>
    <x v="4"/>
    <x v="1"/>
    <x v="486"/>
    <x v="0"/>
    <x v="5"/>
    <x v="24"/>
    <x v="3709"/>
    <x v="7"/>
    <n v="4"/>
    <n v="0.04"/>
    <n v="3.96"/>
    <x v="0"/>
    <s v="HBA1560896"/>
  </r>
  <r>
    <n v="202005"/>
    <x v="0"/>
    <x v="4"/>
    <x v="1"/>
    <x v="486"/>
    <x v="0"/>
    <x v="5"/>
    <x v="10"/>
    <x v="3708"/>
    <x v="34"/>
    <n v="38.44"/>
    <n v="17.22"/>
    <n v="21.22"/>
    <x v="0"/>
    <s v="HOUSEWARES1560686"/>
  </r>
  <r>
    <n v="202005"/>
    <x v="0"/>
    <x v="4"/>
    <x v="1"/>
    <x v="486"/>
    <x v="0"/>
    <x v="5"/>
    <x v="10"/>
    <x v="3710"/>
    <x v="6"/>
    <n v="18.920000000000002"/>
    <n v="7.04"/>
    <n v="11.880000000000003"/>
    <x v="0"/>
    <s v="HOUSEWARES1560812"/>
  </r>
  <r>
    <n v="202005"/>
    <x v="0"/>
    <x v="4"/>
    <x v="1"/>
    <x v="486"/>
    <x v="0"/>
    <x v="5"/>
    <x v="10"/>
    <x v="3711"/>
    <x v="6"/>
    <n v="18.920000000000002"/>
    <n v="7.04"/>
    <n v="11.880000000000003"/>
    <x v="0"/>
    <s v="HOUSEWARES1561133"/>
  </r>
  <r>
    <n v="202005"/>
    <x v="0"/>
    <x v="4"/>
    <x v="1"/>
    <x v="486"/>
    <x v="0"/>
    <x v="5"/>
    <x v="30"/>
    <x v="3708"/>
    <x v="91"/>
    <n v="2609.84"/>
    <n v="1291.58"/>
    <n v="1318.2600000000002"/>
    <x v="0"/>
    <s v="OUTDOOR &amp; LEISURE1560686"/>
  </r>
  <r>
    <n v="202005"/>
    <x v="0"/>
    <x v="4"/>
    <x v="1"/>
    <x v="487"/>
    <x v="0"/>
    <x v="0"/>
    <x v="20"/>
    <x v="3712"/>
    <x v="6"/>
    <n v="5.18"/>
    <n v="1.74"/>
    <n v="3.4399999999999995"/>
    <x v="0"/>
    <s v="TOTES1560729"/>
  </r>
  <r>
    <n v="202005"/>
    <x v="0"/>
    <x v="4"/>
    <x v="1"/>
    <x v="487"/>
    <x v="0"/>
    <x v="5"/>
    <x v="10"/>
    <x v="3713"/>
    <x v="6"/>
    <n v="18.64"/>
    <n v="7.7"/>
    <n v="10.940000000000001"/>
    <x v="0"/>
    <s v="HOUSEWARES1561025"/>
  </r>
  <r>
    <n v="202005"/>
    <x v="0"/>
    <x v="4"/>
    <x v="1"/>
    <x v="487"/>
    <x v="0"/>
    <x v="5"/>
    <x v="10"/>
    <x v="3714"/>
    <x v="7"/>
    <n v="37.28"/>
    <n v="15.42"/>
    <n v="21.86"/>
    <x v="0"/>
    <s v="HOUSEWARES1561236"/>
  </r>
  <r>
    <n v="202005"/>
    <x v="0"/>
    <x v="4"/>
    <x v="1"/>
    <x v="219"/>
    <x v="1"/>
    <x v="0"/>
    <x v="18"/>
    <x v="3715"/>
    <x v="27"/>
    <n v="91.2"/>
    <n v="55.68"/>
    <n v="35.520000000000003"/>
    <x v="0"/>
    <s v="BACKPACKS1560659"/>
  </r>
  <r>
    <n v="202005"/>
    <x v="0"/>
    <x v="4"/>
    <x v="1"/>
    <x v="219"/>
    <x v="1"/>
    <x v="0"/>
    <x v="18"/>
    <x v="3716"/>
    <x v="15"/>
    <n v="38"/>
    <n v="23.14"/>
    <n v="14.86"/>
    <x v="0"/>
    <s v="BACKPACKS1561348"/>
  </r>
  <r>
    <n v="202005"/>
    <x v="0"/>
    <x v="4"/>
    <x v="1"/>
    <x v="219"/>
    <x v="1"/>
    <x v="5"/>
    <x v="24"/>
    <x v="3717"/>
    <x v="9"/>
    <n v="12"/>
    <n v="2.82"/>
    <n v="9.18"/>
    <x v="0"/>
    <s v="HBA1561377"/>
  </r>
  <r>
    <n v="202005"/>
    <x v="0"/>
    <x v="4"/>
    <x v="1"/>
    <x v="219"/>
    <x v="1"/>
    <x v="2"/>
    <x v="6"/>
    <x v="3718"/>
    <x v="183"/>
    <n v="323.10000000000002"/>
    <n v="229.96"/>
    <n v="93.140000000000015"/>
    <x v="0"/>
    <s v="T-SHIRTS &amp; ACTIVE TOPS1561096"/>
  </r>
  <r>
    <n v="202005"/>
    <x v="0"/>
    <x v="4"/>
    <x v="1"/>
    <x v="219"/>
    <x v="1"/>
    <x v="3"/>
    <x v="15"/>
    <x v="3715"/>
    <x v="237"/>
    <n v="160.80000000000001"/>
    <n v="25.58"/>
    <n v="135.22000000000003"/>
    <x v="0"/>
    <s v="DECORATION CHARGES1560659"/>
  </r>
  <r>
    <n v="202005"/>
    <x v="0"/>
    <x v="4"/>
    <x v="1"/>
    <x v="220"/>
    <x v="0"/>
    <x v="7"/>
    <x v="13"/>
    <x v="3719"/>
    <x v="6"/>
    <n v="8.1199999999999992"/>
    <n v="3.18"/>
    <n v="4.9399999999999995"/>
    <x v="0"/>
    <s v="SPORT BOTTLES1561473"/>
  </r>
  <r>
    <n v="202005"/>
    <x v="0"/>
    <x v="4"/>
    <x v="1"/>
    <x v="220"/>
    <x v="0"/>
    <x v="1"/>
    <x v="1"/>
    <x v="3719"/>
    <x v="6"/>
    <n v="1.78"/>
    <n v="1.36"/>
    <n v="0.41999999999999993"/>
    <x v="0"/>
    <s v="DESKTOP1561473"/>
  </r>
  <r>
    <n v="202005"/>
    <x v="0"/>
    <x v="4"/>
    <x v="1"/>
    <x v="220"/>
    <x v="0"/>
    <x v="5"/>
    <x v="10"/>
    <x v="3719"/>
    <x v="34"/>
    <n v="12.1"/>
    <n v="7.5"/>
    <n v="4.5999999999999996"/>
    <x v="0"/>
    <s v="HOUSEWARES1561473"/>
  </r>
  <r>
    <n v="202005"/>
    <x v="0"/>
    <x v="4"/>
    <x v="1"/>
    <x v="220"/>
    <x v="0"/>
    <x v="5"/>
    <x v="30"/>
    <x v="3719"/>
    <x v="6"/>
    <n v="2.66"/>
    <n v="1.1000000000000001"/>
    <n v="1.56"/>
    <x v="0"/>
    <s v="OUTDOOR &amp; LEISURE1561473"/>
  </r>
  <r>
    <n v="202005"/>
    <x v="0"/>
    <x v="4"/>
    <x v="1"/>
    <x v="220"/>
    <x v="0"/>
    <x v="2"/>
    <x v="5"/>
    <x v="3719"/>
    <x v="75"/>
    <n v="241.5"/>
    <n v="136"/>
    <n v="105.5"/>
    <x v="0"/>
    <s v="POLOS1561473"/>
  </r>
  <r>
    <n v="202005"/>
    <x v="0"/>
    <x v="4"/>
    <x v="1"/>
    <x v="220"/>
    <x v="0"/>
    <x v="4"/>
    <x v="34"/>
    <x v="3719"/>
    <x v="34"/>
    <n v="126.24"/>
    <n v="65.16"/>
    <n v="61.08"/>
    <x v="0"/>
    <s v="VESTS-BODYWARMERS1561473"/>
  </r>
  <r>
    <n v="202005"/>
    <x v="0"/>
    <x v="4"/>
    <x v="1"/>
    <x v="220"/>
    <x v="0"/>
    <x v="10"/>
    <x v="36"/>
    <x v="3719"/>
    <x v="133"/>
    <n v="252.98"/>
    <n v="115.62"/>
    <n v="137.35999999999999"/>
    <x v="0"/>
    <s v="SHIRTS1561473"/>
  </r>
  <r>
    <n v="202005"/>
    <x v="0"/>
    <x v="4"/>
    <x v="1"/>
    <x v="221"/>
    <x v="0"/>
    <x v="2"/>
    <x v="5"/>
    <x v="3720"/>
    <x v="106"/>
    <n v="143.86000000000001"/>
    <n v="83.1"/>
    <n v="60.760000000000019"/>
    <x v="0"/>
    <s v="POLOS1560623"/>
  </r>
  <r>
    <n v="202005"/>
    <x v="0"/>
    <x v="4"/>
    <x v="1"/>
    <x v="223"/>
    <x v="1"/>
    <x v="0"/>
    <x v="27"/>
    <x v="3721"/>
    <x v="15"/>
    <n v="97"/>
    <n v="57.92"/>
    <n v="39.08"/>
    <x v="0"/>
    <s v="TRAVEL GIFTS1560442"/>
  </r>
  <r>
    <n v="202005"/>
    <x v="0"/>
    <x v="4"/>
    <x v="1"/>
    <x v="488"/>
    <x v="1"/>
    <x v="1"/>
    <x v="3"/>
    <x v="3722"/>
    <x v="65"/>
    <n v="272"/>
    <n v="202.2"/>
    <n v="69.800000000000011"/>
    <x v="0"/>
    <s v="WRITING1561038"/>
  </r>
  <r>
    <n v="202005"/>
    <x v="0"/>
    <x v="4"/>
    <x v="1"/>
    <x v="226"/>
    <x v="1"/>
    <x v="5"/>
    <x v="24"/>
    <x v="3723"/>
    <x v="21"/>
    <n v="1025"/>
    <n v="720"/>
    <n v="305"/>
    <x v="0"/>
    <s v="HBA1561246"/>
  </r>
  <r>
    <n v="202005"/>
    <x v="0"/>
    <x v="4"/>
    <x v="1"/>
    <x v="226"/>
    <x v="1"/>
    <x v="5"/>
    <x v="24"/>
    <x v="3724"/>
    <x v="113"/>
    <n v="15100"/>
    <n v="12100"/>
    <n v="3000"/>
    <x v="0"/>
    <s v="HBA1561514"/>
  </r>
  <r>
    <n v="202005"/>
    <x v="0"/>
    <x v="4"/>
    <x v="1"/>
    <x v="226"/>
    <x v="1"/>
    <x v="5"/>
    <x v="24"/>
    <x v="3725"/>
    <x v="21"/>
    <n v="1025"/>
    <n v="735"/>
    <n v="290"/>
    <x v="0"/>
    <s v="HBA1561527"/>
  </r>
  <r>
    <n v="202005"/>
    <x v="0"/>
    <x v="4"/>
    <x v="1"/>
    <x v="226"/>
    <x v="1"/>
    <x v="5"/>
    <x v="23"/>
    <x v="3726"/>
    <x v="18"/>
    <n v="290"/>
    <n v="81.96"/>
    <n v="208.04000000000002"/>
    <x v="0"/>
    <s v="SAFETY AUTO &amp; TOOLS1560480"/>
  </r>
  <r>
    <n v="202005"/>
    <x v="0"/>
    <x v="4"/>
    <x v="1"/>
    <x v="226"/>
    <x v="1"/>
    <x v="5"/>
    <x v="23"/>
    <x v="3727"/>
    <x v="66"/>
    <n v="0"/>
    <n v="1.68"/>
    <n v="-1.68"/>
    <x v="0"/>
    <s v="SAFETY AUTO &amp; TOOLS1561471"/>
  </r>
  <r>
    <n v="202005"/>
    <x v="0"/>
    <x v="4"/>
    <x v="1"/>
    <x v="226"/>
    <x v="1"/>
    <x v="5"/>
    <x v="23"/>
    <x v="3728"/>
    <x v="140"/>
    <n v="0"/>
    <n v="1.26"/>
    <n v="-1.26"/>
    <x v="0"/>
    <s v="SAFETY AUTO &amp; TOOLS1561474"/>
  </r>
  <r>
    <n v="202005"/>
    <x v="0"/>
    <x v="4"/>
    <x v="1"/>
    <x v="489"/>
    <x v="0"/>
    <x v="5"/>
    <x v="24"/>
    <x v="3729"/>
    <x v="6"/>
    <n v="2"/>
    <n v="0.92"/>
    <n v="1.08"/>
    <x v="0"/>
    <s v="HBA1560434"/>
  </r>
  <r>
    <n v="202005"/>
    <x v="0"/>
    <x v="4"/>
    <x v="1"/>
    <x v="489"/>
    <x v="0"/>
    <x v="5"/>
    <x v="30"/>
    <x v="3730"/>
    <x v="32"/>
    <n v="980"/>
    <n v="674.16"/>
    <n v="305.84000000000003"/>
    <x v="0"/>
    <s v="OUTDOOR &amp; LEISURE1560476"/>
  </r>
  <r>
    <n v="202005"/>
    <x v="0"/>
    <x v="4"/>
    <x v="1"/>
    <x v="227"/>
    <x v="1"/>
    <x v="0"/>
    <x v="0"/>
    <x v="3731"/>
    <x v="79"/>
    <n v="97.2"/>
    <n v="41.38"/>
    <n v="55.82"/>
    <x v="0"/>
    <s v="BUSINESS CASES1560562"/>
  </r>
  <r>
    <n v="202005"/>
    <x v="0"/>
    <x v="4"/>
    <x v="1"/>
    <x v="623"/>
    <x v="0"/>
    <x v="2"/>
    <x v="5"/>
    <x v="3732"/>
    <x v="164"/>
    <n v="396.48"/>
    <n v="176.96"/>
    <n v="219.52"/>
    <x v="0"/>
    <s v="POLOS1561009"/>
  </r>
  <r>
    <n v="202005"/>
    <x v="0"/>
    <x v="4"/>
    <x v="1"/>
    <x v="623"/>
    <x v="0"/>
    <x v="2"/>
    <x v="5"/>
    <x v="3733"/>
    <x v="106"/>
    <n v="211.96"/>
    <n v="99.5"/>
    <n v="112.46000000000001"/>
    <x v="0"/>
    <s v="POLOS1561403"/>
  </r>
  <r>
    <n v="202005"/>
    <x v="0"/>
    <x v="4"/>
    <x v="1"/>
    <x v="229"/>
    <x v="0"/>
    <x v="5"/>
    <x v="24"/>
    <x v="3734"/>
    <x v="9"/>
    <n v="12"/>
    <n v="1.92"/>
    <n v="10.08"/>
    <x v="0"/>
    <s v="HBA1561137"/>
  </r>
  <r>
    <n v="202005"/>
    <x v="0"/>
    <x v="4"/>
    <x v="1"/>
    <x v="491"/>
    <x v="0"/>
    <x v="5"/>
    <x v="23"/>
    <x v="3735"/>
    <x v="18"/>
    <n v="290"/>
    <n v="81.96"/>
    <n v="208.04000000000002"/>
    <x v="0"/>
    <s v="SAFETY AUTO &amp; TOOLS1560533"/>
  </r>
  <r>
    <n v="202005"/>
    <x v="0"/>
    <x v="4"/>
    <x v="1"/>
    <x v="231"/>
    <x v="0"/>
    <x v="5"/>
    <x v="23"/>
    <x v="3736"/>
    <x v="106"/>
    <n v="11.32"/>
    <n v="1.96"/>
    <n v="9.36"/>
    <x v="0"/>
    <s v="SAFETY AUTO &amp; TOOLS1560440"/>
  </r>
  <r>
    <n v="202005"/>
    <x v="0"/>
    <x v="4"/>
    <x v="1"/>
    <x v="234"/>
    <x v="0"/>
    <x v="5"/>
    <x v="10"/>
    <x v="3737"/>
    <x v="15"/>
    <n v="100.2"/>
    <n v="66.819999999999993"/>
    <n v="33.38000000000001"/>
    <x v="0"/>
    <s v="HOUSEWARES1560966"/>
  </r>
  <r>
    <n v="202005"/>
    <x v="0"/>
    <x v="4"/>
    <x v="1"/>
    <x v="234"/>
    <x v="0"/>
    <x v="6"/>
    <x v="11"/>
    <x v="3737"/>
    <x v="7"/>
    <n v="23.96"/>
    <n v="16.8"/>
    <n v="7.16"/>
    <x v="0"/>
    <s v="AUDIO1560966"/>
  </r>
  <r>
    <n v="202005"/>
    <x v="0"/>
    <x v="4"/>
    <x v="1"/>
    <x v="235"/>
    <x v="1"/>
    <x v="7"/>
    <x v="13"/>
    <x v="3738"/>
    <x v="15"/>
    <n v="436"/>
    <n v="184.16"/>
    <n v="251.84"/>
    <x v="0"/>
    <s v="SPORT BOTTLES1561314"/>
  </r>
  <r>
    <n v="202005"/>
    <x v="0"/>
    <x v="4"/>
    <x v="1"/>
    <x v="235"/>
    <x v="1"/>
    <x v="5"/>
    <x v="24"/>
    <x v="3739"/>
    <x v="7"/>
    <n v="4"/>
    <n v="1.84"/>
    <n v="2.16"/>
    <x v="0"/>
    <s v="HBA1561496"/>
  </r>
  <r>
    <n v="202005"/>
    <x v="0"/>
    <x v="4"/>
    <x v="1"/>
    <x v="235"/>
    <x v="1"/>
    <x v="5"/>
    <x v="23"/>
    <x v="3740"/>
    <x v="18"/>
    <n v="440"/>
    <n v="37.64"/>
    <n v="402.36"/>
    <x v="0"/>
    <s v="SAFETY AUTO &amp; TOOLS1560956"/>
  </r>
  <r>
    <n v="202005"/>
    <x v="0"/>
    <x v="4"/>
    <x v="1"/>
    <x v="235"/>
    <x v="1"/>
    <x v="4"/>
    <x v="8"/>
    <x v="3741"/>
    <x v="34"/>
    <n v="178.56"/>
    <n v="82.28"/>
    <n v="96.28"/>
    <x v="0"/>
    <s v="JACKETS1560671"/>
  </r>
  <r>
    <n v="202005"/>
    <x v="0"/>
    <x v="4"/>
    <x v="1"/>
    <x v="577"/>
    <x v="1"/>
    <x v="6"/>
    <x v="11"/>
    <x v="3742"/>
    <x v="6"/>
    <n v="47.34"/>
    <n v="17.62"/>
    <n v="29.720000000000002"/>
    <x v="0"/>
    <s v="AUDIO1560227"/>
  </r>
  <r>
    <n v="202005"/>
    <x v="0"/>
    <x v="4"/>
    <x v="1"/>
    <x v="624"/>
    <x v="1"/>
    <x v="5"/>
    <x v="24"/>
    <x v="3743"/>
    <x v="9"/>
    <n v="12"/>
    <n v="1.92"/>
    <n v="10.08"/>
    <x v="0"/>
    <s v="HBA1560698"/>
  </r>
  <r>
    <n v="202005"/>
    <x v="0"/>
    <x v="4"/>
    <x v="1"/>
    <x v="624"/>
    <x v="1"/>
    <x v="5"/>
    <x v="23"/>
    <x v="3743"/>
    <x v="9"/>
    <n v="4.28"/>
    <n v="0.84"/>
    <n v="3.4400000000000004"/>
    <x v="0"/>
    <s v="SAFETY AUTO &amp; TOOLS1560698"/>
  </r>
  <r>
    <n v="202005"/>
    <x v="0"/>
    <x v="4"/>
    <x v="1"/>
    <x v="240"/>
    <x v="0"/>
    <x v="1"/>
    <x v="14"/>
    <x v="3744"/>
    <x v="8"/>
    <n v="25.12"/>
    <n v="9.6999999999999993"/>
    <n v="15.420000000000002"/>
    <x v="0"/>
    <s v="STATIONERY1560456"/>
  </r>
  <r>
    <n v="202005"/>
    <x v="0"/>
    <x v="4"/>
    <x v="1"/>
    <x v="240"/>
    <x v="0"/>
    <x v="1"/>
    <x v="14"/>
    <x v="3745"/>
    <x v="33"/>
    <n v="11360"/>
    <n v="5184"/>
    <n v="6176"/>
    <x v="0"/>
    <s v="STATIONERY1560634"/>
  </r>
  <r>
    <n v="202005"/>
    <x v="0"/>
    <x v="4"/>
    <x v="1"/>
    <x v="240"/>
    <x v="0"/>
    <x v="1"/>
    <x v="2"/>
    <x v="3746"/>
    <x v="34"/>
    <n v="23.58"/>
    <n v="12.4"/>
    <n v="11.179999999999998"/>
    <x v="0"/>
    <s v="UMBRELLAS1560253"/>
  </r>
  <r>
    <n v="202005"/>
    <x v="0"/>
    <x v="4"/>
    <x v="1"/>
    <x v="240"/>
    <x v="0"/>
    <x v="1"/>
    <x v="2"/>
    <x v="3747"/>
    <x v="18"/>
    <n v="2250"/>
    <n v="1719.06"/>
    <n v="530.94000000000005"/>
    <x v="0"/>
    <s v="UMBRELLAS1560673"/>
  </r>
  <r>
    <n v="202005"/>
    <x v="0"/>
    <x v="4"/>
    <x v="1"/>
    <x v="240"/>
    <x v="0"/>
    <x v="3"/>
    <x v="15"/>
    <x v="3747"/>
    <x v="61"/>
    <n v="530"/>
    <n v="77.16"/>
    <n v="452.84000000000003"/>
    <x v="0"/>
    <s v="DECORATION CHARGES1560673"/>
  </r>
  <r>
    <n v="202005"/>
    <x v="0"/>
    <x v="4"/>
    <x v="1"/>
    <x v="241"/>
    <x v="1"/>
    <x v="5"/>
    <x v="23"/>
    <x v="3748"/>
    <x v="9"/>
    <n v="3.48"/>
    <n v="0.84"/>
    <n v="2.64"/>
    <x v="0"/>
    <s v="SAFETY AUTO &amp; TOOLS1560525"/>
  </r>
  <r>
    <n v="202005"/>
    <x v="0"/>
    <x v="4"/>
    <x v="1"/>
    <x v="241"/>
    <x v="1"/>
    <x v="5"/>
    <x v="23"/>
    <x v="3749"/>
    <x v="18"/>
    <n v="290"/>
    <n v="81.96"/>
    <n v="208.04000000000002"/>
    <x v="0"/>
    <s v="SAFETY AUTO &amp; TOOLS1561112"/>
  </r>
  <r>
    <n v="202005"/>
    <x v="0"/>
    <x v="4"/>
    <x v="1"/>
    <x v="241"/>
    <x v="1"/>
    <x v="3"/>
    <x v="15"/>
    <x v="3749"/>
    <x v="19"/>
    <n v="200"/>
    <n v="27.88"/>
    <n v="172.12"/>
    <x v="0"/>
    <s v="DECORATION CHARGES1561112"/>
  </r>
  <r>
    <n v="202005"/>
    <x v="0"/>
    <x v="4"/>
    <x v="1"/>
    <x v="242"/>
    <x v="1"/>
    <x v="3"/>
    <x v="15"/>
    <x v="3750"/>
    <x v="255"/>
    <n v="183"/>
    <n v="40.26"/>
    <n v="142.74"/>
    <x v="0"/>
    <s v="DECORATION CHARGES1560266"/>
  </r>
  <r>
    <n v="202005"/>
    <x v="0"/>
    <x v="4"/>
    <x v="1"/>
    <x v="242"/>
    <x v="1"/>
    <x v="6"/>
    <x v="11"/>
    <x v="3750"/>
    <x v="12"/>
    <n v="820.2"/>
    <n v="409.72"/>
    <n v="410.48"/>
    <x v="0"/>
    <s v="AUDIO1560266"/>
  </r>
  <r>
    <n v="202005"/>
    <x v="0"/>
    <x v="4"/>
    <x v="1"/>
    <x v="243"/>
    <x v="0"/>
    <x v="1"/>
    <x v="3"/>
    <x v="3751"/>
    <x v="2"/>
    <n v="195"/>
    <n v="90.36"/>
    <n v="104.64"/>
    <x v="0"/>
    <s v="WRITING1561052"/>
  </r>
  <r>
    <n v="202005"/>
    <x v="0"/>
    <x v="4"/>
    <x v="1"/>
    <x v="243"/>
    <x v="0"/>
    <x v="5"/>
    <x v="23"/>
    <x v="3752"/>
    <x v="18"/>
    <n v="290"/>
    <n v="81.96"/>
    <n v="208.04000000000002"/>
    <x v="0"/>
    <s v="SAFETY AUTO &amp; TOOLS1560853"/>
  </r>
  <r>
    <n v="202005"/>
    <x v="0"/>
    <x v="4"/>
    <x v="1"/>
    <x v="245"/>
    <x v="1"/>
    <x v="5"/>
    <x v="23"/>
    <x v="3753"/>
    <x v="106"/>
    <n v="11.32"/>
    <n v="1.96"/>
    <n v="9.36"/>
    <x v="0"/>
    <s v="SAFETY AUTO &amp; TOOLS1560553"/>
  </r>
  <r>
    <n v="202005"/>
    <x v="0"/>
    <x v="4"/>
    <x v="1"/>
    <x v="246"/>
    <x v="0"/>
    <x v="5"/>
    <x v="24"/>
    <x v="3754"/>
    <x v="8"/>
    <n v="8"/>
    <n v="0.98"/>
    <n v="7.02"/>
    <x v="0"/>
    <s v="HBA1560924"/>
  </r>
  <r>
    <n v="202005"/>
    <x v="0"/>
    <x v="4"/>
    <x v="1"/>
    <x v="246"/>
    <x v="0"/>
    <x v="5"/>
    <x v="23"/>
    <x v="3755"/>
    <x v="32"/>
    <n v="1860"/>
    <n v="1300"/>
    <n v="560"/>
    <x v="0"/>
    <s v="SAFETY AUTO &amp; TOOLS1560715"/>
  </r>
  <r>
    <n v="202005"/>
    <x v="0"/>
    <x v="4"/>
    <x v="1"/>
    <x v="247"/>
    <x v="1"/>
    <x v="7"/>
    <x v="13"/>
    <x v="3756"/>
    <x v="102"/>
    <n v="132.08000000000001"/>
    <n v="51.3"/>
    <n v="80.780000000000015"/>
    <x v="0"/>
    <s v="SPORT BOTTLES1561499"/>
  </r>
  <r>
    <n v="202005"/>
    <x v="0"/>
    <x v="4"/>
    <x v="1"/>
    <x v="250"/>
    <x v="1"/>
    <x v="5"/>
    <x v="24"/>
    <x v="3757"/>
    <x v="9"/>
    <n v="12"/>
    <n v="0.12"/>
    <n v="11.88"/>
    <x v="0"/>
    <s v="HBA1560776"/>
  </r>
  <r>
    <n v="202005"/>
    <x v="0"/>
    <x v="4"/>
    <x v="1"/>
    <x v="250"/>
    <x v="1"/>
    <x v="5"/>
    <x v="23"/>
    <x v="3758"/>
    <x v="36"/>
    <n v="535"/>
    <n v="100.78"/>
    <n v="434.22"/>
    <x v="0"/>
    <s v="SAFETY AUTO &amp; TOOLS1560621"/>
  </r>
  <r>
    <n v="202005"/>
    <x v="0"/>
    <x v="4"/>
    <x v="1"/>
    <x v="251"/>
    <x v="1"/>
    <x v="2"/>
    <x v="6"/>
    <x v="3759"/>
    <x v="22"/>
    <n v="215.4"/>
    <n v="144.54"/>
    <n v="70.860000000000014"/>
    <x v="0"/>
    <s v="T-SHIRTS &amp; ACTIVE TOPS1560615"/>
  </r>
  <r>
    <n v="202005"/>
    <x v="0"/>
    <x v="4"/>
    <x v="1"/>
    <x v="494"/>
    <x v="0"/>
    <x v="5"/>
    <x v="9"/>
    <x v="3760"/>
    <x v="12"/>
    <n v="177"/>
    <n v="116.76"/>
    <n v="60.239999999999995"/>
    <x v="0"/>
    <s v="APRON &amp; KITCHEN TEXTILES1561272"/>
  </r>
  <r>
    <n v="202005"/>
    <x v="0"/>
    <x v="4"/>
    <x v="1"/>
    <x v="625"/>
    <x v="1"/>
    <x v="0"/>
    <x v="20"/>
    <x v="3761"/>
    <x v="59"/>
    <n v="24.5"/>
    <n v="20.3"/>
    <n v="4.1999999999999993"/>
    <x v="0"/>
    <s v="TOTES1561513"/>
  </r>
  <r>
    <n v="202005"/>
    <x v="0"/>
    <x v="4"/>
    <x v="1"/>
    <x v="495"/>
    <x v="1"/>
    <x v="5"/>
    <x v="24"/>
    <x v="3762"/>
    <x v="34"/>
    <n v="6"/>
    <n v="0.06"/>
    <n v="5.94"/>
    <x v="0"/>
    <s v="HBA1561285"/>
  </r>
  <r>
    <n v="202005"/>
    <x v="0"/>
    <x v="4"/>
    <x v="1"/>
    <x v="495"/>
    <x v="1"/>
    <x v="5"/>
    <x v="10"/>
    <x v="3763"/>
    <x v="7"/>
    <n v="38.96"/>
    <n v="25.68"/>
    <n v="13.280000000000001"/>
    <x v="0"/>
    <s v="HOUSEWARES1560915"/>
  </r>
  <r>
    <n v="202005"/>
    <x v="0"/>
    <x v="4"/>
    <x v="1"/>
    <x v="495"/>
    <x v="1"/>
    <x v="5"/>
    <x v="22"/>
    <x v="3763"/>
    <x v="6"/>
    <n v="0.98"/>
    <n v="1.56"/>
    <n v="-0.58000000000000007"/>
    <x v="0"/>
    <s v="LIGHTING1560915"/>
  </r>
  <r>
    <n v="202005"/>
    <x v="0"/>
    <x v="4"/>
    <x v="1"/>
    <x v="495"/>
    <x v="1"/>
    <x v="2"/>
    <x v="4"/>
    <x v="3763"/>
    <x v="34"/>
    <n v="49.94"/>
    <n v="51.58"/>
    <n v="-1.6400000000000006"/>
    <x v="0"/>
    <s v="FLEECE &amp; KNITS1560915"/>
  </r>
  <r>
    <n v="202005"/>
    <x v="0"/>
    <x v="4"/>
    <x v="1"/>
    <x v="495"/>
    <x v="1"/>
    <x v="2"/>
    <x v="5"/>
    <x v="3764"/>
    <x v="66"/>
    <n v="174.96"/>
    <n v="96.52"/>
    <n v="78.440000000000012"/>
    <x v="0"/>
    <s v="POLOS1560699"/>
  </r>
  <r>
    <n v="202005"/>
    <x v="0"/>
    <x v="4"/>
    <x v="1"/>
    <x v="495"/>
    <x v="1"/>
    <x v="2"/>
    <x v="5"/>
    <x v="3763"/>
    <x v="34"/>
    <n v="23.94"/>
    <n v="33.08"/>
    <n v="-9.139999999999997"/>
    <x v="0"/>
    <s v="POLOS1560915"/>
  </r>
  <r>
    <n v="202005"/>
    <x v="0"/>
    <x v="4"/>
    <x v="1"/>
    <x v="495"/>
    <x v="1"/>
    <x v="2"/>
    <x v="6"/>
    <x v="3763"/>
    <x v="6"/>
    <n v="5.58"/>
    <n v="5.64"/>
    <n v="-5.9999999999999609E-2"/>
    <x v="0"/>
    <s v="T-SHIRTS &amp; ACTIVE TOPS1560915"/>
  </r>
  <r>
    <n v="202005"/>
    <x v="0"/>
    <x v="4"/>
    <x v="1"/>
    <x v="253"/>
    <x v="1"/>
    <x v="5"/>
    <x v="23"/>
    <x v="3765"/>
    <x v="0"/>
    <n v="636"/>
    <n v="404"/>
    <n v="232"/>
    <x v="0"/>
    <s v="SAFETY AUTO &amp; TOOLS1560875"/>
  </r>
  <r>
    <n v="202005"/>
    <x v="0"/>
    <x v="4"/>
    <x v="1"/>
    <x v="254"/>
    <x v="1"/>
    <x v="0"/>
    <x v="20"/>
    <x v="3766"/>
    <x v="32"/>
    <n v="2340"/>
    <n v="1900"/>
    <n v="440"/>
    <x v="0"/>
    <s v="TOTES1560577"/>
  </r>
  <r>
    <n v="202005"/>
    <x v="0"/>
    <x v="4"/>
    <x v="1"/>
    <x v="256"/>
    <x v="1"/>
    <x v="5"/>
    <x v="24"/>
    <x v="3767"/>
    <x v="98"/>
    <n v="16"/>
    <n v="1.96"/>
    <n v="14.04"/>
    <x v="0"/>
    <s v="HBA1560806"/>
  </r>
  <r>
    <n v="202005"/>
    <x v="0"/>
    <x v="4"/>
    <x v="1"/>
    <x v="256"/>
    <x v="1"/>
    <x v="5"/>
    <x v="23"/>
    <x v="3767"/>
    <x v="8"/>
    <n v="3.12"/>
    <n v="0.56000000000000005"/>
    <n v="2.56"/>
    <x v="0"/>
    <s v="SAFETY AUTO &amp; TOOLS1560806"/>
  </r>
  <r>
    <n v="202005"/>
    <x v="0"/>
    <x v="4"/>
    <x v="1"/>
    <x v="256"/>
    <x v="1"/>
    <x v="2"/>
    <x v="5"/>
    <x v="3768"/>
    <x v="14"/>
    <n v="244.2"/>
    <n v="115"/>
    <n v="129.19999999999999"/>
    <x v="0"/>
    <s v="POLOS1561307"/>
  </r>
  <r>
    <n v="202005"/>
    <x v="0"/>
    <x v="4"/>
    <x v="1"/>
    <x v="259"/>
    <x v="1"/>
    <x v="5"/>
    <x v="23"/>
    <x v="3769"/>
    <x v="18"/>
    <n v="290"/>
    <n v="81.96"/>
    <n v="208.04000000000002"/>
    <x v="0"/>
    <s v="SAFETY AUTO &amp; TOOLS1560278"/>
  </r>
  <r>
    <n v="202005"/>
    <x v="0"/>
    <x v="4"/>
    <x v="1"/>
    <x v="626"/>
    <x v="0"/>
    <x v="5"/>
    <x v="24"/>
    <x v="3770"/>
    <x v="16"/>
    <n v="518"/>
    <n v="322"/>
    <n v="196"/>
    <x v="0"/>
    <s v="HBA1561479"/>
  </r>
  <r>
    <n v="202005"/>
    <x v="0"/>
    <x v="4"/>
    <x v="1"/>
    <x v="261"/>
    <x v="1"/>
    <x v="0"/>
    <x v="19"/>
    <x v="3771"/>
    <x v="1"/>
    <n v="74"/>
    <n v="21.82"/>
    <n v="52.18"/>
    <x v="0"/>
    <s v="COOLERS1561183"/>
  </r>
  <r>
    <n v="202005"/>
    <x v="0"/>
    <x v="4"/>
    <x v="1"/>
    <x v="261"/>
    <x v="1"/>
    <x v="9"/>
    <x v="28"/>
    <x v="3771"/>
    <x v="15"/>
    <n v="199"/>
    <n v="96.36"/>
    <n v="102.64"/>
    <x v="0"/>
    <s v="HEADWEAR1561183"/>
  </r>
  <r>
    <n v="202005"/>
    <x v="0"/>
    <x v="4"/>
    <x v="1"/>
    <x v="261"/>
    <x v="1"/>
    <x v="2"/>
    <x v="5"/>
    <x v="3772"/>
    <x v="206"/>
    <n v="1505.4"/>
    <n v="873.2"/>
    <n v="632.20000000000005"/>
    <x v="0"/>
    <s v="POLOS1560979"/>
  </r>
  <r>
    <n v="202005"/>
    <x v="0"/>
    <x v="4"/>
    <x v="1"/>
    <x v="261"/>
    <x v="1"/>
    <x v="3"/>
    <x v="15"/>
    <x v="3773"/>
    <x v="42"/>
    <n v="214"/>
    <n v="30.22"/>
    <n v="183.78"/>
    <x v="0"/>
    <s v="DECORATION CHARGES1560341"/>
  </r>
  <r>
    <n v="202005"/>
    <x v="0"/>
    <x v="4"/>
    <x v="1"/>
    <x v="261"/>
    <x v="1"/>
    <x v="6"/>
    <x v="32"/>
    <x v="3773"/>
    <x v="16"/>
    <n v="104"/>
    <n v="48.26"/>
    <n v="55.74"/>
    <x v="0"/>
    <s v="GENERAL TECH1560341"/>
  </r>
  <r>
    <n v="202005"/>
    <x v="0"/>
    <x v="4"/>
    <x v="1"/>
    <x v="262"/>
    <x v="1"/>
    <x v="0"/>
    <x v="27"/>
    <x v="3774"/>
    <x v="97"/>
    <n v="10720"/>
    <n v="5585.06"/>
    <n v="5134.9399999999996"/>
    <x v="0"/>
    <s v="TRAVEL GIFTS1561140"/>
  </r>
  <r>
    <n v="202005"/>
    <x v="0"/>
    <x v="4"/>
    <x v="1"/>
    <x v="262"/>
    <x v="1"/>
    <x v="5"/>
    <x v="23"/>
    <x v="3775"/>
    <x v="32"/>
    <n v="1960"/>
    <n v="1300"/>
    <n v="660"/>
    <x v="0"/>
    <s v="SAFETY AUTO &amp; TOOLS1559673"/>
  </r>
  <r>
    <n v="202005"/>
    <x v="0"/>
    <x v="4"/>
    <x v="1"/>
    <x v="262"/>
    <x v="1"/>
    <x v="5"/>
    <x v="23"/>
    <x v="3776"/>
    <x v="32"/>
    <n v="1960"/>
    <n v="1300"/>
    <n v="660"/>
    <x v="0"/>
    <s v="SAFETY AUTO &amp; TOOLS1559863"/>
  </r>
  <r>
    <n v="202005"/>
    <x v="0"/>
    <x v="4"/>
    <x v="1"/>
    <x v="262"/>
    <x v="1"/>
    <x v="5"/>
    <x v="23"/>
    <x v="3777"/>
    <x v="97"/>
    <n v="7520"/>
    <n v="4960"/>
    <n v="2560"/>
    <x v="0"/>
    <s v="SAFETY AUTO &amp; TOOLS1559864"/>
  </r>
  <r>
    <n v="202005"/>
    <x v="0"/>
    <x v="4"/>
    <x v="1"/>
    <x v="262"/>
    <x v="1"/>
    <x v="5"/>
    <x v="23"/>
    <x v="3778"/>
    <x v="7"/>
    <n v="1.1599999999999999"/>
    <n v="0.24"/>
    <n v="0.91999999999999993"/>
    <x v="0"/>
    <s v="SAFETY AUTO &amp; TOOLS1560936"/>
  </r>
  <r>
    <n v="202005"/>
    <x v="0"/>
    <x v="4"/>
    <x v="1"/>
    <x v="262"/>
    <x v="1"/>
    <x v="6"/>
    <x v="32"/>
    <x v="3779"/>
    <x v="12"/>
    <n v="77.400000000000006"/>
    <n v="60.26"/>
    <n v="17.140000000000008"/>
    <x v="0"/>
    <s v="GENERAL TECH1561478"/>
  </r>
  <r>
    <n v="202005"/>
    <x v="0"/>
    <x v="4"/>
    <x v="1"/>
    <x v="264"/>
    <x v="1"/>
    <x v="1"/>
    <x v="3"/>
    <x v="3780"/>
    <x v="18"/>
    <n v="110"/>
    <n v="71.58"/>
    <n v="38.42"/>
    <x v="0"/>
    <s v="WRITING1560748"/>
  </r>
  <r>
    <n v="202005"/>
    <x v="0"/>
    <x v="4"/>
    <x v="1"/>
    <x v="497"/>
    <x v="0"/>
    <x v="2"/>
    <x v="5"/>
    <x v="3781"/>
    <x v="8"/>
    <n v="61.04"/>
    <n v="27.06"/>
    <n v="33.980000000000004"/>
    <x v="0"/>
    <s v="POLOS1560406"/>
  </r>
  <r>
    <n v="202005"/>
    <x v="0"/>
    <x v="4"/>
    <x v="1"/>
    <x v="498"/>
    <x v="0"/>
    <x v="5"/>
    <x v="24"/>
    <x v="3782"/>
    <x v="98"/>
    <n v="16"/>
    <n v="0.16"/>
    <n v="15.84"/>
    <x v="0"/>
    <s v="HBA1560903"/>
  </r>
  <r>
    <n v="202005"/>
    <x v="0"/>
    <x v="4"/>
    <x v="1"/>
    <x v="273"/>
    <x v="1"/>
    <x v="5"/>
    <x v="23"/>
    <x v="3783"/>
    <x v="59"/>
    <n v="28.3"/>
    <n v="3.98"/>
    <n v="24.32"/>
    <x v="0"/>
    <s v="SAFETY AUTO &amp; TOOLS1561016"/>
  </r>
  <r>
    <n v="202005"/>
    <x v="0"/>
    <x v="4"/>
    <x v="1"/>
    <x v="273"/>
    <x v="1"/>
    <x v="5"/>
    <x v="23"/>
    <x v="3784"/>
    <x v="21"/>
    <n v="245"/>
    <n v="18.82"/>
    <n v="226.18"/>
    <x v="0"/>
    <s v="SAFETY AUTO &amp; TOOLS1561055"/>
  </r>
  <r>
    <n v="202005"/>
    <x v="0"/>
    <x v="4"/>
    <x v="1"/>
    <x v="273"/>
    <x v="1"/>
    <x v="2"/>
    <x v="6"/>
    <x v="3785"/>
    <x v="16"/>
    <n v="1378"/>
    <n v="1132"/>
    <n v="246"/>
    <x v="0"/>
    <s v="T-SHIRTS &amp; ACTIVE TOPS1561239"/>
  </r>
  <r>
    <n v="202005"/>
    <x v="0"/>
    <x v="4"/>
    <x v="1"/>
    <x v="273"/>
    <x v="1"/>
    <x v="3"/>
    <x v="15"/>
    <x v="3784"/>
    <x v="24"/>
    <n v="135"/>
    <n v="22.88"/>
    <n v="112.12"/>
    <x v="0"/>
    <s v="DECORATION CHARGES1561055"/>
  </r>
  <r>
    <n v="202005"/>
    <x v="0"/>
    <x v="4"/>
    <x v="1"/>
    <x v="274"/>
    <x v="1"/>
    <x v="2"/>
    <x v="5"/>
    <x v="3786"/>
    <x v="98"/>
    <n v="71.84"/>
    <n v="59.16"/>
    <n v="12.680000000000007"/>
    <x v="0"/>
    <s v="POLOS1560725"/>
  </r>
  <r>
    <n v="202005"/>
    <x v="0"/>
    <x v="4"/>
    <x v="1"/>
    <x v="275"/>
    <x v="1"/>
    <x v="0"/>
    <x v="18"/>
    <x v="3787"/>
    <x v="43"/>
    <n v="2282.2800000000002"/>
    <n v="1389.44"/>
    <n v="892.84000000000015"/>
    <x v="0"/>
    <s v="BACKPACKS1561003"/>
  </r>
  <r>
    <n v="202005"/>
    <x v="0"/>
    <x v="4"/>
    <x v="1"/>
    <x v="279"/>
    <x v="1"/>
    <x v="2"/>
    <x v="5"/>
    <x v="3788"/>
    <x v="16"/>
    <n v="698"/>
    <n v="535.72"/>
    <n v="162.27999999999997"/>
    <x v="0"/>
    <s v="POLOS1561015"/>
  </r>
  <r>
    <n v="202005"/>
    <x v="0"/>
    <x v="4"/>
    <x v="1"/>
    <x v="279"/>
    <x v="1"/>
    <x v="2"/>
    <x v="6"/>
    <x v="3789"/>
    <x v="64"/>
    <n v="725.4"/>
    <n v="477.9"/>
    <n v="247.5"/>
    <x v="0"/>
    <s v="T-SHIRTS &amp; ACTIVE TOPS1560583"/>
  </r>
  <r>
    <n v="202005"/>
    <x v="0"/>
    <x v="4"/>
    <x v="1"/>
    <x v="280"/>
    <x v="0"/>
    <x v="0"/>
    <x v="19"/>
    <x v="3790"/>
    <x v="59"/>
    <n v="129.5"/>
    <n v="36.32"/>
    <n v="93.18"/>
    <x v="0"/>
    <s v="COOLERS1560610"/>
  </r>
  <r>
    <n v="202005"/>
    <x v="0"/>
    <x v="4"/>
    <x v="1"/>
    <x v="280"/>
    <x v="0"/>
    <x v="0"/>
    <x v="19"/>
    <x v="3791"/>
    <x v="1"/>
    <n v="74"/>
    <n v="20.76"/>
    <n v="53.239999999999995"/>
    <x v="0"/>
    <s v="COOLERS1560960"/>
  </r>
  <r>
    <n v="202005"/>
    <x v="0"/>
    <x v="4"/>
    <x v="1"/>
    <x v="280"/>
    <x v="0"/>
    <x v="7"/>
    <x v="13"/>
    <x v="3792"/>
    <x v="7"/>
    <n v="12.42"/>
    <n v="2.34"/>
    <n v="10.08"/>
    <x v="0"/>
    <s v="SPORT BOTTLES1560645"/>
  </r>
  <r>
    <n v="202005"/>
    <x v="0"/>
    <x v="4"/>
    <x v="1"/>
    <x v="280"/>
    <x v="0"/>
    <x v="5"/>
    <x v="23"/>
    <x v="3793"/>
    <x v="137"/>
    <n v="252"/>
    <n v="126.52"/>
    <n v="125.48"/>
    <x v="0"/>
    <s v="SAFETY AUTO &amp; TOOLS1560644"/>
  </r>
  <r>
    <n v="202005"/>
    <x v="0"/>
    <x v="4"/>
    <x v="1"/>
    <x v="502"/>
    <x v="0"/>
    <x v="2"/>
    <x v="5"/>
    <x v="3794"/>
    <x v="2"/>
    <n v="159.4"/>
    <n v="67.62"/>
    <n v="91.78"/>
    <x v="0"/>
    <s v="POLOS1560937"/>
  </r>
  <r>
    <n v="202005"/>
    <x v="0"/>
    <x v="4"/>
    <x v="1"/>
    <x v="627"/>
    <x v="0"/>
    <x v="5"/>
    <x v="10"/>
    <x v="3795"/>
    <x v="65"/>
    <n v="279.2"/>
    <n v="144.24"/>
    <n v="134.95999999999998"/>
    <x v="0"/>
    <s v="HOUSEWARES1560663"/>
  </r>
  <r>
    <n v="202005"/>
    <x v="0"/>
    <x v="4"/>
    <x v="1"/>
    <x v="283"/>
    <x v="0"/>
    <x v="5"/>
    <x v="24"/>
    <x v="3796"/>
    <x v="34"/>
    <n v="6"/>
    <n v="0.96"/>
    <n v="5.04"/>
    <x v="0"/>
    <s v="HBA1561340"/>
  </r>
  <r>
    <n v="202005"/>
    <x v="0"/>
    <x v="4"/>
    <x v="1"/>
    <x v="285"/>
    <x v="1"/>
    <x v="4"/>
    <x v="8"/>
    <x v="3797"/>
    <x v="65"/>
    <n v="1939.2"/>
    <n v="917.46"/>
    <n v="1021.74"/>
    <x v="0"/>
    <s v="JACKETS1561269"/>
  </r>
  <r>
    <n v="202005"/>
    <x v="0"/>
    <x v="4"/>
    <x v="1"/>
    <x v="286"/>
    <x v="0"/>
    <x v="1"/>
    <x v="3"/>
    <x v="3798"/>
    <x v="48"/>
    <n v="148"/>
    <n v="74.06"/>
    <n v="73.94"/>
    <x v="0"/>
    <s v="WRITING1561027"/>
  </r>
  <r>
    <n v="202005"/>
    <x v="0"/>
    <x v="4"/>
    <x v="1"/>
    <x v="286"/>
    <x v="0"/>
    <x v="2"/>
    <x v="6"/>
    <x v="3799"/>
    <x v="9"/>
    <n v="91.56"/>
    <n v="39.659999999999997"/>
    <n v="51.900000000000006"/>
    <x v="0"/>
    <s v="T-SHIRTS &amp; ACTIVE TOPS1560587"/>
  </r>
  <r>
    <n v="202005"/>
    <x v="0"/>
    <x v="4"/>
    <x v="1"/>
    <x v="286"/>
    <x v="0"/>
    <x v="2"/>
    <x v="6"/>
    <x v="3800"/>
    <x v="79"/>
    <n v="132.6"/>
    <n v="67.8"/>
    <n v="64.8"/>
    <x v="0"/>
    <s v="T-SHIRTS &amp; ACTIVE TOPS1561204"/>
  </r>
  <r>
    <n v="202005"/>
    <x v="0"/>
    <x v="4"/>
    <x v="1"/>
    <x v="286"/>
    <x v="0"/>
    <x v="8"/>
    <x v="16"/>
    <x v="3798"/>
    <x v="48"/>
    <n v="134"/>
    <n v="94.36"/>
    <n v="39.64"/>
    <x v="0"/>
    <s v="MEMORY1561027"/>
  </r>
  <r>
    <n v="202005"/>
    <x v="0"/>
    <x v="4"/>
    <x v="1"/>
    <x v="286"/>
    <x v="0"/>
    <x v="3"/>
    <x v="15"/>
    <x v="3798"/>
    <x v="17"/>
    <n v="185.5"/>
    <n v="16.88"/>
    <n v="168.62"/>
    <x v="0"/>
    <s v="DECORATION CHARGES1561027"/>
  </r>
  <r>
    <n v="202005"/>
    <x v="0"/>
    <x v="4"/>
    <x v="1"/>
    <x v="287"/>
    <x v="1"/>
    <x v="5"/>
    <x v="24"/>
    <x v="3801"/>
    <x v="6"/>
    <n v="2"/>
    <n v="0.92"/>
    <n v="1.08"/>
    <x v="0"/>
    <s v="HBA1561191"/>
  </r>
  <r>
    <n v="202005"/>
    <x v="0"/>
    <x v="4"/>
    <x v="1"/>
    <x v="288"/>
    <x v="0"/>
    <x v="0"/>
    <x v="20"/>
    <x v="3802"/>
    <x v="6"/>
    <n v="4.4400000000000004"/>
    <n v="1.76"/>
    <n v="2.6800000000000006"/>
    <x v="0"/>
    <s v="TOTES1561428"/>
  </r>
  <r>
    <n v="202005"/>
    <x v="0"/>
    <x v="4"/>
    <x v="1"/>
    <x v="289"/>
    <x v="0"/>
    <x v="0"/>
    <x v="27"/>
    <x v="3803"/>
    <x v="1"/>
    <n v="86"/>
    <n v="35.58"/>
    <n v="50.42"/>
    <x v="0"/>
    <s v="TRAVEL GIFTS1561213"/>
  </r>
  <r>
    <n v="202005"/>
    <x v="0"/>
    <x v="4"/>
    <x v="1"/>
    <x v="289"/>
    <x v="0"/>
    <x v="1"/>
    <x v="3"/>
    <x v="3804"/>
    <x v="8"/>
    <n v="10.8"/>
    <n v="3.24"/>
    <n v="7.5600000000000005"/>
    <x v="0"/>
    <s v="WRITING1561020"/>
  </r>
  <r>
    <n v="202005"/>
    <x v="0"/>
    <x v="4"/>
    <x v="1"/>
    <x v="289"/>
    <x v="0"/>
    <x v="5"/>
    <x v="23"/>
    <x v="3805"/>
    <x v="18"/>
    <n v="290"/>
    <n v="81.96"/>
    <n v="208.04000000000002"/>
    <x v="0"/>
    <s v="SAFETY AUTO &amp; TOOLS1560640"/>
  </r>
  <r>
    <n v="202005"/>
    <x v="0"/>
    <x v="4"/>
    <x v="1"/>
    <x v="289"/>
    <x v="0"/>
    <x v="5"/>
    <x v="23"/>
    <x v="3806"/>
    <x v="21"/>
    <n v="245"/>
    <n v="18.82"/>
    <n v="226.18"/>
    <x v="0"/>
    <s v="SAFETY AUTO &amp; TOOLS1561197"/>
  </r>
  <r>
    <n v="202005"/>
    <x v="0"/>
    <x v="4"/>
    <x v="1"/>
    <x v="290"/>
    <x v="1"/>
    <x v="2"/>
    <x v="5"/>
    <x v="2029"/>
    <x v="9"/>
    <n v="109.08"/>
    <n v="56.7"/>
    <n v="52.379999999999995"/>
    <x v="0"/>
    <s v="POLOS1555732"/>
  </r>
  <r>
    <n v="202005"/>
    <x v="0"/>
    <x v="4"/>
    <x v="1"/>
    <x v="290"/>
    <x v="1"/>
    <x v="2"/>
    <x v="5"/>
    <x v="3807"/>
    <x v="34"/>
    <n v="20.94"/>
    <n v="15.76"/>
    <n v="5.1800000000000015"/>
    <x v="0"/>
    <s v="POLOS1560572"/>
  </r>
  <r>
    <n v="202005"/>
    <x v="0"/>
    <x v="4"/>
    <x v="1"/>
    <x v="290"/>
    <x v="1"/>
    <x v="2"/>
    <x v="5"/>
    <x v="3808"/>
    <x v="142"/>
    <n v="495.58"/>
    <n v="370.54"/>
    <n v="125.03999999999996"/>
    <x v="0"/>
    <s v="POLOS1561138"/>
  </r>
  <r>
    <n v="202005"/>
    <x v="0"/>
    <x v="4"/>
    <x v="1"/>
    <x v="290"/>
    <x v="1"/>
    <x v="2"/>
    <x v="6"/>
    <x v="3807"/>
    <x v="481"/>
    <n v="1275.2"/>
    <n v="927.56"/>
    <n v="347.6400000000001"/>
    <x v="0"/>
    <s v="T-SHIRTS &amp; ACTIVE TOPS1560572"/>
  </r>
  <r>
    <n v="202005"/>
    <x v="0"/>
    <x v="4"/>
    <x v="1"/>
    <x v="290"/>
    <x v="1"/>
    <x v="2"/>
    <x v="6"/>
    <x v="3808"/>
    <x v="95"/>
    <n v="259"/>
    <n v="192.78"/>
    <n v="66.22"/>
    <x v="0"/>
    <s v="T-SHIRTS &amp; ACTIVE TOPS1561138"/>
  </r>
  <r>
    <n v="202005"/>
    <x v="0"/>
    <x v="4"/>
    <x v="1"/>
    <x v="290"/>
    <x v="1"/>
    <x v="10"/>
    <x v="36"/>
    <x v="820"/>
    <x v="65"/>
    <n v="1373.6"/>
    <n v="682.56"/>
    <n v="691.04"/>
    <x v="0"/>
    <s v="SHIRTS1554635"/>
  </r>
  <r>
    <n v="202005"/>
    <x v="0"/>
    <x v="4"/>
    <x v="1"/>
    <x v="290"/>
    <x v="1"/>
    <x v="10"/>
    <x v="36"/>
    <x v="2929"/>
    <x v="8"/>
    <n v="137.36000000000001"/>
    <n v="68.400000000000006"/>
    <n v="68.960000000000008"/>
    <x v="0"/>
    <s v="SHIRTS1559051"/>
  </r>
  <r>
    <n v="202005"/>
    <x v="0"/>
    <x v="4"/>
    <x v="1"/>
    <x v="292"/>
    <x v="1"/>
    <x v="7"/>
    <x v="13"/>
    <x v="3809"/>
    <x v="16"/>
    <n v="1398"/>
    <n v="744.38"/>
    <n v="653.62"/>
    <x v="0"/>
    <s v="SPORT BOTTLES1560940"/>
  </r>
  <r>
    <n v="202005"/>
    <x v="0"/>
    <x v="4"/>
    <x v="1"/>
    <x v="292"/>
    <x v="1"/>
    <x v="5"/>
    <x v="23"/>
    <x v="3810"/>
    <x v="7"/>
    <n v="5"/>
    <n v="3.1"/>
    <n v="1.9"/>
    <x v="0"/>
    <s v="SAFETY AUTO &amp; TOOLS1560330"/>
  </r>
  <r>
    <n v="202005"/>
    <x v="0"/>
    <x v="4"/>
    <x v="1"/>
    <x v="292"/>
    <x v="1"/>
    <x v="4"/>
    <x v="8"/>
    <x v="3811"/>
    <x v="6"/>
    <n v="115.76"/>
    <n v="50.2"/>
    <n v="65.56"/>
    <x v="0"/>
    <s v="JACKETS1558854"/>
  </r>
  <r>
    <n v="202005"/>
    <x v="0"/>
    <x v="4"/>
    <x v="1"/>
    <x v="293"/>
    <x v="0"/>
    <x v="5"/>
    <x v="24"/>
    <x v="3812"/>
    <x v="16"/>
    <n v="558"/>
    <n v="322"/>
    <n v="236"/>
    <x v="0"/>
    <s v="HBA1561363"/>
  </r>
  <r>
    <n v="202005"/>
    <x v="0"/>
    <x v="4"/>
    <x v="1"/>
    <x v="294"/>
    <x v="1"/>
    <x v="2"/>
    <x v="5"/>
    <x v="3813"/>
    <x v="164"/>
    <n v="286.92"/>
    <n v="125.84"/>
    <n v="161.08000000000001"/>
    <x v="0"/>
    <s v="POLOS1560373"/>
  </r>
  <r>
    <n v="202005"/>
    <x v="0"/>
    <x v="4"/>
    <x v="1"/>
    <x v="294"/>
    <x v="1"/>
    <x v="2"/>
    <x v="5"/>
    <x v="3814"/>
    <x v="8"/>
    <n v="79.28"/>
    <n v="38.36"/>
    <n v="40.92"/>
    <x v="0"/>
    <s v="POLOS1560651"/>
  </r>
  <r>
    <n v="202005"/>
    <x v="0"/>
    <x v="4"/>
    <x v="1"/>
    <x v="294"/>
    <x v="1"/>
    <x v="2"/>
    <x v="6"/>
    <x v="3815"/>
    <x v="28"/>
    <n v="657.8"/>
    <n v="475.74"/>
    <n v="182.05999999999995"/>
    <x v="0"/>
    <s v="T-SHIRTS &amp; ACTIVE TOPS1560527"/>
  </r>
  <r>
    <n v="202005"/>
    <x v="0"/>
    <x v="4"/>
    <x v="1"/>
    <x v="297"/>
    <x v="1"/>
    <x v="5"/>
    <x v="23"/>
    <x v="3816"/>
    <x v="32"/>
    <n v="1960"/>
    <n v="1300"/>
    <n v="660"/>
    <x v="0"/>
    <s v="SAFETY AUTO &amp; TOOLS1559613"/>
  </r>
  <r>
    <n v="202005"/>
    <x v="0"/>
    <x v="4"/>
    <x v="1"/>
    <x v="297"/>
    <x v="1"/>
    <x v="2"/>
    <x v="5"/>
    <x v="3817"/>
    <x v="34"/>
    <n v="43.74"/>
    <n v="23.82"/>
    <n v="19.920000000000002"/>
    <x v="0"/>
    <s v="POLOS1561156"/>
  </r>
  <r>
    <n v="202005"/>
    <x v="0"/>
    <x v="4"/>
    <x v="1"/>
    <x v="297"/>
    <x v="1"/>
    <x v="2"/>
    <x v="6"/>
    <x v="3817"/>
    <x v="34"/>
    <n v="22.74"/>
    <n v="14.64"/>
    <n v="8.0999999999999979"/>
    <x v="0"/>
    <s v="T-SHIRTS &amp; ACTIVE TOPS1561156"/>
  </r>
  <r>
    <n v="202005"/>
    <x v="0"/>
    <x v="4"/>
    <x v="1"/>
    <x v="297"/>
    <x v="1"/>
    <x v="6"/>
    <x v="11"/>
    <x v="3818"/>
    <x v="6"/>
    <n v="30.98"/>
    <n v="16.3"/>
    <n v="14.68"/>
    <x v="0"/>
    <s v="AUDIO1560358"/>
  </r>
  <r>
    <n v="202005"/>
    <x v="0"/>
    <x v="4"/>
    <x v="1"/>
    <x v="580"/>
    <x v="0"/>
    <x v="1"/>
    <x v="3"/>
    <x v="3819"/>
    <x v="73"/>
    <n v="360"/>
    <n v="269.38"/>
    <n v="90.62"/>
    <x v="0"/>
    <s v="WRITING1560629"/>
  </r>
  <r>
    <n v="202005"/>
    <x v="0"/>
    <x v="4"/>
    <x v="1"/>
    <x v="580"/>
    <x v="0"/>
    <x v="3"/>
    <x v="15"/>
    <x v="3819"/>
    <x v="185"/>
    <n v="840"/>
    <n v="93.34"/>
    <n v="746.66"/>
    <x v="0"/>
    <s v="DECORATION CHARGES1560629"/>
  </r>
  <r>
    <n v="202005"/>
    <x v="0"/>
    <x v="4"/>
    <x v="1"/>
    <x v="510"/>
    <x v="1"/>
    <x v="0"/>
    <x v="20"/>
    <x v="3820"/>
    <x v="482"/>
    <n v="233.2"/>
    <n v="143.30000000000001"/>
    <n v="89.899999999999977"/>
    <x v="0"/>
    <s v="TOTES1561286"/>
  </r>
  <r>
    <n v="202005"/>
    <x v="0"/>
    <x v="4"/>
    <x v="1"/>
    <x v="510"/>
    <x v="1"/>
    <x v="7"/>
    <x v="29"/>
    <x v="3821"/>
    <x v="9"/>
    <n v="11.04"/>
    <n v="6.3"/>
    <n v="4.7399999999999993"/>
    <x v="0"/>
    <s v="CERAMICS1560653"/>
  </r>
  <r>
    <n v="202005"/>
    <x v="0"/>
    <x v="4"/>
    <x v="1"/>
    <x v="510"/>
    <x v="1"/>
    <x v="1"/>
    <x v="17"/>
    <x v="3822"/>
    <x v="21"/>
    <n v="210"/>
    <n v="190"/>
    <n v="20"/>
    <x v="0"/>
    <s v="GENERAL1557088"/>
  </r>
  <r>
    <n v="202005"/>
    <x v="0"/>
    <x v="4"/>
    <x v="1"/>
    <x v="510"/>
    <x v="1"/>
    <x v="5"/>
    <x v="23"/>
    <x v="3823"/>
    <x v="98"/>
    <n v="7.84"/>
    <n v="1.1200000000000001"/>
    <n v="6.72"/>
    <x v="0"/>
    <s v="SAFETY AUTO &amp; TOOLS1560827"/>
  </r>
  <r>
    <n v="202005"/>
    <x v="0"/>
    <x v="4"/>
    <x v="1"/>
    <x v="510"/>
    <x v="1"/>
    <x v="3"/>
    <x v="15"/>
    <x v="3820"/>
    <x v="483"/>
    <n v="353.2"/>
    <n v="53.66"/>
    <n v="299.53999999999996"/>
    <x v="0"/>
    <s v="DECORATION CHARGES1561286"/>
  </r>
  <r>
    <n v="202005"/>
    <x v="0"/>
    <x v="4"/>
    <x v="1"/>
    <x v="510"/>
    <x v="1"/>
    <x v="6"/>
    <x v="32"/>
    <x v="3824"/>
    <x v="6"/>
    <n v="194.66"/>
    <n v="130"/>
    <n v="64.66"/>
    <x v="0"/>
    <s v="GENERAL TECH1560840"/>
  </r>
  <r>
    <n v="202005"/>
    <x v="0"/>
    <x v="4"/>
    <x v="1"/>
    <x v="298"/>
    <x v="0"/>
    <x v="1"/>
    <x v="17"/>
    <x v="3825"/>
    <x v="484"/>
    <n v="2550"/>
    <n v="2250"/>
    <n v="300"/>
    <x v="0"/>
    <s v="GENERAL1559949"/>
  </r>
  <r>
    <n v="202005"/>
    <x v="0"/>
    <x v="4"/>
    <x v="1"/>
    <x v="298"/>
    <x v="0"/>
    <x v="1"/>
    <x v="17"/>
    <x v="3826"/>
    <x v="15"/>
    <n v="115"/>
    <n v="138"/>
    <n v="-23"/>
    <x v="0"/>
    <s v="GENERAL1559950"/>
  </r>
  <r>
    <n v="202005"/>
    <x v="0"/>
    <x v="4"/>
    <x v="1"/>
    <x v="628"/>
    <x v="1"/>
    <x v="1"/>
    <x v="17"/>
    <x v="3827"/>
    <x v="485"/>
    <n v="15360"/>
    <n v="13440"/>
    <n v="1920"/>
    <x v="0"/>
    <s v="GENERAL1559047"/>
  </r>
  <r>
    <n v="202005"/>
    <x v="0"/>
    <x v="4"/>
    <x v="1"/>
    <x v="628"/>
    <x v="1"/>
    <x v="5"/>
    <x v="24"/>
    <x v="3828"/>
    <x v="98"/>
    <n v="16"/>
    <n v="3.76"/>
    <n v="12.24"/>
    <x v="0"/>
    <s v="HBA1561131"/>
  </r>
  <r>
    <n v="202005"/>
    <x v="0"/>
    <x v="4"/>
    <x v="1"/>
    <x v="628"/>
    <x v="1"/>
    <x v="5"/>
    <x v="23"/>
    <x v="3829"/>
    <x v="18"/>
    <n v="290"/>
    <n v="81.96"/>
    <n v="208.04000000000002"/>
    <x v="0"/>
    <s v="SAFETY AUTO &amp; TOOLS1560815"/>
  </r>
  <r>
    <n v="202005"/>
    <x v="0"/>
    <x v="4"/>
    <x v="1"/>
    <x v="628"/>
    <x v="1"/>
    <x v="3"/>
    <x v="15"/>
    <x v="3829"/>
    <x v="19"/>
    <n v="200"/>
    <n v="27.88"/>
    <n v="172.12"/>
    <x v="0"/>
    <s v="DECORATION CHARGES1560815"/>
  </r>
  <r>
    <n v="202005"/>
    <x v="0"/>
    <x v="4"/>
    <x v="1"/>
    <x v="511"/>
    <x v="1"/>
    <x v="5"/>
    <x v="30"/>
    <x v="3830"/>
    <x v="7"/>
    <n v="32.46"/>
    <n v="15.28"/>
    <n v="17.18"/>
    <x v="0"/>
    <s v="OUTDOOR &amp; LEISURE1560204"/>
  </r>
  <r>
    <n v="202005"/>
    <x v="0"/>
    <x v="4"/>
    <x v="1"/>
    <x v="301"/>
    <x v="1"/>
    <x v="0"/>
    <x v="0"/>
    <x v="3831"/>
    <x v="6"/>
    <n v="33.479999999999997"/>
    <n v="18.16"/>
    <n v="15.319999999999997"/>
    <x v="0"/>
    <s v="BUSINESS CASES1560942"/>
  </r>
  <r>
    <n v="202005"/>
    <x v="0"/>
    <x v="4"/>
    <x v="1"/>
    <x v="301"/>
    <x v="1"/>
    <x v="0"/>
    <x v="26"/>
    <x v="3831"/>
    <x v="7"/>
    <n v="127.96"/>
    <n v="60.92"/>
    <n v="67.039999999999992"/>
    <x v="0"/>
    <s v="DUFFELS1560942"/>
  </r>
  <r>
    <n v="202005"/>
    <x v="0"/>
    <x v="4"/>
    <x v="1"/>
    <x v="301"/>
    <x v="1"/>
    <x v="5"/>
    <x v="10"/>
    <x v="3832"/>
    <x v="8"/>
    <n v="112.76"/>
    <n v="57.6"/>
    <n v="55.160000000000004"/>
    <x v="0"/>
    <s v="HOUSEWARES1560374"/>
  </r>
  <r>
    <n v="202005"/>
    <x v="0"/>
    <x v="4"/>
    <x v="1"/>
    <x v="301"/>
    <x v="1"/>
    <x v="6"/>
    <x v="12"/>
    <x v="3831"/>
    <x v="6"/>
    <n v="57.98"/>
    <n v="32.14"/>
    <n v="25.839999999999996"/>
    <x v="0"/>
    <s v="POWER1560942"/>
  </r>
  <r>
    <n v="202005"/>
    <x v="0"/>
    <x v="4"/>
    <x v="1"/>
    <x v="302"/>
    <x v="1"/>
    <x v="0"/>
    <x v="19"/>
    <x v="3833"/>
    <x v="6"/>
    <n v="19.02"/>
    <n v="7.76"/>
    <n v="11.26"/>
    <x v="0"/>
    <s v="COOLERS1561426"/>
  </r>
  <r>
    <n v="202005"/>
    <x v="0"/>
    <x v="4"/>
    <x v="1"/>
    <x v="302"/>
    <x v="1"/>
    <x v="0"/>
    <x v="20"/>
    <x v="3834"/>
    <x v="7"/>
    <n v="2.72"/>
    <n v="1.54"/>
    <n v="1.1800000000000002"/>
    <x v="0"/>
    <s v="TOTES1560538"/>
  </r>
  <r>
    <n v="202005"/>
    <x v="0"/>
    <x v="4"/>
    <x v="1"/>
    <x v="302"/>
    <x v="1"/>
    <x v="7"/>
    <x v="31"/>
    <x v="3833"/>
    <x v="6"/>
    <n v="1.5"/>
    <n v="0.54"/>
    <n v="0.96"/>
    <x v="0"/>
    <s v="MUGS &amp; TUMBLERS1561426"/>
  </r>
  <r>
    <n v="202005"/>
    <x v="0"/>
    <x v="4"/>
    <x v="1"/>
    <x v="302"/>
    <x v="1"/>
    <x v="1"/>
    <x v="1"/>
    <x v="3833"/>
    <x v="6"/>
    <n v="1.58"/>
    <n v="1.36"/>
    <n v="0.21999999999999997"/>
    <x v="0"/>
    <s v="DESKTOP1561426"/>
  </r>
  <r>
    <n v="202005"/>
    <x v="0"/>
    <x v="4"/>
    <x v="1"/>
    <x v="302"/>
    <x v="1"/>
    <x v="1"/>
    <x v="3"/>
    <x v="3833"/>
    <x v="7"/>
    <n v="2.3199999999999998"/>
    <n v="0.96"/>
    <n v="1.3599999999999999"/>
    <x v="0"/>
    <s v="WRITING1561426"/>
  </r>
  <r>
    <n v="202005"/>
    <x v="0"/>
    <x v="4"/>
    <x v="1"/>
    <x v="302"/>
    <x v="1"/>
    <x v="5"/>
    <x v="24"/>
    <x v="3833"/>
    <x v="13"/>
    <n v="2.1"/>
    <n v="1.18"/>
    <n v="0.92000000000000015"/>
    <x v="0"/>
    <s v="HBA1561426"/>
  </r>
  <r>
    <n v="202005"/>
    <x v="0"/>
    <x v="4"/>
    <x v="1"/>
    <x v="302"/>
    <x v="1"/>
    <x v="5"/>
    <x v="22"/>
    <x v="3833"/>
    <x v="6"/>
    <n v="3.54"/>
    <n v="1.1000000000000001"/>
    <n v="2.44"/>
    <x v="0"/>
    <s v="LIGHTING1561426"/>
  </r>
  <r>
    <n v="202005"/>
    <x v="0"/>
    <x v="4"/>
    <x v="1"/>
    <x v="302"/>
    <x v="1"/>
    <x v="5"/>
    <x v="30"/>
    <x v="3833"/>
    <x v="6"/>
    <n v="1.22"/>
    <n v="0.52"/>
    <n v="0.7"/>
    <x v="0"/>
    <s v="OUTDOOR &amp; LEISURE1561426"/>
  </r>
  <r>
    <n v="202005"/>
    <x v="0"/>
    <x v="4"/>
    <x v="1"/>
    <x v="302"/>
    <x v="1"/>
    <x v="3"/>
    <x v="15"/>
    <x v="3834"/>
    <x v="8"/>
    <n v="109.28"/>
    <n v="27.6"/>
    <n v="81.680000000000007"/>
    <x v="0"/>
    <s v="DECORATION CHARGES1560538"/>
  </r>
  <r>
    <n v="202005"/>
    <x v="0"/>
    <x v="4"/>
    <x v="1"/>
    <x v="302"/>
    <x v="1"/>
    <x v="6"/>
    <x v="11"/>
    <x v="3835"/>
    <x v="6"/>
    <n v="25.46"/>
    <n v="22.98"/>
    <n v="2.4800000000000004"/>
    <x v="0"/>
    <s v="AUDIO1561407"/>
  </r>
  <r>
    <n v="202005"/>
    <x v="0"/>
    <x v="4"/>
    <x v="1"/>
    <x v="302"/>
    <x v="1"/>
    <x v="6"/>
    <x v="32"/>
    <x v="3835"/>
    <x v="7"/>
    <n v="144.4"/>
    <n v="122.26"/>
    <n v="22.14"/>
    <x v="0"/>
    <s v="GENERAL TECH1561407"/>
  </r>
  <r>
    <n v="202005"/>
    <x v="0"/>
    <x v="4"/>
    <x v="1"/>
    <x v="302"/>
    <x v="1"/>
    <x v="6"/>
    <x v="32"/>
    <x v="3833"/>
    <x v="9"/>
    <n v="3.22"/>
    <n v="1.1200000000000001"/>
    <n v="2.1"/>
    <x v="0"/>
    <s v="GENERAL TECH1561426"/>
  </r>
  <r>
    <n v="202005"/>
    <x v="0"/>
    <x v="4"/>
    <x v="1"/>
    <x v="303"/>
    <x v="1"/>
    <x v="0"/>
    <x v="20"/>
    <x v="3836"/>
    <x v="18"/>
    <n v="620"/>
    <n v="314.94"/>
    <n v="305.06"/>
    <x v="0"/>
    <s v="TOTES1559052"/>
  </r>
  <r>
    <n v="202005"/>
    <x v="0"/>
    <x v="4"/>
    <x v="1"/>
    <x v="303"/>
    <x v="1"/>
    <x v="3"/>
    <x v="15"/>
    <x v="3836"/>
    <x v="137"/>
    <n v="990"/>
    <n v="104.32"/>
    <n v="885.68000000000006"/>
    <x v="0"/>
    <s v="DECORATION CHARGES1559052"/>
  </r>
  <r>
    <n v="202005"/>
    <x v="0"/>
    <x v="4"/>
    <x v="1"/>
    <x v="305"/>
    <x v="1"/>
    <x v="0"/>
    <x v="20"/>
    <x v="3837"/>
    <x v="20"/>
    <n v="276"/>
    <n v="162.22"/>
    <n v="113.78"/>
    <x v="0"/>
    <s v="TOTES1561012"/>
  </r>
  <r>
    <n v="202005"/>
    <x v="0"/>
    <x v="4"/>
    <x v="1"/>
    <x v="305"/>
    <x v="1"/>
    <x v="5"/>
    <x v="23"/>
    <x v="3838"/>
    <x v="376"/>
    <n v="9480"/>
    <n v="6960"/>
    <n v="2520"/>
    <x v="0"/>
    <s v="SAFETY AUTO &amp; TOOLS1560471"/>
  </r>
  <r>
    <n v="202005"/>
    <x v="0"/>
    <x v="4"/>
    <x v="1"/>
    <x v="305"/>
    <x v="1"/>
    <x v="5"/>
    <x v="23"/>
    <x v="3839"/>
    <x v="7"/>
    <n v="1.1599999999999999"/>
    <n v="0.28000000000000003"/>
    <n v="0.87999999999999989"/>
    <x v="0"/>
    <s v="SAFETY AUTO &amp; TOOLS1560635"/>
  </r>
  <r>
    <n v="202005"/>
    <x v="0"/>
    <x v="4"/>
    <x v="1"/>
    <x v="305"/>
    <x v="1"/>
    <x v="5"/>
    <x v="23"/>
    <x v="3840"/>
    <x v="18"/>
    <n v="290"/>
    <n v="81.96"/>
    <n v="208.04000000000002"/>
    <x v="0"/>
    <s v="SAFETY AUTO &amp; TOOLS1561117"/>
  </r>
  <r>
    <n v="202005"/>
    <x v="0"/>
    <x v="4"/>
    <x v="1"/>
    <x v="305"/>
    <x v="1"/>
    <x v="3"/>
    <x v="15"/>
    <x v="3837"/>
    <x v="126"/>
    <n v="384"/>
    <n v="57.16"/>
    <n v="326.84000000000003"/>
    <x v="0"/>
    <s v="DECORATION CHARGES1561012"/>
  </r>
  <r>
    <n v="202005"/>
    <x v="0"/>
    <x v="4"/>
    <x v="1"/>
    <x v="308"/>
    <x v="1"/>
    <x v="5"/>
    <x v="24"/>
    <x v="3841"/>
    <x v="34"/>
    <n v="6"/>
    <n v="0.06"/>
    <n v="5.94"/>
    <x v="0"/>
    <s v="HBA1561187"/>
  </r>
  <r>
    <n v="202005"/>
    <x v="0"/>
    <x v="4"/>
    <x v="1"/>
    <x v="629"/>
    <x v="1"/>
    <x v="1"/>
    <x v="17"/>
    <x v="3842"/>
    <x v="21"/>
    <n v="285"/>
    <n v="250"/>
    <n v="35"/>
    <x v="0"/>
    <s v="GENERAL1560850"/>
  </r>
  <r>
    <n v="202005"/>
    <x v="0"/>
    <x v="4"/>
    <x v="1"/>
    <x v="514"/>
    <x v="0"/>
    <x v="7"/>
    <x v="31"/>
    <x v="3843"/>
    <x v="13"/>
    <n v="19.68"/>
    <n v="7.48"/>
    <n v="12.2"/>
    <x v="0"/>
    <s v="MUGS &amp; TUMBLERS1560585"/>
  </r>
  <r>
    <n v="202005"/>
    <x v="0"/>
    <x v="4"/>
    <x v="1"/>
    <x v="514"/>
    <x v="0"/>
    <x v="7"/>
    <x v="35"/>
    <x v="3843"/>
    <x v="6"/>
    <n v="15.5"/>
    <n v="6.3"/>
    <n v="9.1999999999999993"/>
    <x v="0"/>
    <s v="SPECIALTIES &amp; PACKAGING1560585"/>
  </r>
  <r>
    <n v="202005"/>
    <x v="0"/>
    <x v="4"/>
    <x v="1"/>
    <x v="514"/>
    <x v="0"/>
    <x v="5"/>
    <x v="24"/>
    <x v="3844"/>
    <x v="66"/>
    <n v="56.94"/>
    <n v="23.68"/>
    <n v="33.26"/>
    <x v="0"/>
    <s v="HBA1561383"/>
  </r>
  <r>
    <n v="202005"/>
    <x v="0"/>
    <x v="4"/>
    <x v="1"/>
    <x v="514"/>
    <x v="0"/>
    <x v="5"/>
    <x v="10"/>
    <x v="3844"/>
    <x v="34"/>
    <n v="48.96"/>
    <n v="19.600000000000001"/>
    <n v="29.36"/>
    <x v="0"/>
    <s v="HOUSEWARES1561383"/>
  </r>
  <r>
    <n v="202005"/>
    <x v="0"/>
    <x v="4"/>
    <x v="1"/>
    <x v="515"/>
    <x v="0"/>
    <x v="0"/>
    <x v="18"/>
    <x v="3845"/>
    <x v="6"/>
    <n v="91.98"/>
    <n v="37.32"/>
    <n v="54.660000000000004"/>
    <x v="0"/>
    <s v="BACKPACKS1561316"/>
  </r>
  <r>
    <n v="202005"/>
    <x v="0"/>
    <x v="4"/>
    <x v="1"/>
    <x v="515"/>
    <x v="0"/>
    <x v="5"/>
    <x v="24"/>
    <x v="3846"/>
    <x v="6"/>
    <n v="0"/>
    <n v="0.92"/>
    <n v="-0.92"/>
    <x v="0"/>
    <s v="HBA1560703"/>
  </r>
  <r>
    <n v="202005"/>
    <x v="0"/>
    <x v="4"/>
    <x v="1"/>
    <x v="581"/>
    <x v="1"/>
    <x v="2"/>
    <x v="5"/>
    <x v="3847"/>
    <x v="242"/>
    <n v="1408.42"/>
    <n v="969.3"/>
    <n v="439.12000000000012"/>
    <x v="0"/>
    <s v="POLOS1561419"/>
  </r>
  <r>
    <n v="202005"/>
    <x v="0"/>
    <x v="4"/>
    <x v="1"/>
    <x v="630"/>
    <x v="0"/>
    <x v="2"/>
    <x v="4"/>
    <x v="3848"/>
    <x v="34"/>
    <n v="59.94"/>
    <n v="57.14"/>
    <n v="2.7999999999999972"/>
    <x v="0"/>
    <s v="FLEECE &amp; KNITS1561321"/>
  </r>
  <r>
    <n v="202005"/>
    <x v="0"/>
    <x v="4"/>
    <x v="1"/>
    <x v="630"/>
    <x v="0"/>
    <x v="2"/>
    <x v="5"/>
    <x v="3848"/>
    <x v="386"/>
    <n v="2639.52"/>
    <n v="1309.6600000000001"/>
    <n v="1329.86"/>
    <x v="0"/>
    <s v="POLOS1561321"/>
  </r>
  <r>
    <n v="202005"/>
    <x v="0"/>
    <x v="4"/>
    <x v="1"/>
    <x v="630"/>
    <x v="0"/>
    <x v="10"/>
    <x v="36"/>
    <x v="3849"/>
    <x v="34"/>
    <n v="120.12"/>
    <n v="47.4"/>
    <n v="72.72"/>
    <x v="0"/>
    <s v="SHIRTS1560391"/>
  </r>
  <r>
    <n v="202005"/>
    <x v="0"/>
    <x v="4"/>
    <x v="1"/>
    <x v="312"/>
    <x v="1"/>
    <x v="7"/>
    <x v="13"/>
    <x v="3850"/>
    <x v="12"/>
    <n v="208.2"/>
    <n v="97.12"/>
    <n v="111.07999999999998"/>
    <x v="0"/>
    <s v="SPORT BOTTLES1561224"/>
  </r>
  <r>
    <n v="202005"/>
    <x v="0"/>
    <x v="4"/>
    <x v="1"/>
    <x v="312"/>
    <x v="1"/>
    <x v="5"/>
    <x v="10"/>
    <x v="3850"/>
    <x v="68"/>
    <n v="112.8"/>
    <n v="56.5"/>
    <n v="56.3"/>
    <x v="0"/>
    <s v="HOUSEWARES1561224"/>
  </r>
  <r>
    <n v="202005"/>
    <x v="0"/>
    <x v="4"/>
    <x v="1"/>
    <x v="312"/>
    <x v="1"/>
    <x v="5"/>
    <x v="23"/>
    <x v="3851"/>
    <x v="328"/>
    <n v="15600"/>
    <n v="11800"/>
    <n v="3800"/>
    <x v="0"/>
    <s v="SAFETY AUTO &amp; TOOLS1560474"/>
  </r>
  <r>
    <n v="202005"/>
    <x v="0"/>
    <x v="4"/>
    <x v="1"/>
    <x v="312"/>
    <x v="1"/>
    <x v="5"/>
    <x v="23"/>
    <x v="3852"/>
    <x v="97"/>
    <n v="6400"/>
    <n v="4800"/>
    <n v="1600"/>
    <x v="0"/>
    <s v="SAFETY AUTO &amp; TOOLS1560475"/>
  </r>
  <r>
    <n v="202005"/>
    <x v="0"/>
    <x v="4"/>
    <x v="1"/>
    <x v="312"/>
    <x v="1"/>
    <x v="3"/>
    <x v="25"/>
    <x v="3853"/>
    <x v="73"/>
    <n v="1800"/>
    <n v="1320"/>
    <n v="480"/>
    <x v="0"/>
    <s v="NONWEARABLES OTHERS1560904"/>
  </r>
  <r>
    <n v="202005"/>
    <x v="0"/>
    <x v="4"/>
    <x v="1"/>
    <x v="312"/>
    <x v="1"/>
    <x v="6"/>
    <x v="11"/>
    <x v="3850"/>
    <x v="6"/>
    <n v="53.98"/>
    <n v="41.66"/>
    <n v="12.32"/>
    <x v="0"/>
    <s v="AUDIO1561224"/>
  </r>
  <r>
    <n v="202005"/>
    <x v="0"/>
    <x v="4"/>
    <x v="1"/>
    <x v="313"/>
    <x v="1"/>
    <x v="2"/>
    <x v="5"/>
    <x v="3854"/>
    <x v="486"/>
    <n v="1083.82"/>
    <n v="670.26"/>
    <n v="413.55999999999995"/>
    <x v="0"/>
    <s v="POLOS1561319"/>
  </r>
  <r>
    <n v="202005"/>
    <x v="0"/>
    <x v="4"/>
    <x v="1"/>
    <x v="313"/>
    <x v="1"/>
    <x v="10"/>
    <x v="36"/>
    <x v="3854"/>
    <x v="98"/>
    <n v="143.84"/>
    <n v="154.78"/>
    <n v="-10.939999999999998"/>
    <x v="0"/>
    <s v="SHIRTS1561319"/>
  </r>
  <r>
    <n v="202005"/>
    <x v="0"/>
    <x v="4"/>
    <x v="1"/>
    <x v="314"/>
    <x v="1"/>
    <x v="5"/>
    <x v="23"/>
    <x v="3855"/>
    <x v="21"/>
    <n v="245"/>
    <n v="18.82"/>
    <n v="226.18"/>
    <x v="0"/>
    <s v="SAFETY AUTO &amp; TOOLS1560789"/>
  </r>
  <r>
    <n v="202005"/>
    <x v="0"/>
    <x v="4"/>
    <x v="1"/>
    <x v="315"/>
    <x v="1"/>
    <x v="3"/>
    <x v="25"/>
    <x v="3856"/>
    <x v="32"/>
    <n v="1160"/>
    <n v="880"/>
    <n v="280"/>
    <x v="0"/>
    <s v="NONWEARABLES OTHERS1560882"/>
  </r>
  <r>
    <n v="202005"/>
    <x v="0"/>
    <x v="4"/>
    <x v="1"/>
    <x v="315"/>
    <x v="1"/>
    <x v="3"/>
    <x v="25"/>
    <x v="3857"/>
    <x v="152"/>
    <n v="2550"/>
    <n v="2200"/>
    <n v="350"/>
    <x v="0"/>
    <s v="NONWEARABLES OTHERS1561254"/>
  </r>
  <r>
    <n v="202005"/>
    <x v="0"/>
    <x v="4"/>
    <x v="1"/>
    <x v="517"/>
    <x v="0"/>
    <x v="5"/>
    <x v="23"/>
    <x v="3858"/>
    <x v="35"/>
    <n v="343"/>
    <n v="26.34"/>
    <n v="316.66000000000003"/>
    <x v="0"/>
    <s v="SAFETY AUTO &amp; TOOLS1560950"/>
  </r>
  <r>
    <n v="202005"/>
    <x v="0"/>
    <x v="4"/>
    <x v="1"/>
    <x v="517"/>
    <x v="0"/>
    <x v="2"/>
    <x v="4"/>
    <x v="3859"/>
    <x v="22"/>
    <n v="1798.8"/>
    <n v="1115.98"/>
    <n v="682.81999999999994"/>
    <x v="0"/>
    <s v="FLEECE &amp; KNITS1561394"/>
  </r>
  <r>
    <n v="202005"/>
    <x v="0"/>
    <x v="4"/>
    <x v="1"/>
    <x v="517"/>
    <x v="0"/>
    <x v="2"/>
    <x v="6"/>
    <x v="3859"/>
    <x v="227"/>
    <n v="1973.4"/>
    <n v="1144.78"/>
    <n v="828.62000000000012"/>
    <x v="0"/>
    <s v="T-SHIRTS &amp; ACTIVE TOPS1561394"/>
  </r>
  <r>
    <n v="202005"/>
    <x v="0"/>
    <x v="4"/>
    <x v="1"/>
    <x v="519"/>
    <x v="0"/>
    <x v="0"/>
    <x v="18"/>
    <x v="3860"/>
    <x v="2"/>
    <n v="65"/>
    <n v="35.619999999999997"/>
    <n v="29.380000000000003"/>
    <x v="0"/>
    <s v="BACKPACKS1560720"/>
  </r>
  <r>
    <n v="202005"/>
    <x v="0"/>
    <x v="4"/>
    <x v="1"/>
    <x v="521"/>
    <x v="0"/>
    <x v="5"/>
    <x v="24"/>
    <x v="3861"/>
    <x v="34"/>
    <n v="6"/>
    <n v="0.96"/>
    <n v="5.04"/>
    <x v="0"/>
    <s v="HBA1560892"/>
  </r>
  <r>
    <n v="202005"/>
    <x v="0"/>
    <x v="4"/>
    <x v="1"/>
    <x v="321"/>
    <x v="1"/>
    <x v="5"/>
    <x v="23"/>
    <x v="3862"/>
    <x v="24"/>
    <n v="245.98"/>
    <n v="18.899999999999999"/>
    <n v="227.07999999999998"/>
    <x v="0"/>
    <s v="SAFETY AUTO &amp; TOOLS1560630"/>
  </r>
  <r>
    <n v="202005"/>
    <x v="0"/>
    <x v="4"/>
    <x v="1"/>
    <x v="323"/>
    <x v="1"/>
    <x v="1"/>
    <x v="17"/>
    <x v="3863"/>
    <x v="6"/>
    <n v="1.28"/>
    <n v="0.8"/>
    <n v="0.48"/>
    <x v="0"/>
    <s v="GENERAL1561427"/>
  </r>
  <r>
    <n v="202005"/>
    <x v="0"/>
    <x v="4"/>
    <x v="1"/>
    <x v="323"/>
    <x v="1"/>
    <x v="5"/>
    <x v="23"/>
    <x v="3864"/>
    <x v="78"/>
    <n v="348"/>
    <n v="98.34"/>
    <n v="249.66"/>
    <x v="0"/>
    <s v="SAFETY AUTO &amp; TOOLS1560529"/>
  </r>
  <r>
    <n v="202005"/>
    <x v="0"/>
    <x v="4"/>
    <x v="1"/>
    <x v="323"/>
    <x v="1"/>
    <x v="5"/>
    <x v="23"/>
    <x v="3865"/>
    <x v="18"/>
    <n v="290"/>
    <n v="81.96"/>
    <n v="208.04000000000002"/>
    <x v="0"/>
    <s v="SAFETY AUTO &amp; TOOLS1560593"/>
  </r>
  <r>
    <n v="202005"/>
    <x v="0"/>
    <x v="4"/>
    <x v="1"/>
    <x v="323"/>
    <x v="1"/>
    <x v="5"/>
    <x v="23"/>
    <x v="3866"/>
    <x v="6"/>
    <n v="0.57999999999999996"/>
    <n v="0.14000000000000001"/>
    <n v="0.43999999999999995"/>
    <x v="0"/>
    <s v="SAFETY AUTO &amp; TOOLS1560688"/>
  </r>
  <r>
    <n v="202005"/>
    <x v="0"/>
    <x v="4"/>
    <x v="1"/>
    <x v="323"/>
    <x v="1"/>
    <x v="5"/>
    <x v="23"/>
    <x v="3867"/>
    <x v="18"/>
    <n v="290"/>
    <n v="81.96"/>
    <n v="208.04000000000002"/>
    <x v="0"/>
    <s v="SAFETY AUTO &amp; TOOLS1560723"/>
  </r>
  <r>
    <n v="202005"/>
    <x v="0"/>
    <x v="4"/>
    <x v="1"/>
    <x v="323"/>
    <x v="1"/>
    <x v="5"/>
    <x v="23"/>
    <x v="3868"/>
    <x v="131"/>
    <n v="1320"/>
    <n v="491.72"/>
    <n v="828.28"/>
    <x v="0"/>
    <s v="SAFETY AUTO &amp; TOOLS1560919"/>
  </r>
  <r>
    <n v="202005"/>
    <x v="0"/>
    <x v="4"/>
    <x v="1"/>
    <x v="323"/>
    <x v="1"/>
    <x v="5"/>
    <x v="23"/>
    <x v="3869"/>
    <x v="152"/>
    <n v="1330"/>
    <n v="409.78"/>
    <n v="920.22"/>
    <x v="0"/>
    <s v="SAFETY AUTO &amp; TOOLS1560978"/>
  </r>
  <r>
    <n v="202005"/>
    <x v="0"/>
    <x v="4"/>
    <x v="1"/>
    <x v="323"/>
    <x v="1"/>
    <x v="10"/>
    <x v="36"/>
    <x v="2996"/>
    <x v="8"/>
    <n v="137.36000000000001"/>
    <n v="68.3"/>
    <n v="69.060000000000016"/>
    <x v="0"/>
    <s v="SHIRTS1559045"/>
  </r>
  <r>
    <n v="202005"/>
    <x v="0"/>
    <x v="4"/>
    <x v="1"/>
    <x v="324"/>
    <x v="1"/>
    <x v="7"/>
    <x v="13"/>
    <x v="3870"/>
    <x v="6"/>
    <n v="11.34"/>
    <n v="5.5"/>
    <n v="5.84"/>
    <x v="0"/>
    <s v="SPORT BOTTLES1560871"/>
  </r>
  <r>
    <n v="202005"/>
    <x v="0"/>
    <x v="4"/>
    <x v="1"/>
    <x v="331"/>
    <x v="1"/>
    <x v="5"/>
    <x v="24"/>
    <x v="3871"/>
    <x v="34"/>
    <n v="0"/>
    <n v="2.76"/>
    <n v="-2.76"/>
    <x v="0"/>
    <s v="HBA1560705"/>
  </r>
  <r>
    <n v="202005"/>
    <x v="0"/>
    <x v="4"/>
    <x v="1"/>
    <x v="331"/>
    <x v="1"/>
    <x v="5"/>
    <x v="24"/>
    <x v="3872"/>
    <x v="7"/>
    <n v="4"/>
    <n v="0.04"/>
    <n v="3.96"/>
    <x v="0"/>
    <s v="HBA1560807"/>
  </r>
  <r>
    <n v="202005"/>
    <x v="0"/>
    <x v="4"/>
    <x v="1"/>
    <x v="331"/>
    <x v="1"/>
    <x v="5"/>
    <x v="24"/>
    <x v="3873"/>
    <x v="42"/>
    <n v="543.38"/>
    <n v="290.88"/>
    <n v="252.5"/>
    <x v="0"/>
    <s v="HBA1561238"/>
  </r>
  <r>
    <n v="202005"/>
    <x v="0"/>
    <x v="4"/>
    <x v="1"/>
    <x v="331"/>
    <x v="1"/>
    <x v="5"/>
    <x v="24"/>
    <x v="3874"/>
    <x v="16"/>
    <n v="498"/>
    <n v="288"/>
    <n v="210"/>
    <x v="0"/>
    <s v="HBA1561245"/>
  </r>
  <r>
    <n v="202005"/>
    <x v="0"/>
    <x v="4"/>
    <x v="1"/>
    <x v="331"/>
    <x v="1"/>
    <x v="5"/>
    <x v="23"/>
    <x v="3875"/>
    <x v="32"/>
    <n v="500"/>
    <n v="163.9"/>
    <n v="336.1"/>
    <x v="0"/>
    <s v="SAFETY AUTO &amp; TOOLS1560858"/>
  </r>
  <r>
    <n v="202005"/>
    <x v="0"/>
    <x v="4"/>
    <x v="1"/>
    <x v="331"/>
    <x v="1"/>
    <x v="5"/>
    <x v="23"/>
    <x v="3876"/>
    <x v="171"/>
    <n v="502.5"/>
    <n v="164.72"/>
    <n v="337.78"/>
    <x v="0"/>
    <s v="SAFETY AUTO &amp; TOOLS1561193"/>
  </r>
  <r>
    <n v="202005"/>
    <x v="0"/>
    <x v="4"/>
    <x v="1"/>
    <x v="522"/>
    <x v="1"/>
    <x v="7"/>
    <x v="35"/>
    <x v="3877"/>
    <x v="6"/>
    <n v="9.3000000000000007"/>
    <n v="4.46"/>
    <n v="4.8400000000000007"/>
    <x v="0"/>
    <s v="SPECIALTIES &amp; PACKAGING1560818"/>
  </r>
  <r>
    <n v="202005"/>
    <x v="0"/>
    <x v="4"/>
    <x v="1"/>
    <x v="522"/>
    <x v="1"/>
    <x v="1"/>
    <x v="14"/>
    <x v="3877"/>
    <x v="6"/>
    <n v="2.2599999999999998"/>
    <n v="1.1599999999999999"/>
    <n v="1.0999999999999999"/>
    <x v="0"/>
    <s v="STATIONERY1560818"/>
  </r>
  <r>
    <n v="202005"/>
    <x v="0"/>
    <x v="4"/>
    <x v="1"/>
    <x v="522"/>
    <x v="1"/>
    <x v="1"/>
    <x v="3"/>
    <x v="3877"/>
    <x v="34"/>
    <n v="4.3"/>
    <n v="1.88"/>
    <n v="2.42"/>
    <x v="0"/>
    <s v="WRITING1560818"/>
  </r>
  <r>
    <n v="202005"/>
    <x v="0"/>
    <x v="4"/>
    <x v="1"/>
    <x v="522"/>
    <x v="1"/>
    <x v="6"/>
    <x v="11"/>
    <x v="3877"/>
    <x v="6"/>
    <n v="4.16"/>
    <n v="0.96"/>
    <n v="3.2"/>
    <x v="0"/>
    <s v="AUDIO1560818"/>
  </r>
  <r>
    <n v="202005"/>
    <x v="0"/>
    <x v="4"/>
    <x v="1"/>
    <x v="522"/>
    <x v="1"/>
    <x v="6"/>
    <x v="12"/>
    <x v="3877"/>
    <x v="6"/>
    <n v="2.64"/>
    <n v="1.58"/>
    <n v="1.06"/>
    <x v="0"/>
    <s v="POWER1560818"/>
  </r>
  <r>
    <n v="202005"/>
    <x v="0"/>
    <x v="4"/>
    <x v="1"/>
    <x v="523"/>
    <x v="0"/>
    <x v="5"/>
    <x v="24"/>
    <x v="3878"/>
    <x v="8"/>
    <n v="8"/>
    <n v="0.08"/>
    <n v="7.92"/>
    <x v="0"/>
    <s v="HBA1560758"/>
  </r>
  <r>
    <n v="202005"/>
    <x v="0"/>
    <x v="4"/>
    <x v="1"/>
    <x v="332"/>
    <x v="1"/>
    <x v="7"/>
    <x v="29"/>
    <x v="3361"/>
    <x v="68"/>
    <n v="41.76"/>
    <n v="34.92"/>
    <n v="6.8399999999999963"/>
    <x v="0"/>
    <s v="CERAMICS1560173"/>
  </r>
  <r>
    <n v="202005"/>
    <x v="0"/>
    <x v="4"/>
    <x v="1"/>
    <x v="332"/>
    <x v="1"/>
    <x v="3"/>
    <x v="15"/>
    <x v="3361"/>
    <x v="15"/>
    <n v="124.8"/>
    <n v="24.9"/>
    <n v="99.9"/>
    <x v="0"/>
    <s v="DECORATION CHARGES1560173"/>
  </r>
  <r>
    <n v="202005"/>
    <x v="0"/>
    <x v="4"/>
    <x v="1"/>
    <x v="334"/>
    <x v="1"/>
    <x v="5"/>
    <x v="24"/>
    <x v="3879"/>
    <x v="7"/>
    <n v="4"/>
    <n v="0.04"/>
    <n v="3.96"/>
    <x v="0"/>
    <s v="HBA1561535"/>
  </r>
  <r>
    <n v="202005"/>
    <x v="0"/>
    <x v="4"/>
    <x v="1"/>
    <x v="336"/>
    <x v="0"/>
    <x v="4"/>
    <x v="8"/>
    <x v="3880"/>
    <x v="34"/>
    <n v="44.94"/>
    <n v="43.36"/>
    <n v="1.5799999999999983"/>
    <x v="0"/>
    <s v="JACKETS1560930"/>
  </r>
  <r>
    <n v="202005"/>
    <x v="0"/>
    <x v="4"/>
    <x v="1"/>
    <x v="631"/>
    <x v="0"/>
    <x v="1"/>
    <x v="21"/>
    <x v="3881"/>
    <x v="18"/>
    <n v="380"/>
    <n v="275.88"/>
    <n v="104.12"/>
    <x v="0"/>
    <s v="KEYCHAINS1559459"/>
  </r>
  <r>
    <n v="202005"/>
    <x v="0"/>
    <x v="4"/>
    <x v="1"/>
    <x v="631"/>
    <x v="0"/>
    <x v="3"/>
    <x v="15"/>
    <x v="3881"/>
    <x v="19"/>
    <n v="50"/>
    <n v="10.02"/>
    <n v="39.980000000000004"/>
    <x v="0"/>
    <s v="DECORATION CHARGES1559459"/>
  </r>
  <r>
    <n v="202005"/>
    <x v="0"/>
    <x v="4"/>
    <x v="1"/>
    <x v="632"/>
    <x v="1"/>
    <x v="5"/>
    <x v="23"/>
    <x v="3882"/>
    <x v="38"/>
    <n v="832.32"/>
    <n v="368.72"/>
    <n v="463.6"/>
    <x v="0"/>
    <s v="SAFETY AUTO &amp; TOOLS1561452"/>
  </r>
  <r>
    <n v="202005"/>
    <x v="0"/>
    <x v="4"/>
    <x v="1"/>
    <x v="338"/>
    <x v="1"/>
    <x v="7"/>
    <x v="39"/>
    <x v="3883"/>
    <x v="6"/>
    <n v="3.98"/>
    <n v="1.62"/>
    <n v="2.36"/>
    <x v="0"/>
    <s v="ACRYLIC TUMBLERS1560129"/>
  </r>
  <r>
    <n v="202005"/>
    <x v="0"/>
    <x v="4"/>
    <x v="1"/>
    <x v="338"/>
    <x v="1"/>
    <x v="7"/>
    <x v="39"/>
    <x v="3884"/>
    <x v="7"/>
    <n v="7.96"/>
    <n v="3.24"/>
    <n v="4.72"/>
    <x v="0"/>
    <s v="ACRYLIC TUMBLERS1560342"/>
  </r>
  <r>
    <n v="202005"/>
    <x v="0"/>
    <x v="4"/>
    <x v="1"/>
    <x v="338"/>
    <x v="1"/>
    <x v="7"/>
    <x v="39"/>
    <x v="3885"/>
    <x v="6"/>
    <n v="3.98"/>
    <n v="1.62"/>
    <n v="2.36"/>
    <x v="0"/>
    <s v="ACRYLIC TUMBLERS1560657"/>
  </r>
  <r>
    <n v="202005"/>
    <x v="0"/>
    <x v="4"/>
    <x v="1"/>
    <x v="338"/>
    <x v="1"/>
    <x v="9"/>
    <x v="28"/>
    <x v="3886"/>
    <x v="71"/>
    <n v="28.98"/>
    <n v="16.18"/>
    <n v="12.8"/>
    <x v="0"/>
    <s v="HEADWEAR1560345"/>
  </r>
  <r>
    <n v="202005"/>
    <x v="0"/>
    <x v="4"/>
    <x v="1"/>
    <x v="338"/>
    <x v="1"/>
    <x v="1"/>
    <x v="17"/>
    <x v="3887"/>
    <x v="13"/>
    <n v="6.4"/>
    <n v="4"/>
    <n v="2.4000000000000004"/>
    <x v="0"/>
    <s v="GENERAL1560422"/>
  </r>
  <r>
    <n v="202005"/>
    <x v="0"/>
    <x v="4"/>
    <x v="1"/>
    <x v="338"/>
    <x v="1"/>
    <x v="1"/>
    <x v="14"/>
    <x v="3888"/>
    <x v="85"/>
    <n v="92.14"/>
    <n v="41.82"/>
    <n v="50.32"/>
    <x v="0"/>
    <s v="STATIONERY1560460"/>
  </r>
  <r>
    <n v="202005"/>
    <x v="0"/>
    <x v="4"/>
    <x v="1"/>
    <x v="338"/>
    <x v="1"/>
    <x v="1"/>
    <x v="2"/>
    <x v="3889"/>
    <x v="6"/>
    <n v="4.78"/>
    <n v="3.14"/>
    <n v="1.6400000000000001"/>
    <x v="0"/>
    <s v="UMBRELLAS1560124"/>
  </r>
  <r>
    <n v="202005"/>
    <x v="0"/>
    <x v="4"/>
    <x v="1"/>
    <x v="338"/>
    <x v="1"/>
    <x v="1"/>
    <x v="2"/>
    <x v="3890"/>
    <x v="7"/>
    <n v="9.56"/>
    <n v="6.26"/>
    <n v="3.3000000000000007"/>
    <x v="0"/>
    <s v="UMBRELLAS1560126"/>
  </r>
  <r>
    <n v="202005"/>
    <x v="0"/>
    <x v="4"/>
    <x v="1"/>
    <x v="338"/>
    <x v="1"/>
    <x v="1"/>
    <x v="2"/>
    <x v="3891"/>
    <x v="28"/>
    <n v="83.6"/>
    <n v="61.94"/>
    <n v="21.659999999999997"/>
    <x v="0"/>
    <s v="UMBRELLAS1560324"/>
  </r>
  <r>
    <n v="202005"/>
    <x v="0"/>
    <x v="4"/>
    <x v="1"/>
    <x v="338"/>
    <x v="1"/>
    <x v="1"/>
    <x v="2"/>
    <x v="3892"/>
    <x v="0"/>
    <n v="84"/>
    <n v="49.98"/>
    <n v="34.020000000000003"/>
    <x v="0"/>
    <s v="UMBRELLAS1560332"/>
  </r>
  <r>
    <n v="202005"/>
    <x v="0"/>
    <x v="4"/>
    <x v="1"/>
    <x v="338"/>
    <x v="1"/>
    <x v="1"/>
    <x v="2"/>
    <x v="3893"/>
    <x v="129"/>
    <n v="84.42"/>
    <n v="50.22"/>
    <n v="34.200000000000003"/>
    <x v="0"/>
    <s v="UMBRELLAS1560334"/>
  </r>
  <r>
    <n v="202005"/>
    <x v="0"/>
    <x v="4"/>
    <x v="1"/>
    <x v="338"/>
    <x v="1"/>
    <x v="1"/>
    <x v="2"/>
    <x v="3894"/>
    <x v="16"/>
    <n v="42"/>
    <n v="24.98"/>
    <n v="17.02"/>
    <x v="0"/>
    <s v="UMBRELLAS1560335"/>
  </r>
  <r>
    <n v="202005"/>
    <x v="0"/>
    <x v="4"/>
    <x v="1"/>
    <x v="338"/>
    <x v="1"/>
    <x v="1"/>
    <x v="2"/>
    <x v="3895"/>
    <x v="18"/>
    <n v="210"/>
    <n v="124.94"/>
    <n v="85.06"/>
    <x v="0"/>
    <s v="UMBRELLAS1560336"/>
  </r>
  <r>
    <n v="202005"/>
    <x v="0"/>
    <x v="4"/>
    <x v="1"/>
    <x v="338"/>
    <x v="1"/>
    <x v="1"/>
    <x v="2"/>
    <x v="3896"/>
    <x v="487"/>
    <n v="24.36"/>
    <n v="14.5"/>
    <n v="9.86"/>
    <x v="0"/>
    <s v="UMBRELLAS1560340"/>
  </r>
  <r>
    <n v="202005"/>
    <x v="0"/>
    <x v="4"/>
    <x v="1"/>
    <x v="338"/>
    <x v="1"/>
    <x v="1"/>
    <x v="2"/>
    <x v="3897"/>
    <x v="79"/>
    <n v="6.3"/>
    <n v="3.74"/>
    <n v="2.5599999999999996"/>
    <x v="0"/>
    <s v="UMBRELLAS1560344"/>
  </r>
  <r>
    <n v="202005"/>
    <x v="0"/>
    <x v="4"/>
    <x v="1"/>
    <x v="338"/>
    <x v="1"/>
    <x v="1"/>
    <x v="2"/>
    <x v="3898"/>
    <x v="16"/>
    <n v="42"/>
    <n v="24.98"/>
    <n v="17.02"/>
    <x v="0"/>
    <s v="UMBRELLAS1560347"/>
  </r>
  <r>
    <n v="202005"/>
    <x v="0"/>
    <x v="4"/>
    <x v="1"/>
    <x v="338"/>
    <x v="1"/>
    <x v="1"/>
    <x v="2"/>
    <x v="3899"/>
    <x v="32"/>
    <n v="420"/>
    <n v="249.9"/>
    <n v="170.1"/>
    <x v="0"/>
    <s v="UMBRELLAS1560356"/>
  </r>
  <r>
    <n v="202005"/>
    <x v="0"/>
    <x v="4"/>
    <x v="1"/>
    <x v="338"/>
    <x v="1"/>
    <x v="1"/>
    <x v="2"/>
    <x v="3900"/>
    <x v="18"/>
    <n v="210"/>
    <n v="124.94"/>
    <n v="85.06"/>
    <x v="0"/>
    <s v="UMBRELLAS1560357"/>
  </r>
  <r>
    <n v="202005"/>
    <x v="0"/>
    <x v="4"/>
    <x v="1"/>
    <x v="338"/>
    <x v="1"/>
    <x v="1"/>
    <x v="2"/>
    <x v="3901"/>
    <x v="102"/>
    <n v="10.92"/>
    <n v="6.5"/>
    <n v="4.42"/>
    <x v="0"/>
    <s v="UMBRELLAS1560364"/>
  </r>
  <r>
    <n v="202005"/>
    <x v="0"/>
    <x v="4"/>
    <x v="1"/>
    <x v="338"/>
    <x v="1"/>
    <x v="1"/>
    <x v="2"/>
    <x v="3902"/>
    <x v="16"/>
    <n v="42"/>
    <n v="24.98"/>
    <n v="17.02"/>
    <x v="0"/>
    <s v="UMBRELLAS1560399"/>
  </r>
  <r>
    <n v="202005"/>
    <x v="0"/>
    <x v="4"/>
    <x v="1"/>
    <x v="338"/>
    <x v="1"/>
    <x v="1"/>
    <x v="2"/>
    <x v="3903"/>
    <x v="1"/>
    <n v="8.4"/>
    <n v="5"/>
    <n v="3.4000000000000004"/>
    <x v="0"/>
    <s v="UMBRELLAS1560477"/>
  </r>
  <r>
    <n v="202005"/>
    <x v="0"/>
    <x v="4"/>
    <x v="1"/>
    <x v="338"/>
    <x v="1"/>
    <x v="1"/>
    <x v="2"/>
    <x v="3904"/>
    <x v="0"/>
    <n v="84"/>
    <n v="49.98"/>
    <n v="34.020000000000003"/>
    <x v="0"/>
    <s v="UMBRELLAS1560601"/>
  </r>
  <r>
    <n v="202005"/>
    <x v="0"/>
    <x v="4"/>
    <x v="1"/>
    <x v="338"/>
    <x v="1"/>
    <x v="1"/>
    <x v="2"/>
    <x v="3905"/>
    <x v="18"/>
    <n v="210"/>
    <n v="124.94"/>
    <n v="85.06"/>
    <x v="0"/>
    <s v="UMBRELLAS1560957"/>
  </r>
  <r>
    <n v="202005"/>
    <x v="0"/>
    <x v="4"/>
    <x v="1"/>
    <x v="338"/>
    <x v="1"/>
    <x v="1"/>
    <x v="2"/>
    <x v="3906"/>
    <x v="149"/>
    <n v="336"/>
    <n v="199.92"/>
    <n v="136.08000000000001"/>
    <x v="0"/>
    <s v="UMBRELLAS1560993"/>
  </r>
  <r>
    <n v="202005"/>
    <x v="0"/>
    <x v="4"/>
    <x v="1"/>
    <x v="338"/>
    <x v="1"/>
    <x v="1"/>
    <x v="2"/>
    <x v="3907"/>
    <x v="38"/>
    <n v="21.42"/>
    <n v="12.74"/>
    <n v="8.6800000000000015"/>
    <x v="0"/>
    <s v="UMBRELLAS1561108"/>
  </r>
  <r>
    <n v="202005"/>
    <x v="0"/>
    <x v="4"/>
    <x v="1"/>
    <x v="338"/>
    <x v="1"/>
    <x v="1"/>
    <x v="2"/>
    <x v="3908"/>
    <x v="6"/>
    <n v="4.78"/>
    <n v="3.14"/>
    <n v="1.6400000000000001"/>
    <x v="0"/>
    <s v="UMBRELLAS1561376"/>
  </r>
  <r>
    <n v="202005"/>
    <x v="0"/>
    <x v="4"/>
    <x v="1"/>
    <x v="338"/>
    <x v="1"/>
    <x v="1"/>
    <x v="2"/>
    <x v="3909"/>
    <x v="28"/>
    <n v="83.6"/>
    <n v="61.94"/>
    <n v="21.659999999999997"/>
    <x v="0"/>
    <s v="UMBRELLAS1561436"/>
  </r>
  <r>
    <n v="202005"/>
    <x v="0"/>
    <x v="4"/>
    <x v="1"/>
    <x v="338"/>
    <x v="1"/>
    <x v="1"/>
    <x v="2"/>
    <x v="3910"/>
    <x v="15"/>
    <n v="21"/>
    <n v="12.5"/>
    <n v="8.5"/>
    <x v="0"/>
    <s v="UMBRELLAS1561519"/>
  </r>
  <r>
    <n v="202005"/>
    <x v="0"/>
    <x v="4"/>
    <x v="1"/>
    <x v="338"/>
    <x v="1"/>
    <x v="1"/>
    <x v="3"/>
    <x v="3911"/>
    <x v="6"/>
    <n v="40.14"/>
    <n v="26.42"/>
    <n v="13.719999999999999"/>
    <x v="0"/>
    <s v="WRITING1560949"/>
  </r>
  <r>
    <n v="202005"/>
    <x v="0"/>
    <x v="4"/>
    <x v="1"/>
    <x v="338"/>
    <x v="1"/>
    <x v="5"/>
    <x v="24"/>
    <x v="3912"/>
    <x v="34"/>
    <n v="6"/>
    <n v="0.96"/>
    <n v="5.04"/>
    <x v="0"/>
    <s v="HBA1560782"/>
  </r>
  <r>
    <n v="202005"/>
    <x v="0"/>
    <x v="4"/>
    <x v="1"/>
    <x v="338"/>
    <x v="1"/>
    <x v="5"/>
    <x v="10"/>
    <x v="2207"/>
    <x v="65"/>
    <n v="211.2"/>
    <n v="95.32"/>
    <n v="115.88"/>
    <x v="0"/>
    <s v="HOUSEWARES1557821"/>
  </r>
  <r>
    <n v="202005"/>
    <x v="0"/>
    <x v="4"/>
    <x v="1"/>
    <x v="338"/>
    <x v="1"/>
    <x v="5"/>
    <x v="23"/>
    <x v="3913"/>
    <x v="1"/>
    <n v="58"/>
    <n v="37.92"/>
    <n v="20.079999999999998"/>
    <x v="0"/>
    <s v="SAFETY AUTO &amp; TOOLS1560369"/>
  </r>
  <r>
    <n v="202005"/>
    <x v="0"/>
    <x v="4"/>
    <x v="1"/>
    <x v="338"/>
    <x v="1"/>
    <x v="5"/>
    <x v="23"/>
    <x v="3914"/>
    <x v="36"/>
    <n v="535"/>
    <n v="100.78"/>
    <n v="434.22"/>
    <x v="0"/>
    <s v="SAFETY AUTO &amp; TOOLS1560522"/>
  </r>
  <r>
    <n v="202005"/>
    <x v="0"/>
    <x v="4"/>
    <x v="1"/>
    <x v="338"/>
    <x v="1"/>
    <x v="5"/>
    <x v="23"/>
    <x v="3915"/>
    <x v="32"/>
    <n v="500"/>
    <n v="163.9"/>
    <n v="336.1"/>
    <x v="0"/>
    <s v="SAFETY AUTO &amp; TOOLS1560576"/>
  </r>
  <r>
    <n v="202005"/>
    <x v="0"/>
    <x v="4"/>
    <x v="1"/>
    <x v="338"/>
    <x v="1"/>
    <x v="5"/>
    <x v="23"/>
    <x v="3916"/>
    <x v="18"/>
    <n v="290"/>
    <n v="81.96"/>
    <n v="208.04000000000002"/>
    <x v="0"/>
    <s v="SAFETY AUTO &amp; TOOLS1560604"/>
  </r>
  <r>
    <n v="202005"/>
    <x v="0"/>
    <x v="4"/>
    <x v="1"/>
    <x v="338"/>
    <x v="1"/>
    <x v="5"/>
    <x v="23"/>
    <x v="3917"/>
    <x v="18"/>
    <n v="290"/>
    <n v="81.96"/>
    <n v="208.04000000000002"/>
    <x v="0"/>
    <s v="SAFETY AUTO &amp; TOOLS1560670"/>
  </r>
  <r>
    <n v="202005"/>
    <x v="0"/>
    <x v="4"/>
    <x v="1"/>
    <x v="338"/>
    <x v="1"/>
    <x v="5"/>
    <x v="23"/>
    <x v="3918"/>
    <x v="131"/>
    <n v="1320"/>
    <n v="491.72"/>
    <n v="828.28"/>
    <x v="0"/>
    <s v="SAFETY AUTO &amp; TOOLS1560685"/>
  </r>
  <r>
    <n v="202005"/>
    <x v="0"/>
    <x v="4"/>
    <x v="1"/>
    <x v="338"/>
    <x v="1"/>
    <x v="5"/>
    <x v="23"/>
    <x v="3919"/>
    <x v="18"/>
    <n v="290"/>
    <n v="81.96"/>
    <n v="208.04000000000002"/>
    <x v="0"/>
    <s v="SAFETY AUTO &amp; TOOLS1560784"/>
  </r>
  <r>
    <n v="202005"/>
    <x v="0"/>
    <x v="4"/>
    <x v="1"/>
    <x v="338"/>
    <x v="1"/>
    <x v="5"/>
    <x v="23"/>
    <x v="3920"/>
    <x v="18"/>
    <n v="290"/>
    <n v="81.96"/>
    <n v="208.04000000000002"/>
    <x v="0"/>
    <s v="SAFETY AUTO &amp; TOOLS1560951"/>
  </r>
  <r>
    <n v="202005"/>
    <x v="0"/>
    <x v="4"/>
    <x v="1"/>
    <x v="338"/>
    <x v="1"/>
    <x v="5"/>
    <x v="23"/>
    <x v="3921"/>
    <x v="32"/>
    <n v="500"/>
    <n v="163.9"/>
    <n v="336.1"/>
    <x v="0"/>
    <s v="SAFETY AUTO &amp; TOOLS1560964"/>
  </r>
  <r>
    <n v="202005"/>
    <x v="0"/>
    <x v="4"/>
    <x v="1"/>
    <x v="338"/>
    <x v="1"/>
    <x v="5"/>
    <x v="23"/>
    <x v="3922"/>
    <x v="18"/>
    <n v="290"/>
    <n v="81.96"/>
    <n v="208.04000000000002"/>
    <x v="0"/>
    <s v="SAFETY AUTO &amp; TOOLS1561000"/>
  </r>
  <r>
    <n v="202005"/>
    <x v="0"/>
    <x v="4"/>
    <x v="1"/>
    <x v="338"/>
    <x v="1"/>
    <x v="5"/>
    <x v="23"/>
    <x v="3923"/>
    <x v="51"/>
    <n v="392"/>
    <n v="30.1"/>
    <n v="361.9"/>
    <x v="0"/>
    <s v="SAFETY AUTO &amp; TOOLS1561007"/>
  </r>
  <r>
    <n v="202005"/>
    <x v="0"/>
    <x v="4"/>
    <x v="1"/>
    <x v="338"/>
    <x v="1"/>
    <x v="5"/>
    <x v="23"/>
    <x v="3924"/>
    <x v="9"/>
    <n v="5.28"/>
    <n v="3.48"/>
    <n v="1.8000000000000003"/>
    <x v="0"/>
    <s v="SAFETY AUTO &amp; TOOLS1561028"/>
  </r>
  <r>
    <n v="202005"/>
    <x v="0"/>
    <x v="4"/>
    <x v="1"/>
    <x v="338"/>
    <x v="1"/>
    <x v="5"/>
    <x v="23"/>
    <x v="3925"/>
    <x v="36"/>
    <n v="535"/>
    <n v="100.78"/>
    <n v="434.22"/>
    <x v="0"/>
    <s v="SAFETY AUTO &amp; TOOLS1561040"/>
  </r>
  <r>
    <n v="202005"/>
    <x v="0"/>
    <x v="4"/>
    <x v="1"/>
    <x v="338"/>
    <x v="1"/>
    <x v="5"/>
    <x v="23"/>
    <x v="3926"/>
    <x v="73"/>
    <n v="750"/>
    <n v="245.86"/>
    <n v="504.14"/>
    <x v="0"/>
    <s v="SAFETY AUTO &amp; TOOLS1561077"/>
  </r>
  <r>
    <n v="202005"/>
    <x v="0"/>
    <x v="4"/>
    <x v="1"/>
    <x v="338"/>
    <x v="1"/>
    <x v="5"/>
    <x v="23"/>
    <x v="3927"/>
    <x v="131"/>
    <n v="1390"/>
    <n v="491.72"/>
    <n v="898.28"/>
    <x v="0"/>
    <s v="SAFETY AUTO &amp; TOOLS1561456"/>
  </r>
  <r>
    <n v="202005"/>
    <x v="0"/>
    <x v="4"/>
    <x v="1"/>
    <x v="338"/>
    <x v="1"/>
    <x v="5"/>
    <x v="23"/>
    <x v="3928"/>
    <x v="149"/>
    <n v="464"/>
    <n v="131.12"/>
    <n v="332.88"/>
    <x v="0"/>
    <s v="SAFETY AUTO &amp; TOOLS1561466"/>
  </r>
  <r>
    <n v="202005"/>
    <x v="0"/>
    <x v="4"/>
    <x v="1"/>
    <x v="338"/>
    <x v="1"/>
    <x v="3"/>
    <x v="15"/>
    <x v="3926"/>
    <x v="130"/>
    <n v="450"/>
    <n v="47.88"/>
    <n v="402.12"/>
    <x v="0"/>
    <s v="DECORATION CHARGES1561077"/>
  </r>
  <r>
    <n v="202005"/>
    <x v="0"/>
    <x v="4"/>
    <x v="1"/>
    <x v="338"/>
    <x v="1"/>
    <x v="6"/>
    <x v="32"/>
    <x v="3929"/>
    <x v="2"/>
    <n v="4"/>
    <n v="1.32"/>
    <n v="2.6799999999999997"/>
    <x v="0"/>
    <s v="GENERAL TECH1560265"/>
  </r>
  <r>
    <n v="202005"/>
    <x v="0"/>
    <x v="4"/>
    <x v="1"/>
    <x v="338"/>
    <x v="1"/>
    <x v="6"/>
    <x v="32"/>
    <x v="3930"/>
    <x v="7"/>
    <n v="2.08"/>
    <n v="0.96"/>
    <n v="1.1200000000000001"/>
    <x v="0"/>
    <s v="GENERAL TECH1560955"/>
  </r>
  <r>
    <n v="202005"/>
    <x v="0"/>
    <x v="4"/>
    <x v="1"/>
    <x v="339"/>
    <x v="1"/>
    <x v="1"/>
    <x v="2"/>
    <x v="3931"/>
    <x v="6"/>
    <n v="13.66"/>
    <n v="5.58"/>
    <n v="8.08"/>
    <x v="0"/>
    <s v="UMBRELLAS1561331"/>
  </r>
  <r>
    <n v="202005"/>
    <x v="0"/>
    <x v="4"/>
    <x v="1"/>
    <x v="339"/>
    <x v="1"/>
    <x v="2"/>
    <x v="5"/>
    <x v="3931"/>
    <x v="9"/>
    <n v="122.02"/>
    <n v="55.72"/>
    <n v="66.3"/>
    <x v="0"/>
    <s v="POLOS1561331"/>
  </r>
  <r>
    <n v="202005"/>
    <x v="0"/>
    <x v="4"/>
    <x v="1"/>
    <x v="524"/>
    <x v="1"/>
    <x v="5"/>
    <x v="23"/>
    <x v="3932"/>
    <x v="33"/>
    <n v="3520"/>
    <n v="2520"/>
    <n v="1000"/>
    <x v="0"/>
    <s v="SAFETY AUTO &amp; TOOLS1559883"/>
  </r>
  <r>
    <n v="202005"/>
    <x v="0"/>
    <x v="4"/>
    <x v="1"/>
    <x v="524"/>
    <x v="1"/>
    <x v="5"/>
    <x v="23"/>
    <x v="3933"/>
    <x v="488"/>
    <n v="-3520"/>
    <n v="-2520"/>
    <n v="-1000"/>
    <x v="1"/>
    <s v="SAFETY AUTO &amp; TOOLS1561563"/>
  </r>
  <r>
    <n v="202005"/>
    <x v="0"/>
    <x v="4"/>
    <x v="1"/>
    <x v="524"/>
    <x v="1"/>
    <x v="2"/>
    <x v="5"/>
    <x v="3934"/>
    <x v="27"/>
    <n v="972"/>
    <n v="552.29999999999995"/>
    <n v="419.70000000000005"/>
    <x v="0"/>
    <s v="POLOS1560602"/>
  </r>
  <r>
    <n v="202005"/>
    <x v="0"/>
    <x v="4"/>
    <x v="1"/>
    <x v="524"/>
    <x v="1"/>
    <x v="2"/>
    <x v="5"/>
    <x v="3935"/>
    <x v="288"/>
    <n v="1074.7"/>
    <n v="852.82"/>
    <n v="221.88"/>
    <x v="0"/>
    <s v="POLOS1560837"/>
  </r>
  <r>
    <n v="202005"/>
    <x v="0"/>
    <x v="4"/>
    <x v="1"/>
    <x v="524"/>
    <x v="1"/>
    <x v="2"/>
    <x v="5"/>
    <x v="3936"/>
    <x v="9"/>
    <n v="53.88"/>
    <n v="46.22"/>
    <n v="7.6600000000000037"/>
    <x v="0"/>
    <s v="POLOS1560883"/>
  </r>
  <r>
    <n v="202005"/>
    <x v="0"/>
    <x v="4"/>
    <x v="1"/>
    <x v="525"/>
    <x v="1"/>
    <x v="4"/>
    <x v="8"/>
    <x v="3937"/>
    <x v="6"/>
    <n v="14.98"/>
    <n v="14.42"/>
    <n v="0.5600000000000005"/>
    <x v="0"/>
    <s v="JACKETS1561018"/>
  </r>
  <r>
    <n v="202005"/>
    <x v="0"/>
    <x v="4"/>
    <x v="1"/>
    <x v="343"/>
    <x v="1"/>
    <x v="5"/>
    <x v="24"/>
    <x v="3938"/>
    <x v="98"/>
    <n v="16"/>
    <n v="1.96"/>
    <n v="14.04"/>
    <x v="0"/>
    <s v="HBA1561167"/>
  </r>
  <r>
    <n v="202005"/>
    <x v="0"/>
    <x v="4"/>
    <x v="1"/>
    <x v="343"/>
    <x v="1"/>
    <x v="5"/>
    <x v="23"/>
    <x v="3939"/>
    <x v="18"/>
    <n v="440"/>
    <n v="37.64"/>
    <n v="402.36"/>
    <x v="0"/>
    <s v="SAFETY AUTO &amp; TOOLS1560520"/>
  </r>
  <r>
    <n v="202005"/>
    <x v="0"/>
    <x v="4"/>
    <x v="1"/>
    <x v="343"/>
    <x v="1"/>
    <x v="3"/>
    <x v="15"/>
    <x v="3939"/>
    <x v="40"/>
    <n v="210"/>
    <n v="27.88"/>
    <n v="182.12"/>
    <x v="0"/>
    <s v="DECORATION CHARGES1560520"/>
  </r>
  <r>
    <n v="202005"/>
    <x v="0"/>
    <x v="4"/>
    <x v="1"/>
    <x v="344"/>
    <x v="0"/>
    <x v="5"/>
    <x v="24"/>
    <x v="3940"/>
    <x v="79"/>
    <n v="30"/>
    <n v="4.8"/>
    <n v="25.2"/>
    <x v="0"/>
    <s v="HBA1560795"/>
  </r>
  <r>
    <n v="202005"/>
    <x v="0"/>
    <x v="4"/>
    <x v="1"/>
    <x v="344"/>
    <x v="0"/>
    <x v="5"/>
    <x v="23"/>
    <x v="3941"/>
    <x v="18"/>
    <n v="290"/>
    <n v="81.96"/>
    <n v="208.04000000000002"/>
    <x v="0"/>
    <s v="SAFETY AUTO &amp; TOOLS1560880"/>
  </r>
  <r>
    <n v="202005"/>
    <x v="0"/>
    <x v="4"/>
    <x v="1"/>
    <x v="344"/>
    <x v="0"/>
    <x v="3"/>
    <x v="15"/>
    <x v="3941"/>
    <x v="19"/>
    <n v="200"/>
    <n v="27.88"/>
    <n v="172.12"/>
    <x v="0"/>
    <s v="DECORATION CHARGES1560880"/>
  </r>
  <r>
    <n v="202005"/>
    <x v="0"/>
    <x v="4"/>
    <x v="1"/>
    <x v="345"/>
    <x v="1"/>
    <x v="1"/>
    <x v="2"/>
    <x v="3942"/>
    <x v="489"/>
    <n v="-2393.38"/>
    <n v="-1584.58"/>
    <n v="-808.80000000000018"/>
    <x v="1"/>
    <s v="UMBRELLAS1561435"/>
  </r>
  <r>
    <n v="202005"/>
    <x v="0"/>
    <x v="4"/>
    <x v="1"/>
    <x v="345"/>
    <x v="1"/>
    <x v="5"/>
    <x v="23"/>
    <x v="3943"/>
    <x v="7"/>
    <n v="1.1599999999999999"/>
    <n v="0.24"/>
    <n v="0.91999999999999993"/>
    <x v="0"/>
    <s v="SAFETY AUTO &amp; TOOLS1560171"/>
  </r>
  <r>
    <n v="202005"/>
    <x v="0"/>
    <x v="4"/>
    <x v="1"/>
    <x v="345"/>
    <x v="1"/>
    <x v="5"/>
    <x v="23"/>
    <x v="3944"/>
    <x v="318"/>
    <n v="254.8"/>
    <n v="19.559999999999999"/>
    <n v="235.24"/>
    <x v="0"/>
    <s v="SAFETY AUTO &amp; TOOLS1560478"/>
  </r>
  <r>
    <n v="202005"/>
    <x v="0"/>
    <x v="4"/>
    <x v="1"/>
    <x v="345"/>
    <x v="1"/>
    <x v="5"/>
    <x v="23"/>
    <x v="3945"/>
    <x v="490"/>
    <n v="307.39999999999998"/>
    <n v="86.86"/>
    <n v="220.53999999999996"/>
    <x v="0"/>
    <s v="SAFETY AUTO &amp; TOOLS1560589"/>
  </r>
  <r>
    <n v="202005"/>
    <x v="0"/>
    <x v="4"/>
    <x v="1"/>
    <x v="345"/>
    <x v="1"/>
    <x v="5"/>
    <x v="23"/>
    <x v="3946"/>
    <x v="491"/>
    <n v="1261.5999999999999"/>
    <n v="118.68"/>
    <n v="1142.9199999999998"/>
    <x v="0"/>
    <s v="SAFETY AUTO &amp; TOOLS1560654"/>
  </r>
  <r>
    <n v="202005"/>
    <x v="0"/>
    <x v="4"/>
    <x v="1"/>
    <x v="345"/>
    <x v="1"/>
    <x v="3"/>
    <x v="15"/>
    <x v="3944"/>
    <x v="409"/>
    <n v="138"/>
    <n v="23.08"/>
    <n v="114.92"/>
    <x v="0"/>
    <s v="DECORATION CHARGES1560478"/>
  </r>
  <r>
    <n v="202005"/>
    <x v="0"/>
    <x v="4"/>
    <x v="1"/>
    <x v="345"/>
    <x v="1"/>
    <x v="3"/>
    <x v="15"/>
    <x v="3945"/>
    <x v="492"/>
    <n v="208.4"/>
    <n v="28.48"/>
    <n v="179.92000000000002"/>
    <x v="0"/>
    <s v="DECORATION CHARGES1560589"/>
  </r>
  <r>
    <n v="202005"/>
    <x v="0"/>
    <x v="4"/>
    <x v="1"/>
    <x v="345"/>
    <x v="1"/>
    <x v="3"/>
    <x v="15"/>
    <x v="3946"/>
    <x v="493"/>
    <n v="1085.42"/>
    <n v="94.76"/>
    <n v="990.66000000000008"/>
    <x v="0"/>
    <s v="DECORATION CHARGES1560654"/>
  </r>
  <r>
    <n v="202005"/>
    <x v="0"/>
    <x v="4"/>
    <x v="1"/>
    <x v="584"/>
    <x v="1"/>
    <x v="5"/>
    <x v="24"/>
    <x v="3947"/>
    <x v="98"/>
    <n v="16"/>
    <n v="1.96"/>
    <n v="14.04"/>
    <x v="0"/>
    <s v="HBA1561103"/>
  </r>
  <r>
    <n v="202005"/>
    <x v="0"/>
    <x v="4"/>
    <x v="1"/>
    <x v="347"/>
    <x v="0"/>
    <x v="5"/>
    <x v="24"/>
    <x v="3948"/>
    <x v="6"/>
    <n v="0"/>
    <n v="0.92"/>
    <n v="-0.92"/>
    <x v="0"/>
    <s v="HBA1560563"/>
  </r>
  <r>
    <n v="202005"/>
    <x v="0"/>
    <x v="4"/>
    <x v="1"/>
    <x v="527"/>
    <x v="1"/>
    <x v="1"/>
    <x v="17"/>
    <x v="3949"/>
    <x v="18"/>
    <n v="210"/>
    <n v="180"/>
    <n v="30"/>
    <x v="0"/>
    <s v="GENERAL1560674"/>
  </r>
  <r>
    <n v="202005"/>
    <x v="0"/>
    <x v="4"/>
    <x v="1"/>
    <x v="527"/>
    <x v="1"/>
    <x v="5"/>
    <x v="23"/>
    <x v="3950"/>
    <x v="73"/>
    <n v="1070"/>
    <n v="201.56"/>
    <n v="868.44"/>
    <x v="0"/>
    <s v="SAFETY AUTO &amp; TOOLS1560667"/>
  </r>
  <r>
    <n v="202005"/>
    <x v="0"/>
    <x v="4"/>
    <x v="1"/>
    <x v="528"/>
    <x v="0"/>
    <x v="2"/>
    <x v="5"/>
    <x v="3951"/>
    <x v="142"/>
    <n v="581.29999999999995"/>
    <n v="676.24"/>
    <n v="-94.940000000000055"/>
    <x v="0"/>
    <s v="POLOS1558193"/>
  </r>
  <r>
    <n v="202005"/>
    <x v="0"/>
    <x v="4"/>
    <x v="1"/>
    <x v="528"/>
    <x v="0"/>
    <x v="2"/>
    <x v="5"/>
    <x v="3952"/>
    <x v="34"/>
    <n v="31.5"/>
    <n v="17.62"/>
    <n v="13.879999999999999"/>
    <x v="0"/>
    <s v="POLOS1561440"/>
  </r>
  <r>
    <n v="202005"/>
    <x v="0"/>
    <x v="4"/>
    <x v="1"/>
    <x v="528"/>
    <x v="0"/>
    <x v="4"/>
    <x v="8"/>
    <x v="3951"/>
    <x v="155"/>
    <n v="329.56"/>
    <n v="303.45999999999998"/>
    <n v="26.100000000000023"/>
    <x v="0"/>
    <s v="JACKETS1558193"/>
  </r>
  <r>
    <n v="202005"/>
    <x v="0"/>
    <x v="4"/>
    <x v="1"/>
    <x v="351"/>
    <x v="0"/>
    <x v="5"/>
    <x v="24"/>
    <x v="3953"/>
    <x v="13"/>
    <n v="10"/>
    <n v="1"/>
    <n v="9"/>
    <x v="0"/>
    <s v="HBA1560679"/>
  </r>
  <r>
    <n v="202005"/>
    <x v="0"/>
    <x v="4"/>
    <x v="1"/>
    <x v="351"/>
    <x v="0"/>
    <x v="5"/>
    <x v="24"/>
    <x v="3954"/>
    <x v="6"/>
    <n v="2"/>
    <n v="0.92"/>
    <n v="1.08"/>
    <x v="0"/>
    <s v="HBA1561066"/>
  </r>
  <r>
    <n v="202005"/>
    <x v="0"/>
    <x v="4"/>
    <x v="1"/>
    <x v="351"/>
    <x v="0"/>
    <x v="5"/>
    <x v="23"/>
    <x v="3953"/>
    <x v="13"/>
    <n v="4.9000000000000004"/>
    <n v="0.7"/>
    <n v="4.2"/>
    <x v="0"/>
    <s v="SAFETY AUTO &amp; TOOLS1560679"/>
  </r>
  <r>
    <n v="202005"/>
    <x v="0"/>
    <x v="4"/>
    <x v="1"/>
    <x v="351"/>
    <x v="0"/>
    <x v="5"/>
    <x v="23"/>
    <x v="3955"/>
    <x v="16"/>
    <n v="318"/>
    <n v="226"/>
    <n v="92"/>
    <x v="0"/>
    <s v="SAFETY AUTO &amp; TOOLS1560760"/>
  </r>
  <r>
    <n v="202005"/>
    <x v="0"/>
    <x v="4"/>
    <x v="1"/>
    <x v="353"/>
    <x v="0"/>
    <x v="2"/>
    <x v="5"/>
    <x v="3956"/>
    <x v="8"/>
    <n v="46.32"/>
    <n v="27.5"/>
    <n v="18.82"/>
    <x v="0"/>
    <s v="POLOS1561507"/>
  </r>
  <r>
    <n v="202005"/>
    <x v="0"/>
    <x v="4"/>
    <x v="1"/>
    <x v="355"/>
    <x v="0"/>
    <x v="5"/>
    <x v="23"/>
    <x v="3957"/>
    <x v="8"/>
    <n v="3.12"/>
    <n v="0.56000000000000005"/>
    <n v="2.56"/>
    <x v="0"/>
    <s v="SAFETY AUTO &amp; TOOLS1560559"/>
  </r>
  <r>
    <n v="202005"/>
    <x v="0"/>
    <x v="4"/>
    <x v="1"/>
    <x v="529"/>
    <x v="1"/>
    <x v="5"/>
    <x v="10"/>
    <x v="3958"/>
    <x v="133"/>
    <n v="246.82"/>
    <n v="161"/>
    <n v="85.82"/>
    <x v="0"/>
    <s v="HOUSEWARES1560511"/>
  </r>
  <r>
    <n v="202005"/>
    <x v="0"/>
    <x v="4"/>
    <x v="1"/>
    <x v="529"/>
    <x v="1"/>
    <x v="5"/>
    <x v="23"/>
    <x v="3959"/>
    <x v="18"/>
    <n v="290"/>
    <n v="81.96"/>
    <n v="208.04000000000002"/>
    <x v="0"/>
    <s v="SAFETY AUTO &amp; TOOLS1560532"/>
  </r>
  <r>
    <n v="202005"/>
    <x v="0"/>
    <x v="4"/>
    <x v="1"/>
    <x v="529"/>
    <x v="1"/>
    <x v="6"/>
    <x v="11"/>
    <x v="3958"/>
    <x v="14"/>
    <n v="243.8"/>
    <n v="207"/>
    <n v="36.800000000000011"/>
    <x v="0"/>
    <s v="AUDIO1560511"/>
  </r>
  <r>
    <n v="202005"/>
    <x v="0"/>
    <x v="4"/>
    <x v="1"/>
    <x v="357"/>
    <x v="1"/>
    <x v="5"/>
    <x v="23"/>
    <x v="3960"/>
    <x v="34"/>
    <n v="1.74"/>
    <n v="0.42"/>
    <n v="1.32"/>
    <x v="0"/>
    <s v="SAFETY AUTO &amp; TOOLS1560886"/>
  </r>
  <r>
    <n v="202005"/>
    <x v="0"/>
    <x v="4"/>
    <x v="1"/>
    <x v="359"/>
    <x v="1"/>
    <x v="0"/>
    <x v="19"/>
    <x v="3961"/>
    <x v="7"/>
    <n v="2.48"/>
    <n v="1.58"/>
    <n v="0.89999999999999991"/>
    <x v="0"/>
    <s v="COOLERS1560132"/>
  </r>
  <r>
    <n v="202005"/>
    <x v="0"/>
    <x v="4"/>
    <x v="1"/>
    <x v="359"/>
    <x v="1"/>
    <x v="1"/>
    <x v="3"/>
    <x v="3961"/>
    <x v="8"/>
    <n v="1.72"/>
    <n v="0.98"/>
    <n v="0.74"/>
    <x v="0"/>
    <s v="WRITING1560132"/>
  </r>
  <r>
    <n v="202005"/>
    <x v="0"/>
    <x v="4"/>
    <x v="1"/>
    <x v="359"/>
    <x v="1"/>
    <x v="6"/>
    <x v="32"/>
    <x v="3961"/>
    <x v="7"/>
    <n v="0.52"/>
    <n v="0.18"/>
    <n v="0.34"/>
    <x v="0"/>
    <s v="GENERAL TECH1560132"/>
  </r>
  <r>
    <n v="202005"/>
    <x v="0"/>
    <x v="4"/>
    <x v="1"/>
    <x v="360"/>
    <x v="0"/>
    <x v="0"/>
    <x v="20"/>
    <x v="3962"/>
    <x v="9"/>
    <n v="9.84"/>
    <n v="4.3"/>
    <n v="5.54"/>
    <x v="0"/>
    <s v="TOTES1561463"/>
  </r>
  <r>
    <n v="202005"/>
    <x v="0"/>
    <x v="4"/>
    <x v="1"/>
    <x v="360"/>
    <x v="0"/>
    <x v="7"/>
    <x v="35"/>
    <x v="3963"/>
    <x v="6"/>
    <n v="14.72"/>
    <n v="6.34"/>
    <n v="8.3800000000000008"/>
    <x v="0"/>
    <s v="SPECIALTIES &amp; PACKAGING1561203"/>
  </r>
  <r>
    <n v="202005"/>
    <x v="0"/>
    <x v="4"/>
    <x v="1"/>
    <x v="360"/>
    <x v="0"/>
    <x v="1"/>
    <x v="17"/>
    <x v="3964"/>
    <x v="2"/>
    <n v="14.2"/>
    <n v="7.96"/>
    <n v="6.2399999999999993"/>
    <x v="0"/>
    <s v="GENERAL1560574"/>
  </r>
  <r>
    <n v="202005"/>
    <x v="0"/>
    <x v="4"/>
    <x v="1"/>
    <x v="360"/>
    <x v="0"/>
    <x v="1"/>
    <x v="17"/>
    <x v="3963"/>
    <x v="48"/>
    <n v="35.5"/>
    <n v="19.920000000000002"/>
    <n v="15.579999999999998"/>
    <x v="0"/>
    <s v="GENERAL1561203"/>
  </r>
  <r>
    <n v="202005"/>
    <x v="0"/>
    <x v="4"/>
    <x v="1"/>
    <x v="360"/>
    <x v="0"/>
    <x v="1"/>
    <x v="17"/>
    <x v="3965"/>
    <x v="48"/>
    <n v="35.5"/>
    <n v="19.920000000000002"/>
    <n v="15.579999999999998"/>
    <x v="0"/>
    <s v="GENERAL1561229"/>
  </r>
  <r>
    <n v="202005"/>
    <x v="0"/>
    <x v="4"/>
    <x v="1"/>
    <x v="362"/>
    <x v="1"/>
    <x v="7"/>
    <x v="13"/>
    <x v="3966"/>
    <x v="6"/>
    <n v="9.7799999999999994"/>
    <n v="5.14"/>
    <n v="4.6399999999999997"/>
    <x v="0"/>
    <s v="SPORT BOTTLES1560254"/>
  </r>
  <r>
    <n v="202005"/>
    <x v="0"/>
    <x v="4"/>
    <x v="1"/>
    <x v="362"/>
    <x v="1"/>
    <x v="1"/>
    <x v="3"/>
    <x v="3967"/>
    <x v="6"/>
    <n v="27.98"/>
    <n v="12.42"/>
    <n v="15.56"/>
    <x v="0"/>
    <s v="WRITING1561159"/>
  </r>
  <r>
    <n v="202005"/>
    <x v="0"/>
    <x v="4"/>
    <x v="1"/>
    <x v="362"/>
    <x v="1"/>
    <x v="5"/>
    <x v="24"/>
    <x v="3966"/>
    <x v="6"/>
    <n v="3.34"/>
    <n v="2.06"/>
    <n v="1.2799999999999998"/>
    <x v="0"/>
    <s v="HBA1560254"/>
  </r>
  <r>
    <n v="202005"/>
    <x v="0"/>
    <x v="4"/>
    <x v="1"/>
    <x v="362"/>
    <x v="1"/>
    <x v="5"/>
    <x v="22"/>
    <x v="3966"/>
    <x v="6"/>
    <n v="1.98"/>
    <n v="3.86"/>
    <n v="-1.88"/>
    <x v="0"/>
    <s v="LIGHTING1560254"/>
  </r>
  <r>
    <n v="202005"/>
    <x v="0"/>
    <x v="4"/>
    <x v="1"/>
    <x v="362"/>
    <x v="1"/>
    <x v="5"/>
    <x v="30"/>
    <x v="3966"/>
    <x v="8"/>
    <n v="31.92"/>
    <n v="15.68"/>
    <n v="16.240000000000002"/>
    <x v="0"/>
    <s v="OUTDOOR &amp; LEISURE1560254"/>
  </r>
  <r>
    <n v="202005"/>
    <x v="0"/>
    <x v="4"/>
    <x v="1"/>
    <x v="362"/>
    <x v="1"/>
    <x v="5"/>
    <x v="23"/>
    <x v="3966"/>
    <x v="6"/>
    <n v="1.58"/>
    <n v="1.24"/>
    <n v="0.34000000000000008"/>
    <x v="0"/>
    <s v="SAFETY AUTO &amp; TOOLS1560254"/>
  </r>
  <r>
    <n v="202005"/>
    <x v="0"/>
    <x v="4"/>
    <x v="1"/>
    <x v="362"/>
    <x v="1"/>
    <x v="5"/>
    <x v="23"/>
    <x v="3968"/>
    <x v="58"/>
    <n v="525"/>
    <n v="172.1"/>
    <n v="352.9"/>
    <x v="0"/>
    <s v="SAFETY AUTO &amp; TOOLS1560509"/>
  </r>
  <r>
    <n v="202005"/>
    <x v="0"/>
    <x v="4"/>
    <x v="1"/>
    <x v="362"/>
    <x v="1"/>
    <x v="6"/>
    <x v="11"/>
    <x v="3967"/>
    <x v="6"/>
    <n v="25.98"/>
    <n v="13.32"/>
    <n v="12.66"/>
    <x v="0"/>
    <s v="AUDIO1561159"/>
  </r>
  <r>
    <n v="202005"/>
    <x v="0"/>
    <x v="4"/>
    <x v="1"/>
    <x v="586"/>
    <x v="0"/>
    <x v="0"/>
    <x v="27"/>
    <x v="3969"/>
    <x v="228"/>
    <n v="614.55999999999995"/>
    <n v="386.92"/>
    <n v="227.63999999999993"/>
    <x v="0"/>
    <s v="TRAVEL GIFTS1560933"/>
  </r>
  <r>
    <n v="202005"/>
    <x v="0"/>
    <x v="4"/>
    <x v="1"/>
    <x v="365"/>
    <x v="1"/>
    <x v="5"/>
    <x v="24"/>
    <x v="3970"/>
    <x v="0"/>
    <n v="916"/>
    <n v="588"/>
    <n v="328"/>
    <x v="0"/>
    <s v="HBA1561528"/>
  </r>
  <r>
    <n v="202005"/>
    <x v="0"/>
    <x v="4"/>
    <x v="1"/>
    <x v="365"/>
    <x v="1"/>
    <x v="5"/>
    <x v="23"/>
    <x v="3971"/>
    <x v="8"/>
    <n v="2.3199999999999998"/>
    <n v="0.48"/>
    <n v="1.8399999999999999"/>
    <x v="0"/>
    <s v="SAFETY AUTO &amp; TOOLS1560203"/>
  </r>
  <r>
    <n v="202005"/>
    <x v="0"/>
    <x v="4"/>
    <x v="1"/>
    <x v="365"/>
    <x v="1"/>
    <x v="6"/>
    <x v="11"/>
    <x v="3972"/>
    <x v="7"/>
    <n v="44.28"/>
    <n v="18.36"/>
    <n v="25.92"/>
    <x v="0"/>
    <s v="AUDIO1560206"/>
  </r>
  <r>
    <n v="202005"/>
    <x v="0"/>
    <x v="4"/>
    <x v="1"/>
    <x v="633"/>
    <x v="0"/>
    <x v="5"/>
    <x v="23"/>
    <x v="3973"/>
    <x v="494"/>
    <n v="404.8"/>
    <n v="34.619999999999997"/>
    <n v="370.18"/>
    <x v="0"/>
    <s v="SAFETY AUTO &amp; TOOLS1560817"/>
  </r>
  <r>
    <n v="202005"/>
    <x v="0"/>
    <x v="4"/>
    <x v="1"/>
    <x v="533"/>
    <x v="0"/>
    <x v="2"/>
    <x v="6"/>
    <x v="3974"/>
    <x v="98"/>
    <n v="28.3"/>
    <n v="19.2"/>
    <n v="9.1000000000000014"/>
    <x v="0"/>
    <s v="T-SHIRTS &amp; ACTIVE TOPS1561302"/>
  </r>
  <r>
    <n v="202005"/>
    <x v="0"/>
    <x v="4"/>
    <x v="1"/>
    <x v="368"/>
    <x v="1"/>
    <x v="0"/>
    <x v="18"/>
    <x v="3975"/>
    <x v="6"/>
    <n v="2.78"/>
    <n v="1.58"/>
    <n v="1.1999999999999997"/>
    <x v="0"/>
    <s v="BACKPACKS1561194"/>
  </r>
  <r>
    <n v="202005"/>
    <x v="0"/>
    <x v="4"/>
    <x v="1"/>
    <x v="368"/>
    <x v="1"/>
    <x v="0"/>
    <x v="19"/>
    <x v="3976"/>
    <x v="21"/>
    <n v="470"/>
    <n v="272.82"/>
    <n v="197.18"/>
    <x v="0"/>
    <s v="COOLERS1561189"/>
  </r>
  <r>
    <n v="202005"/>
    <x v="0"/>
    <x v="4"/>
    <x v="1"/>
    <x v="368"/>
    <x v="1"/>
    <x v="1"/>
    <x v="17"/>
    <x v="3977"/>
    <x v="16"/>
    <n v="26"/>
    <n v="16.36"/>
    <n v="9.64"/>
    <x v="0"/>
    <s v="GENERAL1561297"/>
  </r>
  <r>
    <n v="202005"/>
    <x v="0"/>
    <x v="4"/>
    <x v="1"/>
    <x v="368"/>
    <x v="1"/>
    <x v="1"/>
    <x v="14"/>
    <x v="3978"/>
    <x v="6"/>
    <n v="1.94"/>
    <n v="1.04"/>
    <n v="0.89999999999999991"/>
    <x v="0"/>
    <s v="STATIONERY1560982"/>
  </r>
  <r>
    <n v="202005"/>
    <x v="0"/>
    <x v="4"/>
    <x v="1"/>
    <x v="368"/>
    <x v="1"/>
    <x v="1"/>
    <x v="14"/>
    <x v="3979"/>
    <x v="6"/>
    <n v="23.48"/>
    <n v="10.26"/>
    <n v="13.22"/>
    <x v="0"/>
    <s v="STATIONERY1561101"/>
  </r>
  <r>
    <n v="202005"/>
    <x v="0"/>
    <x v="4"/>
    <x v="1"/>
    <x v="368"/>
    <x v="1"/>
    <x v="1"/>
    <x v="3"/>
    <x v="3980"/>
    <x v="212"/>
    <n v="135"/>
    <n v="68.739999999999995"/>
    <n v="66.260000000000005"/>
    <x v="0"/>
    <s v="WRITING1561082"/>
  </r>
  <r>
    <n v="202005"/>
    <x v="0"/>
    <x v="4"/>
    <x v="1"/>
    <x v="368"/>
    <x v="1"/>
    <x v="3"/>
    <x v="15"/>
    <x v="3976"/>
    <x v="24"/>
    <n v="225"/>
    <n v="38.58"/>
    <n v="186.42000000000002"/>
    <x v="0"/>
    <s v="DECORATION CHARGES1561189"/>
  </r>
  <r>
    <n v="202005"/>
    <x v="0"/>
    <x v="4"/>
    <x v="1"/>
    <x v="369"/>
    <x v="1"/>
    <x v="7"/>
    <x v="31"/>
    <x v="3981"/>
    <x v="6"/>
    <n v="4.8"/>
    <n v="0.44"/>
    <n v="4.3599999999999994"/>
    <x v="0"/>
    <s v="MUGS &amp; TUMBLERS1560678"/>
  </r>
  <r>
    <n v="202005"/>
    <x v="0"/>
    <x v="4"/>
    <x v="1"/>
    <x v="369"/>
    <x v="1"/>
    <x v="5"/>
    <x v="23"/>
    <x v="3982"/>
    <x v="106"/>
    <n v="11.32"/>
    <n v="1.96"/>
    <n v="9.36"/>
    <x v="0"/>
    <s v="SAFETY AUTO &amp; TOOLS1560677"/>
  </r>
  <r>
    <n v="202005"/>
    <x v="0"/>
    <x v="4"/>
    <x v="1"/>
    <x v="370"/>
    <x v="0"/>
    <x v="5"/>
    <x v="23"/>
    <x v="3983"/>
    <x v="495"/>
    <n v="1006.96"/>
    <n v="329.6"/>
    <n v="677.36"/>
    <x v="0"/>
    <s v="SAFETY AUTO &amp; TOOLS1560721"/>
  </r>
  <r>
    <n v="202005"/>
    <x v="0"/>
    <x v="4"/>
    <x v="1"/>
    <x v="370"/>
    <x v="0"/>
    <x v="5"/>
    <x v="23"/>
    <x v="3984"/>
    <x v="245"/>
    <n v="299"/>
    <n v="82.92"/>
    <n v="216.07999999999998"/>
    <x v="0"/>
    <s v="SAFETY AUTO &amp; TOOLS1561004"/>
  </r>
  <r>
    <n v="202005"/>
    <x v="0"/>
    <x v="4"/>
    <x v="1"/>
    <x v="371"/>
    <x v="1"/>
    <x v="5"/>
    <x v="24"/>
    <x v="3985"/>
    <x v="140"/>
    <n v="18"/>
    <n v="2.88"/>
    <n v="15.120000000000001"/>
    <x v="0"/>
    <s v="HBA1560796"/>
  </r>
  <r>
    <n v="202005"/>
    <x v="0"/>
    <x v="4"/>
    <x v="1"/>
    <x v="587"/>
    <x v="0"/>
    <x v="0"/>
    <x v="18"/>
    <x v="3986"/>
    <x v="0"/>
    <n v="160"/>
    <n v="86.12"/>
    <n v="73.88"/>
    <x v="0"/>
    <s v="BACKPACKS1560349"/>
  </r>
  <r>
    <n v="202005"/>
    <x v="0"/>
    <x v="4"/>
    <x v="1"/>
    <x v="587"/>
    <x v="0"/>
    <x v="3"/>
    <x v="15"/>
    <x v="3986"/>
    <x v="91"/>
    <n v="368"/>
    <n v="80.88"/>
    <n v="287.12"/>
    <x v="0"/>
    <s v="DECORATION CHARGES1560349"/>
  </r>
  <r>
    <n v="202005"/>
    <x v="0"/>
    <x v="4"/>
    <x v="1"/>
    <x v="535"/>
    <x v="1"/>
    <x v="5"/>
    <x v="24"/>
    <x v="3987"/>
    <x v="9"/>
    <n v="12"/>
    <n v="0.12"/>
    <n v="11.88"/>
    <x v="0"/>
    <s v="HBA1560753"/>
  </r>
  <r>
    <n v="202005"/>
    <x v="0"/>
    <x v="4"/>
    <x v="1"/>
    <x v="535"/>
    <x v="1"/>
    <x v="3"/>
    <x v="25"/>
    <x v="3988"/>
    <x v="496"/>
    <n v="46860"/>
    <n v="38000"/>
    <n v="8860"/>
    <x v="0"/>
    <s v="NONWEARABLES OTHERS1561322"/>
  </r>
  <r>
    <n v="202005"/>
    <x v="0"/>
    <x v="4"/>
    <x v="1"/>
    <x v="374"/>
    <x v="1"/>
    <x v="1"/>
    <x v="3"/>
    <x v="3989"/>
    <x v="34"/>
    <n v="380.76"/>
    <n v="232.28"/>
    <n v="148.47999999999999"/>
    <x v="0"/>
    <s v="WRITING1560857"/>
  </r>
  <r>
    <n v="202005"/>
    <x v="0"/>
    <x v="4"/>
    <x v="1"/>
    <x v="374"/>
    <x v="1"/>
    <x v="5"/>
    <x v="23"/>
    <x v="3990"/>
    <x v="66"/>
    <n v="9.36"/>
    <n v="1.68"/>
    <n v="7.68"/>
    <x v="0"/>
    <s v="SAFETY AUTO &amp; TOOLS1560742"/>
  </r>
  <r>
    <n v="202005"/>
    <x v="0"/>
    <x v="4"/>
    <x v="1"/>
    <x v="610"/>
    <x v="0"/>
    <x v="1"/>
    <x v="2"/>
    <x v="3991"/>
    <x v="1"/>
    <n v="184.4"/>
    <n v="71.56"/>
    <n v="112.84"/>
    <x v="0"/>
    <s v="UMBRELLAS1561256"/>
  </r>
  <r>
    <n v="202005"/>
    <x v="0"/>
    <x v="4"/>
    <x v="1"/>
    <x v="378"/>
    <x v="0"/>
    <x v="5"/>
    <x v="24"/>
    <x v="3992"/>
    <x v="158"/>
    <n v="32"/>
    <n v="3.92"/>
    <n v="28.08"/>
    <x v="0"/>
    <s v="HBA1561107"/>
  </r>
  <r>
    <n v="202005"/>
    <x v="0"/>
    <x v="4"/>
    <x v="1"/>
    <x v="634"/>
    <x v="1"/>
    <x v="1"/>
    <x v="3"/>
    <x v="3993"/>
    <x v="7"/>
    <n v="15.04"/>
    <n v="10.02"/>
    <n v="5.0199999999999996"/>
    <x v="0"/>
    <s v="WRITING1560375"/>
  </r>
  <r>
    <n v="202005"/>
    <x v="0"/>
    <x v="4"/>
    <x v="1"/>
    <x v="634"/>
    <x v="1"/>
    <x v="2"/>
    <x v="4"/>
    <x v="3993"/>
    <x v="6"/>
    <n v="19.98"/>
    <n v="17.82"/>
    <n v="2.16"/>
    <x v="0"/>
    <s v="FLEECE &amp; KNITS1560375"/>
  </r>
  <r>
    <n v="202005"/>
    <x v="0"/>
    <x v="4"/>
    <x v="1"/>
    <x v="635"/>
    <x v="1"/>
    <x v="5"/>
    <x v="23"/>
    <x v="3994"/>
    <x v="32"/>
    <n v="800"/>
    <n v="75.260000000000005"/>
    <n v="724.74"/>
    <x v="0"/>
    <s v="SAFETY AUTO &amp; TOOLS1560887"/>
  </r>
  <r>
    <n v="202005"/>
    <x v="0"/>
    <x v="4"/>
    <x v="1"/>
    <x v="635"/>
    <x v="1"/>
    <x v="3"/>
    <x v="15"/>
    <x v="3994"/>
    <x v="40"/>
    <n v="320"/>
    <n v="37.880000000000003"/>
    <n v="282.12"/>
    <x v="0"/>
    <s v="DECORATION CHARGES1560887"/>
  </r>
  <r>
    <n v="202005"/>
    <x v="0"/>
    <x v="4"/>
    <x v="2"/>
    <x v="380"/>
    <x v="1"/>
    <x v="7"/>
    <x v="31"/>
    <x v="3995"/>
    <x v="15"/>
    <n v="429.61789390000001"/>
    <n v="133.06"/>
    <n v="296.55789390000001"/>
    <x v="0"/>
    <s v="MUGS &amp; TUMBLERS1111395"/>
  </r>
  <r>
    <n v="202005"/>
    <x v="0"/>
    <x v="4"/>
    <x v="2"/>
    <x v="380"/>
    <x v="1"/>
    <x v="3"/>
    <x v="15"/>
    <x v="3995"/>
    <x v="123"/>
    <n v="206.01718829999999"/>
    <n v="36.76"/>
    <n v="169.2571883"/>
    <x v="0"/>
    <s v="DECORATION CHARGES1111395"/>
  </r>
  <r>
    <n v="202005"/>
    <x v="0"/>
    <x v="4"/>
    <x v="2"/>
    <x v="538"/>
    <x v="1"/>
    <x v="1"/>
    <x v="3"/>
    <x v="3996"/>
    <x v="21"/>
    <n v="237.0149351"/>
    <n v="69.44"/>
    <n v="167.5749351"/>
    <x v="0"/>
    <s v="WRITING1111182"/>
  </r>
  <r>
    <n v="202005"/>
    <x v="0"/>
    <x v="4"/>
    <x v="2"/>
    <x v="538"/>
    <x v="1"/>
    <x v="5"/>
    <x v="30"/>
    <x v="3997"/>
    <x v="16"/>
    <n v="308.16473400000001"/>
    <n v="196.72"/>
    <n v="111.44473400000001"/>
    <x v="0"/>
    <s v="OUTDOOR &amp; LEISURE1111287"/>
  </r>
  <r>
    <n v="202005"/>
    <x v="0"/>
    <x v="4"/>
    <x v="2"/>
    <x v="538"/>
    <x v="1"/>
    <x v="3"/>
    <x v="15"/>
    <x v="3996"/>
    <x v="24"/>
    <n v="253.3295387"/>
    <n v="26.18"/>
    <n v="227.14953869999999"/>
    <x v="0"/>
    <s v="DECORATION CHARGES1111182"/>
  </r>
  <r>
    <n v="202005"/>
    <x v="0"/>
    <x v="4"/>
    <x v="2"/>
    <x v="538"/>
    <x v="1"/>
    <x v="3"/>
    <x v="15"/>
    <x v="3998"/>
    <x v="103"/>
    <n v="136.49884979999999"/>
    <n v="20.88"/>
    <n v="115.61884979999999"/>
    <x v="0"/>
    <s v="DECORATION CHARGES1111291"/>
  </r>
  <r>
    <n v="202005"/>
    <x v="0"/>
    <x v="4"/>
    <x v="2"/>
    <x v="538"/>
    <x v="1"/>
    <x v="6"/>
    <x v="11"/>
    <x v="3998"/>
    <x v="31"/>
    <n v="3969.6149569999998"/>
    <n v="4640.12"/>
    <n v="-670.50504300000011"/>
    <x v="0"/>
    <s v="AUDIO1111291"/>
  </r>
  <r>
    <n v="202005"/>
    <x v="0"/>
    <x v="4"/>
    <x v="2"/>
    <x v="636"/>
    <x v="0"/>
    <x v="5"/>
    <x v="23"/>
    <x v="3999"/>
    <x v="327"/>
    <n v="30.598945350000001"/>
    <n v="6.12"/>
    <n v="24.47894535"/>
    <x v="0"/>
    <s v="SAFETY AUTO &amp; TOOLS1111362"/>
  </r>
  <r>
    <n v="202005"/>
    <x v="0"/>
    <x v="4"/>
    <x v="2"/>
    <x v="383"/>
    <x v="1"/>
    <x v="7"/>
    <x v="13"/>
    <x v="4000"/>
    <x v="206"/>
    <n v="212.0898463"/>
    <n v="183.26"/>
    <n v="28.829846300000014"/>
    <x v="0"/>
    <s v="SPORT BOTTLES1111348"/>
  </r>
  <r>
    <n v="202005"/>
    <x v="0"/>
    <x v="4"/>
    <x v="2"/>
    <x v="383"/>
    <x v="1"/>
    <x v="5"/>
    <x v="30"/>
    <x v="4001"/>
    <x v="16"/>
    <n v="170.3969706"/>
    <n v="64.42"/>
    <n v="105.9769706"/>
    <x v="0"/>
    <s v="OUTDOOR &amp; LEISURE1111651"/>
  </r>
  <r>
    <n v="202005"/>
    <x v="0"/>
    <x v="4"/>
    <x v="2"/>
    <x v="383"/>
    <x v="1"/>
    <x v="3"/>
    <x v="15"/>
    <x v="4000"/>
    <x v="336"/>
    <n v="141.15757550000001"/>
    <n v="18.059999999999999"/>
    <n v="123.0975755"/>
    <x v="0"/>
    <s v="DECORATION CHARGES1111348"/>
  </r>
  <r>
    <n v="202005"/>
    <x v="0"/>
    <x v="4"/>
    <x v="2"/>
    <x v="384"/>
    <x v="1"/>
    <x v="0"/>
    <x v="20"/>
    <x v="4002"/>
    <x v="327"/>
    <n v="75.714262410000003"/>
    <n v="31.76"/>
    <n v="43.954262409999998"/>
    <x v="0"/>
    <s v="TOTES1111582"/>
  </r>
  <r>
    <n v="202005"/>
    <x v="0"/>
    <x v="4"/>
    <x v="2"/>
    <x v="384"/>
    <x v="1"/>
    <x v="0"/>
    <x v="20"/>
    <x v="4003"/>
    <x v="16"/>
    <n v="65.258414259999995"/>
    <n v="15"/>
    <n v="50.258414259999995"/>
    <x v="0"/>
    <s v="TOTES1111737"/>
  </r>
  <r>
    <n v="202005"/>
    <x v="0"/>
    <x v="4"/>
    <x v="2"/>
    <x v="384"/>
    <x v="1"/>
    <x v="5"/>
    <x v="33"/>
    <x v="4004"/>
    <x v="106"/>
    <n v="101.2593061"/>
    <n v="30.96"/>
    <n v="70.299306099999995"/>
    <x v="0"/>
    <s v="BLANKETS1111694"/>
  </r>
  <r>
    <n v="202005"/>
    <x v="0"/>
    <x v="4"/>
    <x v="2"/>
    <x v="384"/>
    <x v="1"/>
    <x v="3"/>
    <x v="15"/>
    <x v="4002"/>
    <x v="82"/>
    <n v="147.54202369999999"/>
    <n v="32.932027089999998"/>
    <n v="114.60999661"/>
    <x v="0"/>
    <s v="DECORATION CHARGES1111582"/>
  </r>
  <r>
    <n v="202005"/>
    <x v="0"/>
    <x v="4"/>
    <x v="2"/>
    <x v="385"/>
    <x v="1"/>
    <x v="7"/>
    <x v="13"/>
    <x v="4005"/>
    <x v="155"/>
    <n v="227.31680969999999"/>
    <n v="78.78"/>
    <n v="148.53680969999999"/>
    <x v="0"/>
    <s v="SPORT BOTTLES1111428"/>
  </r>
  <r>
    <n v="202005"/>
    <x v="0"/>
    <x v="4"/>
    <x v="2"/>
    <x v="385"/>
    <x v="1"/>
    <x v="5"/>
    <x v="30"/>
    <x v="4006"/>
    <x v="1"/>
    <n v="436.1437353"/>
    <n v="146.41999999999999"/>
    <n v="289.72373530000004"/>
    <x v="0"/>
    <s v="OUTDOOR &amp; LEISURE1111636"/>
  </r>
  <r>
    <n v="202005"/>
    <x v="0"/>
    <x v="4"/>
    <x v="2"/>
    <x v="385"/>
    <x v="1"/>
    <x v="3"/>
    <x v="15"/>
    <x v="4005"/>
    <x v="68"/>
    <n v="136.36833300000001"/>
    <n v="15.833240529999999"/>
    <n v="120.53509247000001"/>
    <x v="0"/>
    <s v="DECORATION CHARGES1111428"/>
  </r>
  <r>
    <n v="202005"/>
    <x v="0"/>
    <x v="4"/>
    <x v="2"/>
    <x v="385"/>
    <x v="1"/>
    <x v="3"/>
    <x v="15"/>
    <x v="4006"/>
    <x v="155"/>
    <n v="126.1300129"/>
    <n v="33.053779890000001"/>
    <n v="93.076233009999996"/>
    <x v="0"/>
    <s v="DECORATION CHARGES1111636"/>
  </r>
  <r>
    <n v="202005"/>
    <x v="0"/>
    <x v="4"/>
    <x v="2"/>
    <x v="386"/>
    <x v="0"/>
    <x v="1"/>
    <x v="1"/>
    <x v="4007"/>
    <x v="32"/>
    <n v="1428.4341790000001"/>
    <n v="259.22000000000003"/>
    <n v="1169.2141790000001"/>
    <x v="0"/>
    <s v="DESKTOP1111118"/>
  </r>
  <r>
    <n v="202005"/>
    <x v="0"/>
    <x v="4"/>
    <x v="2"/>
    <x v="386"/>
    <x v="0"/>
    <x v="3"/>
    <x v="15"/>
    <x v="4007"/>
    <x v="40"/>
    <n v="148.6441658"/>
    <n v="141.4132309"/>
    <n v="7.2309348999999941"/>
    <x v="0"/>
    <s v="DECORATION CHARGES1111118"/>
  </r>
  <r>
    <n v="202005"/>
    <x v="0"/>
    <x v="4"/>
    <x v="2"/>
    <x v="387"/>
    <x v="1"/>
    <x v="7"/>
    <x v="13"/>
    <x v="4008"/>
    <x v="22"/>
    <n v="1086.5525970000001"/>
    <n v="370.84"/>
    <n v="715.71259700000019"/>
    <x v="0"/>
    <s v="SPORT BOTTLES1111510"/>
  </r>
  <r>
    <n v="202005"/>
    <x v="0"/>
    <x v="4"/>
    <x v="2"/>
    <x v="387"/>
    <x v="1"/>
    <x v="1"/>
    <x v="14"/>
    <x v="4008"/>
    <x v="22"/>
    <n v="114.2022249"/>
    <n v="33.18"/>
    <n v="81.022224899999998"/>
    <x v="0"/>
    <s v="STATIONERY1111510"/>
  </r>
  <r>
    <n v="202005"/>
    <x v="0"/>
    <x v="4"/>
    <x v="2"/>
    <x v="387"/>
    <x v="1"/>
    <x v="1"/>
    <x v="2"/>
    <x v="4009"/>
    <x v="2"/>
    <n v="104.9572829"/>
    <n v="28.58"/>
    <n v="76.377282899999997"/>
    <x v="0"/>
    <s v="UMBRELLAS1111382"/>
  </r>
  <r>
    <n v="202005"/>
    <x v="0"/>
    <x v="4"/>
    <x v="2"/>
    <x v="387"/>
    <x v="1"/>
    <x v="5"/>
    <x v="23"/>
    <x v="4010"/>
    <x v="18"/>
    <n v="268.28459190000001"/>
    <n v="81.96"/>
    <n v="186.32459190000003"/>
    <x v="0"/>
    <s v="SAFETY AUTO &amp; TOOLS1111325"/>
  </r>
  <r>
    <n v="202005"/>
    <x v="0"/>
    <x v="4"/>
    <x v="2"/>
    <x v="387"/>
    <x v="1"/>
    <x v="3"/>
    <x v="15"/>
    <x v="4008"/>
    <x v="497"/>
    <n v="625.24811790000001"/>
    <n v="127.08266089999999"/>
    <n v="498.165457"/>
    <x v="0"/>
    <s v="DECORATION CHARGES1111510"/>
  </r>
  <r>
    <n v="202005"/>
    <x v="0"/>
    <x v="4"/>
    <x v="2"/>
    <x v="387"/>
    <x v="1"/>
    <x v="6"/>
    <x v="32"/>
    <x v="4008"/>
    <x v="22"/>
    <n v="225.14152920000001"/>
    <n v="70.62"/>
    <n v="154.5215292"/>
    <x v="0"/>
    <s v="GENERAL TECH1111510"/>
  </r>
  <r>
    <n v="202005"/>
    <x v="0"/>
    <x v="4"/>
    <x v="2"/>
    <x v="391"/>
    <x v="1"/>
    <x v="7"/>
    <x v="13"/>
    <x v="4011"/>
    <x v="20"/>
    <n v="1070.7818139999999"/>
    <n v="544.72"/>
    <n v="526.06181399999991"/>
    <x v="0"/>
    <s v="SPORT BOTTLES1111124"/>
  </r>
  <r>
    <n v="202005"/>
    <x v="0"/>
    <x v="4"/>
    <x v="2"/>
    <x v="391"/>
    <x v="1"/>
    <x v="3"/>
    <x v="15"/>
    <x v="4011"/>
    <x v="126"/>
    <n v="315.59694230000002"/>
    <n v="36.92"/>
    <n v="278.67694230000001"/>
    <x v="0"/>
    <s v="DECORATION CHARGES1111124"/>
  </r>
  <r>
    <n v="202005"/>
    <x v="0"/>
    <x v="4"/>
    <x v="2"/>
    <x v="392"/>
    <x v="0"/>
    <x v="0"/>
    <x v="27"/>
    <x v="4012"/>
    <x v="78"/>
    <n v="3067.1454699999999"/>
    <n v="1070.5999999999999"/>
    <n v="1996.54547"/>
    <x v="0"/>
    <s v="TRAVEL GIFTS1111372"/>
  </r>
  <r>
    <n v="202005"/>
    <x v="0"/>
    <x v="4"/>
    <x v="2"/>
    <x v="392"/>
    <x v="0"/>
    <x v="3"/>
    <x v="15"/>
    <x v="4012"/>
    <x v="196"/>
    <n v="1387.828943"/>
    <n v="205.32"/>
    <n v="1182.508943"/>
    <x v="0"/>
    <s v="DECORATION CHARGES1111372"/>
  </r>
  <r>
    <n v="202005"/>
    <x v="0"/>
    <x v="4"/>
    <x v="2"/>
    <x v="393"/>
    <x v="1"/>
    <x v="0"/>
    <x v="18"/>
    <x v="4013"/>
    <x v="59"/>
    <n v="1827.2355990000001"/>
    <n v="942.12"/>
    <n v="885.11559900000009"/>
    <x v="0"/>
    <s v="BACKPACKS1111576"/>
  </r>
  <r>
    <n v="202005"/>
    <x v="0"/>
    <x v="4"/>
    <x v="2"/>
    <x v="393"/>
    <x v="1"/>
    <x v="3"/>
    <x v="15"/>
    <x v="4013"/>
    <x v="173"/>
    <n v="358.58592270000003"/>
    <n v="9.5399999999999991"/>
    <n v="349.04592270000001"/>
    <x v="0"/>
    <s v="DECORATION CHARGES1111576"/>
  </r>
  <r>
    <n v="202005"/>
    <x v="0"/>
    <x v="4"/>
    <x v="2"/>
    <x v="395"/>
    <x v="1"/>
    <x v="9"/>
    <x v="28"/>
    <x v="4014"/>
    <x v="498"/>
    <n v="967.56475539999997"/>
    <n v="429.96"/>
    <n v="537.60475539999993"/>
    <x v="0"/>
    <s v="HEADWEAR1111606"/>
  </r>
  <r>
    <n v="202005"/>
    <x v="0"/>
    <x v="4"/>
    <x v="2"/>
    <x v="395"/>
    <x v="1"/>
    <x v="5"/>
    <x v="23"/>
    <x v="4015"/>
    <x v="18"/>
    <n v="498.50177559999997"/>
    <n v="511.9"/>
    <n v="-13.398224400000004"/>
    <x v="0"/>
    <s v="SAFETY AUTO &amp; TOOLS1111341"/>
  </r>
  <r>
    <n v="202005"/>
    <x v="0"/>
    <x v="4"/>
    <x v="2"/>
    <x v="395"/>
    <x v="1"/>
    <x v="3"/>
    <x v="15"/>
    <x v="4015"/>
    <x v="61"/>
    <n v="423.27332580000001"/>
    <n v="45.76"/>
    <n v="377.51332580000002"/>
    <x v="0"/>
    <s v="DECORATION CHARGES1111341"/>
  </r>
  <r>
    <n v="202005"/>
    <x v="0"/>
    <x v="4"/>
    <x v="2"/>
    <x v="395"/>
    <x v="1"/>
    <x v="3"/>
    <x v="15"/>
    <x v="4014"/>
    <x v="499"/>
    <n v="499.74168539999999"/>
    <n v="200.96"/>
    <n v="298.78168540000001"/>
    <x v="0"/>
    <s v="DECORATION CHARGES1111606"/>
  </r>
  <r>
    <n v="202005"/>
    <x v="0"/>
    <x v="4"/>
    <x v="2"/>
    <x v="396"/>
    <x v="1"/>
    <x v="0"/>
    <x v="18"/>
    <x v="4016"/>
    <x v="133"/>
    <n v="30.365102700000001"/>
    <n v="9.16"/>
    <n v="21.205102700000001"/>
    <x v="0"/>
    <s v="BACKPACKS1111539"/>
  </r>
  <r>
    <n v="202005"/>
    <x v="0"/>
    <x v="4"/>
    <x v="2"/>
    <x v="396"/>
    <x v="1"/>
    <x v="7"/>
    <x v="31"/>
    <x v="4017"/>
    <x v="1"/>
    <n v="154.5536778"/>
    <n v="52.6"/>
    <n v="101.95367780000001"/>
    <x v="0"/>
    <s v="MUGS &amp; TUMBLERS1111349"/>
  </r>
  <r>
    <n v="202005"/>
    <x v="0"/>
    <x v="4"/>
    <x v="2"/>
    <x v="396"/>
    <x v="1"/>
    <x v="7"/>
    <x v="13"/>
    <x v="4018"/>
    <x v="82"/>
    <n v="141.13219720000001"/>
    <n v="74.42"/>
    <n v="66.712197200000006"/>
    <x v="0"/>
    <s v="SPORT BOTTLES1111482"/>
  </r>
  <r>
    <n v="202005"/>
    <x v="0"/>
    <x v="4"/>
    <x v="2"/>
    <x v="396"/>
    <x v="1"/>
    <x v="1"/>
    <x v="17"/>
    <x v="4019"/>
    <x v="0"/>
    <n v="217.52804750000001"/>
    <n v="79.540000000000006"/>
    <n v="137.98804749999999"/>
    <x v="0"/>
    <s v="GENERAL1111547"/>
  </r>
  <r>
    <n v="202005"/>
    <x v="0"/>
    <x v="4"/>
    <x v="2"/>
    <x v="396"/>
    <x v="1"/>
    <x v="5"/>
    <x v="23"/>
    <x v="4020"/>
    <x v="226"/>
    <n v="565.42790490000004"/>
    <n v="225.22"/>
    <n v="340.20790490000002"/>
    <x v="0"/>
    <s v="SAFETY AUTO &amp; TOOLS1111504"/>
  </r>
  <r>
    <n v="202005"/>
    <x v="0"/>
    <x v="4"/>
    <x v="2"/>
    <x v="396"/>
    <x v="1"/>
    <x v="2"/>
    <x v="5"/>
    <x v="4017"/>
    <x v="7"/>
    <n v="25.624804000000001"/>
    <n v="10.84"/>
    <n v="14.784804000000001"/>
    <x v="0"/>
    <s v="POLOS1111349"/>
  </r>
  <r>
    <n v="202005"/>
    <x v="0"/>
    <x v="4"/>
    <x v="2"/>
    <x v="396"/>
    <x v="1"/>
    <x v="6"/>
    <x v="11"/>
    <x v="4021"/>
    <x v="32"/>
    <n v="1495.5053270000001"/>
    <n v="573.4"/>
    <n v="922.1053270000001"/>
    <x v="0"/>
    <s v="AUDIO1111740"/>
  </r>
  <r>
    <n v="202005"/>
    <x v="0"/>
    <x v="4"/>
    <x v="2"/>
    <x v="396"/>
    <x v="1"/>
    <x v="6"/>
    <x v="32"/>
    <x v="4022"/>
    <x v="18"/>
    <n v="274.62916000000001"/>
    <n v="110.72"/>
    <n v="163.90916000000001"/>
    <x v="0"/>
    <s v="GENERAL TECH1111396"/>
  </r>
  <r>
    <n v="202005"/>
    <x v="0"/>
    <x v="4"/>
    <x v="2"/>
    <x v="397"/>
    <x v="0"/>
    <x v="8"/>
    <x v="16"/>
    <x v="4023"/>
    <x v="0"/>
    <n v="857.42305399999998"/>
    <n v="701.1"/>
    <n v="156.32305399999996"/>
    <x v="0"/>
    <s v="MEMORY1111206"/>
  </r>
  <r>
    <n v="202005"/>
    <x v="0"/>
    <x v="4"/>
    <x v="2"/>
    <x v="397"/>
    <x v="0"/>
    <x v="8"/>
    <x v="16"/>
    <x v="4024"/>
    <x v="0"/>
    <n v="857.42305399999998"/>
    <n v="701.1"/>
    <n v="156.32305399999996"/>
    <x v="0"/>
    <s v="MEMORY1111207"/>
  </r>
  <r>
    <n v="202005"/>
    <x v="0"/>
    <x v="4"/>
    <x v="2"/>
    <x v="398"/>
    <x v="1"/>
    <x v="5"/>
    <x v="30"/>
    <x v="4025"/>
    <x v="8"/>
    <n v="13.704266990000001"/>
    <n v="3.94"/>
    <n v="9.7642669900000012"/>
    <x v="0"/>
    <s v="OUTDOOR &amp; LEISURE1111507"/>
  </r>
  <r>
    <n v="202005"/>
    <x v="0"/>
    <x v="4"/>
    <x v="2"/>
    <x v="399"/>
    <x v="1"/>
    <x v="1"/>
    <x v="3"/>
    <x v="4026"/>
    <x v="113"/>
    <n v="1667.715031"/>
    <n v="703.92"/>
    <n v="963.79503099999999"/>
    <x v="0"/>
    <s v="WRITING1111497"/>
  </r>
  <r>
    <n v="202005"/>
    <x v="0"/>
    <x v="4"/>
    <x v="2"/>
    <x v="399"/>
    <x v="1"/>
    <x v="3"/>
    <x v="15"/>
    <x v="4026"/>
    <x v="262"/>
    <n v="784.9137048"/>
    <n v="117.88"/>
    <n v="667.03370480000001"/>
    <x v="0"/>
    <s v="DECORATION CHARGES1111497"/>
  </r>
  <r>
    <n v="202005"/>
    <x v="0"/>
    <x v="4"/>
    <x v="2"/>
    <x v="399"/>
    <x v="1"/>
    <x v="4"/>
    <x v="8"/>
    <x v="4027"/>
    <x v="133"/>
    <n v="737.68292750000001"/>
    <n v="370.64"/>
    <n v="367.04292750000002"/>
    <x v="0"/>
    <s v="JACKETS1111426"/>
  </r>
  <r>
    <n v="202005"/>
    <x v="0"/>
    <x v="4"/>
    <x v="2"/>
    <x v="400"/>
    <x v="1"/>
    <x v="0"/>
    <x v="20"/>
    <x v="4028"/>
    <x v="6"/>
    <n v="1.2471608059999999"/>
    <n v="0.36"/>
    <n v="0.88716080599999991"/>
    <x v="0"/>
    <s v="TOTES1111394"/>
  </r>
  <r>
    <n v="202005"/>
    <x v="0"/>
    <x v="4"/>
    <x v="2"/>
    <x v="542"/>
    <x v="1"/>
    <x v="5"/>
    <x v="23"/>
    <x v="4029"/>
    <x v="21"/>
    <n v="226.59171620000001"/>
    <n v="18.82"/>
    <n v="207.77171620000001"/>
    <x v="0"/>
    <s v="SAFETY AUTO &amp; TOOLS1111451"/>
  </r>
  <r>
    <n v="202005"/>
    <x v="0"/>
    <x v="4"/>
    <x v="2"/>
    <x v="542"/>
    <x v="1"/>
    <x v="3"/>
    <x v="15"/>
    <x v="4029"/>
    <x v="24"/>
    <n v="149.0973492"/>
    <n v="22.88"/>
    <n v="126.2173492"/>
    <x v="0"/>
    <s v="DECORATION CHARGES1111451"/>
  </r>
  <r>
    <n v="202005"/>
    <x v="0"/>
    <x v="4"/>
    <x v="2"/>
    <x v="405"/>
    <x v="1"/>
    <x v="0"/>
    <x v="18"/>
    <x v="4030"/>
    <x v="16"/>
    <n v="157.70783449999999"/>
    <n v="40.94"/>
    <n v="116.76783449999999"/>
    <x v="0"/>
    <s v="BACKPACKS1111491"/>
  </r>
  <r>
    <n v="202005"/>
    <x v="0"/>
    <x v="4"/>
    <x v="2"/>
    <x v="405"/>
    <x v="1"/>
    <x v="8"/>
    <x v="16"/>
    <x v="4031"/>
    <x v="16"/>
    <n v="547.62685959999999"/>
    <n v="432.78"/>
    <n v="114.84685960000002"/>
    <x v="0"/>
    <s v="MEMORY1111319"/>
  </r>
  <r>
    <n v="202005"/>
    <x v="0"/>
    <x v="4"/>
    <x v="2"/>
    <x v="405"/>
    <x v="1"/>
    <x v="3"/>
    <x v="15"/>
    <x v="4030"/>
    <x v="42"/>
    <n v="170.7595173"/>
    <n v="23.58"/>
    <n v="147.17951729999999"/>
    <x v="0"/>
    <s v="DECORATION CHARGES1111491"/>
  </r>
  <r>
    <n v="202005"/>
    <x v="0"/>
    <x v="4"/>
    <x v="2"/>
    <x v="592"/>
    <x v="1"/>
    <x v="1"/>
    <x v="14"/>
    <x v="4032"/>
    <x v="71"/>
    <n v="242.48939100000001"/>
    <n v="71.72"/>
    <n v="170.76939100000001"/>
    <x v="0"/>
    <s v="STATIONERY1111562"/>
  </r>
  <r>
    <n v="202005"/>
    <x v="0"/>
    <x v="4"/>
    <x v="2"/>
    <x v="592"/>
    <x v="1"/>
    <x v="3"/>
    <x v="15"/>
    <x v="4032"/>
    <x v="75"/>
    <n v="138.7430142"/>
    <n v="16.03202709"/>
    <n v="122.71098711"/>
    <x v="0"/>
    <s v="DECORATION CHARGES1111562"/>
  </r>
  <r>
    <n v="202005"/>
    <x v="0"/>
    <x v="4"/>
    <x v="2"/>
    <x v="406"/>
    <x v="1"/>
    <x v="0"/>
    <x v="20"/>
    <x v="4033"/>
    <x v="21"/>
    <n v="157.254651"/>
    <n v="71.84"/>
    <n v="85.414650999999992"/>
    <x v="0"/>
    <s v="TOTES1111415"/>
  </r>
  <r>
    <n v="202005"/>
    <x v="0"/>
    <x v="4"/>
    <x v="2"/>
    <x v="406"/>
    <x v="1"/>
    <x v="7"/>
    <x v="13"/>
    <x v="4034"/>
    <x v="15"/>
    <n v="222.78497530000001"/>
    <n v="83.34"/>
    <n v="139.44497530000001"/>
    <x v="0"/>
    <s v="SPORT BOTTLES1111613"/>
  </r>
  <r>
    <n v="202005"/>
    <x v="0"/>
    <x v="4"/>
    <x v="2"/>
    <x v="406"/>
    <x v="1"/>
    <x v="1"/>
    <x v="3"/>
    <x v="4035"/>
    <x v="32"/>
    <n v="259.22092329999998"/>
    <n v="124.96"/>
    <n v="134.2609233"/>
    <x v="0"/>
    <s v="WRITING1111436"/>
  </r>
  <r>
    <n v="202005"/>
    <x v="0"/>
    <x v="4"/>
    <x v="2"/>
    <x v="406"/>
    <x v="1"/>
    <x v="3"/>
    <x v="15"/>
    <x v="4033"/>
    <x v="24"/>
    <n v="274.17597660000001"/>
    <n v="38.58"/>
    <n v="235.59597660000003"/>
    <x v="0"/>
    <s v="DECORATION CHARGES1111415"/>
  </r>
  <r>
    <n v="202005"/>
    <x v="0"/>
    <x v="4"/>
    <x v="2"/>
    <x v="406"/>
    <x v="1"/>
    <x v="3"/>
    <x v="15"/>
    <x v="4035"/>
    <x v="44"/>
    <n v="516.6291129"/>
    <n v="60.04"/>
    <n v="456.58911289999998"/>
    <x v="0"/>
    <s v="DECORATION CHARGES1111436"/>
  </r>
  <r>
    <n v="202005"/>
    <x v="0"/>
    <x v="4"/>
    <x v="2"/>
    <x v="406"/>
    <x v="1"/>
    <x v="3"/>
    <x v="15"/>
    <x v="4034"/>
    <x v="38"/>
    <n v="156.16701080000001"/>
    <n v="22.18"/>
    <n v="133.98701080000001"/>
    <x v="0"/>
    <s v="DECORATION CHARGES1111613"/>
  </r>
  <r>
    <n v="202005"/>
    <x v="0"/>
    <x v="4"/>
    <x v="2"/>
    <x v="408"/>
    <x v="1"/>
    <x v="7"/>
    <x v="31"/>
    <x v="4036"/>
    <x v="7"/>
    <n v="37.251678140000003"/>
    <n v="11.42"/>
    <n v="25.831678140000001"/>
    <x v="0"/>
    <s v="MUGS &amp; TUMBLERS1111609"/>
  </r>
  <r>
    <n v="202005"/>
    <x v="0"/>
    <x v="4"/>
    <x v="2"/>
    <x v="410"/>
    <x v="0"/>
    <x v="7"/>
    <x v="13"/>
    <x v="4037"/>
    <x v="0"/>
    <n v="3299.1753869999998"/>
    <n v="1289.42"/>
    <n v="2009.7553869999997"/>
    <x v="0"/>
    <s v="SPORT BOTTLES1111715"/>
  </r>
  <r>
    <n v="202005"/>
    <x v="0"/>
    <x v="4"/>
    <x v="2"/>
    <x v="410"/>
    <x v="0"/>
    <x v="1"/>
    <x v="1"/>
    <x v="4038"/>
    <x v="22"/>
    <n v="137.58649009999999"/>
    <n v="39.36"/>
    <n v="98.226490099999992"/>
    <x v="0"/>
    <s v="DESKTOP1111437"/>
  </r>
  <r>
    <n v="202005"/>
    <x v="0"/>
    <x v="4"/>
    <x v="2"/>
    <x v="410"/>
    <x v="0"/>
    <x v="5"/>
    <x v="23"/>
    <x v="4039"/>
    <x v="2"/>
    <n v="41.384711039999999"/>
    <n v="17.940000000000001"/>
    <n v="23.444711039999998"/>
    <x v="0"/>
    <s v="SAFETY AUTO &amp; TOOLS1111376"/>
  </r>
  <r>
    <n v="202005"/>
    <x v="0"/>
    <x v="4"/>
    <x v="2"/>
    <x v="410"/>
    <x v="0"/>
    <x v="5"/>
    <x v="23"/>
    <x v="4040"/>
    <x v="2"/>
    <n v="41.384711039999999"/>
    <n v="18.18"/>
    <n v="23.204711039999999"/>
    <x v="0"/>
    <s v="SAFETY AUTO &amp; TOOLS1111378"/>
  </r>
  <r>
    <n v="202005"/>
    <x v="0"/>
    <x v="4"/>
    <x v="2"/>
    <x v="410"/>
    <x v="0"/>
    <x v="5"/>
    <x v="23"/>
    <x v="4041"/>
    <x v="16"/>
    <n v="393.90703939999997"/>
    <n v="186.86"/>
    <n v="207.04703939999996"/>
    <x v="0"/>
    <s v="SAFETY AUTO &amp; TOOLS1111381"/>
  </r>
  <r>
    <n v="202005"/>
    <x v="0"/>
    <x v="4"/>
    <x v="2"/>
    <x v="410"/>
    <x v="0"/>
    <x v="3"/>
    <x v="15"/>
    <x v="4039"/>
    <x v="66"/>
    <n v="117.7733104"/>
    <n v="29.53324053"/>
    <n v="88.240069869999999"/>
    <x v="0"/>
    <s v="DECORATION CHARGES1111376"/>
  </r>
  <r>
    <n v="202005"/>
    <x v="0"/>
    <x v="4"/>
    <x v="2"/>
    <x v="410"/>
    <x v="0"/>
    <x v="3"/>
    <x v="15"/>
    <x v="4040"/>
    <x v="66"/>
    <n v="117.7733104"/>
    <n v="29.685510170000001"/>
    <n v="88.087800229999999"/>
    <x v="0"/>
    <s v="DECORATION CHARGES1111378"/>
  </r>
  <r>
    <n v="202005"/>
    <x v="0"/>
    <x v="4"/>
    <x v="2"/>
    <x v="410"/>
    <x v="0"/>
    <x v="3"/>
    <x v="15"/>
    <x v="4038"/>
    <x v="255"/>
    <n v="127.8339826"/>
    <n v="34.03324053"/>
    <n v="93.800742069999998"/>
    <x v="0"/>
    <s v="DECORATION CHARGES1111437"/>
  </r>
  <r>
    <n v="202005"/>
    <x v="0"/>
    <x v="4"/>
    <x v="2"/>
    <x v="411"/>
    <x v="1"/>
    <x v="1"/>
    <x v="21"/>
    <x v="4042"/>
    <x v="32"/>
    <n v="1522.6963330000001"/>
    <n v="558.20000000000005"/>
    <n v="964.49633300000005"/>
    <x v="0"/>
    <s v="KEYCHAINS1111405"/>
  </r>
  <r>
    <n v="202005"/>
    <x v="0"/>
    <x v="4"/>
    <x v="2"/>
    <x v="411"/>
    <x v="1"/>
    <x v="3"/>
    <x v="15"/>
    <x v="4042"/>
    <x v="40"/>
    <n v="904.55413090000002"/>
    <n v="20.440000000000001"/>
    <n v="884.11413089999996"/>
    <x v="0"/>
    <s v="DECORATION CHARGES1111405"/>
  </r>
  <r>
    <n v="202005"/>
    <x v="0"/>
    <x v="4"/>
    <x v="2"/>
    <x v="413"/>
    <x v="0"/>
    <x v="5"/>
    <x v="23"/>
    <x v="4043"/>
    <x v="21"/>
    <n v="226.59171620000001"/>
    <n v="18.82"/>
    <n v="207.77171620000001"/>
    <x v="0"/>
    <s v="SAFETY AUTO &amp; TOOLS1111423"/>
  </r>
  <r>
    <n v="202005"/>
    <x v="0"/>
    <x v="4"/>
    <x v="2"/>
    <x v="413"/>
    <x v="0"/>
    <x v="3"/>
    <x v="15"/>
    <x v="4043"/>
    <x v="24"/>
    <n v="149.0973492"/>
    <n v="22.88"/>
    <n v="126.2173492"/>
    <x v="0"/>
    <s v="DECORATION CHARGES1111423"/>
  </r>
  <r>
    <n v="202005"/>
    <x v="0"/>
    <x v="4"/>
    <x v="2"/>
    <x v="416"/>
    <x v="1"/>
    <x v="7"/>
    <x v="29"/>
    <x v="4044"/>
    <x v="21"/>
    <n v="1033.2582259999999"/>
    <n v="393.02"/>
    <n v="640.23822599999994"/>
    <x v="0"/>
    <s v="CERAMICS1111561"/>
  </r>
  <r>
    <n v="202005"/>
    <x v="0"/>
    <x v="4"/>
    <x v="2"/>
    <x v="416"/>
    <x v="1"/>
    <x v="3"/>
    <x v="15"/>
    <x v="4044"/>
    <x v="24"/>
    <n v="539.74146789999998"/>
    <n v="57.22"/>
    <n v="482.52146789999995"/>
    <x v="0"/>
    <s v="DECORATION CHARGES1111561"/>
  </r>
  <r>
    <n v="202005"/>
    <x v="0"/>
    <x v="4"/>
    <x v="2"/>
    <x v="418"/>
    <x v="1"/>
    <x v="1"/>
    <x v="3"/>
    <x v="4045"/>
    <x v="18"/>
    <n v="129.61046160000001"/>
    <n v="62.56"/>
    <n v="67.050461600000006"/>
    <x v="0"/>
    <s v="WRITING1111357"/>
  </r>
  <r>
    <n v="202005"/>
    <x v="0"/>
    <x v="4"/>
    <x v="2"/>
    <x v="418"/>
    <x v="1"/>
    <x v="3"/>
    <x v="15"/>
    <x v="4045"/>
    <x v="61"/>
    <n v="247.43815409999999"/>
    <n v="45.76"/>
    <n v="201.6781541"/>
    <x v="0"/>
    <s v="DECORATION CHARGES1111357"/>
  </r>
  <r>
    <n v="202005"/>
    <x v="0"/>
    <x v="4"/>
    <x v="2"/>
    <x v="545"/>
    <x v="1"/>
    <x v="9"/>
    <x v="28"/>
    <x v="4046"/>
    <x v="20"/>
    <n v="723.28075799999999"/>
    <n v="261.83999999999997"/>
    <n v="461.44075800000002"/>
    <x v="0"/>
    <s v="HEADWEAR1111618"/>
  </r>
  <r>
    <n v="202005"/>
    <x v="0"/>
    <x v="4"/>
    <x v="2"/>
    <x v="545"/>
    <x v="1"/>
    <x v="1"/>
    <x v="14"/>
    <x v="4047"/>
    <x v="6"/>
    <n v="36.544711980000002"/>
    <n v="9.52"/>
    <n v="27.024711980000003"/>
    <x v="0"/>
    <s v="STATIONERY1111347"/>
  </r>
  <r>
    <n v="202005"/>
    <x v="0"/>
    <x v="4"/>
    <x v="2"/>
    <x v="419"/>
    <x v="1"/>
    <x v="5"/>
    <x v="30"/>
    <x v="4048"/>
    <x v="15"/>
    <n v="54.56328525"/>
    <n v="21.9"/>
    <n v="32.663285250000001"/>
    <x v="0"/>
    <s v="OUTDOOR &amp; LEISURE1111339"/>
  </r>
  <r>
    <n v="202005"/>
    <x v="0"/>
    <x v="4"/>
    <x v="2"/>
    <x v="419"/>
    <x v="1"/>
    <x v="3"/>
    <x v="15"/>
    <x v="4048"/>
    <x v="38"/>
    <n v="99.881628489999997"/>
    <n v="18.88"/>
    <n v="81.001628490000002"/>
    <x v="0"/>
    <s v="DECORATION CHARGES1111339"/>
  </r>
  <r>
    <n v="202005"/>
    <x v="0"/>
    <x v="4"/>
    <x v="2"/>
    <x v="420"/>
    <x v="1"/>
    <x v="0"/>
    <x v="20"/>
    <x v="4049"/>
    <x v="33"/>
    <n v="2646.5912450000001"/>
    <n v="1420.2"/>
    <n v="1226.391245"/>
    <x v="0"/>
    <s v="TOTES1111585"/>
  </r>
  <r>
    <n v="202005"/>
    <x v="0"/>
    <x v="4"/>
    <x v="2"/>
    <x v="420"/>
    <x v="1"/>
    <x v="3"/>
    <x v="15"/>
    <x v="4049"/>
    <x v="89"/>
    <n v="1031.4454920000001"/>
    <n v="213.58"/>
    <n v="817.86549200000002"/>
    <x v="0"/>
    <s v="DECORATION CHARGES1111585"/>
  </r>
  <r>
    <n v="202005"/>
    <x v="0"/>
    <x v="4"/>
    <x v="2"/>
    <x v="422"/>
    <x v="1"/>
    <x v="7"/>
    <x v="13"/>
    <x v="4050"/>
    <x v="7"/>
    <n v="31.855169830000001"/>
    <n v="12.24"/>
    <n v="19.615169829999999"/>
    <x v="0"/>
    <s v="SPORT BOTTLES1111614"/>
  </r>
  <r>
    <n v="202005"/>
    <x v="0"/>
    <x v="4"/>
    <x v="2"/>
    <x v="422"/>
    <x v="1"/>
    <x v="9"/>
    <x v="28"/>
    <x v="4050"/>
    <x v="7"/>
    <n v="3.7886134939999998"/>
    <n v="1.76"/>
    <n v="2.028613494"/>
    <x v="0"/>
    <s v="HEADWEAR1111614"/>
  </r>
  <r>
    <n v="202005"/>
    <x v="0"/>
    <x v="4"/>
    <x v="2"/>
    <x v="422"/>
    <x v="1"/>
    <x v="5"/>
    <x v="30"/>
    <x v="4050"/>
    <x v="354"/>
    <n v="119.6658044"/>
    <n v="35.6"/>
    <n v="84.06580439999999"/>
    <x v="0"/>
    <s v="OUTDOOR &amp; LEISURE1111614"/>
  </r>
  <r>
    <n v="202005"/>
    <x v="0"/>
    <x v="4"/>
    <x v="2"/>
    <x v="422"/>
    <x v="1"/>
    <x v="4"/>
    <x v="8"/>
    <x v="4050"/>
    <x v="6"/>
    <n v="75.224824299999995"/>
    <n v="33.9"/>
    <n v="41.324824299999996"/>
    <x v="0"/>
    <s v="JACKETS1111614"/>
  </r>
  <r>
    <n v="202005"/>
    <x v="0"/>
    <x v="4"/>
    <x v="2"/>
    <x v="423"/>
    <x v="1"/>
    <x v="5"/>
    <x v="23"/>
    <x v="4051"/>
    <x v="2"/>
    <n v="41.330329030000001"/>
    <n v="17.940000000000001"/>
    <n v="23.39032903"/>
    <x v="0"/>
    <s v="SAFETY AUTO &amp; TOOLS1111410"/>
  </r>
  <r>
    <n v="202005"/>
    <x v="0"/>
    <x v="4"/>
    <x v="2"/>
    <x v="423"/>
    <x v="1"/>
    <x v="3"/>
    <x v="15"/>
    <x v="4051"/>
    <x v="68"/>
    <n v="204.73014739999999"/>
    <n v="59.059230130000003"/>
    <n v="145.67091726999999"/>
    <x v="0"/>
    <s v="DECORATION CHARGES1111410"/>
  </r>
  <r>
    <n v="202005"/>
    <x v="0"/>
    <x v="4"/>
    <x v="2"/>
    <x v="547"/>
    <x v="1"/>
    <x v="1"/>
    <x v="17"/>
    <x v="4052"/>
    <x v="15"/>
    <n v="65.258414259999995"/>
    <n v="19.7"/>
    <n v="45.558414259999992"/>
    <x v="0"/>
    <s v="GENERAL1111685"/>
  </r>
  <r>
    <n v="202005"/>
    <x v="0"/>
    <x v="4"/>
    <x v="2"/>
    <x v="427"/>
    <x v="0"/>
    <x v="1"/>
    <x v="14"/>
    <x v="4053"/>
    <x v="21"/>
    <n v="586.87254489999998"/>
    <n v="155.22"/>
    <n v="431.65254489999995"/>
    <x v="0"/>
    <s v="STATIONERY1111402"/>
  </r>
  <r>
    <n v="202005"/>
    <x v="0"/>
    <x v="4"/>
    <x v="2"/>
    <x v="550"/>
    <x v="0"/>
    <x v="0"/>
    <x v="20"/>
    <x v="4054"/>
    <x v="20"/>
    <n v="516.08529269999997"/>
    <n v="235.66"/>
    <n v="280.4252927"/>
    <x v="0"/>
    <s v="TOTES1111299"/>
  </r>
  <r>
    <n v="202005"/>
    <x v="0"/>
    <x v="4"/>
    <x v="2"/>
    <x v="550"/>
    <x v="0"/>
    <x v="8"/>
    <x v="16"/>
    <x v="4055"/>
    <x v="15"/>
    <n v="233.84265110000001"/>
    <n v="250.46"/>
    <n v="-16.617348899999996"/>
    <x v="0"/>
    <s v="MEMORY1111668"/>
  </r>
  <r>
    <n v="202005"/>
    <x v="0"/>
    <x v="4"/>
    <x v="2"/>
    <x v="550"/>
    <x v="0"/>
    <x v="3"/>
    <x v="15"/>
    <x v="4054"/>
    <x v="25"/>
    <n v="270.82241920000001"/>
    <n v="43.58"/>
    <n v="227.24241920000003"/>
    <x v="0"/>
    <s v="DECORATION CHARGES1111299"/>
  </r>
  <r>
    <n v="202005"/>
    <x v="0"/>
    <x v="4"/>
    <x v="2"/>
    <x v="429"/>
    <x v="1"/>
    <x v="5"/>
    <x v="30"/>
    <x v="4056"/>
    <x v="16"/>
    <n v="121.99697999999999"/>
    <n v="43.26"/>
    <n v="78.736979999999988"/>
    <x v="0"/>
    <s v="OUTDOOR &amp; LEISURE1111671"/>
  </r>
  <r>
    <n v="202005"/>
    <x v="0"/>
    <x v="4"/>
    <x v="2"/>
    <x v="429"/>
    <x v="1"/>
    <x v="5"/>
    <x v="40"/>
    <x v="4057"/>
    <x v="18"/>
    <n v="1305.168285"/>
    <n v="442.56"/>
    <n v="862.60828500000002"/>
    <x v="0"/>
    <s v="TOWELS1111676"/>
  </r>
  <r>
    <n v="202005"/>
    <x v="0"/>
    <x v="4"/>
    <x v="2"/>
    <x v="429"/>
    <x v="1"/>
    <x v="3"/>
    <x v="15"/>
    <x v="4056"/>
    <x v="129"/>
    <n v="154.082367"/>
    <n v="21.88"/>
    <n v="132.20236700000001"/>
    <x v="0"/>
    <s v="DECORATION CHARGES1111671"/>
  </r>
  <r>
    <n v="202005"/>
    <x v="0"/>
    <x v="4"/>
    <x v="2"/>
    <x v="429"/>
    <x v="1"/>
    <x v="3"/>
    <x v="15"/>
    <x v="4057"/>
    <x v="19"/>
    <n v="500.3145093"/>
    <n v="63.58"/>
    <n v="436.73450930000001"/>
    <x v="0"/>
    <s v="DECORATION CHARGES1111676"/>
  </r>
  <r>
    <n v="202005"/>
    <x v="0"/>
    <x v="4"/>
    <x v="2"/>
    <x v="551"/>
    <x v="0"/>
    <x v="1"/>
    <x v="3"/>
    <x v="4058"/>
    <x v="32"/>
    <n v="295.47559790000003"/>
    <n v="144.86000000000001"/>
    <n v="150.61559790000001"/>
    <x v="0"/>
    <s v="WRITING1111302"/>
  </r>
  <r>
    <n v="202005"/>
    <x v="0"/>
    <x v="4"/>
    <x v="2"/>
    <x v="551"/>
    <x v="0"/>
    <x v="1"/>
    <x v="3"/>
    <x v="4059"/>
    <x v="32"/>
    <n v="295.47559790000003"/>
    <n v="142.56"/>
    <n v="152.91559790000002"/>
    <x v="0"/>
    <s v="WRITING1111574"/>
  </r>
  <r>
    <n v="202005"/>
    <x v="0"/>
    <x v="4"/>
    <x v="2"/>
    <x v="551"/>
    <x v="0"/>
    <x v="3"/>
    <x v="15"/>
    <x v="4058"/>
    <x v="39"/>
    <n v="478.56170450000002"/>
    <n v="75.760000000000005"/>
    <n v="402.80170450000003"/>
    <x v="0"/>
    <s v="DECORATION CHARGES1111302"/>
  </r>
  <r>
    <n v="202005"/>
    <x v="0"/>
    <x v="4"/>
    <x v="2"/>
    <x v="551"/>
    <x v="0"/>
    <x v="3"/>
    <x v="15"/>
    <x v="4059"/>
    <x v="39"/>
    <n v="478.56170450000002"/>
    <n v="75.760000000000005"/>
    <n v="402.80170450000003"/>
    <x v="0"/>
    <s v="DECORATION CHARGES1111574"/>
  </r>
  <r>
    <n v="202005"/>
    <x v="0"/>
    <x v="4"/>
    <x v="2"/>
    <x v="597"/>
    <x v="1"/>
    <x v="1"/>
    <x v="3"/>
    <x v="4060"/>
    <x v="48"/>
    <n v="29.266586060000002"/>
    <n v="8"/>
    <n v="21.266586060000002"/>
    <x v="0"/>
    <s v="WRITING1111520"/>
  </r>
  <r>
    <n v="202005"/>
    <x v="0"/>
    <x v="4"/>
    <x v="2"/>
    <x v="597"/>
    <x v="1"/>
    <x v="5"/>
    <x v="23"/>
    <x v="4060"/>
    <x v="13"/>
    <n v="13.006364509999999"/>
    <n v="1.78"/>
    <n v="11.22636451"/>
    <x v="0"/>
    <s v="SAFETY AUTO &amp; TOOLS1111520"/>
  </r>
  <r>
    <n v="202005"/>
    <x v="0"/>
    <x v="4"/>
    <x v="2"/>
    <x v="432"/>
    <x v="1"/>
    <x v="3"/>
    <x v="15"/>
    <x v="4061"/>
    <x v="129"/>
    <n v="154.082367"/>
    <n v="21.88"/>
    <n v="132.20236700000001"/>
    <x v="0"/>
    <s v="DECORATION CHARGES1111421"/>
  </r>
  <r>
    <n v="202005"/>
    <x v="0"/>
    <x v="4"/>
    <x v="2"/>
    <x v="432"/>
    <x v="1"/>
    <x v="3"/>
    <x v="15"/>
    <x v="4062"/>
    <x v="19"/>
    <n v="179.4606392"/>
    <n v="31.18"/>
    <n v="148.2806392"/>
    <x v="0"/>
    <s v="DECORATION CHARGES1111429"/>
  </r>
  <r>
    <n v="202005"/>
    <x v="0"/>
    <x v="4"/>
    <x v="2"/>
    <x v="432"/>
    <x v="1"/>
    <x v="6"/>
    <x v="32"/>
    <x v="4061"/>
    <x v="0"/>
    <n v="163.1460356"/>
    <n v="49.08"/>
    <n v="114.06603560000001"/>
    <x v="0"/>
    <s v="GENERAL TECH1111421"/>
  </r>
  <r>
    <n v="202005"/>
    <x v="0"/>
    <x v="4"/>
    <x v="2"/>
    <x v="432"/>
    <x v="1"/>
    <x v="6"/>
    <x v="32"/>
    <x v="4062"/>
    <x v="18"/>
    <n v="167.67787000000001"/>
    <n v="113.5"/>
    <n v="54.177870000000013"/>
    <x v="0"/>
    <s v="GENERAL TECH1111429"/>
  </r>
  <r>
    <n v="202005"/>
    <x v="0"/>
    <x v="4"/>
    <x v="2"/>
    <x v="435"/>
    <x v="0"/>
    <x v="1"/>
    <x v="3"/>
    <x v="4063"/>
    <x v="21"/>
    <n v="339.88757429999998"/>
    <n v="120.8"/>
    <n v="219.08757429999997"/>
    <x v="0"/>
    <s v="WRITING1111386"/>
  </r>
  <r>
    <n v="202005"/>
    <x v="0"/>
    <x v="4"/>
    <x v="2"/>
    <x v="435"/>
    <x v="0"/>
    <x v="3"/>
    <x v="15"/>
    <x v="4063"/>
    <x v="24"/>
    <n v="190.79022499999999"/>
    <n v="15.02"/>
    <n v="175.77022499999998"/>
    <x v="0"/>
    <s v="DECORATION CHARGES1111386"/>
  </r>
  <r>
    <n v="202005"/>
    <x v="0"/>
    <x v="4"/>
    <x v="2"/>
    <x v="553"/>
    <x v="1"/>
    <x v="1"/>
    <x v="3"/>
    <x v="4064"/>
    <x v="21"/>
    <n v="92.449420200000006"/>
    <n v="35.299999999999997"/>
    <n v="57.149420200000009"/>
    <x v="0"/>
    <s v="WRITING1111380"/>
  </r>
  <r>
    <n v="202005"/>
    <x v="0"/>
    <x v="4"/>
    <x v="2"/>
    <x v="553"/>
    <x v="1"/>
    <x v="3"/>
    <x v="15"/>
    <x v="4064"/>
    <x v="100"/>
    <n v="133.68911249999999"/>
    <n v="37.847742400000001"/>
    <n v="95.841370099999992"/>
    <x v="0"/>
    <s v="DECORATION CHARGES1111380"/>
  </r>
  <r>
    <n v="202005"/>
    <x v="0"/>
    <x v="4"/>
    <x v="2"/>
    <x v="637"/>
    <x v="0"/>
    <x v="1"/>
    <x v="14"/>
    <x v="4065"/>
    <x v="7"/>
    <n v="25.27857186"/>
    <n v="13.9"/>
    <n v="11.378571859999999"/>
    <x v="0"/>
    <s v="STATIONERY1111598"/>
  </r>
  <r>
    <n v="202005"/>
    <x v="0"/>
    <x v="4"/>
    <x v="2"/>
    <x v="637"/>
    <x v="0"/>
    <x v="4"/>
    <x v="34"/>
    <x v="4066"/>
    <x v="7"/>
    <n v="60.179134349999998"/>
    <n v="57.44"/>
    <n v="2.7391343500000005"/>
    <x v="0"/>
    <s v="VESTS-BODYWARMERS1111534"/>
  </r>
  <r>
    <n v="202005"/>
    <x v="0"/>
    <x v="4"/>
    <x v="2"/>
    <x v="436"/>
    <x v="0"/>
    <x v="5"/>
    <x v="9"/>
    <x v="4067"/>
    <x v="79"/>
    <n v="138.94604039999999"/>
    <n v="30.06"/>
    <n v="108.88604039999998"/>
    <x v="0"/>
    <s v="APRON &amp; KITCHEN TEXTILES1111679"/>
  </r>
  <r>
    <n v="202005"/>
    <x v="0"/>
    <x v="4"/>
    <x v="2"/>
    <x v="437"/>
    <x v="1"/>
    <x v="5"/>
    <x v="23"/>
    <x v="4068"/>
    <x v="9"/>
    <n v="3.2194151029999998"/>
    <n v="0.78"/>
    <n v="2.439415103"/>
    <x v="0"/>
    <s v="SAFETY AUTO &amp; TOOLS1111393"/>
  </r>
  <r>
    <n v="202005"/>
    <x v="0"/>
    <x v="4"/>
    <x v="2"/>
    <x v="438"/>
    <x v="1"/>
    <x v="0"/>
    <x v="27"/>
    <x v="4069"/>
    <x v="20"/>
    <n v="168.04041670000001"/>
    <n v="178.62"/>
    <n v="-10.579583299999996"/>
    <x v="0"/>
    <s v="TRAVEL GIFTS1111593"/>
  </r>
  <r>
    <n v="202005"/>
    <x v="0"/>
    <x v="4"/>
    <x v="2"/>
    <x v="440"/>
    <x v="1"/>
    <x v="0"/>
    <x v="20"/>
    <x v="4070"/>
    <x v="1"/>
    <n v="33.644338019999999"/>
    <n v="15.2"/>
    <n v="18.44433802"/>
    <x v="0"/>
    <s v="TOTES1111334"/>
  </r>
  <r>
    <n v="202005"/>
    <x v="0"/>
    <x v="4"/>
    <x v="2"/>
    <x v="440"/>
    <x v="1"/>
    <x v="3"/>
    <x v="15"/>
    <x v="4070"/>
    <x v="155"/>
    <n v="126.52881429999999"/>
    <n v="30.821465199999999"/>
    <n v="95.707349099999988"/>
    <x v="0"/>
    <s v="DECORATION CHARGES1111334"/>
  </r>
  <r>
    <n v="202005"/>
    <x v="0"/>
    <x v="4"/>
    <x v="2"/>
    <x v="601"/>
    <x v="0"/>
    <x v="7"/>
    <x v="29"/>
    <x v="4071"/>
    <x v="15"/>
    <n v="266.47185819999999"/>
    <n v="60.42"/>
    <n v="206.05185819999997"/>
    <x v="0"/>
    <s v="CERAMICS1111648"/>
  </r>
  <r>
    <n v="202005"/>
    <x v="0"/>
    <x v="4"/>
    <x v="2"/>
    <x v="601"/>
    <x v="0"/>
    <x v="7"/>
    <x v="13"/>
    <x v="4072"/>
    <x v="15"/>
    <n v="134.95802620000001"/>
    <n v="78.94"/>
    <n v="56.018026200000008"/>
    <x v="0"/>
    <s v="SPORT BOTTLES1111472"/>
  </r>
  <r>
    <n v="202005"/>
    <x v="0"/>
    <x v="4"/>
    <x v="2"/>
    <x v="601"/>
    <x v="0"/>
    <x v="3"/>
    <x v="15"/>
    <x v="4072"/>
    <x v="38"/>
    <n v="149.91307939999999"/>
    <n v="3.02"/>
    <n v="146.89307939999998"/>
    <x v="0"/>
    <s v="DECORATION CHARGES1111472"/>
  </r>
  <r>
    <n v="202005"/>
    <x v="0"/>
    <x v="4"/>
    <x v="2"/>
    <x v="601"/>
    <x v="0"/>
    <x v="3"/>
    <x v="15"/>
    <x v="4071"/>
    <x v="17"/>
    <n v="301.72952930000002"/>
    <n v="54.64"/>
    <n v="247.08952930000004"/>
    <x v="0"/>
    <s v="DECORATION CHARGES1111648"/>
  </r>
  <r>
    <n v="202005"/>
    <x v="0"/>
    <x v="4"/>
    <x v="2"/>
    <x v="638"/>
    <x v="0"/>
    <x v="0"/>
    <x v="19"/>
    <x v="4073"/>
    <x v="15"/>
    <n v="152.26963330000001"/>
    <n v="35.340000000000003"/>
    <n v="116.92963330000001"/>
    <x v="0"/>
    <s v="COOLERS1111468"/>
  </r>
  <r>
    <n v="202005"/>
    <x v="0"/>
    <x v="4"/>
    <x v="2"/>
    <x v="638"/>
    <x v="0"/>
    <x v="7"/>
    <x v="31"/>
    <x v="4074"/>
    <x v="28"/>
    <n v="348.95124290000001"/>
    <n v="99.68"/>
    <n v="249.2712429"/>
    <x v="0"/>
    <s v="MUGS &amp; TUMBLERS1111506"/>
  </r>
  <r>
    <n v="202005"/>
    <x v="0"/>
    <x v="4"/>
    <x v="2"/>
    <x v="638"/>
    <x v="0"/>
    <x v="7"/>
    <x v="35"/>
    <x v="4075"/>
    <x v="16"/>
    <n v="266.47185819999999"/>
    <n v="74.760000000000005"/>
    <n v="191.71185819999999"/>
    <x v="0"/>
    <s v="SPECIALTIES &amp; PACKAGING1111490"/>
  </r>
  <r>
    <n v="202005"/>
    <x v="0"/>
    <x v="4"/>
    <x v="2"/>
    <x v="638"/>
    <x v="0"/>
    <x v="1"/>
    <x v="21"/>
    <x v="4076"/>
    <x v="20"/>
    <n v="551.97742059999996"/>
    <n v="164.52"/>
    <n v="387.45742059999998"/>
    <x v="0"/>
    <s v="KEYCHAINS1111274"/>
  </r>
  <r>
    <n v="202005"/>
    <x v="0"/>
    <x v="4"/>
    <x v="2"/>
    <x v="638"/>
    <x v="0"/>
    <x v="3"/>
    <x v="15"/>
    <x v="4076"/>
    <x v="126"/>
    <n v="323.02915059999998"/>
    <n v="41.76"/>
    <n v="281.26915059999999"/>
    <x v="0"/>
    <s v="DECORATION CHARGES1111274"/>
  </r>
  <r>
    <n v="202005"/>
    <x v="0"/>
    <x v="4"/>
    <x v="2"/>
    <x v="638"/>
    <x v="0"/>
    <x v="3"/>
    <x v="15"/>
    <x v="4073"/>
    <x v="123"/>
    <n v="147.37525220000001"/>
    <n v="33.529615069999998"/>
    <n v="113.84563713"/>
    <x v="0"/>
    <s v="DECORATION CHARGES1111468"/>
  </r>
  <r>
    <n v="202005"/>
    <x v="0"/>
    <x v="4"/>
    <x v="2"/>
    <x v="638"/>
    <x v="0"/>
    <x v="3"/>
    <x v="15"/>
    <x v="4075"/>
    <x v="42"/>
    <n v="114.56477169999999"/>
    <n v="19.88"/>
    <n v="94.684771699999999"/>
    <x v="0"/>
    <s v="DECORATION CHARGES1111490"/>
  </r>
  <r>
    <n v="202005"/>
    <x v="0"/>
    <x v="4"/>
    <x v="2"/>
    <x v="638"/>
    <x v="0"/>
    <x v="3"/>
    <x v="15"/>
    <x v="4074"/>
    <x v="500"/>
    <n v="169.399967"/>
    <n v="23.38"/>
    <n v="146.01996700000001"/>
    <x v="0"/>
    <s v="DECORATION CHARGES1111506"/>
  </r>
  <r>
    <n v="202006"/>
    <x v="0"/>
    <x v="5"/>
    <x v="0"/>
    <x v="1"/>
    <x v="0"/>
    <x v="1"/>
    <x v="3"/>
    <x v="4077"/>
    <x v="3"/>
    <n v="267.8"/>
    <n v="127.76"/>
    <n v="140.04000000000002"/>
    <x v="0"/>
    <s v="WRITING4299703"/>
  </r>
  <r>
    <n v="202006"/>
    <x v="0"/>
    <x v="5"/>
    <x v="0"/>
    <x v="1"/>
    <x v="0"/>
    <x v="8"/>
    <x v="16"/>
    <x v="4078"/>
    <x v="16"/>
    <n v="348"/>
    <n v="422.94"/>
    <n v="-74.94"/>
    <x v="0"/>
    <s v="MEMORY4305166"/>
  </r>
  <r>
    <n v="202006"/>
    <x v="0"/>
    <x v="5"/>
    <x v="0"/>
    <x v="1"/>
    <x v="0"/>
    <x v="3"/>
    <x v="15"/>
    <x v="4078"/>
    <x v="56"/>
    <n v="438"/>
    <n v="75.52"/>
    <n v="362.48"/>
    <x v="0"/>
    <s v="DECORATION CHARGES4305166"/>
  </r>
  <r>
    <n v="202006"/>
    <x v="0"/>
    <x v="5"/>
    <x v="0"/>
    <x v="556"/>
    <x v="1"/>
    <x v="5"/>
    <x v="33"/>
    <x v="4079"/>
    <x v="65"/>
    <n v="1164.8"/>
    <n v="342.6"/>
    <n v="822.19999999999993"/>
    <x v="0"/>
    <s v="BLANKETS4300898"/>
  </r>
  <r>
    <n v="202006"/>
    <x v="0"/>
    <x v="5"/>
    <x v="0"/>
    <x v="2"/>
    <x v="1"/>
    <x v="0"/>
    <x v="20"/>
    <x v="4080"/>
    <x v="21"/>
    <n v="455"/>
    <n v="185.28"/>
    <n v="269.72000000000003"/>
    <x v="0"/>
    <s v="TOTES4300224"/>
  </r>
  <r>
    <n v="202006"/>
    <x v="0"/>
    <x v="5"/>
    <x v="0"/>
    <x v="2"/>
    <x v="1"/>
    <x v="9"/>
    <x v="28"/>
    <x v="4081"/>
    <x v="32"/>
    <n v="4700"/>
    <n v="3055.56"/>
    <n v="1644.44"/>
    <x v="0"/>
    <s v="HEADWEAR4267650"/>
  </r>
  <r>
    <n v="202006"/>
    <x v="0"/>
    <x v="5"/>
    <x v="0"/>
    <x v="2"/>
    <x v="1"/>
    <x v="1"/>
    <x v="17"/>
    <x v="4082"/>
    <x v="35"/>
    <n v="609"/>
    <n v="663.7"/>
    <n v="-54.700000000000045"/>
    <x v="0"/>
    <s v="GENERAL4297423"/>
  </r>
  <r>
    <n v="202006"/>
    <x v="0"/>
    <x v="5"/>
    <x v="0"/>
    <x v="2"/>
    <x v="1"/>
    <x v="1"/>
    <x v="17"/>
    <x v="4083"/>
    <x v="21"/>
    <n v="435"/>
    <n v="350.62"/>
    <n v="84.38"/>
    <x v="0"/>
    <s v="GENERAL4297424"/>
  </r>
  <r>
    <n v="202006"/>
    <x v="0"/>
    <x v="5"/>
    <x v="0"/>
    <x v="2"/>
    <x v="1"/>
    <x v="1"/>
    <x v="17"/>
    <x v="4084"/>
    <x v="31"/>
    <n v="261"/>
    <n v="210.38"/>
    <n v="50.620000000000005"/>
    <x v="0"/>
    <s v="GENERAL4297426"/>
  </r>
  <r>
    <n v="202006"/>
    <x v="0"/>
    <x v="5"/>
    <x v="0"/>
    <x v="2"/>
    <x v="1"/>
    <x v="1"/>
    <x v="17"/>
    <x v="4085"/>
    <x v="21"/>
    <n v="435"/>
    <n v="350.62"/>
    <n v="84.38"/>
    <x v="0"/>
    <s v="GENERAL4297429"/>
  </r>
  <r>
    <n v="202006"/>
    <x v="0"/>
    <x v="5"/>
    <x v="0"/>
    <x v="2"/>
    <x v="1"/>
    <x v="3"/>
    <x v="15"/>
    <x v="4080"/>
    <x v="24"/>
    <n v="680"/>
    <n v="96.92"/>
    <n v="583.08000000000004"/>
    <x v="0"/>
    <s v="DECORATION CHARGES4300224"/>
  </r>
  <r>
    <n v="202006"/>
    <x v="0"/>
    <x v="5"/>
    <x v="0"/>
    <x v="3"/>
    <x v="1"/>
    <x v="2"/>
    <x v="4"/>
    <x v="4086"/>
    <x v="6"/>
    <n v="41.72"/>
    <n v="15.38"/>
    <n v="26.339999999999996"/>
    <x v="0"/>
    <s v="FLEECE &amp; KNITS4303678"/>
  </r>
  <r>
    <n v="202006"/>
    <x v="0"/>
    <x v="5"/>
    <x v="0"/>
    <x v="3"/>
    <x v="1"/>
    <x v="2"/>
    <x v="4"/>
    <x v="4087"/>
    <x v="8"/>
    <n v="166.88"/>
    <n v="58.34"/>
    <n v="108.53999999999999"/>
    <x v="0"/>
    <s v="FLEECE &amp; KNITS4306257"/>
  </r>
  <r>
    <n v="202006"/>
    <x v="0"/>
    <x v="5"/>
    <x v="0"/>
    <x v="3"/>
    <x v="1"/>
    <x v="2"/>
    <x v="5"/>
    <x v="4088"/>
    <x v="7"/>
    <n v="35.1"/>
    <n v="15.96"/>
    <n v="19.14"/>
    <x v="0"/>
    <s v="POLOS4300944"/>
  </r>
  <r>
    <n v="202006"/>
    <x v="0"/>
    <x v="5"/>
    <x v="0"/>
    <x v="3"/>
    <x v="1"/>
    <x v="2"/>
    <x v="5"/>
    <x v="4086"/>
    <x v="7"/>
    <n v="31.48"/>
    <n v="15.98"/>
    <n v="15.5"/>
    <x v="0"/>
    <s v="POLOS4303678"/>
  </r>
  <r>
    <n v="202006"/>
    <x v="0"/>
    <x v="5"/>
    <x v="0"/>
    <x v="3"/>
    <x v="1"/>
    <x v="2"/>
    <x v="5"/>
    <x v="4087"/>
    <x v="9"/>
    <n v="61.94"/>
    <n v="37.32"/>
    <n v="24.619999999999997"/>
    <x v="0"/>
    <s v="POLOS4306257"/>
  </r>
  <r>
    <n v="202006"/>
    <x v="0"/>
    <x v="5"/>
    <x v="0"/>
    <x v="3"/>
    <x v="1"/>
    <x v="2"/>
    <x v="6"/>
    <x v="4088"/>
    <x v="273"/>
    <n v="916.8"/>
    <n v="437.08"/>
    <n v="479.71999999999997"/>
    <x v="0"/>
    <s v="T-SHIRTS &amp; ACTIVE TOPS4300944"/>
  </r>
  <r>
    <n v="202006"/>
    <x v="0"/>
    <x v="5"/>
    <x v="0"/>
    <x v="3"/>
    <x v="1"/>
    <x v="2"/>
    <x v="6"/>
    <x v="4086"/>
    <x v="77"/>
    <n v="1496.26"/>
    <n v="849.14"/>
    <n v="647.12"/>
    <x v="0"/>
    <s v="T-SHIRTS &amp; ACTIVE TOPS4303678"/>
  </r>
  <r>
    <n v="202006"/>
    <x v="0"/>
    <x v="5"/>
    <x v="0"/>
    <x v="3"/>
    <x v="1"/>
    <x v="2"/>
    <x v="6"/>
    <x v="4087"/>
    <x v="253"/>
    <n v="442.2"/>
    <n v="264.52"/>
    <n v="177.68"/>
    <x v="0"/>
    <s v="T-SHIRTS &amp; ACTIVE TOPS4306257"/>
  </r>
  <r>
    <n v="202006"/>
    <x v="0"/>
    <x v="5"/>
    <x v="0"/>
    <x v="4"/>
    <x v="1"/>
    <x v="0"/>
    <x v="20"/>
    <x v="4089"/>
    <x v="0"/>
    <n v="216"/>
    <n v="98.42"/>
    <n v="117.58"/>
    <x v="0"/>
    <s v="TOTES4299500"/>
  </r>
  <r>
    <n v="202006"/>
    <x v="0"/>
    <x v="5"/>
    <x v="0"/>
    <x v="4"/>
    <x v="1"/>
    <x v="5"/>
    <x v="10"/>
    <x v="4090"/>
    <x v="16"/>
    <n v="220"/>
    <n v="67.040000000000006"/>
    <n v="152.95999999999998"/>
    <x v="0"/>
    <s v="HOUSEWARES4302434"/>
  </r>
  <r>
    <n v="202006"/>
    <x v="0"/>
    <x v="5"/>
    <x v="0"/>
    <x v="4"/>
    <x v="1"/>
    <x v="5"/>
    <x v="22"/>
    <x v="4089"/>
    <x v="7"/>
    <n v="34.880000000000003"/>
    <n v="13"/>
    <n v="21.880000000000003"/>
    <x v="0"/>
    <s v="LIGHTING4299500"/>
  </r>
  <r>
    <n v="202006"/>
    <x v="0"/>
    <x v="5"/>
    <x v="0"/>
    <x v="4"/>
    <x v="1"/>
    <x v="5"/>
    <x v="30"/>
    <x v="4089"/>
    <x v="34"/>
    <n v="12.96"/>
    <n v="4.9800000000000004"/>
    <n v="7.98"/>
    <x v="0"/>
    <s v="OUTDOOR &amp; LEISURE4299500"/>
  </r>
  <r>
    <n v="202006"/>
    <x v="0"/>
    <x v="5"/>
    <x v="0"/>
    <x v="4"/>
    <x v="1"/>
    <x v="2"/>
    <x v="6"/>
    <x v="2467"/>
    <x v="6"/>
    <n v="19.559999999999999"/>
    <n v="6.6"/>
    <n v="12.959999999999999"/>
    <x v="0"/>
    <s v="T-SHIRTS &amp; ACTIVE TOPS4277565"/>
  </r>
  <r>
    <n v="202006"/>
    <x v="0"/>
    <x v="5"/>
    <x v="0"/>
    <x v="4"/>
    <x v="1"/>
    <x v="3"/>
    <x v="15"/>
    <x v="4090"/>
    <x v="42"/>
    <n v="134"/>
    <n v="19.88"/>
    <n v="114.12"/>
    <x v="0"/>
    <s v="DECORATION CHARGES4302434"/>
  </r>
  <r>
    <n v="202006"/>
    <x v="0"/>
    <x v="5"/>
    <x v="0"/>
    <x v="4"/>
    <x v="1"/>
    <x v="6"/>
    <x v="32"/>
    <x v="4089"/>
    <x v="6"/>
    <n v="2.3199999999999998"/>
    <n v="0.88"/>
    <n v="1.44"/>
    <x v="0"/>
    <s v="GENERAL TECH4299500"/>
  </r>
  <r>
    <n v="202006"/>
    <x v="0"/>
    <x v="5"/>
    <x v="0"/>
    <x v="8"/>
    <x v="1"/>
    <x v="0"/>
    <x v="20"/>
    <x v="4091"/>
    <x v="65"/>
    <n v="68.8"/>
    <n v="31.42"/>
    <n v="37.379999999999995"/>
    <x v="0"/>
    <s v="TOTES4299352"/>
  </r>
  <r>
    <n v="202006"/>
    <x v="0"/>
    <x v="5"/>
    <x v="0"/>
    <x v="8"/>
    <x v="1"/>
    <x v="0"/>
    <x v="20"/>
    <x v="4092"/>
    <x v="13"/>
    <n v="10.4"/>
    <n v="3.68"/>
    <n v="6.7200000000000006"/>
    <x v="0"/>
    <s v="TOTES4305573"/>
  </r>
  <r>
    <n v="202006"/>
    <x v="0"/>
    <x v="5"/>
    <x v="0"/>
    <x v="8"/>
    <x v="1"/>
    <x v="7"/>
    <x v="29"/>
    <x v="4092"/>
    <x v="6"/>
    <n v="3.68"/>
    <n v="1.7"/>
    <n v="1.9800000000000002"/>
    <x v="0"/>
    <s v="CERAMICS4305573"/>
  </r>
  <r>
    <n v="202006"/>
    <x v="0"/>
    <x v="5"/>
    <x v="0"/>
    <x v="8"/>
    <x v="1"/>
    <x v="7"/>
    <x v="13"/>
    <x v="4093"/>
    <x v="16"/>
    <n v="260"/>
    <n v="132.88"/>
    <n v="127.12"/>
    <x v="0"/>
    <s v="SPORT BOTTLES4306480"/>
  </r>
  <r>
    <n v="202006"/>
    <x v="0"/>
    <x v="5"/>
    <x v="0"/>
    <x v="8"/>
    <x v="1"/>
    <x v="1"/>
    <x v="21"/>
    <x v="4094"/>
    <x v="30"/>
    <n v="196"/>
    <n v="100.12"/>
    <n v="95.88"/>
    <x v="0"/>
    <s v="KEYCHAINS4299701"/>
  </r>
  <r>
    <n v="202006"/>
    <x v="0"/>
    <x v="5"/>
    <x v="0"/>
    <x v="8"/>
    <x v="1"/>
    <x v="5"/>
    <x v="22"/>
    <x v="4092"/>
    <x v="6"/>
    <n v="12.26"/>
    <n v="3.78"/>
    <n v="8.48"/>
    <x v="0"/>
    <s v="LIGHTING4305573"/>
  </r>
  <r>
    <n v="202006"/>
    <x v="0"/>
    <x v="5"/>
    <x v="0"/>
    <x v="8"/>
    <x v="1"/>
    <x v="3"/>
    <x v="15"/>
    <x v="4091"/>
    <x v="94"/>
    <n v="132"/>
    <n v="32.58"/>
    <n v="99.42"/>
    <x v="0"/>
    <s v="DECORATION CHARGES4299352"/>
  </r>
  <r>
    <n v="202006"/>
    <x v="0"/>
    <x v="5"/>
    <x v="0"/>
    <x v="8"/>
    <x v="1"/>
    <x v="3"/>
    <x v="15"/>
    <x v="4094"/>
    <x v="501"/>
    <n v="336"/>
    <n v="14.44"/>
    <n v="321.56"/>
    <x v="0"/>
    <s v="DECORATION CHARGES4299701"/>
  </r>
  <r>
    <n v="202006"/>
    <x v="0"/>
    <x v="5"/>
    <x v="0"/>
    <x v="8"/>
    <x v="1"/>
    <x v="6"/>
    <x v="12"/>
    <x v="4092"/>
    <x v="6"/>
    <n v="24.56"/>
    <n v="10.88"/>
    <n v="13.679999999999998"/>
    <x v="0"/>
    <s v="POWER4305573"/>
  </r>
  <r>
    <n v="202006"/>
    <x v="0"/>
    <x v="5"/>
    <x v="0"/>
    <x v="9"/>
    <x v="0"/>
    <x v="1"/>
    <x v="17"/>
    <x v="4095"/>
    <x v="36"/>
    <n v="1140"/>
    <n v="587.26"/>
    <n v="552.74"/>
    <x v="0"/>
    <s v="GENERAL4297012"/>
  </r>
  <r>
    <n v="202006"/>
    <x v="0"/>
    <x v="5"/>
    <x v="0"/>
    <x v="9"/>
    <x v="0"/>
    <x v="3"/>
    <x v="15"/>
    <x v="4095"/>
    <x v="80"/>
    <n v="470"/>
    <n v="50.76"/>
    <n v="419.24"/>
    <x v="0"/>
    <s v="DECORATION CHARGES4297012"/>
  </r>
  <r>
    <n v="202006"/>
    <x v="0"/>
    <x v="5"/>
    <x v="0"/>
    <x v="11"/>
    <x v="1"/>
    <x v="1"/>
    <x v="1"/>
    <x v="4096"/>
    <x v="65"/>
    <n v="131.19999999999999"/>
    <n v="60.68"/>
    <n v="70.519999999999982"/>
    <x v="0"/>
    <s v="DESKTOP4300784"/>
  </r>
  <r>
    <n v="202006"/>
    <x v="0"/>
    <x v="5"/>
    <x v="0"/>
    <x v="11"/>
    <x v="1"/>
    <x v="1"/>
    <x v="3"/>
    <x v="4097"/>
    <x v="502"/>
    <n v="497.84"/>
    <n v="332.74"/>
    <n v="165.09999999999997"/>
    <x v="0"/>
    <s v="WRITING4298025"/>
  </r>
  <r>
    <n v="202006"/>
    <x v="0"/>
    <x v="5"/>
    <x v="0"/>
    <x v="11"/>
    <x v="1"/>
    <x v="5"/>
    <x v="9"/>
    <x v="4098"/>
    <x v="15"/>
    <n v="332"/>
    <n v="193.72"/>
    <n v="138.28"/>
    <x v="0"/>
    <s v="APRON &amp; KITCHEN TEXTILES4301708"/>
  </r>
  <r>
    <n v="202006"/>
    <x v="0"/>
    <x v="5"/>
    <x v="0"/>
    <x v="11"/>
    <x v="1"/>
    <x v="5"/>
    <x v="10"/>
    <x v="4096"/>
    <x v="21"/>
    <n v="95"/>
    <n v="53.78"/>
    <n v="41.22"/>
    <x v="0"/>
    <s v="HOUSEWARES4300784"/>
  </r>
  <r>
    <n v="202006"/>
    <x v="0"/>
    <x v="5"/>
    <x v="0"/>
    <x v="11"/>
    <x v="1"/>
    <x v="5"/>
    <x v="23"/>
    <x v="4096"/>
    <x v="16"/>
    <n v="136"/>
    <n v="76.58"/>
    <n v="59.42"/>
    <x v="0"/>
    <s v="SAFETY AUTO &amp; TOOLS4300784"/>
  </r>
  <r>
    <n v="202006"/>
    <x v="0"/>
    <x v="5"/>
    <x v="0"/>
    <x v="11"/>
    <x v="1"/>
    <x v="2"/>
    <x v="6"/>
    <x v="4096"/>
    <x v="87"/>
    <n v="1563.52"/>
    <n v="745.04"/>
    <n v="818.48"/>
    <x v="0"/>
    <s v="T-SHIRTS &amp; ACTIVE TOPS4300784"/>
  </r>
  <r>
    <n v="202006"/>
    <x v="0"/>
    <x v="5"/>
    <x v="0"/>
    <x v="11"/>
    <x v="1"/>
    <x v="8"/>
    <x v="16"/>
    <x v="4096"/>
    <x v="63"/>
    <n v="384.8"/>
    <n v="468.62"/>
    <n v="-83.82"/>
    <x v="0"/>
    <s v="MEMORY4300784"/>
  </r>
  <r>
    <n v="202006"/>
    <x v="0"/>
    <x v="5"/>
    <x v="0"/>
    <x v="13"/>
    <x v="0"/>
    <x v="0"/>
    <x v="18"/>
    <x v="4099"/>
    <x v="503"/>
    <n v="337.62"/>
    <n v="142.52000000000001"/>
    <n v="195.1"/>
    <x v="0"/>
    <s v="BACKPACKS4305737"/>
  </r>
  <r>
    <n v="202006"/>
    <x v="0"/>
    <x v="5"/>
    <x v="0"/>
    <x v="13"/>
    <x v="0"/>
    <x v="3"/>
    <x v="15"/>
    <x v="4099"/>
    <x v="455"/>
    <n v="407.62"/>
    <n v="105.12"/>
    <n v="302.5"/>
    <x v="0"/>
    <s v="DECORATION CHARGES4305737"/>
  </r>
  <r>
    <n v="202006"/>
    <x v="0"/>
    <x v="5"/>
    <x v="0"/>
    <x v="14"/>
    <x v="1"/>
    <x v="5"/>
    <x v="30"/>
    <x v="4100"/>
    <x v="15"/>
    <n v="147"/>
    <n v="58.2"/>
    <n v="88.8"/>
    <x v="0"/>
    <s v="OUTDOOR &amp; LEISURE4304742"/>
  </r>
  <r>
    <n v="202006"/>
    <x v="0"/>
    <x v="5"/>
    <x v="0"/>
    <x v="442"/>
    <x v="1"/>
    <x v="5"/>
    <x v="23"/>
    <x v="4101"/>
    <x v="98"/>
    <n v="17.04"/>
    <n v="1.84"/>
    <n v="15.2"/>
    <x v="0"/>
    <s v="SAFETY AUTO &amp; TOOLS4302304"/>
  </r>
  <r>
    <n v="202006"/>
    <x v="0"/>
    <x v="5"/>
    <x v="0"/>
    <x v="442"/>
    <x v="1"/>
    <x v="2"/>
    <x v="6"/>
    <x v="4102"/>
    <x v="1"/>
    <n v="368.8"/>
    <n v="151.91999999999999"/>
    <n v="216.88000000000002"/>
    <x v="0"/>
    <s v="T-SHIRTS &amp; ACTIVE TOPS4302305"/>
  </r>
  <r>
    <n v="202006"/>
    <x v="0"/>
    <x v="5"/>
    <x v="0"/>
    <x v="18"/>
    <x v="0"/>
    <x v="1"/>
    <x v="17"/>
    <x v="4103"/>
    <x v="32"/>
    <n v="580"/>
    <n v="251.86"/>
    <n v="328.14"/>
    <x v="0"/>
    <s v="GENERAL4301255"/>
  </r>
  <r>
    <n v="202006"/>
    <x v="0"/>
    <x v="5"/>
    <x v="0"/>
    <x v="18"/>
    <x v="0"/>
    <x v="3"/>
    <x v="15"/>
    <x v="4103"/>
    <x v="40"/>
    <n v="850"/>
    <n v="351.92"/>
    <n v="498.08"/>
    <x v="0"/>
    <s v="DECORATION CHARGES4301255"/>
  </r>
  <r>
    <n v="202006"/>
    <x v="0"/>
    <x v="5"/>
    <x v="0"/>
    <x v="23"/>
    <x v="1"/>
    <x v="1"/>
    <x v="17"/>
    <x v="4104"/>
    <x v="47"/>
    <n v="2419.1999999999998"/>
    <n v="1960.98"/>
    <n v="458.2199999999998"/>
    <x v="0"/>
    <s v="GENERAL4299215"/>
  </r>
  <r>
    <n v="202006"/>
    <x v="0"/>
    <x v="5"/>
    <x v="0"/>
    <x v="23"/>
    <x v="1"/>
    <x v="5"/>
    <x v="33"/>
    <x v="4105"/>
    <x v="38"/>
    <n v="358.02"/>
    <n v="167.2"/>
    <n v="190.82"/>
    <x v="0"/>
    <s v="BLANKETS4302051"/>
  </r>
  <r>
    <n v="202006"/>
    <x v="0"/>
    <x v="5"/>
    <x v="0"/>
    <x v="23"/>
    <x v="1"/>
    <x v="5"/>
    <x v="24"/>
    <x v="4106"/>
    <x v="504"/>
    <n v="2309"/>
    <n v="2329.42"/>
    <n v="-20.420000000000073"/>
    <x v="0"/>
    <s v="HBA4291564"/>
  </r>
  <r>
    <n v="202006"/>
    <x v="0"/>
    <x v="5"/>
    <x v="0"/>
    <x v="23"/>
    <x v="1"/>
    <x v="5"/>
    <x v="24"/>
    <x v="4107"/>
    <x v="73"/>
    <n v="3240"/>
    <n v="2283.7399999999998"/>
    <n v="956.26000000000022"/>
    <x v="0"/>
    <s v="HBA4291566"/>
  </r>
  <r>
    <n v="202006"/>
    <x v="0"/>
    <x v="5"/>
    <x v="0"/>
    <x v="23"/>
    <x v="1"/>
    <x v="2"/>
    <x v="5"/>
    <x v="4108"/>
    <x v="22"/>
    <n v="418.8"/>
    <n v="313.58"/>
    <n v="105.22000000000003"/>
    <x v="0"/>
    <s v="POLOS4294110"/>
  </r>
  <r>
    <n v="202006"/>
    <x v="0"/>
    <x v="5"/>
    <x v="0"/>
    <x v="23"/>
    <x v="1"/>
    <x v="2"/>
    <x v="5"/>
    <x v="4109"/>
    <x v="15"/>
    <n v="187"/>
    <n v="259.24"/>
    <n v="-72.240000000000009"/>
    <x v="0"/>
    <s v="POLOS4302347"/>
  </r>
  <r>
    <n v="202006"/>
    <x v="0"/>
    <x v="5"/>
    <x v="0"/>
    <x v="23"/>
    <x v="1"/>
    <x v="3"/>
    <x v="15"/>
    <x v="4108"/>
    <x v="23"/>
    <n v="538.79999999999995"/>
    <n v="16.04"/>
    <n v="522.76"/>
    <x v="0"/>
    <s v="DECORATION CHARGES4294110"/>
  </r>
  <r>
    <n v="202006"/>
    <x v="0"/>
    <x v="5"/>
    <x v="0"/>
    <x v="23"/>
    <x v="1"/>
    <x v="3"/>
    <x v="15"/>
    <x v="4105"/>
    <x v="123"/>
    <n v="471.48"/>
    <n v="13.7"/>
    <n v="457.78000000000003"/>
    <x v="0"/>
    <s v="DECORATION CHARGES4302051"/>
  </r>
  <r>
    <n v="202006"/>
    <x v="0"/>
    <x v="5"/>
    <x v="0"/>
    <x v="23"/>
    <x v="1"/>
    <x v="3"/>
    <x v="15"/>
    <x v="4109"/>
    <x v="123"/>
    <n v="202.5"/>
    <n v="24.44"/>
    <n v="178.06"/>
    <x v="0"/>
    <s v="DECORATION CHARGES4302347"/>
  </r>
  <r>
    <n v="202006"/>
    <x v="0"/>
    <x v="5"/>
    <x v="0"/>
    <x v="24"/>
    <x v="1"/>
    <x v="0"/>
    <x v="19"/>
    <x v="4110"/>
    <x v="6"/>
    <n v="2.5"/>
    <n v="1.08"/>
    <n v="1.42"/>
    <x v="0"/>
    <s v="COOLERS4297715"/>
  </r>
  <r>
    <n v="202006"/>
    <x v="0"/>
    <x v="5"/>
    <x v="0"/>
    <x v="24"/>
    <x v="1"/>
    <x v="0"/>
    <x v="19"/>
    <x v="4111"/>
    <x v="12"/>
    <n v="130.80000000000001"/>
    <n v="48.72"/>
    <n v="82.080000000000013"/>
    <x v="0"/>
    <s v="COOLERS4298955"/>
  </r>
  <r>
    <n v="202006"/>
    <x v="0"/>
    <x v="5"/>
    <x v="0"/>
    <x v="24"/>
    <x v="1"/>
    <x v="0"/>
    <x v="19"/>
    <x v="4112"/>
    <x v="7"/>
    <n v="26.96"/>
    <n v="35.64"/>
    <n v="-8.68"/>
    <x v="0"/>
    <s v="COOLERS4306029"/>
  </r>
  <r>
    <n v="202006"/>
    <x v="0"/>
    <x v="5"/>
    <x v="0"/>
    <x v="24"/>
    <x v="1"/>
    <x v="7"/>
    <x v="13"/>
    <x v="4112"/>
    <x v="6"/>
    <n v="4.38"/>
    <n v="2.44"/>
    <n v="1.94"/>
    <x v="0"/>
    <s v="SPORT BOTTLES4306029"/>
  </r>
  <r>
    <n v="202006"/>
    <x v="0"/>
    <x v="5"/>
    <x v="0"/>
    <x v="24"/>
    <x v="1"/>
    <x v="5"/>
    <x v="10"/>
    <x v="4112"/>
    <x v="34"/>
    <n v="6.76"/>
    <n v="4.2"/>
    <n v="2.5599999999999996"/>
    <x v="0"/>
    <s v="HOUSEWARES4306029"/>
  </r>
  <r>
    <n v="202006"/>
    <x v="0"/>
    <x v="5"/>
    <x v="0"/>
    <x v="24"/>
    <x v="1"/>
    <x v="2"/>
    <x v="5"/>
    <x v="4113"/>
    <x v="69"/>
    <n v="1107.68"/>
    <n v="408.52"/>
    <n v="699.16000000000008"/>
    <x v="0"/>
    <s v="POLOS4305835"/>
  </r>
  <r>
    <n v="202006"/>
    <x v="0"/>
    <x v="5"/>
    <x v="0"/>
    <x v="560"/>
    <x v="1"/>
    <x v="1"/>
    <x v="3"/>
    <x v="4114"/>
    <x v="0"/>
    <n v="6040"/>
    <n v="3839.34"/>
    <n v="2200.66"/>
    <x v="0"/>
    <s v="WRITING4300646"/>
  </r>
  <r>
    <n v="202006"/>
    <x v="0"/>
    <x v="5"/>
    <x v="0"/>
    <x v="560"/>
    <x v="1"/>
    <x v="1"/>
    <x v="3"/>
    <x v="4115"/>
    <x v="31"/>
    <n v="1002"/>
    <n v="755.24"/>
    <n v="246.76"/>
    <x v="0"/>
    <s v="WRITING4300933"/>
  </r>
  <r>
    <n v="202006"/>
    <x v="0"/>
    <x v="5"/>
    <x v="0"/>
    <x v="560"/>
    <x v="1"/>
    <x v="3"/>
    <x v="15"/>
    <x v="4114"/>
    <x v="129"/>
    <n v="318"/>
    <n v="4.4400000000000004"/>
    <n v="313.56"/>
    <x v="0"/>
    <s v="DECORATION CHARGES4300646"/>
  </r>
  <r>
    <n v="202006"/>
    <x v="0"/>
    <x v="5"/>
    <x v="0"/>
    <x v="560"/>
    <x v="1"/>
    <x v="3"/>
    <x v="15"/>
    <x v="4115"/>
    <x v="103"/>
    <n v="154"/>
    <n v="18.46"/>
    <n v="135.54"/>
    <x v="0"/>
    <s v="DECORATION CHARGES4300933"/>
  </r>
  <r>
    <n v="202006"/>
    <x v="0"/>
    <x v="5"/>
    <x v="0"/>
    <x v="27"/>
    <x v="1"/>
    <x v="1"/>
    <x v="3"/>
    <x v="4116"/>
    <x v="32"/>
    <n v="1140"/>
    <n v="412.94"/>
    <n v="727.06"/>
    <x v="0"/>
    <s v="WRITING4300455"/>
  </r>
  <r>
    <n v="202006"/>
    <x v="0"/>
    <x v="5"/>
    <x v="0"/>
    <x v="27"/>
    <x v="1"/>
    <x v="3"/>
    <x v="15"/>
    <x v="4116"/>
    <x v="40"/>
    <n v="429"/>
    <n v="20.440000000000001"/>
    <n v="408.56"/>
    <x v="0"/>
    <s v="DECORATION CHARGES4300455"/>
  </r>
  <r>
    <n v="202006"/>
    <x v="0"/>
    <x v="5"/>
    <x v="0"/>
    <x v="28"/>
    <x v="1"/>
    <x v="8"/>
    <x v="16"/>
    <x v="4117"/>
    <x v="16"/>
    <n v="510"/>
    <n v="468"/>
    <n v="42"/>
    <x v="0"/>
    <s v="MEMORY4293629"/>
  </r>
  <r>
    <n v="202006"/>
    <x v="0"/>
    <x v="5"/>
    <x v="0"/>
    <x v="29"/>
    <x v="1"/>
    <x v="0"/>
    <x v="27"/>
    <x v="4118"/>
    <x v="102"/>
    <n v="100.88"/>
    <n v="38.200000000000003"/>
    <n v="62.679999999999993"/>
    <x v="0"/>
    <s v="TRAVEL GIFTS4301761"/>
  </r>
  <r>
    <n v="202006"/>
    <x v="0"/>
    <x v="5"/>
    <x v="0"/>
    <x v="29"/>
    <x v="1"/>
    <x v="7"/>
    <x v="29"/>
    <x v="4118"/>
    <x v="7"/>
    <n v="24.84"/>
    <n v="8.1999999999999993"/>
    <n v="16.64"/>
    <x v="0"/>
    <s v="CERAMICS4301761"/>
  </r>
  <r>
    <n v="202006"/>
    <x v="0"/>
    <x v="5"/>
    <x v="0"/>
    <x v="29"/>
    <x v="1"/>
    <x v="1"/>
    <x v="17"/>
    <x v="4119"/>
    <x v="15"/>
    <n v="44"/>
    <n v="17.940000000000001"/>
    <n v="26.06"/>
    <x v="0"/>
    <s v="GENERAL4302980"/>
  </r>
  <r>
    <n v="202006"/>
    <x v="0"/>
    <x v="5"/>
    <x v="0"/>
    <x v="29"/>
    <x v="1"/>
    <x v="8"/>
    <x v="16"/>
    <x v="4120"/>
    <x v="15"/>
    <n v="173"/>
    <n v="174.9"/>
    <n v="-1.9000000000000057"/>
    <x v="0"/>
    <s v="MEMORY4304584"/>
  </r>
  <r>
    <n v="202006"/>
    <x v="0"/>
    <x v="5"/>
    <x v="0"/>
    <x v="31"/>
    <x v="1"/>
    <x v="0"/>
    <x v="19"/>
    <x v="4121"/>
    <x v="12"/>
    <n v="776.4"/>
    <n v="221.3"/>
    <n v="555.09999999999991"/>
    <x v="0"/>
    <s v="COOLERS4299543"/>
  </r>
  <r>
    <n v="202006"/>
    <x v="0"/>
    <x v="5"/>
    <x v="0"/>
    <x v="31"/>
    <x v="1"/>
    <x v="0"/>
    <x v="20"/>
    <x v="4122"/>
    <x v="16"/>
    <n v="144"/>
    <n v="63"/>
    <n v="81"/>
    <x v="0"/>
    <s v="TOTES4302635"/>
  </r>
  <r>
    <n v="202006"/>
    <x v="0"/>
    <x v="5"/>
    <x v="0"/>
    <x v="31"/>
    <x v="1"/>
    <x v="1"/>
    <x v="2"/>
    <x v="4123"/>
    <x v="22"/>
    <n v="303.60000000000002"/>
    <n v="170.92"/>
    <n v="132.68000000000004"/>
    <x v="0"/>
    <s v="UMBRELLAS4297824"/>
  </r>
  <r>
    <n v="202006"/>
    <x v="0"/>
    <x v="5"/>
    <x v="0"/>
    <x v="31"/>
    <x v="1"/>
    <x v="1"/>
    <x v="3"/>
    <x v="4124"/>
    <x v="66"/>
    <n v="140.88"/>
    <n v="78.239999999999995"/>
    <n v="62.64"/>
    <x v="0"/>
    <s v="WRITING4298246"/>
  </r>
  <r>
    <n v="202006"/>
    <x v="0"/>
    <x v="5"/>
    <x v="0"/>
    <x v="31"/>
    <x v="1"/>
    <x v="5"/>
    <x v="9"/>
    <x v="4124"/>
    <x v="354"/>
    <n v="203.84"/>
    <n v="108.48"/>
    <n v="95.36"/>
    <x v="0"/>
    <s v="APRON &amp; KITCHEN TEXTILES4298246"/>
  </r>
  <r>
    <n v="202006"/>
    <x v="0"/>
    <x v="5"/>
    <x v="0"/>
    <x v="31"/>
    <x v="1"/>
    <x v="5"/>
    <x v="33"/>
    <x v="4121"/>
    <x v="1"/>
    <n v="243.6"/>
    <n v="72.16"/>
    <n v="171.44"/>
    <x v="0"/>
    <s v="BLANKETS4299543"/>
  </r>
  <r>
    <n v="202006"/>
    <x v="0"/>
    <x v="5"/>
    <x v="0"/>
    <x v="31"/>
    <x v="1"/>
    <x v="5"/>
    <x v="30"/>
    <x v="4121"/>
    <x v="1"/>
    <n v="15.6"/>
    <n v="9.76"/>
    <n v="5.84"/>
    <x v="0"/>
    <s v="OUTDOOR &amp; LEISURE4299543"/>
  </r>
  <r>
    <n v="202006"/>
    <x v="0"/>
    <x v="5"/>
    <x v="0"/>
    <x v="31"/>
    <x v="1"/>
    <x v="3"/>
    <x v="15"/>
    <x v="4123"/>
    <x v="255"/>
    <n v="218.8"/>
    <n v="33.159999999999997"/>
    <n v="185.64000000000001"/>
    <x v="0"/>
    <s v="DECORATION CHARGES4297824"/>
  </r>
  <r>
    <n v="202006"/>
    <x v="0"/>
    <x v="5"/>
    <x v="0"/>
    <x v="31"/>
    <x v="1"/>
    <x v="3"/>
    <x v="15"/>
    <x v="4122"/>
    <x v="42"/>
    <n v="428"/>
    <n v="45.92"/>
    <n v="382.08"/>
    <x v="0"/>
    <s v="DECORATION CHARGES4302635"/>
  </r>
  <r>
    <n v="202006"/>
    <x v="0"/>
    <x v="5"/>
    <x v="0"/>
    <x v="613"/>
    <x v="1"/>
    <x v="2"/>
    <x v="5"/>
    <x v="4125"/>
    <x v="106"/>
    <n v="245.56"/>
    <n v="107.86"/>
    <n v="137.69999999999999"/>
    <x v="0"/>
    <s v="POLOS4306910"/>
  </r>
  <r>
    <n v="202006"/>
    <x v="0"/>
    <x v="5"/>
    <x v="0"/>
    <x v="33"/>
    <x v="0"/>
    <x v="7"/>
    <x v="13"/>
    <x v="4126"/>
    <x v="0"/>
    <n v="916"/>
    <n v="328.82"/>
    <n v="587.18000000000006"/>
    <x v="0"/>
    <s v="SPORT BOTTLES4303749"/>
  </r>
  <r>
    <n v="202006"/>
    <x v="0"/>
    <x v="5"/>
    <x v="0"/>
    <x v="33"/>
    <x v="0"/>
    <x v="1"/>
    <x v="3"/>
    <x v="4127"/>
    <x v="0"/>
    <n v="4404"/>
    <n v="2547.52"/>
    <n v="1856.48"/>
    <x v="0"/>
    <s v="WRITING4302750"/>
  </r>
  <r>
    <n v="202006"/>
    <x v="0"/>
    <x v="5"/>
    <x v="0"/>
    <x v="33"/>
    <x v="0"/>
    <x v="5"/>
    <x v="24"/>
    <x v="4128"/>
    <x v="32"/>
    <n v="2160"/>
    <n v="1660.9"/>
    <n v="499.09999999999991"/>
    <x v="0"/>
    <s v="HBA4293352"/>
  </r>
  <r>
    <n v="202006"/>
    <x v="0"/>
    <x v="5"/>
    <x v="0"/>
    <x v="33"/>
    <x v="0"/>
    <x v="5"/>
    <x v="24"/>
    <x v="4129"/>
    <x v="21"/>
    <n v="635"/>
    <n v="464.66"/>
    <n v="170.33999999999997"/>
    <x v="0"/>
    <s v="HBA4293720"/>
  </r>
  <r>
    <n v="202006"/>
    <x v="0"/>
    <x v="5"/>
    <x v="0"/>
    <x v="33"/>
    <x v="0"/>
    <x v="5"/>
    <x v="24"/>
    <x v="4130"/>
    <x v="21"/>
    <n v="680"/>
    <n v="469.22"/>
    <n v="210.77999999999997"/>
    <x v="0"/>
    <s v="HBA4295218"/>
  </r>
  <r>
    <n v="202006"/>
    <x v="0"/>
    <x v="5"/>
    <x v="0"/>
    <x v="33"/>
    <x v="0"/>
    <x v="5"/>
    <x v="24"/>
    <x v="4131"/>
    <x v="21"/>
    <n v="680"/>
    <n v="464.66"/>
    <n v="215.33999999999997"/>
    <x v="0"/>
    <s v="HBA4295363"/>
  </r>
  <r>
    <n v="202006"/>
    <x v="0"/>
    <x v="5"/>
    <x v="0"/>
    <x v="33"/>
    <x v="0"/>
    <x v="5"/>
    <x v="24"/>
    <x v="4132"/>
    <x v="505"/>
    <n v="12360"/>
    <n v="11449.12"/>
    <n v="910.8799999999992"/>
    <x v="0"/>
    <s v="HBA4299235"/>
  </r>
  <r>
    <n v="202006"/>
    <x v="0"/>
    <x v="5"/>
    <x v="0"/>
    <x v="33"/>
    <x v="0"/>
    <x v="5"/>
    <x v="23"/>
    <x v="4133"/>
    <x v="16"/>
    <n v="342"/>
    <n v="212"/>
    <n v="130"/>
    <x v="0"/>
    <s v="SAFETY AUTO &amp; TOOLS4295147"/>
  </r>
  <r>
    <n v="202006"/>
    <x v="0"/>
    <x v="5"/>
    <x v="0"/>
    <x v="33"/>
    <x v="0"/>
    <x v="5"/>
    <x v="23"/>
    <x v="4134"/>
    <x v="18"/>
    <n v="1130"/>
    <n v="870"/>
    <n v="260"/>
    <x v="0"/>
    <s v="SAFETY AUTO &amp; TOOLS4295157"/>
  </r>
  <r>
    <n v="202006"/>
    <x v="0"/>
    <x v="5"/>
    <x v="0"/>
    <x v="33"/>
    <x v="0"/>
    <x v="5"/>
    <x v="23"/>
    <x v="4135"/>
    <x v="16"/>
    <n v="342"/>
    <n v="212"/>
    <n v="130"/>
    <x v="0"/>
    <s v="SAFETY AUTO &amp; TOOLS4295224"/>
  </r>
  <r>
    <n v="202006"/>
    <x v="0"/>
    <x v="5"/>
    <x v="0"/>
    <x v="33"/>
    <x v="0"/>
    <x v="5"/>
    <x v="23"/>
    <x v="4136"/>
    <x v="16"/>
    <n v="318"/>
    <n v="212"/>
    <n v="106"/>
    <x v="0"/>
    <s v="SAFETY AUTO &amp; TOOLS4295448"/>
  </r>
  <r>
    <n v="202006"/>
    <x v="0"/>
    <x v="5"/>
    <x v="0"/>
    <x v="33"/>
    <x v="0"/>
    <x v="5"/>
    <x v="23"/>
    <x v="4137"/>
    <x v="18"/>
    <n v="1130"/>
    <n v="870"/>
    <n v="260"/>
    <x v="0"/>
    <s v="SAFETY AUTO &amp; TOOLS4297151"/>
  </r>
  <r>
    <n v="202006"/>
    <x v="0"/>
    <x v="5"/>
    <x v="0"/>
    <x v="33"/>
    <x v="0"/>
    <x v="5"/>
    <x v="23"/>
    <x v="4138"/>
    <x v="18"/>
    <n v="1130"/>
    <n v="870"/>
    <n v="260"/>
    <x v="0"/>
    <s v="SAFETY AUTO &amp; TOOLS4299603"/>
  </r>
  <r>
    <n v="202006"/>
    <x v="0"/>
    <x v="5"/>
    <x v="0"/>
    <x v="33"/>
    <x v="0"/>
    <x v="5"/>
    <x v="23"/>
    <x v="4139"/>
    <x v="31"/>
    <n v="339"/>
    <n v="303"/>
    <n v="36"/>
    <x v="0"/>
    <s v="SAFETY AUTO &amp; TOOLS4301299"/>
  </r>
  <r>
    <n v="202006"/>
    <x v="0"/>
    <x v="5"/>
    <x v="0"/>
    <x v="33"/>
    <x v="0"/>
    <x v="3"/>
    <x v="15"/>
    <x v="4127"/>
    <x v="91"/>
    <n v="210"/>
    <n v="34.92"/>
    <n v="175.07999999999998"/>
    <x v="0"/>
    <s v="DECORATION CHARGES4302750"/>
  </r>
  <r>
    <n v="202006"/>
    <x v="0"/>
    <x v="5"/>
    <x v="0"/>
    <x v="33"/>
    <x v="0"/>
    <x v="3"/>
    <x v="15"/>
    <x v="4126"/>
    <x v="129"/>
    <n v="182"/>
    <n v="19.46"/>
    <n v="162.54"/>
    <x v="0"/>
    <s v="DECORATION CHARGES4303749"/>
  </r>
  <r>
    <n v="202006"/>
    <x v="0"/>
    <x v="5"/>
    <x v="0"/>
    <x v="35"/>
    <x v="1"/>
    <x v="7"/>
    <x v="13"/>
    <x v="4140"/>
    <x v="24"/>
    <n v="426.7"/>
    <n v="174.76"/>
    <n v="251.94"/>
    <x v="0"/>
    <s v="SPORT BOTTLES4300687"/>
  </r>
  <r>
    <n v="202006"/>
    <x v="0"/>
    <x v="5"/>
    <x v="0"/>
    <x v="35"/>
    <x v="1"/>
    <x v="3"/>
    <x v="15"/>
    <x v="4140"/>
    <x v="100"/>
    <n v="471.6"/>
    <n v="26.2"/>
    <n v="445.40000000000003"/>
    <x v="0"/>
    <s v="DECORATION CHARGES4300687"/>
  </r>
  <r>
    <n v="202006"/>
    <x v="0"/>
    <x v="5"/>
    <x v="0"/>
    <x v="36"/>
    <x v="0"/>
    <x v="7"/>
    <x v="13"/>
    <x v="4141"/>
    <x v="6"/>
    <n v="6.72"/>
    <n v="1.58"/>
    <n v="5.14"/>
    <x v="0"/>
    <s v="SPORT BOTTLES4302140"/>
  </r>
  <r>
    <n v="202006"/>
    <x v="0"/>
    <x v="5"/>
    <x v="0"/>
    <x v="36"/>
    <x v="0"/>
    <x v="1"/>
    <x v="14"/>
    <x v="4142"/>
    <x v="6"/>
    <n v="2.2000000000000002"/>
    <n v="1.18"/>
    <n v="1.0200000000000002"/>
    <x v="0"/>
    <s v="STATIONERY4302142"/>
  </r>
  <r>
    <n v="202006"/>
    <x v="0"/>
    <x v="5"/>
    <x v="0"/>
    <x v="37"/>
    <x v="0"/>
    <x v="0"/>
    <x v="20"/>
    <x v="4143"/>
    <x v="16"/>
    <n v="146"/>
    <n v="73.12"/>
    <n v="72.88"/>
    <x v="0"/>
    <s v="TOTES4301943"/>
  </r>
  <r>
    <n v="202006"/>
    <x v="0"/>
    <x v="5"/>
    <x v="0"/>
    <x v="37"/>
    <x v="0"/>
    <x v="2"/>
    <x v="4"/>
    <x v="4144"/>
    <x v="140"/>
    <n v="628.91999999999996"/>
    <n v="254.54"/>
    <n v="374.38"/>
    <x v="0"/>
    <s v="FLEECE &amp; KNITS4298011"/>
  </r>
  <r>
    <n v="202006"/>
    <x v="0"/>
    <x v="5"/>
    <x v="0"/>
    <x v="37"/>
    <x v="0"/>
    <x v="2"/>
    <x v="5"/>
    <x v="4144"/>
    <x v="1"/>
    <n v="179.6"/>
    <n v="147.02000000000001"/>
    <n v="32.579999999999984"/>
    <x v="0"/>
    <s v="POLOS4298011"/>
  </r>
  <r>
    <n v="202006"/>
    <x v="0"/>
    <x v="5"/>
    <x v="0"/>
    <x v="37"/>
    <x v="0"/>
    <x v="2"/>
    <x v="5"/>
    <x v="4145"/>
    <x v="66"/>
    <n v="197.02"/>
    <n v="91.76"/>
    <n v="105.26"/>
    <x v="0"/>
    <s v="POLOS4305235"/>
  </r>
  <r>
    <n v="202006"/>
    <x v="0"/>
    <x v="5"/>
    <x v="0"/>
    <x v="37"/>
    <x v="0"/>
    <x v="2"/>
    <x v="5"/>
    <x v="4146"/>
    <x v="8"/>
    <n v="73.84"/>
    <n v="31.54"/>
    <n v="42.300000000000004"/>
    <x v="0"/>
    <s v="POLOS4306506"/>
  </r>
  <r>
    <n v="202006"/>
    <x v="0"/>
    <x v="5"/>
    <x v="0"/>
    <x v="37"/>
    <x v="0"/>
    <x v="2"/>
    <x v="6"/>
    <x v="4144"/>
    <x v="9"/>
    <n v="76.239999999999995"/>
    <n v="30.18"/>
    <n v="46.059999999999995"/>
    <x v="0"/>
    <s v="T-SHIRTS &amp; ACTIVE TOPS4298011"/>
  </r>
  <r>
    <n v="202006"/>
    <x v="0"/>
    <x v="5"/>
    <x v="0"/>
    <x v="37"/>
    <x v="0"/>
    <x v="3"/>
    <x v="15"/>
    <x v="4143"/>
    <x v="42"/>
    <n v="392"/>
    <n v="45.92"/>
    <n v="346.08"/>
    <x v="0"/>
    <s v="DECORATION CHARGES4301943"/>
  </r>
  <r>
    <n v="202006"/>
    <x v="0"/>
    <x v="5"/>
    <x v="0"/>
    <x v="639"/>
    <x v="0"/>
    <x v="6"/>
    <x v="11"/>
    <x v="4147"/>
    <x v="150"/>
    <n v="1836.8"/>
    <n v="807.82"/>
    <n v="1028.98"/>
    <x v="0"/>
    <s v="AUDIO4302842"/>
  </r>
  <r>
    <n v="202006"/>
    <x v="0"/>
    <x v="5"/>
    <x v="0"/>
    <x v="445"/>
    <x v="1"/>
    <x v="5"/>
    <x v="23"/>
    <x v="4148"/>
    <x v="506"/>
    <n v="1385.1"/>
    <n v="737.1"/>
    <n v="647.99999999999989"/>
    <x v="0"/>
    <s v="SAFETY AUTO &amp; TOOLS4294209"/>
  </r>
  <r>
    <n v="202006"/>
    <x v="0"/>
    <x v="5"/>
    <x v="0"/>
    <x v="38"/>
    <x v="1"/>
    <x v="5"/>
    <x v="23"/>
    <x v="4149"/>
    <x v="98"/>
    <n v="7.84"/>
    <n v="2.2400000000000002"/>
    <n v="5.6"/>
    <x v="0"/>
    <s v="SAFETY AUTO &amp; TOOLS4298794"/>
  </r>
  <r>
    <n v="202006"/>
    <x v="0"/>
    <x v="5"/>
    <x v="0"/>
    <x v="40"/>
    <x v="0"/>
    <x v="0"/>
    <x v="18"/>
    <x v="4150"/>
    <x v="184"/>
    <n v="1398.12"/>
    <n v="672.88"/>
    <n v="725.2399999999999"/>
    <x v="0"/>
    <s v="BACKPACKS4302540"/>
  </r>
  <r>
    <n v="202006"/>
    <x v="0"/>
    <x v="5"/>
    <x v="0"/>
    <x v="42"/>
    <x v="1"/>
    <x v="1"/>
    <x v="17"/>
    <x v="4151"/>
    <x v="36"/>
    <n v="270"/>
    <n v="210"/>
    <n v="60"/>
    <x v="0"/>
    <s v="GENERAL4301049"/>
  </r>
  <r>
    <n v="202006"/>
    <x v="0"/>
    <x v="5"/>
    <x v="0"/>
    <x v="43"/>
    <x v="0"/>
    <x v="1"/>
    <x v="2"/>
    <x v="4152"/>
    <x v="15"/>
    <n v="230"/>
    <n v="116.7"/>
    <n v="113.3"/>
    <x v="0"/>
    <s v="UMBRELLAS4303331"/>
  </r>
  <r>
    <n v="202006"/>
    <x v="0"/>
    <x v="5"/>
    <x v="0"/>
    <x v="43"/>
    <x v="0"/>
    <x v="3"/>
    <x v="15"/>
    <x v="4152"/>
    <x v="38"/>
    <n v="136"/>
    <n v="18.579999999999998"/>
    <n v="117.42"/>
    <x v="0"/>
    <s v="DECORATION CHARGES4303331"/>
  </r>
  <r>
    <n v="202006"/>
    <x v="0"/>
    <x v="5"/>
    <x v="0"/>
    <x v="44"/>
    <x v="1"/>
    <x v="7"/>
    <x v="31"/>
    <x v="4153"/>
    <x v="21"/>
    <n v="860"/>
    <n v="292.88"/>
    <n v="567.12"/>
    <x v="0"/>
    <s v="MUGS &amp; TUMBLERS4297749"/>
  </r>
  <r>
    <n v="202006"/>
    <x v="0"/>
    <x v="5"/>
    <x v="0"/>
    <x v="44"/>
    <x v="1"/>
    <x v="1"/>
    <x v="14"/>
    <x v="4154"/>
    <x v="0"/>
    <n v="928"/>
    <n v="376.68"/>
    <n v="551.31999999999994"/>
    <x v="0"/>
    <s v="STATIONERY4299153"/>
  </r>
  <r>
    <n v="202006"/>
    <x v="0"/>
    <x v="5"/>
    <x v="0"/>
    <x v="44"/>
    <x v="1"/>
    <x v="5"/>
    <x v="10"/>
    <x v="4153"/>
    <x v="21"/>
    <n v="535"/>
    <n v="150.86000000000001"/>
    <n v="384.14"/>
    <x v="0"/>
    <s v="HOUSEWARES4297749"/>
  </r>
  <r>
    <n v="202006"/>
    <x v="0"/>
    <x v="5"/>
    <x v="0"/>
    <x v="44"/>
    <x v="1"/>
    <x v="3"/>
    <x v="15"/>
    <x v="4154"/>
    <x v="129"/>
    <n v="293"/>
    <n v="25.18"/>
    <n v="267.82"/>
    <x v="0"/>
    <s v="DECORATION CHARGES4299153"/>
  </r>
  <r>
    <n v="202006"/>
    <x v="0"/>
    <x v="5"/>
    <x v="0"/>
    <x v="446"/>
    <x v="0"/>
    <x v="5"/>
    <x v="30"/>
    <x v="4155"/>
    <x v="18"/>
    <n v="480"/>
    <n v="222.08"/>
    <n v="257.91999999999996"/>
    <x v="0"/>
    <s v="OUTDOOR &amp; LEISURE4301788"/>
  </r>
  <r>
    <n v="202006"/>
    <x v="0"/>
    <x v="5"/>
    <x v="0"/>
    <x v="446"/>
    <x v="0"/>
    <x v="3"/>
    <x v="15"/>
    <x v="4155"/>
    <x v="40"/>
    <n v="350"/>
    <n v="37.880000000000003"/>
    <n v="312.12"/>
    <x v="0"/>
    <s v="DECORATION CHARGES4301788"/>
  </r>
  <r>
    <n v="202006"/>
    <x v="0"/>
    <x v="5"/>
    <x v="0"/>
    <x v="45"/>
    <x v="0"/>
    <x v="0"/>
    <x v="20"/>
    <x v="4156"/>
    <x v="15"/>
    <n v="137"/>
    <n v="54.14"/>
    <n v="82.86"/>
    <x v="0"/>
    <s v="TOTES4303899"/>
  </r>
  <r>
    <n v="202006"/>
    <x v="0"/>
    <x v="5"/>
    <x v="0"/>
    <x v="45"/>
    <x v="0"/>
    <x v="7"/>
    <x v="31"/>
    <x v="4157"/>
    <x v="95"/>
    <n v="336"/>
    <n v="88.22"/>
    <n v="247.78"/>
    <x v="0"/>
    <s v="MUGS &amp; TUMBLERS4298080"/>
  </r>
  <r>
    <n v="202006"/>
    <x v="0"/>
    <x v="5"/>
    <x v="0"/>
    <x v="45"/>
    <x v="0"/>
    <x v="7"/>
    <x v="13"/>
    <x v="4158"/>
    <x v="95"/>
    <n v="257.60000000000002"/>
    <n v="110.54"/>
    <n v="147.06"/>
    <x v="0"/>
    <s v="SPORT BOTTLES4298103"/>
  </r>
  <r>
    <n v="202006"/>
    <x v="0"/>
    <x v="5"/>
    <x v="0"/>
    <x v="45"/>
    <x v="0"/>
    <x v="1"/>
    <x v="14"/>
    <x v="4159"/>
    <x v="12"/>
    <n v="59.4"/>
    <n v="27.26"/>
    <n v="32.14"/>
    <x v="0"/>
    <s v="STATIONERY4300425"/>
  </r>
  <r>
    <n v="202006"/>
    <x v="0"/>
    <x v="5"/>
    <x v="0"/>
    <x v="45"/>
    <x v="0"/>
    <x v="1"/>
    <x v="3"/>
    <x v="4158"/>
    <x v="95"/>
    <n v="23.8"/>
    <n v="11.26"/>
    <n v="12.540000000000001"/>
    <x v="0"/>
    <s v="WRITING4298103"/>
  </r>
  <r>
    <n v="202006"/>
    <x v="0"/>
    <x v="5"/>
    <x v="0"/>
    <x v="45"/>
    <x v="0"/>
    <x v="5"/>
    <x v="33"/>
    <x v="4160"/>
    <x v="507"/>
    <n v="2905.98"/>
    <n v="833.54"/>
    <n v="2072.44"/>
    <x v="0"/>
    <s v="BLANKETS4304822"/>
  </r>
  <r>
    <n v="202006"/>
    <x v="0"/>
    <x v="5"/>
    <x v="0"/>
    <x v="45"/>
    <x v="0"/>
    <x v="3"/>
    <x v="15"/>
    <x v="4157"/>
    <x v="142"/>
    <n v="163.80000000000001"/>
    <n v="22.58"/>
    <n v="141.22000000000003"/>
    <x v="0"/>
    <s v="DECORATION CHARGES4298080"/>
  </r>
  <r>
    <n v="202006"/>
    <x v="0"/>
    <x v="5"/>
    <x v="0"/>
    <x v="45"/>
    <x v="0"/>
    <x v="3"/>
    <x v="15"/>
    <x v="4158"/>
    <x v="508"/>
    <n v="803.6"/>
    <n v="116.12"/>
    <n v="687.48"/>
    <x v="0"/>
    <s v="DECORATION CHARGES4298103"/>
  </r>
  <r>
    <n v="202006"/>
    <x v="0"/>
    <x v="5"/>
    <x v="0"/>
    <x v="45"/>
    <x v="0"/>
    <x v="3"/>
    <x v="15"/>
    <x v="4156"/>
    <x v="123"/>
    <n v="152"/>
    <n v="33.58"/>
    <n v="118.42"/>
    <x v="0"/>
    <s v="DECORATION CHARGES4303899"/>
  </r>
  <r>
    <n v="202006"/>
    <x v="0"/>
    <x v="5"/>
    <x v="0"/>
    <x v="45"/>
    <x v="0"/>
    <x v="6"/>
    <x v="11"/>
    <x v="4158"/>
    <x v="95"/>
    <n v="373.8"/>
    <n v="74.459999999999994"/>
    <n v="299.34000000000003"/>
    <x v="0"/>
    <s v="AUDIO4298103"/>
  </r>
  <r>
    <n v="202006"/>
    <x v="0"/>
    <x v="5"/>
    <x v="0"/>
    <x v="45"/>
    <x v="0"/>
    <x v="6"/>
    <x v="12"/>
    <x v="4158"/>
    <x v="95"/>
    <n v="350"/>
    <n v="109.18"/>
    <n v="240.82"/>
    <x v="0"/>
    <s v="POWER4298103"/>
  </r>
  <r>
    <n v="202006"/>
    <x v="0"/>
    <x v="5"/>
    <x v="0"/>
    <x v="46"/>
    <x v="1"/>
    <x v="1"/>
    <x v="3"/>
    <x v="4161"/>
    <x v="15"/>
    <n v="376"/>
    <n v="250.74"/>
    <n v="125.25999999999999"/>
    <x v="0"/>
    <s v="WRITING4303676"/>
  </r>
  <r>
    <n v="202006"/>
    <x v="0"/>
    <x v="5"/>
    <x v="0"/>
    <x v="46"/>
    <x v="1"/>
    <x v="2"/>
    <x v="5"/>
    <x v="4162"/>
    <x v="2"/>
    <n v="159.19999999999999"/>
    <n v="75.92"/>
    <n v="83.279999999999987"/>
    <x v="0"/>
    <s v="POLOS4304506"/>
  </r>
  <r>
    <n v="202006"/>
    <x v="0"/>
    <x v="5"/>
    <x v="0"/>
    <x v="46"/>
    <x v="1"/>
    <x v="3"/>
    <x v="15"/>
    <x v="4161"/>
    <x v="38"/>
    <n v="141"/>
    <n v="16.46"/>
    <n v="124.53999999999999"/>
    <x v="0"/>
    <s v="DECORATION CHARGES4303676"/>
  </r>
  <r>
    <n v="202006"/>
    <x v="0"/>
    <x v="5"/>
    <x v="0"/>
    <x v="47"/>
    <x v="1"/>
    <x v="0"/>
    <x v="20"/>
    <x v="4163"/>
    <x v="15"/>
    <n v="211"/>
    <n v="72.12"/>
    <n v="138.88"/>
    <x v="0"/>
    <s v="TOTES4303299"/>
  </r>
  <r>
    <n v="202006"/>
    <x v="0"/>
    <x v="5"/>
    <x v="0"/>
    <x v="47"/>
    <x v="1"/>
    <x v="3"/>
    <x v="15"/>
    <x v="4163"/>
    <x v="50"/>
    <n v="270"/>
    <n v="37.159999999999997"/>
    <n v="232.84"/>
    <x v="0"/>
    <s v="DECORATION CHARGES4303299"/>
  </r>
  <r>
    <n v="202006"/>
    <x v="0"/>
    <x v="5"/>
    <x v="0"/>
    <x v="447"/>
    <x v="1"/>
    <x v="2"/>
    <x v="6"/>
    <x v="4164"/>
    <x v="82"/>
    <n v="487.68"/>
    <n v="231.88"/>
    <n v="255.8"/>
    <x v="0"/>
    <s v="T-SHIRTS &amp; ACTIVE TOPS4306899"/>
  </r>
  <r>
    <n v="202006"/>
    <x v="0"/>
    <x v="5"/>
    <x v="0"/>
    <x v="48"/>
    <x v="0"/>
    <x v="2"/>
    <x v="5"/>
    <x v="3498"/>
    <x v="13"/>
    <n v="161.69999999999999"/>
    <n v="50.38"/>
    <n v="111.32"/>
    <x v="0"/>
    <s v="POLOS4293203"/>
  </r>
  <r>
    <n v="202006"/>
    <x v="0"/>
    <x v="5"/>
    <x v="0"/>
    <x v="48"/>
    <x v="0"/>
    <x v="2"/>
    <x v="5"/>
    <x v="4165"/>
    <x v="14"/>
    <n v="355.74"/>
    <n v="108.76"/>
    <n v="246.98000000000002"/>
    <x v="0"/>
    <s v="POLOS4301775"/>
  </r>
  <r>
    <n v="202006"/>
    <x v="0"/>
    <x v="5"/>
    <x v="0"/>
    <x v="49"/>
    <x v="1"/>
    <x v="7"/>
    <x v="31"/>
    <x v="4166"/>
    <x v="78"/>
    <n v="1872"/>
    <n v="1138.1600000000001"/>
    <n v="733.83999999999992"/>
    <x v="0"/>
    <s v="MUGS &amp; TUMBLERS4298960"/>
  </r>
  <r>
    <n v="202006"/>
    <x v="0"/>
    <x v="5"/>
    <x v="0"/>
    <x v="49"/>
    <x v="1"/>
    <x v="7"/>
    <x v="13"/>
    <x v="4167"/>
    <x v="509"/>
    <n v="4864"/>
    <n v="2818.1"/>
    <n v="2045.9"/>
    <x v="0"/>
    <s v="SPORT BOTTLES4298705"/>
  </r>
  <r>
    <n v="202006"/>
    <x v="0"/>
    <x v="5"/>
    <x v="0"/>
    <x v="49"/>
    <x v="1"/>
    <x v="7"/>
    <x v="13"/>
    <x v="4168"/>
    <x v="18"/>
    <n v="1820"/>
    <n v="927"/>
    <n v="893"/>
    <x v="0"/>
    <s v="SPORT BOTTLES4303858"/>
  </r>
  <r>
    <n v="202006"/>
    <x v="0"/>
    <x v="5"/>
    <x v="0"/>
    <x v="49"/>
    <x v="1"/>
    <x v="3"/>
    <x v="15"/>
    <x v="4167"/>
    <x v="510"/>
    <n v="1379.6"/>
    <n v="72.760000000000005"/>
    <n v="1306.8399999999999"/>
    <x v="0"/>
    <s v="DECORATION CHARGES4298705"/>
  </r>
  <r>
    <n v="202006"/>
    <x v="0"/>
    <x v="5"/>
    <x v="0"/>
    <x v="49"/>
    <x v="1"/>
    <x v="3"/>
    <x v="15"/>
    <x v="4166"/>
    <x v="466"/>
    <n v="1148"/>
    <n v="135.68"/>
    <n v="1012.3199999999999"/>
    <x v="0"/>
    <s v="DECORATION CHARGES4298960"/>
  </r>
  <r>
    <n v="202006"/>
    <x v="0"/>
    <x v="5"/>
    <x v="0"/>
    <x v="49"/>
    <x v="1"/>
    <x v="3"/>
    <x v="15"/>
    <x v="4168"/>
    <x v="19"/>
    <n v="610"/>
    <n v="31.18"/>
    <n v="578.82000000000005"/>
    <x v="0"/>
    <s v="DECORATION CHARGES4303858"/>
  </r>
  <r>
    <n v="202006"/>
    <x v="0"/>
    <x v="5"/>
    <x v="0"/>
    <x v="54"/>
    <x v="1"/>
    <x v="7"/>
    <x v="13"/>
    <x v="4169"/>
    <x v="20"/>
    <n v="432"/>
    <n v="536.88"/>
    <n v="-104.88"/>
    <x v="0"/>
    <s v="SPORT BOTTLES4297427"/>
  </r>
  <r>
    <n v="202006"/>
    <x v="0"/>
    <x v="5"/>
    <x v="0"/>
    <x v="54"/>
    <x v="1"/>
    <x v="3"/>
    <x v="15"/>
    <x v="4169"/>
    <x v="126"/>
    <n v="350"/>
    <n v="36.92"/>
    <n v="313.08"/>
    <x v="0"/>
    <s v="DECORATION CHARGES4297427"/>
  </r>
  <r>
    <n v="202006"/>
    <x v="0"/>
    <x v="5"/>
    <x v="0"/>
    <x v="55"/>
    <x v="1"/>
    <x v="0"/>
    <x v="0"/>
    <x v="4170"/>
    <x v="106"/>
    <n v="117.88"/>
    <n v="38.74"/>
    <n v="79.139999999999986"/>
    <x v="0"/>
    <s v="BUSINESS CASES4301017"/>
  </r>
  <r>
    <n v="202006"/>
    <x v="0"/>
    <x v="5"/>
    <x v="0"/>
    <x v="55"/>
    <x v="1"/>
    <x v="0"/>
    <x v="20"/>
    <x v="4171"/>
    <x v="2"/>
    <n v="15.6"/>
    <n v="6.82"/>
    <n v="8.7799999999999994"/>
    <x v="0"/>
    <s v="TOTES4298608"/>
  </r>
  <r>
    <n v="202006"/>
    <x v="0"/>
    <x v="5"/>
    <x v="0"/>
    <x v="55"/>
    <x v="1"/>
    <x v="0"/>
    <x v="20"/>
    <x v="4172"/>
    <x v="33"/>
    <n v="2880"/>
    <n v="1534.46"/>
    <n v="1345.54"/>
    <x v="0"/>
    <s v="TOTES4301695"/>
  </r>
  <r>
    <n v="202006"/>
    <x v="0"/>
    <x v="5"/>
    <x v="0"/>
    <x v="55"/>
    <x v="1"/>
    <x v="0"/>
    <x v="20"/>
    <x v="4173"/>
    <x v="7"/>
    <n v="2.2000000000000002"/>
    <n v="0.7"/>
    <n v="1.5000000000000002"/>
    <x v="0"/>
    <s v="TOTES4302352"/>
  </r>
  <r>
    <n v="202006"/>
    <x v="0"/>
    <x v="5"/>
    <x v="0"/>
    <x v="55"/>
    <x v="1"/>
    <x v="0"/>
    <x v="20"/>
    <x v="4174"/>
    <x v="0"/>
    <n v="116"/>
    <n v="57.28"/>
    <n v="58.72"/>
    <x v="0"/>
    <s v="TOTES4304283"/>
  </r>
  <r>
    <n v="202006"/>
    <x v="0"/>
    <x v="5"/>
    <x v="0"/>
    <x v="55"/>
    <x v="1"/>
    <x v="7"/>
    <x v="29"/>
    <x v="4170"/>
    <x v="92"/>
    <n v="633.6"/>
    <n v="409.28"/>
    <n v="224.32000000000005"/>
    <x v="0"/>
    <s v="CERAMICS4301017"/>
  </r>
  <r>
    <n v="202006"/>
    <x v="0"/>
    <x v="5"/>
    <x v="0"/>
    <x v="55"/>
    <x v="1"/>
    <x v="7"/>
    <x v="13"/>
    <x v="4175"/>
    <x v="15"/>
    <n v="100"/>
    <n v="69.44"/>
    <n v="30.560000000000002"/>
    <x v="0"/>
    <s v="SPORT BOTTLES4296099"/>
  </r>
  <r>
    <n v="202006"/>
    <x v="0"/>
    <x v="5"/>
    <x v="0"/>
    <x v="55"/>
    <x v="1"/>
    <x v="9"/>
    <x v="28"/>
    <x v="4171"/>
    <x v="7"/>
    <n v="3.56"/>
    <n v="2.92"/>
    <n v="0.64000000000000012"/>
    <x v="0"/>
    <s v="HEADWEAR4298608"/>
  </r>
  <r>
    <n v="202006"/>
    <x v="0"/>
    <x v="5"/>
    <x v="0"/>
    <x v="55"/>
    <x v="1"/>
    <x v="1"/>
    <x v="17"/>
    <x v="4173"/>
    <x v="478"/>
    <n v="37.799999999999997"/>
    <n v="17.16"/>
    <n v="20.639999999999997"/>
    <x v="0"/>
    <s v="GENERAL4302352"/>
  </r>
  <r>
    <n v="202006"/>
    <x v="0"/>
    <x v="5"/>
    <x v="0"/>
    <x v="55"/>
    <x v="1"/>
    <x v="1"/>
    <x v="14"/>
    <x v="4173"/>
    <x v="511"/>
    <n v="149.04"/>
    <n v="212.28"/>
    <n v="-63.240000000000009"/>
    <x v="0"/>
    <s v="STATIONERY4302352"/>
  </r>
  <r>
    <n v="202006"/>
    <x v="0"/>
    <x v="5"/>
    <x v="0"/>
    <x v="55"/>
    <x v="1"/>
    <x v="1"/>
    <x v="2"/>
    <x v="4173"/>
    <x v="2"/>
    <n v="54.6"/>
    <n v="32.04"/>
    <n v="22.560000000000002"/>
    <x v="0"/>
    <s v="UMBRELLAS4302352"/>
  </r>
  <r>
    <n v="202006"/>
    <x v="0"/>
    <x v="5"/>
    <x v="0"/>
    <x v="55"/>
    <x v="1"/>
    <x v="1"/>
    <x v="3"/>
    <x v="2540"/>
    <x v="6"/>
    <n v="10.46"/>
    <n v="2.86"/>
    <n v="7.6000000000000014"/>
    <x v="0"/>
    <s v="WRITING4280369"/>
  </r>
  <r>
    <n v="202006"/>
    <x v="0"/>
    <x v="5"/>
    <x v="0"/>
    <x v="55"/>
    <x v="1"/>
    <x v="1"/>
    <x v="3"/>
    <x v="4170"/>
    <x v="0"/>
    <n v="52"/>
    <n v="24.58"/>
    <n v="27.42"/>
    <x v="0"/>
    <s v="WRITING4301017"/>
  </r>
  <r>
    <n v="202006"/>
    <x v="0"/>
    <x v="5"/>
    <x v="0"/>
    <x v="55"/>
    <x v="1"/>
    <x v="1"/>
    <x v="3"/>
    <x v="4173"/>
    <x v="222"/>
    <n v="150.24"/>
    <n v="63.7"/>
    <n v="86.54"/>
    <x v="0"/>
    <s v="WRITING4302352"/>
  </r>
  <r>
    <n v="202006"/>
    <x v="0"/>
    <x v="5"/>
    <x v="0"/>
    <x v="55"/>
    <x v="1"/>
    <x v="5"/>
    <x v="10"/>
    <x v="4173"/>
    <x v="6"/>
    <n v="8.98"/>
    <n v="5.3"/>
    <n v="3.6800000000000006"/>
    <x v="0"/>
    <s v="HOUSEWARES4302352"/>
  </r>
  <r>
    <n v="202006"/>
    <x v="0"/>
    <x v="5"/>
    <x v="0"/>
    <x v="55"/>
    <x v="1"/>
    <x v="5"/>
    <x v="30"/>
    <x v="4173"/>
    <x v="13"/>
    <n v="9.1999999999999993"/>
    <n v="2.98"/>
    <n v="6.2199999999999989"/>
    <x v="0"/>
    <s v="OUTDOOR &amp; LEISURE4302352"/>
  </r>
  <r>
    <n v="202006"/>
    <x v="0"/>
    <x v="5"/>
    <x v="0"/>
    <x v="55"/>
    <x v="1"/>
    <x v="5"/>
    <x v="30"/>
    <x v="4174"/>
    <x v="512"/>
    <n v="525.6"/>
    <n v="187.98"/>
    <n v="337.62"/>
    <x v="0"/>
    <s v="OUTDOOR &amp; LEISURE4304283"/>
  </r>
  <r>
    <n v="202006"/>
    <x v="0"/>
    <x v="5"/>
    <x v="0"/>
    <x v="55"/>
    <x v="1"/>
    <x v="5"/>
    <x v="23"/>
    <x v="4176"/>
    <x v="9"/>
    <n v="3.48"/>
    <n v="0.84"/>
    <n v="2.64"/>
    <x v="0"/>
    <s v="SAFETY AUTO &amp; TOOLS4298658"/>
  </r>
  <r>
    <n v="202006"/>
    <x v="0"/>
    <x v="5"/>
    <x v="0"/>
    <x v="55"/>
    <x v="1"/>
    <x v="5"/>
    <x v="23"/>
    <x v="4177"/>
    <x v="18"/>
    <n v="170"/>
    <n v="80.739999999999995"/>
    <n v="89.26"/>
    <x v="0"/>
    <s v="SAFETY AUTO &amp; TOOLS4298692"/>
  </r>
  <r>
    <n v="202006"/>
    <x v="0"/>
    <x v="5"/>
    <x v="0"/>
    <x v="55"/>
    <x v="1"/>
    <x v="2"/>
    <x v="4"/>
    <x v="2540"/>
    <x v="13"/>
    <n v="174.2"/>
    <n v="89.64"/>
    <n v="84.559999999999988"/>
    <x v="0"/>
    <s v="FLEECE &amp; KNITS4280369"/>
  </r>
  <r>
    <n v="202006"/>
    <x v="0"/>
    <x v="5"/>
    <x v="0"/>
    <x v="55"/>
    <x v="1"/>
    <x v="2"/>
    <x v="4"/>
    <x v="4171"/>
    <x v="48"/>
    <n v="827.5"/>
    <n v="454.52"/>
    <n v="372.98"/>
    <x v="0"/>
    <s v="FLEECE &amp; KNITS4298608"/>
  </r>
  <r>
    <n v="202006"/>
    <x v="0"/>
    <x v="5"/>
    <x v="0"/>
    <x v="55"/>
    <x v="1"/>
    <x v="2"/>
    <x v="6"/>
    <x v="4171"/>
    <x v="2"/>
    <n v="169.6"/>
    <n v="64.56"/>
    <n v="105.03999999999999"/>
    <x v="0"/>
    <s v="T-SHIRTS &amp; ACTIVE TOPS4298608"/>
  </r>
  <r>
    <n v="202006"/>
    <x v="0"/>
    <x v="5"/>
    <x v="0"/>
    <x v="55"/>
    <x v="1"/>
    <x v="2"/>
    <x v="6"/>
    <x v="4174"/>
    <x v="7"/>
    <n v="33.92"/>
    <n v="13.4"/>
    <n v="20.520000000000003"/>
    <x v="0"/>
    <s v="T-SHIRTS &amp; ACTIVE TOPS4304283"/>
  </r>
  <r>
    <n v="202006"/>
    <x v="0"/>
    <x v="5"/>
    <x v="0"/>
    <x v="55"/>
    <x v="1"/>
    <x v="3"/>
    <x v="15"/>
    <x v="4175"/>
    <x v="38"/>
    <n v="120"/>
    <n v="1"/>
    <n v="119"/>
    <x v="0"/>
    <s v="DECORATION CHARGES4296099"/>
  </r>
  <r>
    <n v="202006"/>
    <x v="0"/>
    <x v="5"/>
    <x v="0"/>
    <x v="55"/>
    <x v="1"/>
    <x v="3"/>
    <x v="15"/>
    <x v="4177"/>
    <x v="19"/>
    <n v="200"/>
    <n v="27.88"/>
    <n v="172.12"/>
    <x v="0"/>
    <s v="DECORATION CHARGES4298692"/>
  </r>
  <r>
    <n v="202006"/>
    <x v="0"/>
    <x v="5"/>
    <x v="0"/>
    <x v="55"/>
    <x v="1"/>
    <x v="3"/>
    <x v="15"/>
    <x v="4172"/>
    <x v="39"/>
    <n v="1780"/>
    <n v="227.16"/>
    <n v="1552.84"/>
    <x v="0"/>
    <s v="DECORATION CHARGES4301695"/>
  </r>
  <r>
    <n v="202006"/>
    <x v="0"/>
    <x v="5"/>
    <x v="0"/>
    <x v="55"/>
    <x v="1"/>
    <x v="6"/>
    <x v="12"/>
    <x v="4174"/>
    <x v="6"/>
    <n v="10.98"/>
    <n v="7.4"/>
    <n v="3.58"/>
    <x v="0"/>
    <s v="POWER4304283"/>
  </r>
  <r>
    <n v="202006"/>
    <x v="0"/>
    <x v="5"/>
    <x v="0"/>
    <x v="452"/>
    <x v="0"/>
    <x v="0"/>
    <x v="20"/>
    <x v="4178"/>
    <x v="21"/>
    <n v="40"/>
    <n v="33.82"/>
    <n v="6.18"/>
    <x v="0"/>
    <s v="TOTES4303114"/>
  </r>
  <r>
    <n v="202006"/>
    <x v="0"/>
    <x v="5"/>
    <x v="0"/>
    <x v="57"/>
    <x v="0"/>
    <x v="1"/>
    <x v="14"/>
    <x v="4179"/>
    <x v="2"/>
    <n v="388.2"/>
    <n v="98.9"/>
    <n v="289.29999999999995"/>
    <x v="0"/>
    <s v="STATIONERY4300868"/>
  </r>
  <r>
    <n v="202006"/>
    <x v="0"/>
    <x v="5"/>
    <x v="0"/>
    <x v="57"/>
    <x v="0"/>
    <x v="3"/>
    <x v="7"/>
    <x v="4180"/>
    <x v="13"/>
    <n v="0"/>
    <n v="42.5"/>
    <n v="-42.5"/>
    <x v="0"/>
    <s v="CATALOGUES4305680"/>
  </r>
  <r>
    <n v="202006"/>
    <x v="0"/>
    <x v="5"/>
    <x v="0"/>
    <x v="59"/>
    <x v="0"/>
    <x v="5"/>
    <x v="24"/>
    <x v="4181"/>
    <x v="7"/>
    <n v="7.48"/>
    <n v="2.3199999999999998"/>
    <n v="5.16"/>
    <x v="0"/>
    <s v="HBA4305942"/>
  </r>
  <r>
    <n v="202006"/>
    <x v="0"/>
    <x v="5"/>
    <x v="0"/>
    <x v="60"/>
    <x v="1"/>
    <x v="9"/>
    <x v="28"/>
    <x v="4182"/>
    <x v="184"/>
    <n v="22.88"/>
    <n v="9.8800000000000008"/>
    <n v="12.999999999999998"/>
    <x v="0"/>
    <s v="HEADWEAR4297954"/>
  </r>
  <r>
    <n v="202006"/>
    <x v="0"/>
    <x v="5"/>
    <x v="0"/>
    <x v="60"/>
    <x v="1"/>
    <x v="3"/>
    <x v="15"/>
    <x v="4182"/>
    <x v="158"/>
    <n v="185.52"/>
    <n v="17.260000000000002"/>
    <n v="168.26000000000002"/>
    <x v="0"/>
    <s v="DECORATION CHARGES4297954"/>
  </r>
  <r>
    <n v="202006"/>
    <x v="0"/>
    <x v="5"/>
    <x v="0"/>
    <x v="61"/>
    <x v="1"/>
    <x v="1"/>
    <x v="14"/>
    <x v="4183"/>
    <x v="1"/>
    <n v="140"/>
    <n v="50.94"/>
    <n v="89.06"/>
    <x v="0"/>
    <s v="STATIONERY4302484"/>
  </r>
  <r>
    <n v="202006"/>
    <x v="0"/>
    <x v="5"/>
    <x v="0"/>
    <x v="61"/>
    <x v="1"/>
    <x v="1"/>
    <x v="3"/>
    <x v="4183"/>
    <x v="15"/>
    <n v="546"/>
    <n v="387.14"/>
    <n v="158.86000000000001"/>
    <x v="0"/>
    <s v="WRITING4302484"/>
  </r>
  <r>
    <n v="202006"/>
    <x v="0"/>
    <x v="5"/>
    <x v="0"/>
    <x v="64"/>
    <x v="1"/>
    <x v="2"/>
    <x v="5"/>
    <x v="4184"/>
    <x v="22"/>
    <n v="1144.8"/>
    <n v="488.06"/>
    <n v="656.74"/>
    <x v="0"/>
    <s v="POLOS4304716"/>
  </r>
  <r>
    <n v="202006"/>
    <x v="0"/>
    <x v="5"/>
    <x v="0"/>
    <x v="64"/>
    <x v="1"/>
    <x v="6"/>
    <x v="11"/>
    <x v="4184"/>
    <x v="6"/>
    <n v="55.24"/>
    <n v="18.399999999999999"/>
    <n v="36.840000000000003"/>
    <x v="0"/>
    <s v="AUDIO4304716"/>
  </r>
  <r>
    <n v="202006"/>
    <x v="0"/>
    <x v="5"/>
    <x v="0"/>
    <x v="65"/>
    <x v="1"/>
    <x v="7"/>
    <x v="13"/>
    <x v="4185"/>
    <x v="16"/>
    <n v="350"/>
    <n v="154.36000000000001"/>
    <n v="195.64"/>
    <x v="0"/>
    <s v="SPORT BOTTLES4298452"/>
  </r>
  <r>
    <n v="202006"/>
    <x v="0"/>
    <x v="5"/>
    <x v="0"/>
    <x v="65"/>
    <x v="1"/>
    <x v="9"/>
    <x v="28"/>
    <x v="4185"/>
    <x v="16"/>
    <n v="142"/>
    <n v="80.400000000000006"/>
    <n v="61.599999999999994"/>
    <x v="0"/>
    <s v="HEADWEAR4298452"/>
  </r>
  <r>
    <n v="202006"/>
    <x v="0"/>
    <x v="5"/>
    <x v="0"/>
    <x v="65"/>
    <x v="1"/>
    <x v="5"/>
    <x v="30"/>
    <x v="4185"/>
    <x v="16"/>
    <n v="102"/>
    <n v="42.28"/>
    <n v="59.72"/>
    <x v="0"/>
    <s v="OUTDOOR &amp; LEISURE4298452"/>
  </r>
  <r>
    <n v="202006"/>
    <x v="0"/>
    <x v="5"/>
    <x v="0"/>
    <x v="65"/>
    <x v="1"/>
    <x v="3"/>
    <x v="15"/>
    <x v="4185"/>
    <x v="139"/>
    <n v="408"/>
    <n v="80.2"/>
    <n v="327.8"/>
    <x v="0"/>
    <s v="DECORATION CHARGES4298452"/>
  </r>
  <r>
    <n v="202006"/>
    <x v="0"/>
    <x v="5"/>
    <x v="0"/>
    <x v="65"/>
    <x v="1"/>
    <x v="6"/>
    <x v="32"/>
    <x v="4186"/>
    <x v="9"/>
    <n v="302.83999999999997"/>
    <n v="217.5"/>
    <n v="85.339999999999975"/>
    <x v="0"/>
    <s v="GENERAL TECH4280276"/>
  </r>
  <r>
    <n v="202006"/>
    <x v="0"/>
    <x v="5"/>
    <x v="0"/>
    <x v="67"/>
    <x v="1"/>
    <x v="8"/>
    <x v="16"/>
    <x v="4187"/>
    <x v="16"/>
    <n v="312"/>
    <n v="349.8"/>
    <n v="-37.800000000000011"/>
    <x v="0"/>
    <s v="MEMORY4304088"/>
  </r>
  <r>
    <n v="202006"/>
    <x v="0"/>
    <x v="5"/>
    <x v="0"/>
    <x v="67"/>
    <x v="1"/>
    <x v="6"/>
    <x v="32"/>
    <x v="4188"/>
    <x v="8"/>
    <n v="112.96"/>
    <n v="90.74"/>
    <n v="22.22"/>
    <x v="0"/>
    <s v="GENERAL TECH4270526"/>
  </r>
  <r>
    <n v="202006"/>
    <x v="0"/>
    <x v="5"/>
    <x v="0"/>
    <x v="69"/>
    <x v="0"/>
    <x v="8"/>
    <x v="16"/>
    <x v="4189"/>
    <x v="16"/>
    <n v="400"/>
    <n v="326"/>
    <n v="74"/>
    <x v="0"/>
    <s v="MEMORY4300536"/>
  </r>
  <r>
    <n v="202006"/>
    <x v="0"/>
    <x v="5"/>
    <x v="0"/>
    <x v="69"/>
    <x v="0"/>
    <x v="6"/>
    <x v="32"/>
    <x v="4190"/>
    <x v="48"/>
    <n v="1033"/>
    <n v="788.5"/>
    <n v="244.5"/>
    <x v="0"/>
    <s v="GENERAL TECH4300533"/>
  </r>
  <r>
    <n v="202006"/>
    <x v="0"/>
    <x v="5"/>
    <x v="0"/>
    <x v="564"/>
    <x v="0"/>
    <x v="1"/>
    <x v="3"/>
    <x v="4191"/>
    <x v="32"/>
    <n v="360"/>
    <n v="180.4"/>
    <n v="179.6"/>
    <x v="0"/>
    <s v="WRITING4300774"/>
  </r>
  <r>
    <n v="202006"/>
    <x v="0"/>
    <x v="5"/>
    <x v="0"/>
    <x v="564"/>
    <x v="0"/>
    <x v="3"/>
    <x v="15"/>
    <x v="4191"/>
    <x v="40"/>
    <n v="220"/>
    <n v="37.880000000000003"/>
    <n v="182.12"/>
    <x v="0"/>
    <s v="DECORATION CHARGES4300774"/>
  </r>
  <r>
    <n v="202006"/>
    <x v="0"/>
    <x v="5"/>
    <x v="0"/>
    <x v="73"/>
    <x v="1"/>
    <x v="7"/>
    <x v="13"/>
    <x v="4192"/>
    <x v="35"/>
    <n v="637"/>
    <n v="242.56"/>
    <n v="394.44"/>
    <x v="0"/>
    <s v="SPORT BOTTLES4301426"/>
  </r>
  <r>
    <n v="202006"/>
    <x v="0"/>
    <x v="5"/>
    <x v="0"/>
    <x v="73"/>
    <x v="1"/>
    <x v="5"/>
    <x v="30"/>
    <x v="4193"/>
    <x v="31"/>
    <n v="195"/>
    <n v="931.28"/>
    <n v="-736.28"/>
    <x v="0"/>
    <s v="OUTDOOR &amp; LEISURE4297031"/>
  </r>
  <r>
    <n v="202006"/>
    <x v="0"/>
    <x v="5"/>
    <x v="0"/>
    <x v="73"/>
    <x v="1"/>
    <x v="3"/>
    <x v="15"/>
    <x v="4193"/>
    <x v="103"/>
    <n v="208"/>
    <n v="24.18"/>
    <n v="183.82"/>
    <x v="0"/>
    <s v="DECORATION CHARGES4297031"/>
  </r>
  <r>
    <n v="202006"/>
    <x v="0"/>
    <x v="5"/>
    <x v="0"/>
    <x v="73"/>
    <x v="1"/>
    <x v="3"/>
    <x v="15"/>
    <x v="4192"/>
    <x v="315"/>
    <n v="756"/>
    <n v="49.36"/>
    <n v="706.64"/>
    <x v="0"/>
    <s v="DECORATION CHARGES4301426"/>
  </r>
  <r>
    <n v="202006"/>
    <x v="0"/>
    <x v="5"/>
    <x v="0"/>
    <x v="74"/>
    <x v="1"/>
    <x v="1"/>
    <x v="21"/>
    <x v="4194"/>
    <x v="18"/>
    <n v="360"/>
    <n v="105.98"/>
    <n v="254.01999999999998"/>
    <x v="0"/>
    <s v="KEYCHAINS4292456"/>
  </r>
  <r>
    <n v="202006"/>
    <x v="0"/>
    <x v="5"/>
    <x v="0"/>
    <x v="74"/>
    <x v="1"/>
    <x v="3"/>
    <x v="15"/>
    <x v="4194"/>
    <x v="19"/>
    <n v="50"/>
    <n v="10.02"/>
    <n v="39.980000000000004"/>
    <x v="0"/>
    <s v="DECORATION CHARGES4292456"/>
  </r>
  <r>
    <n v="202006"/>
    <x v="0"/>
    <x v="5"/>
    <x v="0"/>
    <x v="75"/>
    <x v="1"/>
    <x v="6"/>
    <x v="32"/>
    <x v="4195"/>
    <x v="6"/>
    <n v="14.38"/>
    <n v="10.3"/>
    <n v="4.08"/>
    <x v="0"/>
    <s v="GENERAL TECH4280266"/>
  </r>
  <r>
    <n v="202006"/>
    <x v="0"/>
    <x v="5"/>
    <x v="0"/>
    <x v="77"/>
    <x v="1"/>
    <x v="0"/>
    <x v="27"/>
    <x v="4196"/>
    <x v="16"/>
    <n v="222"/>
    <n v="127.62"/>
    <n v="94.38"/>
    <x v="0"/>
    <s v="TRAVEL GIFTS4305261"/>
  </r>
  <r>
    <n v="202006"/>
    <x v="0"/>
    <x v="5"/>
    <x v="0"/>
    <x v="77"/>
    <x v="1"/>
    <x v="1"/>
    <x v="2"/>
    <x v="4197"/>
    <x v="101"/>
    <n v="1117.5999999999999"/>
    <n v="653.96"/>
    <n v="463.63999999999987"/>
    <x v="0"/>
    <s v="UMBRELLAS4302514"/>
  </r>
  <r>
    <n v="202006"/>
    <x v="0"/>
    <x v="5"/>
    <x v="0"/>
    <x v="77"/>
    <x v="1"/>
    <x v="3"/>
    <x v="15"/>
    <x v="4197"/>
    <x v="281"/>
    <n v="287.60000000000002"/>
    <n v="35.58"/>
    <n v="252.02000000000004"/>
    <x v="0"/>
    <s v="DECORATION CHARGES4302514"/>
  </r>
  <r>
    <n v="202006"/>
    <x v="0"/>
    <x v="5"/>
    <x v="0"/>
    <x v="77"/>
    <x v="1"/>
    <x v="3"/>
    <x v="15"/>
    <x v="4196"/>
    <x v="42"/>
    <n v="134"/>
    <n v="19.88"/>
    <n v="114.12"/>
    <x v="0"/>
    <s v="DECORATION CHARGES4305261"/>
  </r>
  <r>
    <n v="202006"/>
    <x v="0"/>
    <x v="5"/>
    <x v="0"/>
    <x v="80"/>
    <x v="1"/>
    <x v="6"/>
    <x v="32"/>
    <x v="4198"/>
    <x v="34"/>
    <n v="90.08"/>
    <n v="65.48"/>
    <n v="24.599999999999994"/>
    <x v="0"/>
    <s v="GENERAL TECH4270574"/>
  </r>
  <r>
    <n v="202006"/>
    <x v="0"/>
    <x v="5"/>
    <x v="0"/>
    <x v="640"/>
    <x v="0"/>
    <x v="1"/>
    <x v="17"/>
    <x v="4199"/>
    <x v="18"/>
    <n v="730"/>
    <n v="400.6"/>
    <n v="329.4"/>
    <x v="0"/>
    <s v="GENERAL4305542"/>
  </r>
  <r>
    <n v="202006"/>
    <x v="0"/>
    <x v="5"/>
    <x v="0"/>
    <x v="83"/>
    <x v="1"/>
    <x v="8"/>
    <x v="16"/>
    <x v="4200"/>
    <x v="164"/>
    <n v="69.48"/>
    <n v="88.58"/>
    <n v="-19.099999999999994"/>
    <x v="0"/>
    <s v="MEMORY4304896"/>
  </r>
  <r>
    <n v="202006"/>
    <x v="0"/>
    <x v="5"/>
    <x v="0"/>
    <x v="83"/>
    <x v="1"/>
    <x v="3"/>
    <x v="15"/>
    <x v="4200"/>
    <x v="1"/>
    <n v="116.2"/>
    <n v="33.24"/>
    <n v="82.960000000000008"/>
    <x v="0"/>
    <s v="DECORATION CHARGES4304896"/>
  </r>
  <r>
    <n v="202006"/>
    <x v="0"/>
    <x v="5"/>
    <x v="0"/>
    <x v="85"/>
    <x v="1"/>
    <x v="1"/>
    <x v="17"/>
    <x v="4201"/>
    <x v="21"/>
    <n v="275"/>
    <n v="240"/>
    <n v="35"/>
    <x v="0"/>
    <s v="GENERAL4293108"/>
  </r>
  <r>
    <n v="202006"/>
    <x v="0"/>
    <x v="5"/>
    <x v="0"/>
    <x v="85"/>
    <x v="1"/>
    <x v="8"/>
    <x v="16"/>
    <x v="4202"/>
    <x v="16"/>
    <n v="486"/>
    <n v="430"/>
    <n v="56"/>
    <x v="0"/>
    <s v="MEMORY4292931"/>
  </r>
  <r>
    <n v="202006"/>
    <x v="0"/>
    <x v="5"/>
    <x v="0"/>
    <x v="457"/>
    <x v="1"/>
    <x v="7"/>
    <x v="13"/>
    <x v="4203"/>
    <x v="0"/>
    <n v="700"/>
    <n v="312.14"/>
    <n v="387.86"/>
    <x v="0"/>
    <s v="SPORT BOTTLES4304075"/>
  </r>
  <r>
    <n v="202006"/>
    <x v="0"/>
    <x v="5"/>
    <x v="0"/>
    <x v="457"/>
    <x v="1"/>
    <x v="1"/>
    <x v="2"/>
    <x v="4204"/>
    <x v="31"/>
    <n v="828"/>
    <n v="421.22"/>
    <n v="406.78"/>
    <x v="0"/>
    <s v="UMBRELLAS4306404"/>
  </r>
  <r>
    <n v="202006"/>
    <x v="0"/>
    <x v="5"/>
    <x v="0"/>
    <x v="457"/>
    <x v="1"/>
    <x v="3"/>
    <x v="15"/>
    <x v="4203"/>
    <x v="129"/>
    <n v="314"/>
    <n v="25.18"/>
    <n v="288.82"/>
    <x v="0"/>
    <s v="DECORATION CHARGES4304075"/>
  </r>
  <r>
    <n v="202006"/>
    <x v="0"/>
    <x v="5"/>
    <x v="0"/>
    <x v="604"/>
    <x v="0"/>
    <x v="8"/>
    <x v="16"/>
    <x v="4205"/>
    <x v="31"/>
    <n v="603"/>
    <n v="543"/>
    <n v="60"/>
    <x v="0"/>
    <s v="MEMORY4293504"/>
  </r>
  <r>
    <n v="202006"/>
    <x v="0"/>
    <x v="5"/>
    <x v="0"/>
    <x v="86"/>
    <x v="1"/>
    <x v="2"/>
    <x v="6"/>
    <x v="4206"/>
    <x v="513"/>
    <n v="4836"/>
    <n v="2955.48"/>
    <n v="1880.52"/>
    <x v="0"/>
    <s v="T-SHIRTS &amp; ACTIVE TOPS4301781"/>
  </r>
  <r>
    <n v="202006"/>
    <x v="0"/>
    <x v="5"/>
    <x v="0"/>
    <x v="86"/>
    <x v="1"/>
    <x v="3"/>
    <x v="15"/>
    <x v="4206"/>
    <x v="514"/>
    <n v="686"/>
    <n v="91.58"/>
    <n v="594.41999999999996"/>
    <x v="0"/>
    <s v="DECORATION CHARGES4301781"/>
  </r>
  <r>
    <n v="202006"/>
    <x v="0"/>
    <x v="5"/>
    <x v="0"/>
    <x v="87"/>
    <x v="0"/>
    <x v="5"/>
    <x v="22"/>
    <x v="4207"/>
    <x v="111"/>
    <n v="294.39999999999998"/>
    <n v="121.28"/>
    <n v="173.11999999999998"/>
    <x v="0"/>
    <s v="LIGHTING4298979"/>
  </r>
  <r>
    <n v="202006"/>
    <x v="0"/>
    <x v="5"/>
    <x v="0"/>
    <x v="87"/>
    <x v="0"/>
    <x v="3"/>
    <x v="15"/>
    <x v="4207"/>
    <x v="112"/>
    <n v="178.8"/>
    <n v="24.28"/>
    <n v="154.52000000000001"/>
    <x v="0"/>
    <s v="DECORATION CHARGES4298979"/>
  </r>
  <r>
    <n v="202006"/>
    <x v="0"/>
    <x v="5"/>
    <x v="0"/>
    <x v="458"/>
    <x v="1"/>
    <x v="0"/>
    <x v="0"/>
    <x v="4208"/>
    <x v="16"/>
    <n v="2922"/>
    <n v="1831.58"/>
    <n v="1090.42"/>
    <x v="0"/>
    <s v="BUSINESS CASES4305065"/>
  </r>
  <r>
    <n v="202006"/>
    <x v="0"/>
    <x v="5"/>
    <x v="0"/>
    <x v="458"/>
    <x v="1"/>
    <x v="5"/>
    <x v="23"/>
    <x v="4209"/>
    <x v="32"/>
    <n v="800"/>
    <n v="74.14"/>
    <n v="725.86"/>
    <x v="0"/>
    <s v="SAFETY AUTO &amp; TOOLS4298042"/>
  </r>
  <r>
    <n v="202006"/>
    <x v="0"/>
    <x v="5"/>
    <x v="0"/>
    <x v="458"/>
    <x v="1"/>
    <x v="3"/>
    <x v="15"/>
    <x v="4209"/>
    <x v="40"/>
    <n v="290"/>
    <n v="37.880000000000003"/>
    <n v="252.12"/>
    <x v="0"/>
    <s v="DECORATION CHARGES4298042"/>
  </r>
  <r>
    <n v="202006"/>
    <x v="0"/>
    <x v="5"/>
    <x v="0"/>
    <x v="458"/>
    <x v="1"/>
    <x v="3"/>
    <x v="15"/>
    <x v="4208"/>
    <x v="42"/>
    <n v="436"/>
    <n v="6.44"/>
    <n v="429.56"/>
    <x v="0"/>
    <s v="DECORATION CHARGES4305065"/>
  </r>
  <r>
    <n v="202006"/>
    <x v="0"/>
    <x v="5"/>
    <x v="0"/>
    <x v="88"/>
    <x v="1"/>
    <x v="5"/>
    <x v="23"/>
    <x v="4210"/>
    <x v="30"/>
    <n v="616"/>
    <n v="51.9"/>
    <n v="564.1"/>
    <x v="0"/>
    <s v="SAFETY AUTO &amp; TOOLS4296855"/>
  </r>
  <r>
    <n v="202006"/>
    <x v="0"/>
    <x v="5"/>
    <x v="0"/>
    <x v="88"/>
    <x v="1"/>
    <x v="3"/>
    <x v="15"/>
    <x v="4210"/>
    <x v="501"/>
    <n v="364"/>
    <n v="42.02"/>
    <n v="321.98"/>
    <x v="0"/>
    <s v="DECORATION CHARGES4296855"/>
  </r>
  <r>
    <n v="202006"/>
    <x v="0"/>
    <x v="5"/>
    <x v="0"/>
    <x v="90"/>
    <x v="1"/>
    <x v="7"/>
    <x v="13"/>
    <x v="4211"/>
    <x v="20"/>
    <n v="498"/>
    <n v="304.7"/>
    <n v="193.3"/>
    <x v="0"/>
    <s v="SPORT BOTTLES4304823"/>
  </r>
  <r>
    <n v="202006"/>
    <x v="0"/>
    <x v="5"/>
    <x v="0"/>
    <x v="90"/>
    <x v="1"/>
    <x v="1"/>
    <x v="14"/>
    <x v="4212"/>
    <x v="0"/>
    <n v="3124"/>
    <n v="2438.3000000000002"/>
    <n v="685.69999999999982"/>
    <x v="0"/>
    <s v="STATIONERY4299251"/>
  </r>
  <r>
    <n v="202006"/>
    <x v="0"/>
    <x v="5"/>
    <x v="0"/>
    <x v="90"/>
    <x v="1"/>
    <x v="3"/>
    <x v="15"/>
    <x v="4212"/>
    <x v="129"/>
    <n v="494"/>
    <n v="27.06"/>
    <n v="466.94"/>
    <x v="0"/>
    <s v="DECORATION CHARGES4299251"/>
  </r>
  <r>
    <n v="202006"/>
    <x v="0"/>
    <x v="5"/>
    <x v="0"/>
    <x v="90"/>
    <x v="1"/>
    <x v="3"/>
    <x v="15"/>
    <x v="4211"/>
    <x v="25"/>
    <n v="184"/>
    <n v="21.46"/>
    <n v="162.54"/>
    <x v="0"/>
    <s v="DECORATION CHARGES4304823"/>
  </r>
  <r>
    <n v="202006"/>
    <x v="0"/>
    <x v="5"/>
    <x v="0"/>
    <x v="91"/>
    <x v="1"/>
    <x v="0"/>
    <x v="20"/>
    <x v="4213"/>
    <x v="0"/>
    <n v="228"/>
    <n v="98.42"/>
    <n v="129.57999999999998"/>
    <x v="0"/>
    <s v="TOTES4301857"/>
  </r>
  <r>
    <n v="202006"/>
    <x v="0"/>
    <x v="5"/>
    <x v="0"/>
    <x v="91"/>
    <x v="1"/>
    <x v="9"/>
    <x v="28"/>
    <x v="4214"/>
    <x v="21"/>
    <n v="425"/>
    <n v="190.6"/>
    <n v="234.4"/>
    <x v="0"/>
    <s v="HEADWEAR4299949"/>
  </r>
  <r>
    <n v="202006"/>
    <x v="0"/>
    <x v="5"/>
    <x v="0"/>
    <x v="91"/>
    <x v="1"/>
    <x v="1"/>
    <x v="17"/>
    <x v="4215"/>
    <x v="73"/>
    <n v="2460"/>
    <n v="1896.3"/>
    <n v="563.70000000000005"/>
    <x v="0"/>
    <s v="GENERAL4297417"/>
  </r>
  <r>
    <n v="202006"/>
    <x v="0"/>
    <x v="5"/>
    <x v="0"/>
    <x v="91"/>
    <x v="1"/>
    <x v="2"/>
    <x v="4"/>
    <x v="4216"/>
    <x v="85"/>
    <n v="1187.96"/>
    <n v="458.4"/>
    <n v="729.56000000000006"/>
    <x v="0"/>
    <s v="FLEECE &amp; KNITS4302149"/>
  </r>
  <r>
    <n v="202006"/>
    <x v="0"/>
    <x v="5"/>
    <x v="0"/>
    <x v="91"/>
    <x v="1"/>
    <x v="2"/>
    <x v="5"/>
    <x v="4216"/>
    <x v="85"/>
    <n v="338.3"/>
    <n v="128.32"/>
    <n v="209.98000000000002"/>
    <x v="0"/>
    <s v="POLOS4302149"/>
  </r>
  <r>
    <n v="202006"/>
    <x v="0"/>
    <x v="5"/>
    <x v="0"/>
    <x v="91"/>
    <x v="1"/>
    <x v="2"/>
    <x v="6"/>
    <x v="4216"/>
    <x v="75"/>
    <n v="261.74"/>
    <n v="110.4"/>
    <n v="151.34"/>
    <x v="0"/>
    <s v="T-SHIRTS &amp; ACTIVE TOPS4302149"/>
  </r>
  <r>
    <n v="202006"/>
    <x v="0"/>
    <x v="5"/>
    <x v="0"/>
    <x v="91"/>
    <x v="1"/>
    <x v="3"/>
    <x v="15"/>
    <x v="4214"/>
    <x v="100"/>
    <n v="370"/>
    <n v="94.88"/>
    <n v="275.12"/>
    <x v="0"/>
    <s v="DECORATION CHARGES4299949"/>
  </r>
  <r>
    <n v="202006"/>
    <x v="0"/>
    <x v="5"/>
    <x v="0"/>
    <x v="91"/>
    <x v="1"/>
    <x v="3"/>
    <x v="15"/>
    <x v="4213"/>
    <x v="129"/>
    <n v="230"/>
    <n v="33.58"/>
    <n v="196.42000000000002"/>
    <x v="0"/>
    <s v="DECORATION CHARGES4301857"/>
  </r>
  <r>
    <n v="202006"/>
    <x v="0"/>
    <x v="5"/>
    <x v="0"/>
    <x v="91"/>
    <x v="1"/>
    <x v="3"/>
    <x v="15"/>
    <x v="4216"/>
    <x v="515"/>
    <n v="995.28"/>
    <n v="251.84"/>
    <n v="743.43999999999994"/>
    <x v="0"/>
    <s v="DECORATION CHARGES4302149"/>
  </r>
  <r>
    <n v="202006"/>
    <x v="0"/>
    <x v="5"/>
    <x v="0"/>
    <x v="91"/>
    <x v="1"/>
    <x v="4"/>
    <x v="8"/>
    <x v="4216"/>
    <x v="85"/>
    <n v="1775.48"/>
    <n v="561.16"/>
    <n v="1214.3200000000002"/>
    <x v="0"/>
    <s v="JACKETS4302149"/>
  </r>
  <r>
    <n v="202006"/>
    <x v="0"/>
    <x v="5"/>
    <x v="0"/>
    <x v="92"/>
    <x v="0"/>
    <x v="7"/>
    <x v="35"/>
    <x v="4217"/>
    <x v="15"/>
    <n v="166"/>
    <n v="75.16"/>
    <n v="90.84"/>
    <x v="0"/>
    <s v="SPECIALTIES &amp; PACKAGING4304981"/>
  </r>
  <r>
    <n v="202006"/>
    <x v="0"/>
    <x v="5"/>
    <x v="0"/>
    <x v="92"/>
    <x v="0"/>
    <x v="5"/>
    <x v="30"/>
    <x v="4217"/>
    <x v="15"/>
    <n v="144"/>
    <n v="46.54"/>
    <n v="97.460000000000008"/>
    <x v="0"/>
    <s v="OUTDOOR &amp; LEISURE4304981"/>
  </r>
  <r>
    <n v="202006"/>
    <x v="0"/>
    <x v="5"/>
    <x v="0"/>
    <x v="92"/>
    <x v="0"/>
    <x v="3"/>
    <x v="15"/>
    <x v="4217"/>
    <x v="50"/>
    <n v="177"/>
    <n v="27.9"/>
    <n v="149.1"/>
    <x v="0"/>
    <s v="DECORATION CHARGES4304981"/>
  </r>
  <r>
    <n v="202006"/>
    <x v="0"/>
    <x v="5"/>
    <x v="0"/>
    <x v="93"/>
    <x v="1"/>
    <x v="0"/>
    <x v="19"/>
    <x v="4218"/>
    <x v="241"/>
    <n v="503.2"/>
    <n v="198.28"/>
    <n v="304.91999999999996"/>
    <x v="0"/>
    <s v="COOLERS4301535"/>
  </r>
  <r>
    <n v="202006"/>
    <x v="0"/>
    <x v="5"/>
    <x v="0"/>
    <x v="93"/>
    <x v="1"/>
    <x v="1"/>
    <x v="17"/>
    <x v="4219"/>
    <x v="7"/>
    <n v="2.96"/>
    <n v="1.58"/>
    <n v="1.38"/>
    <x v="0"/>
    <s v="GENERAL4301060"/>
  </r>
  <r>
    <n v="202006"/>
    <x v="0"/>
    <x v="5"/>
    <x v="0"/>
    <x v="93"/>
    <x v="1"/>
    <x v="3"/>
    <x v="15"/>
    <x v="4218"/>
    <x v="516"/>
    <n v="270.60000000000002"/>
    <n v="30.58"/>
    <n v="240.02000000000004"/>
    <x v="0"/>
    <s v="DECORATION CHARGES4301535"/>
  </r>
  <r>
    <n v="202006"/>
    <x v="0"/>
    <x v="5"/>
    <x v="0"/>
    <x v="94"/>
    <x v="0"/>
    <x v="5"/>
    <x v="23"/>
    <x v="4220"/>
    <x v="16"/>
    <n v="226"/>
    <n v="212"/>
    <n v="14"/>
    <x v="0"/>
    <s v="SAFETY AUTO &amp; TOOLS4297189"/>
  </r>
  <r>
    <n v="202006"/>
    <x v="0"/>
    <x v="5"/>
    <x v="0"/>
    <x v="94"/>
    <x v="0"/>
    <x v="5"/>
    <x v="23"/>
    <x v="4221"/>
    <x v="18"/>
    <n v="290"/>
    <n v="80.739999999999995"/>
    <n v="209.26"/>
    <x v="0"/>
    <s v="SAFETY AUTO &amp; TOOLS4298330"/>
  </r>
  <r>
    <n v="202006"/>
    <x v="0"/>
    <x v="5"/>
    <x v="0"/>
    <x v="94"/>
    <x v="0"/>
    <x v="5"/>
    <x v="23"/>
    <x v="4222"/>
    <x v="21"/>
    <n v="290"/>
    <n v="137.02000000000001"/>
    <n v="152.97999999999999"/>
    <x v="0"/>
    <s v="SAFETY AUTO &amp; TOOLS4301455"/>
  </r>
  <r>
    <n v="202006"/>
    <x v="0"/>
    <x v="5"/>
    <x v="0"/>
    <x v="94"/>
    <x v="0"/>
    <x v="3"/>
    <x v="15"/>
    <x v="4222"/>
    <x v="24"/>
    <n v="239"/>
    <n v="26.18"/>
    <n v="212.82"/>
    <x v="0"/>
    <s v="DECORATION CHARGES4301455"/>
  </r>
  <r>
    <n v="202006"/>
    <x v="0"/>
    <x v="5"/>
    <x v="0"/>
    <x v="95"/>
    <x v="1"/>
    <x v="5"/>
    <x v="23"/>
    <x v="4223"/>
    <x v="18"/>
    <n v="880"/>
    <n v="980"/>
    <n v="-100"/>
    <x v="0"/>
    <s v="SAFETY AUTO &amp; TOOLS4300690"/>
  </r>
  <r>
    <n v="202006"/>
    <x v="0"/>
    <x v="5"/>
    <x v="0"/>
    <x v="97"/>
    <x v="0"/>
    <x v="1"/>
    <x v="3"/>
    <x v="4224"/>
    <x v="21"/>
    <n v="545"/>
    <n v="210"/>
    <n v="335"/>
    <x v="0"/>
    <s v="WRITING4299647"/>
  </r>
  <r>
    <n v="202006"/>
    <x v="0"/>
    <x v="5"/>
    <x v="0"/>
    <x v="97"/>
    <x v="0"/>
    <x v="5"/>
    <x v="24"/>
    <x v="4224"/>
    <x v="31"/>
    <n v="255"/>
    <n v="86.18"/>
    <n v="168.82"/>
    <x v="0"/>
    <s v="HBA4299647"/>
  </r>
  <r>
    <n v="202006"/>
    <x v="0"/>
    <x v="5"/>
    <x v="0"/>
    <x v="99"/>
    <x v="1"/>
    <x v="7"/>
    <x v="29"/>
    <x v="4225"/>
    <x v="6"/>
    <n v="16.28"/>
    <n v="4.84"/>
    <n v="11.440000000000001"/>
    <x v="0"/>
    <s v="CERAMICS4300497"/>
  </r>
  <r>
    <n v="202006"/>
    <x v="0"/>
    <x v="5"/>
    <x v="0"/>
    <x v="99"/>
    <x v="1"/>
    <x v="7"/>
    <x v="31"/>
    <x v="4225"/>
    <x v="6"/>
    <n v="13.1"/>
    <n v="5.12"/>
    <n v="7.9799999999999995"/>
    <x v="0"/>
    <s v="MUGS &amp; TUMBLERS4300497"/>
  </r>
  <r>
    <n v="202006"/>
    <x v="0"/>
    <x v="5"/>
    <x v="0"/>
    <x v="99"/>
    <x v="1"/>
    <x v="7"/>
    <x v="13"/>
    <x v="4225"/>
    <x v="34"/>
    <n v="69.38"/>
    <n v="23.6"/>
    <n v="45.779999999999994"/>
    <x v="0"/>
    <s v="SPORT BOTTLES4300497"/>
  </r>
  <r>
    <n v="202006"/>
    <x v="0"/>
    <x v="5"/>
    <x v="0"/>
    <x v="99"/>
    <x v="1"/>
    <x v="1"/>
    <x v="17"/>
    <x v="4226"/>
    <x v="36"/>
    <n v="375"/>
    <n v="255"/>
    <n v="120"/>
    <x v="0"/>
    <s v="GENERAL4302249"/>
  </r>
  <r>
    <n v="202006"/>
    <x v="0"/>
    <x v="5"/>
    <x v="0"/>
    <x v="99"/>
    <x v="1"/>
    <x v="1"/>
    <x v="14"/>
    <x v="4227"/>
    <x v="2"/>
    <n v="171.2"/>
    <n v="128.1"/>
    <n v="43.099999999999994"/>
    <x v="0"/>
    <s v="STATIONERY4298048"/>
  </r>
  <r>
    <n v="202006"/>
    <x v="0"/>
    <x v="5"/>
    <x v="0"/>
    <x v="99"/>
    <x v="1"/>
    <x v="8"/>
    <x v="16"/>
    <x v="4228"/>
    <x v="48"/>
    <n v="90.5"/>
    <n v="78.56"/>
    <n v="11.939999999999998"/>
    <x v="0"/>
    <s v="MEMORY4298047"/>
  </r>
  <r>
    <n v="202006"/>
    <x v="0"/>
    <x v="5"/>
    <x v="0"/>
    <x v="99"/>
    <x v="1"/>
    <x v="3"/>
    <x v="15"/>
    <x v="4227"/>
    <x v="14"/>
    <n v="132.6"/>
    <n v="23.26"/>
    <n v="109.33999999999999"/>
    <x v="0"/>
    <s v="DECORATION CHARGES4298048"/>
  </r>
  <r>
    <n v="202006"/>
    <x v="0"/>
    <x v="5"/>
    <x v="0"/>
    <x v="101"/>
    <x v="0"/>
    <x v="1"/>
    <x v="3"/>
    <x v="4229"/>
    <x v="15"/>
    <n v="30"/>
    <n v="12.76"/>
    <n v="17.240000000000002"/>
    <x v="0"/>
    <s v="WRITING4302417"/>
  </r>
  <r>
    <n v="202006"/>
    <x v="0"/>
    <x v="5"/>
    <x v="0"/>
    <x v="101"/>
    <x v="0"/>
    <x v="3"/>
    <x v="15"/>
    <x v="4229"/>
    <x v="123"/>
    <n v="136"/>
    <n v="16.440000000000001"/>
    <n v="119.56"/>
    <x v="0"/>
    <s v="DECORATION CHARGES4302417"/>
  </r>
  <r>
    <n v="202006"/>
    <x v="0"/>
    <x v="5"/>
    <x v="0"/>
    <x v="102"/>
    <x v="1"/>
    <x v="7"/>
    <x v="13"/>
    <x v="4230"/>
    <x v="21"/>
    <n v="750"/>
    <n v="385.88"/>
    <n v="364.12"/>
    <x v="0"/>
    <s v="SPORT BOTTLES4303373"/>
  </r>
  <r>
    <n v="202006"/>
    <x v="0"/>
    <x v="5"/>
    <x v="0"/>
    <x v="102"/>
    <x v="1"/>
    <x v="3"/>
    <x v="15"/>
    <x v="4230"/>
    <x v="100"/>
    <n v="560"/>
    <n v="47.36"/>
    <n v="512.64"/>
    <x v="0"/>
    <s v="DECORATION CHARGES4303373"/>
  </r>
  <r>
    <n v="202006"/>
    <x v="0"/>
    <x v="5"/>
    <x v="0"/>
    <x v="103"/>
    <x v="1"/>
    <x v="5"/>
    <x v="23"/>
    <x v="4231"/>
    <x v="66"/>
    <n v="11.76"/>
    <n v="0.88"/>
    <n v="10.879999999999999"/>
    <x v="0"/>
    <s v="SAFETY AUTO &amp; TOOLS4298091"/>
  </r>
  <r>
    <n v="202006"/>
    <x v="0"/>
    <x v="5"/>
    <x v="0"/>
    <x v="104"/>
    <x v="0"/>
    <x v="1"/>
    <x v="14"/>
    <x v="4232"/>
    <x v="136"/>
    <n v="561.6"/>
    <n v="220.6"/>
    <n v="341"/>
    <x v="0"/>
    <s v="STATIONERY4299815"/>
  </r>
  <r>
    <n v="202006"/>
    <x v="0"/>
    <x v="5"/>
    <x v="0"/>
    <x v="104"/>
    <x v="0"/>
    <x v="3"/>
    <x v="15"/>
    <x v="4232"/>
    <x v="138"/>
    <n v="126.7"/>
    <n v="20.58"/>
    <n v="106.12"/>
    <x v="0"/>
    <s v="DECORATION CHARGES4299815"/>
  </r>
  <r>
    <n v="202006"/>
    <x v="0"/>
    <x v="5"/>
    <x v="0"/>
    <x v="641"/>
    <x v="0"/>
    <x v="1"/>
    <x v="3"/>
    <x v="4233"/>
    <x v="16"/>
    <n v="66"/>
    <n v="21.68"/>
    <n v="44.32"/>
    <x v="0"/>
    <s v="WRITING4302151"/>
  </r>
  <r>
    <n v="202006"/>
    <x v="0"/>
    <x v="5"/>
    <x v="0"/>
    <x v="641"/>
    <x v="0"/>
    <x v="3"/>
    <x v="15"/>
    <x v="4233"/>
    <x v="42"/>
    <n v="118"/>
    <n v="19.88"/>
    <n v="98.12"/>
    <x v="0"/>
    <s v="DECORATION CHARGES4302151"/>
  </r>
  <r>
    <n v="202006"/>
    <x v="0"/>
    <x v="5"/>
    <x v="0"/>
    <x v="106"/>
    <x v="1"/>
    <x v="6"/>
    <x v="32"/>
    <x v="4234"/>
    <x v="6"/>
    <n v="47.92"/>
    <n v="41.2"/>
    <n v="6.7199999999999989"/>
    <x v="0"/>
    <s v="GENERAL TECH4270535"/>
  </r>
  <r>
    <n v="202006"/>
    <x v="0"/>
    <x v="5"/>
    <x v="0"/>
    <x v="617"/>
    <x v="1"/>
    <x v="5"/>
    <x v="24"/>
    <x v="4235"/>
    <x v="18"/>
    <n v="1130"/>
    <n v="870"/>
    <n v="260"/>
    <x v="0"/>
    <s v="HBA4295923"/>
  </r>
  <r>
    <n v="202006"/>
    <x v="0"/>
    <x v="5"/>
    <x v="0"/>
    <x v="617"/>
    <x v="1"/>
    <x v="5"/>
    <x v="24"/>
    <x v="4236"/>
    <x v="18"/>
    <n v="1130"/>
    <n v="870"/>
    <n v="260"/>
    <x v="0"/>
    <s v="HBA4295929"/>
  </r>
  <r>
    <n v="202006"/>
    <x v="0"/>
    <x v="5"/>
    <x v="0"/>
    <x v="617"/>
    <x v="1"/>
    <x v="5"/>
    <x v="24"/>
    <x v="4237"/>
    <x v="16"/>
    <n v="342"/>
    <n v="211.56"/>
    <n v="130.44"/>
    <x v="0"/>
    <s v="HBA4297303"/>
  </r>
  <r>
    <n v="202006"/>
    <x v="0"/>
    <x v="5"/>
    <x v="0"/>
    <x v="566"/>
    <x v="1"/>
    <x v="5"/>
    <x v="23"/>
    <x v="4238"/>
    <x v="32"/>
    <n v="740"/>
    <n v="74.14"/>
    <n v="665.86"/>
    <x v="0"/>
    <s v="SAFETY AUTO &amp; TOOLS4297107"/>
  </r>
  <r>
    <n v="202006"/>
    <x v="0"/>
    <x v="5"/>
    <x v="0"/>
    <x v="566"/>
    <x v="1"/>
    <x v="5"/>
    <x v="23"/>
    <x v="4239"/>
    <x v="20"/>
    <n v="294"/>
    <n v="22.24"/>
    <n v="271.76"/>
    <x v="0"/>
    <s v="SAFETY AUTO &amp; TOOLS4299087"/>
  </r>
  <r>
    <n v="202006"/>
    <x v="0"/>
    <x v="5"/>
    <x v="0"/>
    <x v="566"/>
    <x v="1"/>
    <x v="5"/>
    <x v="23"/>
    <x v="4240"/>
    <x v="21"/>
    <n v="245"/>
    <n v="18.54"/>
    <n v="226.46"/>
    <x v="0"/>
    <s v="SAFETY AUTO &amp; TOOLS4300451"/>
  </r>
  <r>
    <n v="202006"/>
    <x v="0"/>
    <x v="5"/>
    <x v="0"/>
    <x v="566"/>
    <x v="1"/>
    <x v="5"/>
    <x v="23"/>
    <x v="4241"/>
    <x v="32"/>
    <n v="740"/>
    <n v="74.14"/>
    <n v="665.86"/>
    <x v="0"/>
    <s v="SAFETY AUTO &amp; TOOLS4303262"/>
  </r>
  <r>
    <n v="202006"/>
    <x v="0"/>
    <x v="5"/>
    <x v="0"/>
    <x v="566"/>
    <x v="1"/>
    <x v="3"/>
    <x v="15"/>
    <x v="4238"/>
    <x v="40"/>
    <n v="269"/>
    <n v="37.880000000000003"/>
    <n v="231.12"/>
    <x v="0"/>
    <s v="DECORATION CHARGES4297107"/>
  </r>
  <r>
    <n v="202006"/>
    <x v="0"/>
    <x v="5"/>
    <x v="0"/>
    <x v="566"/>
    <x v="1"/>
    <x v="3"/>
    <x v="15"/>
    <x v="4239"/>
    <x v="25"/>
    <n v="160"/>
    <n v="23.88"/>
    <n v="136.12"/>
    <x v="0"/>
    <s v="DECORATION CHARGES4299087"/>
  </r>
  <r>
    <n v="202006"/>
    <x v="0"/>
    <x v="5"/>
    <x v="0"/>
    <x v="566"/>
    <x v="1"/>
    <x v="3"/>
    <x v="15"/>
    <x v="4240"/>
    <x v="24"/>
    <n v="124"/>
    <n v="22.88"/>
    <n v="101.12"/>
    <x v="0"/>
    <s v="DECORATION CHARGES4300451"/>
  </r>
  <r>
    <n v="202006"/>
    <x v="0"/>
    <x v="5"/>
    <x v="0"/>
    <x v="566"/>
    <x v="1"/>
    <x v="3"/>
    <x v="15"/>
    <x v="4241"/>
    <x v="195"/>
    <n v="269"/>
    <n v="39.479999999999997"/>
    <n v="229.52"/>
    <x v="0"/>
    <s v="DECORATION CHARGES4303262"/>
  </r>
  <r>
    <n v="202006"/>
    <x v="0"/>
    <x v="5"/>
    <x v="0"/>
    <x v="618"/>
    <x v="1"/>
    <x v="7"/>
    <x v="29"/>
    <x v="4242"/>
    <x v="51"/>
    <n v="1128"/>
    <n v="397.18"/>
    <n v="730.81999999999994"/>
    <x v="0"/>
    <s v="CERAMICS4298802"/>
  </r>
  <r>
    <n v="202006"/>
    <x v="0"/>
    <x v="5"/>
    <x v="0"/>
    <x v="618"/>
    <x v="1"/>
    <x v="1"/>
    <x v="3"/>
    <x v="4243"/>
    <x v="34"/>
    <n v="1.86"/>
    <n v="0.72"/>
    <n v="1.1400000000000001"/>
    <x v="0"/>
    <s v="WRITING4297223"/>
  </r>
  <r>
    <n v="202006"/>
    <x v="0"/>
    <x v="5"/>
    <x v="0"/>
    <x v="618"/>
    <x v="1"/>
    <x v="1"/>
    <x v="3"/>
    <x v="4244"/>
    <x v="18"/>
    <n v="640"/>
    <n v="263.82"/>
    <n v="376.18"/>
    <x v="0"/>
    <s v="WRITING4301342"/>
  </r>
  <r>
    <n v="202006"/>
    <x v="0"/>
    <x v="5"/>
    <x v="0"/>
    <x v="618"/>
    <x v="1"/>
    <x v="3"/>
    <x v="15"/>
    <x v="4242"/>
    <x v="128"/>
    <n v="452"/>
    <n v="43.76"/>
    <n v="408.24"/>
    <x v="0"/>
    <s v="DECORATION CHARGES4298802"/>
  </r>
  <r>
    <n v="202006"/>
    <x v="0"/>
    <x v="5"/>
    <x v="0"/>
    <x v="618"/>
    <x v="1"/>
    <x v="3"/>
    <x v="15"/>
    <x v="4244"/>
    <x v="61"/>
    <n v="370"/>
    <n v="45.76"/>
    <n v="324.24"/>
    <x v="0"/>
    <s v="DECORATION CHARGES4301342"/>
  </r>
  <r>
    <n v="202006"/>
    <x v="0"/>
    <x v="5"/>
    <x v="0"/>
    <x v="619"/>
    <x v="0"/>
    <x v="1"/>
    <x v="3"/>
    <x v="4245"/>
    <x v="16"/>
    <n v="40"/>
    <n v="14.5"/>
    <n v="25.5"/>
    <x v="0"/>
    <s v="WRITING4298813"/>
  </r>
  <r>
    <n v="202006"/>
    <x v="0"/>
    <x v="5"/>
    <x v="0"/>
    <x v="619"/>
    <x v="0"/>
    <x v="3"/>
    <x v="15"/>
    <x v="4245"/>
    <x v="56"/>
    <n v="278"/>
    <n v="75.52"/>
    <n v="202.48000000000002"/>
    <x v="0"/>
    <s v="DECORATION CHARGES4298813"/>
  </r>
  <r>
    <n v="202006"/>
    <x v="0"/>
    <x v="5"/>
    <x v="1"/>
    <x v="107"/>
    <x v="1"/>
    <x v="2"/>
    <x v="5"/>
    <x v="4246"/>
    <x v="2"/>
    <n v="88.16"/>
    <n v="58.52"/>
    <n v="29.639999999999993"/>
    <x v="0"/>
    <s v="POLOS1561709"/>
  </r>
  <r>
    <n v="202006"/>
    <x v="0"/>
    <x v="5"/>
    <x v="1"/>
    <x v="107"/>
    <x v="1"/>
    <x v="2"/>
    <x v="5"/>
    <x v="4247"/>
    <x v="79"/>
    <n v="239.76"/>
    <n v="115.88"/>
    <n v="123.88"/>
    <x v="0"/>
    <s v="POLOS1561803"/>
  </r>
  <r>
    <n v="202006"/>
    <x v="0"/>
    <x v="5"/>
    <x v="1"/>
    <x v="107"/>
    <x v="1"/>
    <x v="2"/>
    <x v="5"/>
    <x v="4248"/>
    <x v="106"/>
    <n v="201.74"/>
    <n v="102.02"/>
    <n v="99.720000000000013"/>
    <x v="0"/>
    <s v="POLOS1562206"/>
  </r>
  <r>
    <n v="202006"/>
    <x v="0"/>
    <x v="5"/>
    <x v="1"/>
    <x v="109"/>
    <x v="1"/>
    <x v="1"/>
    <x v="3"/>
    <x v="4249"/>
    <x v="425"/>
    <n v="528"/>
    <n v="557.76"/>
    <n v="-29.759999999999991"/>
    <x v="0"/>
    <s v="WRITING1562055"/>
  </r>
  <r>
    <n v="202006"/>
    <x v="0"/>
    <x v="5"/>
    <x v="1"/>
    <x v="109"/>
    <x v="1"/>
    <x v="3"/>
    <x v="15"/>
    <x v="4249"/>
    <x v="517"/>
    <n v="304"/>
    <n v="61.88"/>
    <n v="242.12"/>
    <x v="0"/>
    <s v="DECORATION CHARGES1562055"/>
  </r>
  <r>
    <n v="202006"/>
    <x v="0"/>
    <x v="5"/>
    <x v="1"/>
    <x v="112"/>
    <x v="1"/>
    <x v="5"/>
    <x v="23"/>
    <x v="4250"/>
    <x v="18"/>
    <n v="1100"/>
    <n v="880"/>
    <n v="220"/>
    <x v="0"/>
    <s v="SAFETY AUTO &amp; TOOLS1560920"/>
  </r>
  <r>
    <n v="202006"/>
    <x v="0"/>
    <x v="5"/>
    <x v="1"/>
    <x v="113"/>
    <x v="1"/>
    <x v="2"/>
    <x v="5"/>
    <x v="4251"/>
    <x v="15"/>
    <n v="729"/>
    <n v="375.24"/>
    <n v="353.76"/>
    <x v="0"/>
    <s v="POLOS1562575"/>
  </r>
  <r>
    <n v="202006"/>
    <x v="0"/>
    <x v="5"/>
    <x v="1"/>
    <x v="569"/>
    <x v="1"/>
    <x v="0"/>
    <x v="19"/>
    <x v="4252"/>
    <x v="174"/>
    <n v="-5.9"/>
    <n v="-3.92"/>
    <n v="-1.9800000000000004"/>
    <x v="1"/>
    <s v="COOLERS1562372"/>
  </r>
  <r>
    <n v="202006"/>
    <x v="0"/>
    <x v="5"/>
    <x v="1"/>
    <x v="569"/>
    <x v="1"/>
    <x v="0"/>
    <x v="27"/>
    <x v="4253"/>
    <x v="16"/>
    <n v="258"/>
    <n v="146.91999999999999"/>
    <n v="111.08000000000001"/>
    <x v="0"/>
    <s v="TRAVEL GIFTS1561860"/>
  </r>
  <r>
    <n v="202006"/>
    <x v="0"/>
    <x v="5"/>
    <x v="1"/>
    <x v="114"/>
    <x v="1"/>
    <x v="1"/>
    <x v="14"/>
    <x v="4254"/>
    <x v="15"/>
    <n v="289"/>
    <n v="133.41999999999999"/>
    <n v="155.58000000000001"/>
    <x v="0"/>
    <s v="STATIONERY1562321"/>
  </r>
  <r>
    <n v="202006"/>
    <x v="0"/>
    <x v="5"/>
    <x v="1"/>
    <x v="114"/>
    <x v="1"/>
    <x v="1"/>
    <x v="2"/>
    <x v="4255"/>
    <x v="12"/>
    <n v="218.4"/>
    <n v="118.28"/>
    <n v="100.12"/>
    <x v="0"/>
    <s v="UMBRELLAS1562342"/>
  </r>
  <r>
    <n v="202006"/>
    <x v="0"/>
    <x v="5"/>
    <x v="1"/>
    <x v="114"/>
    <x v="1"/>
    <x v="6"/>
    <x v="32"/>
    <x v="4256"/>
    <x v="13"/>
    <n v="99.9"/>
    <n v="91.9"/>
    <n v="8"/>
    <x v="0"/>
    <s v="GENERAL TECH1562184"/>
  </r>
  <r>
    <n v="202006"/>
    <x v="0"/>
    <x v="5"/>
    <x v="1"/>
    <x v="118"/>
    <x v="0"/>
    <x v="0"/>
    <x v="27"/>
    <x v="4257"/>
    <x v="0"/>
    <n v="620"/>
    <n v="275.76"/>
    <n v="344.24"/>
    <x v="0"/>
    <s v="TRAVEL GIFTS1561627"/>
  </r>
  <r>
    <n v="202006"/>
    <x v="0"/>
    <x v="5"/>
    <x v="1"/>
    <x v="119"/>
    <x v="1"/>
    <x v="7"/>
    <x v="13"/>
    <x v="4258"/>
    <x v="27"/>
    <n v="1917.6"/>
    <n v="882.54"/>
    <n v="1035.06"/>
    <x v="0"/>
    <s v="SPORT BOTTLES1562335"/>
  </r>
  <r>
    <n v="202006"/>
    <x v="0"/>
    <x v="5"/>
    <x v="1"/>
    <x v="119"/>
    <x v="1"/>
    <x v="1"/>
    <x v="14"/>
    <x v="4259"/>
    <x v="0"/>
    <n v="388"/>
    <n v="219.48"/>
    <n v="168.52"/>
    <x v="0"/>
    <s v="STATIONERY1561601"/>
  </r>
  <r>
    <n v="202006"/>
    <x v="0"/>
    <x v="5"/>
    <x v="1"/>
    <x v="119"/>
    <x v="1"/>
    <x v="5"/>
    <x v="24"/>
    <x v="4260"/>
    <x v="66"/>
    <n v="24"/>
    <n v="13.92"/>
    <n v="10.08"/>
    <x v="0"/>
    <s v="HBA1562720"/>
  </r>
  <r>
    <n v="202006"/>
    <x v="0"/>
    <x v="5"/>
    <x v="1"/>
    <x v="119"/>
    <x v="1"/>
    <x v="5"/>
    <x v="23"/>
    <x v="4260"/>
    <x v="66"/>
    <n v="9.36"/>
    <n v="1.68"/>
    <n v="7.68"/>
    <x v="0"/>
    <s v="SAFETY AUTO &amp; TOOLS1562720"/>
  </r>
  <r>
    <n v="202006"/>
    <x v="0"/>
    <x v="5"/>
    <x v="1"/>
    <x v="119"/>
    <x v="1"/>
    <x v="3"/>
    <x v="15"/>
    <x v="4259"/>
    <x v="129"/>
    <n v="272"/>
    <n v="12.02"/>
    <n v="259.98"/>
    <x v="0"/>
    <s v="DECORATION CHARGES1561601"/>
  </r>
  <r>
    <n v="202006"/>
    <x v="0"/>
    <x v="5"/>
    <x v="1"/>
    <x v="119"/>
    <x v="1"/>
    <x v="3"/>
    <x v="15"/>
    <x v="4258"/>
    <x v="237"/>
    <n v="112.8"/>
    <n v="20.28"/>
    <n v="92.52"/>
    <x v="0"/>
    <s v="DECORATION CHARGES1562335"/>
  </r>
  <r>
    <n v="202006"/>
    <x v="0"/>
    <x v="5"/>
    <x v="1"/>
    <x v="121"/>
    <x v="1"/>
    <x v="2"/>
    <x v="5"/>
    <x v="4261"/>
    <x v="6"/>
    <n v="15.14"/>
    <n v="7.16"/>
    <n v="7.98"/>
    <x v="0"/>
    <s v="POLOS1561715"/>
  </r>
  <r>
    <n v="202006"/>
    <x v="0"/>
    <x v="5"/>
    <x v="1"/>
    <x v="121"/>
    <x v="1"/>
    <x v="2"/>
    <x v="5"/>
    <x v="4262"/>
    <x v="57"/>
    <n v="1277.72"/>
    <n v="635.54"/>
    <n v="642.18000000000006"/>
    <x v="0"/>
    <s v="POLOS1562002"/>
  </r>
  <r>
    <n v="202006"/>
    <x v="0"/>
    <x v="5"/>
    <x v="1"/>
    <x v="463"/>
    <x v="0"/>
    <x v="3"/>
    <x v="7"/>
    <x v="4263"/>
    <x v="13"/>
    <n v="11.94"/>
    <n v="56.58"/>
    <n v="-44.64"/>
    <x v="0"/>
    <s v="CATALOGUES1561845"/>
  </r>
  <r>
    <n v="202006"/>
    <x v="0"/>
    <x v="5"/>
    <x v="1"/>
    <x v="642"/>
    <x v="0"/>
    <x v="1"/>
    <x v="3"/>
    <x v="4264"/>
    <x v="7"/>
    <n v="0.72"/>
    <n v="0.28000000000000003"/>
    <n v="0.43999999999999995"/>
    <x v="0"/>
    <s v="WRITING1559057"/>
  </r>
  <r>
    <n v="202006"/>
    <x v="0"/>
    <x v="5"/>
    <x v="1"/>
    <x v="464"/>
    <x v="0"/>
    <x v="0"/>
    <x v="26"/>
    <x v="4265"/>
    <x v="6"/>
    <n v="5.48"/>
    <n v="3.12"/>
    <n v="2.3600000000000003"/>
    <x v="0"/>
    <s v="DUFFELS1562504"/>
  </r>
  <r>
    <n v="202006"/>
    <x v="0"/>
    <x v="5"/>
    <x v="1"/>
    <x v="464"/>
    <x v="0"/>
    <x v="7"/>
    <x v="31"/>
    <x v="4266"/>
    <x v="6"/>
    <n v="8.68"/>
    <n v="4.54"/>
    <n v="4.1399999999999997"/>
    <x v="0"/>
    <s v="MUGS &amp; TUMBLERS1558796"/>
  </r>
  <r>
    <n v="202006"/>
    <x v="0"/>
    <x v="5"/>
    <x v="1"/>
    <x v="464"/>
    <x v="0"/>
    <x v="9"/>
    <x v="28"/>
    <x v="4265"/>
    <x v="6"/>
    <n v="6.86"/>
    <n v="3.66"/>
    <n v="3.2"/>
    <x v="0"/>
    <s v="HEADWEAR1562504"/>
  </r>
  <r>
    <n v="202006"/>
    <x v="0"/>
    <x v="5"/>
    <x v="1"/>
    <x v="464"/>
    <x v="0"/>
    <x v="2"/>
    <x v="5"/>
    <x v="4265"/>
    <x v="98"/>
    <n v="125"/>
    <n v="59.5"/>
    <n v="65.5"/>
    <x v="0"/>
    <s v="POLOS1562504"/>
  </r>
  <r>
    <n v="202006"/>
    <x v="0"/>
    <x v="5"/>
    <x v="1"/>
    <x v="123"/>
    <x v="1"/>
    <x v="5"/>
    <x v="30"/>
    <x v="4267"/>
    <x v="95"/>
    <n v="859.6"/>
    <n v="436.02"/>
    <n v="423.58000000000004"/>
    <x v="0"/>
    <s v="OUTDOOR &amp; LEISURE1562133"/>
  </r>
  <r>
    <n v="202006"/>
    <x v="0"/>
    <x v="5"/>
    <x v="1"/>
    <x v="127"/>
    <x v="0"/>
    <x v="0"/>
    <x v="18"/>
    <x v="4268"/>
    <x v="34"/>
    <n v="2.2799999999999998"/>
    <n v="1.48"/>
    <n v="0.79999999999999982"/>
    <x v="0"/>
    <s v="BACKPACKS1560973"/>
  </r>
  <r>
    <n v="202006"/>
    <x v="0"/>
    <x v="5"/>
    <x v="1"/>
    <x v="127"/>
    <x v="0"/>
    <x v="0"/>
    <x v="20"/>
    <x v="4269"/>
    <x v="6"/>
    <n v="0.16"/>
    <n v="0.16"/>
    <n v="0"/>
    <x v="0"/>
    <s v="TOTES1561127"/>
  </r>
  <r>
    <n v="202006"/>
    <x v="0"/>
    <x v="5"/>
    <x v="1"/>
    <x v="129"/>
    <x v="1"/>
    <x v="0"/>
    <x v="19"/>
    <x v="4270"/>
    <x v="6"/>
    <n v="1.88"/>
    <n v="1.1000000000000001"/>
    <n v="0.7799999999999998"/>
    <x v="0"/>
    <s v="COOLERS1559577"/>
  </r>
  <r>
    <n v="202006"/>
    <x v="0"/>
    <x v="5"/>
    <x v="1"/>
    <x v="129"/>
    <x v="1"/>
    <x v="2"/>
    <x v="5"/>
    <x v="4271"/>
    <x v="193"/>
    <n v="255.36"/>
    <n v="150.91999999999999"/>
    <n v="104.44000000000003"/>
    <x v="0"/>
    <s v="POLOS1561906"/>
  </r>
  <r>
    <n v="202006"/>
    <x v="0"/>
    <x v="5"/>
    <x v="1"/>
    <x v="129"/>
    <x v="1"/>
    <x v="3"/>
    <x v="15"/>
    <x v="4271"/>
    <x v="59"/>
    <n v="294.39999999999998"/>
    <n v="6.64"/>
    <n v="287.76"/>
    <x v="0"/>
    <s v="DECORATION CHARGES1561906"/>
  </r>
  <r>
    <n v="202006"/>
    <x v="0"/>
    <x v="5"/>
    <x v="1"/>
    <x v="130"/>
    <x v="0"/>
    <x v="7"/>
    <x v="13"/>
    <x v="4272"/>
    <x v="7"/>
    <n v="34"/>
    <n v="21"/>
    <n v="13"/>
    <x v="0"/>
    <s v="SPORT BOTTLES1561921"/>
  </r>
  <r>
    <n v="202006"/>
    <x v="0"/>
    <x v="5"/>
    <x v="1"/>
    <x v="131"/>
    <x v="0"/>
    <x v="0"/>
    <x v="20"/>
    <x v="4273"/>
    <x v="48"/>
    <n v="25.5"/>
    <n v="13.52"/>
    <n v="11.98"/>
    <x v="0"/>
    <s v="TOTES1562231"/>
  </r>
  <r>
    <n v="202006"/>
    <x v="0"/>
    <x v="5"/>
    <x v="1"/>
    <x v="131"/>
    <x v="0"/>
    <x v="6"/>
    <x v="11"/>
    <x v="4273"/>
    <x v="6"/>
    <n v="66.459999999999994"/>
    <n v="30.62"/>
    <n v="35.839999999999989"/>
    <x v="0"/>
    <s v="AUDIO1562231"/>
  </r>
  <r>
    <n v="202006"/>
    <x v="0"/>
    <x v="5"/>
    <x v="1"/>
    <x v="133"/>
    <x v="0"/>
    <x v="1"/>
    <x v="2"/>
    <x v="4274"/>
    <x v="6"/>
    <n v="10.78"/>
    <n v="4.6399999999999997"/>
    <n v="6.14"/>
    <x v="0"/>
    <s v="UMBRELLAS1562101"/>
  </r>
  <r>
    <n v="202006"/>
    <x v="0"/>
    <x v="5"/>
    <x v="1"/>
    <x v="133"/>
    <x v="0"/>
    <x v="1"/>
    <x v="3"/>
    <x v="4275"/>
    <x v="15"/>
    <n v="319"/>
    <n v="194.78"/>
    <n v="124.22"/>
    <x v="0"/>
    <s v="WRITING1561583"/>
  </r>
  <r>
    <n v="202006"/>
    <x v="0"/>
    <x v="5"/>
    <x v="1"/>
    <x v="134"/>
    <x v="0"/>
    <x v="5"/>
    <x v="23"/>
    <x v="4276"/>
    <x v="15"/>
    <n v="689"/>
    <n v="325.83999999999997"/>
    <n v="363.16"/>
    <x v="0"/>
    <s v="SAFETY AUTO &amp; TOOLS1561790"/>
  </r>
  <r>
    <n v="202006"/>
    <x v="0"/>
    <x v="5"/>
    <x v="1"/>
    <x v="134"/>
    <x v="0"/>
    <x v="2"/>
    <x v="5"/>
    <x v="4277"/>
    <x v="434"/>
    <n v="978.04"/>
    <n v="596.16"/>
    <n v="381.88"/>
    <x v="0"/>
    <s v="POLOS1562695"/>
  </r>
  <r>
    <n v="202006"/>
    <x v="0"/>
    <x v="5"/>
    <x v="1"/>
    <x v="135"/>
    <x v="1"/>
    <x v="7"/>
    <x v="13"/>
    <x v="4278"/>
    <x v="13"/>
    <n v="15.4"/>
    <n v="3.78"/>
    <n v="11.620000000000001"/>
    <x v="0"/>
    <s v="SPORT BOTTLES1562052"/>
  </r>
  <r>
    <n v="202006"/>
    <x v="0"/>
    <x v="5"/>
    <x v="1"/>
    <x v="135"/>
    <x v="1"/>
    <x v="1"/>
    <x v="2"/>
    <x v="4279"/>
    <x v="7"/>
    <n v="47.96"/>
    <n v="18.78"/>
    <n v="29.18"/>
    <x v="0"/>
    <s v="UMBRELLAS1562039"/>
  </r>
  <r>
    <n v="202006"/>
    <x v="0"/>
    <x v="5"/>
    <x v="1"/>
    <x v="135"/>
    <x v="1"/>
    <x v="1"/>
    <x v="3"/>
    <x v="4279"/>
    <x v="8"/>
    <n v="80.02"/>
    <n v="37.119999999999997"/>
    <n v="42.9"/>
    <x v="0"/>
    <s v="WRITING1562039"/>
  </r>
  <r>
    <n v="202006"/>
    <x v="0"/>
    <x v="5"/>
    <x v="1"/>
    <x v="135"/>
    <x v="1"/>
    <x v="6"/>
    <x v="11"/>
    <x v="4280"/>
    <x v="6"/>
    <n v="29.2"/>
    <n v="22.98"/>
    <n v="6.2199999999999989"/>
    <x v="0"/>
    <s v="AUDIO1562095"/>
  </r>
  <r>
    <n v="202006"/>
    <x v="0"/>
    <x v="5"/>
    <x v="1"/>
    <x v="135"/>
    <x v="1"/>
    <x v="6"/>
    <x v="12"/>
    <x v="4279"/>
    <x v="7"/>
    <n v="19.760000000000002"/>
    <n v="10.8"/>
    <n v="8.9600000000000009"/>
    <x v="0"/>
    <s v="POWER1562039"/>
  </r>
  <r>
    <n v="202006"/>
    <x v="0"/>
    <x v="5"/>
    <x v="1"/>
    <x v="136"/>
    <x v="1"/>
    <x v="9"/>
    <x v="28"/>
    <x v="4281"/>
    <x v="7"/>
    <n v="2.48"/>
    <n v="1.66"/>
    <n v="0.82000000000000006"/>
    <x v="0"/>
    <s v="HEADWEAR1562042"/>
  </r>
  <r>
    <n v="202006"/>
    <x v="0"/>
    <x v="5"/>
    <x v="1"/>
    <x v="136"/>
    <x v="1"/>
    <x v="1"/>
    <x v="3"/>
    <x v="4282"/>
    <x v="152"/>
    <n v="500"/>
    <n v="358.9"/>
    <n v="141.10000000000002"/>
    <x v="0"/>
    <s v="WRITING1561602"/>
  </r>
  <r>
    <n v="202006"/>
    <x v="0"/>
    <x v="5"/>
    <x v="1"/>
    <x v="136"/>
    <x v="1"/>
    <x v="2"/>
    <x v="5"/>
    <x v="4283"/>
    <x v="72"/>
    <n v="337.5"/>
    <n v="235.6"/>
    <n v="101.9"/>
    <x v="0"/>
    <s v="POLOS1561707"/>
  </r>
  <r>
    <n v="202006"/>
    <x v="0"/>
    <x v="5"/>
    <x v="1"/>
    <x v="136"/>
    <x v="1"/>
    <x v="2"/>
    <x v="6"/>
    <x v="4281"/>
    <x v="14"/>
    <n v="110.8"/>
    <n v="62.78"/>
    <n v="48.019999999999996"/>
    <x v="0"/>
    <s v="T-SHIRTS &amp; ACTIVE TOPS1562042"/>
  </r>
  <r>
    <n v="202006"/>
    <x v="0"/>
    <x v="5"/>
    <x v="1"/>
    <x v="136"/>
    <x v="1"/>
    <x v="6"/>
    <x v="11"/>
    <x v="1563"/>
    <x v="6"/>
    <n v="11.08"/>
    <n v="9.64"/>
    <n v="1.4399999999999995"/>
    <x v="0"/>
    <s v="AUDIO1557217"/>
  </r>
  <r>
    <n v="202006"/>
    <x v="0"/>
    <x v="5"/>
    <x v="1"/>
    <x v="139"/>
    <x v="1"/>
    <x v="0"/>
    <x v="18"/>
    <x v="4284"/>
    <x v="133"/>
    <n v="18.16"/>
    <n v="10.36"/>
    <n v="7.8000000000000007"/>
    <x v="0"/>
    <s v="BACKPACKS1562157"/>
  </r>
  <r>
    <n v="202006"/>
    <x v="0"/>
    <x v="5"/>
    <x v="1"/>
    <x v="139"/>
    <x v="1"/>
    <x v="0"/>
    <x v="20"/>
    <x v="4284"/>
    <x v="6"/>
    <n v="1.48"/>
    <n v="0.74"/>
    <n v="0.74"/>
    <x v="0"/>
    <s v="TOTES1562157"/>
  </r>
  <r>
    <n v="202006"/>
    <x v="0"/>
    <x v="5"/>
    <x v="1"/>
    <x v="139"/>
    <x v="1"/>
    <x v="1"/>
    <x v="17"/>
    <x v="4285"/>
    <x v="21"/>
    <n v="170"/>
    <n v="120"/>
    <n v="50"/>
    <x v="0"/>
    <s v="GENERAL1561486"/>
  </r>
  <r>
    <n v="202006"/>
    <x v="0"/>
    <x v="5"/>
    <x v="1"/>
    <x v="139"/>
    <x v="1"/>
    <x v="1"/>
    <x v="17"/>
    <x v="4286"/>
    <x v="18"/>
    <n v="240"/>
    <n v="180"/>
    <n v="60"/>
    <x v="0"/>
    <s v="GENERAL1561489"/>
  </r>
  <r>
    <n v="202006"/>
    <x v="0"/>
    <x v="5"/>
    <x v="1"/>
    <x v="139"/>
    <x v="1"/>
    <x v="1"/>
    <x v="17"/>
    <x v="4287"/>
    <x v="36"/>
    <n v="480"/>
    <n v="375"/>
    <n v="105"/>
    <x v="0"/>
    <s v="GENERAL1561957"/>
  </r>
  <r>
    <n v="202006"/>
    <x v="0"/>
    <x v="5"/>
    <x v="1"/>
    <x v="465"/>
    <x v="1"/>
    <x v="7"/>
    <x v="13"/>
    <x v="4288"/>
    <x v="7"/>
    <n v="16.559999999999999"/>
    <n v="7.74"/>
    <n v="8.8199999999999985"/>
    <x v="0"/>
    <s v="SPORT BOTTLES1562537"/>
  </r>
  <r>
    <n v="202006"/>
    <x v="0"/>
    <x v="5"/>
    <x v="1"/>
    <x v="465"/>
    <x v="1"/>
    <x v="1"/>
    <x v="14"/>
    <x v="4289"/>
    <x v="7"/>
    <n v="4.04"/>
    <n v="1.36"/>
    <n v="2.6799999999999997"/>
    <x v="0"/>
    <s v="STATIONERY1561855"/>
  </r>
  <r>
    <n v="202006"/>
    <x v="0"/>
    <x v="5"/>
    <x v="1"/>
    <x v="571"/>
    <x v="0"/>
    <x v="7"/>
    <x v="13"/>
    <x v="4290"/>
    <x v="16"/>
    <n v="212"/>
    <n v="131.13999999999999"/>
    <n v="80.860000000000014"/>
    <x v="0"/>
    <s v="SPORT BOTTLES1561955"/>
  </r>
  <r>
    <n v="202006"/>
    <x v="0"/>
    <x v="5"/>
    <x v="1"/>
    <x v="571"/>
    <x v="0"/>
    <x v="5"/>
    <x v="24"/>
    <x v="4291"/>
    <x v="9"/>
    <n v="12"/>
    <n v="1.92"/>
    <n v="10.08"/>
    <x v="0"/>
    <s v="HBA1561722"/>
  </r>
  <r>
    <n v="202006"/>
    <x v="0"/>
    <x v="5"/>
    <x v="1"/>
    <x v="571"/>
    <x v="0"/>
    <x v="3"/>
    <x v="15"/>
    <x v="4290"/>
    <x v="42"/>
    <n v="134"/>
    <n v="23.18"/>
    <n v="110.82"/>
    <x v="0"/>
    <s v="DECORATION CHARGES1561955"/>
  </r>
  <r>
    <n v="202006"/>
    <x v="0"/>
    <x v="5"/>
    <x v="1"/>
    <x v="466"/>
    <x v="0"/>
    <x v="9"/>
    <x v="28"/>
    <x v="4292"/>
    <x v="8"/>
    <n v="8"/>
    <n v="4.5599999999999996"/>
    <n v="3.4400000000000004"/>
    <x v="0"/>
    <s v="HEADWEAR1562447"/>
  </r>
  <r>
    <n v="202006"/>
    <x v="0"/>
    <x v="5"/>
    <x v="1"/>
    <x v="466"/>
    <x v="0"/>
    <x v="2"/>
    <x v="5"/>
    <x v="4293"/>
    <x v="79"/>
    <n v="149.69999999999999"/>
    <n v="90.36"/>
    <n v="59.339999999999989"/>
    <x v="0"/>
    <s v="POLOS1562362"/>
  </r>
  <r>
    <n v="202006"/>
    <x v="0"/>
    <x v="5"/>
    <x v="1"/>
    <x v="468"/>
    <x v="0"/>
    <x v="8"/>
    <x v="16"/>
    <x v="4294"/>
    <x v="16"/>
    <n v="332"/>
    <n v="286"/>
    <n v="46"/>
    <x v="0"/>
    <s v="MEMORY1561539"/>
  </r>
  <r>
    <n v="202006"/>
    <x v="0"/>
    <x v="5"/>
    <x v="1"/>
    <x v="468"/>
    <x v="0"/>
    <x v="8"/>
    <x v="16"/>
    <x v="4295"/>
    <x v="12"/>
    <n v="132"/>
    <n v="125.7"/>
    <n v="6.2999999999999972"/>
    <x v="0"/>
    <s v="MEMORY1562214"/>
  </r>
  <r>
    <n v="202006"/>
    <x v="0"/>
    <x v="5"/>
    <x v="1"/>
    <x v="468"/>
    <x v="0"/>
    <x v="3"/>
    <x v="15"/>
    <x v="4295"/>
    <x v="144"/>
    <n v="77.400000000000006"/>
    <n v="18.48"/>
    <n v="58.92"/>
    <x v="0"/>
    <s v="DECORATION CHARGES1562214"/>
  </r>
  <r>
    <n v="202006"/>
    <x v="0"/>
    <x v="5"/>
    <x v="1"/>
    <x v="145"/>
    <x v="1"/>
    <x v="2"/>
    <x v="5"/>
    <x v="4296"/>
    <x v="8"/>
    <n v="60.56"/>
    <n v="29.9"/>
    <n v="30.660000000000004"/>
    <x v="0"/>
    <s v="POLOS1562598"/>
  </r>
  <r>
    <n v="202006"/>
    <x v="0"/>
    <x v="5"/>
    <x v="1"/>
    <x v="469"/>
    <x v="0"/>
    <x v="2"/>
    <x v="5"/>
    <x v="4297"/>
    <x v="123"/>
    <n v="744.56"/>
    <n v="374.16"/>
    <n v="370.39999999999992"/>
    <x v="0"/>
    <s v="POLOS1561831"/>
  </r>
  <r>
    <n v="202006"/>
    <x v="0"/>
    <x v="5"/>
    <x v="1"/>
    <x v="471"/>
    <x v="0"/>
    <x v="2"/>
    <x v="4"/>
    <x v="4298"/>
    <x v="6"/>
    <n v="32.94"/>
    <n v="16.760000000000002"/>
    <n v="16.179999999999996"/>
    <x v="0"/>
    <s v="FLEECE &amp; KNITS1562333"/>
  </r>
  <r>
    <n v="202006"/>
    <x v="0"/>
    <x v="5"/>
    <x v="1"/>
    <x v="471"/>
    <x v="0"/>
    <x v="4"/>
    <x v="34"/>
    <x v="4299"/>
    <x v="6"/>
    <n v="39.979999999999997"/>
    <n v="18.600000000000001"/>
    <n v="21.379999999999995"/>
    <x v="0"/>
    <s v="VESTS-BODYWARMERS1562198"/>
  </r>
  <r>
    <n v="202006"/>
    <x v="0"/>
    <x v="5"/>
    <x v="1"/>
    <x v="471"/>
    <x v="0"/>
    <x v="10"/>
    <x v="36"/>
    <x v="4300"/>
    <x v="140"/>
    <n v="280.82"/>
    <n v="138.5"/>
    <n v="142.32"/>
    <x v="0"/>
    <s v="SHIRTS1562067"/>
  </r>
  <r>
    <n v="202006"/>
    <x v="0"/>
    <x v="5"/>
    <x v="1"/>
    <x v="622"/>
    <x v="0"/>
    <x v="1"/>
    <x v="17"/>
    <x v="4301"/>
    <x v="32"/>
    <n v="400"/>
    <n v="280"/>
    <n v="120"/>
    <x v="0"/>
    <s v="GENERAL1561902"/>
  </r>
  <r>
    <n v="202006"/>
    <x v="0"/>
    <x v="5"/>
    <x v="1"/>
    <x v="147"/>
    <x v="1"/>
    <x v="7"/>
    <x v="13"/>
    <x v="4302"/>
    <x v="2"/>
    <n v="179.8"/>
    <n v="82.84"/>
    <n v="96.960000000000008"/>
    <x v="0"/>
    <s v="SPORT BOTTLES1562332"/>
  </r>
  <r>
    <n v="202006"/>
    <x v="0"/>
    <x v="5"/>
    <x v="1"/>
    <x v="148"/>
    <x v="0"/>
    <x v="5"/>
    <x v="22"/>
    <x v="4303"/>
    <x v="6"/>
    <n v="3.66"/>
    <n v="1.6"/>
    <n v="2.06"/>
    <x v="0"/>
    <s v="LIGHTING1562418"/>
  </r>
  <r>
    <n v="202006"/>
    <x v="0"/>
    <x v="5"/>
    <x v="1"/>
    <x v="148"/>
    <x v="0"/>
    <x v="5"/>
    <x v="23"/>
    <x v="4303"/>
    <x v="6"/>
    <n v="3.2"/>
    <n v="2"/>
    <n v="1.2000000000000002"/>
    <x v="0"/>
    <s v="SAFETY AUTO &amp; TOOLS1562418"/>
  </r>
  <r>
    <n v="202006"/>
    <x v="0"/>
    <x v="5"/>
    <x v="1"/>
    <x v="148"/>
    <x v="0"/>
    <x v="10"/>
    <x v="36"/>
    <x v="4303"/>
    <x v="79"/>
    <n v="462.3"/>
    <n v="199.64"/>
    <n v="262.66000000000003"/>
    <x v="0"/>
    <s v="SHIRTS1562418"/>
  </r>
  <r>
    <n v="202006"/>
    <x v="0"/>
    <x v="5"/>
    <x v="1"/>
    <x v="149"/>
    <x v="0"/>
    <x v="1"/>
    <x v="3"/>
    <x v="4304"/>
    <x v="7"/>
    <n v="39.08"/>
    <n v="23.54"/>
    <n v="15.54"/>
    <x v="0"/>
    <s v="WRITING1561506"/>
  </r>
  <r>
    <n v="202006"/>
    <x v="0"/>
    <x v="5"/>
    <x v="1"/>
    <x v="150"/>
    <x v="1"/>
    <x v="0"/>
    <x v="19"/>
    <x v="4305"/>
    <x v="6"/>
    <n v="3.38"/>
    <n v="1.46"/>
    <n v="1.92"/>
    <x v="0"/>
    <s v="COOLERS1560366"/>
  </r>
  <r>
    <n v="202006"/>
    <x v="0"/>
    <x v="5"/>
    <x v="1"/>
    <x v="151"/>
    <x v="1"/>
    <x v="2"/>
    <x v="5"/>
    <x v="4306"/>
    <x v="91"/>
    <n v="2666.4"/>
    <n v="1392.7"/>
    <n v="1273.7"/>
    <x v="0"/>
    <s v="POLOS1562453"/>
  </r>
  <r>
    <n v="202006"/>
    <x v="0"/>
    <x v="5"/>
    <x v="1"/>
    <x v="152"/>
    <x v="1"/>
    <x v="5"/>
    <x v="24"/>
    <x v="4307"/>
    <x v="7"/>
    <n v="4"/>
    <n v="5.9"/>
    <n v="-1.9000000000000004"/>
    <x v="0"/>
    <s v="HBA1561988"/>
  </r>
  <r>
    <n v="202006"/>
    <x v="0"/>
    <x v="5"/>
    <x v="1"/>
    <x v="472"/>
    <x v="1"/>
    <x v="5"/>
    <x v="24"/>
    <x v="4308"/>
    <x v="7"/>
    <n v="4"/>
    <n v="4.5999999999999996"/>
    <n v="-0.59999999999999964"/>
    <x v="0"/>
    <s v="HBA1562801"/>
  </r>
  <r>
    <n v="202006"/>
    <x v="0"/>
    <x v="5"/>
    <x v="1"/>
    <x v="472"/>
    <x v="1"/>
    <x v="5"/>
    <x v="23"/>
    <x v="4309"/>
    <x v="131"/>
    <n v="1320"/>
    <n v="484.42"/>
    <n v="835.57999999999993"/>
    <x v="0"/>
    <s v="SAFETY AUTO &amp; TOOLS1561378"/>
  </r>
  <r>
    <n v="202006"/>
    <x v="0"/>
    <x v="5"/>
    <x v="1"/>
    <x v="472"/>
    <x v="1"/>
    <x v="3"/>
    <x v="15"/>
    <x v="4309"/>
    <x v="518"/>
    <n v="801.6"/>
    <n v="97.08"/>
    <n v="704.52"/>
    <x v="0"/>
    <s v="DECORATION CHARGES1561378"/>
  </r>
  <r>
    <n v="202006"/>
    <x v="0"/>
    <x v="5"/>
    <x v="1"/>
    <x v="154"/>
    <x v="1"/>
    <x v="9"/>
    <x v="28"/>
    <x v="4310"/>
    <x v="102"/>
    <n v="70.48"/>
    <n v="41.04"/>
    <n v="29.440000000000005"/>
    <x v="0"/>
    <s v="HEADWEAR1561731"/>
  </r>
  <r>
    <n v="202006"/>
    <x v="0"/>
    <x v="5"/>
    <x v="1"/>
    <x v="154"/>
    <x v="1"/>
    <x v="9"/>
    <x v="28"/>
    <x v="4311"/>
    <x v="30"/>
    <n v="910"/>
    <n v="838.8"/>
    <n v="71.200000000000045"/>
    <x v="0"/>
    <s v="HEADWEAR1562343"/>
  </r>
  <r>
    <n v="202006"/>
    <x v="0"/>
    <x v="5"/>
    <x v="1"/>
    <x v="155"/>
    <x v="0"/>
    <x v="0"/>
    <x v="18"/>
    <x v="4312"/>
    <x v="0"/>
    <n v="160"/>
    <n v="86.12"/>
    <n v="73.88"/>
    <x v="0"/>
    <s v="BACKPACKS1562257"/>
  </r>
  <r>
    <n v="202006"/>
    <x v="0"/>
    <x v="5"/>
    <x v="1"/>
    <x v="155"/>
    <x v="0"/>
    <x v="5"/>
    <x v="24"/>
    <x v="4313"/>
    <x v="16"/>
    <n v="456"/>
    <n v="280"/>
    <n v="176"/>
    <x v="0"/>
    <s v="HBA1562180"/>
  </r>
  <r>
    <n v="202006"/>
    <x v="0"/>
    <x v="5"/>
    <x v="1"/>
    <x v="155"/>
    <x v="0"/>
    <x v="3"/>
    <x v="15"/>
    <x v="4312"/>
    <x v="129"/>
    <n v="228"/>
    <n v="33.58"/>
    <n v="194.42000000000002"/>
    <x v="0"/>
    <s v="DECORATION CHARGES1562257"/>
  </r>
  <r>
    <n v="202006"/>
    <x v="0"/>
    <x v="5"/>
    <x v="1"/>
    <x v="157"/>
    <x v="1"/>
    <x v="5"/>
    <x v="23"/>
    <x v="4314"/>
    <x v="9"/>
    <n v="3.48"/>
    <n v="0.72"/>
    <n v="2.76"/>
    <x v="0"/>
    <s v="SAFETY AUTO &amp; TOOLS1561375"/>
  </r>
  <r>
    <n v="202006"/>
    <x v="0"/>
    <x v="5"/>
    <x v="1"/>
    <x v="157"/>
    <x v="1"/>
    <x v="5"/>
    <x v="23"/>
    <x v="4315"/>
    <x v="18"/>
    <n v="290"/>
    <n v="80.739999999999995"/>
    <n v="209.26"/>
    <x v="0"/>
    <s v="SAFETY AUTO &amp; TOOLS1561517"/>
  </r>
  <r>
    <n v="202006"/>
    <x v="0"/>
    <x v="5"/>
    <x v="1"/>
    <x v="157"/>
    <x v="1"/>
    <x v="3"/>
    <x v="15"/>
    <x v="4315"/>
    <x v="19"/>
    <n v="200"/>
    <n v="27.88"/>
    <n v="172.12"/>
    <x v="0"/>
    <s v="DECORATION CHARGES1561517"/>
  </r>
  <r>
    <n v="202006"/>
    <x v="0"/>
    <x v="5"/>
    <x v="1"/>
    <x v="162"/>
    <x v="1"/>
    <x v="0"/>
    <x v="18"/>
    <x v="4316"/>
    <x v="7"/>
    <n v="76.459999999999994"/>
    <n v="32.46"/>
    <n v="43.999999999999993"/>
    <x v="0"/>
    <s v="BACKPACKS1562566"/>
  </r>
  <r>
    <n v="202006"/>
    <x v="0"/>
    <x v="5"/>
    <x v="1"/>
    <x v="162"/>
    <x v="1"/>
    <x v="1"/>
    <x v="17"/>
    <x v="4317"/>
    <x v="18"/>
    <n v="320"/>
    <n v="260"/>
    <n v="60"/>
    <x v="0"/>
    <s v="GENERAL1561380"/>
  </r>
  <r>
    <n v="202006"/>
    <x v="0"/>
    <x v="5"/>
    <x v="1"/>
    <x v="162"/>
    <x v="1"/>
    <x v="1"/>
    <x v="14"/>
    <x v="4318"/>
    <x v="6"/>
    <n v="1.98"/>
    <n v="1.02"/>
    <n v="0.96"/>
    <x v="0"/>
    <s v="STATIONERY1559337"/>
  </r>
  <r>
    <n v="202006"/>
    <x v="0"/>
    <x v="5"/>
    <x v="1"/>
    <x v="162"/>
    <x v="1"/>
    <x v="1"/>
    <x v="2"/>
    <x v="4319"/>
    <x v="15"/>
    <n v="399"/>
    <n v="215.6"/>
    <n v="183.4"/>
    <x v="0"/>
    <s v="UMBRELLAS1562353"/>
  </r>
  <r>
    <n v="202006"/>
    <x v="0"/>
    <x v="5"/>
    <x v="1"/>
    <x v="163"/>
    <x v="1"/>
    <x v="9"/>
    <x v="28"/>
    <x v="4320"/>
    <x v="7"/>
    <n v="4.3600000000000003"/>
    <n v="4.12"/>
    <n v="0.24000000000000021"/>
    <x v="0"/>
    <s v="HEADWEAR1562550"/>
  </r>
  <r>
    <n v="202006"/>
    <x v="0"/>
    <x v="5"/>
    <x v="1"/>
    <x v="163"/>
    <x v="1"/>
    <x v="2"/>
    <x v="4"/>
    <x v="4321"/>
    <x v="34"/>
    <n v="73.94"/>
    <n v="68.42"/>
    <n v="5.519999999999996"/>
    <x v="0"/>
    <s v="FLEECE &amp; KNITS1562056"/>
  </r>
  <r>
    <n v="202006"/>
    <x v="0"/>
    <x v="5"/>
    <x v="1"/>
    <x v="163"/>
    <x v="1"/>
    <x v="4"/>
    <x v="8"/>
    <x v="4321"/>
    <x v="98"/>
    <n v="391.52"/>
    <n v="154.46"/>
    <n v="237.05999999999997"/>
    <x v="0"/>
    <s v="JACKETS1562056"/>
  </r>
  <r>
    <n v="202006"/>
    <x v="0"/>
    <x v="5"/>
    <x v="1"/>
    <x v="164"/>
    <x v="1"/>
    <x v="0"/>
    <x v="18"/>
    <x v="4322"/>
    <x v="152"/>
    <n v="1900"/>
    <n v="1231.18"/>
    <n v="668.81999999999994"/>
    <x v="0"/>
    <s v="BACKPACKS1562608"/>
  </r>
  <r>
    <n v="202006"/>
    <x v="0"/>
    <x v="5"/>
    <x v="1"/>
    <x v="164"/>
    <x v="1"/>
    <x v="1"/>
    <x v="17"/>
    <x v="4323"/>
    <x v="113"/>
    <n v="1200"/>
    <n v="900"/>
    <n v="300"/>
    <x v="0"/>
    <s v="GENERAL1561381"/>
  </r>
  <r>
    <n v="202006"/>
    <x v="0"/>
    <x v="5"/>
    <x v="1"/>
    <x v="165"/>
    <x v="1"/>
    <x v="2"/>
    <x v="5"/>
    <x v="4324"/>
    <x v="7"/>
    <n v="30.28"/>
    <n v="15.3"/>
    <n v="14.98"/>
    <x v="0"/>
    <s v="POLOS1562230"/>
  </r>
  <r>
    <n v="202006"/>
    <x v="0"/>
    <x v="5"/>
    <x v="1"/>
    <x v="165"/>
    <x v="1"/>
    <x v="4"/>
    <x v="8"/>
    <x v="4324"/>
    <x v="6"/>
    <n v="41.98"/>
    <n v="19.760000000000002"/>
    <n v="22.219999999999995"/>
    <x v="0"/>
    <s v="JACKETS1562230"/>
  </r>
  <r>
    <n v="202006"/>
    <x v="0"/>
    <x v="5"/>
    <x v="1"/>
    <x v="168"/>
    <x v="0"/>
    <x v="5"/>
    <x v="24"/>
    <x v="4325"/>
    <x v="34"/>
    <n v="6"/>
    <n v="0.96"/>
    <n v="5.04"/>
    <x v="0"/>
    <s v="HBA1561675"/>
  </r>
  <r>
    <n v="202006"/>
    <x v="0"/>
    <x v="5"/>
    <x v="1"/>
    <x v="477"/>
    <x v="1"/>
    <x v="1"/>
    <x v="17"/>
    <x v="4326"/>
    <x v="18"/>
    <n v="380"/>
    <n v="290"/>
    <n v="90"/>
    <x v="0"/>
    <s v="GENERAL1562217"/>
  </r>
  <r>
    <n v="202006"/>
    <x v="0"/>
    <x v="5"/>
    <x v="1"/>
    <x v="170"/>
    <x v="1"/>
    <x v="2"/>
    <x v="5"/>
    <x v="4327"/>
    <x v="7"/>
    <n v="29.16"/>
    <n v="15.3"/>
    <n v="13.86"/>
    <x v="0"/>
    <s v="POLOS1561689"/>
  </r>
  <r>
    <n v="202006"/>
    <x v="0"/>
    <x v="5"/>
    <x v="1"/>
    <x v="170"/>
    <x v="1"/>
    <x v="2"/>
    <x v="5"/>
    <x v="4328"/>
    <x v="8"/>
    <n v="71.92"/>
    <n v="38.520000000000003"/>
    <n v="33.4"/>
    <x v="0"/>
    <s v="POLOS1562357"/>
  </r>
  <r>
    <n v="202006"/>
    <x v="0"/>
    <x v="5"/>
    <x v="1"/>
    <x v="170"/>
    <x v="1"/>
    <x v="2"/>
    <x v="5"/>
    <x v="4329"/>
    <x v="98"/>
    <n v="143.84"/>
    <n v="78.459999999999994"/>
    <n v="65.38000000000001"/>
    <x v="0"/>
    <s v="POLOS1562738"/>
  </r>
  <r>
    <n v="202006"/>
    <x v="0"/>
    <x v="5"/>
    <x v="1"/>
    <x v="170"/>
    <x v="1"/>
    <x v="2"/>
    <x v="6"/>
    <x v="4327"/>
    <x v="98"/>
    <n v="88.64"/>
    <n v="44.18"/>
    <n v="44.46"/>
    <x v="0"/>
    <s v="T-SHIRTS &amp; ACTIVE TOPS1561689"/>
  </r>
  <r>
    <n v="202006"/>
    <x v="0"/>
    <x v="5"/>
    <x v="1"/>
    <x v="479"/>
    <x v="0"/>
    <x v="5"/>
    <x v="30"/>
    <x v="4330"/>
    <x v="6"/>
    <n v="3.14"/>
    <n v="1.72"/>
    <n v="1.4200000000000002"/>
    <x v="0"/>
    <s v="OUTDOOR &amp; LEISURE1560690"/>
  </r>
  <r>
    <n v="202006"/>
    <x v="0"/>
    <x v="5"/>
    <x v="1"/>
    <x v="479"/>
    <x v="0"/>
    <x v="5"/>
    <x v="30"/>
    <x v="4331"/>
    <x v="519"/>
    <n v="7872.3"/>
    <n v="3897.4"/>
    <n v="3974.9"/>
    <x v="0"/>
    <s v="OUTDOOR &amp; LEISURE1561623"/>
  </r>
  <r>
    <n v="202006"/>
    <x v="0"/>
    <x v="5"/>
    <x v="1"/>
    <x v="479"/>
    <x v="0"/>
    <x v="5"/>
    <x v="40"/>
    <x v="4331"/>
    <x v="261"/>
    <n v="628.79999999999995"/>
    <n v="390.94"/>
    <n v="237.85999999999996"/>
    <x v="0"/>
    <s v="TOWELS1561623"/>
  </r>
  <r>
    <n v="202006"/>
    <x v="0"/>
    <x v="5"/>
    <x v="1"/>
    <x v="172"/>
    <x v="1"/>
    <x v="5"/>
    <x v="23"/>
    <x v="4332"/>
    <x v="7"/>
    <n v="1.96"/>
    <n v="0.28000000000000003"/>
    <n v="1.68"/>
    <x v="0"/>
    <s v="SAFETY AUTO &amp; TOOLS1560869"/>
  </r>
  <r>
    <n v="202006"/>
    <x v="0"/>
    <x v="5"/>
    <x v="1"/>
    <x v="173"/>
    <x v="1"/>
    <x v="1"/>
    <x v="14"/>
    <x v="4333"/>
    <x v="16"/>
    <n v="418"/>
    <n v="184.82"/>
    <n v="233.18"/>
    <x v="0"/>
    <s v="STATIONERY1561699"/>
  </r>
  <r>
    <n v="202006"/>
    <x v="0"/>
    <x v="5"/>
    <x v="1"/>
    <x v="173"/>
    <x v="1"/>
    <x v="1"/>
    <x v="14"/>
    <x v="4334"/>
    <x v="34"/>
    <n v="12.54"/>
    <n v="5.54"/>
    <n v="6.9999999999999991"/>
    <x v="0"/>
    <s v="STATIONERY1562168"/>
  </r>
  <r>
    <n v="202006"/>
    <x v="0"/>
    <x v="5"/>
    <x v="1"/>
    <x v="173"/>
    <x v="1"/>
    <x v="5"/>
    <x v="23"/>
    <x v="4335"/>
    <x v="21"/>
    <n v="245"/>
    <n v="18.54"/>
    <n v="226.46"/>
    <x v="0"/>
    <s v="SAFETY AUTO &amp; TOOLS1561480"/>
  </r>
  <r>
    <n v="202006"/>
    <x v="0"/>
    <x v="5"/>
    <x v="1"/>
    <x v="175"/>
    <x v="1"/>
    <x v="5"/>
    <x v="24"/>
    <x v="4336"/>
    <x v="16"/>
    <n v="558"/>
    <n v="296"/>
    <n v="262"/>
    <x v="0"/>
    <s v="HBA1562650"/>
  </r>
  <r>
    <n v="202006"/>
    <x v="0"/>
    <x v="5"/>
    <x v="1"/>
    <x v="175"/>
    <x v="1"/>
    <x v="5"/>
    <x v="24"/>
    <x v="4337"/>
    <x v="16"/>
    <n v="538"/>
    <n v="296"/>
    <n v="242"/>
    <x v="0"/>
    <s v="HBA1562651"/>
  </r>
  <r>
    <n v="202006"/>
    <x v="0"/>
    <x v="5"/>
    <x v="1"/>
    <x v="175"/>
    <x v="1"/>
    <x v="5"/>
    <x v="10"/>
    <x v="4338"/>
    <x v="21"/>
    <n v="1495"/>
    <n v="883.48"/>
    <n v="611.52"/>
    <x v="0"/>
    <s v="HOUSEWARES1561681"/>
  </r>
  <r>
    <n v="202006"/>
    <x v="0"/>
    <x v="5"/>
    <x v="1"/>
    <x v="175"/>
    <x v="1"/>
    <x v="6"/>
    <x v="32"/>
    <x v="4338"/>
    <x v="9"/>
    <n v="2.2799999999999998"/>
    <n v="0.84"/>
    <n v="1.44"/>
    <x v="0"/>
    <s v="GENERAL TECH1561681"/>
  </r>
  <r>
    <n v="202006"/>
    <x v="0"/>
    <x v="5"/>
    <x v="1"/>
    <x v="572"/>
    <x v="0"/>
    <x v="0"/>
    <x v="18"/>
    <x v="4339"/>
    <x v="7"/>
    <n v="5.28"/>
    <n v="2.2200000000000002"/>
    <n v="3.06"/>
    <x v="0"/>
    <s v="BACKPACKS1562568"/>
  </r>
  <r>
    <n v="202006"/>
    <x v="0"/>
    <x v="5"/>
    <x v="1"/>
    <x v="572"/>
    <x v="0"/>
    <x v="0"/>
    <x v="26"/>
    <x v="4339"/>
    <x v="16"/>
    <n v="548"/>
    <n v="316.18"/>
    <n v="231.82"/>
    <x v="0"/>
    <s v="DUFFELS1562568"/>
  </r>
  <r>
    <n v="202006"/>
    <x v="0"/>
    <x v="5"/>
    <x v="1"/>
    <x v="572"/>
    <x v="0"/>
    <x v="1"/>
    <x v="17"/>
    <x v="4340"/>
    <x v="73"/>
    <n v="720"/>
    <n v="480"/>
    <n v="240"/>
    <x v="0"/>
    <s v="GENERAL1562455"/>
  </r>
  <r>
    <n v="202006"/>
    <x v="0"/>
    <x v="5"/>
    <x v="1"/>
    <x v="572"/>
    <x v="0"/>
    <x v="5"/>
    <x v="10"/>
    <x v="4339"/>
    <x v="7"/>
    <n v="17.96"/>
    <n v="10.66"/>
    <n v="7.3000000000000007"/>
    <x v="0"/>
    <s v="HOUSEWARES1562568"/>
  </r>
  <r>
    <n v="202006"/>
    <x v="0"/>
    <x v="5"/>
    <x v="1"/>
    <x v="572"/>
    <x v="0"/>
    <x v="2"/>
    <x v="5"/>
    <x v="4339"/>
    <x v="22"/>
    <n v="1180.8"/>
    <n v="557.79999999999995"/>
    <n v="623"/>
    <x v="0"/>
    <s v="POLOS1562568"/>
  </r>
  <r>
    <n v="202006"/>
    <x v="0"/>
    <x v="5"/>
    <x v="1"/>
    <x v="177"/>
    <x v="1"/>
    <x v="2"/>
    <x v="5"/>
    <x v="4341"/>
    <x v="85"/>
    <n v="196.86"/>
    <n v="113.06"/>
    <n v="83.800000000000011"/>
    <x v="0"/>
    <s v="POLOS1562538"/>
  </r>
  <r>
    <n v="202006"/>
    <x v="0"/>
    <x v="5"/>
    <x v="1"/>
    <x v="177"/>
    <x v="1"/>
    <x v="10"/>
    <x v="36"/>
    <x v="4342"/>
    <x v="2"/>
    <n v="318.10000000000002"/>
    <n v="156.38"/>
    <n v="161.72000000000003"/>
    <x v="0"/>
    <s v="SHIRTS1562791"/>
  </r>
  <r>
    <n v="202006"/>
    <x v="0"/>
    <x v="5"/>
    <x v="1"/>
    <x v="643"/>
    <x v="1"/>
    <x v="2"/>
    <x v="6"/>
    <x v="4343"/>
    <x v="13"/>
    <n v="58.3"/>
    <n v="27.94"/>
    <n v="30.359999999999996"/>
    <x v="0"/>
    <s v="T-SHIRTS &amp; ACTIVE TOPS1561672"/>
  </r>
  <r>
    <n v="202006"/>
    <x v="0"/>
    <x v="5"/>
    <x v="1"/>
    <x v="480"/>
    <x v="1"/>
    <x v="10"/>
    <x v="36"/>
    <x v="4344"/>
    <x v="8"/>
    <n v="160.16"/>
    <n v="66.84"/>
    <n v="93.32"/>
    <x v="0"/>
    <s v="SHIRTS1562384"/>
  </r>
  <r>
    <n v="202006"/>
    <x v="0"/>
    <x v="5"/>
    <x v="1"/>
    <x v="178"/>
    <x v="0"/>
    <x v="2"/>
    <x v="5"/>
    <x v="4345"/>
    <x v="255"/>
    <n v="1514.04"/>
    <n v="576.72"/>
    <n v="937.31999999999994"/>
    <x v="0"/>
    <s v="POLOS1562248"/>
  </r>
  <r>
    <n v="202006"/>
    <x v="0"/>
    <x v="5"/>
    <x v="1"/>
    <x v="184"/>
    <x v="1"/>
    <x v="5"/>
    <x v="24"/>
    <x v="4346"/>
    <x v="16"/>
    <n v="518"/>
    <n v="288"/>
    <n v="230"/>
    <x v="0"/>
    <s v="HBA1562389"/>
  </r>
  <r>
    <n v="202006"/>
    <x v="0"/>
    <x v="5"/>
    <x v="1"/>
    <x v="184"/>
    <x v="1"/>
    <x v="8"/>
    <x v="16"/>
    <x v="4347"/>
    <x v="94"/>
    <n v="231"/>
    <n v="195.72"/>
    <n v="35.28"/>
    <x v="0"/>
    <s v="MEMORY1562150"/>
  </r>
  <r>
    <n v="202006"/>
    <x v="0"/>
    <x v="5"/>
    <x v="1"/>
    <x v="185"/>
    <x v="0"/>
    <x v="5"/>
    <x v="30"/>
    <x v="4348"/>
    <x v="12"/>
    <n v="368.4"/>
    <n v="186.86"/>
    <n v="181.53999999999996"/>
    <x v="0"/>
    <s v="OUTDOOR &amp; LEISURE1562063"/>
  </r>
  <r>
    <n v="202006"/>
    <x v="0"/>
    <x v="5"/>
    <x v="1"/>
    <x v="189"/>
    <x v="0"/>
    <x v="7"/>
    <x v="13"/>
    <x v="4349"/>
    <x v="7"/>
    <n v="22.1"/>
    <n v="8.8000000000000007"/>
    <n v="13.3"/>
    <x v="0"/>
    <s v="SPORT BOTTLES1562533"/>
  </r>
  <r>
    <n v="202006"/>
    <x v="0"/>
    <x v="5"/>
    <x v="1"/>
    <x v="189"/>
    <x v="0"/>
    <x v="2"/>
    <x v="4"/>
    <x v="4349"/>
    <x v="7"/>
    <n v="39.96"/>
    <n v="36.06"/>
    <n v="3.8999999999999986"/>
    <x v="0"/>
    <s v="FLEECE &amp; KNITS1562533"/>
  </r>
  <r>
    <n v="202006"/>
    <x v="0"/>
    <x v="5"/>
    <x v="1"/>
    <x v="190"/>
    <x v="1"/>
    <x v="9"/>
    <x v="28"/>
    <x v="4350"/>
    <x v="0"/>
    <n v="232"/>
    <n v="164.24"/>
    <n v="67.759999999999991"/>
    <x v="0"/>
    <s v="HEADWEAR1561724"/>
  </r>
  <r>
    <n v="202006"/>
    <x v="0"/>
    <x v="5"/>
    <x v="1"/>
    <x v="194"/>
    <x v="1"/>
    <x v="8"/>
    <x v="16"/>
    <x v="4351"/>
    <x v="520"/>
    <n v="4889.3999999999996"/>
    <n v="5025.88"/>
    <n v="-136.48000000000047"/>
    <x v="0"/>
    <s v="MEMORY1561796"/>
  </r>
  <r>
    <n v="202006"/>
    <x v="0"/>
    <x v="5"/>
    <x v="1"/>
    <x v="195"/>
    <x v="1"/>
    <x v="5"/>
    <x v="24"/>
    <x v="4352"/>
    <x v="7"/>
    <n v="4"/>
    <n v="0.94"/>
    <n v="3.06"/>
    <x v="0"/>
    <s v="HBA1561851"/>
  </r>
  <r>
    <n v="202006"/>
    <x v="0"/>
    <x v="5"/>
    <x v="1"/>
    <x v="195"/>
    <x v="1"/>
    <x v="6"/>
    <x v="11"/>
    <x v="4353"/>
    <x v="6"/>
    <n v="20.48"/>
    <n v="22.38"/>
    <n v="-1.8999999999999986"/>
    <x v="0"/>
    <s v="AUDIO1561926"/>
  </r>
  <r>
    <n v="202006"/>
    <x v="0"/>
    <x v="5"/>
    <x v="1"/>
    <x v="195"/>
    <x v="1"/>
    <x v="6"/>
    <x v="32"/>
    <x v="4354"/>
    <x v="96"/>
    <n v="1404"/>
    <n v="1179.3599999999999"/>
    <n v="224.6400000000001"/>
    <x v="0"/>
    <s v="GENERAL TECH1561761"/>
  </r>
  <r>
    <n v="202006"/>
    <x v="0"/>
    <x v="5"/>
    <x v="1"/>
    <x v="197"/>
    <x v="1"/>
    <x v="7"/>
    <x v="29"/>
    <x v="4355"/>
    <x v="16"/>
    <n v="174"/>
    <n v="145.5"/>
    <n v="28.5"/>
    <x v="0"/>
    <s v="CERAMICS1561596"/>
  </r>
  <r>
    <n v="202006"/>
    <x v="0"/>
    <x v="5"/>
    <x v="1"/>
    <x v="197"/>
    <x v="1"/>
    <x v="3"/>
    <x v="15"/>
    <x v="4355"/>
    <x v="42"/>
    <n v="238"/>
    <n v="24.22"/>
    <n v="213.78"/>
    <x v="0"/>
    <s v="DECORATION CHARGES1561596"/>
  </r>
  <r>
    <n v="202006"/>
    <x v="0"/>
    <x v="5"/>
    <x v="1"/>
    <x v="199"/>
    <x v="1"/>
    <x v="1"/>
    <x v="17"/>
    <x v="4356"/>
    <x v="32"/>
    <n v="320"/>
    <n v="300"/>
    <n v="20"/>
    <x v="0"/>
    <s v="GENERAL1561531"/>
  </r>
  <r>
    <n v="202006"/>
    <x v="0"/>
    <x v="5"/>
    <x v="1"/>
    <x v="199"/>
    <x v="1"/>
    <x v="1"/>
    <x v="3"/>
    <x v="4357"/>
    <x v="6"/>
    <n v="22.02"/>
    <n v="16.399999999999999"/>
    <n v="5.620000000000001"/>
    <x v="0"/>
    <s v="WRITING1562360"/>
  </r>
  <r>
    <n v="202006"/>
    <x v="0"/>
    <x v="5"/>
    <x v="1"/>
    <x v="199"/>
    <x v="1"/>
    <x v="5"/>
    <x v="24"/>
    <x v="4358"/>
    <x v="20"/>
    <n v="1194"/>
    <n v="840"/>
    <n v="354"/>
    <x v="0"/>
    <s v="HBA1562152"/>
  </r>
  <r>
    <n v="202006"/>
    <x v="0"/>
    <x v="5"/>
    <x v="1"/>
    <x v="199"/>
    <x v="1"/>
    <x v="5"/>
    <x v="24"/>
    <x v="4359"/>
    <x v="20"/>
    <n v="1272"/>
    <n v="840"/>
    <n v="432"/>
    <x v="0"/>
    <s v="HBA1562167"/>
  </r>
  <r>
    <n v="202006"/>
    <x v="0"/>
    <x v="5"/>
    <x v="1"/>
    <x v="199"/>
    <x v="1"/>
    <x v="5"/>
    <x v="24"/>
    <x v="4360"/>
    <x v="16"/>
    <n v="518"/>
    <n v="288"/>
    <n v="230"/>
    <x v="0"/>
    <s v="HBA1562390"/>
  </r>
  <r>
    <n v="202006"/>
    <x v="0"/>
    <x v="5"/>
    <x v="1"/>
    <x v="199"/>
    <x v="1"/>
    <x v="5"/>
    <x v="24"/>
    <x v="4361"/>
    <x v="21"/>
    <n v="1125"/>
    <n v="720"/>
    <n v="405"/>
    <x v="0"/>
    <s v="HBA1562405"/>
  </r>
  <r>
    <n v="202006"/>
    <x v="0"/>
    <x v="5"/>
    <x v="1"/>
    <x v="199"/>
    <x v="1"/>
    <x v="5"/>
    <x v="24"/>
    <x v="4362"/>
    <x v="0"/>
    <n v="1116"/>
    <n v="584"/>
    <n v="532"/>
    <x v="0"/>
    <s v="HBA1562746"/>
  </r>
  <r>
    <n v="202006"/>
    <x v="0"/>
    <x v="5"/>
    <x v="1"/>
    <x v="200"/>
    <x v="0"/>
    <x v="5"/>
    <x v="23"/>
    <x v="4363"/>
    <x v="21"/>
    <n v="245"/>
    <n v="18.54"/>
    <n v="226.46"/>
    <x v="0"/>
    <s v="SAFETY AUTO &amp; TOOLS1562125"/>
  </r>
  <r>
    <n v="202006"/>
    <x v="0"/>
    <x v="5"/>
    <x v="1"/>
    <x v="201"/>
    <x v="0"/>
    <x v="8"/>
    <x v="16"/>
    <x v="4364"/>
    <x v="15"/>
    <n v="522"/>
    <n v="236.76"/>
    <n v="285.24"/>
    <x v="0"/>
    <s v="MEMORY1561711"/>
  </r>
  <r>
    <n v="202006"/>
    <x v="0"/>
    <x v="5"/>
    <x v="1"/>
    <x v="201"/>
    <x v="0"/>
    <x v="6"/>
    <x v="11"/>
    <x v="4364"/>
    <x v="65"/>
    <n v="1709.2"/>
    <n v="880.5"/>
    <n v="828.7"/>
    <x v="0"/>
    <s v="AUDIO1561711"/>
  </r>
  <r>
    <n v="202006"/>
    <x v="0"/>
    <x v="5"/>
    <x v="1"/>
    <x v="201"/>
    <x v="0"/>
    <x v="6"/>
    <x v="32"/>
    <x v="4364"/>
    <x v="15"/>
    <n v="534"/>
    <n v="287.60000000000002"/>
    <n v="246.39999999999998"/>
    <x v="0"/>
    <s v="GENERAL TECH1561711"/>
  </r>
  <r>
    <n v="202006"/>
    <x v="0"/>
    <x v="5"/>
    <x v="1"/>
    <x v="201"/>
    <x v="0"/>
    <x v="6"/>
    <x v="12"/>
    <x v="4364"/>
    <x v="521"/>
    <n v="5765.8"/>
    <n v="3185.7"/>
    <n v="2580.1000000000004"/>
    <x v="0"/>
    <s v="POWER1561711"/>
  </r>
  <r>
    <n v="202006"/>
    <x v="0"/>
    <x v="5"/>
    <x v="1"/>
    <x v="202"/>
    <x v="0"/>
    <x v="2"/>
    <x v="5"/>
    <x v="4365"/>
    <x v="13"/>
    <n v="99.6"/>
    <n v="47.34"/>
    <n v="52.259999999999991"/>
    <x v="0"/>
    <s v="POLOS1562188"/>
  </r>
  <r>
    <n v="202006"/>
    <x v="0"/>
    <x v="5"/>
    <x v="1"/>
    <x v="203"/>
    <x v="0"/>
    <x v="5"/>
    <x v="24"/>
    <x v="4366"/>
    <x v="32"/>
    <n v="4780"/>
    <n v="3880"/>
    <n v="900"/>
    <x v="0"/>
    <s v="HBA1561907"/>
  </r>
  <r>
    <n v="202006"/>
    <x v="0"/>
    <x v="5"/>
    <x v="1"/>
    <x v="483"/>
    <x v="0"/>
    <x v="6"/>
    <x v="11"/>
    <x v="4367"/>
    <x v="9"/>
    <n v="4.5599999999999996"/>
    <n v="3.88"/>
    <n v="0.67999999999999972"/>
    <x v="0"/>
    <s v="AUDIO1561600"/>
  </r>
  <r>
    <n v="202006"/>
    <x v="0"/>
    <x v="5"/>
    <x v="1"/>
    <x v="204"/>
    <x v="1"/>
    <x v="5"/>
    <x v="10"/>
    <x v="4368"/>
    <x v="6"/>
    <n v="14.98"/>
    <n v="5.76"/>
    <n v="9.2200000000000006"/>
    <x v="0"/>
    <s v="HOUSEWARES1561909"/>
  </r>
  <r>
    <n v="202006"/>
    <x v="0"/>
    <x v="5"/>
    <x v="1"/>
    <x v="205"/>
    <x v="1"/>
    <x v="7"/>
    <x v="13"/>
    <x v="4369"/>
    <x v="16"/>
    <n v="196"/>
    <n v="101.56"/>
    <n v="94.44"/>
    <x v="0"/>
    <s v="SPORT BOTTLES1561579"/>
  </r>
  <r>
    <n v="202006"/>
    <x v="0"/>
    <x v="5"/>
    <x v="1"/>
    <x v="205"/>
    <x v="1"/>
    <x v="9"/>
    <x v="28"/>
    <x v="4370"/>
    <x v="6"/>
    <n v="6.86"/>
    <n v="3.74"/>
    <n v="3.12"/>
    <x v="0"/>
    <s v="HEADWEAR1562035"/>
  </r>
  <r>
    <n v="202006"/>
    <x v="0"/>
    <x v="5"/>
    <x v="1"/>
    <x v="205"/>
    <x v="1"/>
    <x v="5"/>
    <x v="23"/>
    <x v="4371"/>
    <x v="21"/>
    <n v="245"/>
    <n v="18.54"/>
    <n v="226.46"/>
    <x v="0"/>
    <s v="SAFETY AUTO &amp; TOOLS1561700"/>
  </r>
  <r>
    <n v="202006"/>
    <x v="0"/>
    <x v="5"/>
    <x v="1"/>
    <x v="205"/>
    <x v="1"/>
    <x v="5"/>
    <x v="23"/>
    <x v="4372"/>
    <x v="21"/>
    <n v="245"/>
    <n v="18.54"/>
    <n v="226.46"/>
    <x v="0"/>
    <s v="SAFETY AUTO &amp; TOOLS1561791"/>
  </r>
  <r>
    <n v="202006"/>
    <x v="0"/>
    <x v="5"/>
    <x v="1"/>
    <x v="205"/>
    <x v="1"/>
    <x v="5"/>
    <x v="23"/>
    <x v="4373"/>
    <x v="15"/>
    <n v="29"/>
    <n v="7"/>
    <n v="22"/>
    <x v="0"/>
    <s v="SAFETY AUTO &amp; TOOLS1562464"/>
  </r>
  <r>
    <n v="202006"/>
    <x v="0"/>
    <x v="5"/>
    <x v="1"/>
    <x v="205"/>
    <x v="1"/>
    <x v="3"/>
    <x v="15"/>
    <x v="4369"/>
    <x v="42"/>
    <n v="102"/>
    <n v="17.46"/>
    <n v="84.539999999999992"/>
    <x v="0"/>
    <s v="DECORATION CHARGES1561579"/>
  </r>
  <r>
    <n v="202006"/>
    <x v="0"/>
    <x v="5"/>
    <x v="1"/>
    <x v="205"/>
    <x v="1"/>
    <x v="3"/>
    <x v="15"/>
    <x v="4371"/>
    <x v="24"/>
    <n v="135"/>
    <n v="22.88"/>
    <n v="112.12"/>
    <x v="0"/>
    <s v="DECORATION CHARGES1561700"/>
  </r>
  <r>
    <n v="202006"/>
    <x v="0"/>
    <x v="5"/>
    <x v="1"/>
    <x v="206"/>
    <x v="0"/>
    <x v="5"/>
    <x v="10"/>
    <x v="4374"/>
    <x v="6"/>
    <n v="16.28"/>
    <n v="10.48"/>
    <n v="5.8000000000000007"/>
    <x v="0"/>
    <s v="HOUSEWARES1561821"/>
  </r>
  <r>
    <n v="202006"/>
    <x v="0"/>
    <x v="5"/>
    <x v="1"/>
    <x v="208"/>
    <x v="0"/>
    <x v="5"/>
    <x v="23"/>
    <x v="4375"/>
    <x v="6"/>
    <n v="0.98"/>
    <n v="0.26"/>
    <n v="0.72"/>
    <x v="0"/>
    <s v="SAFETY AUTO &amp; TOOLS1561100"/>
  </r>
  <r>
    <n v="202006"/>
    <x v="0"/>
    <x v="5"/>
    <x v="1"/>
    <x v="208"/>
    <x v="0"/>
    <x v="2"/>
    <x v="5"/>
    <x v="4376"/>
    <x v="48"/>
    <n v="249.5"/>
    <n v="151.02000000000001"/>
    <n v="98.47999999999999"/>
    <x v="0"/>
    <s v="POLOS1562105"/>
  </r>
  <r>
    <n v="202006"/>
    <x v="0"/>
    <x v="5"/>
    <x v="1"/>
    <x v="209"/>
    <x v="1"/>
    <x v="5"/>
    <x v="30"/>
    <x v="4377"/>
    <x v="16"/>
    <n v="150"/>
    <n v="94.9"/>
    <n v="55.099999999999994"/>
    <x v="0"/>
    <s v="OUTDOOR &amp; LEISURE1562276"/>
  </r>
  <r>
    <n v="202006"/>
    <x v="0"/>
    <x v="5"/>
    <x v="1"/>
    <x v="209"/>
    <x v="1"/>
    <x v="3"/>
    <x v="15"/>
    <x v="4377"/>
    <x v="42"/>
    <n v="104"/>
    <n v="19.88"/>
    <n v="84.12"/>
    <x v="0"/>
    <s v="DECORATION CHARGES1562276"/>
  </r>
  <r>
    <n v="202006"/>
    <x v="0"/>
    <x v="5"/>
    <x v="1"/>
    <x v="211"/>
    <x v="1"/>
    <x v="9"/>
    <x v="28"/>
    <x v="4378"/>
    <x v="108"/>
    <n v="145"/>
    <n v="102.64"/>
    <n v="42.36"/>
    <x v="0"/>
    <s v="HEADWEAR1561897"/>
  </r>
  <r>
    <n v="202006"/>
    <x v="0"/>
    <x v="5"/>
    <x v="1"/>
    <x v="211"/>
    <x v="1"/>
    <x v="3"/>
    <x v="15"/>
    <x v="4378"/>
    <x v="110"/>
    <n v="157.5"/>
    <n v="47.44"/>
    <n v="110.06"/>
    <x v="0"/>
    <s v="DECORATION CHARGES1561897"/>
  </r>
  <r>
    <n v="202006"/>
    <x v="0"/>
    <x v="5"/>
    <x v="1"/>
    <x v="211"/>
    <x v="1"/>
    <x v="6"/>
    <x v="11"/>
    <x v="4379"/>
    <x v="7"/>
    <n v="75.8"/>
    <n v="55.46"/>
    <n v="20.339999999999996"/>
    <x v="0"/>
    <s v="AUDIO1562426"/>
  </r>
  <r>
    <n v="202006"/>
    <x v="0"/>
    <x v="5"/>
    <x v="1"/>
    <x v="213"/>
    <x v="1"/>
    <x v="1"/>
    <x v="3"/>
    <x v="4380"/>
    <x v="6"/>
    <n v="20.66"/>
    <n v="11.02"/>
    <n v="9.64"/>
    <x v="0"/>
    <s v="WRITING1561540"/>
  </r>
  <r>
    <n v="202006"/>
    <x v="0"/>
    <x v="5"/>
    <x v="1"/>
    <x v="215"/>
    <x v="1"/>
    <x v="2"/>
    <x v="5"/>
    <x v="4381"/>
    <x v="140"/>
    <n v="136.26"/>
    <n v="65.28"/>
    <n v="70.97999999999999"/>
    <x v="0"/>
    <s v="POLOS1561833"/>
  </r>
  <r>
    <n v="202006"/>
    <x v="0"/>
    <x v="5"/>
    <x v="1"/>
    <x v="215"/>
    <x v="1"/>
    <x v="2"/>
    <x v="5"/>
    <x v="4382"/>
    <x v="7"/>
    <n v="30.28"/>
    <n v="15.12"/>
    <n v="15.160000000000002"/>
    <x v="0"/>
    <s v="POLOS1561986"/>
  </r>
  <r>
    <n v="202006"/>
    <x v="0"/>
    <x v="5"/>
    <x v="1"/>
    <x v="215"/>
    <x v="1"/>
    <x v="2"/>
    <x v="5"/>
    <x v="4383"/>
    <x v="522"/>
    <n v="1453.44"/>
    <n v="715.92"/>
    <n v="737.5200000000001"/>
    <x v="0"/>
    <s v="POLOS1562364"/>
  </r>
  <r>
    <n v="202006"/>
    <x v="0"/>
    <x v="5"/>
    <x v="1"/>
    <x v="215"/>
    <x v="1"/>
    <x v="2"/>
    <x v="5"/>
    <x v="4384"/>
    <x v="59"/>
    <n v="529.9"/>
    <n v="259.06"/>
    <n v="270.83999999999997"/>
    <x v="0"/>
    <s v="POLOS1562520"/>
  </r>
  <r>
    <n v="202006"/>
    <x v="0"/>
    <x v="5"/>
    <x v="1"/>
    <x v="217"/>
    <x v="1"/>
    <x v="9"/>
    <x v="28"/>
    <x v="4385"/>
    <x v="523"/>
    <n v="353.44"/>
    <n v="108.8"/>
    <n v="244.64"/>
    <x v="0"/>
    <s v="HEADWEAR1562241"/>
  </r>
  <r>
    <n v="202006"/>
    <x v="0"/>
    <x v="5"/>
    <x v="1"/>
    <x v="486"/>
    <x v="0"/>
    <x v="5"/>
    <x v="23"/>
    <x v="4386"/>
    <x v="73"/>
    <n v="3240"/>
    <n v="2550"/>
    <n v="690"/>
    <x v="0"/>
    <s v="SAFETY AUTO &amp; TOOLS1561099"/>
  </r>
  <r>
    <n v="202006"/>
    <x v="0"/>
    <x v="5"/>
    <x v="1"/>
    <x v="486"/>
    <x v="0"/>
    <x v="2"/>
    <x v="5"/>
    <x v="4387"/>
    <x v="8"/>
    <n v="35.92"/>
    <n v="29.38"/>
    <n v="6.5400000000000027"/>
    <x v="0"/>
    <s v="POLOS1562024"/>
  </r>
  <r>
    <n v="202006"/>
    <x v="0"/>
    <x v="5"/>
    <x v="1"/>
    <x v="487"/>
    <x v="0"/>
    <x v="0"/>
    <x v="20"/>
    <x v="4388"/>
    <x v="328"/>
    <n v="39000"/>
    <n v="17860.48"/>
    <n v="21139.52"/>
    <x v="0"/>
    <s v="TOTES1560977"/>
  </r>
  <r>
    <n v="202006"/>
    <x v="0"/>
    <x v="5"/>
    <x v="1"/>
    <x v="487"/>
    <x v="0"/>
    <x v="3"/>
    <x v="15"/>
    <x v="4388"/>
    <x v="524"/>
    <n v="6664"/>
    <n v="1027.1600000000001"/>
    <n v="5636.84"/>
    <x v="0"/>
    <s v="DECORATION CHARGES1560977"/>
  </r>
  <r>
    <n v="202006"/>
    <x v="0"/>
    <x v="5"/>
    <x v="1"/>
    <x v="219"/>
    <x v="1"/>
    <x v="1"/>
    <x v="21"/>
    <x v="4389"/>
    <x v="21"/>
    <n v="600"/>
    <n v="305.3"/>
    <n v="294.7"/>
    <x v="0"/>
    <s v="KEYCHAINS1562466"/>
  </r>
  <r>
    <n v="202006"/>
    <x v="0"/>
    <x v="5"/>
    <x v="1"/>
    <x v="219"/>
    <x v="1"/>
    <x v="2"/>
    <x v="6"/>
    <x v="4390"/>
    <x v="106"/>
    <n v="117.16"/>
    <n v="66.3"/>
    <n v="50.86"/>
    <x v="0"/>
    <s v="T-SHIRTS &amp; ACTIVE TOPS1562292"/>
  </r>
  <r>
    <n v="202006"/>
    <x v="0"/>
    <x v="5"/>
    <x v="1"/>
    <x v="219"/>
    <x v="1"/>
    <x v="2"/>
    <x v="6"/>
    <x v="4391"/>
    <x v="133"/>
    <n v="53.06"/>
    <n v="31.7"/>
    <n v="21.360000000000003"/>
    <x v="0"/>
    <s v="T-SHIRTS &amp; ACTIVE TOPS1562758"/>
  </r>
  <r>
    <n v="202006"/>
    <x v="0"/>
    <x v="5"/>
    <x v="1"/>
    <x v="219"/>
    <x v="1"/>
    <x v="3"/>
    <x v="15"/>
    <x v="4389"/>
    <x v="24"/>
    <n v="240"/>
    <n v="5.44"/>
    <n v="234.56"/>
    <x v="0"/>
    <s v="DECORATION CHARGES1562466"/>
  </r>
  <r>
    <n v="202006"/>
    <x v="0"/>
    <x v="5"/>
    <x v="1"/>
    <x v="220"/>
    <x v="0"/>
    <x v="2"/>
    <x v="5"/>
    <x v="4392"/>
    <x v="9"/>
    <n v="69.239999999999995"/>
    <n v="37.96"/>
    <n v="31.279999999999994"/>
    <x v="0"/>
    <s v="POLOS1561911"/>
  </r>
  <r>
    <n v="202006"/>
    <x v="0"/>
    <x v="5"/>
    <x v="1"/>
    <x v="222"/>
    <x v="1"/>
    <x v="1"/>
    <x v="2"/>
    <x v="4393"/>
    <x v="0"/>
    <n v="1468"/>
    <n v="651.38"/>
    <n v="816.62"/>
    <x v="0"/>
    <s v="UMBRELLAS1559092"/>
  </r>
  <r>
    <n v="202006"/>
    <x v="0"/>
    <x v="5"/>
    <x v="1"/>
    <x v="222"/>
    <x v="1"/>
    <x v="2"/>
    <x v="6"/>
    <x v="4393"/>
    <x v="513"/>
    <n v="2470"/>
    <n v="1738.04"/>
    <n v="731.96"/>
    <x v="0"/>
    <s v="T-SHIRTS &amp; ACTIVE TOPS1559092"/>
  </r>
  <r>
    <n v="202006"/>
    <x v="0"/>
    <x v="5"/>
    <x v="1"/>
    <x v="222"/>
    <x v="1"/>
    <x v="3"/>
    <x v="15"/>
    <x v="4393"/>
    <x v="301"/>
    <n v="1789"/>
    <n v="204.32"/>
    <n v="1584.68"/>
    <x v="0"/>
    <s v="DECORATION CHARGES1559092"/>
  </r>
  <r>
    <n v="202006"/>
    <x v="0"/>
    <x v="5"/>
    <x v="1"/>
    <x v="488"/>
    <x v="1"/>
    <x v="0"/>
    <x v="18"/>
    <x v="4394"/>
    <x v="8"/>
    <n v="31.92"/>
    <n v="19"/>
    <n v="12.920000000000002"/>
    <x v="0"/>
    <s v="BACKPACKS1562001"/>
  </r>
  <r>
    <n v="202006"/>
    <x v="0"/>
    <x v="5"/>
    <x v="1"/>
    <x v="488"/>
    <x v="1"/>
    <x v="0"/>
    <x v="18"/>
    <x v="4395"/>
    <x v="321"/>
    <n v="375.06"/>
    <n v="223.38"/>
    <n v="151.68"/>
    <x v="0"/>
    <s v="BACKPACKS1562296"/>
  </r>
  <r>
    <n v="202006"/>
    <x v="0"/>
    <x v="5"/>
    <x v="1"/>
    <x v="488"/>
    <x v="1"/>
    <x v="7"/>
    <x v="29"/>
    <x v="4396"/>
    <x v="16"/>
    <n v="948"/>
    <n v="362.86"/>
    <n v="585.14"/>
    <x v="0"/>
    <s v="CERAMICS1561732"/>
  </r>
  <r>
    <n v="202006"/>
    <x v="0"/>
    <x v="5"/>
    <x v="1"/>
    <x v="488"/>
    <x v="1"/>
    <x v="5"/>
    <x v="24"/>
    <x v="4397"/>
    <x v="21"/>
    <n v="1125"/>
    <n v="700"/>
    <n v="425"/>
    <x v="0"/>
    <s v="HBA1562146"/>
  </r>
  <r>
    <n v="202006"/>
    <x v="0"/>
    <x v="5"/>
    <x v="1"/>
    <x v="488"/>
    <x v="1"/>
    <x v="8"/>
    <x v="16"/>
    <x v="4398"/>
    <x v="0"/>
    <n v="880"/>
    <n v="788"/>
    <n v="92"/>
    <x v="0"/>
    <s v="MEMORY1560643"/>
  </r>
  <r>
    <n v="202006"/>
    <x v="0"/>
    <x v="5"/>
    <x v="1"/>
    <x v="488"/>
    <x v="1"/>
    <x v="3"/>
    <x v="15"/>
    <x v="4396"/>
    <x v="129"/>
    <n v="342"/>
    <n v="4.4400000000000004"/>
    <n v="337.56"/>
    <x v="0"/>
    <s v="DECORATION CHARGES1561732"/>
  </r>
  <r>
    <n v="202006"/>
    <x v="0"/>
    <x v="5"/>
    <x v="1"/>
    <x v="226"/>
    <x v="1"/>
    <x v="0"/>
    <x v="18"/>
    <x v="4399"/>
    <x v="16"/>
    <n v="154"/>
    <n v="90.36"/>
    <n v="63.64"/>
    <x v="0"/>
    <s v="BACKPACKS1562681"/>
  </r>
  <r>
    <n v="202006"/>
    <x v="0"/>
    <x v="5"/>
    <x v="1"/>
    <x v="226"/>
    <x v="1"/>
    <x v="9"/>
    <x v="28"/>
    <x v="4400"/>
    <x v="59"/>
    <n v="97.3"/>
    <n v="80.02"/>
    <n v="17.28"/>
    <x v="0"/>
    <s v="HEADWEAR1562615"/>
  </r>
  <r>
    <n v="202006"/>
    <x v="0"/>
    <x v="5"/>
    <x v="1"/>
    <x v="226"/>
    <x v="1"/>
    <x v="5"/>
    <x v="23"/>
    <x v="4401"/>
    <x v="6"/>
    <n v="0.98"/>
    <n v="0.14000000000000001"/>
    <n v="0.84"/>
    <x v="0"/>
    <s v="SAFETY AUTO &amp; TOOLS1560631"/>
  </r>
  <r>
    <n v="202006"/>
    <x v="0"/>
    <x v="5"/>
    <x v="1"/>
    <x v="226"/>
    <x v="1"/>
    <x v="2"/>
    <x v="5"/>
    <x v="4402"/>
    <x v="9"/>
    <n v="81.48"/>
    <n v="46.7"/>
    <n v="34.78"/>
    <x v="0"/>
    <s v="POLOS1562588"/>
  </r>
  <r>
    <n v="202006"/>
    <x v="0"/>
    <x v="5"/>
    <x v="1"/>
    <x v="226"/>
    <x v="1"/>
    <x v="2"/>
    <x v="5"/>
    <x v="4400"/>
    <x v="87"/>
    <n v="861.76"/>
    <n v="1144.8599999999999"/>
    <n v="-283.09999999999991"/>
    <x v="0"/>
    <s v="POLOS1562615"/>
  </r>
  <r>
    <n v="202006"/>
    <x v="0"/>
    <x v="5"/>
    <x v="1"/>
    <x v="226"/>
    <x v="1"/>
    <x v="2"/>
    <x v="5"/>
    <x v="4403"/>
    <x v="15"/>
    <n v="679"/>
    <n v="357.54"/>
    <n v="321.45999999999998"/>
    <x v="0"/>
    <s v="POLOS1562750"/>
  </r>
  <r>
    <n v="202006"/>
    <x v="0"/>
    <x v="5"/>
    <x v="1"/>
    <x v="226"/>
    <x v="1"/>
    <x v="2"/>
    <x v="6"/>
    <x v="4403"/>
    <x v="8"/>
    <n v="12.72"/>
    <n v="9.82"/>
    <n v="2.9000000000000004"/>
    <x v="0"/>
    <s v="T-SHIRTS &amp; ACTIVE TOPS1562750"/>
  </r>
  <r>
    <n v="202006"/>
    <x v="0"/>
    <x v="5"/>
    <x v="1"/>
    <x v="226"/>
    <x v="1"/>
    <x v="8"/>
    <x v="16"/>
    <x v="4404"/>
    <x v="16"/>
    <n v="382"/>
    <n v="334"/>
    <n v="48"/>
    <x v="0"/>
    <s v="MEMORY1561207"/>
  </r>
  <r>
    <n v="202006"/>
    <x v="0"/>
    <x v="5"/>
    <x v="1"/>
    <x v="227"/>
    <x v="1"/>
    <x v="0"/>
    <x v="0"/>
    <x v="4405"/>
    <x v="65"/>
    <n v="287.2"/>
    <n v="117.62"/>
    <n v="169.57999999999998"/>
    <x v="0"/>
    <s v="BUSINESS CASES1562587"/>
  </r>
  <r>
    <n v="202006"/>
    <x v="0"/>
    <x v="5"/>
    <x v="1"/>
    <x v="227"/>
    <x v="1"/>
    <x v="0"/>
    <x v="0"/>
    <x v="4406"/>
    <x v="65"/>
    <n v="287.2"/>
    <n v="119.96"/>
    <n v="167.24"/>
    <x v="0"/>
    <s v="BUSINESS CASES1562610"/>
  </r>
  <r>
    <n v="202006"/>
    <x v="0"/>
    <x v="5"/>
    <x v="1"/>
    <x v="227"/>
    <x v="1"/>
    <x v="1"/>
    <x v="14"/>
    <x v="4407"/>
    <x v="18"/>
    <n v="1620"/>
    <n v="827.66"/>
    <n v="792.34"/>
    <x v="0"/>
    <s v="STATIONERY1561881"/>
  </r>
  <r>
    <n v="202006"/>
    <x v="0"/>
    <x v="5"/>
    <x v="1"/>
    <x v="227"/>
    <x v="1"/>
    <x v="2"/>
    <x v="5"/>
    <x v="4408"/>
    <x v="487"/>
    <n v="466.44"/>
    <n v="403.68"/>
    <n v="62.759999999999991"/>
    <x v="0"/>
    <s v="POLOS1562281"/>
  </r>
  <r>
    <n v="202006"/>
    <x v="0"/>
    <x v="5"/>
    <x v="1"/>
    <x v="623"/>
    <x v="0"/>
    <x v="2"/>
    <x v="5"/>
    <x v="4409"/>
    <x v="79"/>
    <n v="218.7"/>
    <n v="107.98"/>
    <n v="110.71999999999998"/>
    <x v="0"/>
    <s v="POLOS1561543"/>
  </r>
  <r>
    <n v="202006"/>
    <x v="0"/>
    <x v="5"/>
    <x v="1"/>
    <x v="623"/>
    <x v="0"/>
    <x v="2"/>
    <x v="5"/>
    <x v="4410"/>
    <x v="2"/>
    <n v="151.4"/>
    <n v="70.52"/>
    <n v="80.88000000000001"/>
    <x v="0"/>
    <s v="POLOS1561619"/>
  </r>
  <r>
    <n v="202006"/>
    <x v="0"/>
    <x v="5"/>
    <x v="1"/>
    <x v="623"/>
    <x v="0"/>
    <x v="2"/>
    <x v="5"/>
    <x v="4411"/>
    <x v="9"/>
    <n v="90.84"/>
    <n v="42.64"/>
    <n v="48.2"/>
    <x v="0"/>
    <s v="POLOS1561640"/>
  </r>
  <r>
    <n v="202006"/>
    <x v="0"/>
    <x v="5"/>
    <x v="1"/>
    <x v="623"/>
    <x v="0"/>
    <x v="2"/>
    <x v="5"/>
    <x v="4412"/>
    <x v="525"/>
    <n v="3122.36"/>
    <n v="1531.98"/>
    <n v="1590.38"/>
    <x v="0"/>
    <s v="POLOS1562543"/>
  </r>
  <r>
    <n v="202006"/>
    <x v="0"/>
    <x v="5"/>
    <x v="1"/>
    <x v="623"/>
    <x v="0"/>
    <x v="2"/>
    <x v="5"/>
    <x v="4413"/>
    <x v="361"/>
    <n v="570.72"/>
    <n v="278.68"/>
    <n v="292.04000000000002"/>
    <x v="0"/>
    <s v="POLOS1562614"/>
  </r>
  <r>
    <n v="202006"/>
    <x v="0"/>
    <x v="5"/>
    <x v="1"/>
    <x v="623"/>
    <x v="0"/>
    <x v="2"/>
    <x v="5"/>
    <x v="4414"/>
    <x v="12"/>
    <n v="437.4"/>
    <n v="232.5"/>
    <n v="204.89999999999998"/>
    <x v="0"/>
    <s v="POLOS1562734"/>
  </r>
  <r>
    <n v="202006"/>
    <x v="0"/>
    <x v="5"/>
    <x v="1"/>
    <x v="623"/>
    <x v="0"/>
    <x v="2"/>
    <x v="6"/>
    <x v="4415"/>
    <x v="15"/>
    <n v="299"/>
    <n v="204.66"/>
    <n v="94.34"/>
    <x v="0"/>
    <s v="T-SHIRTS &amp; ACTIVE TOPS1562616"/>
  </r>
  <r>
    <n v="202006"/>
    <x v="0"/>
    <x v="5"/>
    <x v="1"/>
    <x v="623"/>
    <x v="0"/>
    <x v="10"/>
    <x v="36"/>
    <x v="4412"/>
    <x v="6"/>
    <n v="34.340000000000003"/>
    <n v="17.059999999999999"/>
    <n v="17.280000000000005"/>
    <x v="0"/>
    <s v="SHIRTS1562543"/>
  </r>
  <r>
    <n v="202006"/>
    <x v="0"/>
    <x v="5"/>
    <x v="1"/>
    <x v="228"/>
    <x v="1"/>
    <x v="0"/>
    <x v="18"/>
    <x v="4416"/>
    <x v="15"/>
    <n v="3499"/>
    <n v="2288.44"/>
    <n v="1210.56"/>
    <x v="0"/>
    <s v="BACKPACKS1561688"/>
  </r>
  <r>
    <n v="202006"/>
    <x v="0"/>
    <x v="5"/>
    <x v="1"/>
    <x v="228"/>
    <x v="1"/>
    <x v="6"/>
    <x v="32"/>
    <x v="4417"/>
    <x v="12"/>
    <n v="13753.2"/>
    <n v="11711.4"/>
    <n v="2041.8000000000011"/>
    <x v="0"/>
    <s v="GENERAL TECH1562097"/>
  </r>
  <r>
    <n v="202006"/>
    <x v="0"/>
    <x v="5"/>
    <x v="1"/>
    <x v="229"/>
    <x v="0"/>
    <x v="5"/>
    <x v="23"/>
    <x v="4418"/>
    <x v="34"/>
    <n v="2.94"/>
    <n v="0.42"/>
    <n v="2.52"/>
    <x v="0"/>
    <s v="SAFETY AUTO &amp; TOOLS1560786"/>
  </r>
  <r>
    <n v="202006"/>
    <x v="0"/>
    <x v="5"/>
    <x v="1"/>
    <x v="644"/>
    <x v="1"/>
    <x v="0"/>
    <x v="20"/>
    <x v="4419"/>
    <x v="6"/>
    <n v="1.98"/>
    <n v="0.68"/>
    <n v="1.2999999999999998"/>
    <x v="0"/>
    <s v="TOTES1558366"/>
  </r>
  <r>
    <n v="202006"/>
    <x v="0"/>
    <x v="5"/>
    <x v="1"/>
    <x v="645"/>
    <x v="0"/>
    <x v="5"/>
    <x v="24"/>
    <x v="4420"/>
    <x v="7"/>
    <n v="0"/>
    <n v="1.84"/>
    <n v="-1.84"/>
    <x v="0"/>
    <s v="HBA1561879"/>
  </r>
  <r>
    <n v="202006"/>
    <x v="0"/>
    <x v="5"/>
    <x v="1"/>
    <x v="645"/>
    <x v="0"/>
    <x v="2"/>
    <x v="5"/>
    <x v="4421"/>
    <x v="12"/>
    <n v="509.4"/>
    <n v="241.42"/>
    <n v="267.98"/>
    <x v="0"/>
    <s v="POLOS1561571"/>
  </r>
  <r>
    <n v="202006"/>
    <x v="0"/>
    <x v="5"/>
    <x v="1"/>
    <x v="491"/>
    <x v="0"/>
    <x v="1"/>
    <x v="17"/>
    <x v="4422"/>
    <x v="21"/>
    <n v="230"/>
    <n v="180"/>
    <n v="50"/>
    <x v="0"/>
    <s v="GENERAL1562450"/>
  </r>
  <r>
    <n v="202006"/>
    <x v="0"/>
    <x v="5"/>
    <x v="1"/>
    <x v="491"/>
    <x v="0"/>
    <x v="2"/>
    <x v="6"/>
    <x v="4423"/>
    <x v="2"/>
    <n v="90.96"/>
    <n v="52.46"/>
    <n v="38.499999999999993"/>
    <x v="0"/>
    <s v="T-SHIRTS &amp; ACTIVE TOPS1561943"/>
  </r>
  <r>
    <n v="202006"/>
    <x v="0"/>
    <x v="5"/>
    <x v="1"/>
    <x v="231"/>
    <x v="0"/>
    <x v="0"/>
    <x v="18"/>
    <x v="4424"/>
    <x v="64"/>
    <n v="314.10000000000002"/>
    <n v="226.52"/>
    <n v="87.580000000000013"/>
    <x v="0"/>
    <s v="BACKPACKS1561801"/>
  </r>
  <r>
    <n v="202006"/>
    <x v="0"/>
    <x v="5"/>
    <x v="1"/>
    <x v="231"/>
    <x v="0"/>
    <x v="1"/>
    <x v="14"/>
    <x v="4425"/>
    <x v="7"/>
    <n v="11.56"/>
    <n v="5.42"/>
    <n v="6.1400000000000006"/>
    <x v="0"/>
    <s v="STATIONERY1558861"/>
  </r>
  <r>
    <n v="202006"/>
    <x v="0"/>
    <x v="5"/>
    <x v="1"/>
    <x v="231"/>
    <x v="0"/>
    <x v="8"/>
    <x v="16"/>
    <x v="4426"/>
    <x v="212"/>
    <n v="372"/>
    <n v="291.72000000000003"/>
    <n v="80.279999999999973"/>
    <x v="0"/>
    <s v="MEMORY1562476"/>
  </r>
  <r>
    <n v="202006"/>
    <x v="0"/>
    <x v="5"/>
    <x v="1"/>
    <x v="576"/>
    <x v="0"/>
    <x v="2"/>
    <x v="5"/>
    <x v="4427"/>
    <x v="66"/>
    <n v="310.56"/>
    <n v="124.62"/>
    <n v="185.94"/>
    <x v="0"/>
    <s v="POLOS1562493"/>
  </r>
  <r>
    <n v="202006"/>
    <x v="0"/>
    <x v="5"/>
    <x v="1"/>
    <x v="234"/>
    <x v="0"/>
    <x v="5"/>
    <x v="10"/>
    <x v="4428"/>
    <x v="150"/>
    <n v="162"/>
    <n v="106.96"/>
    <n v="55.040000000000006"/>
    <x v="0"/>
    <s v="HOUSEWARES1561610"/>
  </r>
  <r>
    <n v="202006"/>
    <x v="0"/>
    <x v="5"/>
    <x v="1"/>
    <x v="234"/>
    <x v="0"/>
    <x v="5"/>
    <x v="10"/>
    <x v="4429"/>
    <x v="65"/>
    <n v="81.599999999999994"/>
    <n v="53.58"/>
    <n v="28.019999999999996"/>
    <x v="0"/>
    <s v="HOUSEWARES1562350"/>
  </r>
  <r>
    <n v="202006"/>
    <x v="0"/>
    <x v="5"/>
    <x v="1"/>
    <x v="234"/>
    <x v="0"/>
    <x v="5"/>
    <x v="10"/>
    <x v="4430"/>
    <x v="95"/>
    <n v="138.6"/>
    <n v="92.5"/>
    <n v="46.099999999999994"/>
    <x v="0"/>
    <s v="HOUSEWARES1562641"/>
  </r>
  <r>
    <n v="202006"/>
    <x v="0"/>
    <x v="5"/>
    <x v="1"/>
    <x v="234"/>
    <x v="0"/>
    <x v="6"/>
    <x v="11"/>
    <x v="4431"/>
    <x v="2"/>
    <n v="119.8"/>
    <n v="84"/>
    <n v="35.799999999999997"/>
    <x v="0"/>
    <s v="AUDIO1561643"/>
  </r>
  <r>
    <n v="202006"/>
    <x v="0"/>
    <x v="5"/>
    <x v="1"/>
    <x v="235"/>
    <x v="1"/>
    <x v="5"/>
    <x v="23"/>
    <x v="4432"/>
    <x v="21"/>
    <n v="245"/>
    <n v="18.54"/>
    <n v="226.46"/>
    <x v="0"/>
    <s v="SAFETY AUTO &amp; TOOLS1561002"/>
  </r>
  <r>
    <n v="202006"/>
    <x v="0"/>
    <x v="5"/>
    <x v="1"/>
    <x v="235"/>
    <x v="1"/>
    <x v="5"/>
    <x v="23"/>
    <x v="4433"/>
    <x v="18"/>
    <n v="440"/>
    <n v="37.08"/>
    <n v="402.92"/>
    <x v="0"/>
    <s v="SAFETY AUTO &amp; TOOLS1561792"/>
  </r>
  <r>
    <n v="202006"/>
    <x v="0"/>
    <x v="5"/>
    <x v="1"/>
    <x v="235"/>
    <x v="1"/>
    <x v="5"/>
    <x v="23"/>
    <x v="4434"/>
    <x v="18"/>
    <n v="440"/>
    <n v="37.08"/>
    <n v="402.92"/>
    <x v="0"/>
    <s v="SAFETY AUTO &amp; TOOLS1562415"/>
  </r>
  <r>
    <n v="202006"/>
    <x v="0"/>
    <x v="5"/>
    <x v="1"/>
    <x v="235"/>
    <x v="1"/>
    <x v="3"/>
    <x v="15"/>
    <x v="4432"/>
    <x v="24"/>
    <n v="135"/>
    <n v="22.88"/>
    <n v="112.12"/>
    <x v="0"/>
    <s v="DECORATION CHARGES1561002"/>
  </r>
  <r>
    <n v="202006"/>
    <x v="0"/>
    <x v="5"/>
    <x v="1"/>
    <x v="235"/>
    <x v="1"/>
    <x v="3"/>
    <x v="15"/>
    <x v="4434"/>
    <x v="19"/>
    <n v="200"/>
    <n v="27.88"/>
    <n v="172.12"/>
    <x v="0"/>
    <s v="DECORATION CHARGES1562415"/>
  </r>
  <r>
    <n v="202006"/>
    <x v="0"/>
    <x v="5"/>
    <x v="1"/>
    <x v="577"/>
    <x v="1"/>
    <x v="7"/>
    <x v="35"/>
    <x v="4435"/>
    <x v="6"/>
    <n v="11.56"/>
    <n v="5.9"/>
    <n v="5.66"/>
    <x v="0"/>
    <s v="SPECIALTIES &amp; PACKAGING1562190"/>
  </r>
  <r>
    <n v="202006"/>
    <x v="0"/>
    <x v="5"/>
    <x v="1"/>
    <x v="577"/>
    <x v="1"/>
    <x v="7"/>
    <x v="13"/>
    <x v="4435"/>
    <x v="6"/>
    <n v="16.82"/>
    <n v="9.14"/>
    <n v="7.68"/>
    <x v="0"/>
    <s v="SPORT BOTTLES1562190"/>
  </r>
  <r>
    <n v="202006"/>
    <x v="0"/>
    <x v="5"/>
    <x v="1"/>
    <x v="577"/>
    <x v="1"/>
    <x v="9"/>
    <x v="28"/>
    <x v="4435"/>
    <x v="98"/>
    <n v="19.28"/>
    <n v="5.56"/>
    <n v="13.720000000000002"/>
    <x v="0"/>
    <s v="HEADWEAR1562190"/>
  </r>
  <r>
    <n v="202006"/>
    <x v="0"/>
    <x v="5"/>
    <x v="1"/>
    <x v="577"/>
    <x v="1"/>
    <x v="5"/>
    <x v="30"/>
    <x v="4435"/>
    <x v="6"/>
    <n v="27.34"/>
    <n v="12.5"/>
    <n v="14.84"/>
    <x v="0"/>
    <s v="OUTDOOR &amp; LEISURE1562190"/>
  </r>
  <r>
    <n v="202006"/>
    <x v="0"/>
    <x v="5"/>
    <x v="1"/>
    <x v="236"/>
    <x v="1"/>
    <x v="5"/>
    <x v="24"/>
    <x v="4436"/>
    <x v="8"/>
    <n v="8"/>
    <n v="4.6399999999999997"/>
    <n v="3.3600000000000003"/>
    <x v="0"/>
    <s v="HBA1562483"/>
  </r>
  <r>
    <n v="202006"/>
    <x v="0"/>
    <x v="5"/>
    <x v="1"/>
    <x v="239"/>
    <x v="1"/>
    <x v="0"/>
    <x v="27"/>
    <x v="4437"/>
    <x v="6"/>
    <n v="2.9"/>
    <n v="1.52"/>
    <n v="1.38"/>
    <x v="0"/>
    <s v="TRAVEL GIFTS1559123"/>
  </r>
  <r>
    <n v="202006"/>
    <x v="0"/>
    <x v="5"/>
    <x v="1"/>
    <x v="239"/>
    <x v="1"/>
    <x v="7"/>
    <x v="13"/>
    <x v="4438"/>
    <x v="7"/>
    <n v="38.92"/>
    <n v="16.5"/>
    <n v="22.42"/>
    <x v="0"/>
    <s v="SPORT BOTTLES1561984"/>
  </r>
  <r>
    <n v="202006"/>
    <x v="0"/>
    <x v="5"/>
    <x v="1"/>
    <x v="240"/>
    <x v="0"/>
    <x v="1"/>
    <x v="2"/>
    <x v="4439"/>
    <x v="16"/>
    <n v="450"/>
    <n v="343.82"/>
    <n v="106.18"/>
    <x v="0"/>
    <s v="UMBRELLAS1562290"/>
  </r>
  <r>
    <n v="202006"/>
    <x v="0"/>
    <x v="5"/>
    <x v="1"/>
    <x v="240"/>
    <x v="0"/>
    <x v="3"/>
    <x v="15"/>
    <x v="4439"/>
    <x v="50"/>
    <n v="186"/>
    <n v="37.159999999999997"/>
    <n v="148.84"/>
    <x v="0"/>
    <s v="DECORATION CHARGES1562290"/>
  </r>
  <r>
    <n v="202006"/>
    <x v="0"/>
    <x v="5"/>
    <x v="1"/>
    <x v="241"/>
    <x v="1"/>
    <x v="0"/>
    <x v="27"/>
    <x v="4440"/>
    <x v="6"/>
    <n v="2.1800000000000002"/>
    <n v="0.84"/>
    <n v="1.3400000000000003"/>
    <x v="0"/>
    <s v="TRAVEL GIFTS1561713"/>
  </r>
  <r>
    <n v="202006"/>
    <x v="0"/>
    <x v="5"/>
    <x v="1"/>
    <x v="241"/>
    <x v="1"/>
    <x v="0"/>
    <x v="27"/>
    <x v="4441"/>
    <x v="172"/>
    <n v="1181.56"/>
    <n v="459.58"/>
    <n v="721.98"/>
    <x v="0"/>
    <s v="TRAVEL GIFTS1561959"/>
  </r>
  <r>
    <n v="202006"/>
    <x v="0"/>
    <x v="5"/>
    <x v="1"/>
    <x v="241"/>
    <x v="1"/>
    <x v="1"/>
    <x v="14"/>
    <x v="4442"/>
    <x v="7"/>
    <n v="7.96"/>
    <n v="3.74"/>
    <n v="4.22"/>
    <x v="0"/>
    <s v="STATIONERY1562414"/>
  </r>
  <r>
    <n v="202006"/>
    <x v="0"/>
    <x v="5"/>
    <x v="1"/>
    <x v="241"/>
    <x v="1"/>
    <x v="2"/>
    <x v="5"/>
    <x v="4443"/>
    <x v="7"/>
    <n v="23.24"/>
    <n v="11.66"/>
    <n v="11.579999999999998"/>
    <x v="0"/>
    <s v="POLOS1562604"/>
  </r>
  <r>
    <n v="202006"/>
    <x v="0"/>
    <x v="5"/>
    <x v="1"/>
    <x v="241"/>
    <x v="1"/>
    <x v="3"/>
    <x v="15"/>
    <x v="4441"/>
    <x v="526"/>
    <n v="662"/>
    <n v="176.64"/>
    <n v="485.36"/>
    <x v="0"/>
    <s v="DECORATION CHARGES1561959"/>
  </r>
  <r>
    <n v="202006"/>
    <x v="0"/>
    <x v="5"/>
    <x v="1"/>
    <x v="241"/>
    <x v="1"/>
    <x v="6"/>
    <x v="32"/>
    <x v="4444"/>
    <x v="7"/>
    <n v="210.76"/>
    <n v="193.6"/>
    <n v="17.159999999999997"/>
    <x v="0"/>
    <s v="GENERAL TECH1562774"/>
  </r>
  <r>
    <n v="202006"/>
    <x v="0"/>
    <x v="5"/>
    <x v="1"/>
    <x v="241"/>
    <x v="1"/>
    <x v="6"/>
    <x v="12"/>
    <x v="4445"/>
    <x v="7"/>
    <n v="35.36"/>
    <n v="19.36"/>
    <n v="16"/>
    <x v="0"/>
    <s v="POWER1562227"/>
  </r>
  <r>
    <n v="202006"/>
    <x v="0"/>
    <x v="5"/>
    <x v="1"/>
    <x v="242"/>
    <x v="1"/>
    <x v="6"/>
    <x v="32"/>
    <x v="4446"/>
    <x v="65"/>
    <n v="1425.6"/>
    <n v="1272.8"/>
    <n v="152.79999999999995"/>
    <x v="0"/>
    <s v="GENERAL TECH1561232"/>
  </r>
  <r>
    <n v="202006"/>
    <x v="0"/>
    <x v="5"/>
    <x v="1"/>
    <x v="245"/>
    <x v="1"/>
    <x v="0"/>
    <x v="18"/>
    <x v="4447"/>
    <x v="7"/>
    <n v="1.76"/>
    <n v="1"/>
    <n v="0.76"/>
    <x v="0"/>
    <s v="BACKPACKS1561105"/>
  </r>
  <r>
    <n v="202006"/>
    <x v="0"/>
    <x v="5"/>
    <x v="1"/>
    <x v="245"/>
    <x v="1"/>
    <x v="5"/>
    <x v="23"/>
    <x v="4448"/>
    <x v="21"/>
    <n v="245"/>
    <n v="18.54"/>
    <n v="226.46"/>
    <x v="0"/>
    <s v="SAFETY AUTO &amp; TOOLS1561397"/>
  </r>
  <r>
    <n v="202006"/>
    <x v="0"/>
    <x v="5"/>
    <x v="1"/>
    <x v="245"/>
    <x v="1"/>
    <x v="3"/>
    <x v="15"/>
    <x v="4448"/>
    <x v="24"/>
    <n v="135"/>
    <n v="22.88"/>
    <n v="112.12"/>
    <x v="0"/>
    <s v="DECORATION CHARGES1561397"/>
  </r>
  <r>
    <n v="202006"/>
    <x v="0"/>
    <x v="5"/>
    <x v="1"/>
    <x v="246"/>
    <x v="0"/>
    <x v="0"/>
    <x v="0"/>
    <x v="4449"/>
    <x v="6"/>
    <n v="56.98"/>
    <n v="24.62"/>
    <n v="32.36"/>
    <x v="0"/>
    <s v="BUSINESS CASES1562337"/>
  </r>
  <r>
    <n v="202006"/>
    <x v="0"/>
    <x v="5"/>
    <x v="1"/>
    <x v="247"/>
    <x v="1"/>
    <x v="7"/>
    <x v="13"/>
    <x v="4450"/>
    <x v="6"/>
    <n v="5.08"/>
    <n v="2.56"/>
    <n v="2.52"/>
    <x v="0"/>
    <s v="SPORT BOTTLES1558785"/>
  </r>
  <r>
    <n v="202006"/>
    <x v="0"/>
    <x v="5"/>
    <x v="1"/>
    <x v="247"/>
    <x v="1"/>
    <x v="5"/>
    <x v="24"/>
    <x v="4451"/>
    <x v="7"/>
    <n v="4"/>
    <n v="2.3199999999999998"/>
    <n v="1.6800000000000002"/>
    <x v="0"/>
    <s v="HBA1562481"/>
  </r>
  <r>
    <n v="202006"/>
    <x v="0"/>
    <x v="5"/>
    <x v="1"/>
    <x v="247"/>
    <x v="1"/>
    <x v="5"/>
    <x v="23"/>
    <x v="4452"/>
    <x v="61"/>
    <n v="1104.4000000000001"/>
    <n v="883.52"/>
    <n v="220.88000000000011"/>
    <x v="0"/>
    <s v="SAFETY AUTO &amp; TOOLS1560774"/>
  </r>
  <r>
    <n v="202006"/>
    <x v="0"/>
    <x v="5"/>
    <x v="1"/>
    <x v="248"/>
    <x v="0"/>
    <x v="0"/>
    <x v="18"/>
    <x v="4453"/>
    <x v="20"/>
    <n v="240"/>
    <n v="142.46"/>
    <n v="97.539999999999992"/>
    <x v="0"/>
    <s v="BACKPACKS1562622"/>
  </r>
  <r>
    <n v="202006"/>
    <x v="0"/>
    <x v="5"/>
    <x v="1"/>
    <x v="248"/>
    <x v="0"/>
    <x v="6"/>
    <x v="11"/>
    <x v="4454"/>
    <x v="6"/>
    <n v="27.96"/>
    <n v="21.98"/>
    <n v="5.98"/>
    <x v="0"/>
    <s v="AUDIO1561935"/>
  </r>
  <r>
    <n v="202006"/>
    <x v="0"/>
    <x v="5"/>
    <x v="1"/>
    <x v="248"/>
    <x v="0"/>
    <x v="6"/>
    <x v="11"/>
    <x v="4455"/>
    <x v="9"/>
    <n v="133.91999999999999"/>
    <n v="111.36"/>
    <n v="22.559999999999988"/>
    <x v="0"/>
    <s v="AUDIO1562377"/>
  </r>
  <r>
    <n v="202006"/>
    <x v="0"/>
    <x v="5"/>
    <x v="1"/>
    <x v="646"/>
    <x v="1"/>
    <x v="2"/>
    <x v="5"/>
    <x v="4456"/>
    <x v="198"/>
    <n v="3732.48"/>
    <n v="1966.9"/>
    <n v="1765.58"/>
    <x v="0"/>
    <s v="POLOS1561737"/>
  </r>
  <r>
    <n v="202006"/>
    <x v="0"/>
    <x v="5"/>
    <x v="1"/>
    <x v="647"/>
    <x v="0"/>
    <x v="5"/>
    <x v="23"/>
    <x v="4457"/>
    <x v="6"/>
    <n v="0.54"/>
    <n v="0.26"/>
    <n v="0.28000000000000003"/>
    <x v="0"/>
    <s v="SAFETY AUTO &amp; TOOLS1558975"/>
  </r>
  <r>
    <n v="202006"/>
    <x v="0"/>
    <x v="5"/>
    <x v="1"/>
    <x v="250"/>
    <x v="1"/>
    <x v="6"/>
    <x v="12"/>
    <x v="4458"/>
    <x v="75"/>
    <n v="57.04"/>
    <n v="28.98"/>
    <n v="28.06"/>
    <x v="0"/>
    <s v="POWER1562199"/>
  </r>
  <r>
    <n v="202006"/>
    <x v="0"/>
    <x v="5"/>
    <x v="1"/>
    <x v="251"/>
    <x v="1"/>
    <x v="5"/>
    <x v="10"/>
    <x v="4459"/>
    <x v="98"/>
    <n v="336.64"/>
    <n v="155.63999999999999"/>
    <n v="181"/>
    <x v="0"/>
    <s v="HOUSEWARES1562076"/>
  </r>
  <r>
    <n v="202006"/>
    <x v="0"/>
    <x v="5"/>
    <x v="1"/>
    <x v="251"/>
    <x v="1"/>
    <x v="5"/>
    <x v="10"/>
    <x v="4460"/>
    <x v="7"/>
    <n v="84.16"/>
    <n v="38.92"/>
    <n v="45.239999999999995"/>
    <x v="0"/>
    <s v="HOUSEWARES1562412"/>
  </r>
  <r>
    <n v="202006"/>
    <x v="0"/>
    <x v="5"/>
    <x v="1"/>
    <x v="494"/>
    <x v="0"/>
    <x v="5"/>
    <x v="24"/>
    <x v="4461"/>
    <x v="32"/>
    <n v="3280"/>
    <n v="2800"/>
    <n v="480"/>
    <x v="0"/>
    <s v="HBA1562153"/>
  </r>
  <r>
    <n v="202006"/>
    <x v="0"/>
    <x v="5"/>
    <x v="1"/>
    <x v="625"/>
    <x v="1"/>
    <x v="0"/>
    <x v="18"/>
    <x v="4462"/>
    <x v="16"/>
    <n v="2418"/>
    <n v="888.18"/>
    <n v="1529.8200000000002"/>
    <x v="0"/>
    <s v="BACKPACKS1561356"/>
  </r>
  <r>
    <n v="202006"/>
    <x v="0"/>
    <x v="5"/>
    <x v="1"/>
    <x v="625"/>
    <x v="1"/>
    <x v="0"/>
    <x v="20"/>
    <x v="4463"/>
    <x v="527"/>
    <n v="4875.5"/>
    <n v="4039.7"/>
    <n v="835.80000000000018"/>
    <x v="0"/>
    <s v="TOTES1562068"/>
  </r>
  <r>
    <n v="202006"/>
    <x v="0"/>
    <x v="5"/>
    <x v="1"/>
    <x v="625"/>
    <x v="1"/>
    <x v="3"/>
    <x v="15"/>
    <x v="4462"/>
    <x v="42"/>
    <n v="170"/>
    <n v="23.58"/>
    <n v="146.42000000000002"/>
    <x v="0"/>
    <s v="DECORATION CHARGES1561356"/>
  </r>
  <r>
    <n v="202006"/>
    <x v="0"/>
    <x v="5"/>
    <x v="1"/>
    <x v="253"/>
    <x v="1"/>
    <x v="5"/>
    <x v="24"/>
    <x v="4464"/>
    <x v="16"/>
    <n v="518"/>
    <n v="296"/>
    <n v="222"/>
    <x v="0"/>
    <s v="HBA1562648"/>
  </r>
  <r>
    <n v="202006"/>
    <x v="0"/>
    <x v="5"/>
    <x v="1"/>
    <x v="253"/>
    <x v="1"/>
    <x v="5"/>
    <x v="23"/>
    <x v="4465"/>
    <x v="16"/>
    <n v="438"/>
    <n v="182"/>
    <n v="256"/>
    <x v="0"/>
    <s v="SAFETY AUTO &amp; TOOLS1560763"/>
  </r>
  <r>
    <n v="202006"/>
    <x v="0"/>
    <x v="5"/>
    <x v="1"/>
    <x v="253"/>
    <x v="1"/>
    <x v="5"/>
    <x v="23"/>
    <x v="4466"/>
    <x v="16"/>
    <n v="438"/>
    <n v="262"/>
    <n v="176"/>
    <x v="0"/>
    <s v="SAFETY AUTO &amp; TOOLS1560777"/>
  </r>
  <r>
    <n v="202006"/>
    <x v="0"/>
    <x v="5"/>
    <x v="1"/>
    <x v="253"/>
    <x v="1"/>
    <x v="5"/>
    <x v="23"/>
    <x v="4467"/>
    <x v="33"/>
    <n v="4160"/>
    <n v="3400"/>
    <n v="760"/>
    <x v="0"/>
    <s v="SAFETY AUTO &amp; TOOLS1560876"/>
  </r>
  <r>
    <n v="202006"/>
    <x v="0"/>
    <x v="5"/>
    <x v="1"/>
    <x v="253"/>
    <x v="1"/>
    <x v="5"/>
    <x v="23"/>
    <x v="4468"/>
    <x v="32"/>
    <n v="2160"/>
    <n v="1680"/>
    <n v="480"/>
    <x v="0"/>
    <s v="SAFETY AUTO &amp; TOOLS1561337"/>
  </r>
  <r>
    <n v="202006"/>
    <x v="0"/>
    <x v="5"/>
    <x v="1"/>
    <x v="254"/>
    <x v="1"/>
    <x v="5"/>
    <x v="24"/>
    <x v="4469"/>
    <x v="6"/>
    <n v="2"/>
    <n v="0.02"/>
    <n v="1.98"/>
    <x v="0"/>
    <s v="HBA1561964"/>
  </r>
  <r>
    <n v="202006"/>
    <x v="0"/>
    <x v="5"/>
    <x v="1"/>
    <x v="256"/>
    <x v="1"/>
    <x v="0"/>
    <x v="18"/>
    <x v="4470"/>
    <x v="12"/>
    <n v="1559.4"/>
    <n v="630.54"/>
    <n v="928.86000000000013"/>
    <x v="0"/>
    <s v="BACKPACKS1562274"/>
  </r>
  <r>
    <n v="202006"/>
    <x v="0"/>
    <x v="5"/>
    <x v="1"/>
    <x v="256"/>
    <x v="1"/>
    <x v="2"/>
    <x v="5"/>
    <x v="4471"/>
    <x v="79"/>
    <n v="333"/>
    <n v="158.46"/>
    <n v="174.54"/>
    <x v="0"/>
    <s v="POLOS1562627"/>
  </r>
  <r>
    <n v="202006"/>
    <x v="0"/>
    <x v="5"/>
    <x v="1"/>
    <x v="256"/>
    <x v="1"/>
    <x v="3"/>
    <x v="15"/>
    <x v="4470"/>
    <x v="144"/>
    <n v="126.6"/>
    <n v="20.84"/>
    <n v="105.75999999999999"/>
    <x v="0"/>
    <s v="DECORATION CHARGES1562274"/>
  </r>
  <r>
    <n v="202006"/>
    <x v="0"/>
    <x v="5"/>
    <x v="1"/>
    <x v="648"/>
    <x v="0"/>
    <x v="5"/>
    <x v="23"/>
    <x v="4472"/>
    <x v="31"/>
    <n v="183"/>
    <n v="60"/>
    <n v="123"/>
    <x v="0"/>
    <s v="SAFETY AUTO &amp; TOOLS1562623"/>
  </r>
  <r>
    <n v="202006"/>
    <x v="0"/>
    <x v="5"/>
    <x v="1"/>
    <x v="259"/>
    <x v="1"/>
    <x v="0"/>
    <x v="27"/>
    <x v="4473"/>
    <x v="34"/>
    <n v="9.3000000000000007"/>
    <n v="4.1399999999999997"/>
    <n v="5.160000000000001"/>
    <x v="0"/>
    <s v="TRAVEL GIFTS1562437"/>
  </r>
  <r>
    <n v="202006"/>
    <x v="0"/>
    <x v="5"/>
    <x v="1"/>
    <x v="259"/>
    <x v="1"/>
    <x v="5"/>
    <x v="9"/>
    <x v="4474"/>
    <x v="15"/>
    <n v="181"/>
    <n v="110.5"/>
    <n v="70.5"/>
    <x v="0"/>
    <s v="APRON &amp; KITCHEN TEXTILES1561771"/>
  </r>
  <r>
    <n v="202006"/>
    <x v="0"/>
    <x v="5"/>
    <x v="1"/>
    <x v="259"/>
    <x v="1"/>
    <x v="5"/>
    <x v="9"/>
    <x v="4475"/>
    <x v="253"/>
    <n v="199.1"/>
    <n v="121.54"/>
    <n v="77.559999999999988"/>
    <x v="0"/>
    <s v="APRON &amp; KITCHEN TEXTILES1561944"/>
  </r>
  <r>
    <n v="202006"/>
    <x v="0"/>
    <x v="5"/>
    <x v="1"/>
    <x v="259"/>
    <x v="1"/>
    <x v="5"/>
    <x v="10"/>
    <x v="4473"/>
    <x v="6"/>
    <n v="21.46"/>
    <n v="9.02"/>
    <n v="12.440000000000001"/>
    <x v="0"/>
    <s v="HOUSEWARES1562437"/>
  </r>
  <r>
    <n v="202006"/>
    <x v="0"/>
    <x v="5"/>
    <x v="1"/>
    <x v="259"/>
    <x v="1"/>
    <x v="5"/>
    <x v="23"/>
    <x v="4476"/>
    <x v="18"/>
    <n v="290"/>
    <n v="80.739999999999995"/>
    <n v="209.26"/>
    <x v="0"/>
    <s v="SAFETY AUTO &amp; TOOLS1562240"/>
  </r>
  <r>
    <n v="202006"/>
    <x v="0"/>
    <x v="5"/>
    <x v="1"/>
    <x v="259"/>
    <x v="1"/>
    <x v="2"/>
    <x v="5"/>
    <x v="4473"/>
    <x v="98"/>
    <n v="55.84"/>
    <n v="42.52"/>
    <n v="13.32"/>
    <x v="0"/>
    <s v="POLOS1562437"/>
  </r>
  <r>
    <n v="202006"/>
    <x v="0"/>
    <x v="5"/>
    <x v="1"/>
    <x v="261"/>
    <x v="1"/>
    <x v="1"/>
    <x v="3"/>
    <x v="4477"/>
    <x v="226"/>
    <n v="310"/>
    <n v="178.72"/>
    <n v="131.28"/>
    <x v="0"/>
    <s v="WRITING1561970"/>
  </r>
  <r>
    <n v="202006"/>
    <x v="0"/>
    <x v="5"/>
    <x v="1"/>
    <x v="261"/>
    <x v="1"/>
    <x v="1"/>
    <x v="3"/>
    <x v="4478"/>
    <x v="20"/>
    <n v="2040"/>
    <n v="1510.46"/>
    <n v="529.54"/>
    <x v="0"/>
    <s v="WRITING1562492"/>
  </r>
  <r>
    <n v="202006"/>
    <x v="0"/>
    <x v="5"/>
    <x v="1"/>
    <x v="261"/>
    <x v="1"/>
    <x v="5"/>
    <x v="23"/>
    <x v="4479"/>
    <x v="131"/>
    <n v="1320"/>
    <n v="484.42"/>
    <n v="835.57999999999993"/>
    <x v="0"/>
    <s v="SAFETY AUTO &amp; TOOLS1561604"/>
  </r>
  <r>
    <n v="202006"/>
    <x v="0"/>
    <x v="5"/>
    <x v="1"/>
    <x v="261"/>
    <x v="1"/>
    <x v="2"/>
    <x v="5"/>
    <x v="4480"/>
    <x v="155"/>
    <n v="254.76"/>
    <n v="141.56"/>
    <n v="113.19999999999999"/>
    <x v="0"/>
    <s v="POLOS1561694"/>
  </r>
  <r>
    <n v="202006"/>
    <x v="0"/>
    <x v="5"/>
    <x v="1"/>
    <x v="264"/>
    <x v="1"/>
    <x v="2"/>
    <x v="5"/>
    <x v="4481"/>
    <x v="98"/>
    <n v="78.64"/>
    <n v="61.28"/>
    <n v="17.36"/>
    <x v="0"/>
    <s v="POLOS1562395"/>
  </r>
  <r>
    <n v="202006"/>
    <x v="0"/>
    <x v="5"/>
    <x v="1"/>
    <x v="264"/>
    <x v="1"/>
    <x v="2"/>
    <x v="5"/>
    <x v="4482"/>
    <x v="98"/>
    <n v="67.84"/>
    <n v="59.5"/>
    <n v="8.3400000000000034"/>
    <x v="0"/>
    <s v="POLOS1562423"/>
  </r>
  <r>
    <n v="202006"/>
    <x v="0"/>
    <x v="5"/>
    <x v="1"/>
    <x v="264"/>
    <x v="1"/>
    <x v="2"/>
    <x v="6"/>
    <x v="4481"/>
    <x v="34"/>
    <n v="26.56"/>
    <n v="17.02"/>
    <n v="9.5399999999999991"/>
    <x v="0"/>
    <s v="T-SHIRTS &amp; ACTIVE TOPS1562395"/>
  </r>
  <r>
    <n v="202006"/>
    <x v="0"/>
    <x v="5"/>
    <x v="1"/>
    <x v="265"/>
    <x v="1"/>
    <x v="5"/>
    <x v="23"/>
    <x v="4483"/>
    <x v="6"/>
    <n v="0.98"/>
    <n v="0.26"/>
    <n v="0.72"/>
    <x v="0"/>
    <s v="SAFETY AUTO &amp; TOOLS1561071"/>
  </r>
  <r>
    <n v="202006"/>
    <x v="0"/>
    <x v="5"/>
    <x v="1"/>
    <x v="265"/>
    <x v="1"/>
    <x v="5"/>
    <x v="23"/>
    <x v="4484"/>
    <x v="21"/>
    <n v="245"/>
    <n v="18.54"/>
    <n v="226.46"/>
    <x v="0"/>
    <s v="SAFETY AUTO &amp; TOOLS1562259"/>
  </r>
  <r>
    <n v="202006"/>
    <x v="0"/>
    <x v="5"/>
    <x v="1"/>
    <x v="265"/>
    <x v="1"/>
    <x v="3"/>
    <x v="15"/>
    <x v="4484"/>
    <x v="24"/>
    <n v="175"/>
    <n v="15.02"/>
    <n v="159.97999999999999"/>
    <x v="0"/>
    <s v="DECORATION CHARGES1562259"/>
  </r>
  <r>
    <n v="202006"/>
    <x v="0"/>
    <x v="5"/>
    <x v="1"/>
    <x v="497"/>
    <x v="0"/>
    <x v="2"/>
    <x v="5"/>
    <x v="4485"/>
    <x v="528"/>
    <n v="18430.36"/>
    <n v="10750.78"/>
    <n v="7679.58"/>
    <x v="0"/>
    <s v="POLOS1562036"/>
  </r>
  <r>
    <n v="202006"/>
    <x v="0"/>
    <x v="5"/>
    <x v="1"/>
    <x v="497"/>
    <x v="0"/>
    <x v="2"/>
    <x v="5"/>
    <x v="4486"/>
    <x v="0"/>
    <n v="2392"/>
    <n v="1259.76"/>
    <n v="1132.24"/>
    <x v="0"/>
    <s v="POLOS1562115"/>
  </r>
  <r>
    <n v="202006"/>
    <x v="0"/>
    <x v="5"/>
    <x v="1"/>
    <x v="497"/>
    <x v="0"/>
    <x v="2"/>
    <x v="5"/>
    <x v="4487"/>
    <x v="204"/>
    <n v="920.92"/>
    <n v="540.64"/>
    <n v="380.28"/>
    <x v="0"/>
    <s v="POLOS1562242"/>
  </r>
  <r>
    <n v="202006"/>
    <x v="0"/>
    <x v="5"/>
    <x v="1"/>
    <x v="266"/>
    <x v="0"/>
    <x v="1"/>
    <x v="3"/>
    <x v="4488"/>
    <x v="6"/>
    <n v="296.68"/>
    <n v="169.38"/>
    <n v="127.30000000000001"/>
    <x v="0"/>
    <s v="WRITING1561584"/>
  </r>
  <r>
    <n v="202006"/>
    <x v="0"/>
    <x v="5"/>
    <x v="1"/>
    <x v="266"/>
    <x v="0"/>
    <x v="2"/>
    <x v="4"/>
    <x v="4488"/>
    <x v="7"/>
    <n v="31.96"/>
    <n v="34.74"/>
    <n v="-2.7800000000000011"/>
    <x v="0"/>
    <s v="FLEECE &amp; KNITS1561584"/>
  </r>
  <r>
    <n v="202006"/>
    <x v="0"/>
    <x v="5"/>
    <x v="1"/>
    <x v="266"/>
    <x v="0"/>
    <x v="2"/>
    <x v="5"/>
    <x v="4488"/>
    <x v="6"/>
    <n v="8.98"/>
    <n v="6.66"/>
    <n v="2.3200000000000003"/>
    <x v="0"/>
    <s v="POLOS1561584"/>
  </r>
  <r>
    <n v="202006"/>
    <x v="0"/>
    <x v="5"/>
    <x v="1"/>
    <x v="266"/>
    <x v="0"/>
    <x v="4"/>
    <x v="34"/>
    <x v="4488"/>
    <x v="6"/>
    <n v="33.979999999999997"/>
    <n v="29.2"/>
    <n v="4.7799999999999976"/>
    <x v="0"/>
    <s v="VESTS-BODYWARMERS1561584"/>
  </r>
  <r>
    <n v="202006"/>
    <x v="0"/>
    <x v="5"/>
    <x v="1"/>
    <x v="267"/>
    <x v="0"/>
    <x v="7"/>
    <x v="29"/>
    <x v="4489"/>
    <x v="529"/>
    <n v="420.48"/>
    <n v="241.8"/>
    <n v="178.68"/>
    <x v="0"/>
    <s v="CERAMICS1562421"/>
  </r>
  <r>
    <n v="202006"/>
    <x v="0"/>
    <x v="5"/>
    <x v="1"/>
    <x v="269"/>
    <x v="0"/>
    <x v="5"/>
    <x v="10"/>
    <x v="4490"/>
    <x v="13"/>
    <n v="958.2"/>
    <n v="755.02"/>
    <n v="203.18000000000006"/>
    <x v="0"/>
    <s v="HOUSEWARES1562425"/>
  </r>
  <r>
    <n v="202006"/>
    <x v="0"/>
    <x v="5"/>
    <x v="1"/>
    <x v="269"/>
    <x v="0"/>
    <x v="5"/>
    <x v="10"/>
    <x v="4491"/>
    <x v="6"/>
    <n v="35.26"/>
    <n v="26"/>
    <n v="9.259999999999998"/>
    <x v="0"/>
    <s v="HOUSEWARES1562480"/>
  </r>
  <r>
    <n v="202006"/>
    <x v="0"/>
    <x v="5"/>
    <x v="1"/>
    <x v="271"/>
    <x v="1"/>
    <x v="1"/>
    <x v="17"/>
    <x v="4492"/>
    <x v="6"/>
    <n v="0.54"/>
    <n v="0.34"/>
    <n v="0.2"/>
    <x v="0"/>
    <s v="GENERAL1558292"/>
  </r>
  <r>
    <n v="202006"/>
    <x v="0"/>
    <x v="5"/>
    <x v="1"/>
    <x v="272"/>
    <x v="1"/>
    <x v="1"/>
    <x v="14"/>
    <x v="4493"/>
    <x v="6"/>
    <n v="1.88"/>
    <n v="1.18"/>
    <n v="0.7"/>
    <x v="0"/>
    <s v="STATIONERY1560914"/>
  </r>
  <r>
    <n v="202006"/>
    <x v="0"/>
    <x v="5"/>
    <x v="1"/>
    <x v="272"/>
    <x v="1"/>
    <x v="1"/>
    <x v="14"/>
    <x v="4494"/>
    <x v="7"/>
    <n v="7.86"/>
    <n v="4.0199999999999996"/>
    <n v="3.8400000000000007"/>
    <x v="0"/>
    <s v="STATIONERY1561869"/>
  </r>
  <r>
    <n v="202006"/>
    <x v="0"/>
    <x v="5"/>
    <x v="1"/>
    <x v="272"/>
    <x v="1"/>
    <x v="1"/>
    <x v="3"/>
    <x v="4495"/>
    <x v="6"/>
    <n v="0.32"/>
    <n v="0.18"/>
    <n v="0.14000000000000001"/>
    <x v="0"/>
    <s v="WRITING1562624"/>
  </r>
  <r>
    <n v="202006"/>
    <x v="0"/>
    <x v="5"/>
    <x v="1"/>
    <x v="273"/>
    <x v="1"/>
    <x v="5"/>
    <x v="23"/>
    <x v="4496"/>
    <x v="9"/>
    <n v="3.48"/>
    <n v="0.72"/>
    <n v="2.76"/>
    <x v="0"/>
    <s v="SAFETY AUTO &amp; TOOLS1561382"/>
  </r>
  <r>
    <n v="202006"/>
    <x v="0"/>
    <x v="5"/>
    <x v="1"/>
    <x v="277"/>
    <x v="1"/>
    <x v="7"/>
    <x v="29"/>
    <x v="4497"/>
    <x v="6"/>
    <n v="9.98"/>
    <n v="3.62"/>
    <n v="6.36"/>
    <x v="0"/>
    <s v="CERAMICS1561962"/>
  </r>
  <r>
    <n v="202006"/>
    <x v="0"/>
    <x v="5"/>
    <x v="1"/>
    <x v="277"/>
    <x v="1"/>
    <x v="7"/>
    <x v="13"/>
    <x v="4498"/>
    <x v="7"/>
    <n v="23.12"/>
    <n v="8.66"/>
    <n v="14.46"/>
    <x v="0"/>
    <s v="SPORT BOTTLES1561892"/>
  </r>
  <r>
    <n v="202006"/>
    <x v="0"/>
    <x v="5"/>
    <x v="1"/>
    <x v="277"/>
    <x v="1"/>
    <x v="7"/>
    <x v="13"/>
    <x v="4499"/>
    <x v="361"/>
    <n v="335.24"/>
    <n v="125.44"/>
    <n v="209.8"/>
    <x v="0"/>
    <s v="SPORT BOTTLES1562749"/>
  </r>
  <r>
    <n v="202006"/>
    <x v="0"/>
    <x v="5"/>
    <x v="1"/>
    <x v="278"/>
    <x v="1"/>
    <x v="5"/>
    <x v="23"/>
    <x v="4500"/>
    <x v="8"/>
    <n v="3.92"/>
    <n v="0.56000000000000005"/>
    <n v="3.36"/>
    <x v="0"/>
    <s v="SAFETY AUTO &amp; TOOLS1560926"/>
  </r>
  <r>
    <n v="202006"/>
    <x v="0"/>
    <x v="5"/>
    <x v="1"/>
    <x v="279"/>
    <x v="1"/>
    <x v="9"/>
    <x v="28"/>
    <x v="4501"/>
    <x v="32"/>
    <n v="4580"/>
    <n v="3611.12"/>
    <n v="968.88000000000011"/>
    <x v="0"/>
    <s v="HEADWEAR1558223"/>
  </r>
  <r>
    <n v="202006"/>
    <x v="0"/>
    <x v="5"/>
    <x v="1"/>
    <x v="501"/>
    <x v="0"/>
    <x v="0"/>
    <x v="19"/>
    <x v="4502"/>
    <x v="20"/>
    <n v="624"/>
    <n v="349.9"/>
    <n v="274.10000000000002"/>
    <x v="0"/>
    <s v="COOLERS1562796"/>
  </r>
  <r>
    <n v="202006"/>
    <x v="0"/>
    <x v="5"/>
    <x v="1"/>
    <x v="280"/>
    <x v="0"/>
    <x v="0"/>
    <x v="20"/>
    <x v="4503"/>
    <x v="6"/>
    <n v="1.3"/>
    <n v="0.76"/>
    <n v="0.54"/>
    <x v="0"/>
    <s v="TOTES1561920"/>
  </r>
  <r>
    <n v="202006"/>
    <x v="0"/>
    <x v="5"/>
    <x v="1"/>
    <x v="280"/>
    <x v="0"/>
    <x v="0"/>
    <x v="20"/>
    <x v="4504"/>
    <x v="226"/>
    <n v="229.6"/>
    <n v="101.34"/>
    <n v="128.26"/>
    <x v="0"/>
    <s v="TOTES1561999"/>
  </r>
  <r>
    <n v="202006"/>
    <x v="0"/>
    <x v="5"/>
    <x v="1"/>
    <x v="280"/>
    <x v="0"/>
    <x v="0"/>
    <x v="20"/>
    <x v="4505"/>
    <x v="226"/>
    <n v="229.6"/>
    <n v="101.34"/>
    <n v="128.26"/>
    <x v="0"/>
    <s v="TOTES1562040"/>
  </r>
  <r>
    <n v="202006"/>
    <x v="0"/>
    <x v="5"/>
    <x v="1"/>
    <x v="280"/>
    <x v="0"/>
    <x v="0"/>
    <x v="27"/>
    <x v="4503"/>
    <x v="102"/>
    <n v="75.400000000000006"/>
    <n v="39.42"/>
    <n v="35.980000000000004"/>
    <x v="0"/>
    <s v="TRAVEL GIFTS1561920"/>
  </r>
  <r>
    <n v="202006"/>
    <x v="0"/>
    <x v="5"/>
    <x v="1"/>
    <x v="280"/>
    <x v="0"/>
    <x v="9"/>
    <x v="28"/>
    <x v="4506"/>
    <x v="2"/>
    <n v="17.8"/>
    <n v="8.98"/>
    <n v="8.82"/>
    <x v="0"/>
    <s v="HEADWEAR1562114"/>
  </r>
  <r>
    <n v="202006"/>
    <x v="0"/>
    <x v="5"/>
    <x v="1"/>
    <x v="280"/>
    <x v="0"/>
    <x v="5"/>
    <x v="10"/>
    <x v="4503"/>
    <x v="7"/>
    <n v="32.44"/>
    <n v="14.84"/>
    <n v="17.599999999999998"/>
    <x v="0"/>
    <s v="HOUSEWARES1561920"/>
  </r>
  <r>
    <n v="202006"/>
    <x v="0"/>
    <x v="5"/>
    <x v="1"/>
    <x v="282"/>
    <x v="1"/>
    <x v="5"/>
    <x v="30"/>
    <x v="4507"/>
    <x v="98"/>
    <n v="32.799999999999997"/>
    <n v="14.96"/>
    <n v="17.839999999999996"/>
    <x v="0"/>
    <s v="OUTDOOR &amp; LEISURE1561871"/>
  </r>
  <r>
    <n v="202006"/>
    <x v="0"/>
    <x v="5"/>
    <x v="1"/>
    <x v="502"/>
    <x v="0"/>
    <x v="2"/>
    <x v="5"/>
    <x v="4508"/>
    <x v="48"/>
    <n v="327.5"/>
    <n v="165.24"/>
    <n v="162.26"/>
    <x v="0"/>
    <s v="POLOS1562020"/>
  </r>
  <r>
    <n v="202006"/>
    <x v="0"/>
    <x v="5"/>
    <x v="1"/>
    <x v="502"/>
    <x v="0"/>
    <x v="2"/>
    <x v="5"/>
    <x v="4509"/>
    <x v="106"/>
    <n v="101.72"/>
    <n v="99"/>
    <n v="2.7199999999999989"/>
    <x v="0"/>
    <s v="POLOS1562436"/>
  </r>
  <r>
    <n v="202006"/>
    <x v="0"/>
    <x v="5"/>
    <x v="1"/>
    <x v="502"/>
    <x v="0"/>
    <x v="10"/>
    <x v="36"/>
    <x v="4509"/>
    <x v="8"/>
    <n v="144.56"/>
    <n v="65.680000000000007"/>
    <n v="78.88"/>
    <x v="0"/>
    <s v="SHIRTS1562436"/>
  </r>
  <r>
    <n v="202006"/>
    <x v="0"/>
    <x v="5"/>
    <x v="1"/>
    <x v="504"/>
    <x v="0"/>
    <x v="2"/>
    <x v="5"/>
    <x v="4510"/>
    <x v="9"/>
    <n v="85.08"/>
    <n v="46.12"/>
    <n v="38.96"/>
    <x v="0"/>
    <s v="POLOS1562579"/>
  </r>
  <r>
    <n v="202006"/>
    <x v="0"/>
    <x v="5"/>
    <x v="1"/>
    <x v="285"/>
    <x v="1"/>
    <x v="7"/>
    <x v="29"/>
    <x v="4511"/>
    <x v="6"/>
    <n v="2.6"/>
    <n v="1.42"/>
    <n v="1.1800000000000002"/>
    <x v="0"/>
    <s v="CERAMICS1558881"/>
  </r>
  <r>
    <n v="202006"/>
    <x v="0"/>
    <x v="5"/>
    <x v="1"/>
    <x v="285"/>
    <x v="1"/>
    <x v="5"/>
    <x v="10"/>
    <x v="4512"/>
    <x v="7"/>
    <n v="55.8"/>
    <n v="35.200000000000003"/>
    <n v="20.599999999999994"/>
    <x v="0"/>
    <s v="HOUSEWARES1562625"/>
  </r>
  <r>
    <n v="202006"/>
    <x v="0"/>
    <x v="5"/>
    <x v="1"/>
    <x v="285"/>
    <x v="1"/>
    <x v="5"/>
    <x v="23"/>
    <x v="4513"/>
    <x v="38"/>
    <n v="147.9"/>
    <n v="124.2"/>
    <n v="23.700000000000003"/>
    <x v="0"/>
    <s v="SAFETY AUTO &amp; TOOLS1562315"/>
  </r>
  <r>
    <n v="202006"/>
    <x v="0"/>
    <x v="5"/>
    <x v="1"/>
    <x v="285"/>
    <x v="1"/>
    <x v="6"/>
    <x v="32"/>
    <x v="4514"/>
    <x v="6"/>
    <n v="1.98"/>
    <n v="1.64"/>
    <n v="0.34000000000000008"/>
    <x v="0"/>
    <s v="GENERAL TECH1558363"/>
  </r>
  <r>
    <n v="202006"/>
    <x v="0"/>
    <x v="5"/>
    <x v="1"/>
    <x v="285"/>
    <x v="1"/>
    <x v="6"/>
    <x v="32"/>
    <x v="4515"/>
    <x v="15"/>
    <n v="99"/>
    <n v="82.12"/>
    <n v="16.879999999999995"/>
    <x v="0"/>
    <s v="GENERAL TECH1561752"/>
  </r>
  <r>
    <n v="202006"/>
    <x v="0"/>
    <x v="5"/>
    <x v="1"/>
    <x v="579"/>
    <x v="0"/>
    <x v="5"/>
    <x v="30"/>
    <x v="4516"/>
    <x v="6"/>
    <n v="12.92"/>
    <n v="6.2"/>
    <n v="6.72"/>
    <x v="0"/>
    <s v="OUTDOOR &amp; LEISURE1561508"/>
  </r>
  <r>
    <n v="202006"/>
    <x v="0"/>
    <x v="5"/>
    <x v="1"/>
    <x v="286"/>
    <x v="0"/>
    <x v="2"/>
    <x v="5"/>
    <x v="4517"/>
    <x v="13"/>
    <n v="75.7"/>
    <n v="37.700000000000003"/>
    <n v="38"/>
    <x v="0"/>
    <s v="POLOS1562340"/>
  </r>
  <r>
    <n v="202006"/>
    <x v="0"/>
    <x v="5"/>
    <x v="1"/>
    <x v="287"/>
    <x v="1"/>
    <x v="5"/>
    <x v="23"/>
    <x v="4518"/>
    <x v="18"/>
    <n v="1100"/>
    <n v="880"/>
    <n v="220"/>
    <x v="0"/>
    <s v="SAFETY AUTO &amp; TOOLS1561008"/>
  </r>
  <r>
    <n v="202006"/>
    <x v="0"/>
    <x v="5"/>
    <x v="1"/>
    <x v="289"/>
    <x v="0"/>
    <x v="9"/>
    <x v="28"/>
    <x v="4519"/>
    <x v="6"/>
    <n v="4.6399999999999997"/>
    <n v="1.9"/>
    <n v="2.7399999999999998"/>
    <x v="0"/>
    <s v="HEADWEAR1562563"/>
  </r>
  <r>
    <n v="202006"/>
    <x v="0"/>
    <x v="5"/>
    <x v="1"/>
    <x v="289"/>
    <x v="0"/>
    <x v="1"/>
    <x v="17"/>
    <x v="4520"/>
    <x v="27"/>
    <n v="736.8"/>
    <n v="337.44"/>
    <n v="399.35999999999996"/>
    <x v="0"/>
    <s v="GENERAL1562401"/>
  </r>
  <r>
    <n v="202006"/>
    <x v="0"/>
    <x v="5"/>
    <x v="1"/>
    <x v="290"/>
    <x v="1"/>
    <x v="7"/>
    <x v="13"/>
    <x v="4521"/>
    <x v="7"/>
    <n v="34.76"/>
    <n v="18.7"/>
    <n v="16.059999999999999"/>
    <x v="0"/>
    <s v="SPORT BOTTLES1562534"/>
  </r>
  <r>
    <n v="202006"/>
    <x v="0"/>
    <x v="5"/>
    <x v="1"/>
    <x v="290"/>
    <x v="1"/>
    <x v="2"/>
    <x v="5"/>
    <x v="4522"/>
    <x v="223"/>
    <n v="-52.4"/>
    <n v="-27.56"/>
    <n v="-24.84"/>
    <x v="1"/>
    <s v="POLOS1561177"/>
  </r>
  <r>
    <n v="202006"/>
    <x v="0"/>
    <x v="5"/>
    <x v="1"/>
    <x v="290"/>
    <x v="1"/>
    <x v="2"/>
    <x v="5"/>
    <x v="4523"/>
    <x v="184"/>
    <n v="90.74"/>
    <n v="64.38"/>
    <n v="26.36"/>
    <x v="0"/>
    <s v="POLOS1561816"/>
  </r>
  <r>
    <n v="202006"/>
    <x v="0"/>
    <x v="5"/>
    <x v="1"/>
    <x v="290"/>
    <x v="1"/>
    <x v="2"/>
    <x v="5"/>
    <x v="4521"/>
    <x v="102"/>
    <n v="129.47999999999999"/>
    <n v="138.4"/>
    <n v="-8.9200000000000159"/>
    <x v="0"/>
    <s v="POLOS1562534"/>
  </r>
  <r>
    <n v="202006"/>
    <x v="0"/>
    <x v="5"/>
    <x v="1"/>
    <x v="290"/>
    <x v="1"/>
    <x v="2"/>
    <x v="6"/>
    <x v="4522"/>
    <x v="530"/>
    <n v="-6608.32"/>
    <n v="-4688.88"/>
    <n v="-1919.4399999999996"/>
    <x v="1"/>
    <s v="T-SHIRTS &amp; ACTIVE TOPS1561177"/>
  </r>
  <r>
    <n v="202006"/>
    <x v="0"/>
    <x v="5"/>
    <x v="1"/>
    <x v="290"/>
    <x v="1"/>
    <x v="2"/>
    <x v="6"/>
    <x v="4523"/>
    <x v="101"/>
    <n v="772.4"/>
    <n v="561.78"/>
    <n v="210.62"/>
    <x v="0"/>
    <s v="T-SHIRTS &amp; ACTIVE TOPS1561816"/>
  </r>
  <r>
    <n v="202006"/>
    <x v="0"/>
    <x v="5"/>
    <x v="1"/>
    <x v="290"/>
    <x v="1"/>
    <x v="2"/>
    <x v="6"/>
    <x v="4524"/>
    <x v="106"/>
    <n v="162.38"/>
    <n v="88.44"/>
    <n v="73.94"/>
    <x v="0"/>
    <s v="T-SHIRTS &amp; ACTIVE TOPS1562301"/>
  </r>
  <r>
    <n v="202006"/>
    <x v="0"/>
    <x v="5"/>
    <x v="1"/>
    <x v="290"/>
    <x v="1"/>
    <x v="2"/>
    <x v="6"/>
    <x v="4521"/>
    <x v="531"/>
    <n v="507.34"/>
    <n v="317.92"/>
    <n v="189.41999999999996"/>
    <x v="0"/>
    <s v="T-SHIRTS &amp; ACTIVE TOPS1562534"/>
  </r>
  <r>
    <n v="202006"/>
    <x v="0"/>
    <x v="5"/>
    <x v="1"/>
    <x v="290"/>
    <x v="1"/>
    <x v="10"/>
    <x v="36"/>
    <x v="4522"/>
    <x v="174"/>
    <n v="-171.7"/>
    <n v="-72.959999999999994"/>
    <n v="-98.74"/>
    <x v="1"/>
    <s v="SHIRTS1561177"/>
  </r>
  <r>
    <n v="202006"/>
    <x v="0"/>
    <x v="5"/>
    <x v="1"/>
    <x v="292"/>
    <x v="1"/>
    <x v="1"/>
    <x v="14"/>
    <x v="4525"/>
    <x v="79"/>
    <n v="34.799999999999997"/>
    <n v="17.239999999999998"/>
    <n v="17.559999999999999"/>
    <x v="0"/>
    <s v="STATIONERY1561726"/>
  </r>
  <r>
    <n v="202006"/>
    <x v="0"/>
    <x v="5"/>
    <x v="1"/>
    <x v="292"/>
    <x v="1"/>
    <x v="2"/>
    <x v="5"/>
    <x v="4526"/>
    <x v="6"/>
    <n v="14.58"/>
    <n v="7.18"/>
    <n v="7.4"/>
    <x v="0"/>
    <s v="POLOS1561781"/>
  </r>
  <r>
    <n v="202006"/>
    <x v="0"/>
    <x v="5"/>
    <x v="1"/>
    <x v="292"/>
    <x v="1"/>
    <x v="2"/>
    <x v="5"/>
    <x v="4527"/>
    <x v="170"/>
    <n v="2988.9"/>
    <n v="1473.94"/>
    <n v="1514.96"/>
    <x v="0"/>
    <s v="POLOS1562286"/>
  </r>
  <r>
    <n v="202006"/>
    <x v="0"/>
    <x v="5"/>
    <x v="1"/>
    <x v="293"/>
    <x v="0"/>
    <x v="7"/>
    <x v="13"/>
    <x v="4528"/>
    <x v="15"/>
    <n v="190"/>
    <n v="94.5"/>
    <n v="95.5"/>
    <x v="0"/>
    <s v="SPORT BOTTLES1562522"/>
  </r>
  <r>
    <n v="202006"/>
    <x v="0"/>
    <x v="5"/>
    <x v="1"/>
    <x v="293"/>
    <x v="0"/>
    <x v="3"/>
    <x v="15"/>
    <x v="4528"/>
    <x v="123"/>
    <n v="223"/>
    <n v="43.36"/>
    <n v="179.64"/>
    <x v="0"/>
    <s v="DECORATION CHARGES1562522"/>
  </r>
  <r>
    <n v="202006"/>
    <x v="0"/>
    <x v="5"/>
    <x v="1"/>
    <x v="294"/>
    <x v="1"/>
    <x v="0"/>
    <x v="18"/>
    <x v="4529"/>
    <x v="34"/>
    <n v="6.24"/>
    <n v="3.66"/>
    <n v="2.58"/>
    <x v="0"/>
    <s v="BACKPACKS1561914"/>
  </r>
  <r>
    <n v="202006"/>
    <x v="0"/>
    <x v="5"/>
    <x v="1"/>
    <x v="294"/>
    <x v="1"/>
    <x v="9"/>
    <x v="28"/>
    <x v="4530"/>
    <x v="177"/>
    <n v="1245.5999999999999"/>
    <n v="660.9"/>
    <n v="584.69999999999993"/>
    <x v="0"/>
    <s v="HEADWEAR1561698"/>
  </r>
  <r>
    <n v="202006"/>
    <x v="0"/>
    <x v="5"/>
    <x v="1"/>
    <x v="294"/>
    <x v="1"/>
    <x v="9"/>
    <x v="28"/>
    <x v="4531"/>
    <x v="22"/>
    <n v="415.2"/>
    <n v="229.06"/>
    <n v="186.14"/>
    <x v="0"/>
    <s v="HEADWEAR1562038"/>
  </r>
  <r>
    <n v="202006"/>
    <x v="0"/>
    <x v="5"/>
    <x v="1"/>
    <x v="294"/>
    <x v="1"/>
    <x v="2"/>
    <x v="5"/>
    <x v="4530"/>
    <x v="6"/>
    <n v="14.58"/>
    <n v="8.14"/>
    <n v="6.4399999999999995"/>
    <x v="0"/>
    <s v="POLOS1561698"/>
  </r>
  <r>
    <n v="202006"/>
    <x v="0"/>
    <x v="5"/>
    <x v="1"/>
    <x v="294"/>
    <x v="1"/>
    <x v="2"/>
    <x v="5"/>
    <x v="4532"/>
    <x v="66"/>
    <n v="293.04000000000002"/>
    <n v="113.3"/>
    <n v="179.74"/>
    <x v="0"/>
    <s v="POLOS1562307"/>
  </r>
  <r>
    <n v="202006"/>
    <x v="0"/>
    <x v="5"/>
    <x v="1"/>
    <x v="294"/>
    <x v="1"/>
    <x v="2"/>
    <x v="6"/>
    <x v="4532"/>
    <x v="9"/>
    <n v="37.799999999999997"/>
    <n v="24.94"/>
    <n v="12.859999999999996"/>
    <x v="0"/>
    <s v="T-SHIRTS &amp; ACTIVE TOPS1562307"/>
  </r>
  <r>
    <n v="202006"/>
    <x v="0"/>
    <x v="5"/>
    <x v="1"/>
    <x v="295"/>
    <x v="0"/>
    <x v="1"/>
    <x v="14"/>
    <x v="4533"/>
    <x v="34"/>
    <n v="22.92"/>
    <n v="16.54"/>
    <n v="6.3800000000000026"/>
    <x v="0"/>
    <s v="STATIONERY1562164"/>
  </r>
  <r>
    <n v="202006"/>
    <x v="0"/>
    <x v="5"/>
    <x v="1"/>
    <x v="295"/>
    <x v="0"/>
    <x v="1"/>
    <x v="3"/>
    <x v="4533"/>
    <x v="465"/>
    <n v="442.26"/>
    <n v="307.86"/>
    <n v="134.39999999999998"/>
    <x v="0"/>
    <s v="WRITING1562164"/>
  </r>
  <r>
    <n v="202006"/>
    <x v="0"/>
    <x v="5"/>
    <x v="1"/>
    <x v="296"/>
    <x v="0"/>
    <x v="0"/>
    <x v="18"/>
    <x v="4534"/>
    <x v="513"/>
    <n v="520"/>
    <n v="322.33999999999997"/>
    <n v="197.66000000000003"/>
    <x v="0"/>
    <s v="BACKPACKS1562338"/>
  </r>
  <r>
    <n v="202006"/>
    <x v="0"/>
    <x v="5"/>
    <x v="1"/>
    <x v="296"/>
    <x v="0"/>
    <x v="3"/>
    <x v="15"/>
    <x v="4534"/>
    <x v="532"/>
    <n v="424"/>
    <n v="78.58"/>
    <n v="345.42"/>
    <x v="0"/>
    <s v="DECORATION CHARGES1562338"/>
  </r>
  <r>
    <n v="202006"/>
    <x v="0"/>
    <x v="5"/>
    <x v="1"/>
    <x v="297"/>
    <x v="1"/>
    <x v="5"/>
    <x v="24"/>
    <x v="4535"/>
    <x v="18"/>
    <n v="2070"/>
    <n v="1400"/>
    <n v="670"/>
    <x v="0"/>
    <s v="HBA1562803"/>
  </r>
  <r>
    <n v="202006"/>
    <x v="0"/>
    <x v="5"/>
    <x v="1"/>
    <x v="297"/>
    <x v="1"/>
    <x v="5"/>
    <x v="23"/>
    <x v="4536"/>
    <x v="533"/>
    <n v="972"/>
    <n v="90.1"/>
    <n v="881.9"/>
    <x v="0"/>
    <s v="SAFETY AUTO &amp; TOOLS1562298"/>
  </r>
  <r>
    <n v="202006"/>
    <x v="0"/>
    <x v="5"/>
    <x v="1"/>
    <x v="297"/>
    <x v="1"/>
    <x v="3"/>
    <x v="15"/>
    <x v="4536"/>
    <x v="534"/>
    <n v="375.9"/>
    <n v="42.18"/>
    <n v="333.71999999999997"/>
    <x v="0"/>
    <s v="DECORATION CHARGES1562298"/>
  </r>
  <r>
    <n v="202006"/>
    <x v="0"/>
    <x v="5"/>
    <x v="1"/>
    <x v="628"/>
    <x v="1"/>
    <x v="1"/>
    <x v="2"/>
    <x v="4537"/>
    <x v="9"/>
    <n v="179.88"/>
    <n v="57.9"/>
    <n v="121.97999999999999"/>
    <x v="0"/>
    <s v="UMBRELLAS1562358"/>
  </r>
  <r>
    <n v="202006"/>
    <x v="0"/>
    <x v="5"/>
    <x v="1"/>
    <x v="628"/>
    <x v="1"/>
    <x v="3"/>
    <x v="15"/>
    <x v="4537"/>
    <x v="98"/>
    <n v="101.12"/>
    <n v="29.18"/>
    <n v="71.94"/>
    <x v="0"/>
    <s v="DECORATION CHARGES1562358"/>
  </r>
  <r>
    <n v="202006"/>
    <x v="0"/>
    <x v="5"/>
    <x v="1"/>
    <x v="301"/>
    <x v="1"/>
    <x v="0"/>
    <x v="18"/>
    <x v="4538"/>
    <x v="6"/>
    <n v="58.98"/>
    <n v="29.98"/>
    <n v="28.999999999999996"/>
    <x v="0"/>
    <s v="BACKPACKS1562567"/>
  </r>
  <r>
    <n v="202006"/>
    <x v="0"/>
    <x v="5"/>
    <x v="1"/>
    <x v="301"/>
    <x v="1"/>
    <x v="0"/>
    <x v="0"/>
    <x v="4539"/>
    <x v="7"/>
    <n v="107.96"/>
    <n v="47.78"/>
    <n v="60.179999999999993"/>
    <x v="0"/>
    <s v="BUSINESS CASES1561946"/>
  </r>
  <r>
    <n v="202006"/>
    <x v="0"/>
    <x v="5"/>
    <x v="1"/>
    <x v="301"/>
    <x v="1"/>
    <x v="0"/>
    <x v="26"/>
    <x v="4540"/>
    <x v="7"/>
    <n v="93.96"/>
    <n v="44.8"/>
    <n v="49.16"/>
    <x v="0"/>
    <s v="DUFFELS1561577"/>
  </r>
  <r>
    <n v="202006"/>
    <x v="0"/>
    <x v="5"/>
    <x v="1"/>
    <x v="301"/>
    <x v="1"/>
    <x v="0"/>
    <x v="38"/>
    <x v="4538"/>
    <x v="6"/>
    <n v="103.48"/>
    <n v="49.48"/>
    <n v="54.000000000000007"/>
    <x v="0"/>
    <s v="LUGGAGE1562567"/>
  </r>
  <r>
    <n v="202006"/>
    <x v="0"/>
    <x v="5"/>
    <x v="1"/>
    <x v="301"/>
    <x v="1"/>
    <x v="7"/>
    <x v="13"/>
    <x v="4539"/>
    <x v="6"/>
    <n v="6.78"/>
    <n v="2.82"/>
    <n v="3.9600000000000004"/>
    <x v="0"/>
    <s v="SPORT BOTTLES1561946"/>
  </r>
  <r>
    <n v="202006"/>
    <x v="0"/>
    <x v="5"/>
    <x v="1"/>
    <x v="301"/>
    <x v="1"/>
    <x v="1"/>
    <x v="2"/>
    <x v="4539"/>
    <x v="6"/>
    <n v="4.78"/>
    <n v="3.14"/>
    <n v="1.6400000000000001"/>
    <x v="0"/>
    <s v="UMBRELLAS1561946"/>
  </r>
  <r>
    <n v="202006"/>
    <x v="0"/>
    <x v="5"/>
    <x v="1"/>
    <x v="301"/>
    <x v="1"/>
    <x v="1"/>
    <x v="2"/>
    <x v="4541"/>
    <x v="7"/>
    <n v="9.56"/>
    <n v="6.26"/>
    <n v="3.3000000000000007"/>
    <x v="0"/>
    <s v="UMBRELLAS1562247"/>
  </r>
  <r>
    <n v="202006"/>
    <x v="0"/>
    <x v="5"/>
    <x v="1"/>
    <x v="301"/>
    <x v="1"/>
    <x v="1"/>
    <x v="2"/>
    <x v="4538"/>
    <x v="7"/>
    <n v="9.56"/>
    <n v="6.26"/>
    <n v="3.3000000000000007"/>
    <x v="0"/>
    <s v="UMBRELLAS1562567"/>
  </r>
  <r>
    <n v="202006"/>
    <x v="0"/>
    <x v="5"/>
    <x v="1"/>
    <x v="301"/>
    <x v="1"/>
    <x v="1"/>
    <x v="3"/>
    <x v="4540"/>
    <x v="7"/>
    <n v="21"/>
    <n v="12.96"/>
    <n v="8.0399999999999991"/>
    <x v="0"/>
    <s v="WRITING1561577"/>
  </r>
  <r>
    <n v="202006"/>
    <x v="0"/>
    <x v="5"/>
    <x v="1"/>
    <x v="301"/>
    <x v="1"/>
    <x v="5"/>
    <x v="24"/>
    <x v="4542"/>
    <x v="20"/>
    <n v="954"/>
    <n v="588"/>
    <n v="366"/>
    <x v="0"/>
    <s v="HBA1560248"/>
  </r>
  <r>
    <n v="202006"/>
    <x v="0"/>
    <x v="5"/>
    <x v="1"/>
    <x v="301"/>
    <x v="1"/>
    <x v="5"/>
    <x v="24"/>
    <x v="4539"/>
    <x v="13"/>
    <n v="16"/>
    <n v="9.9"/>
    <n v="6.1"/>
    <x v="0"/>
    <s v="HBA1561946"/>
  </r>
  <r>
    <n v="202006"/>
    <x v="0"/>
    <x v="5"/>
    <x v="1"/>
    <x v="301"/>
    <x v="1"/>
    <x v="5"/>
    <x v="10"/>
    <x v="4539"/>
    <x v="34"/>
    <n v="58.94"/>
    <n v="24"/>
    <n v="34.94"/>
    <x v="0"/>
    <s v="HOUSEWARES1561946"/>
  </r>
  <r>
    <n v="202006"/>
    <x v="0"/>
    <x v="5"/>
    <x v="1"/>
    <x v="301"/>
    <x v="1"/>
    <x v="5"/>
    <x v="10"/>
    <x v="4541"/>
    <x v="6"/>
    <n v="22.78"/>
    <n v="6.9"/>
    <n v="15.88"/>
    <x v="0"/>
    <s v="HOUSEWARES1562247"/>
  </r>
  <r>
    <n v="202006"/>
    <x v="0"/>
    <x v="5"/>
    <x v="1"/>
    <x v="301"/>
    <x v="1"/>
    <x v="5"/>
    <x v="30"/>
    <x v="4540"/>
    <x v="7"/>
    <n v="59.16"/>
    <n v="32.46"/>
    <n v="26.699999999999996"/>
    <x v="0"/>
    <s v="OUTDOOR &amp; LEISURE1561577"/>
  </r>
  <r>
    <n v="202006"/>
    <x v="0"/>
    <x v="5"/>
    <x v="1"/>
    <x v="301"/>
    <x v="1"/>
    <x v="5"/>
    <x v="30"/>
    <x v="4539"/>
    <x v="6"/>
    <n v="29.58"/>
    <n v="16.22"/>
    <n v="13.36"/>
    <x v="0"/>
    <s v="OUTDOOR &amp; LEISURE1561946"/>
  </r>
  <r>
    <n v="202006"/>
    <x v="0"/>
    <x v="5"/>
    <x v="1"/>
    <x v="301"/>
    <x v="1"/>
    <x v="5"/>
    <x v="30"/>
    <x v="4538"/>
    <x v="6"/>
    <n v="29.58"/>
    <n v="16.22"/>
    <n v="13.36"/>
    <x v="0"/>
    <s v="OUTDOOR &amp; LEISURE1562567"/>
  </r>
  <r>
    <n v="202006"/>
    <x v="0"/>
    <x v="5"/>
    <x v="1"/>
    <x v="301"/>
    <x v="1"/>
    <x v="5"/>
    <x v="23"/>
    <x v="4540"/>
    <x v="34"/>
    <n v="63.14"/>
    <n v="28.4"/>
    <n v="34.74"/>
    <x v="0"/>
    <s v="SAFETY AUTO &amp; TOOLS1561577"/>
  </r>
  <r>
    <n v="202006"/>
    <x v="0"/>
    <x v="5"/>
    <x v="1"/>
    <x v="301"/>
    <x v="1"/>
    <x v="5"/>
    <x v="23"/>
    <x v="4543"/>
    <x v="78"/>
    <n v="1320"/>
    <n v="1092"/>
    <n v="228"/>
    <x v="0"/>
    <s v="SAFETY AUTO &amp; TOOLS1562078"/>
  </r>
  <r>
    <n v="202006"/>
    <x v="0"/>
    <x v="5"/>
    <x v="1"/>
    <x v="301"/>
    <x v="1"/>
    <x v="5"/>
    <x v="23"/>
    <x v="4544"/>
    <x v="36"/>
    <n v="1650"/>
    <n v="1380"/>
    <n v="270"/>
    <x v="0"/>
    <s v="SAFETY AUTO &amp; TOOLS1562080"/>
  </r>
  <r>
    <n v="202006"/>
    <x v="0"/>
    <x v="5"/>
    <x v="1"/>
    <x v="301"/>
    <x v="1"/>
    <x v="6"/>
    <x v="11"/>
    <x v="4540"/>
    <x v="7"/>
    <n v="17.760000000000002"/>
    <n v="11.52"/>
    <n v="6.240000000000002"/>
    <x v="0"/>
    <s v="AUDIO1561577"/>
  </r>
  <r>
    <n v="202006"/>
    <x v="0"/>
    <x v="5"/>
    <x v="1"/>
    <x v="301"/>
    <x v="1"/>
    <x v="6"/>
    <x v="32"/>
    <x v="4545"/>
    <x v="7"/>
    <n v="918.92"/>
    <n v="788"/>
    <n v="130.91999999999996"/>
    <x v="0"/>
    <s v="GENERAL TECH1561931"/>
  </r>
  <r>
    <n v="202006"/>
    <x v="0"/>
    <x v="5"/>
    <x v="1"/>
    <x v="301"/>
    <x v="1"/>
    <x v="6"/>
    <x v="32"/>
    <x v="4546"/>
    <x v="6"/>
    <n v="473.44"/>
    <n v="390.38"/>
    <n v="83.06"/>
    <x v="0"/>
    <s v="GENERAL TECH1562098"/>
  </r>
  <r>
    <n v="202006"/>
    <x v="0"/>
    <x v="5"/>
    <x v="1"/>
    <x v="301"/>
    <x v="1"/>
    <x v="6"/>
    <x v="12"/>
    <x v="4538"/>
    <x v="6"/>
    <n v="57.98"/>
    <n v="32.14"/>
    <n v="25.839999999999996"/>
    <x v="0"/>
    <s v="POWER1562567"/>
  </r>
  <r>
    <n v="202006"/>
    <x v="0"/>
    <x v="5"/>
    <x v="1"/>
    <x v="302"/>
    <x v="1"/>
    <x v="0"/>
    <x v="20"/>
    <x v="4547"/>
    <x v="63"/>
    <n v="141.44"/>
    <n v="79.8"/>
    <n v="61.64"/>
    <x v="0"/>
    <s v="TOTES1561510"/>
  </r>
  <r>
    <n v="202006"/>
    <x v="0"/>
    <x v="5"/>
    <x v="1"/>
    <x v="302"/>
    <x v="1"/>
    <x v="3"/>
    <x v="15"/>
    <x v="4547"/>
    <x v="478"/>
    <n v="346.56"/>
    <n v="47.28"/>
    <n v="299.27999999999997"/>
    <x v="0"/>
    <s v="DECORATION CHARGES1561510"/>
  </r>
  <r>
    <n v="202006"/>
    <x v="0"/>
    <x v="5"/>
    <x v="1"/>
    <x v="304"/>
    <x v="1"/>
    <x v="2"/>
    <x v="5"/>
    <x v="4548"/>
    <x v="1"/>
    <n v="359.6"/>
    <n v="186.66"/>
    <n v="172.94000000000003"/>
    <x v="0"/>
    <s v="POLOS1562536"/>
  </r>
  <r>
    <n v="202006"/>
    <x v="0"/>
    <x v="5"/>
    <x v="1"/>
    <x v="304"/>
    <x v="1"/>
    <x v="3"/>
    <x v="15"/>
    <x v="4548"/>
    <x v="327"/>
    <n v="389.6"/>
    <n v="36.479999999999997"/>
    <n v="353.12"/>
    <x v="0"/>
    <s v="DECORATION CHARGES1562536"/>
  </r>
  <r>
    <n v="202006"/>
    <x v="0"/>
    <x v="5"/>
    <x v="1"/>
    <x v="305"/>
    <x v="1"/>
    <x v="0"/>
    <x v="20"/>
    <x v="4549"/>
    <x v="73"/>
    <n v="1320"/>
    <n v="811.1"/>
    <n v="508.9"/>
    <x v="0"/>
    <s v="TOTES1562050"/>
  </r>
  <r>
    <n v="202006"/>
    <x v="0"/>
    <x v="5"/>
    <x v="1"/>
    <x v="305"/>
    <x v="1"/>
    <x v="5"/>
    <x v="23"/>
    <x v="4550"/>
    <x v="18"/>
    <n v="290"/>
    <n v="80.739999999999995"/>
    <n v="209.26"/>
    <x v="0"/>
    <s v="SAFETY AUTO &amp; TOOLS1562331"/>
  </r>
  <r>
    <n v="202006"/>
    <x v="0"/>
    <x v="5"/>
    <x v="1"/>
    <x v="305"/>
    <x v="1"/>
    <x v="3"/>
    <x v="15"/>
    <x v="4549"/>
    <x v="130"/>
    <n v="670"/>
    <n v="163.58000000000001"/>
    <n v="506.41999999999996"/>
    <x v="0"/>
    <s v="DECORATION CHARGES1562050"/>
  </r>
  <r>
    <n v="202006"/>
    <x v="0"/>
    <x v="5"/>
    <x v="1"/>
    <x v="308"/>
    <x v="1"/>
    <x v="1"/>
    <x v="14"/>
    <x v="4551"/>
    <x v="16"/>
    <n v="586"/>
    <n v="231.14"/>
    <n v="354.86"/>
    <x v="0"/>
    <s v="STATIONERY1561877"/>
  </r>
  <r>
    <n v="202006"/>
    <x v="0"/>
    <x v="5"/>
    <x v="1"/>
    <x v="308"/>
    <x v="1"/>
    <x v="2"/>
    <x v="5"/>
    <x v="4552"/>
    <x v="98"/>
    <n v="121.12"/>
    <n v="60.5"/>
    <n v="60.620000000000005"/>
    <x v="0"/>
    <s v="POLOS1562000"/>
  </r>
  <r>
    <n v="202006"/>
    <x v="0"/>
    <x v="5"/>
    <x v="1"/>
    <x v="308"/>
    <x v="1"/>
    <x v="3"/>
    <x v="15"/>
    <x v="4551"/>
    <x v="42"/>
    <n v="166"/>
    <n v="6.02"/>
    <n v="159.97999999999999"/>
    <x v="0"/>
    <s v="DECORATION CHARGES1561877"/>
  </r>
  <r>
    <n v="202006"/>
    <x v="0"/>
    <x v="5"/>
    <x v="1"/>
    <x v="629"/>
    <x v="1"/>
    <x v="5"/>
    <x v="23"/>
    <x v="4553"/>
    <x v="21"/>
    <n v="245"/>
    <n v="18.54"/>
    <n v="226.46"/>
    <x v="0"/>
    <s v="SAFETY AUTO &amp; TOOLS1561762"/>
  </r>
  <r>
    <n v="202006"/>
    <x v="0"/>
    <x v="5"/>
    <x v="1"/>
    <x v="309"/>
    <x v="1"/>
    <x v="5"/>
    <x v="23"/>
    <x v="4554"/>
    <x v="2"/>
    <n v="7.4"/>
    <n v="1.4"/>
    <n v="6"/>
    <x v="0"/>
    <s v="SAFETY AUTO &amp; TOOLS1561632"/>
  </r>
  <r>
    <n v="202006"/>
    <x v="0"/>
    <x v="5"/>
    <x v="1"/>
    <x v="513"/>
    <x v="1"/>
    <x v="7"/>
    <x v="35"/>
    <x v="4555"/>
    <x v="77"/>
    <n v="2576.64"/>
    <n v="896.88"/>
    <n v="1679.7599999999998"/>
    <x v="0"/>
    <s v="SPECIALTIES &amp; PACKAGING1562048"/>
  </r>
  <r>
    <n v="202006"/>
    <x v="0"/>
    <x v="5"/>
    <x v="1"/>
    <x v="513"/>
    <x v="1"/>
    <x v="7"/>
    <x v="35"/>
    <x v="4556"/>
    <x v="77"/>
    <n v="2576.64"/>
    <n v="896.88"/>
    <n v="1679.7599999999998"/>
    <x v="0"/>
    <s v="SPECIALTIES &amp; PACKAGING1562427"/>
  </r>
  <r>
    <n v="202006"/>
    <x v="0"/>
    <x v="5"/>
    <x v="1"/>
    <x v="513"/>
    <x v="1"/>
    <x v="5"/>
    <x v="30"/>
    <x v="4557"/>
    <x v="6"/>
    <n v="0.86"/>
    <n v="0.38"/>
    <n v="0.48"/>
    <x v="0"/>
    <s v="OUTDOOR &amp; LEISURE1560298"/>
  </r>
  <r>
    <n v="202006"/>
    <x v="0"/>
    <x v="5"/>
    <x v="1"/>
    <x v="514"/>
    <x v="0"/>
    <x v="1"/>
    <x v="17"/>
    <x v="4558"/>
    <x v="16"/>
    <n v="52"/>
    <n v="33.68"/>
    <n v="18.32"/>
    <x v="0"/>
    <s v="GENERAL1561613"/>
  </r>
  <r>
    <n v="202006"/>
    <x v="0"/>
    <x v="5"/>
    <x v="1"/>
    <x v="311"/>
    <x v="1"/>
    <x v="1"/>
    <x v="17"/>
    <x v="4559"/>
    <x v="21"/>
    <n v="385"/>
    <n v="325"/>
    <n v="60"/>
    <x v="0"/>
    <s v="GENERAL1561516"/>
  </r>
  <r>
    <n v="202006"/>
    <x v="0"/>
    <x v="5"/>
    <x v="1"/>
    <x v="311"/>
    <x v="1"/>
    <x v="1"/>
    <x v="21"/>
    <x v="4560"/>
    <x v="18"/>
    <n v="130"/>
    <n v="71.5"/>
    <n v="58.5"/>
    <x v="0"/>
    <s v="KEYCHAINS1560761"/>
  </r>
  <r>
    <n v="202006"/>
    <x v="0"/>
    <x v="5"/>
    <x v="1"/>
    <x v="311"/>
    <x v="1"/>
    <x v="5"/>
    <x v="23"/>
    <x v="4561"/>
    <x v="31"/>
    <n v="216"/>
    <n v="122.9"/>
    <n v="93.1"/>
    <x v="0"/>
    <s v="SAFETY AUTO &amp; TOOLS1562525"/>
  </r>
  <r>
    <n v="202006"/>
    <x v="0"/>
    <x v="5"/>
    <x v="1"/>
    <x v="311"/>
    <x v="1"/>
    <x v="3"/>
    <x v="15"/>
    <x v="4560"/>
    <x v="19"/>
    <n v="230"/>
    <n v="10.44"/>
    <n v="219.56"/>
    <x v="0"/>
    <s v="DECORATION CHARGES1560761"/>
  </r>
  <r>
    <n v="202006"/>
    <x v="0"/>
    <x v="5"/>
    <x v="1"/>
    <x v="630"/>
    <x v="0"/>
    <x v="1"/>
    <x v="3"/>
    <x v="4562"/>
    <x v="20"/>
    <n v="3018"/>
    <n v="2340.92"/>
    <n v="677.07999999999993"/>
    <x v="0"/>
    <s v="WRITING1562236"/>
  </r>
  <r>
    <n v="202006"/>
    <x v="0"/>
    <x v="5"/>
    <x v="1"/>
    <x v="630"/>
    <x v="0"/>
    <x v="2"/>
    <x v="5"/>
    <x v="4563"/>
    <x v="474"/>
    <n v="4584.5600000000004"/>
    <n v="2237.36"/>
    <n v="2347.2000000000003"/>
    <x v="0"/>
    <s v="POLOS1561664"/>
  </r>
  <r>
    <n v="202006"/>
    <x v="0"/>
    <x v="5"/>
    <x v="1"/>
    <x v="630"/>
    <x v="0"/>
    <x v="2"/>
    <x v="5"/>
    <x v="4564"/>
    <x v="7"/>
    <n v="30.28"/>
    <n v="14.28"/>
    <n v="16"/>
    <x v="0"/>
    <s v="POLOS1562501"/>
  </r>
  <r>
    <n v="202006"/>
    <x v="0"/>
    <x v="5"/>
    <x v="1"/>
    <x v="630"/>
    <x v="0"/>
    <x v="3"/>
    <x v="15"/>
    <x v="4562"/>
    <x v="25"/>
    <n v="278"/>
    <n v="6.44"/>
    <n v="271.56"/>
    <x v="0"/>
    <s v="DECORATION CHARGES1562236"/>
  </r>
  <r>
    <n v="202006"/>
    <x v="0"/>
    <x v="5"/>
    <x v="1"/>
    <x v="630"/>
    <x v="0"/>
    <x v="6"/>
    <x v="12"/>
    <x v="4563"/>
    <x v="34"/>
    <n v="34.56"/>
    <n v="15.98"/>
    <n v="18.580000000000002"/>
    <x v="0"/>
    <s v="POWER1561664"/>
  </r>
  <r>
    <n v="202006"/>
    <x v="0"/>
    <x v="5"/>
    <x v="1"/>
    <x v="313"/>
    <x v="1"/>
    <x v="0"/>
    <x v="18"/>
    <x v="4565"/>
    <x v="95"/>
    <n v="201.6"/>
    <n v="87.22"/>
    <n v="114.38"/>
    <x v="0"/>
    <s v="BACKPACKS1561987"/>
  </r>
  <r>
    <n v="202006"/>
    <x v="0"/>
    <x v="5"/>
    <x v="1"/>
    <x v="313"/>
    <x v="1"/>
    <x v="9"/>
    <x v="28"/>
    <x v="4566"/>
    <x v="0"/>
    <n v="356"/>
    <n v="287.33999999999997"/>
    <n v="68.660000000000025"/>
    <x v="0"/>
    <s v="HEADWEAR1562238"/>
  </r>
  <r>
    <n v="202006"/>
    <x v="0"/>
    <x v="5"/>
    <x v="1"/>
    <x v="313"/>
    <x v="1"/>
    <x v="2"/>
    <x v="5"/>
    <x v="4565"/>
    <x v="133"/>
    <n v="69.86"/>
    <n v="43.44"/>
    <n v="26.42"/>
    <x v="0"/>
    <s v="POLOS1561987"/>
  </r>
  <r>
    <n v="202006"/>
    <x v="0"/>
    <x v="5"/>
    <x v="1"/>
    <x v="313"/>
    <x v="1"/>
    <x v="2"/>
    <x v="5"/>
    <x v="4566"/>
    <x v="7"/>
    <n v="19.96"/>
    <n v="10.5"/>
    <n v="9.4600000000000009"/>
    <x v="0"/>
    <s v="POLOS1562238"/>
  </r>
  <r>
    <n v="202006"/>
    <x v="0"/>
    <x v="5"/>
    <x v="1"/>
    <x v="313"/>
    <x v="1"/>
    <x v="6"/>
    <x v="12"/>
    <x v="4566"/>
    <x v="6"/>
    <n v="35.76"/>
    <n v="19.3"/>
    <n v="16.459999999999997"/>
    <x v="0"/>
    <s v="POWER1562238"/>
  </r>
  <r>
    <n v="202006"/>
    <x v="0"/>
    <x v="5"/>
    <x v="1"/>
    <x v="315"/>
    <x v="1"/>
    <x v="5"/>
    <x v="24"/>
    <x v="4567"/>
    <x v="535"/>
    <n v="3767.36"/>
    <n v="2849.92"/>
    <n v="917.44"/>
    <x v="0"/>
    <s v="HBA1562744"/>
  </r>
  <r>
    <n v="202006"/>
    <x v="0"/>
    <x v="5"/>
    <x v="1"/>
    <x v="317"/>
    <x v="0"/>
    <x v="2"/>
    <x v="5"/>
    <x v="4568"/>
    <x v="2"/>
    <n v="135"/>
    <n v="66.7"/>
    <n v="68.3"/>
    <x v="0"/>
    <s v="POLOS1562754"/>
  </r>
  <r>
    <n v="202006"/>
    <x v="0"/>
    <x v="5"/>
    <x v="1"/>
    <x v="317"/>
    <x v="0"/>
    <x v="2"/>
    <x v="6"/>
    <x v="4568"/>
    <x v="372"/>
    <n v="237.32"/>
    <n v="132.76"/>
    <n v="104.56"/>
    <x v="0"/>
    <s v="T-SHIRTS &amp; ACTIVE TOPS1562754"/>
  </r>
  <r>
    <n v="202006"/>
    <x v="0"/>
    <x v="5"/>
    <x v="1"/>
    <x v="520"/>
    <x v="0"/>
    <x v="0"/>
    <x v="20"/>
    <x v="4569"/>
    <x v="6"/>
    <n v="3.42"/>
    <n v="1.22"/>
    <n v="2.2000000000000002"/>
    <x v="0"/>
    <s v="TOTES1558510"/>
  </r>
  <r>
    <n v="202006"/>
    <x v="0"/>
    <x v="5"/>
    <x v="1"/>
    <x v="321"/>
    <x v="1"/>
    <x v="9"/>
    <x v="28"/>
    <x v="4570"/>
    <x v="6"/>
    <n v="1.62"/>
    <n v="0.88"/>
    <n v="0.7400000000000001"/>
    <x v="0"/>
    <s v="HEADWEAR1561714"/>
  </r>
  <r>
    <n v="202006"/>
    <x v="0"/>
    <x v="5"/>
    <x v="1"/>
    <x v="321"/>
    <x v="1"/>
    <x v="1"/>
    <x v="3"/>
    <x v="4570"/>
    <x v="2"/>
    <n v="3.1"/>
    <n v="1.36"/>
    <n v="1.74"/>
    <x v="0"/>
    <s v="WRITING1561714"/>
  </r>
  <r>
    <n v="202006"/>
    <x v="0"/>
    <x v="5"/>
    <x v="1"/>
    <x v="321"/>
    <x v="1"/>
    <x v="5"/>
    <x v="23"/>
    <x v="4570"/>
    <x v="6"/>
    <n v="1.3"/>
    <n v="0.78"/>
    <n v="0.52"/>
    <x v="0"/>
    <s v="SAFETY AUTO &amp; TOOLS1561714"/>
  </r>
  <r>
    <n v="202006"/>
    <x v="0"/>
    <x v="5"/>
    <x v="1"/>
    <x v="321"/>
    <x v="1"/>
    <x v="2"/>
    <x v="5"/>
    <x v="4570"/>
    <x v="345"/>
    <n v="1436.8"/>
    <n v="1076.22"/>
    <n v="360.57999999999993"/>
    <x v="0"/>
    <s v="POLOS1561714"/>
  </r>
  <r>
    <n v="202006"/>
    <x v="0"/>
    <x v="5"/>
    <x v="1"/>
    <x v="321"/>
    <x v="1"/>
    <x v="2"/>
    <x v="5"/>
    <x v="4571"/>
    <x v="49"/>
    <n v="242.46"/>
    <n v="196.24"/>
    <n v="46.22"/>
    <x v="0"/>
    <s v="POLOS1562013"/>
  </r>
  <r>
    <n v="202006"/>
    <x v="0"/>
    <x v="5"/>
    <x v="1"/>
    <x v="321"/>
    <x v="1"/>
    <x v="3"/>
    <x v="7"/>
    <x v="4572"/>
    <x v="7"/>
    <n v="5.98"/>
    <n v="23.76"/>
    <n v="-17.78"/>
    <x v="0"/>
    <s v="CATALOGUES1561795"/>
  </r>
  <r>
    <n v="202006"/>
    <x v="0"/>
    <x v="5"/>
    <x v="1"/>
    <x v="321"/>
    <x v="1"/>
    <x v="6"/>
    <x v="11"/>
    <x v="4570"/>
    <x v="6"/>
    <n v="9.76"/>
    <n v="4.22"/>
    <n v="5.54"/>
    <x v="0"/>
    <s v="AUDIO1561714"/>
  </r>
  <r>
    <n v="202006"/>
    <x v="0"/>
    <x v="5"/>
    <x v="1"/>
    <x v="323"/>
    <x v="1"/>
    <x v="0"/>
    <x v="20"/>
    <x v="4573"/>
    <x v="18"/>
    <n v="140"/>
    <n v="81.3"/>
    <n v="58.7"/>
    <x v="0"/>
    <s v="TOTES1562289"/>
  </r>
  <r>
    <n v="202006"/>
    <x v="0"/>
    <x v="5"/>
    <x v="1"/>
    <x v="323"/>
    <x v="1"/>
    <x v="7"/>
    <x v="13"/>
    <x v="4574"/>
    <x v="6"/>
    <n v="2.1800000000000002"/>
    <n v="1.44"/>
    <n v="0.74000000000000021"/>
    <x v="0"/>
    <s v="SPORT BOTTLES1559259"/>
  </r>
  <r>
    <n v="202006"/>
    <x v="0"/>
    <x v="5"/>
    <x v="1"/>
    <x v="324"/>
    <x v="1"/>
    <x v="0"/>
    <x v="18"/>
    <x v="4575"/>
    <x v="15"/>
    <n v="847"/>
    <n v="296.64"/>
    <n v="550.36"/>
    <x v="0"/>
    <s v="BACKPACKS1562183"/>
  </r>
  <r>
    <n v="202006"/>
    <x v="0"/>
    <x v="5"/>
    <x v="1"/>
    <x v="325"/>
    <x v="0"/>
    <x v="2"/>
    <x v="5"/>
    <x v="4576"/>
    <x v="7"/>
    <n v="13.96"/>
    <n v="15.26"/>
    <n v="-1.2999999999999989"/>
    <x v="0"/>
    <s v="POLOS1562451"/>
  </r>
  <r>
    <n v="202006"/>
    <x v="0"/>
    <x v="5"/>
    <x v="1"/>
    <x v="325"/>
    <x v="0"/>
    <x v="2"/>
    <x v="6"/>
    <x v="4576"/>
    <x v="13"/>
    <n v="74.400000000000006"/>
    <n v="31"/>
    <n v="43.400000000000006"/>
    <x v="0"/>
    <s v="T-SHIRTS &amp; ACTIVE TOPS1562451"/>
  </r>
  <r>
    <n v="202006"/>
    <x v="0"/>
    <x v="5"/>
    <x v="1"/>
    <x v="330"/>
    <x v="1"/>
    <x v="2"/>
    <x v="5"/>
    <x v="4577"/>
    <x v="50"/>
    <n v="1327.96"/>
    <n v="711.22"/>
    <n v="616.74"/>
    <x v="0"/>
    <s v="POLOS1561658"/>
  </r>
  <r>
    <n v="202006"/>
    <x v="0"/>
    <x v="5"/>
    <x v="1"/>
    <x v="330"/>
    <x v="1"/>
    <x v="2"/>
    <x v="5"/>
    <x v="4578"/>
    <x v="12"/>
    <n v="393"/>
    <n v="209.92"/>
    <n v="183.08"/>
    <x v="0"/>
    <s v="POLOS1561671"/>
  </r>
  <r>
    <n v="202006"/>
    <x v="0"/>
    <x v="5"/>
    <x v="1"/>
    <x v="330"/>
    <x v="1"/>
    <x v="2"/>
    <x v="6"/>
    <x v="4579"/>
    <x v="20"/>
    <n v="1110"/>
    <n v="789.54"/>
    <n v="320.46000000000004"/>
    <x v="0"/>
    <s v="T-SHIRTS &amp; ACTIVE TOPS1561400"/>
  </r>
  <r>
    <n v="202006"/>
    <x v="0"/>
    <x v="5"/>
    <x v="1"/>
    <x v="330"/>
    <x v="1"/>
    <x v="2"/>
    <x v="6"/>
    <x v="4580"/>
    <x v="0"/>
    <n v="740"/>
    <n v="551.28"/>
    <n v="188.72000000000003"/>
    <x v="0"/>
    <s v="T-SHIRTS &amp; ACTIVE TOPS1561832"/>
  </r>
  <r>
    <n v="202006"/>
    <x v="0"/>
    <x v="5"/>
    <x v="1"/>
    <x v="330"/>
    <x v="1"/>
    <x v="3"/>
    <x v="15"/>
    <x v="4579"/>
    <x v="536"/>
    <n v="1236"/>
    <n v="130.74"/>
    <n v="1105.26"/>
    <x v="0"/>
    <s v="DECORATION CHARGES1561400"/>
  </r>
  <r>
    <n v="202006"/>
    <x v="0"/>
    <x v="5"/>
    <x v="1"/>
    <x v="330"/>
    <x v="1"/>
    <x v="3"/>
    <x v="15"/>
    <x v="4580"/>
    <x v="91"/>
    <n v="280"/>
    <n v="33.58"/>
    <n v="246.42000000000002"/>
    <x v="0"/>
    <s v="DECORATION CHARGES1561832"/>
  </r>
  <r>
    <n v="202006"/>
    <x v="0"/>
    <x v="5"/>
    <x v="1"/>
    <x v="331"/>
    <x v="1"/>
    <x v="5"/>
    <x v="9"/>
    <x v="4581"/>
    <x v="12"/>
    <n v="177"/>
    <n v="118.92"/>
    <n v="58.08"/>
    <x v="0"/>
    <s v="APRON &amp; KITCHEN TEXTILES1562635"/>
  </r>
  <r>
    <n v="202006"/>
    <x v="0"/>
    <x v="5"/>
    <x v="1"/>
    <x v="331"/>
    <x v="1"/>
    <x v="5"/>
    <x v="24"/>
    <x v="4582"/>
    <x v="133"/>
    <n v="14"/>
    <n v="0.14000000000000001"/>
    <n v="13.86"/>
    <x v="0"/>
    <s v="HBA1561509"/>
  </r>
  <r>
    <n v="202006"/>
    <x v="0"/>
    <x v="5"/>
    <x v="1"/>
    <x v="331"/>
    <x v="1"/>
    <x v="5"/>
    <x v="24"/>
    <x v="4583"/>
    <x v="31"/>
    <n v="666"/>
    <n v="420"/>
    <n v="246"/>
    <x v="0"/>
    <s v="HBA1562141"/>
  </r>
  <r>
    <n v="202006"/>
    <x v="0"/>
    <x v="5"/>
    <x v="1"/>
    <x v="331"/>
    <x v="1"/>
    <x v="5"/>
    <x v="24"/>
    <x v="4584"/>
    <x v="31"/>
    <n v="666"/>
    <n v="420"/>
    <n v="246"/>
    <x v="0"/>
    <s v="HBA1562145"/>
  </r>
  <r>
    <n v="202006"/>
    <x v="0"/>
    <x v="5"/>
    <x v="1"/>
    <x v="331"/>
    <x v="1"/>
    <x v="5"/>
    <x v="24"/>
    <x v="4585"/>
    <x v="537"/>
    <n v="3527.7"/>
    <n v="2646"/>
    <n v="881.69999999999982"/>
    <x v="0"/>
    <s v="HBA1562163"/>
  </r>
  <r>
    <n v="202006"/>
    <x v="0"/>
    <x v="5"/>
    <x v="1"/>
    <x v="331"/>
    <x v="1"/>
    <x v="5"/>
    <x v="24"/>
    <x v="4586"/>
    <x v="33"/>
    <n v="6240"/>
    <n v="5600"/>
    <n v="640"/>
    <x v="0"/>
    <s v="HBA1562165"/>
  </r>
  <r>
    <n v="202006"/>
    <x v="0"/>
    <x v="5"/>
    <x v="1"/>
    <x v="331"/>
    <x v="1"/>
    <x v="5"/>
    <x v="24"/>
    <x v="4587"/>
    <x v="0"/>
    <n v="956"/>
    <n v="560"/>
    <n v="396"/>
    <x v="0"/>
    <s v="HBA1562169"/>
  </r>
  <r>
    <n v="202006"/>
    <x v="0"/>
    <x v="5"/>
    <x v="1"/>
    <x v="331"/>
    <x v="1"/>
    <x v="5"/>
    <x v="24"/>
    <x v="4588"/>
    <x v="16"/>
    <n v="518"/>
    <n v="288"/>
    <n v="230"/>
    <x v="0"/>
    <s v="HBA1562387"/>
  </r>
  <r>
    <n v="202006"/>
    <x v="0"/>
    <x v="5"/>
    <x v="1"/>
    <x v="331"/>
    <x v="1"/>
    <x v="5"/>
    <x v="24"/>
    <x v="4589"/>
    <x v="31"/>
    <n v="735"/>
    <n v="444"/>
    <n v="291"/>
    <x v="0"/>
    <s v="HBA1562646"/>
  </r>
  <r>
    <n v="202006"/>
    <x v="0"/>
    <x v="5"/>
    <x v="1"/>
    <x v="331"/>
    <x v="1"/>
    <x v="5"/>
    <x v="24"/>
    <x v="4590"/>
    <x v="33"/>
    <n v="6840"/>
    <n v="5600"/>
    <n v="1240"/>
    <x v="0"/>
    <s v="HBA1562807"/>
  </r>
  <r>
    <n v="202006"/>
    <x v="0"/>
    <x v="5"/>
    <x v="1"/>
    <x v="331"/>
    <x v="1"/>
    <x v="5"/>
    <x v="23"/>
    <x v="4591"/>
    <x v="32"/>
    <n v="2180"/>
    <n v="1760"/>
    <n v="420"/>
    <x v="0"/>
    <s v="SAFETY AUTO &amp; TOOLS1560744"/>
  </r>
  <r>
    <n v="202006"/>
    <x v="0"/>
    <x v="5"/>
    <x v="1"/>
    <x v="522"/>
    <x v="1"/>
    <x v="1"/>
    <x v="17"/>
    <x v="4592"/>
    <x v="328"/>
    <n v="6200"/>
    <n v="4400"/>
    <n v="1800"/>
    <x v="0"/>
    <s v="GENERAL1561765"/>
  </r>
  <r>
    <n v="202006"/>
    <x v="0"/>
    <x v="5"/>
    <x v="1"/>
    <x v="522"/>
    <x v="1"/>
    <x v="1"/>
    <x v="14"/>
    <x v="4593"/>
    <x v="6"/>
    <n v="0.74"/>
    <n v="0.14000000000000001"/>
    <n v="0.6"/>
    <x v="0"/>
    <s v="STATIONERY1560819"/>
  </r>
  <r>
    <n v="202006"/>
    <x v="0"/>
    <x v="5"/>
    <x v="1"/>
    <x v="332"/>
    <x v="1"/>
    <x v="0"/>
    <x v="18"/>
    <x v="4594"/>
    <x v="7"/>
    <n v="3.96"/>
    <n v="2.1800000000000002"/>
    <n v="1.7799999999999998"/>
    <x v="0"/>
    <s v="BACKPACKS1562126"/>
  </r>
  <r>
    <n v="202006"/>
    <x v="0"/>
    <x v="5"/>
    <x v="1"/>
    <x v="332"/>
    <x v="1"/>
    <x v="0"/>
    <x v="19"/>
    <x v="4594"/>
    <x v="8"/>
    <n v="10.96"/>
    <n v="4.28"/>
    <n v="6.6800000000000006"/>
    <x v="0"/>
    <s v="COOLERS1562126"/>
  </r>
  <r>
    <n v="202006"/>
    <x v="0"/>
    <x v="5"/>
    <x v="1"/>
    <x v="332"/>
    <x v="1"/>
    <x v="0"/>
    <x v="20"/>
    <x v="4595"/>
    <x v="9"/>
    <n v="83.88"/>
    <n v="64.040000000000006"/>
    <n v="19.839999999999989"/>
    <x v="0"/>
    <s v="TOTES1562560"/>
  </r>
  <r>
    <n v="202006"/>
    <x v="0"/>
    <x v="5"/>
    <x v="1"/>
    <x v="332"/>
    <x v="1"/>
    <x v="0"/>
    <x v="27"/>
    <x v="4596"/>
    <x v="16"/>
    <n v="300"/>
    <n v="145.16"/>
    <n v="154.84"/>
    <x v="0"/>
    <s v="TRAVEL GIFTS1562788"/>
  </r>
  <r>
    <n v="202006"/>
    <x v="0"/>
    <x v="5"/>
    <x v="1"/>
    <x v="332"/>
    <x v="1"/>
    <x v="5"/>
    <x v="24"/>
    <x v="4597"/>
    <x v="6"/>
    <n v="2"/>
    <n v="0.02"/>
    <n v="1.98"/>
    <x v="0"/>
    <s v="HBA1561763"/>
  </r>
  <r>
    <n v="202006"/>
    <x v="0"/>
    <x v="5"/>
    <x v="1"/>
    <x v="334"/>
    <x v="1"/>
    <x v="7"/>
    <x v="13"/>
    <x v="4598"/>
    <x v="15"/>
    <n v="172"/>
    <n v="94.5"/>
    <n v="77.5"/>
    <x v="0"/>
    <s v="SPORT BOTTLES1559303"/>
  </r>
  <r>
    <n v="202006"/>
    <x v="0"/>
    <x v="5"/>
    <x v="1"/>
    <x v="334"/>
    <x v="1"/>
    <x v="3"/>
    <x v="15"/>
    <x v="4598"/>
    <x v="38"/>
    <n v="126"/>
    <n v="22.18"/>
    <n v="103.82"/>
    <x v="0"/>
    <s v="DECORATION CHARGES1559303"/>
  </r>
  <r>
    <n v="202006"/>
    <x v="0"/>
    <x v="5"/>
    <x v="1"/>
    <x v="649"/>
    <x v="1"/>
    <x v="8"/>
    <x v="16"/>
    <x v="4599"/>
    <x v="18"/>
    <n v="5312"/>
    <n v="5512"/>
    <n v="-200"/>
    <x v="0"/>
    <s v="MEMORY1561265"/>
  </r>
  <r>
    <n v="202006"/>
    <x v="0"/>
    <x v="5"/>
    <x v="1"/>
    <x v="338"/>
    <x v="1"/>
    <x v="0"/>
    <x v="18"/>
    <x v="4600"/>
    <x v="15"/>
    <n v="279"/>
    <n v="161.66"/>
    <n v="117.34"/>
    <x v="0"/>
    <s v="BACKPACKS1561784"/>
  </r>
  <r>
    <n v="202006"/>
    <x v="0"/>
    <x v="5"/>
    <x v="1"/>
    <x v="338"/>
    <x v="1"/>
    <x v="0"/>
    <x v="26"/>
    <x v="4601"/>
    <x v="59"/>
    <n v="664.3"/>
    <n v="282.27999999999997"/>
    <n v="382.02"/>
    <x v="0"/>
    <s v="DUFFELS1562117"/>
  </r>
  <r>
    <n v="202006"/>
    <x v="0"/>
    <x v="5"/>
    <x v="1"/>
    <x v="338"/>
    <x v="1"/>
    <x v="0"/>
    <x v="20"/>
    <x v="4602"/>
    <x v="9"/>
    <n v="83.88"/>
    <n v="64.040000000000006"/>
    <n v="19.839999999999989"/>
    <x v="0"/>
    <s v="TOTES1562554"/>
  </r>
  <r>
    <n v="202006"/>
    <x v="0"/>
    <x v="5"/>
    <x v="1"/>
    <x v="338"/>
    <x v="1"/>
    <x v="7"/>
    <x v="13"/>
    <x v="4603"/>
    <x v="6"/>
    <n v="17.98"/>
    <n v="10.039999999999999"/>
    <n v="7.9400000000000013"/>
    <x v="0"/>
    <s v="SPORT BOTTLES1561661"/>
  </r>
  <r>
    <n v="202006"/>
    <x v="0"/>
    <x v="5"/>
    <x v="1"/>
    <x v="338"/>
    <x v="1"/>
    <x v="1"/>
    <x v="21"/>
    <x v="4604"/>
    <x v="16"/>
    <n v="232"/>
    <n v="92.46"/>
    <n v="139.54000000000002"/>
    <x v="0"/>
    <s v="KEYCHAINS1561829"/>
  </r>
  <r>
    <n v="202006"/>
    <x v="0"/>
    <x v="5"/>
    <x v="1"/>
    <x v="338"/>
    <x v="1"/>
    <x v="1"/>
    <x v="2"/>
    <x v="4605"/>
    <x v="18"/>
    <n v="210"/>
    <n v="124.42"/>
    <n v="85.58"/>
    <x v="0"/>
    <s v="UMBRELLAS1561656"/>
  </r>
  <r>
    <n v="202006"/>
    <x v="0"/>
    <x v="5"/>
    <x v="1"/>
    <x v="338"/>
    <x v="1"/>
    <x v="1"/>
    <x v="2"/>
    <x v="4606"/>
    <x v="6"/>
    <n v="5.98"/>
    <n v="4.0599999999999996"/>
    <n v="1.9200000000000008"/>
    <x v="0"/>
    <s v="UMBRELLAS1561930"/>
  </r>
  <r>
    <n v="202006"/>
    <x v="0"/>
    <x v="5"/>
    <x v="1"/>
    <x v="338"/>
    <x v="1"/>
    <x v="1"/>
    <x v="2"/>
    <x v="4607"/>
    <x v="18"/>
    <n v="210"/>
    <n v="124.42"/>
    <n v="85.58"/>
    <x v="0"/>
    <s v="UMBRELLAS1562225"/>
  </r>
  <r>
    <n v="202006"/>
    <x v="0"/>
    <x v="5"/>
    <x v="1"/>
    <x v="338"/>
    <x v="1"/>
    <x v="1"/>
    <x v="2"/>
    <x v="4608"/>
    <x v="0"/>
    <n v="84"/>
    <n v="49.76"/>
    <n v="34.24"/>
    <x v="0"/>
    <s v="UMBRELLAS1562713"/>
  </r>
  <r>
    <n v="202006"/>
    <x v="0"/>
    <x v="5"/>
    <x v="1"/>
    <x v="338"/>
    <x v="1"/>
    <x v="1"/>
    <x v="3"/>
    <x v="4609"/>
    <x v="133"/>
    <n v="74.900000000000006"/>
    <n v="45.5"/>
    <n v="29.400000000000006"/>
    <x v="0"/>
    <s v="WRITING1561837"/>
  </r>
  <r>
    <n v="202006"/>
    <x v="0"/>
    <x v="5"/>
    <x v="1"/>
    <x v="338"/>
    <x v="1"/>
    <x v="1"/>
    <x v="3"/>
    <x v="4610"/>
    <x v="79"/>
    <n v="29.7"/>
    <n v="26.36"/>
    <n v="3.34"/>
    <x v="0"/>
    <s v="WRITING1562686"/>
  </r>
  <r>
    <n v="202006"/>
    <x v="0"/>
    <x v="5"/>
    <x v="1"/>
    <x v="338"/>
    <x v="1"/>
    <x v="5"/>
    <x v="24"/>
    <x v="4611"/>
    <x v="16"/>
    <n v="414"/>
    <n v="296"/>
    <n v="118"/>
    <x v="0"/>
    <s v="HBA1562652"/>
  </r>
  <r>
    <n v="202006"/>
    <x v="0"/>
    <x v="5"/>
    <x v="1"/>
    <x v="338"/>
    <x v="1"/>
    <x v="5"/>
    <x v="10"/>
    <x v="4612"/>
    <x v="12"/>
    <n v="133.80000000000001"/>
    <n v="66.98"/>
    <n v="66.820000000000007"/>
    <x v="0"/>
    <s v="HOUSEWARES1561740"/>
  </r>
  <r>
    <n v="202006"/>
    <x v="0"/>
    <x v="5"/>
    <x v="1"/>
    <x v="338"/>
    <x v="1"/>
    <x v="5"/>
    <x v="10"/>
    <x v="4613"/>
    <x v="6"/>
    <n v="67.36"/>
    <n v="54.72"/>
    <n v="12.64"/>
    <x v="0"/>
    <s v="HOUSEWARES1562131"/>
  </r>
  <r>
    <n v="202006"/>
    <x v="0"/>
    <x v="5"/>
    <x v="1"/>
    <x v="338"/>
    <x v="1"/>
    <x v="5"/>
    <x v="30"/>
    <x v="4614"/>
    <x v="18"/>
    <n v="370"/>
    <n v="207.56"/>
    <n v="162.44"/>
    <x v="0"/>
    <s v="OUTDOOR &amp; LEISURE1561379"/>
  </r>
  <r>
    <n v="202006"/>
    <x v="0"/>
    <x v="5"/>
    <x v="1"/>
    <x v="338"/>
    <x v="1"/>
    <x v="5"/>
    <x v="30"/>
    <x v="4615"/>
    <x v="66"/>
    <n v="8.16"/>
    <n v="4.84"/>
    <n v="3.3200000000000003"/>
    <x v="0"/>
    <s v="OUTDOOR &amp; LEISURE1562462"/>
  </r>
  <r>
    <n v="202006"/>
    <x v="0"/>
    <x v="5"/>
    <x v="1"/>
    <x v="338"/>
    <x v="1"/>
    <x v="5"/>
    <x v="23"/>
    <x v="4616"/>
    <x v="131"/>
    <n v="6240"/>
    <n v="4920"/>
    <n v="1320"/>
    <x v="0"/>
    <s v="SAFETY AUTO &amp; TOOLS1560767"/>
  </r>
  <r>
    <n v="202006"/>
    <x v="0"/>
    <x v="5"/>
    <x v="1"/>
    <x v="338"/>
    <x v="1"/>
    <x v="5"/>
    <x v="23"/>
    <x v="4617"/>
    <x v="35"/>
    <n v="343"/>
    <n v="25.96"/>
    <n v="317.04000000000002"/>
    <x v="0"/>
    <s v="SAFETY AUTO &amp; TOOLS1561343"/>
  </r>
  <r>
    <n v="202006"/>
    <x v="0"/>
    <x v="5"/>
    <x v="1"/>
    <x v="338"/>
    <x v="1"/>
    <x v="5"/>
    <x v="23"/>
    <x v="4618"/>
    <x v="51"/>
    <n v="392"/>
    <n v="29.66"/>
    <n v="362.34"/>
    <x v="0"/>
    <s v="SAFETY AUTO &amp; TOOLS1561442"/>
  </r>
  <r>
    <n v="202006"/>
    <x v="0"/>
    <x v="5"/>
    <x v="1"/>
    <x v="338"/>
    <x v="1"/>
    <x v="5"/>
    <x v="23"/>
    <x v="4619"/>
    <x v="18"/>
    <n v="290"/>
    <n v="80.739999999999995"/>
    <n v="209.26"/>
    <x v="0"/>
    <s v="SAFETY AUTO &amp; TOOLS1562210"/>
  </r>
  <r>
    <n v="202006"/>
    <x v="0"/>
    <x v="5"/>
    <x v="1"/>
    <x v="338"/>
    <x v="1"/>
    <x v="5"/>
    <x v="23"/>
    <x v="4620"/>
    <x v="65"/>
    <n v="25.6"/>
    <n v="17.38"/>
    <n v="8.2200000000000024"/>
    <x v="0"/>
    <s v="SAFETY AUTO &amp; TOOLS1562714"/>
  </r>
  <r>
    <n v="202006"/>
    <x v="0"/>
    <x v="5"/>
    <x v="1"/>
    <x v="338"/>
    <x v="1"/>
    <x v="2"/>
    <x v="5"/>
    <x v="4621"/>
    <x v="6"/>
    <n v="6.98"/>
    <n v="5.38"/>
    <n v="1.6000000000000005"/>
    <x v="0"/>
    <s v="POLOS1561704"/>
  </r>
  <r>
    <n v="202006"/>
    <x v="0"/>
    <x v="5"/>
    <x v="1"/>
    <x v="338"/>
    <x v="1"/>
    <x v="2"/>
    <x v="6"/>
    <x v="4622"/>
    <x v="48"/>
    <n v="320"/>
    <n v="169.8"/>
    <n v="150.19999999999999"/>
    <x v="0"/>
    <s v="T-SHIRTS &amp; ACTIVE TOPS1561586"/>
  </r>
  <r>
    <n v="202006"/>
    <x v="0"/>
    <x v="5"/>
    <x v="1"/>
    <x v="338"/>
    <x v="1"/>
    <x v="8"/>
    <x v="16"/>
    <x v="4623"/>
    <x v="6"/>
    <n v="4.82"/>
    <n v="3.88"/>
    <n v="0.94000000000000039"/>
    <x v="0"/>
    <s v="MEMORY1562106"/>
  </r>
  <r>
    <n v="202006"/>
    <x v="0"/>
    <x v="5"/>
    <x v="1"/>
    <x v="338"/>
    <x v="1"/>
    <x v="3"/>
    <x v="15"/>
    <x v="4614"/>
    <x v="44"/>
    <n v="480"/>
    <n v="55.76"/>
    <n v="424.24"/>
    <x v="0"/>
    <s v="DECORATION CHARGES1561379"/>
  </r>
  <r>
    <n v="202006"/>
    <x v="0"/>
    <x v="5"/>
    <x v="1"/>
    <x v="338"/>
    <x v="1"/>
    <x v="3"/>
    <x v="15"/>
    <x v="4604"/>
    <x v="42"/>
    <n v="134"/>
    <n v="18.02"/>
    <n v="115.98"/>
    <x v="0"/>
    <s v="DECORATION CHARGES1561829"/>
  </r>
  <r>
    <n v="202006"/>
    <x v="0"/>
    <x v="5"/>
    <x v="1"/>
    <x v="338"/>
    <x v="1"/>
    <x v="3"/>
    <x v="15"/>
    <x v="4609"/>
    <x v="140"/>
    <n v="101.38"/>
    <n v="30.6"/>
    <n v="70.78"/>
    <x v="0"/>
    <s v="DECORATION CHARGES1561837"/>
  </r>
  <r>
    <n v="202006"/>
    <x v="0"/>
    <x v="5"/>
    <x v="1"/>
    <x v="338"/>
    <x v="1"/>
    <x v="3"/>
    <x v="15"/>
    <x v="4619"/>
    <x v="19"/>
    <n v="200"/>
    <n v="27.88"/>
    <n v="172.12"/>
    <x v="0"/>
    <s v="DECORATION CHARGES1562210"/>
  </r>
  <r>
    <n v="202006"/>
    <x v="0"/>
    <x v="5"/>
    <x v="1"/>
    <x v="338"/>
    <x v="1"/>
    <x v="6"/>
    <x v="32"/>
    <x v="4624"/>
    <x v="6"/>
    <n v="27.96"/>
    <n v="21.98"/>
    <n v="5.98"/>
    <x v="0"/>
    <s v="GENERAL TECH1561759"/>
  </r>
  <r>
    <n v="202006"/>
    <x v="0"/>
    <x v="5"/>
    <x v="1"/>
    <x v="338"/>
    <x v="1"/>
    <x v="6"/>
    <x v="32"/>
    <x v="4625"/>
    <x v="6"/>
    <n v="283.64"/>
    <n v="252"/>
    <n v="31.639999999999986"/>
    <x v="0"/>
    <s v="GENERAL TECH1562051"/>
  </r>
  <r>
    <n v="202006"/>
    <x v="0"/>
    <x v="5"/>
    <x v="1"/>
    <x v="338"/>
    <x v="1"/>
    <x v="6"/>
    <x v="12"/>
    <x v="4626"/>
    <x v="6"/>
    <n v="13.48"/>
    <n v="6.8"/>
    <n v="6.6800000000000006"/>
    <x v="0"/>
    <s v="POWER1562107"/>
  </r>
  <r>
    <n v="202006"/>
    <x v="0"/>
    <x v="5"/>
    <x v="1"/>
    <x v="338"/>
    <x v="1"/>
    <x v="10"/>
    <x v="36"/>
    <x v="4627"/>
    <x v="6"/>
    <n v="34.340000000000003"/>
    <n v="16.82"/>
    <n v="17.520000000000003"/>
    <x v="0"/>
    <s v="SHIRTS1561846"/>
  </r>
  <r>
    <n v="202006"/>
    <x v="0"/>
    <x v="5"/>
    <x v="1"/>
    <x v="339"/>
    <x v="1"/>
    <x v="0"/>
    <x v="18"/>
    <x v="4628"/>
    <x v="0"/>
    <n v="1596"/>
    <n v="930.3"/>
    <n v="665.7"/>
    <x v="0"/>
    <s v="BACKPACKS1562670"/>
  </r>
  <r>
    <n v="202006"/>
    <x v="0"/>
    <x v="5"/>
    <x v="1"/>
    <x v="339"/>
    <x v="1"/>
    <x v="1"/>
    <x v="3"/>
    <x v="4629"/>
    <x v="13"/>
    <n v="29.9"/>
    <n v="20.02"/>
    <n v="9.879999999999999"/>
    <x v="0"/>
    <s v="WRITING1562288"/>
  </r>
  <r>
    <n v="202006"/>
    <x v="0"/>
    <x v="5"/>
    <x v="1"/>
    <x v="339"/>
    <x v="1"/>
    <x v="2"/>
    <x v="4"/>
    <x v="4628"/>
    <x v="7"/>
    <n v="59.52"/>
    <n v="28.76"/>
    <n v="30.76"/>
    <x v="0"/>
    <s v="FLEECE &amp; KNITS1562670"/>
  </r>
  <r>
    <n v="202006"/>
    <x v="0"/>
    <x v="5"/>
    <x v="1"/>
    <x v="339"/>
    <x v="1"/>
    <x v="2"/>
    <x v="5"/>
    <x v="4630"/>
    <x v="12"/>
    <n v="299.39999999999998"/>
    <n v="151.86000000000001"/>
    <n v="147.53999999999996"/>
    <x v="0"/>
    <s v="POLOS1562271"/>
  </r>
  <r>
    <n v="202006"/>
    <x v="0"/>
    <x v="5"/>
    <x v="1"/>
    <x v="524"/>
    <x v="1"/>
    <x v="5"/>
    <x v="24"/>
    <x v="4631"/>
    <x v="7"/>
    <n v="4"/>
    <n v="4.5999999999999996"/>
    <n v="-0.59999999999999964"/>
    <x v="0"/>
    <s v="HBA1562128"/>
  </r>
  <r>
    <n v="202006"/>
    <x v="0"/>
    <x v="5"/>
    <x v="1"/>
    <x v="524"/>
    <x v="1"/>
    <x v="2"/>
    <x v="5"/>
    <x v="4632"/>
    <x v="538"/>
    <n v="1553.72"/>
    <n v="1253.54"/>
    <n v="300.18000000000006"/>
    <x v="0"/>
    <s v="POLOS1561723"/>
  </r>
  <r>
    <n v="202006"/>
    <x v="0"/>
    <x v="5"/>
    <x v="1"/>
    <x v="524"/>
    <x v="1"/>
    <x v="2"/>
    <x v="5"/>
    <x v="4633"/>
    <x v="12"/>
    <n v="209.4"/>
    <n v="168.52"/>
    <n v="40.879999999999995"/>
    <x v="0"/>
    <s v="POLOS1561814"/>
  </r>
  <r>
    <n v="202006"/>
    <x v="0"/>
    <x v="5"/>
    <x v="1"/>
    <x v="343"/>
    <x v="1"/>
    <x v="5"/>
    <x v="24"/>
    <x v="4634"/>
    <x v="32"/>
    <n v="3860"/>
    <n v="2920"/>
    <n v="940"/>
    <x v="0"/>
    <s v="HBA1562743"/>
  </r>
  <r>
    <n v="202006"/>
    <x v="0"/>
    <x v="5"/>
    <x v="1"/>
    <x v="526"/>
    <x v="0"/>
    <x v="5"/>
    <x v="23"/>
    <x v="4635"/>
    <x v="6"/>
    <n v="0.64"/>
    <n v="0.4"/>
    <n v="0.24"/>
    <x v="0"/>
    <s v="SAFETY AUTO &amp; TOOLS1558859"/>
  </r>
  <r>
    <n v="202006"/>
    <x v="0"/>
    <x v="5"/>
    <x v="1"/>
    <x v="345"/>
    <x v="1"/>
    <x v="0"/>
    <x v="20"/>
    <x v="4636"/>
    <x v="6"/>
    <n v="1.78"/>
    <n v="0.72"/>
    <n v="1.06"/>
    <x v="0"/>
    <s v="TOTES1560241"/>
  </r>
  <r>
    <n v="202006"/>
    <x v="0"/>
    <x v="5"/>
    <x v="1"/>
    <x v="345"/>
    <x v="1"/>
    <x v="0"/>
    <x v="20"/>
    <x v="4637"/>
    <x v="30"/>
    <n v="868"/>
    <n v="537.05999999999995"/>
    <n v="330.94000000000005"/>
    <x v="0"/>
    <s v="TOTES1561996"/>
  </r>
  <r>
    <n v="202006"/>
    <x v="0"/>
    <x v="5"/>
    <x v="1"/>
    <x v="345"/>
    <x v="1"/>
    <x v="0"/>
    <x v="20"/>
    <x v="4638"/>
    <x v="5"/>
    <n v="285.2"/>
    <n v="167.62"/>
    <n v="117.57999999999998"/>
    <x v="0"/>
    <s v="TOTES1562252"/>
  </r>
  <r>
    <n v="202006"/>
    <x v="0"/>
    <x v="5"/>
    <x v="1"/>
    <x v="345"/>
    <x v="1"/>
    <x v="5"/>
    <x v="23"/>
    <x v="4639"/>
    <x v="7"/>
    <n v="1.96"/>
    <n v="0.52"/>
    <n v="1.44"/>
    <x v="0"/>
    <s v="SAFETY AUTO &amp; TOOLS1560424"/>
  </r>
  <r>
    <n v="202006"/>
    <x v="0"/>
    <x v="5"/>
    <x v="1"/>
    <x v="345"/>
    <x v="1"/>
    <x v="5"/>
    <x v="23"/>
    <x v="4640"/>
    <x v="539"/>
    <n v="1304"/>
    <n v="120.86"/>
    <n v="1183.1400000000001"/>
    <x v="0"/>
    <s v="SAFETY AUTO &amp; TOOLS1561735"/>
  </r>
  <r>
    <n v="202006"/>
    <x v="0"/>
    <x v="5"/>
    <x v="1"/>
    <x v="345"/>
    <x v="1"/>
    <x v="3"/>
    <x v="15"/>
    <x v="4640"/>
    <x v="540"/>
    <n v="646.79999999999995"/>
    <n v="97.82"/>
    <n v="548.98"/>
    <x v="0"/>
    <s v="DECORATION CHARGES1561735"/>
  </r>
  <r>
    <n v="202006"/>
    <x v="0"/>
    <x v="5"/>
    <x v="1"/>
    <x v="584"/>
    <x v="1"/>
    <x v="0"/>
    <x v="18"/>
    <x v="3053"/>
    <x v="328"/>
    <n v="7400"/>
    <n v="4626.84"/>
    <n v="2773.16"/>
    <x v="0"/>
    <s v="BACKPACKS1558635"/>
  </r>
  <r>
    <n v="202006"/>
    <x v="0"/>
    <x v="5"/>
    <x v="1"/>
    <x v="346"/>
    <x v="1"/>
    <x v="0"/>
    <x v="18"/>
    <x v="4641"/>
    <x v="6"/>
    <n v="48.38"/>
    <n v="16.52"/>
    <n v="31.860000000000003"/>
    <x v="0"/>
    <s v="BACKPACKS1562108"/>
  </r>
  <r>
    <n v="202006"/>
    <x v="0"/>
    <x v="5"/>
    <x v="1"/>
    <x v="346"/>
    <x v="1"/>
    <x v="9"/>
    <x v="28"/>
    <x v="4642"/>
    <x v="21"/>
    <n v="290"/>
    <n v="205.3"/>
    <n v="84.699999999999989"/>
    <x v="0"/>
    <s v="HEADWEAR1561995"/>
  </r>
  <r>
    <n v="202006"/>
    <x v="0"/>
    <x v="5"/>
    <x v="1"/>
    <x v="346"/>
    <x v="1"/>
    <x v="5"/>
    <x v="24"/>
    <x v="4643"/>
    <x v="7"/>
    <n v="4"/>
    <n v="4.5999999999999996"/>
    <n v="-0.59999999999999964"/>
    <x v="0"/>
    <s v="HBA1562226"/>
  </r>
  <r>
    <n v="202006"/>
    <x v="0"/>
    <x v="5"/>
    <x v="1"/>
    <x v="346"/>
    <x v="1"/>
    <x v="5"/>
    <x v="24"/>
    <x v="4644"/>
    <x v="7"/>
    <n v="4"/>
    <n v="0.04"/>
    <n v="3.96"/>
    <x v="0"/>
    <s v="HBA1562668"/>
  </r>
  <r>
    <n v="202006"/>
    <x v="0"/>
    <x v="5"/>
    <x v="1"/>
    <x v="346"/>
    <x v="1"/>
    <x v="5"/>
    <x v="24"/>
    <x v="4645"/>
    <x v="66"/>
    <n v="24"/>
    <n v="9.36"/>
    <n v="14.64"/>
    <x v="0"/>
    <s v="HBA1562786"/>
  </r>
  <r>
    <n v="202006"/>
    <x v="0"/>
    <x v="5"/>
    <x v="1"/>
    <x v="348"/>
    <x v="0"/>
    <x v="0"/>
    <x v="18"/>
    <x v="4646"/>
    <x v="6"/>
    <n v="5.28"/>
    <n v="3.06"/>
    <n v="2.2200000000000002"/>
    <x v="0"/>
    <s v="BACKPACKS1559129"/>
  </r>
  <r>
    <n v="202006"/>
    <x v="0"/>
    <x v="5"/>
    <x v="1"/>
    <x v="348"/>
    <x v="0"/>
    <x v="1"/>
    <x v="3"/>
    <x v="4646"/>
    <x v="9"/>
    <n v="1.9"/>
    <n v="0.94"/>
    <n v="0.96"/>
    <x v="0"/>
    <s v="WRITING1559129"/>
  </r>
  <r>
    <n v="202006"/>
    <x v="0"/>
    <x v="5"/>
    <x v="1"/>
    <x v="527"/>
    <x v="1"/>
    <x v="5"/>
    <x v="23"/>
    <x v="4647"/>
    <x v="131"/>
    <n v="1880"/>
    <n v="397.12"/>
    <n v="1482.88"/>
    <x v="0"/>
    <s v="SAFETY AUTO &amp; TOOLS1561521"/>
  </r>
  <r>
    <n v="202006"/>
    <x v="0"/>
    <x v="5"/>
    <x v="1"/>
    <x v="527"/>
    <x v="1"/>
    <x v="5"/>
    <x v="23"/>
    <x v="4648"/>
    <x v="97"/>
    <n v="2000"/>
    <n v="645.88"/>
    <n v="1354.12"/>
    <x v="0"/>
    <s v="SAFETY AUTO &amp; TOOLS1561556"/>
  </r>
  <r>
    <n v="202006"/>
    <x v="0"/>
    <x v="5"/>
    <x v="1"/>
    <x v="527"/>
    <x v="1"/>
    <x v="5"/>
    <x v="23"/>
    <x v="4649"/>
    <x v="97"/>
    <n v="1760"/>
    <n v="645.9"/>
    <n v="1114.0999999999999"/>
    <x v="0"/>
    <s v="SAFETY AUTO &amp; TOOLS1561566"/>
  </r>
  <r>
    <n v="202006"/>
    <x v="0"/>
    <x v="5"/>
    <x v="1"/>
    <x v="528"/>
    <x v="0"/>
    <x v="1"/>
    <x v="3"/>
    <x v="4650"/>
    <x v="140"/>
    <n v="427.86"/>
    <n v="260.88"/>
    <n v="166.98000000000002"/>
    <x v="0"/>
    <s v="WRITING1562502"/>
  </r>
  <r>
    <n v="202006"/>
    <x v="0"/>
    <x v="5"/>
    <x v="1"/>
    <x v="528"/>
    <x v="0"/>
    <x v="2"/>
    <x v="5"/>
    <x v="4651"/>
    <x v="7"/>
    <n v="21"/>
    <n v="14.82"/>
    <n v="6.18"/>
    <x v="0"/>
    <s v="POLOS1561511"/>
  </r>
  <r>
    <n v="202006"/>
    <x v="0"/>
    <x v="5"/>
    <x v="1"/>
    <x v="528"/>
    <x v="0"/>
    <x v="2"/>
    <x v="5"/>
    <x v="4652"/>
    <x v="13"/>
    <n v="49.9"/>
    <n v="32.5"/>
    <n v="17.399999999999999"/>
    <x v="0"/>
    <s v="POLOS1562403"/>
  </r>
  <r>
    <n v="202006"/>
    <x v="0"/>
    <x v="5"/>
    <x v="1"/>
    <x v="528"/>
    <x v="0"/>
    <x v="2"/>
    <x v="5"/>
    <x v="4650"/>
    <x v="6"/>
    <n v="9.98"/>
    <n v="5.58"/>
    <n v="4.4000000000000004"/>
    <x v="0"/>
    <s v="POLOS1562502"/>
  </r>
  <r>
    <n v="202006"/>
    <x v="0"/>
    <x v="5"/>
    <x v="1"/>
    <x v="353"/>
    <x v="0"/>
    <x v="2"/>
    <x v="5"/>
    <x v="4653"/>
    <x v="68"/>
    <n v="325.92"/>
    <n v="193.76"/>
    <n v="132.16000000000003"/>
    <x v="0"/>
    <s v="POLOS1561843"/>
  </r>
  <r>
    <n v="202006"/>
    <x v="0"/>
    <x v="5"/>
    <x v="1"/>
    <x v="353"/>
    <x v="0"/>
    <x v="2"/>
    <x v="5"/>
    <x v="4654"/>
    <x v="98"/>
    <n v="108.64"/>
    <n v="58.7"/>
    <n v="49.94"/>
    <x v="0"/>
    <s v="POLOS1562015"/>
  </r>
  <r>
    <n v="202006"/>
    <x v="0"/>
    <x v="5"/>
    <x v="1"/>
    <x v="529"/>
    <x v="1"/>
    <x v="2"/>
    <x v="5"/>
    <x v="4655"/>
    <x v="34"/>
    <n v="44.86"/>
    <n v="24.04"/>
    <n v="20.82"/>
    <x v="0"/>
    <s v="POLOS1562620"/>
  </r>
  <r>
    <n v="202006"/>
    <x v="0"/>
    <x v="5"/>
    <x v="1"/>
    <x v="359"/>
    <x v="1"/>
    <x v="5"/>
    <x v="10"/>
    <x v="4656"/>
    <x v="6"/>
    <n v="117.16"/>
    <n v="99.18"/>
    <n v="17.97999999999999"/>
    <x v="0"/>
    <s v="HOUSEWARES1562486"/>
  </r>
  <r>
    <n v="202006"/>
    <x v="0"/>
    <x v="5"/>
    <x v="1"/>
    <x v="359"/>
    <x v="1"/>
    <x v="5"/>
    <x v="30"/>
    <x v="4657"/>
    <x v="6"/>
    <n v="6.8"/>
    <n v="4.68"/>
    <n v="2.12"/>
    <x v="0"/>
    <s v="OUTDOOR &amp; LEISURE1561576"/>
  </r>
  <r>
    <n v="202006"/>
    <x v="0"/>
    <x v="5"/>
    <x v="1"/>
    <x v="359"/>
    <x v="1"/>
    <x v="6"/>
    <x v="32"/>
    <x v="4657"/>
    <x v="7"/>
    <n v="1.1599999999999999"/>
    <n v="0.52"/>
    <n v="0.6399999999999999"/>
    <x v="0"/>
    <s v="GENERAL TECH1561576"/>
  </r>
  <r>
    <n v="202006"/>
    <x v="0"/>
    <x v="5"/>
    <x v="1"/>
    <x v="650"/>
    <x v="0"/>
    <x v="1"/>
    <x v="3"/>
    <x v="4658"/>
    <x v="142"/>
    <n v="533.91999999999996"/>
    <n v="357.48"/>
    <n v="176.43999999999994"/>
    <x v="0"/>
    <s v="WRITING1561391"/>
  </r>
  <r>
    <n v="202006"/>
    <x v="0"/>
    <x v="5"/>
    <x v="1"/>
    <x v="650"/>
    <x v="0"/>
    <x v="3"/>
    <x v="15"/>
    <x v="4658"/>
    <x v="96"/>
    <n v="155.13999999999999"/>
    <n v="16.88"/>
    <n v="138.26"/>
    <x v="0"/>
    <s v="DECORATION CHARGES1561391"/>
  </r>
  <r>
    <n v="202006"/>
    <x v="0"/>
    <x v="5"/>
    <x v="1"/>
    <x v="530"/>
    <x v="0"/>
    <x v="1"/>
    <x v="14"/>
    <x v="4659"/>
    <x v="42"/>
    <n v="444.4"/>
    <n v="186.68"/>
    <n v="257.71999999999997"/>
    <x v="0"/>
    <s v="STATIONERY1561355"/>
  </r>
  <r>
    <n v="202006"/>
    <x v="0"/>
    <x v="5"/>
    <x v="1"/>
    <x v="530"/>
    <x v="0"/>
    <x v="3"/>
    <x v="15"/>
    <x v="4659"/>
    <x v="50"/>
    <n v="245.44"/>
    <n v="25.08"/>
    <n v="220.36"/>
    <x v="0"/>
    <s v="DECORATION CHARGES1561355"/>
  </r>
  <r>
    <n v="202006"/>
    <x v="0"/>
    <x v="5"/>
    <x v="1"/>
    <x v="531"/>
    <x v="1"/>
    <x v="7"/>
    <x v="13"/>
    <x v="4660"/>
    <x v="6"/>
    <n v="12.8"/>
    <n v="5.26"/>
    <n v="7.5400000000000009"/>
    <x v="0"/>
    <s v="SPORT BOTTLES1561868"/>
  </r>
  <r>
    <n v="202006"/>
    <x v="0"/>
    <x v="5"/>
    <x v="1"/>
    <x v="531"/>
    <x v="1"/>
    <x v="7"/>
    <x v="13"/>
    <x v="4661"/>
    <x v="34"/>
    <n v="21.88"/>
    <n v="8.7799999999999994"/>
    <n v="13.1"/>
    <x v="0"/>
    <s v="SPORT BOTTLES1562041"/>
  </r>
  <r>
    <n v="202006"/>
    <x v="0"/>
    <x v="5"/>
    <x v="1"/>
    <x v="531"/>
    <x v="1"/>
    <x v="9"/>
    <x v="28"/>
    <x v="4662"/>
    <x v="7"/>
    <n v="3.16"/>
    <n v="1.66"/>
    <n v="1.5000000000000002"/>
    <x v="0"/>
    <s v="HEADWEAR1558710"/>
  </r>
  <r>
    <n v="202006"/>
    <x v="0"/>
    <x v="5"/>
    <x v="1"/>
    <x v="531"/>
    <x v="1"/>
    <x v="1"/>
    <x v="3"/>
    <x v="4663"/>
    <x v="15"/>
    <n v="31"/>
    <n v="15.46"/>
    <n v="15.54"/>
    <x v="0"/>
    <s v="WRITING1561546"/>
  </r>
  <r>
    <n v="202006"/>
    <x v="0"/>
    <x v="5"/>
    <x v="1"/>
    <x v="531"/>
    <x v="1"/>
    <x v="1"/>
    <x v="3"/>
    <x v="4660"/>
    <x v="6"/>
    <n v="3.02"/>
    <n v="1.1599999999999999"/>
    <n v="1.86"/>
    <x v="0"/>
    <s v="WRITING1561868"/>
  </r>
  <r>
    <n v="202006"/>
    <x v="0"/>
    <x v="5"/>
    <x v="1"/>
    <x v="531"/>
    <x v="1"/>
    <x v="3"/>
    <x v="15"/>
    <x v="4663"/>
    <x v="123"/>
    <n v="114"/>
    <n v="33.880000000000003"/>
    <n v="80.12"/>
    <x v="0"/>
    <s v="DECORATION CHARGES1561546"/>
  </r>
  <r>
    <n v="202006"/>
    <x v="0"/>
    <x v="5"/>
    <x v="1"/>
    <x v="361"/>
    <x v="0"/>
    <x v="1"/>
    <x v="3"/>
    <x v="4664"/>
    <x v="6"/>
    <n v="6.8"/>
    <n v="5.0599999999999996"/>
    <n v="1.7400000000000002"/>
    <x v="0"/>
    <s v="WRITING1558399"/>
  </r>
  <r>
    <n v="202006"/>
    <x v="0"/>
    <x v="5"/>
    <x v="1"/>
    <x v="586"/>
    <x v="0"/>
    <x v="7"/>
    <x v="13"/>
    <x v="4665"/>
    <x v="6"/>
    <n v="10.78"/>
    <n v="5.52"/>
    <n v="5.26"/>
    <x v="0"/>
    <s v="SPORT BOTTLES1562467"/>
  </r>
  <r>
    <n v="202006"/>
    <x v="0"/>
    <x v="5"/>
    <x v="1"/>
    <x v="586"/>
    <x v="0"/>
    <x v="7"/>
    <x v="13"/>
    <x v="4666"/>
    <x v="20"/>
    <n v="3234"/>
    <n v="1657.46"/>
    <n v="1576.54"/>
    <x v="0"/>
    <s v="SPORT BOTTLES1562580"/>
  </r>
  <r>
    <n v="202006"/>
    <x v="0"/>
    <x v="5"/>
    <x v="1"/>
    <x v="365"/>
    <x v="1"/>
    <x v="5"/>
    <x v="24"/>
    <x v="4667"/>
    <x v="425"/>
    <n v="6908"/>
    <n v="6160"/>
    <n v="748"/>
    <x v="0"/>
    <s v="HBA1562135"/>
  </r>
  <r>
    <n v="202006"/>
    <x v="0"/>
    <x v="5"/>
    <x v="1"/>
    <x v="365"/>
    <x v="1"/>
    <x v="5"/>
    <x v="24"/>
    <x v="4668"/>
    <x v="16"/>
    <n v="498"/>
    <n v="280"/>
    <n v="218"/>
    <x v="0"/>
    <s v="HBA1562144"/>
  </r>
  <r>
    <n v="202006"/>
    <x v="0"/>
    <x v="5"/>
    <x v="1"/>
    <x v="365"/>
    <x v="1"/>
    <x v="5"/>
    <x v="30"/>
    <x v="4669"/>
    <x v="65"/>
    <n v="554.4"/>
    <n v="272.2"/>
    <n v="282.2"/>
    <x v="0"/>
    <s v="OUTDOOR &amp; LEISURE1562470"/>
  </r>
  <r>
    <n v="202006"/>
    <x v="0"/>
    <x v="5"/>
    <x v="1"/>
    <x v="532"/>
    <x v="1"/>
    <x v="6"/>
    <x v="32"/>
    <x v="4670"/>
    <x v="13"/>
    <n v="120"/>
    <n v="96.9"/>
    <n v="23.099999999999994"/>
    <x v="0"/>
    <s v="GENERAL TECH1561817"/>
  </r>
  <r>
    <n v="202006"/>
    <x v="0"/>
    <x v="5"/>
    <x v="1"/>
    <x v="533"/>
    <x v="0"/>
    <x v="2"/>
    <x v="6"/>
    <x v="4671"/>
    <x v="288"/>
    <n v="437"/>
    <n v="304.06"/>
    <n v="132.94"/>
    <x v="0"/>
    <s v="T-SHIRTS &amp; ACTIVE TOPS1561760"/>
  </r>
  <r>
    <n v="202006"/>
    <x v="0"/>
    <x v="5"/>
    <x v="1"/>
    <x v="608"/>
    <x v="1"/>
    <x v="5"/>
    <x v="30"/>
    <x v="4672"/>
    <x v="7"/>
    <n v="4.54"/>
    <n v="2"/>
    <n v="2.54"/>
    <x v="0"/>
    <s v="OUTDOOR &amp; LEISURE1561317"/>
  </r>
  <r>
    <n v="202006"/>
    <x v="0"/>
    <x v="5"/>
    <x v="1"/>
    <x v="368"/>
    <x v="1"/>
    <x v="0"/>
    <x v="18"/>
    <x v="4673"/>
    <x v="16"/>
    <n v="278"/>
    <n v="159.91999999999999"/>
    <n v="118.08000000000001"/>
    <x v="0"/>
    <s v="BACKPACKS1561650"/>
  </r>
  <r>
    <n v="202006"/>
    <x v="0"/>
    <x v="5"/>
    <x v="1"/>
    <x v="368"/>
    <x v="1"/>
    <x v="0"/>
    <x v="20"/>
    <x v="4674"/>
    <x v="20"/>
    <n v="48"/>
    <n v="40.58"/>
    <n v="7.4200000000000017"/>
    <x v="0"/>
    <s v="TOTES1561417"/>
  </r>
  <r>
    <n v="202006"/>
    <x v="0"/>
    <x v="5"/>
    <x v="1"/>
    <x v="368"/>
    <x v="1"/>
    <x v="0"/>
    <x v="20"/>
    <x v="4675"/>
    <x v="20"/>
    <n v="300"/>
    <n v="224.82"/>
    <n v="75.180000000000007"/>
    <x v="0"/>
    <s v="TOTES1562465"/>
  </r>
  <r>
    <n v="202006"/>
    <x v="0"/>
    <x v="5"/>
    <x v="1"/>
    <x v="368"/>
    <x v="1"/>
    <x v="1"/>
    <x v="17"/>
    <x v="4676"/>
    <x v="15"/>
    <n v="13"/>
    <n v="8.16"/>
    <n v="4.84"/>
    <x v="0"/>
    <s v="GENERAL1562246"/>
  </r>
  <r>
    <n v="202006"/>
    <x v="0"/>
    <x v="5"/>
    <x v="1"/>
    <x v="368"/>
    <x v="1"/>
    <x v="3"/>
    <x v="15"/>
    <x v="4674"/>
    <x v="126"/>
    <n v="260"/>
    <n v="58.58"/>
    <n v="201.42000000000002"/>
    <x v="0"/>
    <s v="DECORATION CHARGES1561417"/>
  </r>
  <r>
    <n v="202006"/>
    <x v="0"/>
    <x v="5"/>
    <x v="1"/>
    <x v="368"/>
    <x v="1"/>
    <x v="3"/>
    <x v="15"/>
    <x v="4675"/>
    <x v="25"/>
    <n v="228"/>
    <n v="43.58"/>
    <n v="184.42000000000002"/>
    <x v="0"/>
    <s v="DECORATION CHARGES1562465"/>
  </r>
  <r>
    <n v="202006"/>
    <x v="0"/>
    <x v="5"/>
    <x v="1"/>
    <x v="369"/>
    <x v="1"/>
    <x v="5"/>
    <x v="10"/>
    <x v="4677"/>
    <x v="7"/>
    <n v="13.28"/>
    <n v="5.58"/>
    <n v="7.6999999999999993"/>
    <x v="0"/>
    <s v="HOUSEWARES1562456"/>
  </r>
  <r>
    <n v="202006"/>
    <x v="0"/>
    <x v="5"/>
    <x v="1"/>
    <x v="370"/>
    <x v="0"/>
    <x v="0"/>
    <x v="18"/>
    <x v="4678"/>
    <x v="7"/>
    <n v="6.4"/>
    <n v="2.5"/>
    <n v="3.9000000000000004"/>
    <x v="0"/>
    <s v="BACKPACKS1561662"/>
  </r>
  <r>
    <n v="202006"/>
    <x v="0"/>
    <x v="5"/>
    <x v="1"/>
    <x v="370"/>
    <x v="0"/>
    <x v="0"/>
    <x v="18"/>
    <x v="4679"/>
    <x v="171"/>
    <n v="2753.7"/>
    <n v="1269.8399999999999"/>
    <n v="1483.86"/>
    <x v="0"/>
    <s v="BACKPACKS1561683"/>
  </r>
  <r>
    <n v="202006"/>
    <x v="0"/>
    <x v="5"/>
    <x v="1"/>
    <x v="371"/>
    <x v="1"/>
    <x v="5"/>
    <x v="23"/>
    <x v="4680"/>
    <x v="21"/>
    <n v="635"/>
    <n v="495"/>
    <n v="140"/>
    <x v="0"/>
    <s v="SAFETY AUTO &amp; TOOLS1561292"/>
  </r>
  <r>
    <n v="202006"/>
    <x v="0"/>
    <x v="5"/>
    <x v="1"/>
    <x v="587"/>
    <x v="0"/>
    <x v="0"/>
    <x v="19"/>
    <x v="4681"/>
    <x v="7"/>
    <n v="27.96"/>
    <n v="14.72"/>
    <n v="13.24"/>
    <x v="0"/>
    <s v="COOLERS1562275"/>
  </r>
  <r>
    <n v="202006"/>
    <x v="0"/>
    <x v="5"/>
    <x v="1"/>
    <x v="535"/>
    <x v="1"/>
    <x v="5"/>
    <x v="24"/>
    <x v="4682"/>
    <x v="73"/>
    <n v="5910"/>
    <n v="4680"/>
    <n v="1230"/>
    <x v="0"/>
    <s v="HBA1562077"/>
  </r>
  <r>
    <n v="202006"/>
    <x v="0"/>
    <x v="5"/>
    <x v="1"/>
    <x v="535"/>
    <x v="1"/>
    <x v="5"/>
    <x v="24"/>
    <x v="4683"/>
    <x v="217"/>
    <n v="1888.7"/>
    <n v="1525.1"/>
    <n v="363.60000000000014"/>
    <x v="0"/>
    <s v="HBA1562303"/>
  </r>
  <r>
    <n v="202006"/>
    <x v="0"/>
    <x v="5"/>
    <x v="1"/>
    <x v="535"/>
    <x v="1"/>
    <x v="5"/>
    <x v="24"/>
    <x v="4684"/>
    <x v="78"/>
    <n v="2196"/>
    <n v="1812"/>
    <n v="384"/>
    <x v="0"/>
    <s v="HBA1562304"/>
  </r>
  <r>
    <n v="202006"/>
    <x v="0"/>
    <x v="5"/>
    <x v="1"/>
    <x v="535"/>
    <x v="1"/>
    <x v="5"/>
    <x v="24"/>
    <x v="4685"/>
    <x v="541"/>
    <n v="16136.94"/>
    <n v="13050.64"/>
    <n v="3086.3000000000011"/>
    <x v="0"/>
    <s v="HBA1562649"/>
  </r>
  <r>
    <n v="202006"/>
    <x v="0"/>
    <x v="5"/>
    <x v="1"/>
    <x v="535"/>
    <x v="1"/>
    <x v="5"/>
    <x v="24"/>
    <x v="4686"/>
    <x v="542"/>
    <n v="35871.599999999999"/>
    <n v="30060"/>
    <n v="5811.5999999999985"/>
    <x v="0"/>
    <s v="HBA1562795"/>
  </r>
  <r>
    <n v="202006"/>
    <x v="0"/>
    <x v="5"/>
    <x v="1"/>
    <x v="588"/>
    <x v="0"/>
    <x v="7"/>
    <x v="29"/>
    <x v="4687"/>
    <x v="15"/>
    <n v="92"/>
    <n v="72.760000000000005"/>
    <n v="19.239999999999995"/>
    <x v="0"/>
    <s v="CERAMICS1562090"/>
  </r>
  <r>
    <n v="202006"/>
    <x v="0"/>
    <x v="5"/>
    <x v="1"/>
    <x v="588"/>
    <x v="0"/>
    <x v="3"/>
    <x v="15"/>
    <x v="4687"/>
    <x v="123"/>
    <n v="250"/>
    <n v="15.44"/>
    <n v="234.56"/>
    <x v="0"/>
    <s v="DECORATION CHARGES1562090"/>
  </r>
  <r>
    <n v="202006"/>
    <x v="0"/>
    <x v="5"/>
    <x v="1"/>
    <x v="374"/>
    <x v="1"/>
    <x v="1"/>
    <x v="17"/>
    <x v="4688"/>
    <x v="30"/>
    <n v="560"/>
    <n v="448"/>
    <n v="112"/>
    <x v="0"/>
    <s v="GENERAL1561512"/>
  </r>
  <r>
    <n v="202006"/>
    <x v="0"/>
    <x v="5"/>
    <x v="1"/>
    <x v="375"/>
    <x v="1"/>
    <x v="7"/>
    <x v="13"/>
    <x v="4689"/>
    <x v="34"/>
    <n v="37.380000000000003"/>
    <n v="22.68"/>
    <n v="14.700000000000003"/>
    <x v="0"/>
    <s v="SPORT BOTTLES1561738"/>
  </r>
  <r>
    <n v="202006"/>
    <x v="0"/>
    <x v="5"/>
    <x v="2"/>
    <x v="380"/>
    <x v="1"/>
    <x v="1"/>
    <x v="14"/>
    <x v="4690"/>
    <x v="31"/>
    <n v="362.24519290000001"/>
    <n v="173.9"/>
    <n v="188.3451929"/>
    <x v="0"/>
    <s v="STATIONERY1111966"/>
  </r>
  <r>
    <n v="202006"/>
    <x v="0"/>
    <x v="5"/>
    <x v="2"/>
    <x v="380"/>
    <x v="1"/>
    <x v="5"/>
    <x v="30"/>
    <x v="4691"/>
    <x v="12"/>
    <n v="226.5780743"/>
    <n v="48.26"/>
    <n v="178.31807430000001"/>
    <x v="0"/>
    <s v="OUTDOOR &amp; LEISURE1111868"/>
  </r>
  <r>
    <n v="202006"/>
    <x v="0"/>
    <x v="5"/>
    <x v="2"/>
    <x v="380"/>
    <x v="1"/>
    <x v="3"/>
    <x v="15"/>
    <x v="4691"/>
    <x v="193"/>
    <n v="164.29241440000001"/>
    <n v="35.473400410000004"/>
    <n v="128.81901399"/>
    <x v="0"/>
    <s v="DECORATION CHARGES1111868"/>
  </r>
  <r>
    <n v="202006"/>
    <x v="0"/>
    <x v="5"/>
    <x v="2"/>
    <x v="380"/>
    <x v="1"/>
    <x v="3"/>
    <x v="15"/>
    <x v="4690"/>
    <x v="53"/>
    <n v="254.83040209999999"/>
    <n v="38.76"/>
    <n v="216.0704021"/>
    <x v="0"/>
    <s v="DECORATION CHARGES1111966"/>
  </r>
  <r>
    <n v="202006"/>
    <x v="0"/>
    <x v="5"/>
    <x v="2"/>
    <x v="381"/>
    <x v="0"/>
    <x v="1"/>
    <x v="3"/>
    <x v="4692"/>
    <x v="18"/>
    <n v="110.957987"/>
    <n v="83.56"/>
    <n v="27.397987000000001"/>
    <x v="0"/>
    <s v="WRITING1112236"/>
  </r>
  <r>
    <n v="202006"/>
    <x v="0"/>
    <x v="5"/>
    <x v="2"/>
    <x v="381"/>
    <x v="0"/>
    <x v="3"/>
    <x v="15"/>
    <x v="4692"/>
    <x v="19"/>
    <n v="222.84839410000001"/>
    <n v="27.88"/>
    <n v="194.96839410000001"/>
    <x v="0"/>
    <s v="DECORATION CHARGES1112236"/>
  </r>
  <r>
    <n v="202006"/>
    <x v="0"/>
    <x v="5"/>
    <x v="2"/>
    <x v="537"/>
    <x v="0"/>
    <x v="9"/>
    <x v="28"/>
    <x v="4693"/>
    <x v="15"/>
    <n v="74.500362710000005"/>
    <n v="66.3"/>
    <n v="8.2003627100000074"/>
    <x v="0"/>
    <s v="HEADWEAR1111760"/>
  </r>
  <r>
    <n v="202006"/>
    <x v="0"/>
    <x v="5"/>
    <x v="2"/>
    <x v="537"/>
    <x v="0"/>
    <x v="3"/>
    <x v="15"/>
    <x v="4693"/>
    <x v="38"/>
    <n v="168.20857860000001"/>
    <n v="18.579999999999998"/>
    <n v="149.62857860000003"/>
    <x v="0"/>
    <s v="DECORATION CHARGES1111760"/>
  </r>
  <r>
    <n v="202006"/>
    <x v="0"/>
    <x v="5"/>
    <x v="2"/>
    <x v="537"/>
    <x v="0"/>
    <x v="4"/>
    <x v="34"/>
    <x v="4694"/>
    <x v="7"/>
    <n v="126.10048879999999"/>
    <n v="35.76"/>
    <n v="90.340488800000003"/>
    <x v="0"/>
    <s v="VESTS-BODYWARMERS1111761"/>
  </r>
  <r>
    <n v="202006"/>
    <x v="0"/>
    <x v="5"/>
    <x v="2"/>
    <x v="538"/>
    <x v="1"/>
    <x v="1"/>
    <x v="3"/>
    <x v="4695"/>
    <x v="113"/>
    <n v="1361.333286"/>
    <n v="710.36"/>
    <n v="650.97328600000003"/>
    <x v="0"/>
    <s v="WRITING1112281"/>
  </r>
  <r>
    <n v="202006"/>
    <x v="0"/>
    <x v="5"/>
    <x v="2"/>
    <x v="538"/>
    <x v="1"/>
    <x v="3"/>
    <x v="15"/>
    <x v="4695"/>
    <x v="262"/>
    <n v="378.56254389999998"/>
    <n v="115.46"/>
    <n v="263.1025439"/>
    <x v="0"/>
    <s v="DECORATION CHARGES1112281"/>
  </r>
  <r>
    <n v="202006"/>
    <x v="0"/>
    <x v="5"/>
    <x v="2"/>
    <x v="636"/>
    <x v="0"/>
    <x v="5"/>
    <x v="23"/>
    <x v="4696"/>
    <x v="98"/>
    <n v="7.4593604720000002"/>
    <n v="2.3199999999999998"/>
    <n v="5.1393604719999999"/>
    <x v="0"/>
    <s v="SAFETY AUTO &amp; TOOLS1111356"/>
  </r>
  <r>
    <n v="202006"/>
    <x v="0"/>
    <x v="5"/>
    <x v="2"/>
    <x v="383"/>
    <x v="1"/>
    <x v="7"/>
    <x v="31"/>
    <x v="4697"/>
    <x v="7"/>
    <n v="15.57141498"/>
    <n v="0.52"/>
    <n v="15.051414980000001"/>
    <x v="0"/>
    <s v="MUGS &amp; TUMBLERS1111601"/>
  </r>
  <r>
    <n v="202006"/>
    <x v="0"/>
    <x v="5"/>
    <x v="2"/>
    <x v="383"/>
    <x v="1"/>
    <x v="7"/>
    <x v="35"/>
    <x v="4698"/>
    <x v="8"/>
    <n v="60.607303829999999"/>
    <n v="21.22"/>
    <n v="39.38730383"/>
    <x v="0"/>
    <s v="SPECIALTIES &amp; PACKAGING1112160"/>
  </r>
  <r>
    <n v="202006"/>
    <x v="0"/>
    <x v="5"/>
    <x v="2"/>
    <x v="383"/>
    <x v="1"/>
    <x v="9"/>
    <x v="28"/>
    <x v="4699"/>
    <x v="7"/>
    <n v="6.7619102680000003"/>
    <n v="1.64"/>
    <n v="5.1219102680000006"/>
    <x v="0"/>
    <s v="HEADWEAR1112393"/>
  </r>
  <r>
    <n v="202006"/>
    <x v="0"/>
    <x v="5"/>
    <x v="2"/>
    <x v="383"/>
    <x v="1"/>
    <x v="1"/>
    <x v="14"/>
    <x v="4700"/>
    <x v="15"/>
    <n v="137.53195869999999"/>
    <n v="60.12"/>
    <n v="77.411958699999985"/>
    <x v="0"/>
    <s v="STATIONERY1112130"/>
  </r>
  <r>
    <n v="202006"/>
    <x v="0"/>
    <x v="5"/>
    <x v="2"/>
    <x v="383"/>
    <x v="1"/>
    <x v="1"/>
    <x v="3"/>
    <x v="4701"/>
    <x v="32"/>
    <n v="257.34793630000001"/>
    <n v="125.26"/>
    <n v="132.08793630000002"/>
    <x v="0"/>
    <s v="WRITING1112257"/>
  </r>
  <r>
    <n v="202006"/>
    <x v="0"/>
    <x v="5"/>
    <x v="2"/>
    <x v="383"/>
    <x v="1"/>
    <x v="2"/>
    <x v="5"/>
    <x v="4702"/>
    <x v="9"/>
    <n v="66.854518229999996"/>
    <n v="27.14"/>
    <n v="39.714518229999996"/>
    <x v="0"/>
    <s v="POLOS1112021"/>
  </r>
  <r>
    <n v="202006"/>
    <x v="0"/>
    <x v="5"/>
    <x v="2"/>
    <x v="383"/>
    <x v="1"/>
    <x v="2"/>
    <x v="5"/>
    <x v="4703"/>
    <x v="14"/>
    <n v="266.6721369"/>
    <n v="98.54"/>
    <n v="168.13213689999998"/>
    <x v="0"/>
    <s v="POLOS1112384"/>
  </r>
  <r>
    <n v="202006"/>
    <x v="0"/>
    <x v="5"/>
    <x v="2"/>
    <x v="383"/>
    <x v="1"/>
    <x v="2"/>
    <x v="6"/>
    <x v="4704"/>
    <x v="6"/>
    <n v="17.855844130000001"/>
    <n v="6.74"/>
    <n v="11.115844130000001"/>
    <x v="0"/>
    <s v="T-SHIRTS &amp; ACTIVE TOPS1112029"/>
  </r>
  <r>
    <n v="202006"/>
    <x v="0"/>
    <x v="5"/>
    <x v="2"/>
    <x v="383"/>
    <x v="1"/>
    <x v="2"/>
    <x v="6"/>
    <x v="4705"/>
    <x v="34"/>
    <n v="53.567532389999997"/>
    <n v="19.78"/>
    <n v="33.787532389999996"/>
    <x v="0"/>
    <s v="T-SHIRTS &amp; ACTIVE TOPS1112044"/>
  </r>
  <r>
    <n v="202006"/>
    <x v="0"/>
    <x v="5"/>
    <x v="2"/>
    <x v="383"/>
    <x v="1"/>
    <x v="8"/>
    <x v="16"/>
    <x v="4706"/>
    <x v="16"/>
    <n v="468.0748696"/>
    <n v="393.34"/>
    <n v="74.734869600000025"/>
    <x v="0"/>
    <s v="MEMORY1111793"/>
  </r>
  <r>
    <n v="202006"/>
    <x v="0"/>
    <x v="5"/>
    <x v="2"/>
    <x v="383"/>
    <x v="1"/>
    <x v="8"/>
    <x v="16"/>
    <x v="4707"/>
    <x v="16"/>
    <n v="371.1031835"/>
    <n v="293.77999999999997"/>
    <n v="77.323183500000027"/>
    <x v="0"/>
    <s v="MEMORY1112001"/>
  </r>
  <r>
    <n v="202006"/>
    <x v="0"/>
    <x v="5"/>
    <x v="2"/>
    <x v="383"/>
    <x v="1"/>
    <x v="3"/>
    <x v="15"/>
    <x v="4708"/>
    <x v="42"/>
    <n v="115.62008729999999"/>
    <n v="19.88"/>
    <n v="95.740087299999999"/>
    <x v="0"/>
    <s v="DECORATION CHARGES1111887"/>
  </r>
  <r>
    <n v="202006"/>
    <x v="0"/>
    <x v="5"/>
    <x v="2"/>
    <x v="383"/>
    <x v="1"/>
    <x v="3"/>
    <x v="15"/>
    <x v="4700"/>
    <x v="38"/>
    <n v="163.9194464"/>
    <n v="3.02"/>
    <n v="160.89944639999999"/>
    <x v="0"/>
    <s v="DECORATION CHARGES1112130"/>
  </r>
  <r>
    <n v="202006"/>
    <x v="0"/>
    <x v="5"/>
    <x v="2"/>
    <x v="383"/>
    <x v="1"/>
    <x v="3"/>
    <x v="15"/>
    <x v="4701"/>
    <x v="40"/>
    <n v="395.34610500000002"/>
    <n v="60.02"/>
    <n v="335.32610500000004"/>
    <x v="0"/>
    <s v="DECORATION CHARGES1112257"/>
  </r>
  <r>
    <n v="202006"/>
    <x v="0"/>
    <x v="5"/>
    <x v="2"/>
    <x v="383"/>
    <x v="1"/>
    <x v="6"/>
    <x v="32"/>
    <x v="4708"/>
    <x v="16"/>
    <n v="69.931504419999996"/>
    <n v="24.18"/>
    <n v="45.751504419999996"/>
    <x v="0"/>
    <s v="GENERAL TECH1111887"/>
  </r>
  <r>
    <n v="202006"/>
    <x v="0"/>
    <x v="5"/>
    <x v="2"/>
    <x v="384"/>
    <x v="1"/>
    <x v="7"/>
    <x v="31"/>
    <x v="4709"/>
    <x v="48"/>
    <n v="159.44383010000001"/>
    <n v="49.32"/>
    <n v="110.12383010000002"/>
    <x v="0"/>
    <s v="MUGS &amp; TUMBLERS1111991"/>
  </r>
  <r>
    <n v="202006"/>
    <x v="0"/>
    <x v="5"/>
    <x v="2"/>
    <x v="384"/>
    <x v="1"/>
    <x v="1"/>
    <x v="1"/>
    <x v="4710"/>
    <x v="8"/>
    <n v="5.1469587250000002"/>
    <n v="1.58"/>
    <n v="3.5669587250000001"/>
    <x v="0"/>
    <s v="DESKTOP1112283"/>
  </r>
  <r>
    <n v="202006"/>
    <x v="0"/>
    <x v="5"/>
    <x v="2"/>
    <x v="384"/>
    <x v="1"/>
    <x v="5"/>
    <x v="10"/>
    <x v="4711"/>
    <x v="66"/>
    <n v="698.86748260000002"/>
    <n v="209.78"/>
    <n v="489.08748260000004"/>
    <x v="0"/>
    <s v="HOUSEWARES1111873"/>
  </r>
  <r>
    <n v="202006"/>
    <x v="0"/>
    <x v="5"/>
    <x v="2"/>
    <x v="385"/>
    <x v="1"/>
    <x v="0"/>
    <x v="20"/>
    <x v="4712"/>
    <x v="149"/>
    <n v="974.19247759999996"/>
    <n v="585.9"/>
    <n v="388.29247759999998"/>
    <x v="0"/>
    <s v="TOTES1112014"/>
  </r>
  <r>
    <n v="202006"/>
    <x v="0"/>
    <x v="5"/>
    <x v="2"/>
    <x v="385"/>
    <x v="1"/>
    <x v="0"/>
    <x v="20"/>
    <x v="4713"/>
    <x v="16"/>
    <n v="146.38994930000001"/>
    <n v="77.52"/>
    <n v="68.869949300000016"/>
    <x v="0"/>
    <s v="TOTES1112184"/>
  </r>
  <r>
    <n v="202006"/>
    <x v="0"/>
    <x v="5"/>
    <x v="2"/>
    <x v="385"/>
    <x v="1"/>
    <x v="1"/>
    <x v="2"/>
    <x v="4714"/>
    <x v="16"/>
    <n v="190.21369200000001"/>
    <n v="50.6"/>
    <n v="139.61369200000001"/>
    <x v="0"/>
    <s v="UMBRELLAS1111955"/>
  </r>
  <r>
    <n v="202006"/>
    <x v="0"/>
    <x v="5"/>
    <x v="2"/>
    <x v="385"/>
    <x v="1"/>
    <x v="1"/>
    <x v="3"/>
    <x v="4715"/>
    <x v="0"/>
    <n v="41.772418639999998"/>
    <n v="24.76"/>
    <n v="17.012418639999996"/>
    <x v="0"/>
    <s v="WRITING1111981"/>
  </r>
  <r>
    <n v="202006"/>
    <x v="0"/>
    <x v="5"/>
    <x v="2"/>
    <x v="385"/>
    <x v="1"/>
    <x v="5"/>
    <x v="30"/>
    <x v="4716"/>
    <x v="0"/>
    <n v="1152.4711930000001"/>
    <n v="254.44"/>
    <n v="898.03119300000003"/>
    <x v="0"/>
    <s v="OUTDOOR &amp; LEISURE1111983"/>
  </r>
  <r>
    <n v="202006"/>
    <x v="0"/>
    <x v="5"/>
    <x v="2"/>
    <x v="385"/>
    <x v="1"/>
    <x v="3"/>
    <x v="15"/>
    <x v="4714"/>
    <x v="42"/>
    <n v="117.8578955"/>
    <n v="19.88"/>
    <n v="97.977895500000002"/>
    <x v="0"/>
    <s v="DECORATION CHARGES1111955"/>
  </r>
  <r>
    <n v="202006"/>
    <x v="0"/>
    <x v="5"/>
    <x v="2"/>
    <x v="385"/>
    <x v="1"/>
    <x v="3"/>
    <x v="15"/>
    <x v="4715"/>
    <x v="91"/>
    <n v="126.809128"/>
    <n v="36.485427799999997"/>
    <n v="90.323700200000005"/>
    <x v="0"/>
    <s v="DECORATION CHARGES1111981"/>
  </r>
  <r>
    <n v="202006"/>
    <x v="0"/>
    <x v="5"/>
    <x v="2"/>
    <x v="385"/>
    <x v="1"/>
    <x v="3"/>
    <x v="15"/>
    <x v="4716"/>
    <x v="129"/>
    <n v="158.51141000000001"/>
    <n v="21.88"/>
    <n v="136.63141000000002"/>
    <x v="0"/>
    <s v="DECORATION CHARGES1111983"/>
  </r>
  <r>
    <n v="202006"/>
    <x v="0"/>
    <x v="5"/>
    <x v="2"/>
    <x v="385"/>
    <x v="1"/>
    <x v="3"/>
    <x v="15"/>
    <x v="4712"/>
    <x v="162"/>
    <n v="1594.624785"/>
    <n v="283.92"/>
    <n v="1310.7047849999999"/>
    <x v="0"/>
    <s v="DECORATION CHARGES1112014"/>
  </r>
  <r>
    <n v="202006"/>
    <x v="0"/>
    <x v="5"/>
    <x v="2"/>
    <x v="385"/>
    <x v="1"/>
    <x v="3"/>
    <x v="15"/>
    <x v="4713"/>
    <x v="242"/>
    <n v="402.61898150000002"/>
    <n v="50.74"/>
    <n v="351.87898150000001"/>
    <x v="0"/>
    <s v="DECORATION CHARGES1112184"/>
  </r>
  <r>
    <n v="202006"/>
    <x v="0"/>
    <x v="5"/>
    <x v="2"/>
    <x v="386"/>
    <x v="0"/>
    <x v="3"/>
    <x v="15"/>
    <x v="4717"/>
    <x v="19"/>
    <n v="226.5780743"/>
    <n v="30.02"/>
    <n v="196.55807429999999"/>
    <x v="0"/>
    <s v="DECORATION CHARGES1112007"/>
  </r>
  <r>
    <n v="202006"/>
    <x v="0"/>
    <x v="5"/>
    <x v="2"/>
    <x v="386"/>
    <x v="0"/>
    <x v="6"/>
    <x v="12"/>
    <x v="4717"/>
    <x v="18"/>
    <n v="1305.3880830000001"/>
    <n v="806.48"/>
    <n v="498.90808300000003"/>
    <x v="0"/>
    <s v="POWER1112007"/>
  </r>
  <r>
    <n v="202006"/>
    <x v="0"/>
    <x v="5"/>
    <x v="2"/>
    <x v="611"/>
    <x v="0"/>
    <x v="2"/>
    <x v="5"/>
    <x v="4718"/>
    <x v="9"/>
    <n v="135.76409029999999"/>
    <n v="39.659999999999997"/>
    <n v="96.104090299999996"/>
    <x v="0"/>
    <s v="POLOS1112294"/>
  </r>
  <r>
    <n v="202006"/>
    <x v="0"/>
    <x v="5"/>
    <x v="2"/>
    <x v="611"/>
    <x v="0"/>
    <x v="2"/>
    <x v="6"/>
    <x v="4718"/>
    <x v="66"/>
    <n v="131.06842280000001"/>
    <n v="44.82"/>
    <n v="86.248422800000014"/>
    <x v="0"/>
    <s v="T-SHIRTS &amp; ACTIVE TOPS1112294"/>
  </r>
  <r>
    <n v="202006"/>
    <x v="0"/>
    <x v="5"/>
    <x v="2"/>
    <x v="387"/>
    <x v="1"/>
    <x v="7"/>
    <x v="13"/>
    <x v="4719"/>
    <x v="15"/>
    <n v="121.2146077"/>
    <n v="89.48"/>
    <n v="31.734607699999998"/>
    <x v="0"/>
    <s v="SPORT BOTTLES1111995"/>
  </r>
  <r>
    <n v="202006"/>
    <x v="0"/>
    <x v="5"/>
    <x v="2"/>
    <x v="387"/>
    <x v="1"/>
    <x v="1"/>
    <x v="2"/>
    <x v="4720"/>
    <x v="48"/>
    <n v="281.12464779999999"/>
    <n v="95.38"/>
    <n v="185.7446478"/>
    <x v="0"/>
    <s v="UMBRELLAS1112023"/>
  </r>
  <r>
    <n v="202006"/>
    <x v="0"/>
    <x v="5"/>
    <x v="2"/>
    <x v="387"/>
    <x v="1"/>
    <x v="1"/>
    <x v="3"/>
    <x v="4721"/>
    <x v="48"/>
    <n v="18.182191150000001"/>
    <n v="5.62"/>
    <n v="12.56219115"/>
    <x v="0"/>
    <s v="WRITING1111925"/>
  </r>
  <r>
    <n v="202006"/>
    <x v="0"/>
    <x v="5"/>
    <x v="2"/>
    <x v="387"/>
    <x v="1"/>
    <x v="3"/>
    <x v="15"/>
    <x v="4719"/>
    <x v="38"/>
    <n v="118.88355749999999"/>
    <n v="16.46"/>
    <n v="102.42355749999999"/>
    <x v="0"/>
    <s v="DECORATION CHARGES1111995"/>
  </r>
  <r>
    <n v="202006"/>
    <x v="0"/>
    <x v="5"/>
    <x v="2"/>
    <x v="387"/>
    <x v="1"/>
    <x v="3"/>
    <x v="15"/>
    <x v="4720"/>
    <x v="354"/>
    <n v="252.21962600000001"/>
    <n v="46.865855189999998"/>
    <n v="205.35377081000001"/>
    <x v="0"/>
    <s v="DECORATION CHARGES1112023"/>
  </r>
  <r>
    <n v="202006"/>
    <x v="0"/>
    <x v="5"/>
    <x v="2"/>
    <x v="539"/>
    <x v="0"/>
    <x v="1"/>
    <x v="17"/>
    <x v="4722"/>
    <x v="15"/>
    <n v="114.6876673"/>
    <n v="39.1"/>
    <n v="75.587667299999993"/>
    <x v="0"/>
    <s v="GENERAL1112226"/>
  </r>
  <r>
    <n v="202006"/>
    <x v="0"/>
    <x v="5"/>
    <x v="2"/>
    <x v="539"/>
    <x v="0"/>
    <x v="3"/>
    <x v="15"/>
    <x v="4723"/>
    <x v="19"/>
    <n v="405.60272570000001"/>
    <n v="31.18"/>
    <n v="374.4227257"/>
    <x v="0"/>
    <s v="DECORATION CHARGES1111825"/>
  </r>
  <r>
    <n v="202006"/>
    <x v="0"/>
    <x v="5"/>
    <x v="2"/>
    <x v="539"/>
    <x v="0"/>
    <x v="3"/>
    <x v="15"/>
    <x v="4722"/>
    <x v="17"/>
    <n v="212.59177339999999"/>
    <n v="51.676856100000002"/>
    <n v="160.91491729999998"/>
    <x v="0"/>
    <s v="DECORATION CHARGES1112226"/>
  </r>
  <r>
    <n v="202006"/>
    <x v="0"/>
    <x v="5"/>
    <x v="2"/>
    <x v="539"/>
    <x v="0"/>
    <x v="6"/>
    <x v="32"/>
    <x v="4723"/>
    <x v="18"/>
    <n v="307.69861950000001"/>
    <n v="105.64"/>
    <n v="202.05861950000002"/>
    <x v="0"/>
    <s v="GENERAL TECH1111825"/>
  </r>
  <r>
    <n v="202006"/>
    <x v="0"/>
    <x v="5"/>
    <x v="2"/>
    <x v="389"/>
    <x v="1"/>
    <x v="0"/>
    <x v="20"/>
    <x v="4724"/>
    <x v="16"/>
    <n v="437.49149169999998"/>
    <n v="182.34"/>
    <n v="255.15149169999998"/>
    <x v="0"/>
    <s v="TOTES1111994"/>
  </r>
  <r>
    <n v="202006"/>
    <x v="0"/>
    <x v="5"/>
    <x v="2"/>
    <x v="389"/>
    <x v="1"/>
    <x v="7"/>
    <x v="31"/>
    <x v="4725"/>
    <x v="22"/>
    <n v="427.75702630000001"/>
    <n v="94.66"/>
    <n v="333.09702630000004"/>
    <x v="0"/>
    <s v="MUGS &amp; TUMBLERS1112318"/>
  </r>
  <r>
    <n v="202006"/>
    <x v="0"/>
    <x v="5"/>
    <x v="2"/>
    <x v="389"/>
    <x v="1"/>
    <x v="7"/>
    <x v="13"/>
    <x v="4726"/>
    <x v="22"/>
    <n v="942.06128239999998"/>
    <n v="399.96"/>
    <n v="542.10128239999995"/>
    <x v="0"/>
    <s v="SPORT BOTTLES1112296"/>
  </r>
  <r>
    <n v="202006"/>
    <x v="0"/>
    <x v="5"/>
    <x v="2"/>
    <x v="389"/>
    <x v="1"/>
    <x v="5"/>
    <x v="23"/>
    <x v="4727"/>
    <x v="16"/>
    <n v="405.22975760000003"/>
    <n v="172.88"/>
    <n v="232.34975760000003"/>
    <x v="0"/>
    <s v="SAFETY AUTO &amp; TOOLS1111863"/>
  </r>
  <r>
    <n v="202006"/>
    <x v="0"/>
    <x v="5"/>
    <x v="2"/>
    <x v="389"/>
    <x v="1"/>
    <x v="3"/>
    <x v="15"/>
    <x v="4727"/>
    <x v="91"/>
    <n v="419.96199460000003"/>
    <n v="47.16"/>
    <n v="372.80199460000006"/>
    <x v="0"/>
    <s v="DECORATION CHARGES1111863"/>
  </r>
  <r>
    <n v="202006"/>
    <x v="0"/>
    <x v="5"/>
    <x v="2"/>
    <x v="389"/>
    <x v="1"/>
    <x v="3"/>
    <x v="15"/>
    <x v="4724"/>
    <x v="42"/>
    <n v="139.3035568"/>
    <n v="23.58"/>
    <n v="115.7235568"/>
    <x v="0"/>
    <s v="DECORATION CHARGES1111994"/>
  </r>
  <r>
    <n v="202006"/>
    <x v="0"/>
    <x v="5"/>
    <x v="2"/>
    <x v="389"/>
    <x v="1"/>
    <x v="3"/>
    <x v="15"/>
    <x v="4726"/>
    <x v="348"/>
    <n v="268.23860259999998"/>
    <n v="58.614854270000002"/>
    <n v="209.62374832999998"/>
    <x v="0"/>
    <s v="DECORATION CHARGES1112296"/>
  </r>
  <r>
    <n v="202006"/>
    <x v="0"/>
    <x v="5"/>
    <x v="2"/>
    <x v="391"/>
    <x v="1"/>
    <x v="1"/>
    <x v="21"/>
    <x v="4728"/>
    <x v="18"/>
    <n v="946.40635989999998"/>
    <n v="277.16000000000003"/>
    <n v="669.24635990000002"/>
    <x v="0"/>
    <s v="KEYCHAINS1111875"/>
  </r>
  <r>
    <n v="202006"/>
    <x v="0"/>
    <x v="5"/>
    <x v="2"/>
    <x v="391"/>
    <x v="1"/>
    <x v="5"/>
    <x v="10"/>
    <x v="4729"/>
    <x v="7"/>
    <n v="5.4826299470000004"/>
    <n v="1.1200000000000001"/>
    <n v="4.3626299470000003"/>
    <x v="0"/>
    <s v="HOUSEWARES1111798"/>
  </r>
  <r>
    <n v="202006"/>
    <x v="0"/>
    <x v="5"/>
    <x v="2"/>
    <x v="391"/>
    <x v="1"/>
    <x v="3"/>
    <x v="15"/>
    <x v="4728"/>
    <x v="61"/>
    <n v="435.44016749999997"/>
    <n v="45.76"/>
    <n v="389.68016749999998"/>
    <x v="0"/>
    <s v="DECORATION CHARGES1111875"/>
  </r>
  <r>
    <n v="202006"/>
    <x v="0"/>
    <x v="5"/>
    <x v="2"/>
    <x v="396"/>
    <x v="1"/>
    <x v="9"/>
    <x v="28"/>
    <x v="4730"/>
    <x v="8"/>
    <n v="31.541905750000002"/>
    <n v="12.64"/>
    <n v="18.901905750000001"/>
    <x v="0"/>
    <s v="HEADWEAR1111828"/>
  </r>
  <r>
    <n v="202006"/>
    <x v="0"/>
    <x v="5"/>
    <x v="2"/>
    <x v="396"/>
    <x v="1"/>
    <x v="1"/>
    <x v="2"/>
    <x v="4730"/>
    <x v="6"/>
    <n v="8.2052965189999991"/>
    <n v="3.74"/>
    <n v="4.4652965189999989"/>
    <x v="0"/>
    <s v="UMBRELLAS1111828"/>
  </r>
  <r>
    <n v="202006"/>
    <x v="0"/>
    <x v="5"/>
    <x v="2"/>
    <x v="396"/>
    <x v="1"/>
    <x v="1"/>
    <x v="3"/>
    <x v="4731"/>
    <x v="32"/>
    <n v="512.83103240000003"/>
    <n v="149.88"/>
    <n v="362.95103240000003"/>
    <x v="0"/>
    <s v="WRITING1111704"/>
  </r>
  <r>
    <n v="202006"/>
    <x v="0"/>
    <x v="5"/>
    <x v="2"/>
    <x v="396"/>
    <x v="1"/>
    <x v="3"/>
    <x v="15"/>
    <x v="4731"/>
    <x v="40"/>
    <n v="352.45478229999998"/>
    <n v="37.880000000000003"/>
    <n v="314.57478229999998"/>
    <x v="0"/>
    <s v="DECORATION CHARGES1111704"/>
  </r>
  <r>
    <n v="202006"/>
    <x v="0"/>
    <x v="5"/>
    <x v="2"/>
    <x v="398"/>
    <x v="1"/>
    <x v="5"/>
    <x v="30"/>
    <x v="4732"/>
    <x v="100"/>
    <n v="1099.658921"/>
    <n v="316.52"/>
    <n v="783.13892099999998"/>
    <x v="0"/>
    <s v="OUTDOOR &amp; LEISURE1111922"/>
  </r>
  <r>
    <n v="202006"/>
    <x v="0"/>
    <x v="5"/>
    <x v="2"/>
    <x v="398"/>
    <x v="1"/>
    <x v="3"/>
    <x v="15"/>
    <x v="4732"/>
    <x v="135"/>
    <n v="216.67950300000001"/>
    <n v="22.92"/>
    <n v="193.759503"/>
    <x v="0"/>
    <s v="DECORATION CHARGES1111922"/>
  </r>
  <r>
    <n v="202006"/>
    <x v="0"/>
    <x v="5"/>
    <x v="2"/>
    <x v="398"/>
    <x v="1"/>
    <x v="6"/>
    <x v="32"/>
    <x v="4733"/>
    <x v="543"/>
    <n v="3906.3738370000001"/>
    <n v="3232.02"/>
    <n v="674.35383700000011"/>
    <x v="0"/>
    <s v="GENERAL TECH1111530"/>
  </r>
  <r>
    <n v="202006"/>
    <x v="0"/>
    <x v="5"/>
    <x v="2"/>
    <x v="399"/>
    <x v="1"/>
    <x v="0"/>
    <x v="20"/>
    <x v="4734"/>
    <x v="6"/>
    <n v="24.36040646"/>
    <n v="7.24"/>
    <n v="17.120406459999998"/>
    <x v="0"/>
    <s v="TOTES1112217"/>
  </r>
  <r>
    <n v="202006"/>
    <x v="0"/>
    <x v="5"/>
    <x v="2"/>
    <x v="399"/>
    <x v="1"/>
    <x v="9"/>
    <x v="28"/>
    <x v="4735"/>
    <x v="15"/>
    <n v="87.181275510000006"/>
    <n v="40.68"/>
    <n v="46.501275510000006"/>
    <x v="0"/>
    <s v="HEADWEAR1112291"/>
  </r>
  <r>
    <n v="202006"/>
    <x v="0"/>
    <x v="5"/>
    <x v="2"/>
    <x v="399"/>
    <x v="1"/>
    <x v="4"/>
    <x v="34"/>
    <x v="4736"/>
    <x v="133"/>
    <n v="727.6624789"/>
    <n v="274.88"/>
    <n v="452.7824789"/>
    <x v="0"/>
    <s v="VESTS-BODYWARMERS1112273"/>
  </r>
  <r>
    <n v="202006"/>
    <x v="0"/>
    <x v="5"/>
    <x v="2"/>
    <x v="651"/>
    <x v="0"/>
    <x v="0"/>
    <x v="20"/>
    <x v="4737"/>
    <x v="15"/>
    <n v="31.60904"/>
    <n v="24.76"/>
    <n v="6.8490399999999987"/>
    <x v="0"/>
    <s v="TOTES1112024"/>
  </r>
  <r>
    <n v="202006"/>
    <x v="0"/>
    <x v="5"/>
    <x v="2"/>
    <x v="651"/>
    <x v="0"/>
    <x v="7"/>
    <x v="13"/>
    <x v="4737"/>
    <x v="79"/>
    <n v="70.490956460000007"/>
    <n v="18.54"/>
    <n v="51.950956460000008"/>
    <x v="0"/>
    <s v="SPORT BOTTLES1112024"/>
  </r>
  <r>
    <n v="202006"/>
    <x v="0"/>
    <x v="5"/>
    <x v="2"/>
    <x v="651"/>
    <x v="0"/>
    <x v="9"/>
    <x v="28"/>
    <x v="4737"/>
    <x v="1"/>
    <n v="18.61110438"/>
    <n v="19.46"/>
    <n v="-0.84889562000000041"/>
    <x v="0"/>
    <s v="HEADWEAR1112024"/>
  </r>
  <r>
    <n v="202006"/>
    <x v="0"/>
    <x v="5"/>
    <x v="2"/>
    <x v="651"/>
    <x v="0"/>
    <x v="1"/>
    <x v="1"/>
    <x v="4737"/>
    <x v="79"/>
    <n v="23.49698549"/>
    <n v="6.08"/>
    <n v="17.416985490000002"/>
    <x v="0"/>
    <s v="DESKTOP1112024"/>
  </r>
  <r>
    <n v="202006"/>
    <x v="0"/>
    <x v="5"/>
    <x v="2"/>
    <x v="651"/>
    <x v="0"/>
    <x v="1"/>
    <x v="14"/>
    <x v="4737"/>
    <x v="79"/>
    <n v="9.4827119999999994"/>
    <n v="6.12"/>
    <n v="3.3627119999999993"/>
    <x v="0"/>
    <s v="STATIONERY1112024"/>
  </r>
  <r>
    <n v="202006"/>
    <x v="0"/>
    <x v="5"/>
    <x v="2"/>
    <x v="651"/>
    <x v="0"/>
    <x v="1"/>
    <x v="3"/>
    <x v="4737"/>
    <x v="15"/>
    <n v="60.849733049999998"/>
    <n v="28.68"/>
    <n v="32.169733049999998"/>
    <x v="0"/>
    <s v="WRITING1112024"/>
  </r>
  <r>
    <n v="202006"/>
    <x v="0"/>
    <x v="5"/>
    <x v="2"/>
    <x v="651"/>
    <x v="0"/>
    <x v="5"/>
    <x v="30"/>
    <x v="4737"/>
    <x v="12"/>
    <n v="10.57364347"/>
    <n v="13.24"/>
    <n v="-2.6663565299999998"/>
    <x v="0"/>
    <s v="OUTDOOR &amp; LEISURE1112024"/>
  </r>
  <r>
    <n v="202006"/>
    <x v="0"/>
    <x v="5"/>
    <x v="2"/>
    <x v="651"/>
    <x v="0"/>
    <x v="2"/>
    <x v="5"/>
    <x v="4738"/>
    <x v="354"/>
    <n v="189.6020245"/>
    <n v="281.44"/>
    <n v="-91.837975499999999"/>
    <x v="0"/>
    <s v="POLOS1111978"/>
  </r>
  <r>
    <n v="202006"/>
    <x v="0"/>
    <x v="5"/>
    <x v="2"/>
    <x v="651"/>
    <x v="0"/>
    <x v="4"/>
    <x v="8"/>
    <x v="4738"/>
    <x v="8"/>
    <n v="73.653725300000005"/>
    <n v="73.8"/>
    <n v="-0.14627469999999221"/>
    <x v="0"/>
    <s v="JACKETS1111978"/>
  </r>
  <r>
    <n v="202006"/>
    <x v="0"/>
    <x v="5"/>
    <x v="2"/>
    <x v="651"/>
    <x v="0"/>
    <x v="10"/>
    <x v="36"/>
    <x v="4738"/>
    <x v="7"/>
    <n v="39.903848840000002"/>
    <n v="37.979999999999997"/>
    <n v="1.9238488400000051"/>
    <x v="0"/>
    <s v="SHIRTS1111978"/>
  </r>
  <r>
    <n v="202006"/>
    <x v="0"/>
    <x v="5"/>
    <x v="2"/>
    <x v="400"/>
    <x v="1"/>
    <x v="0"/>
    <x v="26"/>
    <x v="4739"/>
    <x v="34"/>
    <n v="15.65906247"/>
    <n v="10.98"/>
    <n v="4.6790624699999999"/>
    <x v="0"/>
    <s v="DUFFELS1112385"/>
  </r>
  <r>
    <n v="202006"/>
    <x v="0"/>
    <x v="5"/>
    <x v="2"/>
    <x v="400"/>
    <x v="1"/>
    <x v="0"/>
    <x v="20"/>
    <x v="4740"/>
    <x v="95"/>
    <n v="74.276581899999996"/>
    <n v="34.46"/>
    <n v="39.816581899999996"/>
    <x v="0"/>
    <s v="TOTES1112205"/>
  </r>
  <r>
    <n v="202006"/>
    <x v="0"/>
    <x v="5"/>
    <x v="2"/>
    <x v="400"/>
    <x v="1"/>
    <x v="0"/>
    <x v="27"/>
    <x v="4741"/>
    <x v="79"/>
    <n v="78.463147960000001"/>
    <n v="26.94"/>
    <n v="51.523147960000003"/>
    <x v="0"/>
    <s v="TRAVEL GIFTS1112340"/>
  </r>
  <r>
    <n v="202006"/>
    <x v="0"/>
    <x v="5"/>
    <x v="2"/>
    <x v="400"/>
    <x v="1"/>
    <x v="7"/>
    <x v="13"/>
    <x v="4742"/>
    <x v="8"/>
    <n v="39.594285380000002"/>
    <n v="10.08"/>
    <n v="29.514285380000004"/>
    <x v="0"/>
    <s v="SPORT BOTTLES1111849"/>
  </r>
  <r>
    <n v="202006"/>
    <x v="0"/>
    <x v="5"/>
    <x v="2"/>
    <x v="400"/>
    <x v="1"/>
    <x v="1"/>
    <x v="17"/>
    <x v="4739"/>
    <x v="6"/>
    <n v="7.2822006610000001"/>
    <n v="2.2799999999999998"/>
    <n v="5.0022006609999998"/>
    <x v="0"/>
    <s v="GENERAL1112385"/>
  </r>
  <r>
    <n v="202006"/>
    <x v="0"/>
    <x v="5"/>
    <x v="2"/>
    <x v="400"/>
    <x v="1"/>
    <x v="5"/>
    <x v="30"/>
    <x v="4739"/>
    <x v="255"/>
    <n v="161.81777159999999"/>
    <n v="58.2"/>
    <n v="103.61777159999998"/>
    <x v="0"/>
    <s v="OUTDOOR &amp; LEISURE1112385"/>
  </r>
  <r>
    <n v="202006"/>
    <x v="0"/>
    <x v="5"/>
    <x v="2"/>
    <x v="400"/>
    <x v="1"/>
    <x v="3"/>
    <x v="15"/>
    <x v="4743"/>
    <x v="66"/>
    <n v="122.669183"/>
    <n v="15.13591548"/>
    <n v="107.53326752000001"/>
    <x v="0"/>
    <s v="DECORATION CHARGES1111878"/>
  </r>
  <r>
    <n v="202006"/>
    <x v="0"/>
    <x v="5"/>
    <x v="2"/>
    <x v="400"/>
    <x v="1"/>
    <x v="3"/>
    <x v="15"/>
    <x v="4740"/>
    <x v="96"/>
    <n v="349.3032025"/>
    <n v="50.685341950000002"/>
    <n v="298.61786054999999"/>
    <x v="0"/>
    <s v="DECORATION CHARGES1112205"/>
  </r>
  <r>
    <n v="202006"/>
    <x v="0"/>
    <x v="5"/>
    <x v="2"/>
    <x v="400"/>
    <x v="1"/>
    <x v="3"/>
    <x v="15"/>
    <x v="4741"/>
    <x v="85"/>
    <n v="152.91688970000001"/>
    <n v="32.074854270000003"/>
    <n v="120.84203543000001"/>
    <x v="0"/>
    <s v="DECORATION CHARGES1112340"/>
  </r>
  <r>
    <n v="202006"/>
    <x v="0"/>
    <x v="5"/>
    <x v="2"/>
    <x v="400"/>
    <x v="1"/>
    <x v="6"/>
    <x v="11"/>
    <x v="4743"/>
    <x v="2"/>
    <n v="153.84930969999999"/>
    <n v="50.38"/>
    <n v="103.4693097"/>
    <x v="0"/>
    <s v="AUDIO1111878"/>
  </r>
  <r>
    <n v="202006"/>
    <x v="0"/>
    <x v="5"/>
    <x v="2"/>
    <x v="400"/>
    <x v="1"/>
    <x v="6"/>
    <x v="12"/>
    <x v="4739"/>
    <x v="7"/>
    <n v="8.4104289320000003"/>
    <n v="3.16"/>
    <n v="5.2504289320000002"/>
    <x v="0"/>
    <s v="POWER1112385"/>
  </r>
  <r>
    <n v="202006"/>
    <x v="0"/>
    <x v="5"/>
    <x v="2"/>
    <x v="401"/>
    <x v="1"/>
    <x v="0"/>
    <x v="18"/>
    <x v="4744"/>
    <x v="16"/>
    <n v="234.9698549"/>
    <n v="89.6"/>
    <n v="145.36985490000001"/>
    <x v="0"/>
    <s v="BACKPACKS1112101"/>
  </r>
  <r>
    <n v="202006"/>
    <x v="0"/>
    <x v="5"/>
    <x v="2"/>
    <x v="401"/>
    <x v="1"/>
    <x v="3"/>
    <x v="15"/>
    <x v="4744"/>
    <x v="242"/>
    <n v="439.16984780000001"/>
    <n v="50.74"/>
    <n v="388.4298478"/>
    <x v="0"/>
    <s v="DECORATION CHARGES1112101"/>
  </r>
  <r>
    <n v="202006"/>
    <x v="0"/>
    <x v="5"/>
    <x v="2"/>
    <x v="542"/>
    <x v="1"/>
    <x v="0"/>
    <x v="27"/>
    <x v="4745"/>
    <x v="18"/>
    <n v="279.7260177"/>
    <n v="84.96"/>
    <n v="194.76601770000002"/>
    <x v="0"/>
    <s v="TRAVEL GIFTS1112339"/>
  </r>
  <r>
    <n v="202006"/>
    <x v="0"/>
    <x v="5"/>
    <x v="2"/>
    <x v="542"/>
    <x v="1"/>
    <x v="1"/>
    <x v="2"/>
    <x v="4746"/>
    <x v="32"/>
    <n v="792.55705009999997"/>
    <n v="242.1"/>
    <n v="550.45705009999995"/>
    <x v="0"/>
    <s v="UMBRELLAS1111807"/>
  </r>
  <r>
    <n v="202006"/>
    <x v="0"/>
    <x v="5"/>
    <x v="2"/>
    <x v="542"/>
    <x v="1"/>
    <x v="1"/>
    <x v="3"/>
    <x v="2378"/>
    <x v="7"/>
    <n v="1.3538739259999999"/>
    <n v="0.44"/>
    <n v="0.91387392599999995"/>
    <x v="0"/>
    <s v="WRITING1109656"/>
  </r>
  <r>
    <n v="202006"/>
    <x v="0"/>
    <x v="5"/>
    <x v="2"/>
    <x v="542"/>
    <x v="1"/>
    <x v="2"/>
    <x v="6"/>
    <x v="2378"/>
    <x v="6"/>
    <n v="14.321972110000001"/>
    <n v="3.6"/>
    <n v="10.721972110000001"/>
    <x v="0"/>
    <s v="T-SHIRTS &amp; ACTIVE TOPS1109656"/>
  </r>
  <r>
    <n v="202006"/>
    <x v="0"/>
    <x v="5"/>
    <x v="2"/>
    <x v="402"/>
    <x v="0"/>
    <x v="8"/>
    <x v="16"/>
    <x v="4747"/>
    <x v="18"/>
    <n v="1982.325045"/>
    <n v="1630.72"/>
    <n v="351.60504500000002"/>
    <x v="0"/>
    <s v="MEMORY1112182"/>
  </r>
  <r>
    <n v="202006"/>
    <x v="0"/>
    <x v="5"/>
    <x v="2"/>
    <x v="407"/>
    <x v="1"/>
    <x v="7"/>
    <x v="13"/>
    <x v="4748"/>
    <x v="31"/>
    <n v="292.31368850000001"/>
    <n v="100.6"/>
    <n v="191.71368850000002"/>
    <x v="0"/>
    <s v="SPORT BOTTLES1112409"/>
  </r>
  <r>
    <n v="202006"/>
    <x v="0"/>
    <x v="5"/>
    <x v="2"/>
    <x v="408"/>
    <x v="1"/>
    <x v="5"/>
    <x v="30"/>
    <x v="4749"/>
    <x v="34"/>
    <n v="11.35687632"/>
    <n v="3.36"/>
    <n v="7.9968763200000001"/>
    <x v="0"/>
    <s v="OUTDOOR &amp; LEISURE1112311"/>
  </r>
  <r>
    <n v="202006"/>
    <x v="0"/>
    <x v="5"/>
    <x v="2"/>
    <x v="544"/>
    <x v="1"/>
    <x v="1"/>
    <x v="14"/>
    <x v="4750"/>
    <x v="15"/>
    <n v="144.52510910000001"/>
    <n v="59.16"/>
    <n v="85.365109100000012"/>
    <x v="0"/>
    <s v="STATIONERY1112099"/>
  </r>
  <r>
    <n v="202006"/>
    <x v="0"/>
    <x v="5"/>
    <x v="2"/>
    <x v="544"/>
    <x v="1"/>
    <x v="1"/>
    <x v="2"/>
    <x v="4751"/>
    <x v="48"/>
    <n v="618.19449910000003"/>
    <n v="151.86000000000001"/>
    <n v="466.33449910000002"/>
    <x v="0"/>
    <s v="UMBRELLAS1112119"/>
  </r>
  <r>
    <n v="202006"/>
    <x v="0"/>
    <x v="5"/>
    <x v="2"/>
    <x v="544"/>
    <x v="1"/>
    <x v="3"/>
    <x v="15"/>
    <x v="4750"/>
    <x v="38"/>
    <n v="102.7526905"/>
    <n v="18.88"/>
    <n v="83.872690500000004"/>
    <x v="0"/>
    <s v="DECORATION CHARGES1112099"/>
  </r>
  <r>
    <n v="202006"/>
    <x v="0"/>
    <x v="5"/>
    <x v="2"/>
    <x v="544"/>
    <x v="1"/>
    <x v="3"/>
    <x v="15"/>
    <x v="4751"/>
    <x v="102"/>
    <n v="117.25182239999999"/>
    <n v="16.079999999999998"/>
    <n v="101.1718224"/>
    <x v="0"/>
    <s v="DECORATION CHARGES1112119"/>
  </r>
  <r>
    <n v="202006"/>
    <x v="0"/>
    <x v="5"/>
    <x v="2"/>
    <x v="410"/>
    <x v="0"/>
    <x v="7"/>
    <x v="13"/>
    <x v="4752"/>
    <x v="0"/>
    <n v="3600.2603319999998"/>
    <n v="1470.4"/>
    <n v="2129.8603319999997"/>
    <x v="0"/>
    <s v="SPORT BOTTLES1112115"/>
  </r>
  <r>
    <n v="202006"/>
    <x v="0"/>
    <x v="5"/>
    <x v="2"/>
    <x v="410"/>
    <x v="0"/>
    <x v="3"/>
    <x v="15"/>
    <x v="4752"/>
    <x v="129"/>
    <n v="276.5557895"/>
    <n v="25.18"/>
    <n v="251.3757895"/>
    <x v="0"/>
    <s v="DECORATION CHARGES1112115"/>
  </r>
  <r>
    <n v="202006"/>
    <x v="0"/>
    <x v="5"/>
    <x v="2"/>
    <x v="411"/>
    <x v="1"/>
    <x v="0"/>
    <x v="18"/>
    <x v="4753"/>
    <x v="6"/>
    <n v="76.533038439999999"/>
    <n v="28.24"/>
    <n v="48.293038440000004"/>
    <x v="0"/>
    <s v="BACKPACKS1112252"/>
  </r>
  <r>
    <n v="202006"/>
    <x v="0"/>
    <x v="5"/>
    <x v="2"/>
    <x v="411"/>
    <x v="1"/>
    <x v="0"/>
    <x v="27"/>
    <x v="4754"/>
    <x v="31"/>
    <n v="86.435339470000002"/>
    <n v="88.1"/>
    <n v="-1.6646605299999919"/>
    <x v="0"/>
    <s v="TRAVEL GIFTS1111846"/>
  </r>
  <r>
    <n v="202006"/>
    <x v="0"/>
    <x v="5"/>
    <x v="2"/>
    <x v="411"/>
    <x v="1"/>
    <x v="8"/>
    <x v="16"/>
    <x v="4755"/>
    <x v="16"/>
    <n v="324.85514849999998"/>
    <n v="258.94"/>
    <n v="65.915148499999987"/>
    <x v="0"/>
    <s v="MEMORY1112002"/>
  </r>
  <r>
    <n v="202006"/>
    <x v="0"/>
    <x v="5"/>
    <x v="2"/>
    <x v="411"/>
    <x v="1"/>
    <x v="3"/>
    <x v="15"/>
    <x v="4754"/>
    <x v="103"/>
    <n v="140.4224609"/>
    <n v="20.88"/>
    <n v="119.54246090000001"/>
    <x v="0"/>
    <s v="DECORATION CHARGES1111846"/>
  </r>
  <r>
    <n v="202006"/>
    <x v="0"/>
    <x v="5"/>
    <x v="2"/>
    <x v="413"/>
    <x v="0"/>
    <x v="7"/>
    <x v="13"/>
    <x v="4756"/>
    <x v="51"/>
    <n v="1110.698774"/>
    <n v="630.88"/>
    <n v="479.81877399999996"/>
    <x v="0"/>
    <s v="SPORT BOTTLES1112191"/>
  </r>
  <r>
    <n v="202006"/>
    <x v="0"/>
    <x v="5"/>
    <x v="2"/>
    <x v="413"/>
    <x v="0"/>
    <x v="5"/>
    <x v="24"/>
    <x v="4757"/>
    <x v="18"/>
    <n v="3104.9587959999999"/>
    <n v="2770.22"/>
    <n v="334.73879600000009"/>
    <x v="0"/>
    <s v="HBA1110962"/>
  </r>
  <r>
    <n v="202006"/>
    <x v="0"/>
    <x v="5"/>
    <x v="2"/>
    <x v="413"/>
    <x v="0"/>
    <x v="3"/>
    <x v="15"/>
    <x v="4756"/>
    <x v="52"/>
    <n v="381.54628810000003"/>
    <n v="29.18"/>
    <n v="352.36628810000002"/>
    <x v="0"/>
    <s v="DECORATION CHARGES1112191"/>
  </r>
  <r>
    <n v="202006"/>
    <x v="0"/>
    <x v="5"/>
    <x v="2"/>
    <x v="414"/>
    <x v="1"/>
    <x v="5"/>
    <x v="23"/>
    <x v="4758"/>
    <x v="21"/>
    <n v="326.34702060000001"/>
    <n v="89.3"/>
    <n v="237.0470206"/>
    <x v="0"/>
    <s v="SAFETY AUTO &amp; TOOLS1111823"/>
  </r>
  <r>
    <n v="202006"/>
    <x v="0"/>
    <x v="5"/>
    <x v="2"/>
    <x v="414"/>
    <x v="1"/>
    <x v="8"/>
    <x v="16"/>
    <x v="4759"/>
    <x v="16"/>
    <n v="372.03560349999998"/>
    <n v="288.24"/>
    <n v="83.79560349999997"/>
    <x v="0"/>
    <s v="MEMORY1112181"/>
  </r>
  <r>
    <n v="202006"/>
    <x v="0"/>
    <x v="5"/>
    <x v="2"/>
    <x v="414"/>
    <x v="1"/>
    <x v="3"/>
    <x v="15"/>
    <x v="4758"/>
    <x v="24"/>
    <n v="217.7200838"/>
    <n v="5.44"/>
    <n v="212.2800838"/>
    <x v="0"/>
    <s v="DECORATION CHARGES1111823"/>
  </r>
  <r>
    <n v="202006"/>
    <x v="0"/>
    <x v="5"/>
    <x v="2"/>
    <x v="416"/>
    <x v="1"/>
    <x v="0"/>
    <x v="18"/>
    <x v="4760"/>
    <x v="20"/>
    <n v="1007.0136639999999"/>
    <n v="375.54"/>
    <n v="631.47366399999987"/>
    <x v="0"/>
    <s v="BACKPACKS1112221"/>
  </r>
  <r>
    <n v="202006"/>
    <x v="0"/>
    <x v="5"/>
    <x v="2"/>
    <x v="416"/>
    <x v="1"/>
    <x v="0"/>
    <x v="19"/>
    <x v="4761"/>
    <x v="48"/>
    <n v="41.81903964"/>
    <n v="20.18"/>
    <n v="21.63903964"/>
    <x v="0"/>
    <s v="COOLERS1112086"/>
  </r>
  <r>
    <n v="202006"/>
    <x v="0"/>
    <x v="5"/>
    <x v="2"/>
    <x v="416"/>
    <x v="1"/>
    <x v="1"/>
    <x v="2"/>
    <x v="4760"/>
    <x v="31"/>
    <n v="939.87941939999996"/>
    <n v="424.12"/>
    <n v="515.75941939999996"/>
    <x v="0"/>
    <s v="UMBRELLAS1112221"/>
  </r>
  <r>
    <n v="202006"/>
    <x v="0"/>
    <x v="5"/>
    <x v="2"/>
    <x v="416"/>
    <x v="1"/>
    <x v="5"/>
    <x v="30"/>
    <x v="4761"/>
    <x v="48"/>
    <n v="99.302736280000005"/>
    <n v="34.78"/>
    <n v="64.522736280000004"/>
    <x v="0"/>
    <s v="OUTDOOR &amp; LEISURE1112086"/>
  </r>
  <r>
    <n v="202006"/>
    <x v="0"/>
    <x v="5"/>
    <x v="2"/>
    <x v="416"/>
    <x v="1"/>
    <x v="5"/>
    <x v="30"/>
    <x v="4760"/>
    <x v="18"/>
    <n v="627.51869969999996"/>
    <n v="215.7"/>
    <n v="411.81869969999997"/>
    <x v="0"/>
    <s v="OUTDOOR &amp; LEISURE1112221"/>
  </r>
  <r>
    <n v="202006"/>
    <x v="0"/>
    <x v="5"/>
    <x v="2"/>
    <x v="416"/>
    <x v="1"/>
    <x v="8"/>
    <x v="16"/>
    <x v="4760"/>
    <x v="16"/>
    <n v="350.5899422"/>
    <n v="417.92"/>
    <n v="-67.33005780000002"/>
    <x v="0"/>
    <s v="MEMORY1112221"/>
  </r>
  <r>
    <n v="202006"/>
    <x v="0"/>
    <x v="5"/>
    <x v="2"/>
    <x v="416"/>
    <x v="1"/>
    <x v="3"/>
    <x v="15"/>
    <x v="4761"/>
    <x v="253"/>
    <n v="279.16656569999998"/>
    <n v="79.943450479999996"/>
    <n v="199.22311521999998"/>
    <x v="0"/>
    <s v="DECORATION CHARGES1112086"/>
  </r>
  <r>
    <n v="202006"/>
    <x v="0"/>
    <x v="5"/>
    <x v="2"/>
    <x v="416"/>
    <x v="1"/>
    <x v="3"/>
    <x v="15"/>
    <x v="4760"/>
    <x v="544"/>
    <n v="1106.0366739999999"/>
    <n v="147.08000000000001"/>
    <n v="958.95667399999991"/>
    <x v="0"/>
    <s v="DECORATION CHARGES1112221"/>
  </r>
  <r>
    <n v="202006"/>
    <x v="0"/>
    <x v="5"/>
    <x v="2"/>
    <x v="417"/>
    <x v="1"/>
    <x v="0"/>
    <x v="20"/>
    <x v="4762"/>
    <x v="18"/>
    <n v="731.94974630000002"/>
    <n v="358.8"/>
    <n v="373.1497463"/>
    <x v="0"/>
    <s v="TOTES1112146"/>
  </r>
  <r>
    <n v="202006"/>
    <x v="0"/>
    <x v="5"/>
    <x v="2"/>
    <x v="417"/>
    <x v="1"/>
    <x v="5"/>
    <x v="30"/>
    <x v="4763"/>
    <x v="15"/>
    <n v="229.37533450000001"/>
    <n v="67.06"/>
    <n v="162.31533450000001"/>
    <x v="0"/>
    <s v="OUTDOOR &amp; LEISURE1112242"/>
  </r>
  <r>
    <n v="202006"/>
    <x v="0"/>
    <x v="5"/>
    <x v="2"/>
    <x v="417"/>
    <x v="1"/>
    <x v="3"/>
    <x v="15"/>
    <x v="4762"/>
    <x v="19"/>
    <n v="394.41368490000002"/>
    <n v="63.58"/>
    <n v="330.83368490000004"/>
    <x v="0"/>
    <s v="DECORATION CHARGES1112146"/>
  </r>
  <r>
    <n v="202006"/>
    <x v="0"/>
    <x v="5"/>
    <x v="2"/>
    <x v="417"/>
    <x v="1"/>
    <x v="3"/>
    <x v="15"/>
    <x v="4763"/>
    <x v="242"/>
    <n v="179.02465129999999"/>
    <n v="49.717441890000003"/>
    <n v="129.30720940999998"/>
    <x v="0"/>
    <s v="DECORATION CHARGES1112242"/>
  </r>
  <r>
    <n v="202006"/>
    <x v="0"/>
    <x v="5"/>
    <x v="2"/>
    <x v="594"/>
    <x v="1"/>
    <x v="0"/>
    <x v="18"/>
    <x v="4764"/>
    <x v="16"/>
    <n v="280.65843769999998"/>
    <n v="55.3"/>
    <n v="225.35843769999997"/>
    <x v="0"/>
    <s v="BACKPACKS1112300"/>
  </r>
  <r>
    <n v="202006"/>
    <x v="0"/>
    <x v="5"/>
    <x v="2"/>
    <x v="594"/>
    <x v="1"/>
    <x v="7"/>
    <x v="13"/>
    <x v="4765"/>
    <x v="16"/>
    <n v="214.4566136"/>
    <n v="86.6"/>
    <n v="127.8566136"/>
    <x v="0"/>
    <s v="SPORT BOTTLES1112301"/>
  </r>
  <r>
    <n v="202006"/>
    <x v="0"/>
    <x v="5"/>
    <x v="2"/>
    <x v="594"/>
    <x v="1"/>
    <x v="5"/>
    <x v="30"/>
    <x v="4766"/>
    <x v="16"/>
    <n v="261.07761649999998"/>
    <n v="64.3"/>
    <n v="196.77761649999997"/>
    <x v="0"/>
    <s v="OUTDOOR &amp; LEISURE1112039"/>
  </r>
  <r>
    <n v="202006"/>
    <x v="0"/>
    <x v="5"/>
    <x v="2"/>
    <x v="594"/>
    <x v="1"/>
    <x v="5"/>
    <x v="30"/>
    <x v="4767"/>
    <x v="16"/>
    <n v="102.7526905"/>
    <n v="43.6"/>
    <n v="59.152690499999999"/>
    <x v="0"/>
    <s v="OUTDOOR &amp; LEISURE1112234"/>
  </r>
  <r>
    <n v="202006"/>
    <x v="0"/>
    <x v="5"/>
    <x v="2"/>
    <x v="594"/>
    <x v="1"/>
    <x v="5"/>
    <x v="30"/>
    <x v="4768"/>
    <x v="16"/>
    <n v="102.7526905"/>
    <n v="43.86"/>
    <n v="58.8926905"/>
    <x v="0"/>
    <s v="OUTDOOR &amp; LEISURE1112253"/>
  </r>
  <r>
    <n v="202006"/>
    <x v="0"/>
    <x v="5"/>
    <x v="2"/>
    <x v="594"/>
    <x v="1"/>
    <x v="5"/>
    <x v="30"/>
    <x v="4769"/>
    <x v="16"/>
    <n v="102.7526905"/>
    <n v="43.6"/>
    <n v="59.152690499999999"/>
    <x v="0"/>
    <s v="OUTDOOR &amp; LEISURE1112254"/>
  </r>
  <r>
    <n v="202006"/>
    <x v="0"/>
    <x v="5"/>
    <x v="2"/>
    <x v="594"/>
    <x v="1"/>
    <x v="3"/>
    <x v="15"/>
    <x v="4766"/>
    <x v="129"/>
    <n v="158.51141000000001"/>
    <n v="21.88"/>
    <n v="136.63141000000002"/>
    <x v="0"/>
    <s v="DECORATION CHARGES1112039"/>
  </r>
  <r>
    <n v="202006"/>
    <x v="0"/>
    <x v="5"/>
    <x v="2"/>
    <x v="594"/>
    <x v="1"/>
    <x v="3"/>
    <x v="15"/>
    <x v="4767"/>
    <x v="83"/>
    <n v="419.96199460000003"/>
    <n v="57.64"/>
    <n v="362.32199460000004"/>
    <x v="0"/>
    <s v="DECORATION CHARGES1112234"/>
  </r>
  <r>
    <n v="202006"/>
    <x v="0"/>
    <x v="5"/>
    <x v="2"/>
    <x v="594"/>
    <x v="1"/>
    <x v="3"/>
    <x v="15"/>
    <x v="4768"/>
    <x v="129"/>
    <n v="158.51141000000001"/>
    <n v="21.88"/>
    <n v="136.63141000000002"/>
    <x v="0"/>
    <s v="DECORATION CHARGES1112253"/>
  </r>
  <r>
    <n v="202006"/>
    <x v="0"/>
    <x v="5"/>
    <x v="2"/>
    <x v="594"/>
    <x v="1"/>
    <x v="3"/>
    <x v="15"/>
    <x v="4769"/>
    <x v="129"/>
    <n v="158.51141000000001"/>
    <n v="21.88"/>
    <n v="136.63141000000002"/>
    <x v="0"/>
    <s v="DECORATION CHARGES1112254"/>
  </r>
  <r>
    <n v="202006"/>
    <x v="0"/>
    <x v="5"/>
    <x v="2"/>
    <x v="594"/>
    <x v="1"/>
    <x v="3"/>
    <x v="15"/>
    <x v="4764"/>
    <x v="242"/>
    <n v="299.49332290000001"/>
    <n v="52.078720939999997"/>
    <n v="247.41460196000003"/>
    <x v="0"/>
    <s v="DECORATION CHARGES1112300"/>
  </r>
  <r>
    <n v="202006"/>
    <x v="0"/>
    <x v="5"/>
    <x v="2"/>
    <x v="594"/>
    <x v="1"/>
    <x v="3"/>
    <x v="15"/>
    <x v="4765"/>
    <x v="50"/>
    <n v="231.24017459999999"/>
    <n v="32.92"/>
    <n v="198.32017459999997"/>
    <x v="0"/>
    <s v="DECORATION CHARGES1112301"/>
  </r>
  <r>
    <n v="202006"/>
    <x v="0"/>
    <x v="5"/>
    <x v="2"/>
    <x v="418"/>
    <x v="1"/>
    <x v="1"/>
    <x v="17"/>
    <x v="4770"/>
    <x v="113"/>
    <n v="1771.5981119999999"/>
    <n v="1491.88"/>
    <n v="279.71811199999979"/>
    <x v="0"/>
    <s v="GENERAL1111564"/>
  </r>
  <r>
    <n v="202006"/>
    <x v="0"/>
    <x v="5"/>
    <x v="2"/>
    <x v="420"/>
    <x v="1"/>
    <x v="0"/>
    <x v="20"/>
    <x v="4771"/>
    <x v="18"/>
    <n v="731.94974630000002"/>
    <n v="344.86"/>
    <n v="387.0897463"/>
    <x v="0"/>
    <s v="TOTES1111960"/>
  </r>
  <r>
    <n v="202006"/>
    <x v="0"/>
    <x v="5"/>
    <x v="2"/>
    <x v="420"/>
    <x v="1"/>
    <x v="0"/>
    <x v="20"/>
    <x v="4772"/>
    <x v="32"/>
    <n v="1463.8994929999999"/>
    <n v="728.96"/>
    <n v="734.93949299999986"/>
    <x v="0"/>
    <s v="TOTES1112156"/>
  </r>
  <r>
    <n v="202006"/>
    <x v="0"/>
    <x v="5"/>
    <x v="2"/>
    <x v="420"/>
    <x v="1"/>
    <x v="0"/>
    <x v="20"/>
    <x v="4773"/>
    <x v="32"/>
    <n v="1463.8994929999999"/>
    <n v="717.6"/>
    <n v="746.29949299999987"/>
    <x v="0"/>
    <s v="TOTES1112165"/>
  </r>
  <r>
    <n v="202006"/>
    <x v="0"/>
    <x v="5"/>
    <x v="2"/>
    <x v="420"/>
    <x v="1"/>
    <x v="8"/>
    <x v="16"/>
    <x v="4774"/>
    <x v="0"/>
    <n v="920.11211419999995"/>
    <n v="698.26"/>
    <n v="221.85211419999996"/>
    <x v="0"/>
    <s v="MEMORY1111791"/>
  </r>
  <r>
    <n v="202006"/>
    <x v="0"/>
    <x v="5"/>
    <x v="2"/>
    <x v="420"/>
    <x v="1"/>
    <x v="3"/>
    <x v="15"/>
    <x v="4773"/>
    <x v="40"/>
    <n v="566.9113959"/>
    <n v="113.58"/>
    <n v="453.33139590000002"/>
    <x v="0"/>
    <s v="DECORATION CHARGES1112165"/>
  </r>
  <r>
    <n v="202006"/>
    <x v="0"/>
    <x v="5"/>
    <x v="2"/>
    <x v="422"/>
    <x v="1"/>
    <x v="7"/>
    <x v="31"/>
    <x v="4775"/>
    <x v="13"/>
    <n v="39.627852509999997"/>
    <n v="4.4000000000000004"/>
    <n v="35.227852509999998"/>
    <x v="0"/>
    <s v="MUGS &amp; TUMBLERS1112140"/>
  </r>
  <r>
    <n v="202006"/>
    <x v="0"/>
    <x v="5"/>
    <x v="2"/>
    <x v="422"/>
    <x v="1"/>
    <x v="7"/>
    <x v="13"/>
    <x v="4776"/>
    <x v="7"/>
    <n v="25.108207350000001"/>
    <n v="13.22"/>
    <n v="11.88820735"/>
    <x v="0"/>
    <s v="SPORT BOTTLES1112141"/>
  </r>
  <r>
    <n v="202006"/>
    <x v="0"/>
    <x v="5"/>
    <x v="2"/>
    <x v="422"/>
    <x v="1"/>
    <x v="1"/>
    <x v="1"/>
    <x v="4776"/>
    <x v="7"/>
    <n v="42.771972939999998"/>
    <n v="14.6"/>
    <n v="28.171972939999996"/>
    <x v="0"/>
    <s v="DESKTOP1112141"/>
  </r>
  <r>
    <n v="202006"/>
    <x v="0"/>
    <x v="5"/>
    <x v="2"/>
    <x v="422"/>
    <x v="1"/>
    <x v="4"/>
    <x v="8"/>
    <x v="4776"/>
    <x v="6"/>
    <n v="102.3610741"/>
    <n v="52.28"/>
    <n v="50.081074099999995"/>
    <x v="0"/>
    <s v="JACKETS1112141"/>
  </r>
  <r>
    <n v="202006"/>
    <x v="0"/>
    <x v="5"/>
    <x v="2"/>
    <x v="424"/>
    <x v="0"/>
    <x v="9"/>
    <x v="28"/>
    <x v="3431"/>
    <x v="6"/>
    <n v="0"/>
    <n v="1.6"/>
    <n v="-1.6"/>
    <x v="0"/>
    <s v="HEADWEAR1111122"/>
  </r>
  <r>
    <n v="202006"/>
    <x v="0"/>
    <x v="5"/>
    <x v="2"/>
    <x v="424"/>
    <x v="0"/>
    <x v="3"/>
    <x v="15"/>
    <x v="3431"/>
    <x v="7"/>
    <n v="0"/>
    <n v="0.88"/>
    <n v="-0.88"/>
    <x v="0"/>
    <s v="DECORATION CHARGES1111122"/>
  </r>
  <r>
    <n v="202006"/>
    <x v="0"/>
    <x v="5"/>
    <x v="2"/>
    <x v="425"/>
    <x v="1"/>
    <x v="7"/>
    <x v="31"/>
    <x v="4777"/>
    <x v="214"/>
    <n v="328.00672830000002"/>
    <n v="104.78"/>
    <n v="223.22672830000002"/>
    <x v="0"/>
    <s v="MUGS &amp; TUMBLERS1112105"/>
  </r>
  <r>
    <n v="202006"/>
    <x v="0"/>
    <x v="5"/>
    <x v="2"/>
    <x v="425"/>
    <x v="1"/>
    <x v="7"/>
    <x v="13"/>
    <x v="4778"/>
    <x v="15"/>
    <n v="981.83832210000003"/>
    <n v="357.94"/>
    <n v="623.89832210000009"/>
    <x v="0"/>
    <s v="SPORT BOTTLES1111862"/>
  </r>
  <r>
    <n v="202006"/>
    <x v="0"/>
    <x v="5"/>
    <x v="2"/>
    <x v="425"/>
    <x v="1"/>
    <x v="8"/>
    <x v="16"/>
    <x v="4779"/>
    <x v="16"/>
    <n v="368.67889129999998"/>
    <n v="257.76"/>
    <n v="110.91889129999998"/>
    <x v="0"/>
    <s v="MEMORY1111901"/>
  </r>
  <r>
    <n v="202006"/>
    <x v="0"/>
    <x v="5"/>
    <x v="2"/>
    <x v="425"/>
    <x v="1"/>
    <x v="3"/>
    <x v="15"/>
    <x v="4778"/>
    <x v="38"/>
    <n v="252.87232"/>
    <n v="1.44"/>
    <n v="251.43232"/>
    <x v="0"/>
    <s v="DECORATION CHARGES1111862"/>
  </r>
  <r>
    <n v="202006"/>
    <x v="0"/>
    <x v="5"/>
    <x v="2"/>
    <x v="425"/>
    <x v="1"/>
    <x v="3"/>
    <x v="15"/>
    <x v="4777"/>
    <x v="297"/>
    <n v="303.22300319999999"/>
    <n v="32.450683890000001"/>
    <n v="270.77231931"/>
    <x v="0"/>
    <s v="DECORATION CHARGES1112105"/>
  </r>
  <r>
    <n v="202006"/>
    <x v="0"/>
    <x v="5"/>
    <x v="2"/>
    <x v="426"/>
    <x v="1"/>
    <x v="5"/>
    <x v="30"/>
    <x v="4780"/>
    <x v="21"/>
    <n v="280.65843769999998"/>
    <n v="109.5"/>
    <n v="171.15843769999998"/>
    <x v="0"/>
    <s v="OUTDOOR &amp; LEISURE1112117"/>
  </r>
  <r>
    <n v="202006"/>
    <x v="0"/>
    <x v="5"/>
    <x v="2"/>
    <x v="426"/>
    <x v="1"/>
    <x v="3"/>
    <x v="15"/>
    <x v="4780"/>
    <x v="24"/>
    <n v="164.10593040000001"/>
    <n v="22.88"/>
    <n v="141.22593040000001"/>
    <x v="0"/>
    <s v="DECORATION CHARGES1112117"/>
  </r>
  <r>
    <n v="202006"/>
    <x v="0"/>
    <x v="5"/>
    <x v="2"/>
    <x v="427"/>
    <x v="0"/>
    <x v="1"/>
    <x v="14"/>
    <x v="4781"/>
    <x v="21"/>
    <n v="603.74198820000004"/>
    <n v="152.28"/>
    <n v="451.46198820000006"/>
    <x v="0"/>
    <s v="STATIONERY1110843"/>
  </r>
  <r>
    <n v="202006"/>
    <x v="0"/>
    <x v="5"/>
    <x v="2"/>
    <x v="548"/>
    <x v="1"/>
    <x v="5"/>
    <x v="10"/>
    <x v="4782"/>
    <x v="13"/>
    <n v="61.353239879999997"/>
    <n v="13.76"/>
    <n v="47.593239879999999"/>
    <x v="0"/>
    <s v="HOUSEWARES1112508"/>
  </r>
  <r>
    <n v="202006"/>
    <x v="0"/>
    <x v="5"/>
    <x v="2"/>
    <x v="549"/>
    <x v="0"/>
    <x v="5"/>
    <x v="24"/>
    <x v="4783"/>
    <x v="15"/>
    <n v="21.352419350000002"/>
    <n v="15.64"/>
    <n v="5.7124193500000011"/>
    <x v="0"/>
    <s v="HBA1112129"/>
  </r>
  <r>
    <n v="202006"/>
    <x v="0"/>
    <x v="5"/>
    <x v="2"/>
    <x v="549"/>
    <x v="0"/>
    <x v="5"/>
    <x v="30"/>
    <x v="4783"/>
    <x v="140"/>
    <n v="39.226911880000003"/>
    <n v="10.62"/>
    <n v="28.606911880000006"/>
    <x v="0"/>
    <s v="OUTDOOR &amp; LEISURE1112129"/>
  </r>
  <r>
    <n v="202006"/>
    <x v="0"/>
    <x v="5"/>
    <x v="2"/>
    <x v="549"/>
    <x v="0"/>
    <x v="6"/>
    <x v="11"/>
    <x v="4783"/>
    <x v="6"/>
    <n v="32.830510279999999"/>
    <n v="9"/>
    <n v="23.830510279999999"/>
    <x v="0"/>
    <s v="AUDIO1112129"/>
  </r>
  <r>
    <n v="202006"/>
    <x v="0"/>
    <x v="5"/>
    <x v="2"/>
    <x v="429"/>
    <x v="1"/>
    <x v="7"/>
    <x v="13"/>
    <x v="4784"/>
    <x v="155"/>
    <n v="301.708753"/>
    <n v="136.52000000000001"/>
    <n v="165.18875299999999"/>
    <x v="0"/>
    <s v="SPORT BOTTLES1111899"/>
  </r>
  <r>
    <n v="202006"/>
    <x v="0"/>
    <x v="5"/>
    <x v="2"/>
    <x v="429"/>
    <x v="1"/>
    <x v="7"/>
    <x v="13"/>
    <x v="4785"/>
    <x v="16"/>
    <n v="498.2852795"/>
    <n v="177.2"/>
    <n v="321.08527950000001"/>
    <x v="0"/>
    <s v="SPORT BOTTLES1111903"/>
  </r>
  <r>
    <n v="202006"/>
    <x v="0"/>
    <x v="5"/>
    <x v="2"/>
    <x v="429"/>
    <x v="1"/>
    <x v="7"/>
    <x v="13"/>
    <x v="4786"/>
    <x v="16"/>
    <n v="167.8356106"/>
    <n v="138.88"/>
    <n v="28.9556106"/>
    <x v="0"/>
    <s v="SPORT BOTTLES1111979"/>
  </r>
  <r>
    <n v="202006"/>
    <x v="0"/>
    <x v="5"/>
    <x v="2"/>
    <x v="429"/>
    <x v="1"/>
    <x v="7"/>
    <x v="13"/>
    <x v="4787"/>
    <x v="15"/>
    <n v="685.70171140000002"/>
    <n v="317.04000000000002"/>
    <n v="368.6617114"/>
    <x v="0"/>
    <s v="SPORT BOTTLES1112000"/>
  </r>
  <r>
    <n v="202006"/>
    <x v="0"/>
    <x v="5"/>
    <x v="2"/>
    <x v="429"/>
    <x v="1"/>
    <x v="7"/>
    <x v="13"/>
    <x v="4788"/>
    <x v="15"/>
    <n v="159.8167981"/>
    <n v="66.44"/>
    <n v="93.376798100000002"/>
    <x v="0"/>
    <s v="SPORT BOTTLES1112036"/>
  </r>
  <r>
    <n v="202006"/>
    <x v="0"/>
    <x v="5"/>
    <x v="2"/>
    <x v="429"/>
    <x v="1"/>
    <x v="9"/>
    <x v="28"/>
    <x v="4789"/>
    <x v="6"/>
    <n v="3.8602190439999999"/>
    <n v="1.02"/>
    <n v="2.8402190439999999"/>
    <x v="0"/>
    <s v="HEADWEAR1112037"/>
  </r>
  <r>
    <n v="202006"/>
    <x v="0"/>
    <x v="5"/>
    <x v="2"/>
    <x v="429"/>
    <x v="1"/>
    <x v="9"/>
    <x v="28"/>
    <x v="4790"/>
    <x v="15"/>
    <n v="193.01095219999999"/>
    <n v="52.76"/>
    <n v="140.2509522"/>
    <x v="0"/>
    <s v="HEADWEAR1112180"/>
  </r>
  <r>
    <n v="202006"/>
    <x v="0"/>
    <x v="5"/>
    <x v="2"/>
    <x v="429"/>
    <x v="1"/>
    <x v="5"/>
    <x v="30"/>
    <x v="4791"/>
    <x v="511"/>
    <n v="135.54403909999999"/>
    <n v="46.76"/>
    <n v="88.784039100000001"/>
    <x v="0"/>
    <s v="OUTDOOR &amp; LEISURE1112139"/>
  </r>
  <r>
    <n v="202006"/>
    <x v="0"/>
    <x v="5"/>
    <x v="2"/>
    <x v="429"/>
    <x v="1"/>
    <x v="5"/>
    <x v="40"/>
    <x v="4057"/>
    <x v="0"/>
    <n v="548.26299470000004"/>
    <n v="177.06"/>
    <n v="371.20299470000003"/>
    <x v="0"/>
    <s v="TOWELS1111676"/>
  </r>
  <r>
    <n v="202006"/>
    <x v="0"/>
    <x v="5"/>
    <x v="2"/>
    <x v="429"/>
    <x v="1"/>
    <x v="3"/>
    <x v="15"/>
    <x v="4057"/>
    <x v="129"/>
    <n v="278.60711359999999"/>
    <n v="33.58"/>
    <n v="245.02711360000001"/>
    <x v="0"/>
    <s v="DECORATION CHARGES1111676"/>
  </r>
  <r>
    <n v="202006"/>
    <x v="0"/>
    <x v="5"/>
    <x v="2"/>
    <x v="429"/>
    <x v="1"/>
    <x v="3"/>
    <x v="15"/>
    <x v="4784"/>
    <x v="68"/>
    <n v="127.077665"/>
    <n v="32.835915479999997"/>
    <n v="94.241749519999999"/>
    <x v="0"/>
    <s v="DECORATION CHARGES1111899"/>
  </r>
  <r>
    <n v="202006"/>
    <x v="0"/>
    <x v="5"/>
    <x v="2"/>
    <x v="429"/>
    <x v="1"/>
    <x v="3"/>
    <x v="15"/>
    <x v="4785"/>
    <x v="50"/>
    <n v="321.31195229999997"/>
    <n v="44.36"/>
    <n v="276.95195229999996"/>
    <x v="0"/>
    <s v="DECORATION CHARGES1111903"/>
  </r>
  <r>
    <n v="202006"/>
    <x v="0"/>
    <x v="5"/>
    <x v="2"/>
    <x v="429"/>
    <x v="1"/>
    <x v="3"/>
    <x v="15"/>
    <x v="4786"/>
    <x v="42"/>
    <n v="128.48748409999999"/>
    <n v="17.46"/>
    <n v="111.02748409999998"/>
    <x v="0"/>
    <s v="DECORATION CHARGES1111979"/>
  </r>
  <r>
    <n v="202006"/>
    <x v="0"/>
    <x v="5"/>
    <x v="2"/>
    <x v="429"/>
    <x v="1"/>
    <x v="3"/>
    <x v="15"/>
    <x v="4787"/>
    <x v="38"/>
    <n v="160.6559762"/>
    <n v="22.18"/>
    <n v="138.47597619999999"/>
    <x v="0"/>
    <s v="DECORATION CHARGES1112000"/>
  </r>
  <r>
    <n v="202006"/>
    <x v="0"/>
    <x v="5"/>
    <x v="2"/>
    <x v="429"/>
    <x v="1"/>
    <x v="3"/>
    <x v="15"/>
    <x v="4788"/>
    <x v="38"/>
    <n v="68.532874329999999"/>
    <n v="18.88"/>
    <n v="49.652874330000003"/>
    <x v="0"/>
    <s v="DECORATION CHARGES1112036"/>
  </r>
  <r>
    <n v="202006"/>
    <x v="0"/>
    <x v="5"/>
    <x v="2"/>
    <x v="429"/>
    <x v="1"/>
    <x v="3"/>
    <x v="15"/>
    <x v="4791"/>
    <x v="101"/>
    <n v="302.95446620000001"/>
    <n v="75.84"/>
    <n v="227.11446620000001"/>
    <x v="0"/>
    <s v="DECORATION CHARGES1112139"/>
  </r>
  <r>
    <n v="202006"/>
    <x v="0"/>
    <x v="5"/>
    <x v="2"/>
    <x v="429"/>
    <x v="1"/>
    <x v="3"/>
    <x v="15"/>
    <x v="4790"/>
    <x v="38"/>
    <n v="326.90647269999999"/>
    <n v="7.44"/>
    <n v="319.4664727"/>
    <x v="0"/>
    <s v="DECORATION CHARGES1112180"/>
  </r>
  <r>
    <n v="202006"/>
    <x v="0"/>
    <x v="5"/>
    <x v="2"/>
    <x v="652"/>
    <x v="0"/>
    <x v="5"/>
    <x v="23"/>
    <x v="4792"/>
    <x v="18"/>
    <n v="1501.196295"/>
    <n v="344.88"/>
    <n v="1156.3162950000001"/>
    <x v="0"/>
    <s v="SAFETY AUTO &amp; TOOLS1111848"/>
  </r>
  <r>
    <n v="202006"/>
    <x v="0"/>
    <x v="5"/>
    <x v="2"/>
    <x v="652"/>
    <x v="0"/>
    <x v="3"/>
    <x v="15"/>
    <x v="4792"/>
    <x v="19"/>
    <n v="460.6155091"/>
    <n v="181.92"/>
    <n v="278.69550909999998"/>
    <x v="0"/>
    <s v="DECORATION CHARGES1111848"/>
  </r>
  <r>
    <n v="202006"/>
    <x v="0"/>
    <x v="5"/>
    <x v="2"/>
    <x v="551"/>
    <x v="0"/>
    <x v="1"/>
    <x v="3"/>
    <x v="4793"/>
    <x v="32"/>
    <n v="182.7543316"/>
    <n v="207.8"/>
    <n v="-25.045668400000011"/>
    <x v="0"/>
    <s v="WRITING1112111"/>
  </r>
  <r>
    <n v="202006"/>
    <x v="0"/>
    <x v="5"/>
    <x v="2"/>
    <x v="551"/>
    <x v="0"/>
    <x v="3"/>
    <x v="15"/>
    <x v="4793"/>
    <x v="40"/>
    <n v="352.45478229999998"/>
    <n v="37.880000000000003"/>
    <n v="314.57478229999998"/>
    <x v="0"/>
    <s v="DECORATION CHARGES1112111"/>
  </r>
  <r>
    <n v="202006"/>
    <x v="0"/>
    <x v="5"/>
    <x v="2"/>
    <x v="597"/>
    <x v="1"/>
    <x v="5"/>
    <x v="30"/>
    <x v="4794"/>
    <x v="16"/>
    <n v="125.5037399"/>
    <n v="43.2"/>
    <n v="82.303739899999997"/>
    <x v="0"/>
    <s v="OUTDOOR &amp; LEISURE1112238"/>
  </r>
  <r>
    <n v="202006"/>
    <x v="0"/>
    <x v="5"/>
    <x v="2"/>
    <x v="597"/>
    <x v="1"/>
    <x v="8"/>
    <x v="16"/>
    <x v="4795"/>
    <x v="48"/>
    <n v="128.6739681"/>
    <n v="94.06"/>
    <n v="34.613968099999994"/>
    <x v="0"/>
    <s v="MEMORY1111637"/>
  </r>
  <r>
    <n v="202006"/>
    <x v="0"/>
    <x v="5"/>
    <x v="2"/>
    <x v="597"/>
    <x v="1"/>
    <x v="3"/>
    <x v="15"/>
    <x v="4795"/>
    <x v="102"/>
    <n v="93.102142889999996"/>
    <n v="18.38"/>
    <n v="74.722142890000001"/>
    <x v="0"/>
    <s v="DECORATION CHARGES1111637"/>
  </r>
  <r>
    <n v="202006"/>
    <x v="0"/>
    <x v="5"/>
    <x v="2"/>
    <x v="597"/>
    <x v="1"/>
    <x v="3"/>
    <x v="15"/>
    <x v="4794"/>
    <x v="129"/>
    <n v="158.51141000000001"/>
    <n v="21.88"/>
    <n v="136.63141000000002"/>
    <x v="0"/>
    <s v="DECORATION CHARGES1112238"/>
  </r>
  <r>
    <n v="202006"/>
    <x v="0"/>
    <x v="5"/>
    <x v="2"/>
    <x v="431"/>
    <x v="0"/>
    <x v="5"/>
    <x v="23"/>
    <x v="4796"/>
    <x v="8"/>
    <n v="3.7296802360000001"/>
    <n v="0.32"/>
    <n v="3.4096802360000003"/>
    <x v="0"/>
    <s v="SAFETY AUTO &amp; TOOLS1111589"/>
  </r>
  <r>
    <n v="202006"/>
    <x v="0"/>
    <x v="5"/>
    <x v="2"/>
    <x v="432"/>
    <x v="1"/>
    <x v="0"/>
    <x v="20"/>
    <x v="4797"/>
    <x v="227"/>
    <n v="502.16414700000001"/>
    <n v="176.12"/>
    <n v="326.04414700000001"/>
    <x v="0"/>
    <s v="TOTES1112246"/>
  </r>
  <r>
    <n v="202006"/>
    <x v="0"/>
    <x v="5"/>
    <x v="2"/>
    <x v="432"/>
    <x v="1"/>
    <x v="7"/>
    <x v="39"/>
    <x v="4798"/>
    <x v="7"/>
    <n v="14.2100817"/>
    <n v="3.26"/>
    <n v="10.9500817"/>
    <x v="0"/>
    <s v="ACRYLIC TUMBLERS1112249"/>
  </r>
  <r>
    <n v="202006"/>
    <x v="0"/>
    <x v="5"/>
    <x v="2"/>
    <x v="432"/>
    <x v="1"/>
    <x v="7"/>
    <x v="13"/>
    <x v="4799"/>
    <x v="65"/>
    <n v="581.3079616"/>
    <n v="253.78"/>
    <n v="327.52796160000003"/>
    <x v="0"/>
    <s v="SPORT BOTTLES1111900"/>
  </r>
  <r>
    <n v="202006"/>
    <x v="0"/>
    <x v="5"/>
    <x v="2"/>
    <x v="432"/>
    <x v="1"/>
    <x v="7"/>
    <x v="13"/>
    <x v="4800"/>
    <x v="175"/>
    <n v="1110.8367720000001"/>
    <n v="499.98"/>
    <n v="610.85677200000009"/>
    <x v="0"/>
    <s v="SPORT BOTTLES1112145"/>
  </r>
  <r>
    <n v="202006"/>
    <x v="0"/>
    <x v="5"/>
    <x v="2"/>
    <x v="432"/>
    <x v="1"/>
    <x v="3"/>
    <x v="15"/>
    <x v="4799"/>
    <x v="214"/>
    <n v="197.1508973"/>
    <n v="1.24"/>
    <n v="195.91089729999999"/>
    <x v="0"/>
    <s v="DECORATION CHARGES1111900"/>
  </r>
  <r>
    <n v="202006"/>
    <x v="0"/>
    <x v="5"/>
    <x v="2"/>
    <x v="432"/>
    <x v="1"/>
    <x v="3"/>
    <x v="15"/>
    <x v="4800"/>
    <x v="465"/>
    <n v="373.09296790000002"/>
    <n v="43.98"/>
    <n v="329.1129679"/>
    <x v="0"/>
    <s v="DECORATION CHARGES1112145"/>
  </r>
  <r>
    <n v="202006"/>
    <x v="0"/>
    <x v="5"/>
    <x v="2"/>
    <x v="432"/>
    <x v="1"/>
    <x v="3"/>
    <x v="15"/>
    <x v="4797"/>
    <x v="503"/>
    <n v="913.17490889999999"/>
    <n v="124.12"/>
    <n v="789.05490889999999"/>
    <x v="0"/>
    <s v="DECORATION CHARGES1112246"/>
  </r>
  <r>
    <n v="202006"/>
    <x v="0"/>
    <x v="5"/>
    <x v="2"/>
    <x v="434"/>
    <x v="1"/>
    <x v="0"/>
    <x v="20"/>
    <x v="4801"/>
    <x v="34"/>
    <n v="6.2211066329999998"/>
    <n v="2.16"/>
    <n v="4.0611066329999996"/>
    <x v="0"/>
    <s v="TOTES1112134"/>
  </r>
  <r>
    <n v="202006"/>
    <x v="0"/>
    <x v="5"/>
    <x v="2"/>
    <x v="434"/>
    <x v="1"/>
    <x v="7"/>
    <x v="13"/>
    <x v="4801"/>
    <x v="6"/>
    <n v="13.714034229999999"/>
    <n v="6.34"/>
    <n v="7.3740342299999995"/>
    <x v="0"/>
    <s v="SPORT BOTTLES1112134"/>
  </r>
  <r>
    <n v="202006"/>
    <x v="0"/>
    <x v="5"/>
    <x v="2"/>
    <x v="434"/>
    <x v="1"/>
    <x v="1"/>
    <x v="14"/>
    <x v="4801"/>
    <x v="6"/>
    <n v="9.1750133799999993"/>
    <n v="2.46"/>
    <n v="6.7150133799999994"/>
    <x v="0"/>
    <s v="STATIONERY1112134"/>
  </r>
  <r>
    <n v="202006"/>
    <x v="0"/>
    <x v="5"/>
    <x v="2"/>
    <x v="434"/>
    <x v="1"/>
    <x v="1"/>
    <x v="3"/>
    <x v="4801"/>
    <x v="6"/>
    <n v="0.46434518899999999"/>
    <n v="0.16"/>
    <n v="0.30434518899999996"/>
    <x v="0"/>
    <s v="WRITING1112134"/>
  </r>
  <r>
    <n v="202006"/>
    <x v="0"/>
    <x v="5"/>
    <x v="2"/>
    <x v="434"/>
    <x v="1"/>
    <x v="5"/>
    <x v="10"/>
    <x v="4801"/>
    <x v="7"/>
    <n v="11.18904071"/>
    <n v="2.98"/>
    <n v="8.20904071"/>
    <x v="0"/>
    <s v="HOUSEWARES1112134"/>
  </r>
  <r>
    <n v="202006"/>
    <x v="0"/>
    <x v="5"/>
    <x v="2"/>
    <x v="435"/>
    <x v="0"/>
    <x v="7"/>
    <x v="35"/>
    <x v="4802"/>
    <x v="6"/>
    <n v="1.6783561060000001"/>
    <n v="0.52"/>
    <n v="1.1583561060000001"/>
    <x v="0"/>
    <s v="SPECIALTIES &amp; PACKAGING1112274"/>
  </r>
  <r>
    <n v="202006"/>
    <x v="0"/>
    <x v="5"/>
    <x v="2"/>
    <x v="435"/>
    <x v="0"/>
    <x v="5"/>
    <x v="30"/>
    <x v="4803"/>
    <x v="206"/>
    <n v="210.91341729999999"/>
    <n v="65.3"/>
    <n v="145.61341729999998"/>
    <x v="0"/>
    <s v="OUTDOOR &amp; LEISURE1112306"/>
  </r>
  <r>
    <n v="202006"/>
    <x v="0"/>
    <x v="5"/>
    <x v="2"/>
    <x v="435"/>
    <x v="0"/>
    <x v="8"/>
    <x v="16"/>
    <x v="4804"/>
    <x v="16"/>
    <n v="339.40090149999997"/>
    <n v="393.12"/>
    <n v="-53.71909850000003"/>
    <x v="0"/>
    <s v="MEMORY1112272"/>
  </r>
  <r>
    <n v="202006"/>
    <x v="0"/>
    <x v="5"/>
    <x v="2"/>
    <x v="435"/>
    <x v="0"/>
    <x v="3"/>
    <x v="15"/>
    <x v="4804"/>
    <x v="50"/>
    <n v="220.61058600000001"/>
    <n v="37.76"/>
    <n v="182.85058600000002"/>
    <x v="0"/>
    <s v="DECORATION CHARGES1112272"/>
  </r>
  <r>
    <n v="202006"/>
    <x v="0"/>
    <x v="5"/>
    <x v="2"/>
    <x v="435"/>
    <x v="0"/>
    <x v="4"/>
    <x v="8"/>
    <x v="4805"/>
    <x v="133"/>
    <n v="670.44731920000004"/>
    <n v="201.8"/>
    <n v="468.64731920000003"/>
    <x v="0"/>
    <s v="JACKETS1111989"/>
  </r>
  <r>
    <n v="202006"/>
    <x v="0"/>
    <x v="5"/>
    <x v="2"/>
    <x v="553"/>
    <x v="1"/>
    <x v="5"/>
    <x v="30"/>
    <x v="4806"/>
    <x v="16"/>
    <n v="1707.8205800000001"/>
    <n v="460.66"/>
    <n v="1247.16058"/>
    <x v="0"/>
    <s v="OUTDOOR &amp; LEISURE1111962"/>
  </r>
  <r>
    <n v="202006"/>
    <x v="0"/>
    <x v="5"/>
    <x v="2"/>
    <x v="553"/>
    <x v="1"/>
    <x v="3"/>
    <x v="15"/>
    <x v="4806"/>
    <x v="42"/>
    <n v="117.8578955"/>
    <n v="19.88"/>
    <n v="97.977895500000002"/>
    <x v="0"/>
    <s v="DECORATION CHARGES1111962"/>
  </r>
  <r>
    <n v="202006"/>
    <x v="0"/>
    <x v="5"/>
    <x v="2"/>
    <x v="637"/>
    <x v="0"/>
    <x v="0"/>
    <x v="27"/>
    <x v="4807"/>
    <x v="233"/>
    <n v="68.454551050000006"/>
    <n v="21.86"/>
    <n v="46.594551050000007"/>
    <x v="0"/>
    <s v="TRAVEL GIFTS1112321"/>
  </r>
  <r>
    <n v="202006"/>
    <x v="0"/>
    <x v="5"/>
    <x v="2"/>
    <x v="637"/>
    <x v="0"/>
    <x v="1"/>
    <x v="14"/>
    <x v="4808"/>
    <x v="6"/>
    <n v="18.368675159999999"/>
    <n v="12.08"/>
    <n v="6.2886751599999986"/>
    <x v="0"/>
    <s v="STATIONERY1111894"/>
  </r>
  <r>
    <n v="202006"/>
    <x v="0"/>
    <x v="5"/>
    <x v="2"/>
    <x v="637"/>
    <x v="0"/>
    <x v="1"/>
    <x v="14"/>
    <x v="4809"/>
    <x v="48"/>
    <n v="449.89267849999999"/>
    <n v="301.18"/>
    <n v="148.71267849999998"/>
    <x v="0"/>
    <s v="STATIONERY1112162"/>
  </r>
  <r>
    <n v="202006"/>
    <x v="0"/>
    <x v="5"/>
    <x v="2"/>
    <x v="637"/>
    <x v="0"/>
    <x v="2"/>
    <x v="5"/>
    <x v="4810"/>
    <x v="7"/>
    <n v="49.996363559999999"/>
    <n v="13.1"/>
    <n v="36.896363559999998"/>
    <x v="0"/>
    <s v="POLOS1111817"/>
  </r>
  <r>
    <n v="202006"/>
    <x v="0"/>
    <x v="5"/>
    <x v="2"/>
    <x v="637"/>
    <x v="0"/>
    <x v="2"/>
    <x v="5"/>
    <x v="4811"/>
    <x v="66"/>
    <n v="299.97818139999998"/>
    <n v="85.3"/>
    <n v="214.67818139999997"/>
    <x v="0"/>
    <s v="POLOS1112109"/>
  </r>
  <r>
    <n v="202006"/>
    <x v="0"/>
    <x v="5"/>
    <x v="2"/>
    <x v="637"/>
    <x v="0"/>
    <x v="3"/>
    <x v="15"/>
    <x v="4812"/>
    <x v="50"/>
    <n v="136.69278059999999"/>
    <n v="35.011312719999999"/>
    <n v="101.68146787999999"/>
    <x v="0"/>
    <s v="DECORATION CHARGES1111999"/>
  </r>
  <r>
    <n v="202006"/>
    <x v="0"/>
    <x v="5"/>
    <x v="2"/>
    <x v="637"/>
    <x v="0"/>
    <x v="3"/>
    <x v="15"/>
    <x v="4809"/>
    <x v="23"/>
    <n v="314.2218302"/>
    <n v="24.34"/>
    <n v="289.88183020000002"/>
    <x v="0"/>
    <s v="DECORATION CHARGES1112162"/>
  </r>
  <r>
    <n v="202006"/>
    <x v="0"/>
    <x v="5"/>
    <x v="2"/>
    <x v="637"/>
    <x v="0"/>
    <x v="3"/>
    <x v="15"/>
    <x v="4807"/>
    <x v="65"/>
    <n v="136.2489487"/>
    <n v="33.670611350000001"/>
    <n v="102.57833735"/>
    <x v="0"/>
    <s v="DECORATION CHARGES1112321"/>
  </r>
  <r>
    <n v="202006"/>
    <x v="0"/>
    <x v="5"/>
    <x v="2"/>
    <x v="637"/>
    <x v="0"/>
    <x v="6"/>
    <x v="32"/>
    <x v="4812"/>
    <x v="16"/>
    <n v="65.269404129999998"/>
    <n v="14.02"/>
    <n v="51.249404130000002"/>
    <x v="0"/>
    <s v="GENERAL TECH1111999"/>
  </r>
  <r>
    <n v="202006"/>
    <x v="0"/>
    <x v="5"/>
    <x v="2"/>
    <x v="612"/>
    <x v="1"/>
    <x v="7"/>
    <x v="29"/>
    <x v="4813"/>
    <x v="16"/>
    <n v="522.15523299999995"/>
    <n v="136.4"/>
    <n v="385.75523299999998"/>
    <x v="0"/>
    <s v="CERAMICS1111700"/>
  </r>
  <r>
    <n v="202006"/>
    <x v="0"/>
    <x v="5"/>
    <x v="2"/>
    <x v="612"/>
    <x v="1"/>
    <x v="3"/>
    <x v="15"/>
    <x v="4813"/>
    <x v="42"/>
    <n v="280.84492180000001"/>
    <n v="24.22"/>
    <n v="256.62492180000004"/>
    <x v="0"/>
    <s v="DECORATION CHARGES1111700"/>
  </r>
  <r>
    <n v="202006"/>
    <x v="0"/>
    <x v="5"/>
    <x v="2"/>
    <x v="554"/>
    <x v="1"/>
    <x v="0"/>
    <x v="18"/>
    <x v="4814"/>
    <x v="255"/>
    <n v="571.10728610000001"/>
    <n v="171.92"/>
    <n v="399.18728610000005"/>
    <x v="0"/>
    <s v="BACKPACKS1111940"/>
  </r>
  <r>
    <n v="202006"/>
    <x v="0"/>
    <x v="5"/>
    <x v="2"/>
    <x v="554"/>
    <x v="1"/>
    <x v="0"/>
    <x v="20"/>
    <x v="4814"/>
    <x v="6"/>
    <n v="8.0934061120000003"/>
    <n v="1.18"/>
    <n v="6.9134061120000005"/>
    <x v="0"/>
    <s v="TOTES1111940"/>
  </r>
  <r>
    <n v="202006"/>
    <x v="0"/>
    <x v="5"/>
    <x v="2"/>
    <x v="554"/>
    <x v="1"/>
    <x v="7"/>
    <x v="13"/>
    <x v="4814"/>
    <x v="6"/>
    <n v="2.6107761649999999"/>
    <n v="0.62"/>
    <n v="1.9907761649999998"/>
    <x v="0"/>
    <s v="SPORT BOTTLES1111940"/>
  </r>
  <r>
    <n v="202006"/>
    <x v="0"/>
    <x v="5"/>
    <x v="2"/>
    <x v="554"/>
    <x v="1"/>
    <x v="7"/>
    <x v="13"/>
    <x v="4815"/>
    <x v="6"/>
    <n v="2.4242921530000001"/>
    <n v="0.74"/>
    <n v="1.6842921530000001"/>
    <x v="0"/>
    <s v="SPORT BOTTLES1111944"/>
  </r>
  <r>
    <n v="202006"/>
    <x v="0"/>
    <x v="5"/>
    <x v="2"/>
    <x v="554"/>
    <x v="1"/>
    <x v="9"/>
    <x v="28"/>
    <x v="4814"/>
    <x v="13"/>
    <n v="16.904775669999999"/>
    <n v="4.72"/>
    <n v="12.184775670000001"/>
    <x v="0"/>
    <s v="HEADWEAR1111940"/>
  </r>
  <r>
    <n v="202006"/>
    <x v="0"/>
    <x v="5"/>
    <x v="2"/>
    <x v="554"/>
    <x v="1"/>
    <x v="9"/>
    <x v="28"/>
    <x v="4816"/>
    <x v="38"/>
    <n v="266.29916880000002"/>
    <n v="66.84"/>
    <n v="199.45916880000001"/>
    <x v="0"/>
    <s v="HEADWEAR1111990"/>
  </r>
  <r>
    <n v="202006"/>
    <x v="0"/>
    <x v="5"/>
    <x v="2"/>
    <x v="554"/>
    <x v="1"/>
    <x v="1"/>
    <x v="1"/>
    <x v="4815"/>
    <x v="6"/>
    <n v="1.118904071"/>
    <n v="0.26"/>
    <n v="0.85890407099999999"/>
    <x v="0"/>
    <s v="DESKTOP1111944"/>
  </r>
  <r>
    <n v="202006"/>
    <x v="0"/>
    <x v="5"/>
    <x v="2"/>
    <x v="554"/>
    <x v="1"/>
    <x v="1"/>
    <x v="17"/>
    <x v="4814"/>
    <x v="6"/>
    <n v="0.54266847399999996"/>
    <n v="0.12"/>
    <n v="0.42266847399999996"/>
    <x v="0"/>
    <s v="GENERAL1111940"/>
  </r>
  <r>
    <n v="202006"/>
    <x v="0"/>
    <x v="5"/>
    <x v="2"/>
    <x v="554"/>
    <x v="1"/>
    <x v="1"/>
    <x v="21"/>
    <x v="4814"/>
    <x v="8"/>
    <n v="7.0360417650000002"/>
    <n v="1.42"/>
    <n v="5.6160417650000003"/>
    <x v="0"/>
    <s v="KEYCHAINS1111940"/>
  </r>
  <r>
    <n v="202006"/>
    <x v="0"/>
    <x v="5"/>
    <x v="2"/>
    <x v="554"/>
    <x v="1"/>
    <x v="1"/>
    <x v="21"/>
    <x v="4815"/>
    <x v="6"/>
    <n v="1.5851141"/>
    <n v="0.24"/>
    <n v="1.3451141"/>
    <x v="0"/>
    <s v="KEYCHAINS1111944"/>
  </r>
  <r>
    <n v="202006"/>
    <x v="0"/>
    <x v="5"/>
    <x v="2"/>
    <x v="554"/>
    <x v="1"/>
    <x v="5"/>
    <x v="10"/>
    <x v="4814"/>
    <x v="6"/>
    <n v="0.97904106199999996"/>
    <n v="0.18"/>
    <n v="0.79904106199999991"/>
    <x v="0"/>
    <s v="HOUSEWARES1111940"/>
  </r>
  <r>
    <n v="202006"/>
    <x v="0"/>
    <x v="5"/>
    <x v="2"/>
    <x v="554"/>
    <x v="1"/>
    <x v="5"/>
    <x v="10"/>
    <x v="4815"/>
    <x v="6"/>
    <n v="0.74593604700000005"/>
    <n v="0.12"/>
    <n v="0.62593604700000005"/>
    <x v="0"/>
    <s v="HOUSEWARES1111944"/>
  </r>
  <r>
    <n v="202006"/>
    <x v="0"/>
    <x v="5"/>
    <x v="2"/>
    <x v="554"/>
    <x v="1"/>
    <x v="5"/>
    <x v="30"/>
    <x v="4814"/>
    <x v="98"/>
    <n v="15.07163783"/>
    <n v="4.34"/>
    <n v="10.73163783"/>
    <x v="0"/>
    <s v="OUTDOOR &amp; LEISURE1111940"/>
  </r>
  <r>
    <n v="202006"/>
    <x v="0"/>
    <x v="5"/>
    <x v="2"/>
    <x v="554"/>
    <x v="1"/>
    <x v="5"/>
    <x v="23"/>
    <x v="4815"/>
    <x v="6"/>
    <n v="0.93242005900000002"/>
    <n v="0.26"/>
    <n v="0.67242005900000001"/>
    <x v="0"/>
    <s v="SAFETY AUTO &amp; TOOLS1111944"/>
  </r>
  <r>
    <n v="202006"/>
    <x v="0"/>
    <x v="5"/>
    <x v="2"/>
    <x v="554"/>
    <x v="1"/>
    <x v="3"/>
    <x v="15"/>
    <x v="4816"/>
    <x v="123"/>
    <n v="347.91949110000002"/>
    <n v="9.6199999999999992"/>
    <n v="338.29949110000001"/>
    <x v="0"/>
    <s v="DECORATION CHARGES1111990"/>
  </r>
  <r>
    <n v="202006"/>
    <x v="0"/>
    <x v="5"/>
    <x v="2"/>
    <x v="437"/>
    <x v="1"/>
    <x v="0"/>
    <x v="19"/>
    <x v="4817"/>
    <x v="110"/>
    <n v="420.12610050000001"/>
    <n v="140.80000000000001"/>
    <n v="279.3261005"/>
    <x v="0"/>
    <s v="COOLERS1111929"/>
  </r>
  <r>
    <n v="202006"/>
    <x v="0"/>
    <x v="5"/>
    <x v="2"/>
    <x v="437"/>
    <x v="1"/>
    <x v="0"/>
    <x v="20"/>
    <x v="4818"/>
    <x v="0"/>
    <n v="410.26482590000001"/>
    <n v="156.13999999999999"/>
    <n v="254.12482590000002"/>
    <x v="0"/>
    <s v="TOTES1112364"/>
  </r>
  <r>
    <n v="202006"/>
    <x v="0"/>
    <x v="5"/>
    <x v="2"/>
    <x v="437"/>
    <x v="1"/>
    <x v="7"/>
    <x v="13"/>
    <x v="4819"/>
    <x v="12"/>
    <n v="232.34043030000001"/>
    <n v="63.72"/>
    <n v="168.62043030000001"/>
    <x v="0"/>
    <s v="SPORT BOTTLES1112070"/>
  </r>
  <r>
    <n v="202006"/>
    <x v="0"/>
    <x v="5"/>
    <x v="2"/>
    <x v="437"/>
    <x v="1"/>
    <x v="1"/>
    <x v="1"/>
    <x v="4820"/>
    <x v="0"/>
    <n v="223.78081420000001"/>
    <n v="47.96"/>
    <n v="175.8208142"/>
    <x v="0"/>
    <s v="DESKTOP1112365"/>
  </r>
  <r>
    <n v="202006"/>
    <x v="0"/>
    <x v="5"/>
    <x v="2"/>
    <x v="437"/>
    <x v="1"/>
    <x v="1"/>
    <x v="2"/>
    <x v="4821"/>
    <x v="111"/>
    <n v="1789.0530160000001"/>
    <n v="871.58"/>
    <n v="917.47301600000003"/>
    <x v="0"/>
    <s v="UMBRELLAS1112027"/>
  </r>
  <r>
    <n v="202006"/>
    <x v="0"/>
    <x v="5"/>
    <x v="2"/>
    <x v="437"/>
    <x v="1"/>
    <x v="5"/>
    <x v="30"/>
    <x v="4822"/>
    <x v="0"/>
    <n v="205.13241300000001"/>
    <n v="98.7"/>
    <n v="106.43241300000001"/>
    <x v="0"/>
    <s v="OUTDOOR &amp; LEISURE1112366"/>
  </r>
  <r>
    <n v="202006"/>
    <x v="0"/>
    <x v="5"/>
    <x v="2"/>
    <x v="437"/>
    <x v="1"/>
    <x v="5"/>
    <x v="30"/>
    <x v="4823"/>
    <x v="0"/>
    <n v="256.60200020000002"/>
    <n v="78.86"/>
    <n v="177.74200020000001"/>
    <x v="0"/>
    <s v="OUTDOOR &amp; LEISURE1112367"/>
  </r>
  <r>
    <n v="202006"/>
    <x v="0"/>
    <x v="5"/>
    <x v="2"/>
    <x v="437"/>
    <x v="1"/>
    <x v="5"/>
    <x v="23"/>
    <x v="4824"/>
    <x v="98"/>
    <n v="7.4593604720000002"/>
    <n v="2.2400000000000002"/>
    <n v="5.219360472"/>
    <x v="0"/>
    <s v="SAFETY AUTO &amp; TOOLS1111389"/>
  </r>
  <r>
    <n v="202006"/>
    <x v="0"/>
    <x v="5"/>
    <x v="2"/>
    <x v="437"/>
    <x v="1"/>
    <x v="3"/>
    <x v="15"/>
    <x v="4817"/>
    <x v="545"/>
    <n v="209.1492786"/>
    <n v="54.76"/>
    <n v="154.38927860000001"/>
    <x v="0"/>
    <s v="DECORATION CHARGES1111929"/>
  </r>
  <r>
    <n v="202006"/>
    <x v="0"/>
    <x v="5"/>
    <x v="2"/>
    <x v="437"/>
    <x v="1"/>
    <x v="3"/>
    <x v="15"/>
    <x v="4819"/>
    <x v="72"/>
    <n v="204.79674180000001"/>
    <n v="57.925341950000004"/>
    <n v="146.87139984999999"/>
    <x v="0"/>
    <s v="DECORATION CHARGES1112070"/>
  </r>
  <r>
    <n v="202006"/>
    <x v="0"/>
    <x v="5"/>
    <x v="2"/>
    <x v="437"/>
    <x v="1"/>
    <x v="3"/>
    <x v="15"/>
    <x v="4818"/>
    <x v="129"/>
    <n v="235.7157909"/>
    <n v="33.58"/>
    <n v="202.13579090000002"/>
    <x v="0"/>
    <s v="DECORATION CHARGES1112364"/>
  </r>
  <r>
    <n v="202006"/>
    <x v="0"/>
    <x v="5"/>
    <x v="2"/>
    <x v="437"/>
    <x v="1"/>
    <x v="3"/>
    <x v="15"/>
    <x v="4820"/>
    <x v="128"/>
    <n v="253.24528799999999"/>
    <n v="43.76"/>
    <n v="209.485288"/>
    <x v="0"/>
    <s v="DECORATION CHARGES1112365"/>
  </r>
  <r>
    <n v="202006"/>
    <x v="0"/>
    <x v="5"/>
    <x v="2"/>
    <x v="437"/>
    <x v="1"/>
    <x v="3"/>
    <x v="15"/>
    <x v="4822"/>
    <x v="129"/>
    <n v="257.34793630000001"/>
    <n v="25.18"/>
    <n v="232.16793630000001"/>
    <x v="0"/>
    <s v="DECORATION CHARGES1112366"/>
  </r>
  <r>
    <n v="202006"/>
    <x v="0"/>
    <x v="5"/>
    <x v="2"/>
    <x v="437"/>
    <x v="1"/>
    <x v="3"/>
    <x v="15"/>
    <x v="4823"/>
    <x v="129"/>
    <n v="312.92017179999999"/>
    <n v="25.18"/>
    <n v="287.74017179999998"/>
    <x v="0"/>
    <s v="DECORATION CHARGES1112367"/>
  </r>
  <r>
    <n v="202006"/>
    <x v="0"/>
    <x v="5"/>
    <x v="2"/>
    <x v="438"/>
    <x v="1"/>
    <x v="0"/>
    <x v="27"/>
    <x v="4825"/>
    <x v="546"/>
    <n v="545.69510979999995"/>
    <n v="573.17999999999995"/>
    <n v="-27.484890199999995"/>
    <x v="0"/>
    <s v="TRAVEL GIFTS1112112"/>
  </r>
  <r>
    <n v="202006"/>
    <x v="0"/>
    <x v="5"/>
    <x v="2"/>
    <x v="438"/>
    <x v="1"/>
    <x v="0"/>
    <x v="27"/>
    <x v="4826"/>
    <x v="18"/>
    <n v="279.7260177"/>
    <n v="85.6"/>
    <n v="194.12601770000001"/>
    <x v="0"/>
    <s v="TRAVEL GIFTS1112359"/>
  </r>
  <r>
    <n v="202006"/>
    <x v="0"/>
    <x v="5"/>
    <x v="2"/>
    <x v="600"/>
    <x v="1"/>
    <x v="7"/>
    <x v="35"/>
    <x v="4827"/>
    <x v="7"/>
    <n v="20.233515279999999"/>
    <n v="5.66"/>
    <n v="14.573515279999999"/>
    <x v="0"/>
    <s v="SPECIALTIES &amp; PACKAGING1112092"/>
  </r>
  <r>
    <n v="202006"/>
    <x v="0"/>
    <x v="5"/>
    <x v="2"/>
    <x v="600"/>
    <x v="1"/>
    <x v="7"/>
    <x v="13"/>
    <x v="4828"/>
    <x v="78"/>
    <n v="1062.9588670000001"/>
    <n v="655.44"/>
    <n v="407.518867"/>
    <x v="0"/>
    <s v="SPORT BOTTLES1112080"/>
  </r>
  <r>
    <n v="202006"/>
    <x v="0"/>
    <x v="5"/>
    <x v="2"/>
    <x v="600"/>
    <x v="1"/>
    <x v="1"/>
    <x v="3"/>
    <x v="4829"/>
    <x v="18"/>
    <n v="232.17259469999999"/>
    <n v="67.819999999999993"/>
    <n v="164.3525947"/>
    <x v="0"/>
    <s v="WRITING1112082"/>
  </r>
  <r>
    <n v="202006"/>
    <x v="0"/>
    <x v="5"/>
    <x v="2"/>
    <x v="600"/>
    <x v="1"/>
    <x v="3"/>
    <x v="15"/>
    <x v="4828"/>
    <x v="81"/>
    <n v="377.07067180000001"/>
    <n v="42.92"/>
    <n v="334.1506718"/>
    <x v="0"/>
    <s v="DECORATION CHARGES1112080"/>
  </r>
  <r>
    <n v="202006"/>
    <x v="0"/>
    <x v="5"/>
    <x v="2"/>
    <x v="600"/>
    <x v="1"/>
    <x v="3"/>
    <x v="15"/>
    <x v="4829"/>
    <x v="19"/>
    <n v="620.05933919999995"/>
    <n v="44.7"/>
    <n v="575.35933919999991"/>
    <x v="0"/>
    <s v="DECORATION CHARGES1112082"/>
  </r>
  <r>
    <n v="202006"/>
    <x v="0"/>
    <x v="5"/>
    <x v="2"/>
    <x v="440"/>
    <x v="1"/>
    <x v="0"/>
    <x v="20"/>
    <x v="4830"/>
    <x v="12"/>
    <n v="51.917148879999999"/>
    <n v="22.46"/>
    <n v="29.457148879999998"/>
    <x v="0"/>
    <s v="TOTES1111478"/>
  </r>
  <r>
    <n v="202006"/>
    <x v="0"/>
    <x v="5"/>
    <x v="2"/>
    <x v="440"/>
    <x v="1"/>
    <x v="3"/>
    <x v="15"/>
    <x v="4830"/>
    <x v="193"/>
    <n v="106.6688547"/>
    <n v="31.651637829999999"/>
    <n v="75.017216869999999"/>
    <x v="0"/>
    <s v="DECORATION CHARGES1111478"/>
  </r>
  <r>
    <n v="202006"/>
    <x v="0"/>
    <x v="5"/>
    <x v="2"/>
    <x v="601"/>
    <x v="0"/>
    <x v="7"/>
    <x v="13"/>
    <x v="4831"/>
    <x v="22"/>
    <n v="166.60481609999999"/>
    <n v="95.56"/>
    <n v="71.044816099999991"/>
    <x v="0"/>
    <s v="SPORT BOTTLES1111652"/>
  </r>
  <r>
    <n v="202006"/>
    <x v="0"/>
    <x v="5"/>
    <x v="2"/>
    <x v="601"/>
    <x v="0"/>
    <x v="3"/>
    <x v="15"/>
    <x v="4831"/>
    <x v="23"/>
    <n v="134.1565981"/>
    <n v="3.62"/>
    <n v="130.53659809999999"/>
    <x v="0"/>
    <s v="DECORATION CHARGES1111652"/>
  </r>
  <r>
    <n v="202006"/>
    <x v="0"/>
    <x v="5"/>
    <x v="2"/>
    <x v="638"/>
    <x v="0"/>
    <x v="5"/>
    <x v="10"/>
    <x v="4832"/>
    <x v="12"/>
    <n v="348.53861799999999"/>
    <n v="82.64"/>
    <n v="265.898618"/>
    <x v="0"/>
    <s v="HOUSEWARES1111833"/>
  </r>
  <r>
    <n v="202006"/>
    <x v="0"/>
    <x v="5"/>
    <x v="2"/>
    <x v="638"/>
    <x v="0"/>
    <x v="3"/>
    <x v="15"/>
    <x v="4832"/>
    <x v="193"/>
    <n v="142.4178398"/>
    <n v="33.229020490000003"/>
    <n v="109.18881930999999"/>
    <x v="0"/>
    <s v="DECORATION CHARGES111183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Category"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10" rowHeaderCaption="CATEGORY">
  <location ref="B11:E23" firstHeaderRow="0" firstDataRow="1" firstDataCol="1" rowPageCount="7" colPageCount="1"/>
  <pivotFields count="19">
    <pivotField showAll="0"/>
    <pivotField axis="axisPage" showAll="0">
      <items count="2">
        <item x="0"/>
        <item t="default"/>
      </items>
    </pivotField>
    <pivotField axis="axisPage" multipleItemSelectionAllowed="1" showAll="0">
      <items count="7">
        <item x="0"/>
        <item x="1"/>
        <item x="2"/>
        <item x="3"/>
        <item x="4"/>
        <item x="5"/>
        <item t="default"/>
      </items>
    </pivotField>
    <pivotField axis="axisPage" showAll="0">
      <items count="4">
        <item x="0"/>
        <item x="1"/>
        <item x="2"/>
        <item t="default"/>
      </items>
    </pivotField>
    <pivotField axis="axisPage" showAll="0">
      <items count="654">
        <item x="0"/>
        <item x="555"/>
        <item x="1"/>
        <item x="556"/>
        <item x="2"/>
        <item x="3"/>
        <item x="557"/>
        <item x="558"/>
        <item x="441"/>
        <item x="559"/>
        <item x="4"/>
        <item x="5"/>
        <item x="6"/>
        <item x="7"/>
        <item x="8"/>
        <item x="9"/>
        <item x="379"/>
        <item x="10"/>
        <item x="567"/>
        <item x="11"/>
        <item x="12"/>
        <item x="13"/>
        <item x="14"/>
        <item x="15"/>
        <item x="16"/>
        <item x="442"/>
        <item x="17"/>
        <item x="18"/>
        <item x="19"/>
        <item x="20"/>
        <item x="21"/>
        <item x="22"/>
        <item x="23"/>
        <item x="24"/>
        <item x="560"/>
        <item x="561"/>
        <item x="25"/>
        <item x="26"/>
        <item x="27"/>
        <item x="28"/>
        <item x="29"/>
        <item x="30"/>
        <item x="31"/>
        <item x="443"/>
        <item x="613"/>
        <item x="444"/>
        <item x="602"/>
        <item x="32"/>
        <item x="33"/>
        <item x="380"/>
        <item x="381"/>
        <item x="537"/>
        <item x="538"/>
        <item x="636"/>
        <item x="382"/>
        <item x="383"/>
        <item x="384"/>
        <item x="385"/>
        <item x="386"/>
        <item x="611"/>
        <item x="387"/>
        <item x="539"/>
        <item x="388"/>
        <item x="389"/>
        <item x="390"/>
        <item x="391"/>
        <item x="392"/>
        <item x="393"/>
        <item x="394"/>
        <item x="395"/>
        <item x="396"/>
        <item x="397"/>
        <item x="590"/>
        <item x="540"/>
        <item x="398"/>
        <item x="399"/>
        <item x="541"/>
        <item x="651"/>
        <item x="400"/>
        <item x="401"/>
        <item x="542"/>
        <item x="402"/>
        <item x="403"/>
        <item x="404"/>
        <item x="405"/>
        <item x="591"/>
        <item x="592"/>
        <item x="406"/>
        <item x="407"/>
        <item x="543"/>
        <item x="408"/>
        <item x="544"/>
        <item x="409"/>
        <item x="410"/>
        <item x="411"/>
        <item x="593"/>
        <item x="412"/>
        <item x="413"/>
        <item x="414"/>
        <item x="415"/>
        <item x="416"/>
        <item x="417"/>
        <item x="594"/>
        <item x="418"/>
        <item x="595"/>
        <item x="545"/>
        <item x="419"/>
        <item x="420"/>
        <item x="421"/>
        <item x="596"/>
        <item x="422"/>
        <item x="423"/>
        <item x="424"/>
        <item x="425"/>
        <item x="426"/>
        <item x="546"/>
        <item x="547"/>
        <item x="427"/>
        <item x="548"/>
        <item x="549"/>
        <item x="428"/>
        <item x="550"/>
        <item x="429"/>
        <item x="430"/>
        <item x="652"/>
        <item x="551"/>
        <item x="597"/>
        <item x="431"/>
        <item x="432"/>
        <item x="433"/>
        <item x="434"/>
        <item x="552"/>
        <item x="598"/>
        <item x="435"/>
        <item x="553"/>
        <item x="637"/>
        <item x="599"/>
        <item x="612"/>
        <item x="554"/>
        <item x="436"/>
        <item x="437"/>
        <item x="438"/>
        <item x="600"/>
        <item x="439"/>
        <item x="440"/>
        <item x="601"/>
        <item x="638"/>
        <item x="107"/>
        <item x="108"/>
        <item x="620"/>
        <item x="109"/>
        <item x="568"/>
        <item x="110"/>
        <item x="111"/>
        <item x="112"/>
        <item x="460"/>
        <item x="113"/>
        <item x="569"/>
        <item x="114"/>
        <item x="461"/>
        <item x="115"/>
        <item x="462"/>
        <item x="116"/>
        <item x="117"/>
        <item x="118"/>
        <item x="119"/>
        <item x="120"/>
        <item x="121"/>
        <item x="463"/>
        <item x="642"/>
        <item x="464"/>
        <item x="570"/>
        <item x="122"/>
        <item x="123"/>
        <item x="124"/>
        <item x="125"/>
        <item x="126"/>
        <item x="127"/>
        <item x="128"/>
        <item x="129"/>
        <item x="130"/>
        <item x="131"/>
        <item x="132"/>
        <item x="133"/>
        <item x="134"/>
        <item x="605"/>
        <item x="135"/>
        <item x="136"/>
        <item x="137"/>
        <item x="138"/>
        <item x="139"/>
        <item x="465"/>
        <item x="571"/>
        <item x="140"/>
        <item x="141"/>
        <item x="142"/>
        <item x="621"/>
        <item x="466"/>
        <item x="143"/>
        <item x="144"/>
        <item x="467"/>
        <item x="468"/>
        <item x="145"/>
        <item x="469"/>
        <item x="470"/>
        <item x="146"/>
        <item x="471"/>
        <item x="622"/>
        <item x="147"/>
        <item x="148"/>
        <item x="149"/>
        <item x="150"/>
        <item x="151"/>
        <item x="152"/>
        <item x="153"/>
        <item x="472"/>
        <item x="154"/>
        <item x="155"/>
        <item x="473"/>
        <item x="156"/>
        <item x="157"/>
        <item x="158"/>
        <item x="159"/>
        <item x="160"/>
        <item x="161"/>
        <item x="162"/>
        <item x="163"/>
        <item x="474"/>
        <item x="164"/>
        <item x="475"/>
        <item x="165"/>
        <item x="166"/>
        <item x="167"/>
        <item x="168"/>
        <item x="169"/>
        <item x="476"/>
        <item x="477"/>
        <item x="478"/>
        <item x="170"/>
        <item x="171"/>
        <item x="479"/>
        <item x="172"/>
        <item x="173"/>
        <item x="174"/>
        <item x="175"/>
        <item x="572"/>
        <item x="176"/>
        <item x="177"/>
        <item x="643"/>
        <item x="480"/>
        <item x="178"/>
        <item x="179"/>
        <item x="180"/>
        <item x="181"/>
        <item x="182"/>
        <item x="183"/>
        <item x="184"/>
        <item x="185"/>
        <item x="186"/>
        <item x="187"/>
        <item x="188"/>
        <item x="189"/>
        <item x="190"/>
        <item x="191"/>
        <item x="192"/>
        <item x="193"/>
        <item x="481"/>
        <item x="194"/>
        <item x="195"/>
        <item x="196"/>
        <item x="197"/>
        <item x="198"/>
        <item x="199"/>
        <item x="200"/>
        <item x="201"/>
        <item x="482"/>
        <item x="202"/>
        <item x="203"/>
        <item x="483"/>
        <item x="204"/>
        <item x="573"/>
        <item x="205"/>
        <item x="206"/>
        <item x="207"/>
        <item x="208"/>
        <item x="209"/>
        <item x="210"/>
        <item x="211"/>
        <item x="212"/>
        <item x="213"/>
        <item x="214"/>
        <item x="484"/>
        <item x="215"/>
        <item x="485"/>
        <item x="216"/>
        <item x="217"/>
        <item x="218"/>
        <item x="486"/>
        <item x="487"/>
        <item x="219"/>
        <item x="220"/>
        <item x="221"/>
        <item x="222"/>
        <item x="223"/>
        <item x="224"/>
        <item x="488"/>
        <item x="225"/>
        <item x="226"/>
        <item x="489"/>
        <item x="227"/>
        <item x="574"/>
        <item x="623"/>
        <item x="490"/>
        <item x="228"/>
        <item x="229"/>
        <item x="575"/>
        <item x="644"/>
        <item x="230"/>
        <item x="645"/>
        <item x="491"/>
        <item x="606"/>
        <item x="231"/>
        <item x="232"/>
        <item x="576"/>
        <item x="233"/>
        <item x="234"/>
        <item x="235"/>
        <item x="577"/>
        <item x="236"/>
        <item x="492"/>
        <item x="493"/>
        <item x="237"/>
        <item x="238"/>
        <item x="239"/>
        <item x="624"/>
        <item x="240"/>
        <item x="241"/>
        <item x="242"/>
        <item x="243"/>
        <item x="244"/>
        <item x="245"/>
        <item x="246"/>
        <item x="247"/>
        <item x="248"/>
        <item x="646"/>
        <item x="647"/>
        <item x="249"/>
        <item x="250"/>
        <item x="251"/>
        <item x="494"/>
        <item x="578"/>
        <item x="625"/>
        <item x="495"/>
        <item x="252"/>
        <item x="253"/>
        <item x="254"/>
        <item x="255"/>
        <item x="256"/>
        <item x="257"/>
        <item x="648"/>
        <item x="258"/>
        <item x="259"/>
        <item x="260"/>
        <item x="626"/>
        <item x="261"/>
        <item x="496"/>
        <item x="262"/>
        <item x="263"/>
        <item x="264"/>
        <item x="265"/>
        <item x="497"/>
        <item x="266"/>
        <item x="267"/>
        <item x="268"/>
        <item x="498"/>
        <item x="499"/>
        <item x="500"/>
        <item x="269"/>
        <item x="270"/>
        <item x="271"/>
        <item x="272"/>
        <item x="273"/>
        <item x="274"/>
        <item x="275"/>
        <item x="276"/>
        <item x="277"/>
        <item x="278"/>
        <item x="279"/>
        <item x="501"/>
        <item x="280"/>
        <item x="281"/>
        <item x="282"/>
        <item x="502"/>
        <item x="503"/>
        <item x="627"/>
        <item x="283"/>
        <item x="284"/>
        <item x="504"/>
        <item x="285"/>
        <item x="579"/>
        <item x="286"/>
        <item x="287"/>
        <item x="288"/>
        <item x="289"/>
        <item x="290"/>
        <item x="291"/>
        <item x="292"/>
        <item x="505"/>
        <item x="293"/>
        <item x="506"/>
        <item x="294"/>
        <item x="295"/>
        <item x="507"/>
        <item x="296"/>
        <item x="508"/>
        <item x="297"/>
        <item x="580"/>
        <item x="509"/>
        <item x="510"/>
        <item x="298"/>
        <item x="628"/>
        <item x="299"/>
        <item x="300"/>
        <item x="511"/>
        <item x="301"/>
        <item x="302"/>
        <item x="303"/>
        <item x="304"/>
        <item x="305"/>
        <item x="306"/>
        <item x="307"/>
        <item x="308"/>
        <item x="629"/>
        <item x="512"/>
        <item x="309"/>
        <item x="513"/>
        <item x="514"/>
        <item x="310"/>
        <item x="515"/>
        <item x="581"/>
        <item x="311"/>
        <item x="630"/>
        <item x="312"/>
        <item x="516"/>
        <item x="313"/>
        <item x="314"/>
        <item x="315"/>
        <item x="582"/>
        <item x="316"/>
        <item x="317"/>
        <item x="517"/>
        <item x="518"/>
        <item x="519"/>
        <item x="318"/>
        <item x="520"/>
        <item x="319"/>
        <item x="521"/>
        <item x="320"/>
        <item x="321"/>
        <item x="322"/>
        <item x="323"/>
        <item x="324"/>
        <item x="325"/>
        <item x="326"/>
        <item x="327"/>
        <item x="328"/>
        <item x="329"/>
        <item x="330"/>
        <item x="331"/>
        <item x="522"/>
        <item x="523"/>
        <item x="332"/>
        <item x="333"/>
        <item x="334"/>
        <item x="335"/>
        <item x="336"/>
        <item x="583"/>
        <item x="337"/>
        <item x="649"/>
        <item x="631"/>
        <item x="632"/>
        <item x="338"/>
        <item x="339"/>
        <item x="524"/>
        <item x="340"/>
        <item x="341"/>
        <item x="525"/>
        <item x="342"/>
        <item x="343"/>
        <item x="344"/>
        <item x="526"/>
        <item x="345"/>
        <item x="584"/>
        <item x="346"/>
        <item x="347"/>
        <item x="348"/>
        <item x="527"/>
        <item x="349"/>
        <item x="350"/>
        <item x="528"/>
        <item x="351"/>
        <item x="352"/>
        <item x="353"/>
        <item x="354"/>
        <item x="355"/>
        <item x="529"/>
        <item x="356"/>
        <item x="357"/>
        <item x="358"/>
        <item x="359"/>
        <item x="650"/>
        <item x="607"/>
        <item x="530"/>
        <item x="531"/>
        <item x="360"/>
        <item x="361"/>
        <item x="585"/>
        <item x="362"/>
        <item x="363"/>
        <item x="364"/>
        <item x="586"/>
        <item x="365"/>
        <item x="366"/>
        <item x="532"/>
        <item x="633"/>
        <item x="533"/>
        <item x="608"/>
        <item x="367"/>
        <item x="368"/>
        <item x="369"/>
        <item x="370"/>
        <item x="371"/>
        <item x="534"/>
        <item x="372"/>
        <item x="373"/>
        <item x="587"/>
        <item x="535"/>
        <item x="588"/>
        <item x="374"/>
        <item x="375"/>
        <item x="589"/>
        <item x="609"/>
        <item x="536"/>
        <item x="610"/>
        <item x="376"/>
        <item x="377"/>
        <item x="378"/>
        <item x="634"/>
        <item x="635"/>
        <item x="34"/>
        <item x="35"/>
        <item x="562"/>
        <item x="36"/>
        <item x="37"/>
        <item x="639"/>
        <item x="445"/>
        <item x="38"/>
        <item x="39"/>
        <item x="40"/>
        <item x="41"/>
        <item x="42"/>
        <item x="43"/>
        <item x="44"/>
        <item x="446"/>
        <item x="45"/>
        <item x="46"/>
        <item x="47"/>
        <item x="447"/>
        <item x="448"/>
        <item x="48"/>
        <item x="449"/>
        <item x="49"/>
        <item x="450"/>
        <item x="451"/>
        <item x="50"/>
        <item x="51"/>
        <item x="52"/>
        <item x="53"/>
        <item x="54"/>
        <item x="55"/>
        <item x="452"/>
        <item x="56"/>
        <item x="57"/>
        <item x="453"/>
        <item x="58"/>
        <item x="59"/>
        <item x="60"/>
        <item x="61"/>
        <item x="62"/>
        <item x="63"/>
        <item x="563"/>
        <item x="64"/>
        <item x="65"/>
        <item x="454"/>
        <item x="66"/>
        <item x="67"/>
        <item x="68"/>
        <item x="69"/>
        <item x="70"/>
        <item x="564"/>
        <item x="71"/>
        <item x="72"/>
        <item x="73"/>
        <item x="74"/>
        <item x="75"/>
        <item x="603"/>
        <item x="614"/>
        <item x="76"/>
        <item x="77"/>
        <item x="78"/>
        <item x="79"/>
        <item x="455"/>
        <item x="80"/>
        <item x="640"/>
        <item x="81"/>
        <item x="456"/>
        <item x="82"/>
        <item x="83"/>
        <item x="615"/>
        <item x="84"/>
        <item x="85"/>
        <item x="565"/>
        <item x="457"/>
        <item x="604"/>
        <item x="86"/>
        <item x="87"/>
        <item x="458"/>
        <item x="88"/>
        <item x="89"/>
        <item x="90"/>
        <item x="91"/>
        <item x="92"/>
        <item x="93"/>
        <item x="94"/>
        <item x="459"/>
        <item x="95"/>
        <item x="96"/>
        <item x="97"/>
        <item x="98"/>
        <item x="99"/>
        <item x="100"/>
        <item x="101"/>
        <item x="102"/>
        <item x="103"/>
        <item x="104"/>
        <item x="641"/>
        <item x="616"/>
        <item x="105"/>
        <item x="106"/>
        <item x="617"/>
        <item x="566"/>
        <item x="618"/>
        <item x="619"/>
        <item t="default"/>
      </items>
    </pivotField>
    <pivotField axis="axisPage" showAll="0">
      <items count="3">
        <item x="1"/>
        <item x="0"/>
        <item t="default"/>
      </items>
    </pivotField>
    <pivotField axis="axisRow" showAll="0" sortType="descending">
      <items count="13">
        <item x="11"/>
        <item x="0"/>
        <item x="7"/>
        <item x="9"/>
        <item x="1"/>
        <item x="5"/>
        <item x="2"/>
        <item x="8"/>
        <item x="3"/>
        <item x="4"/>
        <item x="6"/>
        <item x="10"/>
        <item t="default"/>
      </items>
      <autoSortScope>
        <pivotArea dataOnly="0" outline="0" fieldPosition="0">
          <references count="1">
            <reference field="4294967294" count="1" selected="0">
              <x v="1"/>
            </reference>
          </references>
        </pivotArea>
      </autoSortScope>
    </pivotField>
    <pivotField axis="axisPage" multipleItemSelectionAllowed="1" showAll="0">
      <items count="44">
        <item x="37"/>
        <item x="39"/>
        <item x="9"/>
        <item x="11"/>
        <item x="18"/>
        <item x="33"/>
        <item x="0"/>
        <item x="7"/>
        <item x="29"/>
        <item x="19"/>
        <item x="15"/>
        <item x="1"/>
        <item x="26"/>
        <item x="4"/>
        <item x="17"/>
        <item x="32"/>
        <item x="24"/>
        <item x="28"/>
        <item x="10"/>
        <item x="8"/>
        <item x="21"/>
        <item x="22"/>
        <item x="38"/>
        <item x="16"/>
        <item x="31"/>
        <item x="25"/>
        <item x="30"/>
        <item x="5"/>
        <item x="12"/>
        <item x="23"/>
        <item x="41"/>
        <item x="36"/>
        <item x="35"/>
        <item x="13"/>
        <item x="14"/>
        <item x="20"/>
        <item x="40"/>
        <item x="27"/>
        <item x="6"/>
        <item x="2"/>
        <item x="34"/>
        <item x="42"/>
        <item x="3"/>
        <item t="default"/>
      </items>
    </pivotField>
    <pivotField showAll="0"/>
    <pivotField showAll="0"/>
    <pivotField dataField="1" showAll="0"/>
    <pivotField dataField="1" showAll="0"/>
    <pivotField dataField="1" numFmtId="2" showAll="0"/>
    <pivotField axis="axisPage" showAll="0">
      <items count="3">
        <item x="0"/>
        <item x="1"/>
        <item t="default"/>
      </items>
    </pivotField>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2">
    <i>
      <x v="8"/>
    </i>
    <i>
      <x v="4"/>
    </i>
    <i>
      <x v="1"/>
    </i>
    <i>
      <x v="5"/>
    </i>
    <i>
      <x v="2"/>
    </i>
    <i>
      <x v="6"/>
    </i>
    <i>
      <x v="10"/>
    </i>
    <i>
      <x v="9"/>
    </i>
    <i>
      <x v="3"/>
    </i>
    <i>
      <x v="7"/>
    </i>
    <i>
      <x v="11"/>
    </i>
    <i>
      <x/>
    </i>
  </rowItems>
  <colFields count="1">
    <field x="-2"/>
  </colFields>
  <colItems count="3">
    <i>
      <x/>
    </i>
    <i i="1">
      <x v="1"/>
    </i>
    <i i="2">
      <x v="2"/>
    </i>
  </colItems>
  <pageFields count="7">
    <pageField fld="3" hier="-1"/>
    <pageField fld="7" hier="-1"/>
    <pageField fld="13" item="0" hier="-1"/>
    <pageField fld="1" hier="-1"/>
    <pageField fld="2" hier="-1"/>
    <pageField fld="5" hier="-1"/>
    <pageField fld="4" hier="-1"/>
  </pageFields>
  <dataFields count="3">
    <dataField name="Sum of EUR Cost Amount" fld="11" baseField="0" baseItem="0"/>
    <dataField name="Gross Profit " fld="12" baseField="6" baseItem="8"/>
    <dataField name="Revenue" fld="10" baseField="6" baseItem="0" numFmtId="164"/>
  </dataFields>
  <formats count="15">
    <format dxfId="151">
      <pivotArea collapsedLevelsAreSubtotals="1" fieldPosition="0">
        <references count="1">
          <reference field="6" count="1">
            <x v="2"/>
          </reference>
        </references>
      </pivotArea>
    </format>
    <format dxfId="150">
      <pivotArea dataOnly="0" labelOnly="1" outline="0" axis="axisValues" fieldPosition="0"/>
    </format>
    <format dxfId="149">
      <pivotArea outline="0" collapsedLevelsAreSubtotals="1" fieldPosition="0"/>
    </format>
    <format dxfId="148">
      <pivotArea type="all" dataOnly="0" outline="0" fieldPosition="0"/>
    </format>
    <format dxfId="147">
      <pivotArea outline="0" collapsedLevelsAreSubtotals="1" fieldPosition="0"/>
    </format>
    <format dxfId="146">
      <pivotArea field="6" type="button" dataOnly="0" labelOnly="1" outline="0" axis="axisRow" fieldPosition="0"/>
    </format>
    <format dxfId="145">
      <pivotArea dataOnly="0" labelOnly="1" fieldPosition="0">
        <references count="1">
          <reference field="6" count="0"/>
        </references>
      </pivotArea>
    </format>
    <format dxfId="144">
      <pivotArea dataOnly="0" labelOnly="1" grandRow="1" outline="0" fieldPosition="0"/>
    </format>
    <format dxfId="143">
      <pivotArea dataOnly="0" labelOnly="1" outline="0" axis="axisValues" fieldPosition="0"/>
    </format>
    <format dxfId="142">
      <pivotArea type="all" dataOnly="0" outline="0" fieldPosition="0"/>
    </format>
    <format dxfId="141">
      <pivotArea outline="0" collapsedLevelsAreSubtotals="1" fieldPosition="0"/>
    </format>
    <format dxfId="140">
      <pivotArea field="6" type="button" dataOnly="0" labelOnly="1" outline="0" axis="axisRow" fieldPosition="0"/>
    </format>
    <format dxfId="139">
      <pivotArea dataOnly="0" labelOnly="1" fieldPosition="0">
        <references count="1">
          <reference field="6" count="0"/>
        </references>
      </pivotArea>
    </format>
    <format dxfId="138">
      <pivotArea dataOnly="0" labelOnly="1" grandRow="1" outline="0" fieldPosition="0"/>
    </format>
    <format dxfId="13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Debter_segment_revenue"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2" rowHeaderCaption="CATEGORY">
  <location ref="B11:E664" firstHeaderRow="0" firstDataRow="1" firstDataCol="1" rowPageCount="6" colPageCount="1"/>
  <pivotFields count="19">
    <pivotField showAll="0"/>
    <pivotField axis="axisPage" showAll="0">
      <items count="2">
        <item x="0"/>
        <item t="default"/>
      </items>
    </pivotField>
    <pivotField axis="axisPage" multipleItemSelectionAllowed="1" showAll="0">
      <items count="7">
        <item x="0"/>
        <item x="1"/>
        <item x="2"/>
        <item x="3"/>
        <item x="4"/>
        <item x="5"/>
        <item t="default"/>
      </items>
    </pivotField>
    <pivotField axis="axisPage" showAll="0" sortType="ascending">
      <items count="4">
        <item x="0"/>
        <item x="1"/>
        <item x="2"/>
        <item t="default"/>
      </items>
    </pivotField>
    <pivotField axis="axisRow" showAll="0" sortType="descending">
      <items count="654">
        <item x="0"/>
        <item x="555"/>
        <item x="1"/>
        <item x="556"/>
        <item x="2"/>
        <item x="3"/>
        <item x="557"/>
        <item x="558"/>
        <item x="441"/>
        <item x="559"/>
        <item x="4"/>
        <item x="5"/>
        <item x="6"/>
        <item x="7"/>
        <item x="8"/>
        <item x="9"/>
        <item x="379"/>
        <item x="10"/>
        <item x="567"/>
        <item x="11"/>
        <item x="12"/>
        <item x="13"/>
        <item x="14"/>
        <item x="15"/>
        <item x="16"/>
        <item x="442"/>
        <item x="17"/>
        <item x="18"/>
        <item x="19"/>
        <item x="20"/>
        <item x="21"/>
        <item x="22"/>
        <item x="23"/>
        <item x="24"/>
        <item x="560"/>
        <item x="561"/>
        <item x="25"/>
        <item x="26"/>
        <item x="27"/>
        <item x="28"/>
        <item x="29"/>
        <item x="30"/>
        <item x="31"/>
        <item x="443"/>
        <item x="613"/>
        <item x="444"/>
        <item x="602"/>
        <item x="32"/>
        <item x="33"/>
        <item x="380"/>
        <item x="381"/>
        <item x="537"/>
        <item x="538"/>
        <item x="636"/>
        <item x="382"/>
        <item x="383"/>
        <item x="384"/>
        <item x="385"/>
        <item x="386"/>
        <item x="611"/>
        <item x="387"/>
        <item x="539"/>
        <item x="388"/>
        <item x="389"/>
        <item x="390"/>
        <item x="391"/>
        <item x="392"/>
        <item x="393"/>
        <item x="394"/>
        <item x="395"/>
        <item x="396"/>
        <item x="397"/>
        <item x="590"/>
        <item x="540"/>
        <item x="398"/>
        <item x="399"/>
        <item x="541"/>
        <item x="651"/>
        <item x="400"/>
        <item x="401"/>
        <item x="542"/>
        <item x="402"/>
        <item x="403"/>
        <item x="404"/>
        <item x="405"/>
        <item x="591"/>
        <item x="592"/>
        <item x="406"/>
        <item x="407"/>
        <item x="543"/>
        <item x="408"/>
        <item x="544"/>
        <item x="409"/>
        <item x="410"/>
        <item x="411"/>
        <item x="593"/>
        <item x="412"/>
        <item x="413"/>
        <item x="414"/>
        <item x="415"/>
        <item x="416"/>
        <item x="417"/>
        <item x="594"/>
        <item x="418"/>
        <item x="595"/>
        <item x="545"/>
        <item x="419"/>
        <item x="420"/>
        <item x="421"/>
        <item x="596"/>
        <item x="422"/>
        <item x="423"/>
        <item x="424"/>
        <item x="425"/>
        <item x="426"/>
        <item x="546"/>
        <item x="547"/>
        <item x="427"/>
        <item x="548"/>
        <item x="549"/>
        <item x="428"/>
        <item x="550"/>
        <item x="429"/>
        <item x="430"/>
        <item x="652"/>
        <item x="551"/>
        <item x="597"/>
        <item x="431"/>
        <item x="432"/>
        <item x="433"/>
        <item x="434"/>
        <item x="552"/>
        <item x="598"/>
        <item x="435"/>
        <item x="553"/>
        <item x="637"/>
        <item x="599"/>
        <item x="612"/>
        <item x="554"/>
        <item x="436"/>
        <item x="437"/>
        <item x="438"/>
        <item x="600"/>
        <item x="439"/>
        <item x="440"/>
        <item x="601"/>
        <item x="638"/>
        <item x="107"/>
        <item x="108"/>
        <item x="620"/>
        <item x="109"/>
        <item x="568"/>
        <item x="110"/>
        <item x="111"/>
        <item x="112"/>
        <item x="460"/>
        <item x="113"/>
        <item x="569"/>
        <item x="114"/>
        <item x="461"/>
        <item x="115"/>
        <item x="462"/>
        <item x="116"/>
        <item x="117"/>
        <item x="118"/>
        <item x="119"/>
        <item x="120"/>
        <item x="121"/>
        <item x="463"/>
        <item x="642"/>
        <item x="464"/>
        <item x="570"/>
        <item x="122"/>
        <item x="123"/>
        <item x="124"/>
        <item x="125"/>
        <item x="126"/>
        <item x="127"/>
        <item x="128"/>
        <item x="129"/>
        <item x="130"/>
        <item x="131"/>
        <item x="132"/>
        <item x="133"/>
        <item x="134"/>
        <item x="605"/>
        <item x="135"/>
        <item x="136"/>
        <item x="137"/>
        <item x="138"/>
        <item x="139"/>
        <item x="465"/>
        <item x="571"/>
        <item x="140"/>
        <item x="141"/>
        <item x="142"/>
        <item x="621"/>
        <item x="466"/>
        <item x="143"/>
        <item x="144"/>
        <item x="467"/>
        <item x="468"/>
        <item x="145"/>
        <item x="469"/>
        <item x="470"/>
        <item x="146"/>
        <item x="471"/>
        <item x="622"/>
        <item x="147"/>
        <item x="148"/>
        <item x="149"/>
        <item x="150"/>
        <item x="151"/>
        <item x="152"/>
        <item x="153"/>
        <item x="472"/>
        <item x="154"/>
        <item x="155"/>
        <item x="473"/>
        <item x="156"/>
        <item x="157"/>
        <item x="158"/>
        <item x="159"/>
        <item x="160"/>
        <item x="161"/>
        <item x="162"/>
        <item x="163"/>
        <item x="474"/>
        <item x="164"/>
        <item x="475"/>
        <item x="165"/>
        <item x="166"/>
        <item x="167"/>
        <item x="168"/>
        <item x="169"/>
        <item x="476"/>
        <item x="477"/>
        <item x="478"/>
        <item x="170"/>
        <item x="171"/>
        <item x="479"/>
        <item x="172"/>
        <item x="173"/>
        <item x="174"/>
        <item x="175"/>
        <item x="572"/>
        <item x="176"/>
        <item x="177"/>
        <item x="643"/>
        <item x="480"/>
        <item x="178"/>
        <item x="179"/>
        <item x="180"/>
        <item x="181"/>
        <item x="182"/>
        <item x="183"/>
        <item x="184"/>
        <item x="185"/>
        <item x="186"/>
        <item x="187"/>
        <item x="188"/>
        <item x="189"/>
        <item x="190"/>
        <item x="191"/>
        <item x="192"/>
        <item x="193"/>
        <item x="481"/>
        <item x="194"/>
        <item x="195"/>
        <item x="196"/>
        <item x="197"/>
        <item x="198"/>
        <item x="199"/>
        <item x="200"/>
        <item x="201"/>
        <item x="482"/>
        <item x="202"/>
        <item x="203"/>
        <item x="483"/>
        <item x="204"/>
        <item x="573"/>
        <item x="205"/>
        <item x="206"/>
        <item x="207"/>
        <item x="208"/>
        <item x="209"/>
        <item x="210"/>
        <item x="211"/>
        <item x="212"/>
        <item x="213"/>
        <item x="214"/>
        <item x="484"/>
        <item x="215"/>
        <item x="485"/>
        <item x="216"/>
        <item x="217"/>
        <item x="218"/>
        <item x="486"/>
        <item x="487"/>
        <item x="219"/>
        <item x="220"/>
        <item x="221"/>
        <item x="222"/>
        <item x="223"/>
        <item x="224"/>
        <item x="488"/>
        <item x="225"/>
        <item x="226"/>
        <item x="489"/>
        <item x="227"/>
        <item x="574"/>
        <item x="623"/>
        <item x="490"/>
        <item x="228"/>
        <item x="229"/>
        <item x="575"/>
        <item x="644"/>
        <item x="230"/>
        <item x="645"/>
        <item x="491"/>
        <item x="606"/>
        <item x="231"/>
        <item x="232"/>
        <item x="576"/>
        <item x="233"/>
        <item x="234"/>
        <item x="235"/>
        <item x="577"/>
        <item x="236"/>
        <item x="492"/>
        <item x="493"/>
        <item x="237"/>
        <item x="238"/>
        <item x="239"/>
        <item x="624"/>
        <item x="240"/>
        <item x="241"/>
        <item x="242"/>
        <item x="243"/>
        <item x="244"/>
        <item x="245"/>
        <item x="246"/>
        <item x="247"/>
        <item x="248"/>
        <item x="646"/>
        <item x="647"/>
        <item x="249"/>
        <item x="250"/>
        <item x="251"/>
        <item x="494"/>
        <item x="578"/>
        <item x="625"/>
        <item x="495"/>
        <item x="252"/>
        <item x="253"/>
        <item x="254"/>
        <item x="255"/>
        <item x="256"/>
        <item x="257"/>
        <item x="648"/>
        <item x="258"/>
        <item x="259"/>
        <item x="260"/>
        <item x="626"/>
        <item x="261"/>
        <item x="496"/>
        <item x="262"/>
        <item x="263"/>
        <item x="264"/>
        <item x="265"/>
        <item x="497"/>
        <item x="266"/>
        <item x="267"/>
        <item x="268"/>
        <item x="498"/>
        <item x="499"/>
        <item x="500"/>
        <item x="269"/>
        <item x="270"/>
        <item x="271"/>
        <item x="272"/>
        <item x="273"/>
        <item x="274"/>
        <item x="275"/>
        <item x="276"/>
        <item x="277"/>
        <item x="278"/>
        <item x="279"/>
        <item x="501"/>
        <item x="280"/>
        <item x="281"/>
        <item x="282"/>
        <item x="502"/>
        <item x="503"/>
        <item x="627"/>
        <item x="283"/>
        <item x="284"/>
        <item x="504"/>
        <item x="285"/>
        <item x="579"/>
        <item x="286"/>
        <item x="287"/>
        <item x="288"/>
        <item x="289"/>
        <item x="290"/>
        <item x="291"/>
        <item x="292"/>
        <item x="505"/>
        <item x="293"/>
        <item x="506"/>
        <item x="294"/>
        <item x="295"/>
        <item x="507"/>
        <item x="296"/>
        <item x="508"/>
        <item x="297"/>
        <item x="580"/>
        <item x="509"/>
        <item x="510"/>
        <item x="298"/>
        <item x="628"/>
        <item x="299"/>
        <item x="300"/>
        <item x="511"/>
        <item x="301"/>
        <item x="302"/>
        <item x="303"/>
        <item x="304"/>
        <item x="305"/>
        <item x="306"/>
        <item x="307"/>
        <item x="308"/>
        <item x="629"/>
        <item x="512"/>
        <item x="309"/>
        <item x="513"/>
        <item x="514"/>
        <item x="310"/>
        <item x="515"/>
        <item x="581"/>
        <item x="311"/>
        <item x="630"/>
        <item x="312"/>
        <item x="516"/>
        <item x="313"/>
        <item x="314"/>
        <item x="315"/>
        <item x="582"/>
        <item x="316"/>
        <item x="317"/>
        <item x="517"/>
        <item x="518"/>
        <item x="519"/>
        <item x="318"/>
        <item x="520"/>
        <item x="319"/>
        <item x="521"/>
        <item x="320"/>
        <item x="321"/>
        <item x="322"/>
        <item x="323"/>
        <item x="324"/>
        <item x="325"/>
        <item x="326"/>
        <item x="327"/>
        <item x="328"/>
        <item x="329"/>
        <item x="330"/>
        <item x="331"/>
        <item x="522"/>
        <item x="523"/>
        <item x="332"/>
        <item x="333"/>
        <item x="334"/>
        <item x="335"/>
        <item x="336"/>
        <item x="583"/>
        <item x="337"/>
        <item x="649"/>
        <item x="631"/>
        <item x="632"/>
        <item x="338"/>
        <item x="339"/>
        <item x="524"/>
        <item x="340"/>
        <item x="341"/>
        <item x="525"/>
        <item x="342"/>
        <item x="343"/>
        <item x="344"/>
        <item x="526"/>
        <item x="345"/>
        <item x="584"/>
        <item x="346"/>
        <item x="347"/>
        <item x="348"/>
        <item x="527"/>
        <item x="349"/>
        <item x="350"/>
        <item x="528"/>
        <item x="351"/>
        <item x="352"/>
        <item x="353"/>
        <item x="354"/>
        <item x="355"/>
        <item x="529"/>
        <item x="356"/>
        <item x="357"/>
        <item x="358"/>
        <item x="359"/>
        <item x="650"/>
        <item x="607"/>
        <item x="530"/>
        <item x="531"/>
        <item x="360"/>
        <item x="361"/>
        <item x="585"/>
        <item x="362"/>
        <item x="363"/>
        <item x="364"/>
        <item x="586"/>
        <item x="365"/>
        <item x="366"/>
        <item x="532"/>
        <item x="633"/>
        <item x="533"/>
        <item x="608"/>
        <item x="367"/>
        <item x="368"/>
        <item x="369"/>
        <item x="370"/>
        <item x="371"/>
        <item x="534"/>
        <item x="372"/>
        <item x="373"/>
        <item x="587"/>
        <item x="535"/>
        <item x="588"/>
        <item x="374"/>
        <item x="375"/>
        <item x="589"/>
        <item x="609"/>
        <item x="536"/>
        <item x="610"/>
        <item x="376"/>
        <item x="377"/>
        <item x="378"/>
        <item x="634"/>
        <item x="635"/>
        <item x="34"/>
        <item x="35"/>
        <item x="562"/>
        <item x="36"/>
        <item x="37"/>
        <item x="639"/>
        <item x="445"/>
        <item x="38"/>
        <item x="39"/>
        <item x="40"/>
        <item x="41"/>
        <item x="42"/>
        <item x="43"/>
        <item x="44"/>
        <item x="446"/>
        <item x="45"/>
        <item x="46"/>
        <item x="47"/>
        <item x="447"/>
        <item x="448"/>
        <item x="48"/>
        <item x="449"/>
        <item x="49"/>
        <item x="450"/>
        <item x="451"/>
        <item x="50"/>
        <item x="51"/>
        <item x="52"/>
        <item x="53"/>
        <item x="54"/>
        <item x="55"/>
        <item x="452"/>
        <item x="56"/>
        <item x="57"/>
        <item x="453"/>
        <item x="58"/>
        <item x="59"/>
        <item x="60"/>
        <item x="61"/>
        <item x="62"/>
        <item x="63"/>
        <item x="563"/>
        <item x="64"/>
        <item x="65"/>
        <item x="454"/>
        <item x="66"/>
        <item x="67"/>
        <item x="68"/>
        <item x="69"/>
        <item x="70"/>
        <item x="564"/>
        <item x="71"/>
        <item x="72"/>
        <item x="73"/>
        <item x="74"/>
        <item x="75"/>
        <item x="603"/>
        <item x="614"/>
        <item x="76"/>
        <item x="77"/>
        <item x="78"/>
        <item x="79"/>
        <item x="455"/>
        <item x="80"/>
        <item x="640"/>
        <item x="81"/>
        <item x="456"/>
        <item x="82"/>
        <item x="83"/>
        <item x="615"/>
        <item x="84"/>
        <item x="85"/>
        <item x="565"/>
        <item x="457"/>
        <item x="604"/>
        <item x="86"/>
        <item x="87"/>
        <item x="458"/>
        <item x="88"/>
        <item x="89"/>
        <item x="90"/>
        <item x="91"/>
        <item x="92"/>
        <item x="93"/>
        <item x="94"/>
        <item x="459"/>
        <item x="95"/>
        <item x="96"/>
        <item x="97"/>
        <item x="98"/>
        <item x="99"/>
        <item x="100"/>
        <item x="101"/>
        <item x="102"/>
        <item x="103"/>
        <item x="104"/>
        <item x="641"/>
        <item x="616"/>
        <item x="105"/>
        <item x="106"/>
        <item x="617"/>
        <item x="566"/>
        <item x="618"/>
        <item x="619"/>
        <item t="default"/>
      </items>
      <autoSortScope>
        <pivotArea dataOnly="0" outline="0" fieldPosition="0">
          <references count="1">
            <reference field="4294967294" count="1" selected="0">
              <x v="1"/>
            </reference>
          </references>
        </pivotArea>
      </autoSortScope>
    </pivotField>
    <pivotField showAll="0">
      <items count="3">
        <item x="1"/>
        <item x="0"/>
        <item t="default"/>
      </items>
    </pivotField>
    <pivotField axis="axisPage" multipleItemSelectionAllowed="1" showAll="0" sortType="descending">
      <items count="13">
        <item x="11"/>
        <item x="0"/>
        <item x="7"/>
        <item x="9"/>
        <item x="1"/>
        <item x="5"/>
        <item x="2"/>
        <item x="8"/>
        <item x="3"/>
        <item x="4"/>
        <item x="6"/>
        <item x="10"/>
        <item t="default"/>
      </items>
      <autoSortScope>
        <pivotArea dataOnly="0" outline="0" fieldPosition="0">
          <references count="1">
            <reference field="4294967294" count="1" selected="0">
              <x v="2"/>
            </reference>
          </references>
        </pivotArea>
      </autoSortScope>
    </pivotField>
    <pivotField axis="axisPage" multipleItemSelectionAllowed="1" showAll="0">
      <items count="44">
        <item x="37"/>
        <item x="39"/>
        <item x="9"/>
        <item x="11"/>
        <item x="18"/>
        <item x="33"/>
        <item x="0"/>
        <item x="7"/>
        <item x="29"/>
        <item x="19"/>
        <item x="15"/>
        <item x="1"/>
        <item x="26"/>
        <item x="4"/>
        <item x="17"/>
        <item x="32"/>
        <item x="24"/>
        <item x="28"/>
        <item x="10"/>
        <item x="8"/>
        <item x="21"/>
        <item x="22"/>
        <item x="38"/>
        <item x="16"/>
        <item x="31"/>
        <item x="25"/>
        <item x="30"/>
        <item x="5"/>
        <item x="12"/>
        <item x="23"/>
        <item x="41"/>
        <item x="36"/>
        <item x="35"/>
        <item x="13"/>
        <item x="14"/>
        <item x="20"/>
        <item x="40"/>
        <item x="27"/>
        <item x="6"/>
        <item x="2"/>
        <item x="34"/>
        <item x="42"/>
        <item x="3"/>
        <item t="default"/>
      </items>
    </pivotField>
    <pivotField showAll="0"/>
    <pivotField showAll="0"/>
    <pivotField dataField="1" showAll="0"/>
    <pivotField dataField="1" showAll="0"/>
    <pivotField dataField="1" numFmtId="2" showAll="0"/>
    <pivotField axis="axisPage" showAll="0">
      <items count="3">
        <item x="0"/>
        <item x="1"/>
        <item t="default"/>
      </items>
    </pivotField>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653">
    <i>
      <x v="591"/>
    </i>
    <i>
      <x v="454"/>
    </i>
    <i>
      <x v="612"/>
    </i>
    <i>
      <x v="648"/>
    </i>
    <i>
      <x v="194"/>
    </i>
    <i>
      <x v="317"/>
    </i>
    <i>
      <x v="4"/>
    </i>
    <i>
      <x v="298"/>
    </i>
    <i>
      <x v="22"/>
    </i>
    <i>
      <x v="428"/>
    </i>
    <i>
      <x v="404"/>
    </i>
    <i>
      <x v="481"/>
    </i>
    <i>
      <x v="536"/>
    </i>
    <i>
      <x v="326"/>
    </i>
    <i>
      <x v="70"/>
    </i>
    <i>
      <x v="167"/>
    </i>
    <i>
      <x v="604"/>
    </i>
    <i>
      <x v="366"/>
    </i>
    <i>
      <x v="75"/>
    </i>
    <i>
      <x v="566"/>
    </i>
    <i>
      <x v="32"/>
    </i>
    <i>
      <x v="307"/>
    </i>
    <i>
      <x v="42"/>
    </i>
    <i>
      <x v="477"/>
    </i>
    <i>
      <x v="210"/>
    </i>
    <i>
      <x v="48"/>
    </i>
    <i>
      <x v="620"/>
    </i>
    <i>
      <x v="272"/>
    </i>
    <i>
      <x v="364"/>
    </i>
    <i>
      <x v="627"/>
    </i>
    <i>
      <x v="579"/>
    </i>
    <i>
      <x v="100"/>
    </i>
    <i>
      <x v="205"/>
    </i>
    <i>
      <x v="565"/>
    </i>
    <i>
      <x v="632"/>
    </i>
    <i>
      <x v="471"/>
    </i>
    <i>
      <x v="511"/>
    </i>
    <i>
      <x v="122"/>
    </i>
    <i>
      <x v="309"/>
    </i>
    <i>
      <x v="232"/>
    </i>
    <i>
      <x v="68"/>
    </i>
    <i>
      <x v="538"/>
    </i>
    <i>
      <x v="242"/>
    </i>
    <i>
      <x v="213"/>
    </i>
    <i>
      <x v="336"/>
    </i>
    <i>
      <x v="244"/>
    </i>
    <i>
      <x v="562"/>
    </i>
    <i>
      <x v="415"/>
    </i>
    <i>
      <x v="262"/>
    </i>
    <i>
      <x v="186"/>
    </i>
    <i>
      <x v="552"/>
    </i>
    <i>
      <x v="190"/>
    </i>
    <i>
      <x v="370"/>
    </i>
    <i>
      <x v="442"/>
    </i>
    <i>
      <x v="491"/>
    </i>
    <i>
      <x v="619"/>
    </i>
    <i>
      <x v="69"/>
    </i>
    <i>
      <x v="406"/>
    </i>
    <i>
      <x v="19"/>
    </i>
    <i>
      <x v="55"/>
    </i>
    <i>
      <x v="628"/>
    </i>
    <i>
      <x v="212"/>
    </i>
    <i>
      <x v="650"/>
    </i>
    <i>
      <x v="457"/>
    </i>
    <i>
      <x v="398"/>
    </i>
    <i>
      <x v="517"/>
    </i>
    <i>
      <x v="94"/>
    </i>
    <i>
      <x v="93"/>
    </i>
    <i>
      <x v="325"/>
    </i>
    <i>
      <x v="63"/>
    </i>
    <i>
      <x v="274"/>
    </i>
    <i>
      <x v="215"/>
    </i>
    <i>
      <x v="67"/>
    </i>
    <i>
      <x v="335"/>
    </i>
    <i>
      <x v="424"/>
    </i>
    <i>
      <x v="211"/>
    </i>
    <i>
      <x v="235"/>
    </i>
    <i>
      <x v="158"/>
    </i>
    <i>
      <x v="327"/>
    </i>
    <i>
      <x v="437"/>
    </i>
    <i>
      <x v="425"/>
    </i>
    <i>
      <x v="571"/>
    </i>
    <i>
      <x v="355"/>
    </i>
    <i>
      <x v="468"/>
    </i>
    <i>
      <x v="57"/>
    </i>
    <i>
      <x v="88"/>
    </i>
    <i>
      <x v="58"/>
    </i>
    <i>
      <x v="60"/>
    </i>
    <i>
      <x v="152"/>
    </i>
    <i>
      <x v="165"/>
    </i>
    <i>
      <x v="130"/>
    </i>
    <i>
      <x v="412"/>
    </i>
    <i>
      <x v="643"/>
    </i>
    <i>
      <x v="630"/>
    </i>
    <i>
      <x v="426"/>
    </i>
    <i>
      <x v="5"/>
    </i>
    <i>
      <x v="403"/>
    </i>
    <i>
      <x v="492"/>
    </i>
    <i>
      <x v="269"/>
    </i>
    <i>
      <x v="629"/>
    </i>
    <i>
      <x v="78"/>
    </i>
    <i>
      <x v="544"/>
    </i>
    <i>
      <x v="223"/>
    </i>
    <i>
      <x v="592"/>
    </i>
    <i>
      <x v="39"/>
    </i>
    <i>
      <x v="332"/>
    </i>
    <i>
      <x v="38"/>
    </i>
    <i>
      <x v="141"/>
    </i>
    <i>
      <x v="14"/>
    </i>
    <i>
      <x v="352"/>
    </i>
    <i>
      <x v="23"/>
    </i>
    <i>
      <x v="500"/>
    </i>
    <i>
      <x v="647"/>
    </i>
    <i>
      <x v="56"/>
    </i>
    <i>
      <x v="582"/>
    </i>
    <i>
      <x v="596"/>
    </i>
    <i>
      <x v="313"/>
    </i>
    <i>
      <x v="496"/>
    </i>
    <i>
      <x v="84"/>
    </i>
    <i>
      <x v="80"/>
    </i>
    <i>
      <x v="488"/>
    </i>
    <i>
      <x v="47"/>
    </i>
    <i>
      <x v="328"/>
    </i>
    <i>
      <x v="302"/>
    </i>
    <i>
      <x v="564"/>
    </i>
    <i>
      <x v="586"/>
    </i>
    <i>
      <x v="467"/>
    </i>
    <i>
      <x v="128"/>
    </i>
    <i>
      <x v="140"/>
    </i>
    <i>
      <x v="107"/>
    </i>
    <i>
      <x v="441"/>
    </i>
    <i>
      <x v="66"/>
    </i>
    <i>
      <x v="508"/>
    </i>
    <i>
      <x v="187"/>
    </i>
    <i>
      <x v="395"/>
    </i>
    <i>
      <x v="361"/>
    </i>
    <i>
      <x v="287"/>
    </i>
    <i>
      <x v="556"/>
    </i>
    <i>
      <x v="446"/>
    </i>
    <i>
      <x v="603"/>
    </i>
    <i>
      <x v="268"/>
    </i>
    <i>
      <x v="113"/>
    </i>
    <i>
      <x v="101"/>
    </i>
    <i>
      <x v="225"/>
    </i>
    <i>
      <x v="191"/>
    </i>
    <i>
      <x v="174"/>
    </i>
    <i>
      <x v="475"/>
    </i>
    <i>
      <x v="116"/>
    </i>
    <i>
      <x v="33"/>
    </i>
    <i>
      <x v="240"/>
    </i>
    <i>
      <x v="253"/>
    </i>
    <i>
      <x v="28"/>
    </i>
    <i>
      <x v="321"/>
    </i>
    <i>
      <x v="509"/>
    </i>
    <i>
      <x v="40"/>
    </i>
    <i>
      <x v="639"/>
    </i>
    <i>
      <x v="12"/>
    </i>
    <i>
      <x v="305"/>
    </i>
    <i>
      <x v="573"/>
    </i>
    <i>
      <x v="228"/>
    </i>
    <i>
      <x v="626"/>
    </i>
    <i>
      <x v="340"/>
    </i>
    <i>
      <x v="163"/>
    </i>
    <i>
      <x v="558"/>
    </i>
    <i>
      <x v="295"/>
    </i>
    <i>
      <x v="217"/>
    </i>
    <i>
      <x v="530"/>
    </i>
    <i>
      <x v="614"/>
    </i>
    <i>
      <x v="239"/>
    </i>
    <i>
      <x v="166"/>
    </i>
    <i>
      <x v="91"/>
    </i>
    <i>
      <x v="505"/>
    </i>
    <i>
      <x v="368"/>
    </i>
    <i>
      <x v="408"/>
    </i>
    <i>
      <x v="209"/>
    </i>
    <i>
      <x v="65"/>
    </i>
    <i>
      <x v="27"/>
    </i>
    <i>
      <x v="241"/>
    </i>
    <i>
      <x v="435"/>
    </i>
    <i>
      <x v="97"/>
    </i>
    <i>
      <x v="624"/>
    </i>
    <i>
      <x v="493"/>
    </i>
    <i>
      <x v="16"/>
    </i>
    <i>
      <x v="460"/>
    </i>
    <i>
      <x v="358"/>
    </i>
    <i>
      <x v="286"/>
    </i>
    <i>
      <x v="483"/>
    </i>
    <i>
      <x v="246"/>
    </i>
    <i>
      <x v="633"/>
    </i>
    <i>
      <x v="383"/>
    </i>
    <i>
      <x v="150"/>
    </i>
    <i>
      <x v="354"/>
    </i>
    <i>
      <x v="431"/>
    </i>
    <i>
      <x v="34"/>
    </i>
    <i>
      <x v="617"/>
    </i>
    <i>
      <x v="256"/>
    </i>
    <i>
      <x v="560"/>
    </i>
    <i>
      <x v="299"/>
    </i>
    <i>
      <x v="258"/>
    </i>
    <i>
      <x v="61"/>
    </i>
    <i>
      <x v="486"/>
    </i>
    <i>
      <x v="304"/>
    </i>
    <i>
      <x v="377"/>
    </i>
    <i>
      <x v="2"/>
    </i>
    <i>
      <x v="87"/>
    </i>
    <i>
      <x v="642"/>
    </i>
    <i>
      <x v="118"/>
    </i>
    <i>
      <x v="311"/>
    </i>
    <i>
      <x v="458"/>
    </i>
    <i>
      <x v="429"/>
    </i>
    <i>
      <x v="142"/>
    </i>
    <i>
      <x v="625"/>
    </i>
    <i>
      <x v="270"/>
    </i>
    <i>
      <x v="221"/>
    </i>
    <i>
      <x v="95"/>
    </i>
    <i>
      <x v="226"/>
    </i>
    <i>
      <x v="401"/>
    </i>
    <i>
      <x v="574"/>
    </i>
    <i>
      <x v="489"/>
    </i>
    <i>
      <x v="396"/>
    </i>
    <i>
      <x v="616"/>
    </i>
    <i>
      <x v="96"/>
    </i>
    <i>
      <x v="531"/>
    </i>
    <i>
      <x v="139"/>
    </i>
    <i>
      <x v="308"/>
    </i>
    <i>
      <x v="102"/>
    </i>
    <i>
      <x v="351"/>
    </i>
    <i>
      <x v="498"/>
    </i>
    <i>
      <x v="420"/>
    </i>
    <i>
      <x v="381"/>
    </i>
    <i>
      <x v="230"/>
    </i>
    <i>
      <x v="3"/>
    </i>
    <i>
      <x v="148"/>
    </i>
    <i>
      <x v="576"/>
    </i>
    <i>
      <x v="563"/>
    </i>
    <i>
      <x v="134"/>
    </i>
    <i>
      <x v="220"/>
    </i>
    <i>
      <x v="125"/>
    </i>
    <i>
      <x v="410"/>
    </i>
    <i>
      <x v="147"/>
    </i>
    <i>
      <x v="392"/>
    </i>
    <i>
      <x v="117"/>
    </i>
    <i>
      <x v="473"/>
    </i>
    <i>
      <x v="386"/>
    </i>
    <i>
      <x v="173"/>
    </i>
    <i>
      <x v="300"/>
    </i>
    <i>
      <x v="49"/>
    </i>
    <i>
      <x v="528"/>
    </i>
    <i>
      <x v="430"/>
    </i>
    <i>
      <x v="74"/>
    </i>
    <i>
      <x v="297"/>
    </i>
    <i>
      <x v="450"/>
    </i>
    <i>
      <x v="133"/>
    </i>
    <i>
      <x v="337"/>
    </i>
    <i>
      <x v="419"/>
    </i>
    <i>
      <x v="185"/>
    </i>
    <i>
      <x v="507"/>
    </i>
    <i>
      <x v="79"/>
    </i>
    <i>
      <x v="490"/>
    </i>
    <i>
      <x v="301"/>
    </i>
    <i>
      <x v="595"/>
    </i>
    <i>
      <x v="227"/>
    </i>
    <i>
      <x v="199"/>
    </i>
    <i>
      <x v="250"/>
    </i>
    <i>
      <x v="271"/>
    </i>
    <i>
      <x v="448"/>
    </i>
    <i>
      <x v="176"/>
    </i>
    <i>
      <x v="290"/>
    </i>
    <i>
      <x v="90"/>
    </i>
    <i>
      <x v="292"/>
    </i>
    <i>
      <x v="291"/>
    </i>
    <i>
      <x v="146"/>
    </i>
    <i>
      <x v="52"/>
    </i>
    <i>
      <x v="10"/>
    </i>
    <i>
      <x v="610"/>
    </i>
    <i>
      <x v="164"/>
    </i>
    <i>
      <x v="170"/>
    </i>
    <i>
      <x v="651"/>
    </i>
    <i>
      <x v="357"/>
    </i>
    <i>
      <x v="469"/>
    </i>
    <i>
      <x v="208"/>
    </i>
    <i>
      <x v="105"/>
    </i>
    <i>
      <x v="550"/>
    </i>
    <i>
      <x v="587"/>
    </i>
    <i>
      <x v="189"/>
    </i>
    <i>
      <x v="521"/>
    </i>
    <i>
      <x v="520"/>
    </i>
    <i>
      <x v="637"/>
    </i>
    <i>
      <x v="434"/>
    </i>
    <i>
      <x v="416"/>
    </i>
    <i>
      <x v="344"/>
    </i>
    <i>
      <x v="331"/>
    </i>
    <i>
      <x v="593"/>
    </i>
    <i>
      <x v="162"/>
    </i>
    <i>
      <x v="111"/>
    </i>
    <i>
      <x v="439"/>
    </i>
    <i>
      <x v="594"/>
    </i>
    <i>
      <x v="413"/>
    </i>
    <i>
      <x v="589"/>
    </i>
    <i>
      <x v="638"/>
    </i>
    <i>
      <x v="343"/>
    </i>
    <i>
      <x v="137"/>
    </i>
    <i>
      <x v="267"/>
    </i>
    <i>
      <x v="551"/>
    </i>
    <i>
      <x v="26"/>
    </i>
    <i>
      <x v="138"/>
    </i>
    <i>
      <x v="89"/>
    </i>
    <i>
      <x v="51"/>
    </i>
    <i>
      <x v="369"/>
    </i>
    <i>
      <x v="193"/>
    </i>
    <i>
      <x v="557"/>
    </i>
    <i>
      <x v="423"/>
    </i>
    <i>
      <x v="578"/>
    </i>
    <i>
      <x v="391"/>
    </i>
    <i>
      <x v="110"/>
    </i>
    <i>
      <x v="184"/>
    </i>
    <i>
      <x v="86"/>
    </i>
    <i>
      <x v="641"/>
    </i>
    <i>
      <x v="389"/>
    </i>
    <i>
      <x v="418"/>
    </i>
    <i>
      <x v="245"/>
    </i>
    <i>
      <x v="346"/>
    </i>
    <i>
      <x v="349"/>
    </i>
    <i>
      <x v="145"/>
    </i>
    <i>
      <x v="108"/>
    </i>
    <i>
      <x v="444"/>
    </i>
    <i>
      <x v="216"/>
    </i>
    <i>
      <x v="553"/>
    </i>
    <i>
      <x v="238"/>
    </i>
    <i>
      <x v="197"/>
    </i>
    <i>
      <x v="296"/>
    </i>
    <i>
      <x v="54"/>
    </i>
    <i>
      <x v="180"/>
    </i>
    <i>
      <x v="124"/>
    </i>
    <i>
      <x v="201"/>
    </i>
    <i>
      <x v="294"/>
    </i>
    <i>
      <x v="583"/>
    </i>
    <i>
      <x v="597"/>
    </i>
    <i>
      <x v="607"/>
    </i>
    <i>
      <x v="482"/>
    </i>
    <i>
      <x v="231"/>
    </i>
    <i>
      <x v="177"/>
    </i>
    <i>
      <x v="252"/>
    </i>
    <i>
      <x v="577"/>
    </i>
    <i>
      <x v="83"/>
    </i>
    <i>
      <x v="136"/>
    </i>
    <i>
      <x v="303"/>
    </i>
    <i>
      <x v="411"/>
    </i>
    <i>
      <x v="31"/>
    </i>
    <i>
      <x v="608"/>
    </i>
    <i>
      <x v="41"/>
    </i>
    <i>
      <x v="277"/>
    </i>
    <i>
      <x v="575"/>
    </i>
    <i>
      <x v="602"/>
    </i>
    <i>
      <x v="380"/>
    </i>
    <i>
      <x v="20"/>
    </i>
    <i>
      <x v="168"/>
    </i>
    <i>
      <x v="631"/>
    </i>
    <i>
      <x v="281"/>
    </i>
    <i>
      <x v="203"/>
    </i>
    <i>
      <x v="515"/>
    </i>
    <i>
      <x v="555"/>
    </i>
    <i>
      <x v="175"/>
    </i>
    <i>
      <x v="285"/>
    </i>
    <i>
      <x v="329"/>
    </i>
    <i>
      <x v="568"/>
    </i>
    <i>
      <x v="537"/>
    </i>
    <i>
      <x v="422"/>
    </i>
    <i>
      <x v="374"/>
    </i>
    <i>
      <x v="261"/>
    </i>
    <i>
      <x v="356"/>
    </i>
    <i>
      <x v="157"/>
    </i>
    <i>
      <x v="37"/>
    </i>
    <i>
      <x v="622"/>
    </i>
    <i>
      <x v="161"/>
    </i>
    <i>
      <x v="121"/>
    </i>
    <i>
      <x v="407"/>
    </i>
    <i>
      <x v="400"/>
    </i>
    <i>
      <x v="214"/>
    </i>
    <i>
      <x v="402"/>
    </i>
    <i>
      <x v="257"/>
    </i>
    <i>
      <x v="179"/>
    </i>
    <i>
      <x v="15"/>
    </i>
    <i>
      <x v="554"/>
    </i>
    <i>
      <x v="106"/>
    </i>
    <i>
      <x v="135"/>
    </i>
    <i>
      <x v="387"/>
    </i>
    <i>
      <x v="548"/>
    </i>
    <i>
      <x v="218"/>
    </i>
    <i>
      <x v="129"/>
    </i>
    <i>
      <x v="615"/>
    </i>
    <i>
      <x v="92"/>
    </i>
    <i>
      <x v="527"/>
    </i>
    <i>
      <x v="103"/>
    </i>
    <i>
      <x v="438"/>
    </i>
    <i>
      <x v="17"/>
    </i>
    <i>
      <x v="569"/>
    </i>
    <i>
      <x v="206"/>
    </i>
    <i>
      <x v="405"/>
    </i>
    <i>
      <x v="572"/>
    </i>
    <i>
      <x v="649"/>
    </i>
    <i>
      <x v="347"/>
    </i>
    <i>
      <x v="13"/>
    </i>
    <i>
      <x v="390"/>
    </i>
    <i>
      <x v="237"/>
    </i>
    <i>
      <x v="278"/>
    </i>
    <i>
      <x v="1"/>
    </i>
    <i>
      <x v="98"/>
    </i>
    <i>
      <x v="561"/>
    </i>
    <i>
      <x v="234"/>
    </i>
    <i>
      <x v="462"/>
    </i>
    <i>
      <x v="499"/>
    </i>
    <i>
      <x v="64"/>
    </i>
    <i>
      <x v="43"/>
    </i>
    <i>
      <x v="484"/>
    </i>
    <i>
      <x v="494"/>
    </i>
    <i>
      <x v="114"/>
    </i>
    <i>
      <x v="30"/>
    </i>
    <i>
      <x v="82"/>
    </i>
    <i>
      <x v="385"/>
    </i>
    <i>
      <x v="200"/>
    </i>
    <i>
      <x v="333"/>
    </i>
    <i>
      <x v="341"/>
    </i>
    <i>
      <x v="635"/>
    </i>
    <i>
      <x v="611"/>
    </i>
    <i>
      <x v="25"/>
    </i>
    <i>
      <x v="11"/>
    </i>
    <i>
      <x v="156"/>
    </i>
    <i>
      <x v="393"/>
    </i>
    <i>
      <x v="195"/>
    </i>
    <i>
      <x v="461"/>
    </i>
    <i>
      <x v="131"/>
    </i>
    <i>
      <x v="590"/>
    </i>
    <i>
      <x v="581"/>
    </i>
    <i>
      <x v="104"/>
    </i>
    <i>
      <x v="539"/>
    </i>
    <i>
      <x v="276"/>
    </i>
    <i>
      <x v="279"/>
    </i>
    <i>
      <x v="229"/>
    </i>
    <i>
      <x v="320"/>
    </i>
    <i>
      <x v="487"/>
    </i>
    <i>
      <x v="265"/>
    </i>
    <i>
      <x v="372"/>
    </i>
    <i>
      <x v="314"/>
    </i>
    <i>
      <x v="421"/>
    </i>
    <i>
      <x v="273"/>
    </i>
    <i>
      <x v="45"/>
    </i>
    <i>
      <x v="644"/>
    </i>
    <i>
      <x v="342"/>
    </i>
    <i>
      <x v="126"/>
    </i>
    <i>
      <x v="153"/>
    </i>
    <i>
      <x v="224"/>
    </i>
    <i>
      <x v="21"/>
    </i>
    <i>
      <x v="504"/>
    </i>
    <i>
      <x v="188"/>
    </i>
    <i>
      <x v="549"/>
    </i>
    <i>
      <x v="546"/>
    </i>
    <i>
      <x v="501"/>
    </i>
    <i>
      <x v="646"/>
    </i>
    <i>
      <x v="76"/>
    </i>
    <i>
      <x v="178"/>
    </i>
    <i>
      <x v="388"/>
    </i>
    <i>
      <x v="476"/>
    </i>
    <i>
      <x v="433"/>
    </i>
    <i>
      <x v="132"/>
    </i>
    <i>
      <x v="348"/>
    </i>
    <i>
      <x v="50"/>
    </i>
    <i>
      <x v="119"/>
    </i>
    <i>
      <x v="6"/>
    </i>
    <i>
      <x v="323"/>
    </i>
    <i>
      <x v="112"/>
    </i>
    <i>
      <x v="183"/>
    </i>
    <i>
      <x v="154"/>
    </i>
    <i>
      <x v="29"/>
    </i>
    <i>
      <x v="436"/>
    </i>
    <i>
      <x v="567"/>
    </i>
    <i>
      <x v="109"/>
    </i>
    <i>
      <x v="512"/>
    </i>
    <i>
      <x v="480"/>
    </i>
    <i>
      <x v="144"/>
    </i>
    <i>
      <x v="535"/>
    </i>
    <i>
      <x v="99"/>
    </i>
    <i>
      <x v="618"/>
    </i>
    <i>
      <x v="236"/>
    </i>
    <i>
      <x v="440"/>
    </i>
    <i>
      <x v="289"/>
    </i>
    <i>
      <x v="584"/>
    </i>
    <i>
      <x v="251"/>
    </i>
    <i>
      <x v="524"/>
    </i>
    <i>
      <x v="545"/>
    </i>
    <i>
      <x v="81"/>
    </i>
    <i>
      <x v="533"/>
    </i>
    <i>
      <x v="254"/>
    </i>
    <i>
      <x v="319"/>
    </i>
    <i>
      <x v="283"/>
    </i>
    <i>
      <x v="222"/>
    </i>
    <i>
      <x v="399"/>
    </i>
    <i>
      <x v="652"/>
    </i>
    <i>
      <x v="127"/>
    </i>
    <i>
      <x v="613"/>
    </i>
    <i>
      <x v="322"/>
    </i>
    <i>
      <x v="71"/>
    </i>
    <i>
      <x v="559"/>
    </i>
    <i>
      <x v="198"/>
    </i>
    <i>
      <x v="585"/>
    </i>
    <i>
      <x v="513"/>
    </i>
    <i>
      <x v="599"/>
    </i>
    <i>
      <x v="510"/>
    </i>
    <i>
      <x v="247"/>
    </i>
    <i>
      <x v="9"/>
    </i>
    <i>
      <x v="120"/>
    </i>
    <i>
      <x v="315"/>
    </i>
    <i>
      <x v="85"/>
    </i>
    <i>
      <x v="588"/>
    </i>
    <i>
      <x v="123"/>
    </i>
    <i>
      <x v="382"/>
    </i>
    <i>
      <x v="525"/>
    </i>
    <i>
      <x v="318"/>
    </i>
    <i>
      <x v="432"/>
    </i>
    <i>
      <x v="443"/>
    </i>
    <i>
      <x v="59"/>
    </i>
    <i>
      <x v="255"/>
    </i>
    <i>
      <x v="570"/>
    </i>
    <i>
      <x v="449"/>
    </i>
    <i>
      <x v="600"/>
    </i>
    <i>
      <x v="453"/>
    </i>
    <i>
      <x v="445"/>
    </i>
    <i>
      <x v="288"/>
    </i>
    <i>
      <x v="330"/>
    </i>
    <i>
      <x v="371"/>
    </i>
    <i>
      <x v="623"/>
    </i>
    <i>
      <x v="601"/>
    </i>
    <i>
      <x/>
    </i>
    <i>
      <x v="534"/>
    </i>
    <i>
      <x v="621"/>
    </i>
    <i>
      <x v="143"/>
    </i>
    <i>
      <x v="339"/>
    </i>
    <i>
      <x v="609"/>
    </i>
    <i>
      <x v="115"/>
    </i>
    <i>
      <x v="470"/>
    </i>
    <i>
      <x v="363"/>
    </i>
    <i>
      <x v="159"/>
    </i>
    <i>
      <x v="280"/>
    </i>
    <i>
      <x v="233"/>
    </i>
    <i>
      <x v="202"/>
    </i>
    <i>
      <x v="207"/>
    </i>
    <i>
      <x v="503"/>
    </i>
    <i>
      <x v="284"/>
    </i>
    <i>
      <x v="360"/>
    </i>
    <i>
      <x v="312"/>
    </i>
    <i>
      <x v="160"/>
    </i>
    <i>
      <x v="44"/>
    </i>
    <i>
      <x v="455"/>
    </i>
    <i>
      <x v="519"/>
    </i>
    <i>
      <x v="514"/>
    </i>
    <i>
      <x v="8"/>
    </i>
    <i>
      <x v="502"/>
    </i>
    <i>
      <x v="479"/>
    </i>
    <i>
      <x v="605"/>
    </i>
    <i>
      <x v="645"/>
    </i>
    <i>
      <x v="634"/>
    </i>
    <i>
      <x v="636"/>
    </i>
    <i>
      <x v="394"/>
    </i>
    <i>
      <x v="378"/>
    </i>
    <i>
      <x v="149"/>
    </i>
    <i>
      <x v="359"/>
    </i>
    <i>
      <x v="264"/>
    </i>
    <i>
      <x v="495"/>
    </i>
    <i>
      <x v="543"/>
    </i>
    <i>
      <x v="338"/>
    </i>
    <i>
      <x v="73"/>
    </i>
    <i>
      <x v="598"/>
    </i>
    <i>
      <x v="497"/>
    </i>
    <i>
      <x v="529"/>
    </i>
    <i>
      <x v="427"/>
    </i>
    <i>
      <x v="365"/>
    </i>
    <i>
      <x v="464"/>
    </i>
    <i>
      <x v="452"/>
    </i>
    <i>
      <x v="192"/>
    </i>
    <i>
      <x v="171"/>
    </i>
    <i>
      <x v="367"/>
    </i>
    <i>
      <x v="465"/>
    </i>
    <i>
      <x v="516"/>
    </i>
    <i>
      <x v="447"/>
    </i>
    <i>
      <x v="266"/>
    </i>
    <i>
      <x v="72"/>
    </i>
    <i>
      <x v="397"/>
    </i>
    <i>
      <x v="472"/>
    </i>
    <i>
      <x v="350"/>
    </i>
    <i>
      <x v="541"/>
    </i>
    <i>
      <x v="474"/>
    </i>
    <i>
      <x v="409"/>
    </i>
    <i>
      <x v="523"/>
    </i>
    <i>
      <x v="376"/>
    </i>
    <i>
      <x v="18"/>
    </i>
    <i>
      <x v="263"/>
    </i>
    <i>
      <x v="375"/>
    </i>
    <i>
      <x v="151"/>
    </i>
    <i>
      <x v="282"/>
    </i>
    <i>
      <x v="456"/>
    </i>
    <i>
      <x v="204"/>
    </i>
    <i>
      <x v="275"/>
    </i>
    <i>
      <x v="248"/>
    </i>
    <i>
      <x v="580"/>
    </i>
    <i>
      <x v="53"/>
    </i>
    <i>
      <x v="46"/>
    </i>
    <i>
      <x v="466"/>
    </i>
    <i>
      <x v="24"/>
    </i>
    <i>
      <x v="35"/>
    </i>
    <i>
      <x v="306"/>
    </i>
    <i>
      <x v="542"/>
    </i>
    <i>
      <x v="36"/>
    </i>
    <i>
      <x v="459"/>
    </i>
    <i>
      <x v="293"/>
    </i>
    <i>
      <x v="77"/>
    </i>
    <i>
      <x v="353"/>
    </i>
    <i>
      <x v="334"/>
    </i>
    <i>
      <x v="379"/>
    </i>
    <i>
      <x v="310"/>
    </i>
    <i>
      <x v="414"/>
    </i>
    <i>
      <x v="417"/>
    </i>
    <i>
      <x v="526"/>
    </i>
    <i>
      <x v="362"/>
    </i>
    <i>
      <x v="547"/>
    </i>
    <i>
      <x v="506"/>
    </i>
    <i>
      <x v="540"/>
    </i>
    <i>
      <x v="640"/>
    </i>
    <i>
      <x v="384"/>
    </i>
    <i>
      <x v="606"/>
    </i>
    <i>
      <x v="316"/>
    </i>
    <i>
      <x v="249"/>
    </i>
    <i>
      <x v="243"/>
    </i>
    <i>
      <x v="172"/>
    </i>
    <i>
      <x v="169"/>
    </i>
    <i>
      <x v="451"/>
    </i>
    <i>
      <x v="345"/>
    </i>
    <i>
      <x v="219"/>
    </i>
    <i>
      <x v="260"/>
    </i>
    <i>
      <x v="532"/>
    </i>
    <i>
      <x v="485"/>
    </i>
    <i>
      <x v="259"/>
    </i>
    <i>
      <x v="196"/>
    </i>
    <i>
      <x v="7"/>
    </i>
    <i>
      <x v="518"/>
    </i>
    <i>
      <x v="181"/>
    </i>
    <i>
      <x v="155"/>
    </i>
    <i>
      <x v="478"/>
    </i>
    <i>
      <x v="182"/>
    </i>
    <i>
      <x v="324"/>
    </i>
    <i>
      <x v="373"/>
    </i>
    <i>
      <x v="463"/>
    </i>
    <i>
      <x v="62"/>
    </i>
    <i>
      <x v="522"/>
    </i>
  </rowItems>
  <colFields count="1">
    <field x="-2"/>
  </colFields>
  <colItems count="3">
    <i>
      <x/>
    </i>
    <i i="1">
      <x v="1"/>
    </i>
    <i i="2">
      <x v="2"/>
    </i>
  </colItems>
  <pageFields count="6">
    <pageField fld="13" item="0" hier="-1"/>
    <pageField fld="7" hier="-1"/>
    <pageField fld="6" hier="-1"/>
    <pageField fld="3" hier="-1"/>
    <pageField fld="1" hier="-1"/>
    <pageField fld="2" hier="-1"/>
  </pageFields>
  <dataFields count="3">
    <dataField name="Cost" fld="11" baseField="0" baseItem="0"/>
    <dataField name="Sum of Gross Profit" fld="12" baseField="0" baseItem="0"/>
    <dataField name="Sales" fld="10" baseField="6" baseItem="0" numFmtId="164"/>
  </dataFields>
  <formats count="12">
    <format dxfId="41">
      <pivotArea dataOnly="0" labelOnly="1" outline="0" axis="axisValues" fieldPosition="0"/>
    </format>
    <format dxfId="40">
      <pivotArea outline="0" collapsedLevelsAreSubtotals="1" fieldPosition="0"/>
    </format>
    <format dxfId="39">
      <pivotArea type="all" dataOnly="0" outline="0" fieldPosition="0"/>
    </format>
    <format dxfId="38">
      <pivotArea outline="0" collapsedLevelsAreSubtotals="1" fieldPosition="0"/>
    </format>
    <format dxfId="37">
      <pivotArea field="6" type="button" dataOnly="0" labelOnly="1" outline="0" axis="axisPage" fieldPosition="2"/>
    </format>
    <format dxfId="36">
      <pivotArea dataOnly="0" labelOnly="1" grandRow="1" outline="0" fieldPosition="0"/>
    </format>
    <format dxfId="35">
      <pivotArea dataOnly="0" labelOnly="1" outline="0" axis="axisValues" fieldPosition="0"/>
    </format>
    <format dxfId="34">
      <pivotArea type="all" dataOnly="0" outline="0" fieldPosition="0"/>
    </format>
    <format dxfId="33">
      <pivotArea outline="0" collapsedLevelsAreSubtotals="1" fieldPosition="0"/>
    </format>
    <format dxfId="32">
      <pivotArea field="6" type="button" dataOnly="0" labelOnly="1" outline="0" axis="axisPage" fieldPosition="2"/>
    </format>
    <format dxfId="31">
      <pivotArea dataOnly="0" labelOnly="1" grandRow="1" outline="0" fieldPosition="0"/>
    </format>
    <format dxfId="30">
      <pivotArea dataOnly="0" labelOnly="1" outline="0" axis="axisValues" fieldPosition="0"/>
    </format>
  </formats>
  <chartFormats count="2">
    <chartFormat chart="0" format="0" series="1">
      <pivotArea type="data" outline="0" fieldPosition="0">
        <references count="1">
          <reference field="4294967294" count="1" selected="0">
            <x v="2"/>
          </reference>
        </references>
      </pivotArea>
    </chartFormat>
    <chartFormat chart="1"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Debter_segment_revenue"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2" rowHeaderCaption="CATEGORY">
  <location ref="B11:E54" firstHeaderRow="0" firstDataRow="1" firstDataCol="1" rowPageCount="5" colPageCount="1"/>
  <pivotFields count="19">
    <pivotField showAll="0"/>
    <pivotField axis="axisPage" showAll="0">
      <items count="2">
        <item x="0"/>
        <item t="default"/>
      </items>
    </pivotField>
    <pivotField axis="axisPage" multipleItemSelectionAllowed="1" showAll="0">
      <items count="7">
        <item x="0"/>
        <item x="1"/>
        <item x="2"/>
        <item x="3"/>
        <item x="4"/>
        <item x="5"/>
        <item t="default"/>
      </items>
    </pivotField>
    <pivotField axis="axisPage" showAll="0" sortType="ascending">
      <items count="4">
        <item x="0"/>
        <item x="1"/>
        <item x="2"/>
        <item t="default"/>
      </items>
    </pivotField>
    <pivotField showAll="0" sortType="descending">
      <items count="654">
        <item x="0"/>
        <item x="555"/>
        <item x="1"/>
        <item x="556"/>
        <item x="2"/>
        <item x="3"/>
        <item x="557"/>
        <item x="558"/>
        <item x="441"/>
        <item x="559"/>
        <item x="4"/>
        <item x="5"/>
        <item x="6"/>
        <item x="7"/>
        <item x="8"/>
        <item x="9"/>
        <item x="379"/>
        <item x="10"/>
        <item x="567"/>
        <item x="11"/>
        <item x="12"/>
        <item x="13"/>
        <item x="14"/>
        <item x="15"/>
        <item x="16"/>
        <item x="442"/>
        <item x="17"/>
        <item x="18"/>
        <item x="19"/>
        <item x="20"/>
        <item x="21"/>
        <item x="22"/>
        <item x="23"/>
        <item x="24"/>
        <item x="560"/>
        <item x="561"/>
        <item x="25"/>
        <item x="26"/>
        <item x="27"/>
        <item x="28"/>
        <item x="29"/>
        <item x="30"/>
        <item x="31"/>
        <item x="443"/>
        <item x="613"/>
        <item x="444"/>
        <item x="602"/>
        <item x="32"/>
        <item x="33"/>
        <item x="380"/>
        <item x="381"/>
        <item x="537"/>
        <item x="538"/>
        <item x="636"/>
        <item x="382"/>
        <item x="383"/>
        <item x="384"/>
        <item x="385"/>
        <item x="386"/>
        <item x="611"/>
        <item x="387"/>
        <item x="539"/>
        <item x="388"/>
        <item x="389"/>
        <item x="390"/>
        <item x="391"/>
        <item x="392"/>
        <item x="393"/>
        <item x="394"/>
        <item x="395"/>
        <item x="396"/>
        <item x="397"/>
        <item x="590"/>
        <item x="540"/>
        <item x="398"/>
        <item x="399"/>
        <item x="541"/>
        <item x="651"/>
        <item x="400"/>
        <item x="401"/>
        <item x="542"/>
        <item x="402"/>
        <item x="403"/>
        <item x="404"/>
        <item x="405"/>
        <item x="591"/>
        <item x="592"/>
        <item x="406"/>
        <item x="407"/>
        <item x="543"/>
        <item x="408"/>
        <item x="544"/>
        <item x="409"/>
        <item x="410"/>
        <item x="411"/>
        <item x="593"/>
        <item x="412"/>
        <item x="413"/>
        <item x="414"/>
        <item x="415"/>
        <item x="416"/>
        <item x="417"/>
        <item x="594"/>
        <item x="418"/>
        <item x="595"/>
        <item x="545"/>
        <item x="419"/>
        <item x="420"/>
        <item x="421"/>
        <item x="596"/>
        <item x="422"/>
        <item x="423"/>
        <item x="424"/>
        <item x="425"/>
        <item x="426"/>
        <item x="546"/>
        <item x="547"/>
        <item x="427"/>
        <item x="548"/>
        <item x="549"/>
        <item x="428"/>
        <item x="550"/>
        <item x="429"/>
        <item x="430"/>
        <item x="652"/>
        <item x="551"/>
        <item x="597"/>
        <item x="431"/>
        <item x="432"/>
        <item x="433"/>
        <item x="434"/>
        <item x="552"/>
        <item x="598"/>
        <item x="435"/>
        <item x="553"/>
        <item x="637"/>
        <item x="599"/>
        <item x="612"/>
        <item x="554"/>
        <item x="436"/>
        <item x="437"/>
        <item x="438"/>
        <item x="600"/>
        <item x="439"/>
        <item x="440"/>
        <item x="601"/>
        <item x="638"/>
        <item x="107"/>
        <item x="108"/>
        <item x="620"/>
        <item x="109"/>
        <item x="568"/>
        <item x="110"/>
        <item x="111"/>
        <item x="112"/>
        <item x="460"/>
        <item x="113"/>
        <item x="569"/>
        <item x="114"/>
        <item x="461"/>
        <item x="115"/>
        <item x="462"/>
        <item x="116"/>
        <item x="117"/>
        <item x="118"/>
        <item x="119"/>
        <item x="120"/>
        <item x="121"/>
        <item x="463"/>
        <item x="642"/>
        <item x="464"/>
        <item x="570"/>
        <item x="122"/>
        <item x="123"/>
        <item x="124"/>
        <item x="125"/>
        <item x="126"/>
        <item x="127"/>
        <item x="128"/>
        <item x="129"/>
        <item x="130"/>
        <item x="131"/>
        <item x="132"/>
        <item x="133"/>
        <item x="134"/>
        <item x="605"/>
        <item x="135"/>
        <item x="136"/>
        <item x="137"/>
        <item x="138"/>
        <item x="139"/>
        <item x="465"/>
        <item x="571"/>
        <item x="140"/>
        <item x="141"/>
        <item x="142"/>
        <item x="621"/>
        <item x="466"/>
        <item x="143"/>
        <item x="144"/>
        <item x="467"/>
        <item x="468"/>
        <item x="145"/>
        <item x="469"/>
        <item x="470"/>
        <item x="146"/>
        <item x="471"/>
        <item x="622"/>
        <item x="147"/>
        <item x="148"/>
        <item x="149"/>
        <item x="150"/>
        <item x="151"/>
        <item x="152"/>
        <item x="153"/>
        <item x="472"/>
        <item x="154"/>
        <item x="155"/>
        <item x="473"/>
        <item x="156"/>
        <item x="157"/>
        <item x="158"/>
        <item x="159"/>
        <item x="160"/>
        <item x="161"/>
        <item x="162"/>
        <item x="163"/>
        <item x="474"/>
        <item x="164"/>
        <item x="475"/>
        <item x="165"/>
        <item x="166"/>
        <item x="167"/>
        <item x="168"/>
        <item x="169"/>
        <item x="476"/>
        <item x="477"/>
        <item x="478"/>
        <item x="170"/>
        <item x="171"/>
        <item x="479"/>
        <item x="172"/>
        <item x="173"/>
        <item x="174"/>
        <item x="175"/>
        <item x="572"/>
        <item x="176"/>
        <item x="177"/>
        <item x="643"/>
        <item x="480"/>
        <item x="178"/>
        <item x="179"/>
        <item x="180"/>
        <item x="181"/>
        <item x="182"/>
        <item x="183"/>
        <item x="184"/>
        <item x="185"/>
        <item x="186"/>
        <item x="187"/>
        <item x="188"/>
        <item x="189"/>
        <item x="190"/>
        <item x="191"/>
        <item x="192"/>
        <item x="193"/>
        <item x="481"/>
        <item x="194"/>
        <item x="195"/>
        <item x="196"/>
        <item x="197"/>
        <item x="198"/>
        <item x="199"/>
        <item x="200"/>
        <item x="201"/>
        <item x="482"/>
        <item x="202"/>
        <item x="203"/>
        <item x="483"/>
        <item x="204"/>
        <item x="573"/>
        <item x="205"/>
        <item x="206"/>
        <item x="207"/>
        <item x="208"/>
        <item x="209"/>
        <item x="210"/>
        <item x="211"/>
        <item x="212"/>
        <item x="213"/>
        <item x="214"/>
        <item x="484"/>
        <item x="215"/>
        <item x="485"/>
        <item x="216"/>
        <item x="217"/>
        <item x="218"/>
        <item x="486"/>
        <item x="487"/>
        <item x="219"/>
        <item x="220"/>
        <item x="221"/>
        <item x="222"/>
        <item x="223"/>
        <item x="224"/>
        <item x="488"/>
        <item x="225"/>
        <item x="226"/>
        <item x="489"/>
        <item x="227"/>
        <item x="574"/>
        <item x="623"/>
        <item x="490"/>
        <item x="228"/>
        <item x="229"/>
        <item x="575"/>
        <item x="644"/>
        <item x="230"/>
        <item x="645"/>
        <item x="491"/>
        <item x="606"/>
        <item x="231"/>
        <item x="232"/>
        <item x="576"/>
        <item x="233"/>
        <item x="234"/>
        <item x="235"/>
        <item x="577"/>
        <item x="236"/>
        <item x="492"/>
        <item x="493"/>
        <item x="237"/>
        <item x="238"/>
        <item x="239"/>
        <item x="624"/>
        <item x="240"/>
        <item x="241"/>
        <item x="242"/>
        <item x="243"/>
        <item x="244"/>
        <item x="245"/>
        <item x="246"/>
        <item x="247"/>
        <item x="248"/>
        <item x="646"/>
        <item x="647"/>
        <item x="249"/>
        <item x="250"/>
        <item x="251"/>
        <item x="494"/>
        <item x="578"/>
        <item x="625"/>
        <item x="495"/>
        <item x="252"/>
        <item x="253"/>
        <item x="254"/>
        <item x="255"/>
        <item x="256"/>
        <item x="257"/>
        <item x="648"/>
        <item x="258"/>
        <item x="259"/>
        <item x="260"/>
        <item x="626"/>
        <item x="261"/>
        <item x="496"/>
        <item x="262"/>
        <item x="263"/>
        <item x="264"/>
        <item x="265"/>
        <item x="497"/>
        <item x="266"/>
        <item x="267"/>
        <item x="268"/>
        <item x="498"/>
        <item x="499"/>
        <item x="500"/>
        <item x="269"/>
        <item x="270"/>
        <item x="271"/>
        <item x="272"/>
        <item x="273"/>
        <item x="274"/>
        <item x="275"/>
        <item x="276"/>
        <item x="277"/>
        <item x="278"/>
        <item x="279"/>
        <item x="501"/>
        <item x="280"/>
        <item x="281"/>
        <item x="282"/>
        <item x="502"/>
        <item x="503"/>
        <item x="627"/>
        <item x="283"/>
        <item x="284"/>
        <item x="504"/>
        <item x="285"/>
        <item x="579"/>
        <item x="286"/>
        <item x="287"/>
        <item x="288"/>
        <item x="289"/>
        <item x="290"/>
        <item x="291"/>
        <item x="292"/>
        <item x="505"/>
        <item x="293"/>
        <item x="506"/>
        <item x="294"/>
        <item x="295"/>
        <item x="507"/>
        <item x="296"/>
        <item x="508"/>
        <item x="297"/>
        <item x="580"/>
        <item x="509"/>
        <item x="510"/>
        <item x="298"/>
        <item x="628"/>
        <item x="299"/>
        <item x="300"/>
        <item x="511"/>
        <item x="301"/>
        <item x="302"/>
        <item x="303"/>
        <item x="304"/>
        <item x="305"/>
        <item x="306"/>
        <item x="307"/>
        <item x="308"/>
        <item x="629"/>
        <item x="512"/>
        <item x="309"/>
        <item x="513"/>
        <item x="514"/>
        <item x="310"/>
        <item x="515"/>
        <item x="581"/>
        <item x="311"/>
        <item x="630"/>
        <item x="312"/>
        <item x="516"/>
        <item x="313"/>
        <item x="314"/>
        <item x="315"/>
        <item x="582"/>
        <item x="316"/>
        <item x="317"/>
        <item x="517"/>
        <item x="518"/>
        <item x="519"/>
        <item x="318"/>
        <item x="520"/>
        <item x="319"/>
        <item x="521"/>
        <item x="320"/>
        <item x="321"/>
        <item x="322"/>
        <item x="323"/>
        <item x="324"/>
        <item x="325"/>
        <item x="326"/>
        <item x="327"/>
        <item x="328"/>
        <item x="329"/>
        <item x="330"/>
        <item x="331"/>
        <item x="522"/>
        <item x="523"/>
        <item x="332"/>
        <item x="333"/>
        <item x="334"/>
        <item x="335"/>
        <item x="336"/>
        <item x="583"/>
        <item x="337"/>
        <item x="649"/>
        <item x="631"/>
        <item x="632"/>
        <item x="338"/>
        <item x="339"/>
        <item x="524"/>
        <item x="340"/>
        <item x="341"/>
        <item x="525"/>
        <item x="342"/>
        <item x="343"/>
        <item x="344"/>
        <item x="526"/>
        <item x="345"/>
        <item x="584"/>
        <item x="346"/>
        <item x="347"/>
        <item x="348"/>
        <item x="527"/>
        <item x="349"/>
        <item x="350"/>
        <item x="528"/>
        <item x="351"/>
        <item x="352"/>
        <item x="353"/>
        <item x="354"/>
        <item x="355"/>
        <item x="529"/>
        <item x="356"/>
        <item x="357"/>
        <item x="358"/>
        <item x="359"/>
        <item x="650"/>
        <item x="607"/>
        <item x="530"/>
        <item x="531"/>
        <item x="360"/>
        <item x="361"/>
        <item x="585"/>
        <item x="362"/>
        <item x="363"/>
        <item x="364"/>
        <item x="586"/>
        <item x="365"/>
        <item x="366"/>
        <item x="532"/>
        <item x="633"/>
        <item x="533"/>
        <item x="608"/>
        <item x="367"/>
        <item x="368"/>
        <item x="369"/>
        <item x="370"/>
        <item x="371"/>
        <item x="534"/>
        <item x="372"/>
        <item x="373"/>
        <item x="587"/>
        <item x="535"/>
        <item x="588"/>
        <item x="374"/>
        <item x="375"/>
        <item x="589"/>
        <item x="609"/>
        <item x="536"/>
        <item x="610"/>
        <item x="376"/>
        <item x="377"/>
        <item x="378"/>
        <item x="634"/>
        <item x="635"/>
        <item x="34"/>
        <item x="35"/>
        <item x="562"/>
        <item x="36"/>
        <item x="37"/>
        <item x="639"/>
        <item x="445"/>
        <item x="38"/>
        <item x="39"/>
        <item x="40"/>
        <item x="41"/>
        <item x="42"/>
        <item x="43"/>
        <item x="44"/>
        <item x="446"/>
        <item x="45"/>
        <item x="46"/>
        <item x="47"/>
        <item x="447"/>
        <item x="448"/>
        <item x="48"/>
        <item x="449"/>
        <item x="49"/>
        <item x="450"/>
        <item x="451"/>
        <item x="50"/>
        <item x="51"/>
        <item x="52"/>
        <item x="53"/>
        <item x="54"/>
        <item x="55"/>
        <item x="452"/>
        <item x="56"/>
        <item x="57"/>
        <item x="453"/>
        <item x="58"/>
        <item x="59"/>
        <item x="60"/>
        <item x="61"/>
        <item x="62"/>
        <item x="63"/>
        <item x="563"/>
        <item x="64"/>
        <item x="65"/>
        <item x="454"/>
        <item x="66"/>
        <item x="67"/>
        <item x="68"/>
        <item x="69"/>
        <item x="70"/>
        <item x="564"/>
        <item x="71"/>
        <item x="72"/>
        <item x="73"/>
        <item x="74"/>
        <item x="75"/>
        <item x="603"/>
        <item x="614"/>
        <item x="76"/>
        <item x="77"/>
        <item x="78"/>
        <item x="79"/>
        <item x="455"/>
        <item x="80"/>
        <item x="640"/>
        <item x="81"/>
        <item x="456"/>
        <item x="82"/>
        <item x="83"/>
        <item x="615"/>
        <item x="84"/>
        <item x="85"/>
        <item x="565"/>
        <item x="457"/>
        <item x="604"/>
        <item x="86"/>
        <item x="87"/>
        <item x="458"/>
        <item x="88"/>
        <item x="89"/>
        <item x="90"/>
        <item x="91"/>
        <item x="92"/>
        <item x="93"/>
        <item x="94"/>
        <item x="459"/>
        <item x="95"/>
        <item x="96"/>
        <item x="97"/>
        <item x="98"/>
        <item x="99"/>
        <item x="100"/>
        <item x="101"/>
        <item x="102"/>
        <item x="103"/>
        <item x="104"/>
        <item x="641"/>
        <item x="616"/>
        <item x="105"/>
        <item x="106"/>
        <item x="617"/>
        <item x="566"/>
        <item x="618"/>
        <item x="619"/>
        <item t="default"/>
      </items>
      <autoSortScope>
        <pivotArea dataOnly="0" outline="0" fieldPosition="0">
          <references count="1">
            <reference field="4294967294" count="1" selected="0">
              <x v="2"/>
            </reference>
          </references>
        </pivotArea>
      </autoSortScope>
    </pivotField>
    <pivotField showAll="0">
      <items count="3">
        <item x="1"/>
        <item x="0"/>
        <item t="default"/>
      </items>
    </pivotField>
    <pivotField axis="axisPage" multipleItemSelectionAllowed="1" showAll="0" sortType="descending">
      <items count="13">
        <item x="11"/>
        <item x="0"/>
        <item x="7"/>
        <item x="9"/>
        <item x="1"/>
        <item x="5"/>
        <item x="2"/>
        <item x="8"/>
        <item x="3"/>
        <item x="4"/>
        <item x="6"/>
        <item x="10"/>
        <item t="default"/>
      </items>
      <autoSortScope>
        <pivotArea dataOnly="0" outline="0" fieldPosition="0">
          <references count="1">
            <reference field="4294967294" count="1" selected="0">
              <x v="2"/>
            </reference>
          </references>
        </pivotArea>
      </autoSortScope>
    </pivotField>
    <pivotField axis="axisRow" showAll="0" sortType="descending">
      <items count="44">
        <item x="37"/>
        <item x="39"/>
        <item x="9"/>
        <item x="11"/>
        <item x="18"/>
        <item x="33"/>
        <item x="0"/>
        <item x="7"/>
        <item x="29"/>
        <item x="19"/>
        <item x="15"/>
        <item x="1"/>
        <item x="26"/>
        <item x="4"/>
        <item x="17"/>
        <item x="32"/>
        <item x="24"/>
        <item x="28"/>
        <item x="10"/>
        <item x="8"/>
        <item x="21"/>
        <item x="22"/>
        <item x="38"/>
        <item x="16"/>
        <item x="31"/>
        <item x="25"/>
        <item x="30"/>
        <item x="5"/>
        <item x="12"/>
        <item x="23"/>
        <item x="41"/>
        <item x="36"/>
        <item x="35"/>
        <item x="13"/>
        <item x="14"/>
        <item x="20"/>
        <item x="40"/>
        <item x="27"/>
        <item x="6"/>
        <item x="2"/>
        <item x="34"/>
        <item x="42"/>
        <item x="3"/>
        <item t="default"/>
      </items>
      <autoSortScope>
        <pivotArea dataOnly="0" outline="0" fieldPosition="0">
          <references count="1">
            <reference field="4294967294" count="1" selected="0">
              <x v="1"/>
            </reference>
          </references>
        </pivotArea>
      </autoSortScope>
    </pivotField>
    <pivotField showAll="0"/>
    <pivotField showAll="0"/>
    <pivotField dataField="1" showAll="0"/>
    <pivotField dataField="1" showAll="0"/>
    <pivotField dataField="1" numFmtId="2" showAll="0"/>
    <pivotField axis="axisPage" showAll="0">
      <items count="3">
        <item x="0"/>
        <item x="1"/>
        <item t="default"/>
      </items>
    </pivotField>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43">
    <i>
      <x v="10"/>
    </i>
    <i>
      <x v="25"/>
    </i>
    <i>
      <x v="33"/>
    </i>
    <i>
      <x v="4"/>
    </i>
    <i>
      <x v="29"/>
    </i>
    <i>
      <x v="34"/>
    </i>
    <i>
      <x v="42"/>
    </i>
    <i>
      <x v="35"/>
    </i>
    <i>
      <x v="27"/>
    </i>
    <i>
      <x v="24"/>
    </i>
    <i>
      <x v="26"/>
    </i>
    <i>
      <x v="14"/>
    </i>
    <i>
      <x v="39"/>
    </i>
    <i>
      <x v="16"/>
    </i>
    <i>
      <x v="6"/>
    </i>
    <i>
      <x v="19"/>
    </i>
    <i>
      <x v="3"/>
    </i>
    <i>
      <x v="38"/>
    </i>
    <i>
      <x v="15"/>
    </i>
    <i>
      <x v="18"/>
    </i>
    <i>
      <x v="17"/>
    </i>
    <i>
      <x v="32"/>
    </i>
    <i>
      <x v="23"/>
    </i>
    <i>
      <x v="9"/>
    </i>
    <i>
      <x v="37"/>
    </i>
    <i>
      <x v="20"/>
    </i>
    <i>
      <x v="8"/>
    </i>
    <i>
      <x v="11"/>
    </i>
    <i>
      <x v="28"/>
    </i>
    <i>
      <x v="40"/>
    </i>
    <i>
      <x v="2"/>
    </i>
    <i>
      <x v="12"/>
    </i>
    <i>
      <x/>
    </i>
    <i>
      <x v="13"/>
    </i>
    <i>
      <x v="31"/>
    </i>
    <i>
      <x v="21"/>
    </i>
    <i>
      <x v="5"/>
    </i>
    <i>
      <x v="22"/>
    </i>
    <i>
      <x v="36"/>
    </i>
    <i>
      <x v="1"/>
    </i>
    <i>
      <x v="30"/>
    </i>
    <i>
      <x v="41"/>
    </i>
    <i>
      <x v="7"/>
    </i>
  </rowItems>
  <colFields count="1">
    <field x="-2"/>
  </colFields>
  <colItems count="3">
    <i>
      <x/>
    </i>
    <i i="1">
      <x v="1"/>
    </i>
    <i i="2">
      <x v="2"/>
    </i>
  </colItems>
  <pageFields count="5">
    <pageField fld="13" item="0" hier="-1"/>
    <pageField fld="6" hier="-1"/>
    <pageField fld="3" hier="-1"/>
    <pageField fld="1" hier="-1"/>
    <pageField fld="2" hier="-1"/>
  </pageFields>
  <dataFields count="3">
    <dataField name="Cost" fld="11" baseField="0" baseItem="0"/>
    <dataField name="Sum of Gross Profit" fld="12" baseField="0" baseItem="0"/>
    <dataField name="Sales" fld="10" baseField="6" baseItem="0" numFmtId="164"/>
  </dataFields>
  <formats count="12">
    <format dxfId="20">
      <pivotArea dataOnly="0" labelOnly="1" outline="0" axis="axisValues" fieldPosition="0"/>
    </format>
    <format dxfId="19">
      <pivotArea outline="0" collapsedLevelsAreSubtotals="1" fieldPosition="0"/>
    </format>
    <format dxfId="18">
      <pivotArea type="all" dataOnly="0" outline="0" fieldPosition="0"/>
    </format>
    <format dxfId="17">
      <pivotArea outline="0" collapsedLevelsAreSubtotals="1" fieldPosition="0"/>
    </format>
    <format dxfId="16">
      <pivotArea field="6" type="button" dataOnly="0" labelOnly="1" outline="0" axis="axisPage" fieldPosition="1"/>
    </format>
    <format dxfId="15">
      <pivotArea dataOnly="0" labelOnly="1" grandRow="1" outline="0" fieldPosition="0"/>
    </format>
    <format dxfId="14">
      <pivotArea dataOnly="0" labelOnly="1" outline="0" axis="axisValues" fieldPosition="0"/>
    </format>
    <format dxfId="13">
      <pivotArea type="all" dataOnly="0" outline="0" fieldPosition="0"/>
    </format>
    <format dxfId="12">
      <pivotArea outline="0" collapsedLevelsAreSubtotals="1" fieldPosition="0"/>
    </format>
    <format dxfId="11">
      <pivotArea field="6" type="button" dataOnly="0" labelOnly="1" outline="0" axis="axisPage" fieldPosition="1"/>
    </format>
    <format dxfId="10">
      <pivotArea dataOnly="0" labelOnly="1" grandRow="1" outline="0" fieldPosition="0"/>
    </format>
    <format dxfId="9">
      <pivotArea dataOnly="0" labelOnly="1" outline="0" axis="axisValues" fieldPosition="0"/>
    </format>
  </formats>
  <chartFormats count="2">
    <chartFormat chart="0" format="0" series="1">
      <pivotArea type="data" outline="0" fieldPosition="0">
        <references count="1">
          <reference field="4294967294" count="1" selected="0">
            <x v="2"/>
          </reference>
        </references>
      </pivotArea>
    </chartFormat>
    <chartFormat chart="1"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Total revenue"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2" rowHeaderCaption="Month">
  <location ref="B11:E17" firstHeaderRow="0" firstDataRow="1" firstDataCol="1" rowPageCount="7" colPageCount="1"/>
  <pivotFields count="19">
    <pivotField showAll="0"/>
    <pivotField axis="axisPage" showAll="0">
      <items count="2">
        <item x="0"/>
        <item t="default"/>
      </items>
    </pivotField>
    <pivotField axis="axisRow" showAll="0">
      <items count="7">
        <item x="0"/>
        <item x="1"/>
        <item x="2"/>
        <item x="3"/>
        <item x="4"/>
        <item x="5"/>
        <item t="default"/>
      </items>
    </pivotField>
    <pivotField axis="axisPage" showAll="0">
      <items count="4">
        <item x="0"/>
        <item x="1"/>
        <item x="2"/>
        <item t="default"/>
      </items>
    </pivotField>
    <pivotField axis="axisPage" showAll="0">
      <items count="654">
        <item x="0"/>
        <item x="555"/>
        <item x="1"/>
        <item x="556"/>
        <item x="2"/>
        <item x="3"/>
        <item x="557"/>
        <item x="558"/>
        <item x="441"/>
        <item x="559"/>
        <item x="4"/>
        <item x="5"/>
        <item x="6"/>
        <item x="7"/>
        <item x="8"/>
        <item x="9"/>
        <item x="379"/>
        <item x="10"/>
        <item x="567"/>
        <item x="11"/>
        <item x="12"/>
        <item x="13"/>
        <item x="14"/>
        <item x="15"/>
        <item x="16"/>
        <item x="442"/>
        <item x="17"/>
        <item x="18"/>
        <item x="19"/>
        <item x="20"/>
        <item x="21"/>
        <item x="22"/>
        <item x="23"/>
        <item x="24"/>
        <item x="560"/>
        <item x="561"/>
        <item x="25"/>
        <item x="26"/>
        <item x="27"/>
        <item x="28"/>
        <item x="29"/>
        <item x="30"/>
        <item x="31"/>
        <item x="443"/>
        <item x="613"/>
        <item x="444"/>
        <item x="602"/>
        <item x="32"/>
        <item x="33"/>
        <item x="380"/>
        <item x="381"/>
        <item x="537"/>
        <item x="538"/>
        <item x="636"/>
        <item x="382"/>
        <item x="383"/>
        <item x="384"/>
        <item x="385"/>
        <item x="386"/>
        <item x="611"/>
        <item x="387"/>
        <item x="539"/>
        <item x="388"/>
        <item x="389"/>
        <item x="390"/>
        <item x="391"/>
        <item x="392"/>
        <item x="393"/>
        <item x="394"/>
        <item x="395"/>
        <item x="396"/>
        <item x="397"/>
        <item x="590"/>
        <item x="540"/>
        <item x="398"/>
        <item x="399"/>
        <item x="541"/>
        <item x="651"/>
        <item x="400"/>
        <item x="401"/>
        <item x="542"/>
        <item x="402"/>
        <item x="403"/>
        <item x="404"/>
        <item x="405"/>
        <item x="591"/>
        <item x="592"/>
        <item x="406"/>
        <item x="407"/>
        <item x="543"/>
        <item x="408"/>
        <item x="544"/>
        <item x="409"/>
        <item x="410"/>
        <item x="411"/>
        <item x="593"/>
        <item x="412"/>
        <item x="413"/>
        <item x="414"/>
        <item x="415"/>
        <item x="416"/>
        <item x="417"/>
        <item x="594"/>
        <item x="418"/>
        <item x="595"/>
        <item x="545"/>
        <item x="419"/>
        <item x="420"/>
        <item x="421"/>
        <item x="596"/>
        <item x="422"/>
        <item x="423"/>
        <item x="424"/>
        <item x="425"/>
        <item x="426"/>
        <item x="546"/>
        <item x="547"/>
        <item x="427"/>
        <item x="548"/>
        <item x="549"/>
        <item x="428"/>
        <item x="550"/>
        <item x="429"/>
        <item x="430"/>
        <item x="652"/>
        <item x="551"/>
        <item x="597"/>
        <item x="431"/>
        <item x="432"/>
        <item x="433"/>
        <item x="434"/>
        <item x="552"/>
        <item x="598"/>
        <item x="435"/>
        <item x="553"/>
        <item x="637"/>
        <item x="599"/>
        <item x="612"/>
        <item x="554"/>
        <item x="436"/>
        <item x="437"/>
        <item x="438"/>
        <item x="600"/>
        <item x="439"/>
        <item x="440"/>
        <item x="601"/>
        <item x="638"/>
        <item x="107"/>
        <item x="108"/>
        <item x="620"/>
        <item x="109"/>
        <item x="568"/>
        <item x="110"/>
        <item x="111"/>
        <item x="112"/>
        <item x="460"/>
        <item x="113"/>
        <item x="569"/>
        <item x="114"/>
        <item x="461"/>
        <item x="115"/>
        <item x="462"/>
        <item x="116"/>
        <item x="117"/>
        <item x="118"/>
        <item x="119"/>
        <item x="120"/>
        <item x="121"/>
        <item x="463"/>
        <item x="642"/>
        <item x="464"/>
        <item x="570"/>
        <item x="122"/>
        <item x="123"/>
        <item x="124"/>
        <item x="125"/>
        <item x="126"/>
        <item x="127"/>
        <item x="128"/>
        <item x="129"/>
        <item x="130"/>
        <item x="131"/>
        <item x="132"/>
        <item x="133"/>
        <item x="134"/>
        <item x="605"/>
        <item x="135"/>
        <item x="136"/>
        <item x="137"/>
        <item x="138"/>
        <item x="139"/>
        <item x="465"/>
        <item x="571"/>
        <item x="140"/>
        <item x="141"/>
        <item x="142"/>
        <item x="621"/>
        <item x="466"/>
        <item x="143"/>
        <item x="144"/>
        <item x="467"/>
        <item x="468"/>
        <item x="145"/>
        <item x="469"/>
        <item x="470"/>
        <item x="146"/>
        <item x="471"/>
        <item x="622"/>
        <item x="147"/>
        <item x="148"/>
        <item x="149"/>
        <item x="150"/>
        <item x="151"/>
        <item x="152"/>
        <item x="153"/>
        <item x="472"/>
        <item x="154"/>
        <item x="155"/>
        <item x="473"/>
        <item x="156"/>
        <item x="157"/>
        <item x="158"/>
        <item x="159"/>
        <item x="160"/>
        <item x="161"/>
        <item x="162"/>
        <item x="163"/>
        <item x="474"/>
        <item x="164"/>
        <item x="475"/>
        <item x="165"/>
        <item x="166"/>
        <item x="167"/>
        <item x="168"/>
        <item x="169"/>
        <item x="476"/>
        <item x="477"/>
        <item x="478"/>
        <item x="170"/>
        <item x="171"/>
        <item x="479"/>
        <item x="172"/>
        <item x="173"/>
        <item x="174"/>
        <item x="175"/>
        <item x="572"/>
        <item x="176"/>
        <item x="177"/>
        <item x="643"/>
        <item x="480"/>
        <item x="178"/>
        <item x="179"/>
        <item x="180"/>
        <item x="181"/>
        <item x="182"/>
        <item x="183"/>
        <item x="184"/>
        <item x="185"/>
        <item x="186"/>
        <item x="187"/>
        <item x="188"/>
        <item x="189"/>
        <item x="190"/>
        <item x="191"/>
        <item x="192"/>
        <item x="193"/>
        <item x="481"/>
        <item x="194"/>
        <item x="195"/>
        <item x="196"/>
        <item x="197"/>
        <item x="198"/>
        <item x="199"/>
        <item x="200"/>
        <item x="201"/>
        <item x="482"/>
        <item x="202"/>
        <item x="203"/>
        <item x="483"/>
        <item x="204"/>
        <item x="573"/>
        <item x="205"/>
        <item x="206"/>
        <item x="207"/>
        <item x="208"/>
        <item x="209"/>
        <item x="210"/>
        <item x="211"/>
        <item x="212"/>
        <item x="213"/>
        <item x="214"/>
        <item x="484"/>
        <item x="215"/>
        <item x="485"/>
        <item x="216"/>
        <item x="217"/>
        <item x="218"/>
        <item x="486"/>
        <item x="487"/>
        <item x="219"/>
        <item x="220"/>
        <item x="221"/>
        <item x="222"/>
        <item x="223"/>
        <item x="224"/>
        <item x="488"/>
        <item x="225"/>
        <item x="226"/>
        <item x="489"/>
        <item x="227"/>
        <item x="574"/>
        <item x="623"/>
        <item x="490"/>
        <item x="228"/>
        <item x="229"/>
        <item x="575"/>
        <item x="644"/>
        <item x="230"/>
        <item x="645"/>
        <item x="491"/>
        <item x="606"/>
        <item x="231"/>
        <item x="232"/>
        <item x="576"/>
        <item x="233"/>
        <item x="234"/>
        <item x="235"/>
        <item x="577"/>
        <item x="236"/>
        <item x="492"/>
        <item x="493"/>
        <item x="237"/>
        <item x="238"/>
        <item x="239"/>
        <item x="624"/>
        <item x="240"/>
        <item x="241"/>
        <item x="242"/>
        <item x="243"/>
        <item x="244"/>
        <item x="245"/>
        <item x="246"/>
        <item x="247"/>
        <item x="248"/>
        <item x="646"/>
        <item x="647"/>
        <item x="249"/>
        <item x="250"/>
        <item x="251"/>
        <item x="494"/>
        <item x="578"/>
        <item x="625"/>
        <item x="495"/>
        <item x="252"/>
        <item x="253"/>
        <item x="254"/>
        <item x="255"/>
        <item x="256"/>
        <item x="257"/>
        <item x="648"/>
        <item x="258"/>
        <item x="259"/>
        <item x="260"/>
        <item x="626"/>
        <item x="261"/>
        <item x="496"/>
        <item x="262"/>
        <item x="263"/>
        <item x="264"/>
        <item x="265"/>
        <item x="497"/>
        <item x="266"/>
        <item x="267"/>
        <item x="268"/>
        <item x="498"/>
        <item x="499"/>
        <item x="500"/>
        <item x="269"/>
        <item x="270"/>
        <item x="271"/>
        <item x="272"/>
        <item x="273"/>
        <item x="274"/>
        <item x="275"/>
        <item x="276"/>
        <item x="277"/>
        <item x="278"/>
        <item x="279"/>
        <item x="501"/>
        <item x="280"/>
        <item x="281"/>
        <item x="282"/>
        <item x="502"/>
        <item x="503"/>
        <item x="627"/>
        <item x="283"/>
        <item x="284"/>
        <item x="504"/>
        <item x="285"/>
        <item x="579"/>
        <item x="286"/>
        <item x="287"/>
        <item x="288"/>
        <item x="289"/>
        <item x="290"/>
        <item x="291"/>
        <item x="292"/>
        <item x="505"/>
        <item x="293"/>
        <item x="506"/>
        <item x="294"/>
        <item x="295"/>
        <item x="507"/>
        <item x="296"/>
        <item x="508"/>
        <item x="297"/>
        <item x="580"/>
        <item x="509"/>
        <item x="510"/>
        <item x="298"/>
        <item x="628"/>
        <item x="299"/>
        <item x="300"/>
        <item x="511"/>
        <item x="301"/>
        <item x="302"/>
        <item x="303"/>
        <item x="304"/>
        <item x="305"/>
        <item x="306"/>
        <item x="307"/>
        <item x="308"/>
        <item x="629"/>
        <item x="512"/>
        <item x="309"/>
        <item x="513"/>
        <item x="514"/>
        <item x="310"/>
        <item x="515"/>
        <item x="581"/>
        <item x="311"/>
        <item x="630"/>
        <item x="312"/>
        <item x="516"/>
        <item x="313"/>
        <item x="314"/>
        <item x="315"/>
        <item x="582"/>
        <item x="316"/>
        <item x="317"/>
        <item x="517"/>
        <item x="518"/>
        <item x="519"/>
        <item x="318"/>
        <item x="520"/>
        <item x="319"/>
        <item x="521"/>
        <item x="320"/>
        <item x="321"/>
        <item x="322"/>
        <item x="323"/>
        <item x="324"/>
        <item x="325"/>
        <item x="326"/>
        <item x="327"/>
        <item x="328"/>
        <item x="329"/>
        <item x="330"/>
        <item x="331"/>
        <item x="522"/>
        <item x="523"/>
        <item x="332"/>
        <item x="333"/>
        <item x="334"/>
        <item x="335"/>
        <item x="336"/>
        <item x="583"/>
        <item x="337"/>
        <item x="649"/>
        <item x="631"/>
        <item x="632"/>
        <item x="338"/>
        <item x="339"/>
        <item x="524"/>
        <item x="340"/>
        <item x="341"/>
        <item x="525"/>
        <item x="342"/>
        <item x="343"/>
        <item x="344"/>
        <item x="526"/>
        <item x="345"/>
        <item x="584"/>
        <item x="346"/>
        <item x="347"/>
        <item x="348"/>
        <item x="527"/>
        <item x="349"/>
        <item x="350"/>
        <item x="528"/>
        <item x="351"/>
        <item x="352"/>
        <item x="353"/>
        <item x="354"/>
        <item x="355"/>
        <item x="529"/>
        <item x="356"/>
        <item x="357"/>
        <item x="358"/>
        <item x="359"/>
        <item x="650"/>
        <item x="607"/>
        <item x="530"/>
        <item x="531"/>
        <item x="360"/>
        <item x="361"/>
        <item x="585"/>
        <item x="362"/>
        <item x="363"/>
        <item x="364"/>
        <item x="586"/>
        <item x="365"/>
        <item x="366"/>
        <item x="532"/>
        <item x="633"/>
        <item x="533"/>
        <item x="608"/>
        <item x="367"/>
        <item x="368"/>
        <item x="369"/>
        <item x="370"/>
        <item x="371"/>
        <item x="534"/>
        <item x="372"/>
        <item x="373"/>
        <item x="587"/>
        <item x="535"/>
        <item x="588"/>
        <item x="374"/>
        <item x="375"/>
        <item x="589"/>
        <item x="609"/>
        <item x="536"/>
        <item x="610"/>
        <item x="376"/>
        <item x="377"/>
        <item x="378"/>
        <item x="634"/>
        <item x="635"/>
        <item x="34"/>
        <item x="35"/>
        <item x="562"/>
        <item x="36"/>
        <item x="37"/>
        <item x="639"/>
        <item x="445"/>
        <item x="38"/>
        <item x="39"/>
        <item x="40"/>
        <item x="41"/>
        <item x="42"/>
        <item x="43"/>
        <item x="44"/>
        <item x="446"/>
        <item x="45"/>
        <item x="46"/>
        <item x="47"/>
        <item x="447"/>
        <item x="448"/>
        <item x="48"/>
        <item x="449"/>
        <item x="49"/>
        <item x="450"/>
        <item x="451"/>
        <item x="50"/>
        <item x="51"/>
        <item x="52"/>
        <item x="53"/>
        <item x="54"/>
        <item x="55"/>
        <item x="452"/>
        <item x="56"/>
        <item x="57"/>
        <item x="453"/>
        <item x="58"/>
        <item x="59"/>
        <item x="60"/>
        <item x="61"/>
        <item x="62"/>
        <item x="63"/>
        <item x="563"/>
        <item x="64"/>
        <item x="65"/>
        <item x="454"/>
        <item x="66"/>
        <item x="67"/>
        <item x="68"/>
        <item x="69"/>
        <item x="70"/>
        <item x="564"/>
        <item x="71"/>
        <item x="72"/>
        <item x="73"/>
        <item x="74"/>
        <item x="75"/>
        <item x="603"/>
        <item x="614"/>
        <item x="76"/>
        <item x="77"/>
        <item x="78"/>
        <item x="79"/>
        <item x="455"/>
        <item x="80"/>
        <item x="640"/>
        <item x="81"/>
        <item x="456"/>
        <item x="82"/>
        <item x="83"/>
        <item x="615"/>
        <item x="84"/>
        <item x="85"/>
        <item x="565"/>
        <item x="457"/>
        <item x="604"/>
        <item x="86"/>
        <item x="87"/>
        <item x="458"/>
        <item x="88"/>
        <item x="89"/>
        <item x="90"/>
        <item x="91"/>
        <item x="92"/>
        <item x="93"/>
        <item x="94"/>
        <item x="459"/>
        <item x="95"/>
        <item x="96"/>
        <item x="97"/>
        <item x="98"/>
        <item x="99"/>
        <item x="100"/>
        <item x="101"/>
        <item x="102"/>
        <item x="103"/>
        <item x="104"/>
        <item x="641"/>
        <item x="616"/>
        <item x="105"/>
        <item x="106"/>
        <item x="617"/>
        <item x="566"/>
        <item x="618"/>
        <item x="619"/>
        <item t="default"/>
      </items>
    </pivotField>
    <pivotField axis="axisPage" showAll="0">
      <items count="3">
        <item x="1"/>
        <item x="0"/>
        <item t="default"/>
      </items>
    </pivotField>
    <pivotField axis="axisPage" multipleItemSelectionAllowed="1" showAll="0">
      <items count="13">
        <item x="11"/>
        <item x="0"/>
        <item x="7"/>
        <item x="9"/>
        <item x="1"/>
        <item x="5"/>
        <item x="2"/>
        <item x="8"/>
        <item x="3"/>
        <item x="4"/>
        <item x="6"/>
        <item x="10"/>
        <item t="default"/>
      </items>
    </pivotField>
    <pivotField axis="axisPage" multipleItemSelectionAllowed="1" showAll="0">
      <items count="44">
        <item x="37"/>
        <item x="39"/>
        <item x="9"/>
        <item x="11"/>
        <item x="18"/>
        <item x="33"/>
        <item x="0"/>
        <item x="7"/>
        <item x="29"/>
        <item x="19"/>
        <item x="15"/>
        <item x="1"/>
        <item x="26"/>
        <item x="4"/>
        <item x="17"/>
        <item x="32"/>
        <item x="24"/>
        <item x="28"/>
        <item x="10"/>
        <item x="8"/>
        <item x="21"/>
        <item x="22"/>
        <item x="38"/>
        <item x="16"/>
        <item x="31"/>
        <item x="25"/>
        <item x="30"/>
        <item x="5"/>
        <item x="12"/>
        <item x="23"/>
        <item x="41"/>
        <item x="36"/>
        <item x="35"/>
        <item x="13"/>
        <item x="14"/>
        <item x="20"/>
        <item x="40"/>
        <item x="27"/>
        <item x="6"/>
        <item x="2"/>
        <item x="34"/>
        <item x="42"/>
        <item x="3"/>
        <item t="default"/>
      </items>
    </pivotField>
    <pivotField showAll="0"/>
    <pivotField showAll="0"/>
    <pivotField dataField="1" showAll="0"/>
    <pivotField dataField="1" showAll="0"/>
    <pivotField dataField="1" numFmtId="2" showAll="0"/>
    <pivotField axis="axisPage" showAll="0">
      <items count="3">
        <item x="0"/>
        <item x="1"/>
        <item t="default"/>
      </items>
    </pivotField>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6">
    <i>
      <x/>
    </i>
    <i>
      <x v="1"/>
    </i>
    <i>
      <x v="2"/>
    </i>
    <i>
      <x v="3"/>
    </i>
    <i>
      <x v="4"/>
    </i>
    <i>
      <x v="5"/>
    </i>
  </rowItems>
  <colFields count="1">
    <field x="-2"/>
  </colFields>
  <colItems count="3">
    <i>
      <x/>
    </i>
    <i i="1">
      <x v="1"/>
    </i>
    <i i="2">
      <x v="2"/>
    </i>
  </colItems>
  <pageFields count="7">
    <pageField fld="7" hier="-1"/>
    <pageField fld="6" hier="-1"/>
    <pageField fld="3" hier="-1"/>
    <pageField fld="13" item="0" hier="-1"/>
    <pageField fld="1" hier="-1"/>
    <pageField fld="5" hier="-1"/>
    <pageField fld="4" hier="-1"/>
  </pageFields>
  <dataFields count="3">
    <dataField name="Sum of EUR Cost Amount" fld="11" baseField="0" baseItem="0"/>
    <dataField name="Gross Profit " fld="12" baseField="2" baseItem="0"/>
    <dataField name="Sum of EUR Sales Amount" fld="10" baseField="0" baseItem="0"/>
  </dataFields>
  <formats count="12">
    <format dxfId="130">
      <pivotArea dataOnly="0" labelOnly="1" outline="0" axis="axisValues" fieldPosition="0"/>
    </format>
    <format dxfId="129">
      <pivotArea outline="0" collapsedLevelsAreSubtotals="1" fieldPosition="0"/>
    </format>
    <format dxfId="128">
      <pivotArea type="all" dataOnly="0" outline="0" fieldPosition="0"/>
    </format>
    <format dxfId="127">
      <pivotArea outline="0" collapsedLevelsAreSubtotals="1" fieldPosition="0"/>
    </format>
    <format dxfId="126">
      <pivotArea field="6" type="button" dataOnly="0" labelOnly="1" outline="0" axis="axisPage" fieldPosition="1"/>
    </format>
    <format dxfId="125">
      <pivotArea dataOnly="0" labelOnly="1" grandRow="1" outline="0" fieldPosition="0"/>
    </format>
    <format dxfId="124">
      <pivotArea dataOnly="0" labelOnly="1" outline="0" axis="axisValues" fieldPosition="0"/>
    </format>
    <format dxfId="123">
      <pivotArea type="all" dataOnly="0" outline="0" fieldPosition="0"/>
    </format>
    <format dxfId="122">
      <pivotArea outline="0" collapsedLevelsAreSubtotals="1" fieldPosition="0"/>
    </format>
    <format dxfId="121">
      <pivotArea field="6" type="button" dataOnly="0" labelOnly="1" outline="0" axis="axisPage" fieldPosition="1"/>
    </format>
    <format dxfId="120">
      <pivotArea dataOnly="0" labelOnly="1" grandRow="1" outline="0" fieldPosition="0"/>
    </format>
    <format dxfId="119">
      <pivotArea dataOnly="0" labelOnly="1" outline="0" axis="axisValues" fieldPosition="0"/>
    </format>
  </formats>
  <chartFormats count="1">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Orders" cacheId="1" applyNumberFormats="0" applyBorderFormats="0" applyFontFormats="0" applyPatternFormats="0" applyAlignmentFormats="0" applyWidthHeightFormats="1" dataCaption="Values" tag="eac5f713-bf35-450a-a506-eb5a3de4c347" updatedVersion="8" minRefreshableVersion="3" useAutoFormatting="1" subtotalHiddenItems="1" rowGrandTotals="0" colGrandTotals="0" itemPrintTitles="1" createdVersion="5" indent="0" compact="0" compactData="0" multipleFieldFilters="0">
  <location ref="B3:F656" firstHeaderRow="0" firstDataRow="1" firstDataCol="3"/>
  <pivotFields count="7">
    <pivotField compact="0" allDrilled="1" outline="0" subtotalTop="0" showAll="0" dataSourceSort="1" defaultSubtotal="0" defaultAttributeDrillState="1">
      <items count="1">
        <item s="1" x="0"/>
      </items>
    </pivotField>
    <pivotField compact="0" allDrilled="1" outline="0" subtotalTop="0" showAll="0" dataSourceSort="1" defaultSubtotal="0" defaultAttributeDrillState="1"/>
    <pivotField axis="axisRow" compact="0" allDrilled="1" outline="0" subtotalTop="0" showAll="0" dataSourceSort="1" defaultSubtotal="0" defaultAttributeDrillState="1">
      <items count="6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s>
    </pivotField>
    <pivotField axis="axisRow" compact="0" allDrilled="1" outline="0" subtotalTop="0" showAll="0" dataSourceSort="1" defaultSubtotal="0" defaultAttributeDrillState="1">
      <items count="2">
        <item x="0"/>
        <item x="1"/>
      </items>
    </pivotField>
    <pivotField axis="axisRow" compact="0" allDrilled="1" outline="0" subtotalTop="0" showAll="0" sortType="descending" defaultSubtotal="0" defaultAttributeDrillState="1">
      <items count="3">
        <item x="0"/>
        <item x="1"/>
        <item x="2"/>
      </items>
      <autoSortScope>
        <pivotArea dataOnly="0" outline="0" fieldPosition="0">
          <references count="1">
            <reference field="4294967294" count="1" selected="0">
              <x v="0"/>
            </reference>
          </references>
        </pivotArea>
      </autoSortScope>
    </pivotField>
    <pivotField dataField="1" compact="0" outline="0" subtotalTop="0" showAll="0" defaultSubtotal="0"/>
    <pivotField dataField="1" compact="0" outline="0" subtotalTop="0" showAll="0" defaultSubtotal="0"/>
  </pivotFields>
  <rowFields count="3">
    <field x="2"/>
    <field x="3"/>
    <field x="4"/>
  </rowFields>
  <rowItems count="653">
    <i>
      <x/>
      <x/>
      <x/>
    </i>
    <i>
      <x v="1"/>
      <x/>
      <x/>
    </i>
    <i>
      <x v="2"/>
      <x/>
      <x/>
    </i>
    <i>
      <x v="3"/>
      <x v="1"/>
      <x/>
    </i>
    <i>
      <x v="4"/>
      <x v="1"/>
      <x/>
    </i>
    <i>
      <x v="5"/>
      <x v="1"/>
      <x/>
    </i>
    <i>
      <x v="6"/>
      <x/>
      <x/>
    </i>
    <i>
      <x v="7"/>
      <x v="1"/>
      <x/>
    </i>
    <i>
      <x v="8"/>
      <x v="1"/>
      <x/>
    </i>
    <i>
      <x v="9"/>
      <x v="1"/>
      <x/>
    </i>
    <i>
      <x v="10"/>
      <x v="1"/>
      <x/>
    </i>
    <i>
      <x v="11"/>
      <x v="1"/>
      <x/>
    </i>
    <i>
      <x v="12"/>
      <x v="1"/>
      <x/>
    </i>
    <i>
      <x v="13"/>
      <x v="1"/>
      <x/>
    </i>
    <i>
      <x v="14"/>
      <x v="1"/>
      <x/>
    </i>
    <i>
      <x v="15"/>
      <x/>
      <x/>
    </i>
    <i>
      <x v="16"/>
      <x v="1"/>
      <x v="1"/>
    </i>
    <i>
      <x v="17"/>
      <x/>
      <x/>
    </i>
    <i>
      <x v="18"/>
      <x v="1"/>
      <x v="2"/>
    </i>
    <i>
      <x v="19"/>
      <x v="1"/>
      <x/>
    </i>
    <i>
      <x v="20"/>
      <x/>
      <x/>
    </i>
    <i>
      <x v="21"/>
      <x/>
      <x/>
    </i>
    <i>
      <x v="22"/>
      <x v="1"/>
      <x/>
    </i>
    <i>
      <x v="23"/>
      <x v="1"/>
      <x/>
    </i>
    <i>
      <x v="24"/>
      <x v="1"/>
      <x/>
    </i>
    <i>
      <x v="25"/>
      <x v="1"/>
      <x/>
    </i>
    <i>
      <x v="26"/>
      <x v="1"/>
      <x/>
    </i>
    <i>
      <x v="27"/>
      <x/>
      <x/>
    </i>
    <i>
      <x v="28"/>
      <x v="1"/>
      <x/>
    </i>
    <i>
      <x v="29"/>
      <x v="1"/>
      <x/>
    </i>
    <i>
      <x v="30"/>
      <x v="1"/>
      <x/>
    </i>
    <i>
      <x v="31"/>
      <x/>
      <x/>
    </i>
    <i>
      <x v="32"/>
      <x v="1"/>
      <x/>
    </i>
    <i>
      <x v="33"/>
      <x v="1"/>
      <x/>
    </i>
    <i>
      <x v="34"/>
      <x v="1"/>
      <x/>
    </i>
    <i>
      <x v="35"/>
      <x/>
      <x/>
    </i>
    <i>
      <x v="36"/>
      <x/>
      <x/>
    </i>
    <i>
      <x v="37"/>
      <x/>
      <x/>
    </i>
    <i>
      <x v="38"/>
      <x v="1"/>
      <x/>
    </i>
    <i>
      <x v="39"/>
      <x v="1"/>
      <x/>
    </i>
    <i>
      <x v="40"/>
      <x v="1"/>
      <x/>
    </i>
    <i>
      <x v="41"/>
      <x v="1"/>
      <x/>
    </i>
    <i>
      <x v="42"/>
      <x v="1"/>
      <x/>
    </i>
    <i>
      <x v="43"/>
      <x/>
      <x/>
    </i>
    <i>
      <x v="44"/>
      <x v="1"/>
      <x/>
    </i>
    <i>
      <x v="45"/>
      <x/>
      <x/>
    </i>
    <i>
      <x v="46"/>
      <x v="1"/>
      <x/>
    </i>
    <i>
      <x v="47"/>
      <x/>
      <x/>
    </i>
    <i>
      <x v="48"/>
      <x/>
      <x/>
    </i>
    <i>
      <x v="49"/>
      <x v="1"/>
      <x v="1"/>
    </i>
    <i>
      <x v="50"/>
      <x/>
      <x v="1"/>
    </i>
    <i>
      <x v="51"/>
      <x/>
      <x v="1"/>
    </i>
    <i>
      <x v="52"/>
      <x v="1"/>
      <x v="1"/>
    </i>
    <i>
      <x v="53"/>
      <x/>
      <x v="1"/>
    </i>
    <i>
      <x v="54"/>
      <x/>
      <x v="1"/>
    </i>
    <i>
      <x v="55"/>
      <x v="1"/>
      <x v="1"/>
    </i>
    <i>
      <x v="56"/>
      <x v="1"/>
      <x v="1"/>
    </i>
    <i>
      <x v="57"/>
      <x v="1"/>
      <x v="1"/>
    </i>
    <i>
      <x v="58"/>
      <x/>
      <x v="1"/>
    </i>
    <i>
      <x v="59"/>
      <x/>
      <x v="1"/>
    </i>
    <i>
      <x v="60"/>
      <x v="1"/>
      <x v="1"/>
    </i>
    <i>
      <x v="61"/>
      <x/>
      <x v="1"/>
    </i>
    <i>
      <x v="62"/>
      <x v="1"/>
      <x v="1"/>
    </i>
    <i>
      <x v="63"/>
      <x v="1"/>
      <x v="1"/>
    </i>
    <i>
      <x v="64"/>
      <x v="1"/>
      <x v="1"/>
    </i>
    <i>
      <x v="65"/>
      <x v="1"/>
      <x v="1"/>
    </i>
    <i>
      <x v="66"/>
      <x/>
      <x v="1"/>
    </i>
    <i>
      <x v="67"/>
      <x v="1"/>
      <x v="1"/>
    </i>
    <i>
      <x v="68"/>
      <x v="1"/>
      <x v="1"/>
    </i>
    <i>
      <x v="69"/>
      <x v="1"/>
      <x v="1"/>
    </i>
    <i>
      <x v="70"/>
      <x v="1"/>
      <x v="1"/>
    </i>
    <i>
      <x v="71"/>
      <x/>
      <x v="1"/>
    </i>
    <i>
      <x v="72"/>
      <x v="1"/>
      <x v="1"/>
    </i>
    <i>
      <x v="73"/>
      <x/>
      <x v="1"/>
    </i>
    <i>
      <x v="74"/>
      <x v="1"/>
      <x v="1"/>
    </i>
    <i>
      <x v="75"/>
      <x v="1"/>
      <x v="1"/>
    </i>
    <i>
      <x v="76"/>
      <x v="1"/>
      <x v="1"/>
    </i>
    <i>
      <x v="77"/>
      <x/>
      <x v="1"/>
    </i>
    <i>
      <x v="78"/>
      <x v="1"/>
      <x v="1"/>
    </i>
    <i>
      <x v="79"/>
      <x v="1"/>
      <x v="1"/>
    </i>
    <i>
      <x v="80"/>
      <x v="1"/>
      <x v="1"/>
    </i>
    <i>
      <x v="81"/>
      <x/>
      <x v="1"/>
    </i>
    <i>
      <x v="82"/>
      <x v="1"/>
      <x v="1"/>
    </i>
    <i>
      <x v="83"/>
      <x/>
      <x v="1"/>
    </i>
    <i>
      <x v="84"/>
      <x v="1"/>
      <x v="1"/>
    </i>
    <i>
      <x v="85"/>
      <x/>
      <x v="1"/>
    </i>
    <i>
      <x v="86"/>
      <x v="1"/>
      <x v="1"/>
    </i>
    <i>
      <x v="87"/>
      <x v="1"/>
      <x v="1"/>
    </i>
    <i>
      <x v="88"/>
      <x v="1"/>
      <x v="1"/>
    </i>
    <i>
      <x v="89"/>
      <x/>
      <x v="1"/>
    </i>
    <i>
      <x v="90"/>
      <x v="1"/>
      <x v="1"/>
    </i>
    <i>
      <x v="91"/>
      <x v="1"/>
      <x v="1"/>
    </i>
    <i>
      <x v="92"/>
      <x/>
      <x v="1"/>
    </i>
    <i>
      <x v="93"/>
      <x/>
      <x v="1"/>
    </i>
    <i>
      <x v="94"/>
      <x v="1"/>
      <x v="1"/>
    </i>
    <i>
      <x v="95"/>
      <x/>
      <x v="1"/>
    </i>
    <i>
      <x v="96"/>
      <x/>
      <x v="1"/>
    </i>
    <i>
      <x v="97"/>
      <x/>
      <x v="1"/>
    </i>
    <i>
      <x v="98"/>
      <x v="1"/>
      <x v="1"/>
    </i>
    <i>
      <x v="99"/>
      <x/>
      <x v="1"/>
    </i>
    <i>
      <x v="100"/>
      <x v="1"/>
      <x v="1"/>
    </i>
    <i>
      <x v="101"/>
      <x v="1"/>
      <x v="1"/>
    </i>
    <i>
      <x v="102"/>
      <x v="1"/>
      <x v="1"/>
    </i>
    <i>
      <x v="103"/>
      <x v="1"/>
      <x v="1"/>
    </i>
    <i>
      <x v="104"/>
      <x/>
      <x v="1"/>
    </i>
    <i>
      <x v="105"/>
      <x v="1"/>
      <x v="1"/>
    </i>
    <i>
      <x v="106"/>
      <x v="1"/>
      <x v="1"/>
    </i>
    <i>
      <x v="107"/>
      <x v="1"/>
      <x v="1"/>
    </i>
    <i>
      <x v="108"/>
      <x v="1"/>
      <x v="1"/>
    </i>
    <i>
      <x v="109"/>
      <x v="1"/>
      <x v="1"/>
    </i>
    <i>
      <x v="110"/>
      <x v="1"/>
      <x v="1"/>
    </i>
    <i>
      <x v="111"/>
      <x v="1"/>
      <x v="1"/>
    </i>
    <i>
      <x v="112"/>
      <x/>
      <x v="1"/>
    </i>
    <i>
      <x v="113"/>
      <x v="1"/>
      <x v="1"/>
    </i>
    <i>
      <x v="114"/>
      <x v="1"/>
      <x v="1"/>
    </i>
    <i>
      <x v="115"/>
      <x/>
      <x v="1"/>
    </i>
    <i>
      <x v="116"/>
      <x v="1"/>
      <x v="1"/>
    </i>
    <i>
      <x v="117"/>
      <x/>
      <x v="1"/>
    </i>
    <i>
      <x v="118"/>
      <x v="1"/>
      <x v="1"/>
    </i>
    <i>
      <x v="119"/>
      <x/>
      <x v="1"/>
    </i>
    <i>
      <x v="120"/>
      <x v="1"/>
      <x v="1"/>
    </i>
    <i>
      <x v="121"/>
      <x/>
      <x v="1"/>
    </i>
    <i>
      <x v="122"/>
      <x v="1"/>
      <x v="1"/>
    </i>
    <i>
      <x v="123"/>
      <x v="1"/>
      <x v="1"/>
    </i>
    <i>
      <x v="124"/>
      <x/>
      <x v="1"/>
    </i>
    <i>
      <x v="125"/>
      <x/>
      <x v="1"/>
    </i>
    <i>
      <x v="126"/>
      <x v="1"/>
      <x v="1"/>
    </i>
    <i>
      <x v="127"/>
      <x/>
      <x v="1"/>
    </i>
    <i>
      <x v="128"/>
      <x v="1"/>
      <x v="1"/>
    </i>
    <i>
      <x v="129"/>
      <x v="1"/>
      <x v="1"/>
    </i>
    <i>
      <x v="130"/>
      <x v="1"/>
      <x v="1"/>
    </i>
    <i>
      <x v="131"/>
      <x/>
      <x v="1"/>
    </i>
    <i>
      <x v="132"/>
      <x/>
      <x v="1"/>
    </i>
    <i>
      <x v="133"/>
      <x/>
      <x v="1"/>
    </i>
    <i>
      <x v="134"/>
      <x v="1"/>
      <x v="1"/>
    </i>
    <i>
      <x v="135"/>
      <x/>
      <x v="1"/>
    </i>
    <i>
      <x v="136"/>
      <x v="1"/>
      <x v="1"/>
    </i>
    <i>
      <x v="137"/>
      <x v="1"/>
      <x v="1"/>
    </i>
    <i>
      <x v="138"/>
      <x v="1"/>
      <x v="1"/>
    </i>
    <i>
      <x v="139"/>
      <x/>
      <x v="1"/>
    </i>
    <i>
      <x v="140"/>
      <x v="1"/>
      <x v="1"/>
    </i>
    <i>
      <x v="141"/>
      <x v="1"/>
      <x v="1"/>
    </i>
    <i>
      <x v="142"/>
      <x v="1"/>
      <x v="1"/>
    </i>
    <i>
      <x v="143"/>
      <x/>
      <x v="1"/>
    </i>
    <i>
      <x v="144"/>
      <x v="1"/>
      <x v="1"/>
    </i>
    <i>
      <x v="145"/>
      <x/>
      <x v="1"/>
    </i>
    <i>
      <x v="146"/>
      <x/>
      <x v="1"/>
    </i>
    <i>
      <x v="147"/>
      <x v="1"/>
      <x v="2"/>
    </i>
    <i>
      <x v="148"/>
      <x/>
      <x v="2"/>
    </i>
    <i>
      <x v="149"/>
      <x/>
      <x v="2"/>
    </i>
    <i>
      <x v="150"/>
      <x v="1"/>
      <x v="2"/>
    </i>
    <i>
      <x v="151"/>
      <x v="1"/>
      <x v="2"/>
    </i>
    <i>
      <x v="152"/>
      <x v="1"/>
      <x v="2"/>
    </i>
    <i>
      <x v="153"/>
      <x/>
      <x v="2"/>
    </i>
    <i>
      <x v="154"/>
      <x v="1"/>
      <x v="2"/>
    </i>
    <i>
      <x v="155"/>
      <x/>
      <x v="2"/>
    </i>
    <i>
      <x v="156"/>
      <x v="1"/>
      <x v="2"/>
    </i>
    <i>
      <x v="157"/>
      <x v="1"/>
      <x v="2"/>
    </i>
    <i>
      <x v="158"/>
      <x v="1"/>
      <x v="2"/>
    </i>
    <i>
      <x v="159"/>
      <x v="1"/>
      <x v="2"/>
    </i>
    <i>
      <x v="160"/>
      <x/>
      <x v="2"/>
    </i>
    <i>
      <x v="161"/>
      <x/>
      <x v="2"/>
    </i>
    <i>
      <x v="162"/>
      <x v="1"/>
      <x v="2"/>
    </i>
    <i>
      <x v="163"/>
      <x v="1"/>
      <x v="2"/>
    </i>
    <i>
      <x v="164"/>
      <x/>
      <x v="2"/>
    </i>
    <i>
      <x v="165"/>
      <x v="1"/>
      <x v="2"/>
    </i>
    <i>
      <x v="166"/>
      <x v="1"/>
      <x v="2"/>
    </i>
    <i>
      <x v="167"/>
      <x v="1"/>
      <x v="2"/>
    </i>
    <i>
      <x v="168"/>
      <x/>
      <x v="2"/>
    </i>
    <i>
      <x v="169"/>
      <x/>
      <x v="2"/>
    </i>
    <i>
      <x v="170"/>
      <x/>
      <x v="2"/>
    </i>
    <i>
      <x v="171"/>
      <x/>
      <x v="2"/>
    </i>
    <i>
      <x v="172"/>
      <x/>
      <x v="2"/>
    </i>
    <i>
      <x v="173"/>
      <x v="1"/>
      <x v="2"/>
    </i>
    <i>
      <x v="174"/>
      <x v="1"/>
      <x v="2"/>
    </i>
    <i>
      <x v="175"/>
      <x/>
      <x v="2"/>
    </i>
    <i>
      <x v="176"/>
      <x v="1"/>
      <x v="2"/>
    </i>
    <i>
      <x v="177"/>
      <x/>
      <x v="2"/>
    </i>
    <i>
      <x v="178"/>
      <x v="1"/>
      <x v="2"/>
    </i>
    <i>
      <x v="179"/>
      <x v="1"/>
      <x v="2"/>
    </i>
    <i>
      <x v="180"/>
      <x/>
      <x v="2"/>
    </i>
    <i>
      <x v="181"/>
      <x/>
      <x v="2"/>
    </i>
    <i>
      <x v="182"/>
      <x v="1"/>
      <x v="2"/>
    </i>
    <i>
      <x v="183"/>
      <x/>
      <x v="2"/>
    </i>
    <i>
      <x v="184"/>
      <x/>
      <x v="2"/>
    </i>
    <i>
      <x v="185"/>
      <x v="1"/>
      <x v="2"/>
    </i>
    <i>
      <x v="186"/>
      <x v="1"/>
      <x v="2"/>
    </i>
    <i>
      <x v="187"/>
      <x v="1"/>
      <x v="2"/>
    </i>
    <i>
      <x v="188"/>
      <x/>
      <x v="2"/>
    </i>
    <i>
      <x v="189"/>
      <x/>
      <x v="2"/>
    </i>
    <i>
      <x v="190"/>
      <x v="1"/>
      <x v="2"/>
    </i>
    <i>
      <x v="191"/>
      <x v="1"/>
      <x v="2"/>
    </i>
    <i>
      <x v="192"/>
      <x/>
      <x v="2"/>
    </i>
    <i>
      <x v="193"/>
      <x v="1"/>
      <x v="2"/>
    </i>
    <i>
      <x v="194"/>
      <x v="1"/>
      <x v="2"/>
    </i>
    <i>
      <x v="195"/>
      <x/>
      <x v="2"/>
    </i>
    <i>
      <x v="196"/>
      <x/>
      <x v="2"/>
    </i>
    <i>
      <x v="197"/>
      <x/>
      <x v="2"/>
    </i>
    <i>
      <x v="198"/>
      <x/>
      <x v="2"/>
    </i>
    <i>
      <x v="199"/>
      <x/>
      <x v="2"/>
    </i>
    <i>
      <x v="200"/>
      <x v="1"/>
      <x v="2"/>
    </i>
    <i>
      <x v="201"/>
      <x/>
      <x v="2"/>
    </i>
    <i>
      <x v="202"/>
      <x v="1"/>
      <x v="2"/>
    </i>
    <i>
      <x v="203"/>
      <x/>
      <x v="2"/>
    </i>
    <i>
      <x v="204"/>
      <x v="1"/>
      <x v="2"/>
    </i>
    <i>
      <x v="205"/>
      <x v="1"/>
      <x v="2"/>
    </i>
    <i>
      <x v="206"/>
      <x/>
      <x v="2"/>
    </i>
    <i>
      <x v="207"/>
      <x/>
      <x v="2"/>
    </i>
    <i>
      <x v="208"/>
      <x v="1"/>
      <x v="2"/>
    </i>
    <i>
      <x v="209"/>
      <x/>
      <x v="2"/>
    </i>
    <i>
      <x v="210"/>
      <x/>
      <x v="2"/>
    </i>
    <i>
      <x v="211"/>
      <x v="1"/>
      <x v="2"/>
    </i>
    <i>
      <x v="212"/>
      <x v="1"/>
      <x v="2"/>
    </i>
    <i>
      <x v="213"/>
      <x v="1"/>
      <x v="2"/>
    </i>
    <i>
      <x v="214"/>
      <x v="1"/>
      <x v="2"/>
    </i>
    <i>
      <x v="215"/>
      <x v="1"/>
      <x v="2"/>
    </i>
    <i>
      <x v="216"/>
      <x v="1"/>
      <x v="2"/>
    </i>
    <i>
      <x v="217"/>
      <x/>
      <x v="2"/>
    </i>
    <i>
      <x v="218"/>
      <x/>
      <x v="2"/>
    </i>
    <i>
      <x v="219"/>
      <x/>
      <x v="2"/>
    </i>
    <i>
      <x v="220"/>
      <x v="1"/>
      <x v="2"/>
    </i>
    <i>
      <x v="221"/>
      <x v="1"/>
      <x v="2"/>
    </i>
    <i>
      <x v="222"/>
      <x/>
      <x v="2"/>
    </i>
    <i>
      <x v="223"/>
      <x/>
      <x v="2"/>
    </i>
    <i>
      <x v="224"/>
      <x v="1"/>
      <x v="2"/>
    </i>
    <i>
      <x v="225"/>
      <x v="1"/>
      <x v="2"/>
    </i>
    <i>
      <x v="226"/>
      <x v="1"/>
      <x v="2"/>
    </i>
    <i>
      <x v="227"/>
      <x/>
      <x v="2"/>
    </i>
    <i>
      <x v="228"/>
      <x v="1"/>
      <x v="2"/>
    </i>
    <i>
      <x v="229"/>
      <x/>
      <x v="2"/>
    </i>
    <i>
      <x v="230"/>
      <x v="1"/>
      <x v="2"/>
    </i>
    <i>
      <x v="231"/>
      <x/>
      <x v="2"/>
    </i>
    <i>
      <x v="232"/>
      <x v="1"/>
      <x v="2"/>
    </i>
    <i>
      <x v="233"/>
      <x/>
      <x v="2"/>
    </i>
    <i>
      <x v="234"/>
      <x/>
      <x v="2"/>
    </i>
    <i>
      <x v="235"/>
      <x/>
      <x v="2"/>
    </i>
    <i>
      <x v="236"/>
      <x v="1"/>
      <x v="2"/>
    </i>
    <i>
      <x v="237"/>
      <x/>
      <x v="2"/>
    </i>
    <i>
      <x v="238"/>
      <x v="1"/>
      <x v="2"/>
    </i>
    <i>
      <x v="239"/>
      <x/>
      <x v="2"/>
    </i>
    <i>
      <x v="240"/>
      <x/>
      <x v="2"/>
    </i>
    <i>
      <x v="241"/>
      <x v="1"/>
      <x v="2"/>
    </i>
    <i>
      <x v="242"/>
      <x v="1"/>
      <x v="2"/>
    </i>
    <i>
      <x v="243"/>
      <x/>
      <x v="2"/>
    </i>
    <i>
      <x v="244"/>
      <x v="1"/>
      <x v="2"/>
    </i>
    <i>
      <x v="245"/>
      <x/>
      <x v="2"/>
    </i>
    <i>
      <x v="246"/>
      <x/>
      <x v="2"/>
    </i>
    <i>
      <x v="247"/>
      <x v="1"/>
      <x v="2"/>
    </i>
    <i>
      <x v="248"/>
      <x v="1"/>
      <x v="2"/>
    </i>
    <i>
      <x v="249"/>
      <x v="1"/>
      <x v="2"/>
    </i>
    <i>
      <x v="250"/>
      <x/>
      <x v="2"/>
    </i>
    <i>
      <x v="251"/>
      <x/>
      <x v="2"/>
    </i>
    <i>
      <x v="252"/>
      <x/>
      <x v="2"/>
    </i>
    <i>
      <x v="253"/>
      <x/>
      <x v="2"/>
    </i>
    <i>
      <x v="254"/>
      <x/>
      <x v="2"/>
    </i>
    <i>
      <x v="255"/>
      <x v="1"/>
      <x v="2"/>
    </i>
    <i>
      <x v="256"/>
      <x v="1"/>
      <x v="2"/>
    </i>
    <i>
      <x v="257"/>
      <x/>
      <x v="2"/>
    </i>
    <i>
      <x v="258"/>
      <x/>
      <x v="2"/>
    </i>
    <i>
      <x v="259"/>
      <x v="1"/>
      <x v="2"/>
    </i>
    <i>
      <x v="260"/>
      <x v="1"/>
      <x v="2"/>
    </i>
    <i>
      <x v="261"/>
      <x/>
      <x v="2"/>
    </i>
    <i>
      <x v="262"/>
      <x v="1"/>
      <x v="2"/>
    </i>
    <i>
      <x v="263"/>
      <x/>
      <x v="2"/>
    </i>
    <i>
      <x v="264"/>
      <x v="1"/>
      <x v="2"/>
    </i>
    <i>
      <x v="265"/>
      <x v="1"/>
      <x v="2"/>
    </i>
    <i>
      <x v="266"/>
      <x/>
      <x v="2"/>
    </i>
    <i>
      <x v="267"/>
      <x v="1"/>
      <x v="2"/>
    </i>
    <i>
      <x v="268"/>
      <x v="1"/>
      <x v="2"/>
    </i>
    <i>
      <x v="269"/>
      <x v="1"/>
      <x v="2"/>
    </i>
    <i>
      <x v="270"/>
      <x v="1"/>
      <x v="2"/>
    </i>
    <i>
      <x v="271"/>
      <x/>
      <x v="2"/>
    </i>
    <i>
      <x v="272"/>
      <x v="1"/>
      <x v="2"/>
    </i>
    <i>
      <x v="273"/>
      <x/>
      <x v="2"/>
    </i>
    <i>
      <x v="274"/>
      <x/>
      <x v="2"/>
    </i>
    <i>
      <x v="275"/>
      <x/>
      <x v="2"/>
    </i>
    <i>
      <x v="276"/>
      <x/>
      <x v="2"/>
    </i>
    <i>
      <x v="277"/>
      <x/>
      <x v="2"/>
    </i>
    <i>
      <x v="278"/>
      <x/>
      <x v="2"/>
    </i>
    <i>
      <x v="279"/>
      <x v="1"/>
      <x v="2"/>
    </i>
    <i>
      <x v="280"/>
      <x/>
      <x v="2"/>
    </i>
    <i>
      <x v="281"/>
      <x v="1"/>
      <x v="2"/>
    </i>
    <i>
      <x v="282"/>
      <x/>
      <x v="2"/>
    </i>
    <i>
      <x v="283"/>
      <x/>
      <x v="2"/>
    </i>
    <i>
      <x v="284"/>
      <x/>
      <x v="2"/>
    </i>
    <i>
      <x v="285"/>
      <x v="1"/>
      <x v="2"/>
    </i>
    <i>
      <x v="286"/>
      <x v="1"/>
      <x v="2"/>
    </i>
    <i>
      <x v="287"/>
      <x v="1"/>
      <x v="2"/>
    </i>
    <i>
      <x v="288"/>
      <x/>
      <x v="2"/>
    </i>
    <i>
      <x v="289"/>
      <x v="1"/>
      <x v="2"/>
    </i>
    <i>
      <x v="290"/>
      <x/>
      <x v="2"/>
    </i>
    <i>
      <x v="291"/>
      <x/>
      <x v="2"/>
    </i>
    <i>
      <x v="292"/>
      <x v="1"/>
      <x v="2"/>
    </i>
    <i>
      <x v="293"/>
      <x/>
      <x v="2"/>
    </i>
    <i>
      <x v="294"/>
      <x v="1"/>
      <x v="2"/>
    </i>
    <i>
      <x v="295"/>
      <x v="1"/>
      <x v="2"/>
    </i>
    <i>
      <x v="296"/>
      <x/>
      <x v="2"/>
    </i>
    <i>
      <x v="297"/>
      <x/>
      <x v="2"/>
    </i>
    <i>
      <x v="298"/>
      <x/>
      <x v="2"/>
    </i>
    <i>
      <x v="299"/>
      <x v="1"/>
      <x v="2"/>
    </i>
    <i>
      <x v="300"/>
      <x/>
      <x v="2"/>
    </i>
    <i>
      <x v="301"/>
      <x/>
      <x v="2"/>
    </i>
    <i>
      <x v="302"/>
      <x v="1"/>
      <x v="2"/>
    </i>
    <i>
      <x v="303"/>
      <x v="1"/>
      <x v="2"/>
    </i>
    <i>
      <x v="304"/>
      <x/>
      <x v="2"/>
    </i>
    <i>
      <x v="305"/>
      <x v="1"/>
      <x v="2"/>
    </i>
    <i>
      <x v="306"/>
      <x/>
      <x v="2"/>
    </i>
    <i>
      <x v="307"/>
      <x v="1"/>
      <x v="2"/>
    </i>
    <i>
      <x v="308"/>
      <x/>
      <x v="2"/>
    </i>
    <i>
      <x v="309"/>
      <x v="1"/>
      <x v="2"/>
    </i>
    <i>
      <x v="310"/>
      <x v="1"/>
      <x v="2"/>
    </i>
    <i>
      <x v="311"/>
      <x/>
      <x v="2"/>
    </i>
    <i>
      <x v="312"/>
      <x/>
      <x v="2"/>
    </i>
    <i>
      <x v="313"/>
      <x v="1"/>
      <x v="2"/>
    </i>
    <i>
      <x v="314"/>
      <x/>
      <x v="2"/>
    </i>
    <i>
      <x v="315"/>
      <x/>
      <x v="2"/>
    </i>
    <i>
      <x v="316"/>
      <x v="1"/>
      <x v="2"/>
    </i>
    <i>
      <x v="317"/>
      <x v="1"/>
      <x v="2"/>
    </i>
    <i>
      <x v="318"/>
      <x/>
      <x v="2"/>
    </i>
    <i>
      <x v="319"/>
      <x/>
      <x v="2"/>
    </i>
    <i>
      <x v="320"/>
      <x v="1"/>
      <x v="2"/>
    </i>
    <i>
      <x v="321"/>
      <x/>
      <x v="2"/>
    </i>
    <i>
      <x v="322"/>
      <x v="1"/>
      <x v="2"/>
    </i>
    <i>
      <x v="323"/>
      <x/>
      <x v="2"/>
    </i>
    <i>
      <x v="324"/>
      <x/>
      <x v="2"/>
    </i>
    <i>
      <x v="325"/>
      <x/>
      <x v="2"/>
    </i>
    <i>
      <x v="326"/>
      <x v="1"/>
      <x v="2"/>
    </i>
    <i>
      <x v="327"/>
      <x v="1"/>
      <x v="2"/>
    </i>
    <i>
      <x v="328"/>
      <x v="1"/>
      <x v="2"/>
    </i>
    <i>
      <x v="329"/>
      <x/>
      <x v="2"/>
    </i>
    <i>
      <x v="330"/>
      <x v="1"/>
      <x v="2"/>
    </i>
    <i>
      <x v="331"/>
      <x v="1"/>
      <x v="2"/>
    </i>
    <i>
      <x v="332"/>
      <x/>
      <x v="2"/>
    </i>
    <i>
      <x v="333"/>
      <x v="1"/>
      <x v="2"/>
    </i>
    <i>
      <x v="334"/>
      <x v="1"/>
      <x v="2"/>
    </i>
    <i>
      <x v="335"/>
      <x/>
      <x v="2"/>
    </i>
    <i>
      <x v="336"/>
      <x v="1"/>
      <x v="2"/>
    </i>
    <i>
      <x v="337"/>
      <x v="1"/>
      <x v="2"/>
    </i>
    <i>
      <x v="338"/>
      <x/>
      <x v="2"/>
    </i>
    <i>
      <x v="339"/>
      <x/>
      <x v="2"/>
    </i>
    <i>
      <x v="340"/>
      <x v="1"/>
      <x v="2"/>
    </i>
    <i>
      <x v="341"/>
      <x/>
      <x v="2"/>
    </i>
    <i>
      <x v="342"/>
      <x v="1"/>
      <x v="2"/>
    </i>
    <i>
      <x v="343"/>
      <x/>
      <x v="2"/>
    </i>
    <i>
      <x v="344"/>
      <x v="1"/>
      <x v="2"/>
    </i>
    <i>
      <x v="345"/>
      <x/>
      <x v="2"/>
    </i>
    <i>
      <x v="346"/>
      <x/>
      <x v="2"/>
    </i>
    <i>
      <x v="347"/>
      <x v="1"/>
      <x v="2"/>
    </i>
    <i>
      <x v="348"/>
      <x v="1"/>
      <x v="2"/>
    </i>
    <i>
      <x v="349"/>
      <x/>
      <x v="2"/>
    </i>
    <i>
      <x v="350"/>
      <x/>
      <x v="2"/>
    </i>
    <i>
      <x v="351"/>
      <x v="1"/>
      <x v="2"/>
    </i>
    <i>
      <x v="352"/>
      <x v="1"/>
      <x v="2"/>
    </i>
    <i>
      <x v="353"/>
      <x/>
      <x v="2"/>
    </i>
    <i>
      <x v="354"/>
      <x v="1"/>
      <x v="2"/>
    </i>
    <i>
      <x v="355"/>
      <x v="1"/>
      <x v="2"/>
    </i>
    <i>
      <x v="356"/>
      <x/>
      <x v="2"/>
    </i>
    <i>
      <x v="357"/>
      <x v="1"/>
      <x v="2"/>
    </i>
    <i>
      <x v="358"/>
      <x/>
      <x v="2"/>
    </i>
    <i>
      <x v="359"/>
      <x/>
      <x v="2"/>
    </i>
    <i>
      <x v="360"/>
      <x v="1"/>
      <x v="2"/>
    </i>
    <i>
      <x v="361"/>
      <x v="1"/>
      <x v="2"/>
    </i>
    <i>
      <x v="362"/>
      <x/>
      <x v="2"/>
    </i>
    <i>
      <x v="363"/>
      <x/>
      <x v="2"/>
    </i>
    <i>
      <x v="364"/>
      <x v="1"/>
      <x v="2"/>
    </i>
    <i>
      <x v="365"/>
      <x/>
      <x v="2"/>
    </i>
    <i>
      <x v="366"/>
      <x v="1"/>
      <x v="2"/>
    </i>
    <i>
      <x v="367"/>
      <x v="1"/>
      <x v="2"/>
    </i>
    <i>
      <x v="368"/>
      <x v="1"/>
      <x v="2"/>
    </i>
    <i>
      <x v="369"/>
      <x v="1"/>
      <x v="2"/>
    </i>
    <i>
      <x v="370"/>
      <x/>
      <x v="2"/>
    </i>
    <i>
      <x v="371"/>
      <x/>
      <x v="2"/>
    </i>
    <i>
      <x v="372"/>
      <x/>
      <x v="2"/>
    </i>
    <i>
      <x v="373"/>
      <x/>
      <x v="2"/>
    </i>
    <i>
      <x v="374"/>
      <x/>
      <x v="2"/>
    </i>
    <i>
      <x v="375"/>
      <x/>
      <x v="2"/>
    </i>
    <i>
      <x v="376"/>
      <x/>
      <x v="2"/>
    </i>
    <i>
      <x v="377"/>
      <x/>
      <x v="2"/>
    </i>
    <i>
      <x v="378"/>
      <x v="1"/>
      <x v="2"/>
    </i>
    <i>
      <x v="379"/>
      <x v="1"/>
      <x v="2"/>
    </i>
    <i>
      <x v="380"/>
      <x v="1"/>
      <x v="2"/>
    </i>
    <i>
      <x v="381"/>
      <x v="1"/>
      <x v="2"/>
    </i>
    <i>
      <x v="382"/>
      <x v="1"/>
      <x v="2"/>
    </i>
    <i>
      <x v="383"/>
      <x v="1"/>
      <x v="2"/>
    </i>
    <i>
      <x v="384"/>
      <x/>
      <x v="2"/>
    </i>
    <i>
      <x v="385"/>
      <x v="1"/>
      <x v="2"/>
    </i>
    <i>
      <x v="386"/>
      <x v="1"/>
      <x v="2"/>
    </i>
    <i>
      <x v="387"/>
      <x v="1"/>
      <x v="2"/>
    </i>
    <i>
      <x v="388"/>
      <x/>
      <x v="2"/>
    </i>
    <i>
      <x v="389"/>
      <x/>
      <x v="2"/>
    </i>
    <i>
      <x v="390"/>
      <x v="1"/>
      <x v="2"/>
    </i>
    <i>
      <x v="391"/>
      <x v="1"/>
      <x v="2"/>
    </i>
    <i>
      <x v="392"/>
      <x/>
      <x v="2"/>
    </i>
    <i>
      <x v="393"/>
      <x/>
      <x v="2"/>
    </i>
    <i>
      <x v="394"/>
      <x/>
      <x v="2"/>
    </i>
    <i>
      <x v="395"/>
      <x/>
      <x v="2"/>
    </i>
    <i>
      <x v="396"/>
      <x v="1"/>
      <x v="2"/>
    </i>
    <i>
      <x v="397"/>
      <x/>
      <x v="2"/>
    </i>
    <i>
      <x v="398"/>
      <x v="1"/>
      <x v="2"/>
    </i>
    <i>
      <x v="399"/>
      <x/>
      <x v="2"/>
    </i>
    <i>
      <x v="400"/>
      <x/>
      <x v="2"/>
    </i>
    <i>
      <x v="401"/>
      <x v="1"/>
      <x v="2"/>
    </i>
    <i>
      <x v="402"/>
      <x/>
      <x v="2"/>
    </i>
    <i>
      <x v="403"/>
      <x/>
      <x v="2"/>
    </i>
    <i>
      <x v="404"/>
      <x v="1"/>
      <x v="2"/>
    </i>
    <i>
      <x v="405"/>
      <x v="1"/>
      <x v="2"/>
    </i>
    <i>
      <x v="406"/>
      <x v="1"/>
      <x v="2"/>
    </i>
    <i>
      <x v="407"/>
      <x v="1"/>
      <x v="2"/>
    </i>
    <i>
      <x v="408"/>
      <x/>
      <x v="2"/>
    </i>
    <i>
      <x v="409"/>
      <x/>
      <x v="2"/>
    </i>
    <i>
      <x v="410"/>
      <x v="1"/>
      <x v="2"/>
    </i>
    <i>
      <x v="411"/>
      <x/>
      <x v="2"/>
    </i>
    <i>
      <x v="412"/>
      <x v="1"/>
      <x v="2"/>
    </i>
    <i>
      <x v="413"/>
      <x/>
      <x v="2"/>
    </i>
    <i>
      <x v="414"/>
      <x/>
      <x v="2"/>
    </i>
    <i>
      <x v="415"/>
      <x v="1"/>
      <x v="2"/>
    </i>
    <i>
      <x v="416"/>
      <x/>
      <x v="2"/>
    </i>
    <i>
      <x v="417"/>
      <x v="1"/>
      <x v="2"/>
    </i>
    <i>
      <x v="418"/>
      <x v="1"/>
      <x v="2"/>
    </i>
    <i>
      <x v="419"/>
      <x/>
      <x v="2"/>
    </i>
    <i>
      <x v="420"/>
      <x v="1"/>
      <x v="2"/>
    </i>
    <i>
      <x v="421"/>
      <x/>
      <x v="2"/>
    </i>
    <i>
      <x v="422"/>
      <x v="1"/>
      <x v="2"/>
    </i>
    <i>
      <x v="423"/>
      <x v="1"/>
      <x v="2"/>
    </i>
    <i>
      <x v="424"/>
      <x v="1"/>
      <x v="2"/>
    </i>
    <i>
      <x v="425"/>
      <x v="1"/>
      <x v="2"/>
    </i>
    <i>
      <x v="426"/>
      <x v="1"/>
      <x v="2"/>
    </i>
    <i>
      <x v="427"/>
      <x v="1"/>
      <x v="2"/>
    </i>
    <i>
      <x v="428"/>
      <x v="1"/>
      <x v="2"/>
    </i>
    <i>
      <x v="429"/>
      <x v="1"/>
      <x v="2"/>
    </i>
    <i>
      <x v="430"/>
      <x v="1"/>
      <x v="2"/>
    </i>
    <i>
      <x v="431"/>
      <x v="1"/>
      <x v="2"/>
    </i>
    <i>
      <x v="432"/>
      <x v="1"/>
      <x v="2"/>
    </i>
    <i>
      <x v="433"/>
      <x/>
      <x v="2"/>
    </i>
    <i>
      <x v="434"/>
      <x v="1"/>
      <x v="2"/>
    </i>
    <i>
      <x v="435"/>
      <x v="1"/>
      <x v="2"/>
    </i>
    <i>
      <x v="436"/>
      <x/>
      <x v="2"/>
    </i>
    <i>
      <x v="437"/>
      <x/>
      <x v="2"/>
    </i>
    <i>
      <x v="438"/>
      <x/>
      <x v="2"/>
    </i>
    <i>
      <x v="439"/>
      <x v="1"/>
      <x v="2"/>
    </i>
    <i>
      <x v="440"/>
      <x v="1"/>
      <x v="2"/>
    </i>
    <i>
      <x v="441"/>
      <x/>
      <x v="2"/>
    </i>
    <i>
      <x v="442"/>
      <x v="1"/>
      <x v="2"/>
    </i>
    <i>
      <x v="443"/>
      <x/>
      <x v="2"/>
    </i>
    <i>
      <x v="444"/>
      <x v="1"/>
      <x v="2"/>
    </i>
    <i>
      <x v="445"/>
      <x v="1"/>
      <x v="2"/>
    </i>
    <i>
      <x v="446"/>
      <x v="1"/>
      <x v="2"/>
    </i>
    <i>
      <x v="447"/>
      <x v="1"/>
      <x v="2"/>
    </i>
    <i>
      <x v="448"/>
      <x v="1"/>
      <x v="2"/>
    </i>
    <i>
      <x v="449"/>
      <x/>
      <x v="2"/>
    </i>
    <i>
      <x v="450"/>
      <x/>
      <x v="2"/>
    </i>
    <i>
      <x v="451"/>
      <x v="1"/>
      <x v="2"/>
    </i>
    <i>
      <x v="452"/>
      <x/>
      <x v="2"/>
    </i>
    <i>
      <x v="453"/>
      <x v="1"/>
      <x v="2"/>
    </i>
    <i>
      <x v="454"/>
      <x/>
      <x v="2"/>
    </i>
    <i>
      <x v="455"/>
      <x/>
      <x v="2"/>
    </i>
    <i>
      <x v="456"/>
      <x/>
      <x v="2"/>
    </i>
    <i>
      <x v="457"/>
      <x v="1"/>
      <x v="2"/>
    </i>
    <i>
      <x v="458"/>
      <x v="1"/>
      <x v="2"/>
    </i>
    <i>
      <x v="459"/>
      <x/>
      <x v="2"/>
    </i>
    <i>
      <x v="460"/>
      <x v="1"/>
      <x v="2"/>
    </i>
    <i>
      <x v="461"/>
      <x v="1"/>
      <x v="2"/>
    </i>
    <i>
      <x v="462"/>
      <x/>
      <x v="2"/>
    </i>
    <i>
      <x v="463"/>
      <x v="1"/>
      <x v="2"/>
    </i>
    <i>
      <x v="464"/>
      <x/>
      <x v="2"/>
    </i>
    <i>
      <x v="465"/>
      <x/>
      <x v="2"/>
    </i>
    <i>
      <x v="466"/>
      <x/>
      <x v="2"/>
    </i>
    <i>
      <x v="467"/>
      <x v="1"/>
      <x v="2"/>
    </i>
    <i>
      <x v="468"/>
      <x v="1"/>
      <x v="2"/>
    </i>
    <i>
      <x v="469"/>
      <x v="1"/>
      <x v="2"/>
    </i>
    <i>
      <x v="470"/>
      <x/>
      <x v="2"/>
    </i>
    <i>
      <x v="471"/>
      <x v="1"/>
      <x v="2"/>
    </i>
    <i>
      <x v="472"/>
      <x v="1"/>
      <x v="2"/>
    </i>
    <i>
      <x v="473"/>
      <x v="1"/>
      <x v="2"/>
    </i>
    <i>
      <x v="474"/>
      <x v="1"/>
      <x v="2"/>
    </i>
    <i>
      <x v="475"/>
      <x/>
      <x v="2"/>
    </i>
    <i>
      <x v="476"/>
      <x/>
      <x v="2"/>
    </i>
    <i>
      <x v="477"/>
      <x/>
      <x v="2"/>
    </i>
    <i>
      <x v="478"/>
      <x v="1"/>
      <x v="2"/>
    </i>
    <i>
      <x v="479"/>
      <x/>
      <x v="2"/>
    </i>
    <i>
      <x v="480"/>
      <x v="1"/>
      <x v="2"/>
    </i>
    <i>
      <x v="481"/>
      <x v="1"/>
      <x v="2"/>
    </i>
    <i>
      <x v="482"/>
      <x v="1"/>
      <x v="2"/>
    </i>
    <i>
      <x v="483"/>
      <x v="1"/>
      <x v="2"/>
    </i>
    <i>
      <x v="484"/>
      <x/>
      <x v="2"/>
    </i>
    <i>
      <x v="485"/>
      <x/>
      <x v="2"/>
    </i>
    <i>
      <x v="486"/>
      <x v="1"/>
      <x v="2"/>
    </i>
    <i>
      <x v="487"/>
      <x v="1"/>
      <x v="2"/>
    </i>
    <i>
      <x v="488"/>
      <x v="1"/>
      <x v="2"/>
    </i>
    <i>
      <x v="489"/>
      <x/>
      <x v="2"/>
    </i>
    <i>
      <x v="490"/>
      <x/>
      <x v="2"/>
    </i>
    <i>
      <x v="491"/>
      <x v="1"/>
      <x v="2"/>
    </i>
    <i>
      <x v="492"/>
      <x v="1"/>
      <x v="2"/>
    </i>
    <i>
      <x v="493"/>
      <x v="1"/>
      <x v="2"/>
    </i>
    <i>
      <x v="494"/>
      <x/>
      <x v="2"/>
    </i>
    <i>
      <x v="495"/>
      <x/>
      <x v="2"/>
    </i>
    <i>
      <x v="496"/>
      <x v="1"/>
      <x v="2"/>
    </i>
    <i>
      <x v="497"/>
      <x/>
      <x v="2"/>
    </i>
    <i>
      <x v="498"/>
      <x v="1"/>
      <x v="2"/>
    </i>
    <i>
      <x v="499"/>
      <x/>
      <x v="2"/>
    </i>
    <i>
      <x v="500"/>
      <x/>
      <x v="2"/>
    </i>
    <i>
      <x v="501"/>
      <x/>
      <x v="2"/>
    </i>
    <i>
      <x v="502"/>
      <x/>
      <x v="2"/>
    </i>
    <i>
      <x v="503"/>
      <x/>
      <x v="2"/>
    </i>
    <i>
      <x v="504"/>
      <x/>
      <x v="2"/>
    </i>
    <i>
      <x v="505"/>
      <x v="1"/>
      <x v="2"/>
    </i>
    <i>
      <x v="506"/>
      <x/>
      <x v="2"/>
    </i>
    <i>
      <x v="507"/>
      <x v="1"/>
      <x v="2"/>
    </i>
    <i>
      <x v="508"/>
      <x v="1"/>
      <x v="2"/>
    </i>
    <i>
      <x v="509"/>
      <x v="1"/>
      <x v="2"/>
    </i>
    <i>
      <x v="510"/>
      <x/>
      <x v="2"/>
    </i>
    <i>
      <x v="511"/>
      <x/>
      <x v="2"/>
    </i>
    <i>
      <x v="512"/>
      <x/>
      <x v="2"/>
    </i>
    <i>
      <x v="513"/>
      <x v="1"/>
      <x v="2"/>
    </i>
    <i>
      <x v="514"/>
      <x/>
      <x v="2"/>
    </i>
    <i>
      <x v="515"/>
      <x/>
      <x v="2"/>
    </i>
    <i>
      <x v="516"/>
      <x/>
      <x v="2"/>
    </i>
    <i>
      <x v="517"/>
      <x v="1"/>
      <x v="2"/>
    </i>
    <i>
      <x v="518"/>
      <x/>
      <x v="2"/>
    </i>
    <i>
      <x v="519"/>
      <x/>
      <x v="2"/>
    </i>
    <i>
      <x v="520"/>
      <x/>
      <x v="2"/>
    </i>
    <i>
      <x v="521"/>
      <x v="1"/>
      <x v="2"/>
    </i>
    <i>
      <x v="522"/>
      <x/>
      <x v="2"/>
    </i>
    <i>
      <x v="523"/>
      <x v="1"/>
      <x v="2"/>
    </i>
    <i>
      <x v="524"/>
      <x/>
      <x v="2"/>
    </i>
    <i>
      <x v="525"/>
      <x/>
      <x v="2"/>
    </i>
    <i>
      <x v="526"/>
      <x v="1"/>
      <x v="2"/>
    </i>
    <i>
      <x v="527"/>
      <x v="1"/>
      <x v="2"/>
    </i>
    <i>
      <x v="528"/>
      <x v="1"/>
      <x v="2"/>
    </i>
    <i>
      <x v="529"/>
      <x v="1"/>
      <x v="2"/>
    </i>
    <i>
      <x v="530"/>
      <x/>
      <x v="2"/>
    </i>
    <i>
      <x v="531"/>
      <x v="1"/>
      <x v="2"/>
    </i>
    <i>
      <x v="532"/>
      <x v="1"/>
      <x v="2"/>
    </i>
    <i>
      <x v="533"/>
      <x/>
      <x v="2"/>
    </i>
    <i>
      <x v="534"/>
      <x/>
      <x v="2"/>
    </i>
    <i>
      <x v="535"/>
      <x/>
      <x v="2"/>
    </i>
    <i>
      <x v="536"/>
      <x v="1"/>
      <x v="2"/>
    </i>
    <i>
      <x v="537"/>
      <x/>
      <x v="2"/>
    </i>
    <i>
      <x v="538"/>
      <x v="1"/>
      <x v="2"/>
    </i>
    <i>
      <x v="539"/>
      <x v="1"/>
      <x v="2"/>
    </i>
    <i>
      <x v="540"/>
      <x/>
      <x v="2"/>
    </i>
    <i>
      <x v="541"/>
      <x/>
      <x v="2"/>
    </i>
    <i>
      <x v="542"/>
      <x/>
      <x v="2"/>
    </i>
    <i>
      <x v="543"/>
      <x/>
      <x v="2"/>
    </i>
    <i>
      <x v="544"/>
      <x v="1"/>
      <x v="2"/>
    </i>
    <i>
      <x v="545"/>
      <x/>
      <x v="2"/>
    </i>
    <i>
      <x v="546"/>
      <x/>
      <x v="2"/>
    </i>
    <i>
      <x v="547"/>
      <x v="1"/>
      <x v="2"/>
    </i>
    <i>
      <x v="548"/>
      <x v="1"/>
      <x v="2"/>
    </i>
    <i>
      <x v="549"/>
      <x/>
      <x/>
    </i>
    <i>
      <x v="550"/>
      <x v="1"/>
      <x/>
    </i>
    <i>
      <x v="551"/>
      <x v="1"/>
      <x/>
    </i>
    <i>
      <x v="552"/>
      <x/>
      <x/>
    </i>
    <i>
      <x v="553"/>
      <x/>
      <x/>
    </i>
    <i>
      <x v="554"/>
      <x/>
      <x/>
    </i>
    <i>
      <x v="555"/>
      <x v="1"/>
      <x/>
    </i>
    <i>
      <x v="556"/>
      <x v="1"/>
      <x/>
    </i>
    <i>
      <x v="557"/>
      <x v="1"/>
      <x/>
    </i>
    <i>
      <x v="558"/>
      <x/>
      <x/>
    </i>
    <i>
      <x v="559"/>
      <x/>
      <x/>
    </i>
    <i>
      <x v="560"/>
      <x v="1"/>
      <x/>
    </i>
    <i>
      <x v="561"/>
      <x/>
      <x/>
    </i>
    <i>
      <x v="562"/>
      <x v="1"/>
      <x/>
    </i>
    <i>
      <x v="563"/>
      <x/>
      <x/>
    </i>
    <i>
      <x v="564"/>
      <x/>
      <x/>
    </i>
    <i>
      <x v="565"/>
      <x v="1"/>
      <x/>
    </i>
    <i>
      <x v="566"/>
      <x v="1"/>
      <x/>
    </i>
    <i>
      <x v="567"/>
      <x v="1"/>
      <x/>
    </i>
    <i>
      <x v="568"/>
      <x/>
      <x/>
    </i>
    <i>
      <x v="569"/>
      <x/>
      <x/>
    </i>
    <i>
      <x v="570"/>
      <x/>
      <x/>
    </i>
    <i>
      <x v="571"/>
      <x v="1"/>
      <x/>
    </i>
    <i>
      <x v="572"/>
      <x/>
      <x/>
    </i>
    <i>
      <x v="573"/>
      <x v="1"/>
      <x/>
    </i>
    <i>
      <x v="574"/>
      <x v="1"/>
      <x/>
    </i>
    <i>
      <x v="575"/>
      <x/>
      <x/>
    </i>
    <i>
      <x v="576"/>
      <x/>
      <x/>
    </i>
    <i>
      <x v="577"/>
      <x/>
      <x/>
    </i>
    <i>
      <x v="578"/>
      <x v="1"/>
      <x/>
    </i>
    <i>
      <x v="579"/>
      <x v="1"/>
      <x/>
    </i>
    <i>
      <x v="580"/>
      <x/>
      <x/>
    </i>
    <i>
      <x v="581"/>
      <x/>
      <x/>
    </i>
    <i>
      <x v="582"/>
      <x/>
      <x/>
    </i>
    <i>
      <x v="583"/>
      <x v="1"/>
      <x/>
    </i>
    <i>
      <x v="584"/>
      <x/>
      <x/>
    </i>
    <i>
      <x v="585"/>
      <x/>
      <x/>
    </i>
    <i>
      <x v="586"/>
      <x v="1"/>
      <x/>
    </i>
    <i>
      <x v="587"/>
      <x v="1"/>
      <x/>
    </i>
    <i>
      <x v="588"/>
      <x/>
      <x/>
    </i>
    <i>
      <x v="589"/>
      <x/>
      <x/>
    </i>
    <i>
      <x v="590"/>
      <x v="1"/>
      <x/>
    </i>
    <i>
      <x v="591"/>
      <x v="1"/>
      <x/>
    </i>
    <i>
      <x v="592"/>
      <x v="1"/>
      <x/>
    </i>
    <i>
      <x v="593"/>
      <x/>
      <x/>
    </i>
    <i>
      <x v="594"/>
      <x v="1"/>
      <x/>
    </i>
    <i>
      <x v="595"/>
      <x v="1"/>
      <x/>
    </i>
    <i>
      <x v="596"/>
      <x v="1"/>
      <x/>
    </i>
    <i>
      <x v="597"/>
      <x/>
      <x/>
    </i>
    <i>
      <x v="598"/>
      <x/>
      <x/>
    </i>
    <i>
      <x v="599"/>
      <x/>
      <x/>
    </i>
    <i>
      <x v="600"/>
      <x/>
      <x/>
    </i>
    <i>
      <x v="601"/>
      <x/>
      <x/>
    </i>
    <i>
      <x v="602"/>
      <x v="1"/>
      <x/>
    </i>
    <i>
      <x v="603"/>
      <x v="1"/>
      <x/>
    </i>
    <i>
      <x v="604"/>
      <x v="1"/>
      <x/>
    </i>
    <i>
      <x v="605"/>
      <x/>
      <x/>
    </i>
    <i>
      <x v="606"/>
      <x/>
      <x/>
    </i>
    <i>
      <x v="607"/>
      <x v="1"/>
      <x/>
    </i>
    <i>
      <x v="608"/>
      <x v="1"/>
      <x/>
    </i>
    <i>
      <x v="609"/>
      <x/>
      <x/>
    </i>
    <i>
      <x v="610"/>
      <x/>
      <x/>
    </i>
    <i>
      <x v="611"/>
      <x v="1"/>
      <x/>
    </i>
    <i>
      <x v="612"/>
      <x v="1"/>
      <x/>
    </i>
    <i>
      <x v="613"/>
      <x/>
      <x/>
    </i>
    <i>
      <x v="614"/>
      <x/>
      <x/>
    </i>
    <i>
      <x v="615"/>
      <x/>
      <x/>
    </i>
    <i>
      <x v="616"/>
      <x/>
      <x/>
    </i>
    <i>
      <x v="617"/>
      <x v="1"/>
      <x/>
    </i>
    <i>
      <x v="618"/>
      <x v="1"/>
      <x/>
    </i>
    <i>
      <x v="619"/>
      <x v="1"/>
      <x/>
    </i>
    <i>
      <x v="620"/>
      <x v="1"/>
      <x/>
    </i>
    <i>
      <x v="621"/>
      <x/>
      <x/>
    </i>
    <i>
      <x v="622"/>
      <x v="1"/>
      <x/>
    </i>
    <i>
      <x v="623"/>
      <x/>
      <x/>
    </i>
    <i>
      <x v="624"/>
      <x v="1"/>
      <x/>
    </i>
    <i>
      <x v="625"/>
      <x/>
      <x/>
    </i>
    <i>
      <x v="626"/>
      <x v="1"/>
      <x/>
    </i>
    <i>
      <x v="627"/>
      <x v="1"/>
      <x/>
    </i>
    <i>
      <x v="628"/>
      <x v="1"/>
      <x/>
    </i>
    <i>
      <x v="629"/>
      <x v="1"/>
      <x/>
    </i>
    <i>
      <x v="630"/>
      <x v="1"/>
      <x/>
    </i>
    <i>
      <x v="631"/>
      <x/>
      <x/>
    </i>
    <i>
      <x v="632"/>
      <x v="1"/>
      <x/>
    </i>
    <i>
      <x v="633"/>
      <x/>
      <x/>
    </i>
    <i>
      <x v="634"/>
      <x v="1"/>
      <x/>
    </i>
    <i>
      <x v="635"/>
      <x v="1"/>
      <x/>
    </i>
    <i>
      <x v="636"/>
      <x/>
      <x/>
    </i>
    <i>
      <x v="637"/>
      <x/>
      <x/>
    </i>
    <i>
      <x v="638"/>
      <x/>
      <x/>
    </i>
    <i>
      <x v="639"/>
      <x v="1"/>
      <x/>
    </i>
    <i>
      <x v="640"/>
      <x/>
      <x/>
    </i>
    <i>
      <x v="641"/>
      <x/>
      <x/>
    </i>
    <i>
      <x v="642"/>
      <x v="1"/>
      <x/>
    </i>
    <i>
      <x v="643"/>
      <x v="1"/>
      <x/>
    </i>
    <i>
      <x v="644"/>
      <x/>
      <x/>
    </i>
    <i>
      <x v="645"/>
      <x/>
      <x/>
    </i>
    <i>
      <x v="646"/>
      <x/>
      <x/>
    </i>
    <i>
      <x v="647"/>
      <x/>
      <x/>
    </i>
    <i>
      <x v="648"/>
      <x v="1"/>
      <x/>
    </i>
    <i>
      <x v="649"/>
      <x v="1"/>
      <x/>
    </i>
    <i>
      <x v="650"/>
      <x v="1"/>
      <x/>
    </i>
    <i>
      <x v="651"/>
      <x v="1"/>
      <x/>
    </i>
    <i>
      <x v="652"/>
      <x/>
      <x/>
    </i>
  </rowItems>
  <colFields count="1">
    <field x="-2"/>
  </colFields>
  <colItems count="2">
    <i>
      <x/>
    </i>
    <i i="1">
      <x v="1"/>
    </i>
  </colItems>
  <dataFields count="2">
    <dataField name="Sum of EUR Sales Amount" fld="5" baseField="0" baseItem="0" numFmtId="3"/>
    <dataField name="Sum of Gross Profit" fld="6" baseField="0" baseItem="0" numFmtId="3"/>
  </dataFields>
  <formats count="5">
    <format dxfId="104">
      <pivotArea outline="0" fieldPosition="0">
        <references count="4">
          <reference field="4294967294" count="1" selected="0">
            <x v="0"/>
          </reference>
          <reference field="2" count="1" selected="0">
            <x v="2"/>
          </reference>
          <reference field="3" count="1" selected="0">
            <x v="0"/>
          </reference>
          <reference field="4" count="1" selected="0">
            <x v="0"/>
          </reference>
        </references>
      </pivotArea>
    </format>
    <format dxfId="103">
      <pivotArea outline="0" fieldPosition="0">
        <references count="4">
          <reference field="4294967294" count="1" selected="0">
            <x v="1"/>
          </reference>
          <reference field="2" count="1" selected="0">
            <x v="0"/>
          </reference>
          <reference field="3" count="1" selected="0">
            <x v="0"/>
          </reference>
          <reference field="4" count="1" selected="0">
            <x v="0"/>
          </reference>
        </references>
      </pivotArea>
    </format>
    <format dxfId="102">
      <pivotArea outline="0" fieldPosition="0">
        <references count="1">
          <reference field="4294967294" count="1">
            <x v="1"/>
          </reference>
        </references>
      </pivotArea>
    </format>
    <format dxfId="101">
      <pivotArea outline="0" fieldPosition="0">
        <references count="4">
          <reference field="4294967294" count="1" selected="0">
            <x v="0"/>
          </reference>
          <reference field="2" count="1" selected="0">
            <x v="71"/>
          </reference>
          <reference field="3" count="1" selected="0">
            <x v="0"/>
          </reference>
          <reference field="4" count="1" selected="0">
            <x v="1"/>
          </reference>
        </references>
      </pivotArea>
    </format>
    <format dxfId="100">
      <pivotArea outline="0" fieldPosition="0">
        <references count="1">
          <reference field="4294967294" count="1">
            <x v="0"/>
          </reference>
        </references>
      </pivotArea>
    </format>
  </formats>
  <pivotHierarchies count="33">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members count="1" level="1">
        <member name="[All_Data_PP].[Return].&amp;[0]"/>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3">
    <rowHierarchyUsage hierarchyUsage="4"/>
    <rowHierarchyUsage hierarchyUsage="5"/>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ll_Data_PP]"/>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42" cacheId="2" applyNumberFormats="0" applyBorderFormats="0" applyFontFormats="0" applyPatternFormats="0" applyAlignmentFormats="0" applyWidthHeightFormats="1" dataCaption="Values" tag="8b272f4f-73d2-4a53-869c-0e215e7b731f" updatedVersion="8" minRefreshableVersion="3" useAutoFormatting="1" subtotalHiddenItems="1" itemPrintTitles="1" createdVersion="5" indent="0" outline="1" outlineData="1" multipleFieldFilters="0" chartFormat="10" rowHeaderCaption="Order line quantity">
  <location ref="B3:F36" firstHeaderRow="0" firstDataRow="1" firstDataCol="1"/>
  <pivotFields count="7">
    <pivotField dataField="1" subtotalTop="0" showAll="0" defaultSubtotal="0"/>
    <pivotField dataField="1" subtotalTop="0" showAll="0" defaultSubtotal="0"/>
    <pivotField dataField="1" subtotalTop="0" showAll="0" defaultSubtotal="0"/>
    <pivotField axis="axisRow" allDrilled="1" subtotalTop="0" showAll="0" dataSourceSort="1" defaultSubtotal="0"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s>
    </pivotField>
    <pivotField allDrilled="1" subtotalTop="0" showAll="0" dataSourceSort="1" defaultSubtotal="0" defaultAttributeDrillState="1"/>
    <pivotField dataField="1" subtotalTop="0" showAll="0" defaultSubtotal="0"/>
    <pivotField allDrilled="1" subtotalTop="0" showAll="0" dataSourceSort="1" defaultSubtotal="0" defaultAttributeDrillState="1"/>
  </pivotFields>
  <rowFields count="1">
    <field x="3"/>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4">
    <i>
      <x/>
    </i>
    <i i="1">
      <x v="1"/>
    </i>
    <i i="2">
      <x v="2"/>
    </i>
    <i i="3">
      <x v="3"/>
    </i>
  </colItems>
  <dataFields count="4">
    <dataField name="Cost_aver_price" fld="5" subtotal="count" baseField="0" baseItem="0" numFmtId="2"/>
    <dataField name="Price range" fld="2" subtotal="count" baseField="3" baseItem="0"/>
    <dataField fld="0" subtotal="count" baseField="0" baseItem="0"/>
    <dataField fld="1" subtotal="count" baseField="0" baseItem="0"/>
  </dataFields>
  <chartFormats count="11">
    <chartFormat chart="7" format="14" series="1">
      <pivotArea type="data" outline="0" fieldPosition="0">
        <references count="1">
          <reference field="4294967294" count="1" selected="0">
            <x v="3"/>
          </reference>
        </references>
      </pivotArea>
    </chartFormat>
    <chartFormat chart="7" format="15" series="1">
      <pivotArea type="data" outline="0" fieldPosition="0">
        <references count="1">
          <reference field="4294967294" count="1" selected="0">
            <x v="1"/>
          </reference>
        </references>
      </pivotArea>
    </chartFormat>
    <chartFormat chart="7" format="16" series="1">
      <pivotArea type="data" outline="0" fieldPosition="0">
        <references count="1">
          <reference field="4294967294" count="1" selected="0">
            <x v="2"/>
          </reference>
        </references>
      </pivotArea>
    </chartFormat>
    <chartFormat chart="7" format="17" series="1">
      <pivotArea type="data" outline="0" fieldPosition="0">
        <references count="1">
          <reference field="4294967294" count="1" selected="0">
            <x v="0"/>
          </reference>
        </references>
      </pivotArea>
    </chartFormat>
    <chartFormat chart="7" format="18">
      <pivotArea type="data" outline="0" fieldPosition="0">
        <references count="2">
          <reference field="4294967294" count="1" selected="0">
            <x v="0"/>
          </reference>
          <reference field="3" count="1" selected="0">
            <x v="32"/>
          </reference>
        </references>
      </pivotArea>
    </chartFormat>
    <chartFormat chart="9" format="23" series="1">
      <pivotArea type="data" outline="0" fieldPosition="0">
        <references count="1">
          <reference field="4294967294" count="1" selected="0">
            <x v="1"/>
          </reference>
        </references>
      </pivotArea>
    </chartFormat>
    <chartFormat chart="9" format="24" series="1">
      <pivotArea type="data" outline="0" fieldPosition="0">
        <references count="1">
          <reference field="4294967294" count="1" selected="0">
            <x v="3"/>
          </reference>
        </references>
      </pivotArea>
    </chartFormat>
    <chartFormat chart="9" format="25" series="1">
      <pivotArea type="data" outline="0" fieldPosition="0">
        <references count="1">
          <reference field="4294967294" count="1" selected="0">
            <x v="0"/>
          </reference>
        </references>
      </pivotArea>
    </chartFormat>
    <chartFormat chart="9" format="26" series="1">
      <pivotArea type="data" outline="0" fieldPosition="0">
        <references count="1">
          <reference field="4294967294" count="1" selected="0">
            <x v="2"/>
          </reference>
        </references>
      </pivotArea>
    </chartFormat>
    <chartFormat chart="9" format="27">
      <pivotArea type="data" outline="0" fieldPosition="0">
        <references count="2">
          <reference field="4294967294" count="1" selected="0">
            <x v="1"/>
          </reference>
          <reference field="3" count="1" selected="0">
            <x v="27"/>
          </reference>
        </references>
      </pivotArea>
    </chartFormat>
    <chartFormat chart="9" format="28">
      <pivotArea type="data" outline="0" fieldPosition="0">
        <references count="2">
          <reference field="4294967294" count="1" selected="0">
            <x v="1"/>
          </reference>
          <reference field="3" count="1" selected="0">
            <x v="33"/>
          </reference>
        </references>
      </pivotArea>
    </chartFormat>
  </chartFormats>
  <pivotHierarchies count="33">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members count="1" level="1">
        <member name="[All_Data_PP].[Tier2 Description].&amp;[MEMORY]"/>
      </members>
    </pivotHierarchy>
    <pivotHierarchy multipleItemSelectionAllowed="1" dragToData="1"/>
    <pivotHierarchy dragToData="1"/>
    <pivotHierarchy dragToData="1"/>
    <pivotHierarchy dragToData="1"/>
    <pivotHierarchy dragToData="1"/>
    <pivotHierarchy multipleItemSelectionAllowed="1" dragToData="1">
      <members count="1" level="1">
        <member name="[All_Data_PP].[Return].&amp;[0]"/>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rice range"/>
    <pivotHierarchy dragToRow="0" dragToCol="0" dragToPage="0" dragToData="1" caption="Cost_aver_price"/>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ll_Data_PP]"/>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42" cacheId="4" applyNumberFormats="0" applyBorderFormats="0" applyFontFormats="0" applyPatternFormats="0" applyAlignmentFormats="0" applyWidthHeightFormats="1" dataCaption="Values" tag="fa878632-c5e9-4d6b-9be2-46a12d4c2cf6" updatedVersion="8" minRefreshableVersion="3" useAutoFormatting="1" subtotalHiddenItems="1" itemPrintTitles="1" createdVersion="5" indent="0" outline="1" outlineData="1" multipleFieldFilters="0" chartFormat="14" rowHeaderCaption="Month">
  <location ref="B3:D10" firstHeaderRow="0" firstDataRow="1" firstDataCol="1" rowPageCount="1" colPageCount="1"/>
  <pivotFields count="6">
    <pivotField dataField="1" subtotalTop="0" showAll="0" defaultSubtotal="0"/>
    <pivotField axis="axisPage" allDrilled="1" subtotalTop="0" showAll="0" dataSourceSort="1" defaultSubtotal="0" defaultAttributeDrillState="1">
      <items count="1">
        <item x="0"/>
      </items>
    </pivotField>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6">
        <item x="0"/>
        <item x="1"/>
        <item x="2"/>
        <item x="3"/>
        <item x="4"/>
        <item x="5"/>
      </items>
    </pivotField>
    <pivotField allDrilled="1" subtotalTop="0" showAll="0" dataSourceSort="1" defaultSubtotal="0" defaultAttributeDrillState="1"/>
  </pivotFields>
  <rowFields count="1">
    <field x="4"/>
  </rowFields>
  <rowItems count="7">
    <i>
      <x/>
    </i>
    <i>
      <x v="1"/>
    </i>
    <i>
      <x v="2"/>
    </i>
    <i>
      <x v="3"/>
    </i>
    <i>
      <x v="4"/>
    </i>
    <i>
      <x v="5"/>
    </i>
    <i t="grand">
      <x/>
    </i>
  </rowItems>
  <colFields count="1">
    <field x="-2"/>
  </colFields>
  <colItems count="2">
    <i>
      <x/>
    </i>
    <i i="1">
      <x v="1"/>
    </i>
  </colItems>
  <pageFields count="1">
    <pageField fld="1" hier="7" name="[All_Data_PP].[Tier2 Description].&amp;[MEMORY]" cap="MEMORY"/>
  </pageFields>
  <dataFields count="2">
    <dataField fld="2" subtotal="count" baseField="0" baseItem="0" numFmtId="2"/>
    <dataField fld="0" subtotal="count" baseField="0" baseItem="0" numFmtId="2"/>
  </dataFields>
  <chartFormats count="14">
    <chartFormat chart="3" format="8" series="1">
      <pivotArea type="data" outline="0" fieldPosition="0">
        <references count="1">
          <reference field="4294967294" count="1" selected="0">
            <x v="1"/>
          </reference>
        </references>
      </pivotArea>
    </chartFormat>
    <chartFormat chart="3" format="9" series="1">
      <pivotArea type="data" outline="0" fieldPosition="0">
        <references count="1">
          <reference field="4294967294" count="1" selected="0">
            <x v="0"/>
          </reference>
        </references>
      </pivotArea>
    </chartFormat>
    <chartFormat chart="7" format="16" series="1">
      <pivotArea type="data" outline="0" fieldPosition="0">
        <references count="1">
          <reference field="4294967294" count="1" selected="0">
            <x v="1"/>
          </reference>
        </references>
      </pivotArea>
    </chartFormat>
    <chartFormat chart="7" format="17" series="1">
      <pivotArea type="data" outline="0" fieldPosition="0">
        <references count="1">
          <reference field="4294967294" count="1" selected="0">
            <x v="0"/>
          </reference>
        </references>
      </pivotArea>
    </chartFormat>
    <chartFormat chart="8" format="21" series="1">
      <pivotArea type="data" outline="0" fieldPosition="0">
        <references count="1">
          <reference field="4294967294" count="1" selected="0">
            <x v="0"/>
          </reference>
        </references>
      </pivotArea>
    </chartFormat>
    <chartFormat chart="8" format="22" series="1">
      <pivotArea type="data" outline="0" fieldPosition="0">
        <references count="1">
          <reference field="4294967294" count="1" selected="0">
            <x v="1"/>
          </reference>
        </references>
      </pivotArea>
    </chartFormat>
    <chartFormat chart="9" format="25" series="1">
      <pivotArea type="data" outline="0" fieldPosition="0">
        <references count="1">
          <reference field="4294967294" count="1" selected="0">
            <x v="0"/>
          </reference>
        </references>
      </pivotArea>
    </chartFormat>
    <chartFormat chart="9" format="26" series="1">
      <pivotArea type="data" outline="0" fieldPosition="0">
        <references count="1">
          <reference field="4294967294" count="1" selected="0">
            <x v="1"/>
          </reference>
        </references>
      </pivotArea>
    </chartFormat>
    <chartFormat chart="10" format="21" series="1">
      <pivotArea type="data" outline="0" fieldPosition="0">
        <references count="1">
          <reference field="4294967294" count="1" selected="0">
            <x v="0"/>
          </reference>
        </references>
      </pivotArea>
    </chartFormat>
    <chartFormat chart="10" format="22" series="1">
      <pivotArea type="data" outline="0" fieldPosition="0">
        <references count="1">
          <reference field="4294967294" count="1" selected="0">
            <x v="1"/>
          </reference>
        </references>
      </pivotArea>
    </chartFormat>
    <chartFormat chart="12" format="29" series="1">
      <pivotArea type="data" outline="0" fieldPosition="0">
        <references count="1">
          <reference field="4294967294" count="1" selected="0">
            <x v="0"/>
          </reference>
        </references>
      </pivotArea>
    </chartFormat>
    <chartFormat chart="12" format="30" series="1">
      <pivotArea type="data" outline="0" fieldPosition="0">
        <references count="1">
          <reference field="4294967294" count="1" selected="0">
            <x v="1"/>
          </reference>
        </references>
      </pivotArea>
    </chartFormat>
    <chartFormat chart="13" format="23" series="1">
      <pivotArea type="data" outline="0" fieldPosition="0">
        <references count="1">
          <reference field="4294967294" count="1" selected="0">
            <x v="0"/>
          </reference>
        </references>
      </pivotArea>
    </chartFormat>
    <chartFormat chart="13" format="24" series="1">
      <pivotArea type="data" outline="0" fieldPosition="0">
        <references count="1">
          <reference field="4294967294" count="1" selected="0">
            <x v="1"/>
          </reference>
        </references>
      </pivotArea>
    </chartFormat>
  </chartFormats>
  <pivotHierarchies count="33">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members count="1" level="1">
        <member name="[All_Data_PP].[Tier1 Description].&amp;[APPAREL]"/>
      </members>
    </pivotHierarchy>
    <pivotHierarchy multipleItemSelectionAllowed="1" dragToData="1">
      <members count="1" level="1">
        <member name="[All_Data_PP].[Tier2 Description].&amp;[MEMORY]"/>
      </members>
    </pivotHierarchy>
    <pivotHierarchy dragToData="1"/>
    <pivotHierarchy dragToData="1"/>
    <pivotHierarchy dragToData="1"/>
    <pivotHierarchy dragToData="1"/>
    <pivotHierarchy dragToData="1"/>
    <pivotHierarchy multipleItemSelectionAllowed="1" dragToData="1">
      <members count="1" level="1">
        <member name="[All_Data_PP].[Return].&amp;[0]"/>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ll_Data_PP]"/>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42" cacheId="3" applyNumberFormats="0" applyBorderFormats="0" applyFontFormats="0" applyPatternFormats="0" applyAlignmentFormats="0" applyWidthHeightFormats="1" dataCaption="Values" tag="f8957c1e-bc2a-409b-848f-9aaea64d2d91" updatedVersion="8" minRefreshableVersion="3" useAutoFormatting="1" subtotalHiddenItems="1" itemPrintTitles="1" createdVersion="5" indent="0" outline="1" outlineData="1" multipleFieldFilters="0" chartFormat="16" rowHeaderCaption="Month">
  <location ref="B5:C12" firstHeaderRow="1" firstDataRow="1" firstDataCol="1" rowPageCount="1"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6">
        <item x="0"/>
        <item x="1"/>
        <item x="2"/>
        <item x="3"/>
        <item x="4"/>
        <item x="5"/>
      </items>
    </pivotField>
    <pivotField allDrilled="1" subtotalTop="0" showAll="0" dataSourceSort="1" defaultSubtotal="0" defaultAttributeDrillState="1"/>
    <pivotField dataField="1" subtotalTop="0" showAll="0" defaultSubtotal="0"/>
  </pivotFields>
  <rowFields count="1">
    <field x="1"/>
  </rowFields>
  <rowItems count="7">
    <i>
      <x/>
    </i>
    <i>
      <x v="1"/>
    </i>
    <i>
      <x v="2"/>
    </i>
    <i>
      <x v="3"/>
    </i>
    <i>
      <x v="4"/>
    </i>
    <i>
      <x v="5"/>
    </i>
    <i t="grand">
      <x/>
    </i>
  </rowItems>
  <colItems count="1">
    <i/>
  </colItems>
  <pageFields count="1">
    <pageField fld="0" hier="7" name="[All_Data_PP].[Tier2 Description].&amp;[MEMORY]" cap="MEMORY"/>
  </pageFields>
  <dataFields count="1">
    <dataField name="VOLUME OF SALES" fld="3" baseField="0" baseItem="0"/>
  </dataFields>
  <chartFormats count="2">
    <chartFormat chart="11" format="0" series="1">
      <pivotArea type="data" outline="0" fieldPosition="0">
        <references count="1">
          <reference field="4294967294" count="1" selected="0">
            <x v="0"/>
          </reference>
        </references>
      </pivotArea>
    </chartFormat>
    <chartFormat chart="15" format="2" series="1">
      <pivotArea type="data" outline="0" fieldPosition="0">
        <references count="1">
          <reference field="4294967294" count="1" selected="0">
            <x v="0"/>
          </reference>
        </references>
      </pivotArea>
    </chartFormat>
  </chartFormats>
  <pivotHierarchies count="33">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members count="1" level="1">
        <member name="[All_Data_PP].[Tier2 Description].&amp;[MEMORY]"/>
      </members>
    </pivotHierarchy>
    <pivotHierarchy dragToData="1"/>
    <pivotHierarchy dragToData="1"/>
    <pivotHierarchy dragToData="1"/>
    <pivotHierarchy dragToData="1"/>
    <pivotHierarchy dragToData="1"/>
    <pivotHierarchy multipleItemSelectionAllowed="1" dragToData="1">
      <members count="1" level="1">
        <member name="[All_Data_PP].[Return].&amp;[0]"/>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VOLUME OF SALES"/>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ll_Data_PP]"/>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ier_1"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3" rowHeaderCaption="CATEGORY">
  <location ref="B11:C14" firstHeaderRow="1" firstDataRow="1" firstDataCol="1" rowPageCount="7" colPageCount="1"/>
  <pivotFields count="19">
    <pivotField showAll="0"/>
    <pivotField axis="axisPage" showAll="0">
      <items count="2">
        <item x="0"/>
        <item t="default"/>
      </items>
    </pivotField>
    <pivotField axis="axisPage" multipleItemSelectionAllowed="1" showAll="0">
      <items count="7">
        <item x="0"/>
        <item x="1"/>
        <item x="2"/>
        <item x="3"/>
        <item x="4"/>
        <item x="5"/>
        <item t="default"/>
      </items>
    </pivotField>
    <pivotField axis="axisRow" showAll="0" sortType="ascending">
      <items count="4">
        <item x="0"/>
        <item x="1"/>
        <item x="2"/>
        <item t="default"/>
      </items>
    </pivotField>
    <pivotField axis="axisPage" showAll="0">
      <items count="654">
        <item x="0"/>
        <item x="555"/>
        <item x="1"/>
        <item x="556"/>
        <item x="2"/>
        <item x="3"/>
        <item x="557"/>
        <item x="558"/>
        <item x="441"/>
        <item x="559"/>
        <item x="4"/>
        <item x="5"/>
        <item x="6"/>
        <item x="7"/>
        <item x="8"/>
        <item x="9"/>
        <item x="379"/>
        <item x="10"/>
        <item x="567"/>
        <item x="11"/>
        <item x="12"/>
        <item x="13"/>
        <item x="14"/>
        <item x="15"/>
        <item x="16"/>
        <item x="442"/>
        <item x="17"/>
        <item x="18"/>
        <item x="19"/>
        <item x="20"/>
        <item x="21"/>
        <item x="22"/>
        <item x="23"/>
        <item x="24"/>
        <item x="560"/>
        <item x="561"/>
        <item x="25"/>
        <item x="26"/>
        <item x="27"/>
        <item x="28"/>
        <item x="29"/>
        <item x="30"/>
        <item x="31"/>
        <item x="443"/>
        <item x="613"/>
        <item x="444"/>
        <item x="602"/>
        <item x="32"/>
        <item x="33"/>
        <item x="380"/>
        <item x="381"/>
        <item x="537"/>
        <item x="538"/>
        <item x="636"/>
        <item x="382"/>
        <item x="383"/>
        <item x="384"/>
        <item x="385"/>
        <item x="386"/>
        <item x="611"/>
        <item x="387"/>
        <item x="539"/>
        <item x="388"/>
        <item x="389"/>
        <item x="390"/>
        <item x="391"/>
        <item x="392"/>
        <item x="393"/>
        <item x="394"/>
        <item x="395"/>
        <item x="396"/>
        <item x="397"/>
        <item x="590"/>
        <item x="540"/>
        <item x="398"/>
        <item x="399"/>
        <item x="541"/>
        <item x="651"/>
        <item x="400"/>
        <item x="401"/>
        <item x="542"/>
        <item x="402"/>
        <item x="403"/>
        <item x="404"/>
        <item x="405"/>
        <item x="591"/>
        <item x="592"/>
        <item x="406"/>
        <item x="407"/>
        <item x="543"/>
        <item x="408"/>
        <item x="544"/>
        <item x="409"/>
        <item x="410"/>
        <item x="411"/>
        <item x="593"/>
        <item x="412"/>
        <item x="413"/>
        <item x="414"/>
        <item x="415"/>
        <item x="416"/>
        <item x="417"/>
        <item x="594"/>
        <item x="418"/>
        <item x="595"/>
        <item x="545"/>
        <item x="419"/>
        <item x="420"/>
        <item x="421"/>
        <item x="596"/>
        <item x="422"/>
        <item x="423"/>
        <item x="424"/>
        <item x="425"/>
        <item x="426"/>
        <item x="546"/>
        <item x="547"/>
        <item x="427"/>
        <item x="548"/>
        <item x="549"/>
        <item x="428"/>
        <item x="550"/>
        <item x="429"/>
        <item x="430"/>
        <item x="652"/>
        <item x="551"/>
        <item x="597"/>
        <item x="431"/>
        <item x="432"/>
        <item x="433"/>
        <item x="434"/>
        <item x="552"/>
        <item x="598"/>
        <item x="435"/>
        <item x="553"/>
        <item x="637"/>
        <item x="599"/>
        <item x="612"/>
        <item x="554"/>
        <item x="436"/>
        <item x="437"/>
        <item x="438"/>
        <item x="600"/>
        <item x="439"/>
        <item x="440"/>
        <item x="601"/>
        <item x="638"/>
        <item x="107"/>
        <item x="108"/>
        <item x="620"/>
        <item x="109"/>
        <item x="568"/>
        <item x="110"/>
        <item x="111"/>
        <item x="112"/>
        <item x="460"/>
        <item x="113"/>
        <item x="569"/>
        <item x="114"/>
        <item x="461"/>
        <item x="115"/>
        <item x="462"/>
        <item x="116"/>
        <item x="117"/>
        <item x="118"/>
        <item x="119"/>
        <item x="120"/>
        <item x="121"/>
        <item x="463"/>
        <item x="642"/>
        <item x="464"/>
        <item x="570"/>
        <item x="122"/>
        <item x="123"/>
        <item x="124"/>
        <item x="125"/>
        <item x="126"/>
        <item x="127"/>
        <item x="128"/>
        <item x="129"/>
        <item x="130"/>
        <item x="131"/>
        <item x="132"/>
        <item x="133"/>
        <item x="134"/>
        <item x="605"/>
        <item x="135"/>
        <item x="136"/>
        <item x="137"/>
        <item x="138"/>
        <item x="139"/>
        <item x="465"/>
        <item x="571"/>
        <item x="140"/>
        <item x="141"/>
        <item x="142"/>
        <item x="621"/>
        <item x="466"/>
        <item x="143"/>
        <item x="144"/>
        <item x="467"/>
        <item x="468"/>
        <item x="145"/>
        <item x="469"/>
        <item x="470"/>
        <item x="146"/>
        <item x="471"/>
        <item x="622"/>
        <item x="147"/>
        <item x="148"/>
        <item x="149"/>
        <item x="150"/>
        <item x="151"/>
        <item x="152"/>
        <item x="153"/>
        <item x="472"/>
        <item x="154"/>
        <item x="155"/>
        <item x="473"/>
        <item x="156"/>
        <item x="157"/>
        <item x="158"/>
        <item x="159"/>
        <item x="160"/>
        <item x="161"/>
        <item x="162"/>
        <item x="163"/>
        <item x="474"/>
        <item x="164"/>
        <item x="475"/>
        <item x="165"/>
        <item x="166"/>
        <item x="167"/>
        <item x="168"/>
        <item x="169"/>
        <item x="476"/>
        <item x="477"/>
        <item x="478"/>
        <item x="170"/>
        <item x="171"/>
        <item x="479"/>
        <item x="172"/>
        <item x="173"/>
        <item x="174"/>
        <item x="175"/>
        <item x="572"/>
        <item x="176"/>
        <item x="177"/>
        <item x="643"/>
        <item x="480"/>
        <item x="178"/>
        <item x="179"/>
        <item x="180"/>
        <item x="181"/>
        <item x="182"/>
        <item x="183"/>
        <item x="184"/>
        <item x="185"/>
        <item x="186"/>
        <item x="187"/>
        <item x="188"/>
        <item x="189"/>
        <item x="190"/>
        <item x="191"/>
        <item x="192"/>
        <item x="193"/>
        <item x="481"/>
        <item x="194"/>
        <item x="195"/>
        <item x="196"/>
        <item x="197"/>
        <item x="198"/>
        <item x="199"/>
        <item x="200"/>
        <item x="201"/>
        <item x="482"/>
        <item x="202"/>
        <item x="203"/>
        <item x="483"/>
        <item x="204"/>
        <item x="573"/>
        <item x="205"/>
        <item x="206"/>
        <item x="207"/>
        <item x="208"/>
        <item x="209"/>
        <item x="210"/>
        <item x="211"/>
        <item x="212"/>
        <item x="213"/>
        <item x="214"/>
        <item x="484"/>
        <item x="215"/>
        <item x="485"/>
        <item x="216"/>
        <item x="217"/>
        <item x="218"/>
        <item x="486"/>
        <item x="487"/>
        <item x="219"/>
        <item x="220"/>
        <item x="221"/>
        <item x="222"/>
        <item x="223"/>
        <item x="224"/>
        <item x="488"/>
        <item x="225"/>
        <item x="226"/>
        <item x="489"/>
        <item x="227"/>
        <item x="574"/>
        <item x="623"/>
        <item x="490"/>
        <item x="228"/>
        <item x="229"/>
        <item x="575"/>
        <item x="644"/>
        <item x="230"/>
        <item x="645"/>
        <item x="491"/>
        <item x="606"/>
        <item x="231"/>
        <item x="232"/>
        <item x="576"/>
        <item x="233"/>
        <item x="234"/>
        <item x="235"/>
        <item x="577"/>
        <item x="236"/>
        <item x="492"/>
        <item x="493"/>
        <item x="237"/>
        <item x="238"/>
        <item x="239"/>
        <item x="624"/>
        <item x="240"/>
        <item x="241"/>
        <item x="242"/>
        <item x="243"/>
        <item x="244"/>
        <item x="245"/>
        <item x="246"/>
        <item x="247"/>
        <item x="248"/>
        <item x="646"/>
        <item x="647"/>
        <item x="249"/>
        <item x="250"/>
        <item x="251"/>
        <item x="494"/>
        <item x="578"/>
        <item x="625"/>
        <item x="495"/>
        <item x="252"/>
        <item x="253"/>
        <item x="254"/>
        <item x="255"/>
        <item x="256"/>
        <item x="257"/>
        <item x="648"/>
        <item x="258"/>
        <item x="259"/>
        <item x="260"/>
        <item x="626"/>
        <item x="261"/>
        <item x="496"/>
        <item x="262"/>
        <item x="263"/>
        <item x="264"/>
        <item x="265"/>
        <item x="497"/>
        <item x="266"/>
        <item x="267"/>
        <item x="268"/>
        <item x="498"/>
        <item x="499"/>
        <item x="500"/>
        <item x="269"/>
        <item x="270"/>
        <item x="271"/>
        <item x="272"/>
        <item x="273"/>
        <item x="274"/>
        <item x="275"/>
        <item x="276"/>
        <item x="277"/>
        <item x="278"/>
        <item x="279"/>
        <item x="501"/>
        <item x="280"/>
        <item x="281"/>
        <item x="282"/>
        <item x="502"/>
        <item x="503"/>
        <item x="627"/>
        <item x="283"/>
        <item x="284"/>
        <item x="504"/>
        <item x="285"/>
        <item x="579"/>
        <item x="286"/>
        <item x="287"/>
        <item x="288"/>
        <item x="289"/>
        <item x="290"/>
        <item x="291"/>
        <item x="292"/>
        <item x="505"/>
        <item x="293"/>
        <item x="506"/>
        <item x="294"/>
        <item x="295"/>
        <item x="507"/>
        <item x="296"/>
        <item x="508"/>
        <item x="297"/>
        <item x="580"/>
        <item x="509"/>
        <item x="510"/>
        <item x="298"/>
        <item x="628"/>
        <item x="299"/>
        <item x="300"/>
        <item x="511"/>
        <item x="301"/>
        <item x="302"/>
        <item x="303"/>
        <item x="304"/>
        <item x="305"/>
        <item x="306"/>
        <item x="307"/>
        <item x="308"/>
        <item x="629"/>
        <item x="512"/>
        <item x="309"/>
        <item x="513"/>
        <item x="514"/>
        <item x="310"/>
        <item x="515"/>
        <item x="581"/>
        <item x="311"/>
        <item x="630"/>
        <item x="312"/>
        <item x="516"/>
        <item x="313"/>
        <item x="314"/>
        <item x="315"/>
        <item x="582"/>
        <item x="316"/>
        <item x="317"/>
        <item x="517"/>
        <item x="518"/>
        <item x="519"/>
        <item x="318"/>
        <item x="520"/>
        <item x="319"/>
        <item x="521"/>
        <item x="320"/>
        <item x="321"/>
        <item x="322"/>
        <item x="323"/>
        <item x="324"/>
        <item x="325"/>
        <item x="326"/>
        <item x="327"/>
        <item x="328"/>
        <item x="329"/>
        <item x="330"/>
        <item x="331"/>
        <item x="522"/>
        <item x="523"/>
        <item x="332"/>
        <item x="333"/>
        <item x="334"/>
        <item x="335"/>
        <item x="336"/>
        <item x="583"/>
        <item x="337"/>
        <item x="649"/>
        <item x="631"/>
        <item x="632"/>
        <item x="338"/>
        <item x="339"/>
        <item x="524"/>
        <item x="340"/>
        <item x="341"/>
        <item x="525"/>
        <item x="342"/>
        <item x="343"/>
        <item x="344"/>
        <item x="526"/>
        <item x="345"/>
        <item x="584"/>
        <item x="346"/>
        <item x="347"/>
        <item x="348"/>
        <item x="527"/>
        <item x="349"/>
        <item x="350"/>
        <item x="528"/>
        <item x="351"/>
        <item x="352"/>
        <item x="353"/>
        <item x="354"/>
        <item x="355"/>
        <item x="529"/>
        <item x="356"/>
        <item x="357"/>
        <item x="358"/>
        <item x="359"/>
        <item x="650"/>
        <item x="607"/>
        <item x="530"/>
        <item x="531"/>
        <item x="360"/>
        <item x="361"/>
        <item x="585"/>
        <item x="362"/>
        <item x="363"/>
        <item x="364"/>
        <item x="586"/>
        <item x="365"/>
        <item x="366"/>
        <item x="532"/>
        <item x="633"/>
        <item x="533"/>
        <item x="608"/>
        <item x="367"/>
        <item x="368"/>
        <item x="369"/>
        <item x="370"/>
        <item x="371"/>
        <item x="534"/>
        <item x="372"/>
        <item x="373"/>
        <item x="587"/>
        <item x="535"/>
        <item x="588"/>
        <item x="374"/>
        <item x="375"/>
        <item x="589"/>
        <item x="609"/>
        <item x="536"/>
        <item x="610"/>
        <item x="376"/>
        <item x="377"/>
        <item x="378"/>
        <item x="634"/>
        <item x="635"/>
        <item x="34"/>
        <item x="35"/>
        <item x="562"/>
        <item x="36"/>
        <item x="37"/>
        <item x="639"/>
        <item x="445"/>
        <item x="38"/>
        <item x="39"/>
        <item x="40"/>
        <item x="41"/>
        <item x="42"/>
        <item x="43"/>
        <item x="44"/>
        <item x="446"/>
        <item x="45"/>
        <item x="46"/>
        <item x="47"/>
        <item x="447"/>
        <item x="448"/>
        <item x="48"/>
        <item x="449"/>
        <item x="49"/>
        <item x="450"/>
        <item x="451"/>
        <item x="50"/>
        <item x="51"/>
        <item x="52"/>
        <item x="53"/>
        <item x="54"/>
        <item x="55"/>
        <item x="452"/>
        <item x="56"/>
        <item x="57"/>
        <item x="453"/>
        <item x="58"/>
        <item x="59"/>
        <item x="60"/>
        <item x="61"/>
        <item x="62"/>
        <item x="63"/>
        <item x="563"/>
        <item x="64"/>
        <item x="65"/>
        <item x="454"/>
        <item x="66"/>
        <item x="67"/>
        <item x="68"/>
        <item x="69"/>
        <item x="70"/>
        <item x="564"/>
        <item x="71"/>
        <item x="72"/>
        <item x="73"/>
        <item x="74"/>
        <item x="75"/>
        <item x="603"/>
        <item x="614"/>
        <item x="76"/>
        <item x="77"/>
        <item x="78"/>
        <item x="79"/>
        <item x="455"/>
        <item x="80"/>
        <item x="640"/>
        <item x="81"/>
        <item x="456"/>
        <item x="82"/>
        <item x="83"/>
        <item x="615"/>
        <item x="84"/>
        <item x="85"/>
        <item x="565"/>
        <item x="457"/>
        <item x="604"/>
        <item x="86"/>
        <item x="87"/>
        <item x="458"/>
        <item x="88"/>
        <item x="89"/>
        <item x="90"/>
        <item x="91"/>
        <item x="92"/>
        <item x="93"/>
        <item x="94"/>
        <item x="459"/>
        <item x="95"/>
        <item x="96"/>
        <item x="97"/>
        <item x="98"/>
        <item x="99"/>
        <item x="100"/>
        <item x="101"/>
        <item x="102"/>
        <item x="103"/>
        <item x="104"/>
        <item x="641"/>
        <item x="616"/>
        <item x="105"/>
        <item x="106"/>
        <item x="617"/>
        <item x="566"/>
        <item x="618"/>
        <item x="619"/>
        <item t="default"/>
      </items>
    </pivotField>
    <pivotField axis="axisPage" showAll="0">
      <items count="3">
        <item x="1"/>
        <item x="0"/>
        <item t="default"/>
      </items>
    </pivotField>
    <pivotField axis="axisPage" multipleItemSelectionAllowed="1" showAll="0">
      <items count="13">
        <item x="11"/>
        <item x="0"/>
        <item x="7"/>
        <item x="9"/>
        <item x="1"/>
        <item x="5"/>
        <item x="2"/>
        <item x="8"/>
        <item x="3"/>
        <item x="4"/>
        <item x="6"/>
        <item x="10"/>
        <item t="default"/>
      </items>
    </pivotField>
    <pivotField axis="axisPage" multipleItemSelectionAllowed="1" showAll="0">
      <items count="44">
        <item x="37"/>
        <item x="39"/>
        <item x="9"/>
        <item x="11"/>
        <item x="18"/>
        <item x="33"/>
        <item x="0"/>
        <item x="7"/>
        <item x="29"/>
        <item x="19"/>
        <item x="15"/>
        <item x="1"/>
        <item x="26"/>
        <item x="4"/>
        <item x="17"/>
        <item x="32"/>
        <item x="24"/>
        <item x="28"/>
        <item x="10"/>
        <item x="8"/>
        <item x="21"/>
        <item x="22"/>
        <item x="38"/>
        <item x="16"/>
        <item x="31"/>
        <item x="25"/>
        <item x="30"/>
        <item x="5"/>
        <item x="12"/>
        <item x="23"/>
        <item x="41"/>
        <item x="36"/>
        <item x="35"/>
        <item x="13"/>
        <item x="14"/>
        <item x="20"/>
        <item x="40"/>
        <item x="27"/>
        <item x="6"/>
        <item x="2"/>
        <item x="34"/>
        <item x="42"/>
        <item x="3"/>
        <item t="default"/>
      </items>
    </pivotField>
    <pivotField showAll="0"/>
    <pivotField showAll="0"/>
    <pivotField showAll="0"/>
    <pivotField showAll="0"/>
    <pivotField dataField="1" numFmtId="2" showAll="0"/>
    <pivotField axis="axisPage" showAll="0">
      <items count="3">
        <item x="0"/>
        <item x="1"/>
        <item t="default"/>
      </items>
    </pivotField>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3"/>
  </rowFields>
  <rowItems count="3">
    <i>
      <x/>
    </i>
    <i>
      <x v="1"/>
    </i>
    <i>
      <x v="2"/>
    </i>
  </rowItems>
  <colItems count="1">
    <i/>
  </colItems>
  <pageFields count="7">
    <pageField fld="6" hier="-1"/>
    <pageField fld="7" hier="-1"/>
    <pageField fld="13" item="0" hier="-1"/>
    <pageField fld="1" hier="-1"/>
    <pageField fld="2" hier="-1"/>
    <pageField fld="5" hier="-1"/>
    <pageField fld="4" hier="-1"/>
  </pageFields>
  <dataFields count="1">
    <dataField name="Sum of Gross Profit" fld="12" baseField="0" baseItem="0"/>
  </dataFields>
  <formats count="12">
    <format dxfId="96">
      <pivotArea dataOnly="0" labelOnly="1" outline="0" axis="axisValues" fieldPosition="0"/>
    </format>
    <format dxfId="95">
      <pivotArea outline="0" collapsedLevelsAreSubtotals="1" fieldPosition="0"/>
    </format>
    <format dxfId="94">
      <pivotArea type="all" dataOnly="0" outline="0" fieldPosition="0"/>
    </format>
    <format dxfId="93">
      <pivotArea outline="0" collapsedLevelsAreSubtotals="1" fieldPosition="0"/>
    </format>
    <format dxfId="92">
      <pivotArea field="6" type="button" dataOnly="0" labelOnly="1" outline="0" axis="axisPage" fieldPosition="0"/>
    </format>
    <format dxfId="91">
      <pivotArea dataOnly="0" labelOnly="1" grandRow="1" outline="0" fieldPosition="0"/>
    </format>
    <format dxfId="90">
      <pivotArea dataOnly="0" labelOnly="1" outline="0" axis="axisValues" fieldPosition="0"/>
    </format>
    <format dxfId="89">
      <pivotArea type="all" dataOnly="0" outline="0" fieldPosition="0"/>
    </format>
    <format dxfId="88">
      <pivotArea outline="0" collapsedLevelsAreSubtotals="1" fieldPosition="0"/>
    </format>
    <format dxfId="87">
      <pivotArea field="6" type="button" dataOnly="0" labelOnly="1" outline="0" axis="axisPage" fieldPosition="0"/>
    </format>
    <format dxfId="86">
      <pivotArea dataOnly="0" labelOnly="1" grandRow="1" outline="0" fieldPosition="0"/>
    </format>
    <format dxfId="8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Debter_segment_revenue"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2" rowHeaderCaption="CATEGORY">
  <location ref="B11:E13" firstHeaderRow="0" firstDataRow="1" firstDataCol="1" rowPageCount="7" colPageCount="1"/>
  <pivotFields count="19">
    <pivotField showAll="0"/>
    <pivotField axis="axisPage" showAll="0">
      <items count="2">
        <item x="0"/>
        <item t="default"/>
      </items>
    </pivotField>
    <pivotField axis="axisPage" multipleItemSelectionAllowed="1" showAll="0">
      <items count="7">
        <item x="0"/>
        <item x="1"/>
        <item x="2"/>
        <item x="3"/>
        <item x="4"/>
        <item x="5"/>
        <item t="default"/>
      </items>
    </pivotField>
    <pivotField axis="axisPage" showAll="0" sortType="ascending">
      <items count="4">
        <item x="0"/>
        <item x="1"/>
        <item x="2"/>
        <item t="default"/>
      </items>
    </pivotField>
    <pivotField axis="axisPage" showAll="0">
      <items count="654">
        <item x="0"/>
        <item x="555"/>
        <item x="1"/>
        <item x="556"/>
        <item x="2"/>
        <item x="3"/>
        <item x="557"/>
        <item x="558"/>
        <item x="441"/>
        <item x="559"/>
        <item x="4"/>
        <item x="5"/>
        <item x="6"/>
        <item x="7"/>
        <item x="8"/>
        <item x="9"/>
        <item x="379"/>
        <item x="10"/>
        <item x="567"/>
        <item x="11"/>
        <item x="12"/>
        <item x="13"/>
        <item x="14"/>
        <item x="15"/>
        <item x="16"/>
        <item x="442"/>
        <item x="17"/>
        <item x="18"/>
        <item x="19"/>
        <item x="20"/>
        <item x="21"/>
        <item x="22"/>
        <item x="23"/>
        <item x="24"/>
        <item x="560"/>
        <item x="561"/>
        <item x="25"/>
        <item x="26"/>
        <item x="27"/>
        <item x="28"/>
        <item x="29"/>
        <item x="30"/>
        <item x="31"/>
        <item x="443"/>
        <item x="613"/>
        <item x="444"/>
        <item x="602"/>
        <item x="32"/>
        <item x="33"/>
        <item x="380"/>
        <item x="381"/>
        <item x="537"/>
        <item x="538"/>
        <item x="636"/>
        <item x="382"/>
        <item x="383"/>
        <item x="384"/>
        <item x="385"/>
        <item x="386"/>
        <item x="611"/>
        <item x="387"/>
        <item x="539"/>
        <item x="388"/>
        <item x="389"/>
        <item x="390"/>
        <item x="391"/>
        <item x="392"/>
        <item x="393"/>
        <item x="394"/>
        <item x="395"/>
        <item x="396"/>
        <item x="397"/>
        <item x="590"/>
        <item x="540"/>
        <item x="398"/>
        <item x="399"/>
        <item x="541"/>
        <item x="651"/>
        <item x="400"/>
        <item x="401"/>
        <item x="542"/>
        <item x="402"/>
        <item x="403"/>
        <item x="404"/>
        <item x="405"/>
        <item x="591"/>
        <item x="592"/>
        <item x="406"/>
        <item x="407"/>
        <item x="543"/>
        <item x="408"/>
        <item x="544"/>
        <item x="409"/>
        <item x="410"/>
        <item x="411"/>
        <item x="593"/>
        <item x="412"/>
        <item x="413"/>
        <item x="414"/>
        <item x="415"/>
        <item x="416"/>
        <item x="417"/>
        <item x="594"/>
        <item x="418"/>
        <item x="595"/>
        <item x="545"/>
        <item x="419"/>
        <item x="420"/>
        <item x="421"/>
        <item x="596"/>
        <item x="422"/>
        <item x="423"/>
        <item x="424"/>
        <item x="425"/>
        <item x="426"/>
        <item x="546"/>
        <item x="547"/>
        <item x="427"/>
        <item x="548"/>
        <item x="549"/>
        <item x="428"/>
        <item x="550"/>
        <item x="429"/>
        <item x="430"/>
        <item x="652"/>
        <item x="551"/>
        <item x="597"/>
        <item x="431"/>
        <item x="432"/>
        <item x="433"/>
        <item x="434"/>
        <item x="552"/>
        <item x="598"/>
        <item x="435"/>
        <item x="553"/>
        <item x="637"/>
        <item x="599"/>
        <item x="612"/>
        <item x="554"/>
        <item x="436"/>
        <item x="437"/>
        <item x="438"/>
        <item x="600"/>
        <item x="439"/>
        <item x="440"/>
        <item x="601"/>
        <item x="638"/>
        <item x="107"/>
        <item x="108"/>
        <item x="620"/>
        <item x="109"/>
        <item x="568"/>
        <item x="110"/>
        <item x="111"/>
        <item x="112"/>
        <item x="460"/>
        <item x="113"/>
        <item x="569"/>
        <item x="114"/>
        <item x="461"/>
        <item x="115"/>
        <item x="462"/>
        <item x="116"/>
        <item x="117"/>
        <item x="118"/>
        <item x="119"/>
        <item x="120"/>
        <item x="121"/>
        <item x="463"/>
        <item x="642"/>
        <item x="464"/>
        <item x="570"/>
        <item x="122"/>
        <item x="123"/>
        <item x="124"/>
        <item x="125"/>
        <item x="126"/>
        <item x="127"/>
        <item x="128"/>
        <item x="129"/>
        <item x="130"/>
        <item x="131"/>
        <item x="132"/>
        <item x="133"/>
        <item x="134"/>
        <item x="605"/>
        <item x="135"/>
        <item x="136"/>
        <item x="137"/>
        <item x="138"/>
        <item x="139"/>
        <item x="465"/>
        <item x="571"/>
        <item x="140"/>
        <item x="141"/>
        <item x="142"/>
        <item x="621"/>
        <item x="466"/>
        <item x="143"/>
        <item x="144"/>
        <item x="467"/>
        <item x="468"/>
        <item x="145"/>
        <item x="469"/>
        <item x="470"/>
        <item x="146"/>
        <item x="471"/>
        <item x="622"/>
        <item x="147"/>
        <item x="148"/>
        <item x="149"/>
        <item x="150"/>
        <item x="151"/>
        <item x="152"/>
        <item x="153"/>
        <item x="472"/>
        <item x="154"/>
        <item x="155"/>
        <item x="473"/>
        <item x="156"/>
        <item x="157"/>
        <item x="158"/>
        <item x="159"/>
        <item x="160"/>
        <item x="161"/>
        <item x="162"/>
        <item x="163"/>
        <item x="474"/>
        <item x="164"/>
        <item x="475"/>
        <item x="165"/>
        <item x="166"/>
        <item x="167"/>
        <item x="168"/>
        <item x="169"/>
        <item x="476"/>
        <item x="477"/>
        <item x="478"/>
        <item x="170"/>
        <item x="171"/>
        <item x="479"/>
        <item x="172"/>
        <item x="173"/>
        <item x="174"/>
        <item x="175"/>
        <item x="572"/>
        <item x="176"/>
        <item x="177"/>
        <item x="643"/>
        <item x="480"/>
        <item x="178"/>
        <item x="179"/>
        <item x="180"/>
        <item x="181"/>
        <item x="182"/>
        <item x="183"/>
        <item x="184"/>
        <item x="185"/>
        <item x="186"/>
        <item x="187"/>
        <item x="188"/>
        <item x="189"/>
        <item x="190"/>
        <item x="191"/>
        <item x="192"/>
        <item x="193"/>
        <item x="481"/>
        <item x="194"/>
        <item x="195"/>
        <item x="196"/>
        <item x="197"/>
        <item x="198"/>
        <item x="199"/>
        <item x="200"/>
        <item x="201"/>
        <item x="482"/>
        <item x="202"/>
        <item x="203"/>
        <item x="483"/>
        <item x="204"/>
        <item x="573"/>
        <item x="205"/>
        <item x="206"/>
        <item x="207"/>
        <item x="208"/>
        <item x="209"/>
        <item x="210"/>
        <item x="211"/>
        <item x="212"/>
        <item x="213"/>
        <item x="214"/>
        <item x="484"/>
        <item x="215"/>
        <item x="485"/>
        <item x="216"/>
        <item x="217"/>
        <item x="218"/>
        <item x="486"/>
        <item x="487"/>
        <item x="219"/>
        <item x="220"/>
        <item x="221"/>
        <item x="222"/>
        <item x="223"/>
        <item x="224"/>
        <item x="488"/>
        <item x="225"/>
        <item x="226"/>
        <item x="489"/>
        <item x="227"/>
        <item x="574"/>
        <item x="623"/>
        <item x="490"/>
        <item x="228"/>
        <item x="229"/>
        <item x="575"/>
        <item x="644"/>
        <item x="230"/>
        <item x="645"/>
        <item x="491"/>
        <item x="606"/>
        <item x="231"/>
        <item x="232"/>
        <item x="576"/>
        <item x="233"/>
        <item x="234"/>
        <item x="235"/>
        <item x="577"/>
        <item x="236"/>
        <item x="492"/>
        <item x="493"/>
        <item x="237"/>
        <item x="238"/>
        <item x="239"/>
        <item x="624"/>
        <item x="240"/>
        <item x="241"/>
        <item x="242"/>
        <item x="243"/>
        <item x="244"/>
        <item x="245"/>
        <item x="246"/>
        <item x="247"/>
        <item x="248"/>
        <item x="646"/>
        <item x="647"/>
        <item x="249"/>
        <item x="250"/>
        <item x="251"/>
        <item x="494"/>
        <item x="578"/>
        <item x="625"/>
        <item x="495"/>
        <item x="252"/>
        <item x="253"/>
        <item x="254"/>
        <item x="255"/>
        <item x="256"/>
        <item x="257"/>
        <item x="648"/>
        <item x="258"/>
        <item x="259"/>
        <item x="260"/>
        <item x="626"/>
        <item x="261"/>
        <item x="496"/>
        <item x="262"/>
        <item x="263"/>
        <item x="264"/>
        <item x="265"/>
        <item x="497"/>
        <item x="266"/>
        <item x="267"/>
        <item x="268"/>
        <item x="498"/>
        <item x="499"/>
        <item x="500"/>
        <item x="269"/>
        <item x="270"/>
        <item x="271"/>
        <item x="272"/>
        <item x="273"/>
        <item x="274"/>
        <item x="275"/>
        <item x="276"/>
        <item x="277"/>
        <item x="278"/>
        <item x="279"/>
        <item x="501"/>
        <item x="280"/>
        <item x="281"/>
        <item x="282"/>
        <item x="502"/>
        <item x="503"/>
        <item x="627"/>
        <item x="283"/>
        <item x="284"/>
        <item x="504"/>
        <item x="285"/>
        <item x="579"/>
        <item x="286"/>
        <item x="287"/>
        <item x="288"/>
        <item x="289"/>
        <item x="290"/>
        <item x="291"/>
        <item x="292"/>
        <item x="505"/>
        <item x="293"/>
        <item x="506"/>
        <item x="294"/>
        <item x="295"/>
        <item x="507"/>
        <item x="296"/>
        <item x="508"/>
        <item x="297"/>
        <item x="580"/>
        <item x="509"/>
        <item x="510"/>
        <item x="298"/>
        <item x="628"/>
        <item x="299"/>
        <item x="300"/>
        <item x="511"/>
        <item x="301"/>
        <item x="302"/>
        <item x="303"/>
        <item x="304"/>
        <item x="305"/>
        <item x="306"/>
        <item x="307"/>
        <item x="308"/>
        <item x="629"/>
        <item x="512"/>
        <item x="309"/>
        <item x="513"/>
        <item x="514"/>
        <item x="310"/>
        <item x="515"/>
        <item x="581"/>
        <item x="311"/>
        <item x="630"/>
        <item x="312"/>
        <item x="516"/>
        <item x="313"/>
        <item x="314"/>
        <item x="315"/>
        <item x="582"/>
        <item x="316"/>
        <item x="317"/>
        <item x="517"/>
        <item x="518"/>
        <item x="519"/>
        <item x="318"/>
        <item x="520"/>
        <item x="319"/>
        <item x="521"/>
        <item x="320"/>
        <item x="321"/>
        <item x="322"/>
        <item x="323"/>
        <item x="324"/>
        <item x="325"/>
        <item x="326"/>
        <item x="327"/>
        <item x="328"/>
        <item x="329"/>
        <item x="330"/>
        <item x="331"/>
        <item x="522"/>
        <item x="523"/>
        <item x="332"/>
        <item x="333"/>
        <item x="334"/>
        <item x="335"/>
        <item x="336"/>
        <item x="583"/>
        <item x="337"/>
        <item x="649"/>
        <item x="631"/>
        <item x="632"/>
        <item x="338"/>
        <item x="339"/>
        <item x="524"/>
        <item x="340"/>
        <item x="341"/>
        <item x="525"/>
        <item x="342"/>
        <item x="343"/>
        <item x="344"/>
        <item x="526"/>
        <item x="345"/>
        <item x="584"/>
        <item x="346"/>
        <item x="347"/>
        <item x="348"/>
        <item x="527"/>
        <item x="349"/>
        <item x="350"/>
        <item x="528"/>
        <item x="351"/>
        <item x="352"/>
        <item x="353"/>
        <item x="354"/>
        <item x="355"/>
        <item x="529"/>
        <item x="356"/>
        <item x="357"/>
        <item x="358"/>
        <item x="359"/>
        <item x="650"/>
        <item x="607"/>
        <item x="530"/>
        <item x="531"/>
        <item x="360"/>
        <item x="361"/>
        <item x="585"/>
        <item x="362"/>
        <item x="363"/>
        <item x="364"/>
        <item x="586"/>
        <item x="365"/>
        <item x="366"/>
        <item x="532"/>
        <item x="633"/>
        <item x="533"/>
        <item x="608"/>
        <item x="367"/>
        <item x="368"/>
        <item x="369"/>
        <item x="370"/>
        <item x="371"/>
        <item x="534"/>
        <item x="372"/>
        <item x="373"/>
        <item x="587"/>
        <item x="535"/>
        <item x="588"/>
        <item x="374"/>
        <item x="375"/>
        <item x="589"/>
        <item x="609"/>
        <item x="536"/>
        <item x="610"/>
        <item x="376"/>
        <item x="377"/>
        <item x="378"/>
        <item x="634"/>
        <item x="635"/>
        <item x="34"/>
        <item x="35"/>
        <item x="562"/>
        <item x="36"/>
        <item x="37"/>
        <item x="639"/>
        <item x="445"/>
        <item x="38"/>
        <item x="39"/>
        <item x="40"/>
        <item x="41"/>
        <item x="42"/>
        <item x="43"/>
        <item x="44"/>
        <item x="446"/>
        <item x="45"/>
        <item x="46"/>
        <item x="47"/>
        <item x="447"/>
        <item x="448"/>
        <item x="48"/>
        <item x="449"/>
        <item x="49"/>
        <item x="450"/>
        <item x="451"/>
        <item x="50"/>
        <item x="51"/>
        <item x="52"/>
        <item x="53"/>
        <item x="54"/>
        <item x="55"/>
        <item x="452"/>
        <item x="56"/>
        <item x="57"/>
        <item x="453"/>
        <item x="58"/>
        <item x="59"/>
        <item x="60"/>
        <item x="61"/>
        <item x="62"/>
        <item x="63"/>
        <item x="563"/>
        <item x="64"/>
        <item x="65"/>
        <item x="454"/>
        <item x="66"/>
        <item x="67"/>
        <item x="68"/>
        <item x="69"/>
        <item x="70"/>
        <item x="564"/>
        <item x="71"/>
        <item x="72"/>
        <item x="73"/>
        <item x="74"/>
        <item x="75"/>
        <item x="603"/>
        <item x="614"/>
        <item x="76"/>
        <item x="77"/>
        <item x="78"/>
        <item x="79"/>
        <item x="455"/>
        <item x="80"/>
        <item x="640"/>
        <item x="81"/>
        <item x="456"/>
        <item x="82"/>
        <item x="83"/>
        <item x="615"/>
        <item x="84"/>
        <item x="85"/>
        <item x="565"/>
        <item x="457"/>
        <item x="604"/>
        <item x="86"/>
        <item x="87"/>
        <item x="458"/>
        <item x="88"/>
        <item x="89"/>
        <item x="90"/>
        <item x="91"/>
        <item x="92"/>
        <item x="93"/>
        <item x="94"/>
        <item x="459"/>
        <item x="95"/>
        <item x="96"/>
        <item x="97"/>
        <item x="98"/>
        <item x="99"/>
        <item x="100"/>
        <item x="101"/>
        <item x="102"/>
        <item x="103"/>
        <item x="104"/>
        <item x="641"/>
        <item x="616"/>
        <item x="105"/>
        <item x="106"/>
        <item x="617"/>
        <item x="566"/>
        <item x="618"/>
        <item x="619"/>
        <item t="default"/>
      </items>
    </pivotField>
    <pivotField axis="axisRow" showAll="0">
      <items count="3">
        <item x="1"/>
        <item x="0"/>
        <item t="default"/>
      </items>
    </pivotField>
    <pivotField axis="axisPage" multipleItemSelectionAllowed="1" showAll="0" sortType="descending">
      <items count="13">
        <item x="11"/>
        <item x="0"/>
        <item x="7"/>
        <item x="9"/>
        <item x="1"/>
        <item x="5"/>
        <item x="2"/>
        <item x="8"/>
        <item x="3"/>
        <item x="4"/>
        <item x="6"/>
        <item x="10"/>
        <item t="default"/>
      </items>
      <autoSortScope>
        <pivotArea dataOnly="0" outline="0" fieldPosition="0">
          <references count="1">
            <reference field="4294967294" count="1" selected="0">
              <x v="2"/>
            </reference>
          </references>
        </pivotArea>
      </autoSortScope>
    </pivotField>
    <pivotField axis="axisPage" multipleItemSelectionAllowed="1" showAll="0">
      <items count="44">
        <item x="37"/>
        <item x="39"/>
        <item x="9"/>
        <item x="11"/>
        <item x="18"/>
        <item x="33"/>
        <item x="0"/>
        <item x="7"/>
        <item x="29"/>
        <item x="19"/>
        <item x="15"/>
        <item x="1"/>
        <item x="26"/>
        <item x="4"/>
        <item x="17"/>
        <item x="32"/>
        <item x="24"/>
        <item x="28"/>
        <item x="10"/>
        <item x="8"/>
        <item x="21"/>
        <item x="22"/>
        <item x="38"/>
        <item x="16"/>
        <item x="31"/>
        <item x="25"/>
        <item x="30"/>
        <item x="5"/>
        <item x="12"/>
        <item x="23"/>
        <item x="41"/>
        <item x="36"/>
        <item x="35"/>
        <item x="13"/>
        <item x="14"/>
        <item x="20"/>
        <item x="40"/>
        <item x="27"/>
        <item x="6"/>
        <item x="2"/>
        <item x="34"/>
        <item x="42"/>
        <item x="3"/>
        <item t="default"/>
      </items>
    </pivotField>
    <pivotField showAll="0"/>
    <pivotField showAll="0"/>
    <pivotField dataField="1" showAll="0"/>
    <pivotField dataField="1" showAll="0"/>
    <pivotField dataField="1" numFmtId="2" showAll="0"/>
    <pivotField axis="axisPage" showAll="0">
      <items count="3">
        <item x="0"/>
        <item x="1"/>
        <item t="default"/>
      </items>
    </pivotField>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2">
    <i>
      <x/>
    </i>
    <i>
      <x v="1"/>
    </i>
  </rowItems>
  <colFields count="1">
    <field x="-2"/>
  </colFields>
  <colItems count="3">
    <i>
      <x/>
    </i>
    <i i="1">
      <x v="1"/>
    </i>
    <i i="2">
      <x v="2"/>
    </i>
  </colItems>
  <pageFields count="7">
    <pageField fld="13" item="0" hier="-1"/>
    <pageField fld="7" hier="-1"/>
    <pageField fld="6" hier="-1"/>
    <pageField fld="3" hier="-1"/>
    <pageField fld="1" hier="-1"/>
    <pageField fld="2" hier="-1"/>
    <pageField fld="4" hier="-1"/>
  </pageFields>
  <dataFields count="3">
    <dataField name="Cost" fld="11" baseField="0" baseItem="0"/>
    <dataField name="Sum of Gross Profit" fld="12" baseField="0" baseItem="0"/>
    <dataField name="Sales" fld="10" baseField="6" baseItem="0" numFmtId="164"/>
  </dataFields>
  <formats count="12">
    <format dxfId="78">
      <pivotArea dataOnly="0" labelOnly="1" outline="0" axis="axisValues" fieldPosition="0"/>
    </format>
    <format dxfId="77">
      <pivotArea outline="0" collapsedLevelsAreSubtotals="1" fieldPosition="0"/>
    </format>
    <format dxfId="76">
      <pivotArea type="all" dataOnly="0" outline="0" fieldPosition="0"/>
    </format>
    <format dxfId="75">
      <pivotArea outline="0" collapsedLevelsAreSubtotals="1" fieldPosition="0"/>
    </format>
    <format dxfId="74">
      <pivotArea field="6" type="button" dataOnly="0" labelOnly="1" outline="0" axis="axisPage" fieldPosition="2"/>
    </format>
    <format dxfId="73">
      <pivotArea dataOnly="0" labelOnly="1" grandRow="1" outline="0" fieldPosition="0"/>
    </format>
    <format dxfId="72">
      <pivotArea dataOnly="0" labelOnly="1" outline="0" axis="axisValues" fieldPosition="0"/>
    </format>
    <format dxfId="71">
      <pivotArea type="all" dataOnly="0" outline="0" fieldPosition="0"/>
    </format>
    <format dxfId="70">
      <pivotArea outline="0" collapsedLevelsAreSubtotals="1" fieldPosition="0"/>
    </format>
    <format dxfId="69">
      <pivotArea field="6" type="button" dataOnly="0" labelOnly="1" outline="0" axis="axisPage" fieldPosition="2"/>
    </format>
    <format dxfId="68">
      <pivotArea dataOnly="0" labelOnly="1" grandRow="1" outline="0" fieldPosition="0"/>
    </format>
    <format dxfId="67">
      <pivotArea dataOnly="0" labelOnly="1" outline="0" axis="axisValues" fieldPosition="0"/>
    </format>
  </formats>
  <chartFormats count="2">
    <chartFormat chart="0" format="0" series="1">
      <pivotArea type="data" outline="0" fieldPosition="0">
        <references count="1">
          <reference field="4294967294" count="1" selected="0">
            <x v="2"/>
          </reference>
        </references>
      </pivotArea>
    </chartFormat>
    <chartFormat chart="1"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Debter_segment_revenue"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2" rowHeaderCaption="CATEGORY">
  <location ref="B11:E14" firstHeaderRow="0" firstDataRow="1" firstDataCol="1" rowPageCount="6" colPageCount="1"/>
  <pivotFields count="19">
    <pivotField showAll="0"/>
    <pivotField axis="axisPage" showAll="0">
      <items count="2">
        <item x="0"/>
        <item t="default"/>
      </items>
    </pivotField>
    <pivotField axis="axisPage" multipleItemSelectionAllowed="1" showAll="0">
      <items count="7">
        <item x="0"/>
        <item x="1"/>
        <item x="2"/>
        <item x="3"/>
        <item x="4"/>
        <item x="5"/>
        <item t="default"/>
      </items>
    </pivotField>
    <pivotField axis="axisRow" showAll="0" sortType="descending">
      <items count="4">
        <item x="0"/>
        <item x="1"/>
        <item x="2"/>
        <item t="default"/>
      </items>
      <autoSortScope>
        <pivotArea dataOnly="0" outline="0" fieldPosition="0">
          <references count="1">
            <reference field="4294967294" count="1" selected="0">
              <x v="1"/>
            </reference>
          </references>
        </pivotArea>
      </autoSortScope>
    </pivotField>
    <pivotField axis="axisPage" showAll="0">
      <items count="654">
        <item x="0"/>
        <item x="555"/>
        <item x="1"/>
        <item x="556"/>
        <item x="2"/>
        <item x="3"/>
        <item x="557"/>
        <item x="558"/>
        <item x="441"/>
        <item x="559"/>
        <item x="4"/>
        <item x="5"/>
        <item x="6"/>
        <item x="7"/>
        <item x="8"/>
        <item x="9"/>
        <item x="379"/>
        <item x="10"/>
        <item x="567"/>
        <item x="11"/>
        <item x="12"/>
        <item x="13"/>
        <item x="14"/>
        <item x="15"/>
        <item x="16"/>
        <item x="442"/>
        <item x="17"/>
        <item x="18"/>
        <item x="19"/>
        <item x="20"/>
        <item x="21"/>
        <item x="22"/>
        <item x="23"/>
        <item x="24"/>
        <item x="560"/>
        <item x="561"/>
        <item x="25"/>
        <item x="26"/>
        <item x="27"/>
        <item x="28"/>
        <item x="29"/>
        <item x="30"/>
        <item x="31"/>
        <item x="443"/>
        <item x="613"/>
        <item x="444"/>
        <item x="602"/>
        <item x="32"/>
        <item x="33"/>
        <item x="380"/>
        <item x="381"/>
        <item x="537"/>
        <item x="538"/>
        <item x="636"/>
        <item x="382"/>
        <item x="383"/>
        <item x="384"/>
        <item x="385"/>
        <item x="386"/>
        <item x="611"/>
        <item x="387"/>
        <item x="539"/>
        <item x="388"/>
        <item x="389"/>
        <item x="390"/>
        <item x="391"/>
        <item x="392"/>
        <item x="393"/>
        <item x="394"/>
        <item x="395"/>
        <item x="396"/>
        <item x="397"/>
        <item x="590"/>
        <item x="540"/>
        <item x="398"/>
        <item x="399"/>
        <item x="541"/>
        <item x="651"/>
        <item x="400"/>
        <item x="401"/>
        <item x="542"/>
        <item x="402"/>
        <item x="403"/>
        <item x="404"/>
        <item x="405"/>
        <item x="591"/>
        <item x="592"/>
        <item x="406"/>
        <item x="407"/>
        <item x="543"/>
        <item x="408"/>
        <item x="544"/>
        <item x="409"/>
        <item x="410"/>
        <item x="411"/>
        <item x="593"/>
        <item x="412"/>
        <item x="413"/>
        <item x="414"/>
        <item x="415"/>
        <item x="416"/>
        <item x="417"/>
        <item x="594"/>
        <item x="418"/>
        <item x="595"/>
        <item x="545"/>
        <item x="419"/>
        <item x="420"/>
        <item x="421"/>
        <item x="596"/>
        <item x="422"/>
        <item x="423"/>
        <item x="424"/>
        <item x="425"/>
        <item x="426"/>
        <item x="546"/>
        <item x="547"/>
        <item x="427"/>
        <item x="548"/>
        <item x="549"/>
        <item x="428"/>
        <item x="550"/>
        <item x="429"/>
        <item x="430"/>
        <item x="652"/>
        <item x="551"/>
        <item x="597"/>
        <item x="431"/>
        <item x="432"/>
        <item x="433"/>
        <item x="434"/>
        <item x="552"/>
        <item x="598"/>
        <item x="435"/>
        <item x="553"/>
        <item x="637"/>
        <item x="599"/>
        <item x="612"/>
        <item x="554"/>
        <item x="436"/>
        <item x="437"/>
        <item x="438"/>
        <item x="600"/>
        <item x="439"/>
        <item x="440"/>
        <item x="601"/>
        <item x="638"/>
        <item x="107"/>
        <item x="108"/>
        <item x="620"/>
        <item x="109"/>
        <item x="568"/>
        <item x="110"/>
        <item x="111"/>
        <item x="112"/>
        <item x="460"/>
        <item x="113"/>
        <item x="569"/>
        <item x="114"/>
        <item x="461"/>
        <item x="115"/>
        <item x="462"/>
        <item x="116"/>
        <item x="117"/>
        <item x="118"/>
        <item x="119"/>
        <item x="120"/>
        <item x="121"/>
        <item x="463"/>
        <item x="642"/>
        <item x="464"/>
        <item x="570"/>
        <item x="122"/>
        <item x="123"/>
        <item x="124"/>
        <item x="125"/>
        <item x="126"/>
        <item x="127"/>
        <item x="128"/>
        <item x="129"/>
        <item x="130"/>
        <item x="131"/>
        <item x="132"/>
        <item x="133"/>
        <item x="134"/>
        <item x="605"/>
        <item x="135"/>
        <item x="136"/>
        <item x="137"/>
        <item x="138"/>
        <item x="139"/>
        <item x="465"/>
        <item x="571"/>
        <item x="140"/>
        <item x="141"/>
        <item x="142"/>
        <item x="621"/>
        <item x="466"/>
        <item x="143"/>
        <item x="144"/>
        <item x="467"/>
        <item x="468"/>
        <item x="145"/>
        <item x="469"/>
        <item x="470"/>
        <item x="146"/>
        <item x="471"/>
        <item x="622"/>
        <item x="147"/>
        <item x="148"/>
        <item x="149"/>
        <item x="150"/>
        <item x="151"/>
        <item x="152"/>
        <item x="153"/>
        <item x="472"/>
        <item x="154"/>
        <item x="155"/>
        <item x="473"/>
        <item x="156"/>
        <item x="157"/>
        <item x="158"/>
        <item x="159"/>
        <item x="160"/>
        <item x="161"/>
        <item x="162"/>
        <item x="163"/>
        <item x="474"/>
        <item x="164"/>
        <item x="475"/>
        <item x="165"/>
        <item x="166"/>
        <item x="167"/>
        <item x="168"/>
        <item x="169"/>
        <item x="476"/>
        <item x="477"/>
        <item x="478"/>
        <item x="170"/>
        <item x="171"/>
        <item x="479"/>
        <item x="172"/>
        <item x="173"/>
        <item x="174"/>
        <item x="175"/>
        <item x="572"/>
        <item x="176"/>
        <item x="177"/>
        <item x="643"/>
        <item x="480"/>
        <item x="178"/>
        <item x="179"/>
        <item x="180"/>
        <item x="181"/>
        <item x="182"/>
        <item x="183"/>
        <item x="184"/>
        <item x="185"/>
        <item x="186"/>
        <item x="187"/>
        <item x="188"/>
        <item x="189"/>
        <item x="190"/>
        <item x="191"/>
        <item x="192"/>
        <item x="193"/>
        <item x="481"/>
        <item x="194"/>
        <item x="195"/>
        <item x="196"/>
        <item x="197"/>
        <item x="198"/>
        <item x="199"/>
        <item x="200"/>
        <item x="201"/>
        <item x="482"/>
        <item x="202"/>
        <item x="203"/>
        <item x="483"/>
        <item x="204"/>
        <item x="573"/>
        <item x="205"/>
        <item x="206"/>
        <item x="207"/>
        <item x="208"/>
        <item x="209"/>
        <item x="210"/>
        <item x="211"/>
        <item x="212"/>
        <item x="213"/>
        <item x="214"/>
        <item x="484"/>
        <item x="215"/>
        <item x="485"/>
        <item x="216"/>
        <item x="217"/>
        <item x="218"/>
        <item x="486"/>
        <item x="487"/>
        <item x="219"/>
        <item x="220"/>
        <item x="221"/>
        <item x="222"/>
        <item x="223"/>
        <item x="224"/>
        <item x="488"/>
        <item x="225"/>
        <item x="226"/>
        <item x="489"/>
        <item x="227"/>
        <item x="574"/>
        <item x="623"/>
        <item x="490"/>
        <item x="228"/>
        <item x="229"/>
        <item x="575"/>
        <item x="644"/>
        <item x="230"/>
        <item x="645"/>
        <item x="491"/>
        <item x="606"/>
        <item x="231"/>
        <item x="232"/>
        <item x="576"/>
        <item x="233"/>
        <item x="234"/>
        <item x="235"/>
        <item x="577"/>
        <item x="236"/>
        <item x="492"/>
        <item x="493"/>
        <item x="237"/>
        <item x="238"/>
        <item x="239"/>
        <item x="624"/>
        <item x="240"/>
        <item x="241"/>
        <item x="242"/>
        <item x="243"/>
        <item x="244"/>
        <item x="245"/>
        <item x="246"/>
        <item x="247"/>
        <item x="248"/>
        <item x="646"/>
        <item x="647"/>
        <item x="249"/>
        <item x="250"/>
        <item x="251"/>
        <item x="494"/>
        <item x="578"/>
        <item x="625"/>
        <item x="495"/>
        <item x="252"/>
        <item x="253"/>
        <item x="254"/>
        <item x="255"/>
        <item x="256"/>
        <item x="257"/>
        <item x="648"/>
        <item x="258"/>
        <item x="259"/>
        <item x="260"/>
        <item x="626"/>
        <item x="261"/>
        <item x="496"/>
        <item x="262"/>
        <item x="263"/>
        <item x="264"/>
        <item x="265"/>
        <item x="497"/>
        <item x="266"/>
        <item x="267"/>
        <item x="268"/>
        <item x="498"/>
        <item x="499"/>
        <item x="500"/>
        <item x="269"/>
        <item x="270"/>
        <item x="271"/>
        <item x="272"/>
        <item x="273"/>
        <item x="274"/>
        <item x="275"/>
        <item x="276"/>
        <item x="277"/>
        <item x="278"/>
        <item x="279"/>
        <item x="501"/>
        <item x="280"/>
        <item x="281"/>
        <item x="282"/>
        <item x="502"/>
        <item x="503"/>
        <item x="627"/>
        <item x="283"/>
        <item x="284"/>
        <item x="504"/>
        <item x="285"/>
        <item x="579"/>
        <item x="286"/>
        <item x="287"/>
        <item x="288"/>
        <item x="289"/>
        <item x="290"/>
        <item x="291"/>
        <item x="292"/>
        <item x="505"/>
        <item x="293"/>
        <item x="506"/>
        <item x="294"/>
        <item x="295"/>
        <item x="507"/>
        <item x="296"/>
        <item x="508"/>
        <item x="297"/>
        <item x="580"/>
        <item x="509"/>
        <item x="510"/>
        <item x="298"/>
        <item x="628"/>
        <item x="299"/>
        <item x="300"/>
        <item x="511"/>
        <item x="301"/>
        <item x="302"/>
        <item x="303"/>
        <item x="304"/>
        <item x="305"/>
        <item x="306"/>
        <item x="307"/>
        <item x="308"/>
        <item x="629"/>
        <item x="512"/>
        <item x="309"/>
        <item x="513"/>
        <item x="514"/>
        <item x="310"/>
        <item x="515"/>
        <item x="581"/>
        <item x="311"/>
        <item x="630"/>
        <item x="312"/>
        <item x="516"/>
        <item x="313"/>
        <item x="314"/>
        <item x="315"/>
        <item x="582"/>
        <item x="316"/>
        <item x="317"/>
        <item x="517"/>
        <item x="518"/>
        <item x="519"/>
        <item x="318"/>
        <item x="520"/>
        <item x="319"/>
        <item x="521"/>
        <item x="320"/>
        <item x="321"/>
        <item x="322"/>
        <item x="323"/>
        <item x="324"/>
        <item x="325"/>
        <item x="326"/>
        <item x="327"/>
        <item x="328"/>
        <item x="329"/>
        <item x="330"/>
        <item x="331"/>
        <item x="522"/>
        <item x="523"/>
        <item x="332"/>
        <item x="333"/>
        <item x="334"/>
        <item x="335"/>
        <item x="336"/>
        <item x="583"/>
        <item x="337"/>
        <item x="649"/>
        <item x="631"/>
        <item x="632"/>
        <item x="338"/>
        <item x="339"/>
        <item x="524"/>
        <item x="340"/>
        <item x="341"/>
        <item x="525"/>
        <item x="342"/>
        <item x="343"/>
        <item x="344"/>
        <item x="526"/>
        <item x="345"/>
        <item x="584"/>
        <item x="346"/>
        <item x="347"/>
        <item x="348"/>
        <item x="527"/>
        <item x="349"/>
        <item x="350"/>
        <item x="528"/>
        <item x="351"/>
        <item x="352"/>
        <item x="353"/>
        <item x="354"/>
        <item x="355"/>
        <item x="529"/>
        <item x="356"/>
        <item x="357"/>
        <item x="358"/>
        <item x="359"/>
        <item x="650"/>
        <item x="607"/>
        <item x="530"/>
        <item x="531"/>
        <item x="360"/>
        <item x="361"/>
        <item x="585"/>
        <item x="362"/>
        <item x="363"/>
        <item x="364"/>
        <item x="586"/>
        <item x="365"/>
        <item x="366"/>
        <item x="532"/>
        <item x="633"/>
        <item x="533"/>
        <item x="608"/>
        <item x="367"/>
        <item x="368"/>
        <item x="369"/>
        <item x="370"/>
        <item x="371"/>
        <item x="534"/>
        <item x="372"/>
        <item x="373"/>
        <item x="587"/>
        <item x="535"/>
        <item x="588"/>
        <item x="374"/>
        <item x="375"/>
        <item x="589"/>
        <item x="609"/>
        <item x="536"/>
        <item x="610"/>
        <item x="376"/>
        <item x="377"/>
        <item x="378"/>
        <item x="634"/>
        <item x="635"/>
        <item x="34"/>
        <item x="35"/>
        <item x="562"/>
        <item x="36"/>
        <item x="37"/>
        <item x="639"/>
        <item x="445"/>
        <item x="38"/>
        <item x="39"/>
        <item x="40"/>
        <item x="41"/>
        <item x="42"/>
        <item x="43"/>
        <item x="44"/>
        <item x="446"/>
        <item x="45"/>
        <item x="46"/>
        <item x="47"/>
        <item x="447"/>
        <item x="448"/>
        <item x="48"/>
        <item x="449"/>
        <item x="49"/>
        <item x="450"/>
        <item x="451"/>
        <item x="50"/>
        <item x="51"/>
        <item x="52"/>
        <item x="53"/>
        <item x="54"/>
        <item x="55"/>
        <item x="452"/>
        <item x="56"/>
        <item x="57"/>
        <item x="453"/>
        <item x="58"/>
        <item x="59"/>
        <item x="60"/>
        <item x="61"/>
        <item x="62"/>
        <item x="63"/>
        <item x="563"/>
        <item x="64"/>
        <item x="65"/>
        <item x="454"/>
        <item x="66"/>
        <item x="67"/>
        <item x="68"/>
        <item x="69"/>
        <item x="70"/>
        <item x="564"/>
        <item x="71"/>
        <item x="72"/>
        <item x="73"/>
        <item x="74"/>
        <item x="75"/>
        <item x="603"/>
        <item x="614"/>
        <item x="76"/>
        <item x="77"/>
        <item x="78"/>
        <item x="79"/>
        <item x="455"/>
        <item x="80"/>
        <item x="640"/>
        <item x="81"/>
        <item x="456"/>
        <item x="82"/>
        <item x="83"/>
        <item x="615"/>
        <item x="84"/>
        <item x="85"/>
        <item x="565"/>
        <item x="457"/>
        <item x="604"/>
        <item x="86"/>
        <item x="87"/>
        <item x="458"/>
        <item x="88"/>
        <item x="89"/>
        <item x="90"/>
        <item x="91"/>
        <item x="92"/>
        <item x="93"/>
        <item x="94"/>
        <item x="459"/>
        <item x="95"/>
        <item x="96"/>
        <item x="97"/>
        <item x="98"/>
        <item x="99"/>
        <item x="100"/>
        <item x="101"/>
        <item x="102"/>
        <item x="103"/>
        <item x="104"/>
        <item x="641"/>
        <item x="616"/>
        <item x="105"/>
        <item x="106"/>
        <item x="617"/>
        <item x="566"/>
        <item x="618"/>
        <item x="619"/>
        <item t="default"/>
      </items>
    </pivotField>
    <pivotField showAll="0">
      <items count="3">
        <item x="1"/>
        <item x="0"/>
        <item t="default"/>
      </items>
    </pivotField>
    <pivotField axis="axisPage" multipleItemSelectionAllowed="1" showAll="0" sortType="descending">
      <items count="13">
        <item x="11"/>
        <item x="0"/>
        <item x="7"/>
        <item x="9"/>
        <item x="1"/>
        <item x="5"/>
        <item x="2"/>
        <item x="8"/>
        <item x="3"/>
        <item x="4"/>
        <item x="6"/>
        <item x="10"/>
        <item t="default"/>
      </items>
      <autoSortScope>
        <pivotArea dataOnly="0" outline="0" fieldPosition="0">
          <references count="1">
            <reference field="4294967294" count="1" selected="0">
              <x v="2"/>
            </reference>
          </references>
        </pivotArea>
      </autoSortScope>
    </pivotField>
    <pivotField axis="axisPage" multipleItemSelectionAllowed="1" showAll="0">
      <items count="44">
        <item x="37"/>
        <item x="39"/>
        <item x="9"/>
        <item x="11"/>
        <item x="18"/>
        <item x="33"/>
        <item x="0"/>
        <item x="7"/>
        <item x="29"/>
        <item x="19"/>
        <item x="15"/>
        <item x="1"/>
        <item x="26"/>
        <item x="4"/>
        <item x="17"/>
        <item x="32"/>
        <item x="24"/>
        <item x="28"/>
        <item x="10"/>
        <item x="8"/>
        <item x="21"/>
        <item x="22"/>
        <item x="38"/>
        <item x="16"/>
        <item x="31"/>
        <item x="25"/>
        <item x="30"/>
        <item x="5"/>
        <item x="12"/>
        <item x="23"/>
        <item x="41"/>
        <item x="36"/>
        <item x="35"/>
        <item x="13"/>
        <item x="14"/>
        <item x="20"/>
        <item x="40"/>
        <item x="27"/>
        <item x="6"/>
        <item x="2"/>
        <item x="34"/>
        <item x="42"/>
        <item x="3"/>
        <item t="default"/>
      </items>
    </pivotField>
    <pivotField showAll="0"/>
    <pivotField showAll="0"/>
    <pivotField dataField="1" showAll="0"/>
    <pivotField dataField="1" showAll="0"/>
    <pivotField dataField="1" numFmtId="2" showAll="0"/>
    <pivotField axis="axisPage" showAll="0">
      <items count="3">
        <item x="0"/>
        <item x="1"/>
        <item t="default"/>
      </items>
    </pivotField>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3"/>
  </rowFields>
  <rowItems count="3">
    <i>
      <x v="1"/>
    </i>
    <i>
      <x/>
    </i>
    <i>
      <x v="2"/>
    </i>
  </rowItems>
  <colFields count="1">
    <field x="-2"/>
  </colFields>
  <colItems count="3">
    <i>
      <x/>
    </i>
    <i i="1">
      <x v="1"/>
    </i>
    <i i="2">
      <x v="2"/>
    </i>
  </colItems>
  <pageFields count="6">
    <pageField fld="13" item="0" hier="-1"/>
    <pageField fld="7" hier="-1"/>
    <pageField fld="6" hier="-1"/>
    <pageField fld="1" hier="-1"/>
    <pageField fld="2" hier="-1"/>
    <pageField fld="4" hier="-1"/>
  </pageFields>
  <dataFields count="3">
    <dataField name="Cost" fld="11" baseField="0" baseItem="0"/>
    <dataField name="Sum of Gross Profit" fld="12" baseField="0" baseItem="0"/>
    <dataField name="Sales" fld="10" baseField="6" baseItem="0" numFmtId="164"/>
  </dataFields>
  <formats count="12">
    <format dxfId="59">
      <pivotArea dataOnly="0" labelOnly="1" outline="0" axis="axisValues" fieldPosition="0"/>
    </format>
    <format dxfId="58">
      <pivotArea outline="0" collapsedLevelsAreSubtotals="1" fieldPosition="0"/>
    </format>
    <format dxfId="57">
      <pivotArea type="all" dataOnly="0" outline="0" fieldPosition="0"/>
    </format>
    <format dxfId="56">
      <pivotArea outline="0" collapsedLevelsAreSubtotals="1" fieldPosition="0"/>
    </format>
    <format dxfId="55">
      <pivotArea field="6" type="button" dataOnly="0" labelOnly="1" outline="0" axis="axisPage" fieldPosition="2"/>
    </format>
    <format dxfId="54">
      <pivotArea dataOnly="0" labelOnly="1" grandRow="1" outline="0" fieldPosition="0"/>
    </format>
    <format dxfId="53">
      <pivotArea dataOnly="0" labelOnly="1" outline="0" axis="axisValues" fieldPosition="0"/>
    </format>
    <format dxfId="52">
      <pivotArea type="all" dataOnly="0" outline="0" fieldPosition="0"/>
    </format>
    <format dxfId="51">
      <pivotArea outline="0" collapsedLevelsAreSubtotals="1" fieldPosition="0"/>
    </format>
    <format dxfId="50">
      <pivotArea field="6" type="button" dataOnly="0" labelOnly="1" outline="0" axis="axisPage" fieldPosition="2"/>
    </format>
    <format dxfId="49">
      <pivotArea dataOnly="0" labelOnly="1" grandRow="1" outline="0" fieldPosition="0"/>
    </format>
    <format dxfId="48">
      <pivotArea dataOnly="0" labelOnly="1" outline="0" axis="axisValues" fieldPosition="0"/>
    </format>
  </formats>
  <chartFormats count="2">
    <chartFormat chart="0" format="0" series="1">
      <pivotArea type="data" outline="0" fieldPosition="0">
        <references count="1">
          <reference field="4294967294" count="1" selected="0">
            <x v="2"/>
          </reference>
        </references>
      </pivotArea>
    </chartFormat>
    <chartFormat chart="1"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00000000-0013-0000-FFFF-FFFF01000000}" sourceName="Month">
  <pivotTables>
    <pivotTable tabId="2" name="Category"/>
    <pivotTable tabId="8" name="Tier_1"/>
    <pivotTable tabId="18" name="Total revenue"/>
    <pivotTable tabId="19" name="Debter_segment_revenue"/>
    <pivotTable tabId="20" name="Debter_segment_revenue"/>
    <pivotTable tabId="22" name="Debter_segment_revenue"/>
    <pivotTable tabId="38" name="Debter_segment_revenue"/>
  </pivotTables>
  <data>
    <tabular pivotCacheId="1666809649">
      <items count="6">
        <i x="0" s="1"/>
        <i x="1" s="1"/>
        <i x="2" s="1"/>
        <i x="3" s="1"/>
        <i x="4" s="1"/>
        <i x="5"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turn1" xr10:uid="{00000000-0013-0000-FFFF-FFFF0A000000}" sourceName="[All_Data_PP].[Return]">
  <pivotTables>
    <pivotTable tabId="34" name="PivotTable42"/>
    <pivotTable tabId="35" name="PivotTable42"/>
    <pivotTable tabId="36" name="PivotTable42"/>
    <pivotTable tabId="43" name="Orders"/>
  </pivotTables>
  <data>
    <olap pivotCacheId="2083727085">
      <levels count="2">
        <level uniqueName="[All_Data_PP].[Return].[(All)]" sourceCaption="(All)" count="0"/>
        <level uniqueName="[All_Data_PP].[Return].[Return]" sourceCaption="Return" count="2">
          <ranges>
            <range startItem="0">
              <i n="[All_Data_PP].[Return].&amp;[0]" c="0"/>
              <i n="[All_Data_PP].[Return].&amp;[1]" c="1"/>
            </range>
          </ranges>
        </level>
      </levels>
      <selections count="1">
        <selection n="[All_Data_PP].[Return].&amp;[0]"/>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er2_Description1" xr10:uid="{00000000-0013-0000-FFFF-FFFF0B000000}" sourceName="[All_Data_PP].[Tier2 Description]">
  <pivotTables>
    <pivotTable tabId="34" name="PivotTable42"/>
    <pivotTable tabId="35" name="PivotTable42"/>
    <pivotTable tabId="36" name="PivotTable42"/>
  </pivotTables>
  <data>
    <olap pivotCacheId="2083727085">
      <levels count="2">
        <level uniqueName="[All_Data_PP].[Tier2 Description].[(All)]" sourceCaption="(All)" count="0"/>
        <level uniqueName="[All_Data_PP].[Tier2 Description].[Tier2 Description]" sourceCaption="Tier2 Description" count="43">
          <ranges>
            <range startItem="0">
              <i n="[All_Data_PP].[Tier2 Description].&amp;[ACCESSORIES]" c="ACCESSORIES"/>
              <i n="[All_Data_PP].[Tier2 Description].&amp;[ACRYLIC TUMBLERS]" c="ACRYLIC TUMBLERS"/>
              <i n="[All_Data_PP].[Tier2 Description].&amp;[APRON &amp; KITCHEN TEXTILES]" c="APRON &amp; KITCHEN TEXTILES"/>
              <i n="[All_Data_PP].[Tier2 Description].&amp;[AUDIO]" c="AUDIO"/>
              <i n="[All_Data_PP].[Tier2 Description].&amp;[BACKPACKS]" c="BACKPACKS"/>
              <i n="[All_Data_PP].[Tier2 Description].&amp;[BLANKETS]" c="BLANKETS"/>
              <i n="[All_Data_PP].[Tier2 Description].&amp;[BUSINESS CASES]" c="BUSINESS CASES"/>
              <i n="[All_Data_PP].[Tier2 Description].&amp;[CATALOGUES]" c="CATALOGUES"/>
              <i n="[All_Data_PP].[Tier2 Description].&amp;[CERAMICS]" c="CERAMICS"/>
              <i n="[All_Data_PP].[Tier2 Description].&amp;[COOLERS]" c="COOLERS"/>
              <i n="[All_Data_PP].[Tier2 Description].&amp;[DECORATION CHARGES]" c="DECORATION CHARGES"/>
              <i n="[All_Data_PP].[Tier2 Description].&amp;[DESKTOP]" c="DESKTOP"/>
              <i n="[All_Data_PP].[Tier2 Description].&amp;[DUFFELS]" c="DUFFELS"/>
              <i n="[All_Data_PP].[Tier2 Description].&amp;[FLEECE &amp; KNITS]" c="FLEECE &amp; KNITS"/>
              <i n="[All_Data_PP].[Tier2 Description].&amp;[GENERAL]" c="GENERAL"/>
              <i n="[All_Data_PP].[Tier2 Description].&amp;[GENERAL TECH]" c="GENERAL TECH"/>
              <i n="[All_Data_PP].[Tier2 Description].&amp;[HBA]" c="HBA"/>
              <i n="[All_Data_PP].[Tier2 Description].&amp;[HEADWEAR]" c="HEADWEAR"/>
              <i n="[All_Data_PP].[Tier2 Description].&amp;[HOUSEWARES]" c="HOUSEWARES"/>
              <i n="[All_Data_PP].[Tier2 Description].&amp;[JACKETS]" c="JACKETS"/>
              <i n="[All_Data_PP].[Tier2 Description].&amp;[KEYCHAINS]" c="KEYCHAINS"/>
              <i n="[All_Data_PP].[Tier2 Description].&amp;[LIGHTING]" c="LIGHTING"/>
              <i n="[All_Data_PP].[Tier2 Description].&amp;[LUGGAGE]" c="LUGGAGE"/>
              <i n="[All_Data_PP].[Tier2 Description].&amp;[MEMORY]" c="MEMORY"/>
              <i n="[All_Data_PP].[Tier2 Description].&amp;[MUGS &amp; TUMBLERS]" c="MUGS &amp; TUMBLERS"/>
              <i n="[All_Data_PP].[Tier2 Description].&amp;[NONWEARABLES OTHERS]" c="NONWEARABLES OTHERS"/>
              <i n="[All_Data_PP].[Tier2 Description].&amp;[OUTDOOR &amp; LEISURE]" c="OUTDOOR &amp; LEISURE"/>
              <i n="[All_Data_PP].[Tier2 Description].&amp;[POLOS]" c="POLOS"/>
              <i n="[All_Data_PP].[Tier2 Description].&amp;[POWER]" c="POWER"/>
              <i n="[All_Data_PP].[Tier2 Description].&amp;[SAFETY AUTO &amp; TOOLS]" c="SAFETY AUTO &amp; TOOLS"/>
              <i n="[All_Data_PP].[Tier2 Description].&amp;[SERVICE ITEMS]" c="SERVICE ITEMS"/>
              <i n="[All_Data_PP].[Tier2 Description].&amp;[SHIRTS]" c="SHIRTS"/>
              <i n="[All_Data_PP].[Tier2 Description].&amp;[SPECIALTIES &amp; PACKAGING]" c="SPECIALTIES &amp; PACKAGING"/>
              <i n="[All_Data_PP].[Tier2 Description].&amp;[SPORT BOTTLES]" c="SPORT BOTTLES"/>
              <i n="[All_Data_PP].[Tier2 Description].&amp;[STATIONERY]" c="STATIONERY"/>
              <i n="[All_Data_PP].[Tier2 Description].&amp;[TOTES]" c="TOTES"/>
              <i n="[All_Data_PP].[Tier2 Description].&amp;[TOWELS]" c="TOWELS"/>
              <i n="[All_Data_PP].[Tier2 Description].&amp;[TRAVEL GIFTS]" c="TRAVEL GIFTS"/>
              <i n="[All_Data_PP].[Tier2 Description].&amp;[T-SHIRTS &amp; ACTIVE TOPS]" c="T-SHIRTS &amp; ACTIVE TOPS"/>
              <i n="[All_Data_PP].[Tier2 Description].&amp;[UMBRELLAS]" c="UMBRELLAS"/>
              <i n="[All_Data_PP].[Tier2 Description].&amp;[VESTS-BODYWARMERS]" c="VESTS-BODYWARMERS"/>
              <i n="[All_Data_PP].[Tier2 Description].&amp;[WEARABLES OTHERS]" c="WEARABLES OTHERS"/>
              <i n="[All_Data_PP].[Tier2 Description].&amp;[WRITING]" c="WRITING"/>
            </range>
          </ranges>
        </level>
      </levels>
      <selections count="1">
        <selection n="[All_Data_PP].[Tier2 Description].&amp;[MEMORY]"/>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1" xr10:uid="{00000000-0013-0000-FFFF-FFFF0C000000}" sourceName="[All_Data_PP].[Month]">
  <pivotTables>
    <pivotTable tabId="34" name="PivotTable42"/>
    <pivotTable tabId="35" name="PivotTable42"/>
    <pivotTable tabId="36" name="PivotTable42"/>
    <pivotTable tabId="43" name="Orders"/>
  </pivotTables>
  <data>
    <olap pivotCacheId="2083727085">
      <levels count="2">
        <level uniqueName="[All_Data_PP].[Month].[(All)]" sourceCaption="(All)" count="0"/>
        <level uniqueName="[All_Data_PP].[Month].[Month]" sourceCaption="Month" count="6">
          <ranges>
            <range startItem="0">
              <i n="[All_Data_PP].[Month].&amp;[01]" c="01"/>
              <i n="[All_Data_PP].[Month].&amp;[02]" c="02"/>
              <i n="[All_Data_PP].[Month].&amp;[03]" c="03"/>
              <i n="[All_Data_PP].[Month].&amp;[04]" c="04"/>
              <i n="[All_Data_PP].[Month].&amp;[05]" c="05"/>
              <i n="[All_Data_PP].[Month].&amp;[06]" c="06"/>
            </range>
          </ranges>
        </level>
      </levels>
      <selections count="1">
        <selection n="[All_Data_PP].[Month].[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_Code" xr10:uid="{00000000-0013-0000-FFFF-FFFF02000000}" sourceName="Country Code">
  <pivotTables>
    <pivotTable tabId="2" name="Category"/>
    <pivotTable tabId="8" name="Tier_1"/>
    <pivotTable tabId="18" name="Total revenue"/>
    <pivotTable tabId="19" name="Debter_segment_revenue"/>
    <pivotTable tabId="20" name="Debter_segment_revenue"/>
    <pivotTable tabId="22" name="Debter_segment_revenue"/>
    <pivotTable tabId="38" name="Debter_segment_revenue"/>
  </pivotTables>
  <data>
    <tabular pivotCacheId="1666809649">
      <items count="3">
        <i x="0" s="1"/>
        <i x="1" s="1"/>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btor_Number" xr10:uid="{00000000-0013-0000-FFFF-FFFF03000000}" sourceName="Debtor Number">
  <pivotTables>
    <pivotTable tabId="2" name="Category"/>
    <pivotTable tabId="8" name="Tier_1"/>
    <pivotTable tabId="18" name="Total revenue"/>
    <pivotTable tabId="19" name="Debter_segment_revenue"/>
    <pivotTable tabId="20" name="Debter_segment_revenue"/>
    <pivotTable tabId="22" name="Debter_segment_revenue"/>
    <pivotTable tabId="38" name="Debter_segment_revenue"/>
  </pivotTables>
  <data>
    <tabular pivotCacheId="1666809649">
      <items count="653">
        <i x="0" s="1"/>
        <i x="555" s="1"/>
        <i x="1" s="1"/>
        <i x="556" s="1"/>
        <i x="2" s="1"/>
        <i x="3" s="1"/>
        <i x="557" s="1"/>
        <i x="558" s="1"/>
        <i x="441" s="1"/>
        <i x="559" s="1"/>
        <i x="4" s="1"/>
        <i x="5" s="1"/>
        <i x="6" s="1"/>
        <i x="7" s="1"/>
        <i x="8" s="1"/>
        <i x="9" s="1"/>
        <i x="379" s="1"/>
        <i x="10" s="1"/>
        <i x="567" s="1"/>
        <i x="11" s="1"/>
        <i x="12" s="1"/>
        <i x="13" s="1"/>
        <i x="14" s="1"/>
        <i x="15" s="1"/>
        <i x="16" s="1"/>
        <i x="442" s="1"/>
        <i x="17" s="1"/>
        <i x="18" s="1"/>
        <i x="19" s="1"/>
        <i x="20" s="1"/>
        <i x="21" s="1"/>
        <i x="22" s="1"/>
        <i x="23" s="1"/>
        <i x="24" s="1"/>
        <i x="560" s="1"/>
        <i x="561" s="1"/>
        <i x="25" s="1"/>
        <i x="26" s="1"/>
        <i x="27" s="1"/>
        <i x="28" s="1"/>
        <i x="29" s="1"/>
        <i x="30" s="1"/>
        <i x="31" s="1"/>
        <i x="443" s="1"/>
        <i x="613" s="1"/>
        <i x="444" s="1"/>
        <i x="602" s="1"/>
        <i x="32" s="1"/>
        <i x="33" s="1"/>
        <i x="380" s="1"/>
        <i x="381" s="1"/>
        <i x="537" s="1"/>
        <i x="538" s="1"/>
        <i x="636" s="1"/>
        <i x="382" s="1"/>
        <i x="383" s="1"/>
        <i x="384" s="1"/>
        <i x="385" s="1"/>
        <i x="386" s="1"/>
        <i x="611" s="1"/>
        <i x="387" s="1"/>
        <i x="539" s="1"/>
        <i x="388" s="1"/>
        <i x="389" s="1"/>
        <i x="390" s="1"/>
        <i x="391" s="1"/>
        <i x="392" s="1"/>
        <i x="393" s="1"/>
        <i x="394" s="1"/>
        <i x="395" s="1"/>
        <i x="396" s="1"/>
        <i x="397" s="1"/>
        <i x="590" s="1"/>
        <i x="540" s="1"/>
        <i x="398" s="1"/>
        <i x="399" s="1"/>
        <i x="541" s="1"/>
        <i x="651" s="1"/>
        <i x="400" s="1"/>
        <i x="401" s="1"/>
        <i x="542" s="1"/>
        <i x="402" s="1"/>
        <i x="403" s="1"/>
        <i x="404" s="1"/>
        <i x="405" s="1"/>
        <i x="591" s="1"/>
        <i x="592" s="1"/>
        <i x="406" s="1"/>
        <i x="407" s="1"/>
        <i x="543" s="1"/>
        <i x="408" s="1"/>
        <i x="544" s="1"/>
        <i x="409" s="1"/>
        <i x="410" s="1"/>
        <i x="411" s="1"/>
        <i x="593" s="1"/>
        <i x="412" s="1"/>
        <i x="413" s="1"/>
        <i x="414" s="1"/>
        <i x="415" s="1"/>
        <i x="416" s="1"/>
        <i x="417" s="1"/>
        <i x="594" s="1"/>
        <i x="418" s="1"/>
        <i x="595" s="1"/>
        <i x="545" s="1"/>
        <i x="419" s="1"/>
        <i x="420" s="1"/>
        <i x="421" s="1"/>
        <i x="596" s="1"/>
        <i x="422" s="1"/>
        <i x="423" s="1"/>
        <i x="424" s="1"/>
        <i x="425" s="1"/>
        <i x="426" s="1"/>
        <i x="546" s="1"/>
        <i x="547" s="1"/>
        <i x="427" s="1"/>
        <i x="548" s="1"/>
        <i x="549" s="1"/>
        <i x="428" s="1"/>
        <i x="550" s="1"/>
        <i x="429" s="1"/>
        <i x="430" s="1"/>
        <i x="652" s="1"/>
        <i x="551" s="1"/>
        <i x="597" s="1"/>
        <i x="431" s="1"/>
        <i x="432" s="1"/>
        <i x="433" s="1"/>
        <i x="434" s="1"/>
        <i x="552" s="1"/>
        <i x="598" s="1"/>
        <i x="435" s="1"/>
        <i x="553" s="1"/>
        <i x="637" s="1"/>
        <i x="599" s="1"/>
        <i x="612" s="1"/>
        <i x="554" s="1"/>
        <i x="436" s="1"/>
        <i x="437" s="1"/>
        <i x="438" s="1"/>
        <i x="600" s="1"/>
        <i x="439" s="1"/>
        <i x="440" s="1"/>
        <i x="601" s="1"/>
        <i x="638" s="1"/>
        <i x="107" s="1"/>
        <i x="108" s="1"/>
        <i x="620" s="1"/>
        <i x="109" s="1"/>
        <i x="568" s="1"/>
        <i x="110" s="1"/>
        <i x="111" s="1"/>
        <i x="112" s="1"/>
        <i x="460" s="1"/>
        <i x="113" s="1"/>
        <i x="569" s="1"/>
        <i x="114" s="1"/>
        <i x="461" s="1"/>
        <i x="115" s="1"/>
        <i x="462" s="1"/>
        <i x="116" s="1"/>
        <i x="117" s="1"/>
        <i x="118" s="1"/>
        <i x="119" s="1"/>
        <i x="120" s="1"/>
        <i x="121" s="1"/>
        <i x="463" s="1"/>
        <i x="642" s="1"/>
        <i x="464" s="1"/>
        <i x="570" s="1"/>
        <i x="122" s="1"/>
        <i x="123" s="1"/>
        <i x="124" s="1"/>
        <i x="125" s="1"/>
        <i x="126" s="1"/>
        <i x="127" s="1"/>
        <i x="128" s="1"/>
        <i x="129" s="1"/>
        <i x="130" s="1"/>
        <i x="131" s="1"/>
        <i x="132" s="1"/>
        <i x="133" s="1"/>
        <i x="134" s="1"/>
        <i x="605" s="1"/>
        <i x="135" s="1"/>
        <i x="136" s="1"/>
        <i x="137" s="1"/>
        <i x="138" s="1"/>
        <i x="139" s="1"/>
        <i x="465" s="1"/>
        <i x="571" s="1"/>
        <i x="140" s="1"/>
        <i x="141" s="1"/>
        <i x="142" s="1"/>
        <i x="621" s="1"/>
        <i x="466" s="1"/>
        <i x="143" s="1"/>
        <i x="144" s="1"/>
        <i x="467" s="1"/>
        <i x="468" s="1"/>
        <i x="145" s="1"/>
        <i x="469" s="1"/>
        <i x="470" s="1"/>
        <i x="146" s="1"/>
        <i x="471" s="1"/>
        <i x="622" s="1"/>
        <i x="147" s="1"/>
        <i x="148" s="1"/>
        <i x="149" s="1"/>
        <i x="150" s="1"/>
        <i x="151" s="1"/>
        <i x="152" s="1"/>
        <i x="153" s="1"/>
        <i x="472" s="1"/>
        <i x="154" s="1"/>
        <i x="155" s="1"/>
        <i x="473" s="1"/>
        <i x="156" s="1"/>
        <i x="157" s="1"/>
        <i x="158" s="1"/>
        <i x="159" s="1"/>
        <i x="160" s="1"/>
        <i x="161" s="1"/>
        <i x="162" s="1"/>
        <i x="163" s="1"/>
        <i x="474" s="1"/>
        <i x="164" s="1"/>
        <i x="475" s="1"/>
        <i x="165" s="1"/>
        <i x="166" s="1"/>
        <i x="167" s="1"/>
        <i x="168" s="1"/>
        <i x="169" s="1"/>
        <i x="476" s="1"/>
        <i x="477" s="1"/>
        <i x="478" s="1"/>
        <i x="170" s="1"/>
        <i x="171" s="1"/>
        <i x="479" s="1"/>
        <i x="172" s="1"/>
        <i x="173" s="1"/>
        <i x="174" s="1"/>
        <i x="175" s="1"/>
        <i x="572" s="1"/>
        <i x="176" s="1"/>
        <i x="177" s="1"/>
        <i x="643" s="1"/>
        <i x="480" s="1"/>
        <i x="178" s="1"/>
        <i x="179" s="1"/>
        <i x="180" s="1"/>
        <i x="181" s="1"/>
        <i x="182" s="1"/>
        <i x="183" s="1"/>
        <i x="184" s="1"/>
        <i x="185" s="1"/>
        <i x="186" s="1"/>
        <i x="187" s="1"/>
        <i x="188" s="1"/>
        <i x="189" s="1"/>
        <i x="190" s="1"/>
        <i x="191" s="1"/>
        <i x="192" s="1"/>
        <i x="193" s="1"/>
        <i x="481" s="1"/>
        <i x="194" s="1"/>
        <i x="195" s="1"/>
        <i x="196" s="1"/>
        <i x="197" s="1"/>
        <i x="198" s="1"/>
        <i x="199" s="1"/>
        <i x="200" s="1"/>
        <i x="201" s="1"/>
        <i x="482" s="1"/>
        <i x="202" s="1"/>
        <i x="203" s="1"/>
        <i x="483" s="1"/>
        <i x="204" s="1"/>
        <i x="573" s="1"/>
        <i x="205" s="1"/>
        <i x="206" s="1"/>
        <i x="207" s="1"/>
        <i x="208" s="1"/>
        <i x="209" s="1"/>
        <i x="210" s="1"/>
        <i x="211" s="1"/>
        <i x="212" s="1"/>
        <i x="213" s="1"/>
        <i x="214" s="1"/>
        <i x="484" s="1"/>
        <i x="215" s="1"/>
        <i x="485" s="1"/>
        <i x="216" s="1"/>
        <i x="217" s="1"/>
        <i x="218" s="1"/>
        <i x="486" s="1"/>
        <i x="487" s="1"/>
        <i x="219" s="1"/>
        <i x="220" s="1"/>
        <i x="221" s="1"/>
        <i x="222" s="1"/>
        <i x="223" s="1"/>
        <i x="224" s="1"/>
        <i x="488" s="1"/>
        <i x="225" s="1"/>
        <i x="226" s="1"/>
        <i x="489" s="1"/>
        <i x="227" s="1"/>
        <i x="574" s="1"/>
        <i x="623" s="1"/>
        <i x="490" s="1"/>
        <i x="228" s="1"/>
        <i x="229" s="1"/>
        <i x="575" s="1"/>
        <i x="644" s="1"/>
        <i x="230" s="1"/>
        <i x="645" s="1"/>
        <i x="491" s="1"/>
        <i x="606" s="1"/>
        <i x="231" s="1"/>
        <i x="232" s="1"/>
        <i x="576" s="1"/>
        <i x="233" s="1"/>
        <i x="234" s="1"/>
        <i x="235" s="1"/>
        <i x="577" s="1"/>
        <i x="236" s="1"/>
        <i x="492" s="1"/>
        <i x="493" s="1"/>
        <i x="237" s="1"/>
        <i x="238" s="1"/>
        <i x="239" s="1"/>
        <i x="624" s="1"/>
        <i x="240" s="1"/>
        <i x="241" s="1"/>
        <i x="242" s="1"/>
        <i x="243" s="1"/>
        <i x="244" s="1"/>
        <i x="245" s="1"/>
        <i x="246" s="1"/>
        <i x="247" s="1"/>
        <i x="248" s="1"/>
        <i x="646" s="1"/>
        <i x="647" s="1"/>
        <i x="249" s="1"/>
        <i x="250" s="1"/>
        <i x="251" s="1"/>
        <i x="494" s="1"/>
        <i x="578" s="1"/>
        <i x="625" s="1"/>
        <i x="495" s="1"/>
        <i x="252" s="1"/>
        <i x="253" s="1"/>
        <i x="254" s="1"/>
        <i x="255" s="1"/>
        <i x="256" s="1"/>
        <i x="257" s="1"/>
        <i x="648" s="1"/>
        <i x="258" s="1"/>
        <i x="259" s="1"/>
        <i x="260" s="1"/>
        <i x="626" s="1"/>
        <i x="261" s="1"/>
        <i x="496" s="1"/>
        <i x="262" s="1"/>
        <i x="263" s="1"/>
        <i x="264" s="1"/>
        <i x="265" s="1"/>
        <i x="497" s="1"/>
        <i x="266" s="1"/>
        <i x="267" s="1"/>
        <i x="268" s="1"/>
        <i x="498" s="1"/>
        <i x="499" s="1"/>
        <i x="500" s="1"/>
        <i x="269" s="1"/>
        <i x="270" s="1"/>
        <i x="271" s="1"/>
        <i x="272" s="1"/>
        <i x="273" s="1"/>
        <i x="274" s="1"/>
        <i x="275" s="1"/>
        <i x="276" s="1"/>
        <i x="277" s="1"/>
        <i x="278" s="1"/>
        <i x="279" s="1"/>
        <i x="501" s="1"/>
        <i x="280" s="1"/>
        <i x="281" s="1"/>
        <i x="282" s="1"/>
        <i x="502" s="1"/>
        <i x="503" s="1"/>
        <i x="627" s="1"/>
        <i x="283" s="1"/>
        <i x="284" s="1"/>
        <i x="504" s="1"/>
        <i x="285" s="1"/>
        <i x="579" s="1"/>
        <i x="286" s="1"/>
        <i x="287" s="1"/>
        <i x="288" s="1"/>
        <i x="289" s="1"/>
        <i x="290" s="1"/>
        <i x="291" s="1"/>
        <i x="292" s="1"/>
        <i x="505" s="1"/>
        <i x="293" s="1"/>
        <i x="506" s="1"/>
        <i x="294" s="1"/>
        <i x="295" s="1"/>
        <i x="507" s="1"/>
        <i x="296" s="1"/>
        <i x="508" s="1"/>
        <i x="297" s="1"/>
        <i x="580" s="1"/>
        <i x="509" s="1"/>
        <i x="510" s="1"/>
        <i x="298" s="1"/>
        <i x="628" s="1"/>
        <i x="299" s="1"/>
        <i x="300" s="1"/>
        <i x="511" s="1"/>
        <i x="301" s="1"/>
        <i x="302" s="1"/>
        <i x="303" s="1"/>
        <i x="304" s="1"/>
        <i x="305" s="1"/>
        <i x="306" s="1"/>
        <i x="307" s="1"/>
        <i x="308" s="1"/>
        <i x="629" s="1"/>
        <i x="512" s="1"/>
        <i x="309" s="1"/>
        <i x="513" s="1"/>
        <i x="514" s="1"/>
        <i x="310" s="1"/>
        <i x="515" s="1"/>
        <i x="581" s="1"/>
        <i x="311" s="1"/>
        <i x="630" s="1"/>
        <i x="312" s="1"/>
        <i x="516" s="1"/>
        <i x="313" s="1"/>
        <i x="314" s="1"/>
        <i x="315" s="1"/>
        <i x="582" s="1"/>
        <i x="316" s="1"/>
        <i x="317" s="1"/>
        <i x="517" s="1"/>
        <i x="518" s="1"/>
        <i x="519" s="1"/>
        <i x="318" s="1"/>
        <i x="520" s="1"/>
        <i x="319" s="1"/>
        <i x="521" s="1"/>
        <i x="320" s="1"/>
        <i x="321" s="1"/>
        <i x="322" s="1"/>
        <i x="323" s="1"/>
        <i x="324" s="1"/>
        <i x="325" s="1"/>
        <i x="326" s="1"/>
        <i x="327" s="1"/>
        <i x="328" s="1"/>
        <i x="329" s="1"/>
        <i x="330" s="1"/>
        <i x="331" s="1"/>
        <i x="522" s="1"/>
        <i x="523" s="1"/>
        <i x="332" s="1"/>
        <i x="333" s="1"/>
        <i x="334" s="1"/>
        <i x="335" s="1"/>
        <i x="336" s="1"/>
        <i x="583" s="1"/>
        <i x="337" s="1"/>
        <i x="649" s="1"/>
        <i x="631" s="1"/>
        <i x="632" s="1"/>
        <i x="338" s="1"/>
        <i x="339" s="1"/>
        <i x="524" s="1"/>
        <i x="340" s="1"/>
        <i x="341" s="1"/>
        <i x="525" s="1"/>
        <i x="342" s="1"/>
        <i x="343" s="1"/>
        <i x="344" s="1"/>
        <i x="526" s="1"/>
        <i x="345" s="1"/>
        <i x="584" s="1"/>
        <i x="346" s="1"/>
        <i x="347" s="1"/>
        <i x="348" s="1"/>
        <i x="527" s="1"/>
        <i x="349" s="1"/>
        <i x="350" s="1"/>
        <i x="528" s="1"/>
        <i x="351" s="1"/>
        <i x="352" s="1"/>
        <i x="353" s="1"/>
        <i x="354" s="1"/>
        <i x="355" s="1"/>
        <i x="529" s="1"/>
        <i x="356" s="1"/>
        <i x="357" s="1"/>
        <i x="358" s="1"/>
        <i x="359" s="1"/>
        <i x="650" s="1"/>
        <i x="607" s="1"/>
        <i x="530" s="1"/>
        <i x="531" s="1"/>
        <i x="360" s="1"/>
        <i x="361" s="1"/>
        <i x="585" s="1"/>
        <i x="362" s="1"/>
        <i x="363" s="1"/>
        <i x="364" s="1"/>
        <i x="586" s="1"/>
        <i x="365" s="1"/>
        <i x="366" s="1"/>
        <i x="532" s="1"/>
        <i x="633" s="1"/>
        <i x="533" s="1"/>
        <i x="608" s="1"/>
        <i x="367" s="1"/>
        <i x="368" s="1"/>
        <i x="369" s="1"/>
        <i x="370" s="1"/>
        <i x="371" s="1"/>
        <i x="534" s="1"/>
        <i x="372" s="1"/>
        <i x="373" s="1"/>
        <i x="587" s="1"/>
        <i x="535" s="1"/>
        <i x="588" s="1"/>
        <i x="374" s="1"/>
        <i x="375" s="1"/>
        <i x="589" s="1"/>
        <i x="609" s="1"/>
        <i x="536" s="1"/>
        <i x="610" s="1"/>
        <i x="376" s="1"/>
        <i x="377" s="1"/>
        <i x="378" s="1"/>
        <i x="634" s="1"/>
        <i x="635" s="1"/>
        <i x="34" s="1"/>
        <i x="35" s="1"/>
        <i x="562" s="1"/>
        <i x="36" s="1"/>
        <i x="37" s="1"/>
        <i x="639" s="1"/>
        <i x="445" s="1"/>
        <i x="38" s="1"/>
        <i x="39" s="1"/>
        <i x="40" s="1"/>
        <i x="41" s="1"/>
        <i x="42" s="1"/>
        <i x="43" s="1"/>
        <i x="44" s="1"/>
        <i x="446" s="1"/>
        <i x="45" s="1"/>
        <i x="46" s="1"/>
        <i x="47" s="1"/>
        <i x="447" s="1"/>
        <i x="448" s="1"/>
        <i x="48" s="1"/>
        <i x="449" s="1"/>
        <i x="49" s="1"/>
        <i x="450" s="1"/>
        <i x="451" s="1"/>
        <i x="50" s="1"/>
        <i x="51" s="1"/>
        <i x="52" s="1"/>
        <i x="53" s="1"/>
        <i x="54" s="1"/>
        <i x="55" s="1"/>
        <i x="452" s="1"/>
        <i x="56" s="1"/>
        <i x="57" s="1"/>
        <i x="453" s="1"/>
        <i x="58" s="1"/>
        <i x="59" s="1"/>
        <i x="60" s="1"/>
        <i x="61" s="1"/>
        <i x="62" s="1"/>
        <i x="63" s="1"/>
        <i x="563" s="1"/>
        <i x="64" s="1"/>
        <i x="65" s="1"/>
        <i x="454" s="1"/>
        <i x="66" s="1"/>
        <i x="67" s="1"/>
        <i x="68" s="1"/>
        <i x="69" s="1"/>
        <i x="70" s="1"/>
        <i x="564" s="1"/>
        <i x="71" s="1"/>
        <i x="72" s="1"/>
        <i x="73" s="1"/>
        <i x="74" s="1"/>
        <i x="75" s="1"/>
        <i x="603" s="1"/>
        <i x="614" s="1"/>
        <i x="76" s="1"/>
        <i x="77" s="1"/>
        <i x="78" s="1"/>
        <i x="79" s="1"/>
        <i x="455" s="1"/>
        <i x="80" s="1"/>
        <i x="640" s="1"/>
        <i x="81" s="1"/>
        <i x="456" s="1"/>
        <i x="82" s="1"/>
        <i x="83" s="1"/>
        <i x="615" s="1"/>
        <i x="84" s="1"/>
        <i x="85" s="1"/>
        <i x="565" s="1"/>
        <i x="457" s="1"/>
        <i x="604" s="1"/>
        <i x="86" s="1"/>
        <i x="87" s="1"/>
        <i x="458" s="1"/>
        <i x="88" s="1"/>
        <i x="89" s="1"/>
        <i x="90" s="1"/>
        <i x="91" s="1"/>
        <i x="92" s="1"/>
        <i x="93" s="1"/>
        <i x="94" s="1"/>
        <i x="459" s="1"/>
        <i x="95" s="1"/>
        <i x="96" s="1"/>
        <i x="97" s="1"/>
        <i x="98" s="1"/>
        <i x="99" s="1"/>
        <i x="100" s="1"/>
        <i x="101" s="1"/>
        <i x="102" s="1"/>
        <i x="103" s="1"/>
        <i x="104" s="1"/>
        <i x="641" s="1"/>
        <i x="616" s="1"/>
        <i x="105" s="1"/>
        <i x="106" s="1"/>
        <i x="617" s="1"/>
        <i x="566" s="1"/>
        <i x="618" s="1"/>
        <i x="619"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btor_Segment" xr10:uid="{00000000-0013-0000-FFFF-FFFF04000000}" sourceName="Debtor Segment">
  <pivotTables>
    <pivotTable tabId="2" name="Category"/>
    <pivotTable tabId="8" name="Tier_1"/>
    <pivotTable tabId="18" name="Total revenue"/>
    <pivotTable tabId="19" name="Debter_segment_revenue"/>
    <pivotTable tabId="20" name="Debter_segment_revenue"/>
    <pivotTable tabId="22" name="Debter_segment_revenue"/>
    <pivotTable tabId="38" name="Debter_segment_revenue"/>
  </pivotTables>
  <data>
    <tabular pivotCacheId="1666809649">
      <items count="2">
        <i x="1" s="1"/>
        <i x="0"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er1_Description" xr10:uid="{00000000-0013-0000-FFFF-FFFF05000000}" sourceName="Tier1 Description">
  <pivotTables>
    <pivotTable tabId="2" name="Category"/>
    <pivotTable tabId="8" name="Tier_1"/>
    <pivotTable tabId="18" name="Total revenue"/>
    <pivotTable tabId="19" name="Debter_segment_revenue"/>
    <pivotTable tabId="20" name="Debter_segment_revenue"/>
    <pivotTable tabId="22" name="Debter_segment_revenue"/>
    <pivotTable tabId="38" name="Debter_segment_revenue"/>
  </pivotTables>
  <data>
    <tabular pivotCacheId="1666809649">
      <items count="12">
        <i x="11" s="1"/>
        <i x="0" s="1"/>
        <i x="7" s="1"/>
        <i x="9" s="1"/>
        <i x="1" s="1"/>
        <i x="5" s="1"/>
        <i x="2" s="1"/>
        <i x="8" s="1"/>
        <i x="3" s="1"/>
        <i x="4" s="1"/>
        <i x="6" s="1"/>
        <i x="10"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er2_Description" xr10:uid="{00000000-0013-0000-FFFF-FFFF06000000}" sourceName="Tier2 Description">
  <pivotTables>
    <pivotTable tabId="2" name="Category"/>
    <pivotTable tabId="8" name="Tier_1"/>
    <pivotTable tabId="18" name="Total revenue"/>
    <pivotTable tabId="19" name="Debter_segment_revenue"/>
    <pivotTable tabId="20" name="Debter_segment_revenue"/>
    <pivotTable tabId="22" name="Debter_segment_revenue"/>
    <pivotTable tabId="38" name="Debter_segment_revenue"/>
  </pivotTables>
  <data>
    <tabular pivotCacheId="1666809649">
      <items count="43">
        <i x="37" s="1"/>
        <i x="39" s="1"/>
        <i x="9" s="1"/>
        <i x="11" s="1"/>
        <i x="18" s="1"/>
        <i x="33" s="1"/>
        <i x="0" s="1"/>
        <i x="7" s="1"/>
        <i x="29" s="1"/>
        <i x="19" s="1"/>
        <i x="15" s="1"/>
        <i x="1" s="1"/>
        <i x="26" s="1"/>
        <i x="4" s="1"/>
        <i x="17" s="1"/>
        <i x="32" s="1"/>
        <i x="24" s="1"/>
        <i x="28" s="1"/>
        <i x="10" s="1"/>
        <i x="8" s="1"/>
        <i x="21" s="1"/>
        <i x="22" s="1"/>
        <i x="38" s="1"/>
        <i x="16" s="1"/>
        <i x="31" s="1"/>
        <i x="25" s="1"/>
        <i x="30" s="1"/>
        <i x="5" s="1"/>
        <i x="12" s="1"/>
        <i x="23" s="1"/>
        <i x="41" s="1"/>
        <i x="36" s="1"/>
        <i x="35" s="1"/>
        <i x="13" s="1"/>
        <i x="14" s="1"/>
        <i x="20" s="1"/>
        <i x="40" s="1"/>
        <i x="27" s="1"/>
        <i x="6" s="1"/>
        <i x="2" s="1"/>
        <i x="34" s="1"/>
        <i x="42" s="1"/>
        <i x="3"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turn" xr10:uid="{00000000-0013-0000-FFFF-FFFF07000000}" sourceName="Return">
  <pivotTables>
    <pivotTable tabId="2" name="Category"/>
    <pivotTable tabId="8" name="Tier_1"/>
    <pivotTable tabId="18" name="Total revenue"/>
    <pivotTable tabId="19" name="Debter_segment_revenue"/>
    <pivotTable tabId="20" name="Debter_segment_revenue"/>
    <pivotTable tabId="22" name="Debter_segment_revenue"/>
    <pivotTable tabId="38" name="Debter_segment_revenue"/>
  </pivotTables>
  <data>
    <tabular pivotCacheId="1666809649">
      <items count="2">
        <i x="0" s="1"/>
        <i x="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_Code1" xr10:uid="{00000000-0013-0000-FFFF-FFFF08000000}" sourceName="[All_Data_PP].[Country Code]">
  <pivotTables>
    <pivotTable tabId="34" name="PivotTable42"/>
    <pivotTable tabId="35" name="PivotTable42"/>
    <pivotTable tabId="36" name="PivotTable42"/>
    <pivotTable tabId="43" name="Orders"/>
  </pivotTables>
  <data>
    <olap pivotCacheId="2083727085">
      <levels count="2">
        <level uniqueName="[All_Data_PP].[Country Code].[(All)]" sourceCaption="(All)" count="0"/>
        <level uniqueName="[All_Data_PP].[Country Code].[Country Code]" sourceCaption="Country Code" count="3">
          <ranges>
            <range startItem="0">
              <i n="[All_Data_PP].[Country Code].&amp;[CBE1]" c="CBE1"/>
              <i n="[All_Data_PP].[Country Code].&amp;[CES1]" c="CES1"/>
              <i n="[All_Data_PP].[Country Code].&amp;[CNO1]" c="CNO1"/>
            </range>
          </ranges>
        </level>
      </levels>
      <selections count="1">
        <selection n="[All_Data_PP].[Country Code].[All]"/>
      </selections>
    </olap>
  </data>
  <extLst>
    <x:ext xmlns:x15="http://schemas.microsoft.com/office/spreadsheetml/2010/11/main" uri="{470722E0-AACD-4C17-9CDC-17EF765DBC7E}">
      <x15:slicerCacheHideItemsWithNoData count="1">
        <x15:slicerCacheOlapLevelName uniqueName="[All_Data_PP].[Country Code].[Country Code]" count="0"/>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btor_Segment1" xr10:uid="{00000000-0013-0000-FFFF-FFFF09000000}" sourceName="[All_Data_PP].[Debtor Segment]">
  <pivotTables>
    <pivotTable tabId="34" name="PivotTable42"/>
    <pivotTable tabId="35" name="PivotTable42"/>
    <pivotTable tabId="36" name="PivotTable42"/>
    <pivotTable tabId="43" name="Orders"/>
  </pivotTables>
  <data>
    <olap pivotCacheId="2083727085">
      <levels count="2">
        <level uniqueName="[All_Data_PP].[Debtor Segment].[(All)]" sourceCaption="(All)" count="0"/>
        <level uniqueName="[All_Data_PP].[Debtor Segment].[Debtor Segment]" sourceCaption="Debtor Segment" count="2">
          <ranges>
            <range startItem="0">
              <i n="[All_Data_PP].[Debtor Segment].&amp;[Medium]" c="Medium"/>
              <i n="[All_Data_PP].[Debtor Segment].&amp;[Small]" c="Small"/>
            </range>
          </ranges>
        </level>
      </levels>
      <selections count="1">
        <selection n="[All_Data_PP].[Debtor Segment].[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onth" xr10:uid="{00000000-0014-0000-FFFF-FFFF01000000}" cache="Slicer_Month" caption="Month" lockedPosition="1" rowHeight="241300"/>
  <slicer name="Country Code" xr10:uid="{00000000-0014-0000-FFFF-FFFF02000000}" cache="Slicer_Country_Code" caption="Country Code" lockedPosition="1" rowHeight="241300"/>
  <slicer name="Debtor Number" xr10:uid="{00000000-0014-0000-FFFF-FFFF03000000}" cache="Slicer_Debtor_Number" caption="Debtor Number" lockedPosition="1" rowHeight="241300"/>
  <slicer name="Debtor Segment" xr10:uid="{00000000-0014-0000-FFFF-FFFF04000000}" cache="Slicer_Debtor_Segment" caption="Debtor Segment" lockedPosition="1" rowHeight="241300"/>
  <slicer name="CATEGORY" xr10:uid="{00000000-0014-0000-FFFF-FFFF05000000}" cache="Slicer_Tier1_Description" caption="CATEGORY" startItem="4" lockedPosition="1" rowHeight="241300"/>
  <slicer name="SUB-CATEGORY" xr10:uid="{00000000-0014-0000-FFFF-FFFF06000000}" cache="Slicer_Tier2_Description" caption="SUB-CATEGORY" startItem="17" lockedPosition="1" rowHeight="241300"/>
  <slicer name="Return" xr10:uid="{00000000-0014-0000-FFFF-FFFF07000000}" cache="Slicer_Return" caption="Return" lockedPosition="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ry Code 3" xr10:uid="{00000000-0014-0000-FFFF-FFFF08000000}" cache="Slicer_Country_Code1" caption="Country Code" level="1" rowHeight="241300"/>
  <slicer name="Debtor Segment 2" xr10:uid="{00000000-0014-0000-FFFF-FFFF09000000}" cache="Slicer_Debtor_Segment1" caption="Debtor Segment" level="1" rowHeight="241300"/>
  <slicer name="Return 3" xr10:uid="{00000000-0014-0000-FFFF-FFFF0A000000}" cache="Slicer_Return1" caption="Return" level="1" rowHeight="241300"/>
  <slicer name="Tier2 Description" xr10:uid="{00000000-0014-0000-FFFF-FFFF0B000000}" cache="Slicer_Tier2_Description1" caption="Tier2 Description" startItem="9" level="1" rowHeight="241300"/>
  <slicer name="Month 3" xr10:uid="{00000000-0014-0000-FFFF-FFFF0C000000}" cache="Slicer_Month1" caption="Month" level="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0000000}" name="Table1" displayName="Table1" ref="A1:AT44" totalsRowShown="0" headerRowDxfId="206" dataDxfId="205">
  <autoFilter ref="A1:AT44" xr:uid="{00000000-0009-0000-0100-000015000000}"/>
  <tableColumns count="46">
    <tableColumn id="1" xr3:uid="{00000000-0010-0000-0000-000001000000}" name="PRODUCT" dataDxfId="204"/>
    <tableColumn id="2" xr3:uid="{00000000-0010-0000-0000-000002000000}" name="BUSINESS CASES" dataDxfId="203"/>
    <tableColumn id="3" xr3:uid="{00000000-0010-0000-0000-000003000000}" name="DESKTOP" dataDxfId="202"/>
    <tableColumn id="4" xr3:uid="{00000000-0010-0000-0000-000004000000}" name="UMBRELLAS" dataDxfId="201"/>
    <tableColumn id="5" xr3:uid="{00000000-0010-0000-0000-000005000000}" name="WRITING" dataDxfId="200"/>
    <tableColumn id="6" xr3:uid="{00000000-0010-0000-0000-000006000000}" name="FLEECE &amp; KNITS" dataDxfId="199"/>
    <tableColumn id="7" xr3:uid="{00000000-0010-0000-0000-000007000000}" name="POLOS" dataDxfId="198"/>
    <tableColumn id="8" xr3:uid="{00000000-0010-0000-0000-000008000000}" name="T-SHIRTS &amp; ACTIVE TOPS" dataDxfId="197"/>
    <tableColumn id="9" xr3:uid="{00000000-0010-0000-0000-000009000000}" name="CATALOGUES" dataDxfId="196"/>
    <tableColumn id="10" xr3:uid="{00000000-0010-0000-0000-00000A000000}" name="JACKETS" dataDxfId="195"/>
    <tableColumn id="11" xr3:uid="{00000000-0010-0000-0000-00000B000000}" name="APRON &amp; KITCHEN TEXTILES" dataDxfId="194"/>
    <tableColumn id="12" xr3:uid="{00000000-0010-0000-0000-00000C000000}" name="HOUSEWARES" dataDxfId="193"/>
    <tableColumn id="13" xr3:uid="{00000000-0010-0000-0000-00000D000000}" name="AUDIO" dataDxfId="192"/>
    <tableColumn id="14" xr3:uid="{00000000-0010-0000-0000-00000E000000}" name="POWER" dataDxfId="191"/>
    <tableColumn id="15" xr3:uid="{00000000-0010-0000-0000-00000F000000}" name="SPORT BOTTLES" dataDxfId="190"/>
    <tableColumn id="16" xr3:uid="{00000000-0010-0000-0000-000010000000}" name="STATIONERY" dataDxfId="189"/>
    <tableColumn id="17" xr3:uid="{00000000-0010-0000-0000-000011000000}" name="DECORATION CHARGES" dataDxfId="188"/>
    <tableColumn id="18" xr3:uid="{00000000-0010-0000-0000-000012000000}" name="MEMORY" dataDxfId="187"/>
    <tableColumn id="19" xr3:uid="{00000000-0010-0000-0000-000013000000}" name="GENERAL" dataDxfId="186"/>
    <tableColumn id="20" xr3:uid="{00000000-0010-0000-0000-000014000000}" name="BACKPACKS" dataDxfId="185"/>
    <tableColumn id="21" xr3:uid="{00000000-0010-0000-0000-000015000000}" name="COOLERS" dataDxfId="184"/>
    <tableColumn id="22" xr3:uid="{00000000-0010-0000-0000-000016000000}" name="TOTES" dataDxfId="183"/>
    <tableColumn id="23" xr3:uid="{00000000-0010-0000-0000-000017000000}" name="KEYCHAINS" dataDxfId="182"/>
    <tableColumn id="24" xr3:uid="{00000000-0010-0000-0000-000018000000}" name="LIGHTING" dataDxfId="181"/>
    <tableColumn id="25" xr3:uid="{00000000-0010-0000-0000-000019000000}" name="SAFETY AUTO &amp; TOOLS" dataDxfId="180"/>
    <tableColumn id="26" xr3:uid="{00000000-0010-0000-0000-00001A000000}" name="HBA" dataDxfId="179"/>
    <tableColumn id="27" xr3:uid="{00000000-0010-0000-0000-00001B000000}" name="NONWEARABLES OTHERS" dataDxfId="178"/>
    <tableColumn id="28" xr3:uid="{00000000-0010-0000-0000-00001C000000}" name="DUFFELS" dataDxfId="177"/>
    <tableColumn id="29" xr3:uid="{00000000-0010-0000-0000-00001D000000}" name="TRAVEL GIFTS" dataDxfId="176"/>
    <tableColumn id="30" xr3:uid="{00000000-0010-0000-0000-00001E000000}" name="HEADWEAR" dataDxfId="175"/>
    <tableColumn id="31" xr3:uid="{00000000-0010-0000-0000-00001F000000}" name="CERAMICS" dataDxfId="174"/>
    <tableColumn id="32" xr3:uid="{00000000-0010-0000-0000-000020000000}" name="OUTDOOR &amp; LEISURE" dataDxfId="173"/>
    <tableColumn id="33" xr3:uid="{00000000-0010-0000-0000-000021000000}" name="MUGS &amp; TUMBLERS" dataDxfId="172"/>
    <tableColumn id="34" xr3:uid="{00000000-0010-0000-0000-000022000000}" name="GENERAL TECH" dataDxfId="171"/>
    <tableColumn id="35" xr3:uid="{00000000-0010-0000-0000-000023000000}" name="BLANKETS" dataDxfId="170"/>
    <tableColumn id="36" xr3:uid="{00000000-0010-0000-0000-000024000000}" name="VESTS-BODYWARMERS" dataDxfId="169"/>
    <tableColumn id="37" xr3:uid="{00000000-0010-0000-0000-000025000000}" name="SPECIALTIES &amp; PACKAGING" dataDxfId="168"/>
    <tableColumn id="38" xr3:uid="{00000000-0010-0000-0000-000026000000}" name="SHIRTS" dataDxfId="167"/>
    <tableColumn id="39" xr3:uid="{00000000-0010-0000-0000-000027000000}" name="ACCESSORIES" dataDxfId="166"/>
    <tableColumn id="40" xr3:uid="{00000000-0010-0000-0000-000028000000}" name="LUGGAGE" dataDxfId="165"/>
    <tableColumn id="41" xr3:uid="{00000000-0010-0000-0000-000029000000}" name="ACRYLIC TUMBLERS" dataDxfId="164"/>
    <tableColumn id="42" xr3:uid="{00000000-0010-0000-0000-00002A000000}" name="TOWELS" dataDxfId="163"/>
    <tableColumn id="43" xr3:uid="{00000000-0010-0000-0000-00002B000000}" name="SERVICE ITEMS" dataDxfId="162"/>
    <tableColumn id="44" xr3:uid="{00000000-0010-0000-0000-00002C000000}" name="WEARABLES OTHERS" dataDxfId="161"/>
    <tableColumn id="45" xr3:uid="{00000000-0010-0000-0000-00002D000000}" name="CO-OCCURRENCE" dataDxfId="160" dataCellStyle="Percent">
      <calculatedColumnFormula>1- OFFSET(B2,0,AT2)/SUM(B2:AR2)</calculatedColumnFormula>
    </tableColumn>
    <tableColumn id="46" xr3:uid="{00000000-0010-0000-0000-00002E000000}" name="Index" dataDxfId="159"/>
  </tableColumns>
  <tableStyleInfo name="TableStyleMedium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9000000}" name="Table1114" displayName="Table1114" ref="G4:O24" totalsRowShown="0" headerRowDxfId="29" dataDxfId="28" tableBorderDxfId="27">
  <autoFilter ref="G4:O24" xr:uid="{00000000-0009-0000-0100-00000D000000}"/>
  <sortState xmlns:xlrd2="http://schemas.microsoft.com/office/spreadsheetml/2017/richdata2" ref="G5:O19">
    <sortCondition descending="1" ref="I4:I19"/>
  </sortState>
  <tableColumns count="9">
    <tableColumn id="1" xr3:uid="{00000000-0010-0000-0900-000001000000}" name="Debtor" dataDxfId="26" dataCellStyle="Comma">
      <calculatedColumnFormula>B12</calculatedColumnFormula>
    </tableColumn>
    <tableColumn id="2" xr3:uid="{00000000-0010-0000-0900-000002000000}" name="Cost" dataDxfId="25" dataCellStyle="Comma">
      <calculatedColumnFormula>SUMIF(B:B,G:G,C:C)</calculatedColumnFormula>
    </tableColumn>
    <tableColumn id="3" xr3:uid="{00000000-0010-0000-0900-000003000000}" name="Gross Profit " dataCellStyle="Comma">
      <calculatedColumnFormula>SUMIF(B:B,G:G,D:D)</calculatedColumnFormula>
    </tableColumn>
    <tableColumn id="4" xr3:uid="{00000000-0010-0000-0900-000004000000}" name="Add" dataCellStyle="Comma"/>
    <tableColumn id="5" xr3:uid="{00000000-0010-0000-0900-000005000000}" name="Sales" dataCellStyle="Comma">
      <calculatedColumnFormula>SUMIF(B:B,G:G,E:E)</calculatedColumnFormula>
    </tableColumn>
    <tableColumn id="6" xr3:uid="{00000000-0010-0000-0900-000006000000}" name="Column1" dataDxfId="24">
      <calculatedColumnFormula>IFERROR(ROUND(Table1114[[#This Row],[Gross Profit ]]/Table1114[[#This Row],[Sales]]*100,0),0)&amp;"%"</calculatedColumnFormula>
    </tableColumn>
    <tableColumn id="7" xr3:uid="{00000000-0010-0000-0900-000007000000}" name="SIGN REVENUE" dataDxfId="23">
      <calculatedColumnFormula>IF(Table1114[[#This Row],[Cost]]&gt;=1000000,TEXT(Table1114[[#This Row],[Cost]],"# ##0,00  \ M"),IF(Table1114[[#This Row],[Cost]]&gt;=1000,TEXT(Table1114[[#This Row],[Cost]],"0 \ K"),TEXT(Table1114[[#This Row],[Cost]],"0")))</calculatedColumnFormula>
    </tableColumn>
    <tableColumn id="8" xr3:uid="{00000000-0010-0000-0900-000008000000}" name="SIGN PROFIT" dataDxfId="22">
      <calculatedColumnFormula>IF(Table1114[[#This Row],[Gross Profit ]]&gt;=1000000,TEXT(Table1114[[#This Row],[Gross Profit ]],"# ##0,00  \ M"),IF(Table1114[[#This Row],[Gross Profit ]]&gt;=1000,TEXT(Table1114[[#This Row],[Gross Profit ]],"0 \ K"),TEXT(Table1114[[#This Row],[Gross Profit ]],"0")))</calculatedColumnFormula>
    </tableColumn>
    <tableColumn id="9" xr3:uid="{00000000-0010-0000-0900-000009000000}" name="Sign Sales" dataDxfId="21">
      <calculatedColumnFormula>IF(Table1114[[#This Row],[Sales]]&gt;=1000000,TEXT(Table1114[[#This Row],[Sales]],"# ##0,00  \ M"),IF(Table1114[[#This Row],[Sales]]&gt;=1000,TEXT(Table1114[[#This Row],[Sales]],"0 \ K"),TEXT(Table1114[[#This Row],[Sales]],"0")))</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A000000}" name="Table111415" displayName="Table111415" ref="G4:O47" totalsRowShown="0" headerRowDxfId="8" dataDxfId="7" tableBorderDxfId="6">
  <autoFilter ref="G4:O47" xr:uid="{00000000-0009-0000-0100-00000E000000}"/>
  <sortState xmlns:xlrd2="http://schemas.microsoft.com/office/spreadsheetml/2017/richdata2" ref="G5:O19">
    <sortCondition descending="1" ref="I4:I19"/>
  </sortState>
  <tableColumns count="9">
    <tableColumn id="1" xr3:uid="{00000000-0010-0000-0A00-000001000000}" name="Debtor" dataDxfId="5" dataCellStyle="Comma">
      <calculatedColumnFormula>B12</calculatedColumnFormula>
    </tableColumn>
    <tableColumn id="2" xr3:uid="{00000000-0010-0000-0A00-000002000000}" name="Cost" dataDxfId="4" dataCellStyle="Comma">
      <calculatedColumnFormula>SUMIF(B:B,G:G,C:C)</calculatedColumnFormula>
    </tableColumn>
    <tableColumn id="3" xr3:uid="{00000000-0010-0000-0A00-000003000000}" name="Gross Profit " dataCellStyle="Comma">
      <calculatedColumnFormula>SUMIF(B:B,G:G,D:D)</calculatedColumnFormula>
    </tableColumn>
    <tableColumn id="4" xr3:uid="{00000000-0010-0000-0A00-000004000000}" name="Add" dataCellStyle="Comma"/>
    <tableColumn id="5" xr3:uid="{00000000-0010-0000-0A00-000005000000}" name="Sales" dataCellStyle="Comma">
      <calculatedColumnFormula>SUMIF(B:B,G:G,E:E)</calculatedColumnFormula>
    </tableColumn>
    <tableColumn id="6" xr3:uid="{00000000-0010-0000-0A00-000006000000}" name="Column1" dataDxfId="3">
      <calculatedColumnFormula>IFERROR(ROUND(Table111415[[#This Row],[Gross Profit ]]/Table111415[[#This Row],[Sales]]*100,0),0)&amp;"%"</calculatedColumnFormula>
    </tableColumn>
    <tableColumn id="7" xr3:uid="{00000000-0010-0000-0A00-000007000000}" name="SIGN REVENUE" dataDxfId="2">
      <calculatedColumnFormula>IF(Table111415[[#This Row],[Cost]]&gt;=1000000,TEXT(Table111415[[#This Row],[Cost]],"# ##0,00  \ M"),IF(Table111415[[#This Row],[Cost]]&gt;=1000,TEXT(Table111415[[#This Row],[Cost]],"0 \ K"),TEXT(Table111415[[#This Row],[Cost]],"0")))</calculatedColumnFormula>
    </tableColumn>
    <tableColumn id="8" xr3:uid="{00000000-0010-0000-0A00-000008000000}" name="SIGN PROFIT" dataDxfId="1">
      <calculatedColumnFormula>IF(Table111415[[#This Row],[Gross Profit ]]&gt;=1000000,TEXT(Table111415[[#This Row],[Gross Profit ]],"# ##0,00  \ M"),IF(Table111415[[#This Row],[Gross Profit ]]&gt;=1000,TEXT(Table111415[[#This Row],[Gross Profit ]],"0 \ K"),TEXT(Table111415[[#This Row],[Gross Profit ]],"0")))</calculatedColumnFormula>
    </tableColumn>
    <tableColumn id="9" xr3:uid="{00000000-0010-0000-0A00-000009000000}" name="Sign Sales" dataDxfId="0">
      <calculatedColumnFormula>IF(Table111415[[#This Row],[Sales]]&gt;=1000000,TEXT(Table111415[[#This Row],[Sales]],"# ##0,00  \ M"),IF(Table111415[[#This Row],[Sales]]&gt;=1000,TEXT(Table111415[[#This Row],[Sales]],"0 \ K"),TEXT(Table111415[[#This Row],[Sales]],"0")))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All_Data" displayName="All_Data" ref="A1:O7646" totalsRowShown="0">
  <autoFilter ref="A1:O7646" xr:uid="{00000000-0009-0000-0100-000001000000}"/>
  <tableColumns count="15">
    <tableColumn id="1" xr3:uid="{00000000-0010-0000-0100-000001000000}" name="Invoice (Year+Month)"/>
    <tableColumn id="11" xr3:uid="{00000000-0010-0000-0100-00000B000000}" name="Year" dataDxfId="158">
      <calculatedColumnFormula>LEFT(All_Data[[#This Row],[Invoice (Year+Month)]],4)</calculatedColumnFormula>
    </tableColumn>
    <tableColumn id="12" xr3:uid="{00000000-0010-0000-0100-00000C000000}" name="Month" dataDxfId="157">
      <calculatedColumnFormula>RIGHT(All_Data[[#This Row],[Invoice (Year+Month)]],2)</calculatedColumnFormula>
    </tableColumn>
    <tableColumn id="2" xr3:uid="{00000000-0010-0000-0100-000002000000}" name="Country Code"/>
    <tableColumn id="3" xr3:uid="{00000000-0010-0000-0100-000003000000}" name="Debtor Number"/>
    <tableColumn id="4" xr3:uid="{00000000-0010-0000-0100-000004000000}" name="Debtor Segment"/>
    <tableColumn id="5" xr3:uid="{00000000-0010-0000-0100-000005000000}" name="Tier1 Description"/>
    <tableColumn id="6" xr3:uid="{00000000-0010-0000-0100-000006000000}" name="Tier2 Description"/>
    <tableColumn id="7" xr3:uid="{00000000-0010-0000-0100-000007000000}" name="Order No"/>
    <tableColumn id="8" xr3:uid="{00000000-0010-0000-0100-000008000000}" name="Order Line Quantity"/>
    <tableColumn id="9" xr3:uid="{00000000-0010-0000-0100-000009000000}" name="EUR Sales Amount" dataDxfId="156"/>
    <tableColumn id="10" xr3:uid="{00000000-0010-0000-0100-00000A000000}" name="EUR Cost Amount" dataDxfId="155"/>
    <tableColumn id="14" xr3:uid="{00000000-0010-0000-0100-00000E000000}" name="Gross Profit" dataDxfId="154">
      <calculatedColumnFormula>All_Data[[#This Row],[EUR Sales Amount]]-All_Data[[#This Row],[EUR Cost Amount]]</calculatedColumnFormula>
    </tableColumn>
    <tableColumn id="13" xr3:uid="{00000000-0010-0000-0100-00000D000000}" name="Return" dataDxfId="153">
      <calculatedColumnFormula>IF(All_Data[[#This Row],[Order Line Quantity]]&lt;0,1,0)</calculatedColumnFormula>
    </tableColumn>
    <tableColumn id="15" xr3:uid="{00000000-0010-0000-0100-00000F000000}" name="Tier2&amp;OrderNo" dataDxfId="152">
      <calculatedColumnFormula>All_Data[[#This Row],[Tier2 Description]]&amp;All_Data[[#This Row],[Order No]]</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2000000}" name="Table1113" displayName="Table1113" ref="G4:N16" totalsRowShown="0" headerRowDxfId="136" dataDxfId="135" tableBorderDxfId="134">
  <autoFilter ref="G4:N16" xr:uid="{00000000-0009-0000-0100-00000C000000}"/>
  <tableColumns count="8">
    <tableColumn id="1" xr3:uid="{00000000-0010-0000-0200-000001000000}" name="Category">
      <calculatedColumnFormula>B12</calculatedColumnFormula>
    </tableColumn>
    <tableColumn id="2" xr3:uid="{00000000-0010-0000-0200-000002000000}" name="Cost">
      <calculatedColumnFormula>SUMIF(B:B,G:G,C:C)</calculatedColumnFormula>
    </tableColumn>
    <tableColumn id="3" xr3:uid="{00000000-0010-0000-0200-000003000000}" name="Gross Profit ">
      <calculatedColumnFormula>SUMIF(B:B,G:G,D:D)</calculatedColumnFormula>
    </tableColumn>
    <tableColumn id="4" xr3:uid="{00000000-0010-0000-0200-000004000000}" name="Add"/>
    <tableColumn id="5" xr3:uid="{00000000-0010-0000-0200-000005000000}" name="Sales">
      <calculatedColumnFormula>SUMIF(B:B,G:G,E:E)</calculatedColumnFormula>
    </tableColumn>
    <tableColumn id="6" xr3:uid="{00000000-0010-0000-0200-000006000000}" name="Column1" dataDxfId="133">
      <calculatedColumnFormula>IFERROR(ROUND(Table1113[[#This Row],[Gross Profit ]]/Table1113[[#This Row],[Sales]]*100,0),0)&amp;"%"</calculatedColumnFormula>
    </tableColumn>
    <tableColumn id="7" xr3:uid="{00000000-0010-0000-0200-000007000000}" name="SIGN REVENUE" dataDxfId="132">
      <calculatedColumnFormula>IF(Table1113[[#This Row],[Cost]]&gt;=1000000,TEXT(Table1113[[#This Row],[Cost]],"# ##0,00  \ M"),IF(Table1113[[#This Row],[Cost]]&gt;=1000,TEXT(Table1113[[#This Row],[Cost]],"0 \ K"),TEXT(Table1113[[#This Row],[Cost]],"0")))</calculatedColumnFormula>
    </tableColumn>
    <tableColumn id="9" xr3:uid="{00000000-0010-0000-0200-000009000000}" name="Sign Sales" dataDxfId="131">
      <calculatedColumnFormula>IF(Table1113[[#This Row],[Sales]]&gt;=1000000,TEXT(Table1113[[#This Row],[Sales]],"# ##0,00  \ M"),IF(Table1113[[#This Row],[Sales]]&gt;=1000,TEXT(Table1113[[#This Row],[Sales]],"0 \ K"),TEXT(Table1113[[#This Row],[Sales]],"0")))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e69" displayName="Table69" ref="G4:P10" totalsRowShown="0" headerRowDxfId="118" headerRowBorderDxfId="117" tableBorderDxfId="116" totalsRowBorderDxfId="115">
  <autoFilter ref="G4:P10" xr:uid="{00000000-0009-0000-0100-000008000000}"/>
  <tableColumns count="10">
    <tableColumn id="1" xr3:uid="{00000000-0010-0000-0300-000001000000}" name="Month" dataDxfId="114">
      <calculatedColumnFormula>B12</calculatedColumnFormula>
    </tableColumn>
    <tableColumn id="2" xr3:uid="{00000000-0010-0000-0300-000002000000}" name="Cost" dataDxfId="113">
      <calculatedColumnFormula>SUMIF(B:B,G:G,C:C)</calculatedColumnFormula>
    </tableColumn>
    <tableColumn id="3" xr3:uid="{00000000-0010-0000-0300-000003000000}" name="GP / GM" dataDxfId="112">
      <calculatedColumnFormula>SUMIF(B:B,G:G,D:D)</calculatedColumnFormula>
    </tableColumn>
    <tableColumn id="7" xr3:uid="{00000000-0010-0000-0300-000007000000}" name="Add" dataDxfId="111"/>
    <tableColumn id="8" xr3:uid="{00000000-0010-0000-0300-000008000000}" name="Sales" dataDxfId="110">
      <calculatedColumnFormula>SUMIF(B:B,G:G,E:E)</calculatedColumnFormula>
    </tableColumn>
    <tableColumn id="10" xr3:uid="{00000000-0010-0000-0300-00000A000000}" name="Column1" dataDxfId="109">
      <calculatedColumnFormula>IFERROR(ROUND(Table69[[#This Row],[GP / GM]]/Table69[[#This Row],[Sales]]*100,0),0)&amp;"%"</calculatedColumnFormula>
    </tableColumn>
    <tableColumn id="4" xr3:uid="{00000000-0010-0000-0300-000004000000}" name="SIGN REVENUE" dataDxfId="108">
      <calculatedColumnFormula>IF(Table69[[#This Row],[Cost]]&gt;=1000000,TEXT(Table69[[#This Row],[Cost]],"# ##0,00  \ M"),IF(Table69[[#This Row],[Cost]]&gt;=1000,TEXT(Table69[[#This Row],[Cost]],"0 \ K"),TEXT(Table69[[#This Row],[Cost]],"0")))</calculatedColumnFormula>
    </tableColumn>
    <tableColumn id="5" xr3:uid="{00000000-0010-0000-0300-000005000000}" name="SIGN PROFIT" dataDxfId="107">
      <calculatedColumnFormula>IF(Table69[[#This Row],[GP / GM]]&gt;=1000000,TEXT(Table69[[#This Row],[GP / GM]],"# ##0,00  \ M"),IF(Table69[[#This Row],[GP / GM]]&gt;=1000,TEXT(Table69[[#This Row],[GP / GM]],"0 \ K"),TEXT(Table69[[#This Row],[GP / GM]],"0")))</calculatedColumnFormula>
    </tableColumn>
    <tableColumn id="9" xr3:uid="{00000000-0010-0000-0300-000009000000}" name="Sign Sales" dataDxfId="106">
      <calculatedColumnFormula>IF(Table69[[#This Row],[Sales]]&gt;=1000000,TEXT(Table69[[#This Row],[Sales]],"# ##0,00  \ M"),IF(Table69[[#This Row],[Sales]]&gt;=1000,TEXT(Table69[[#This Row],[Sales]],"0 \ K"),TEXT(Table69[[#This Row],[Sales]],"0")))</calculatedColumnFormula>
    </tableColumn>
    <tableColumn id="11" xr3:uid="{00000000-0010-0000-0300-00000B000000}" name="Sign GM" dataDxfId="105">
      <calculatedColumnFormula>Table69[[#This Row],[Column1]]</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4000000}" name="Table22" displayName="Table22" ref="H3:M656" totalsRowShown="0">
  <autoFilter ref="H3:M656" xr:uid="{00000000-0009-0000-0100-000016000000}">
    <filterColumn colId="5">
      <customFilters>
        <customFilter operator="lessThan" val="0"/>
      </customFilters>
    </filterColumn>
  </autoFilter>
  <sortState xmlns:xlrd2="http://schemas.microsoft.com/office/spreadsheetml/2017/richdata2" ref="H66:M536">
    <sortCondition descending="1" ref="M3:M656"/>
  </sortState>
  <tableColumns count="6">
    <tableColumn id="1" xr3:uid="{00000000-0010-0000-0400-000001000000}" name="Debtor Number">
      <calculatedColumnFormula>B4</calculatedColumnFormula>
    </tableColumn>
    <tableColumn id="2" xr3:uid="{00000000-0010-0000-0400-000002000000}" name="Debtor Segment">
      <calculatedColumnFormula>C4</calculatedColumnFormula>
    </tableColumn>
    <tableColumn id="3" xr3:uid="{00000000-0010-0000-0400-000003000000}" name="Country Code">
      <calculatedColumnFormula>D4</calculatedColumnFormula>
    </tableColumn>
    <tableColumn id="4" xr3:uid="{00000000-0010-0000-0400-000004000000}" name="Sum of EUR Sales Amount" dataDxfId="99" dataCellStyle="Comma">
      <calculatedColumnFormula>E4</calculatedColumnFormula>
    </tableColumn>
    <tableColumn id="5" xr3:uid="{00000000-0010-0000-0400-000005000000}" name="Sum of Gross Profit" dataDxfId="98" dataCellStyle="Comma">
      <calculatedColumnFormula>F4</calculatedColumnFormula>
    </tableColumn>
    <tableColumn id="6" xr3:uid="{00000000-0010-0000-0400-000006000000}" name="GM" dataDxfId="97" dataCellStyle="Percent">
      <calculatedColumnFormula>IFERROR(Table22[[#This Row],[Sum of Gross Profit]]/Table22[[#This Row],[Sum of EUR Sales Amount]],0)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Contries_profit" displayName="Contries_profit" ref="E5:G8" totalsRowShown="0" headerRowBorderDxfId="84" tableBorderDxfId="83" totalsRowBorderDxfId="82">
  <autoFilter ref="E5:G8" xr:uid="{00000000-0009-0000-0100-000003000000}"/>
  <tableColumns count="3">
    <tableColumn id="1" xr3:uid="{00000000-0010-0000-0500-000001000000}" name="CATEGORY" dataDxfId="81">
      <calculatedColumnFormula>B12</calculatedColumnFormula>
    </tableColumn>
    <tableColumn id="2" xr3:uid="{00000000-0010-0000-0500-000002000000}" name="Revenue" dataDxfId="80" dataCellStyle="Comma">
      <calculatedColumnFormula>SUMIF(B:B,E:E,C:C)</calculatedColumnFormula>
    </tableColumn>
    <tableColumn id="3" xr3:uid="{00000000-0010-0000-0500-000003000000}" name="Sign" dataDxfId="79">
      <calculatedColumnFormula>Contries_profit[[#This Row],[CATEGORY]]&amp;CHAR(10)&amp;IF(Contries_profit[[#This Row],[Revenue]]&gt;=1000000,TEXT(Contries_profit[[#This Row],[Revenue]],"# ##0,00  \ M"),IF(Contries_profit[[#This Row],[Revenue]]&gt;1000,TEXT(Contries_profit[[#This Row],[Revenue]],"0 \K"),TEXT(Contries_profit[[#This Row],[Revenue]],"0")))&amp;CHAR(10)&amp;(ROUND(Contries_profit[[#This Row],[Revenue]]/SUM(Contries_profit[Revenue])*100, 0)&amp;"%")</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6000000}" name="Table11" displayName="Table11" ref="G4:O6" totalsRowShown="0" headerRowDxfId="66" dataDxfId="65" tableBorderDxfId="64">
  <autoFilter ref="G4:O6" xr:uid="{00000000-0009-0000-0100-00000B000000}"/>
  <tableColumns count="9">
    <tableColumn id="1" xr3:uid="{00000000-0010-0000-0600-000001000000}" name="Month">
      <calculatedColumnFormula>B12</calculatedColumnFormula>
    </tableColumn>
    <tableColumn id="2" xr3:uid="{00000000-0010-0000-0600-000002000000}" name="Cost">
      <calculatedColumnFormula>SUMIF(B:B,G:G,C:C)</calculatedColumnFormula>
    </tableColumn>
    <tableColumn id="3" xr3:uid="{00000000-0010-0000-0600-000003000000}" name="Gross Profit ">
      <calculatedColumnFormula>SUMIF(B:B,G:G,D:D)</calculatedColumnFormula>
    </tableColumn>
    <tableColumn id="4" xr3:uid="{00000000-0010-0000-0600-000004000000}" name="Add"/>
    <tableColumn id="5" xr3:uid="{00000000-0010-0000-0600-000005000000}" name="Sales">
      <calculatedColumnFormula>SUMIF(B:B,G:G,E:E)</calculatedColumnFormula>
    </tableColumn>
    <tableColumn id="6" xr3:uid="{00000000-0010-0000-0600-000006000000}" name="Column1" dataDxfId="63">
      <calculatedColumnFormula>IFERROR(ROUND(Table11[[#This Row],[Gross Profit ]]/Table11[[#This Row],[Sales]]*100,0),0)&amp;"%"</calculatedColumnFormula>
    </tableColumn>
    <tableColumn id="7" xr3:uid="{00000000-0010-0000-0600-000007000000}" name="SIGN REVENUE" dataDxfId="62">
      <calculatedColumnFormula>IF(Table11[[#This Row],[Cost]]&gt;=1000000,TEXT(Table11[[#This Row],[Cost]],"# ##0,00  \ M"),IF(Table11[[#This Row],[Cost]]&gt;=1000,TEXT(Table11[[#This Row],[Cost]],"0 \ K"),TEXT(Table11[[#This Row],[Cost]],"0")))</calculatedColumnFormula>
    </tableColumn>
    <tableColumn id="8" xr3:uid="{00000000-0010-0000-0600-000008000000}" name="SIGN PROFIT" dataDxfId="61">
      <calculatedColumnFormula>IF(#REF!&gt;=1000000,TEXT(#REF!,"# ##0,00  \ M"),IF(#REF!&gt;=1000,TEXT(#REF!,"0 \ K"),TEXT(#REF!,"0")))</calculatedColumnFormula>
    </tableColumn>
    <tableColumn id="9" xr3:uid="{00000000-0010-0000-0600-000009000000}" name="Sign Sales" dataDxfId="60">
      <calculatedColumnFormula>IF(Table11[[#This Row],[Sales]]&gt;=1000000,TEXT(Table11[[#This Row],[Sales]],"# ##0,00  \ M"),IF(Table11[[#This Row],[Sales]]&gt;=1000,TEXT(Table11[[#This Row],[Sales]],"0 \ K"),TEXT(Table11[[#This Row],[Sales]],"0")))</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7000000}" name="Table1121" displayName="Table1121" ref="G4:N7" totalsRowShown="0" headerRowDxfId="47" dataDxfId="46" tableBorderDxfId="45">
  <autoFilter ref="G4:N7" xr:uid="{00000000-0009-0000-0100-000014000000}"/>
  <tableColumns count="8">
    <tableColumn id="1" xr3:uid="{00000000-0010-0000-0700-000001000000}" name="Month">
      <calculatedColumnFormula>B12</calculatedColumnFormula>
    </tableColumn>
    <tableColumn id="2" xr3:uid="{00000000-0010-0000-0700-000002000000}" name="Cost">
      <calculatedColumnFormula>SUMIF(B:B,G:G,C:C)</calculatedColumnFormula>
    </tableColumn>
    <tableColumn id="3" xr3:uid="{00000000-0010-0000-0700-000003000000}" name="Gross Profit ">
      <calculatedColumnFormula>SUMIF(B:B,G:G,D:D)</calculatedColumnFormula>
    </tableColumn>
    <tableColumn id="4" xr3:uid="{00000000-0010-0000-0700-000004000000}" name="Add"/>
    <tableColumn id="5" xr3:uid="{00000000-0010-0000-0700-000005000000}" name="Sales">
      <calculatedColumnFormula>SUMIF(B:B,G:G,E:E)</calculatedColumnFormula>
    </tableColumn>
    <tableColumn id="6" xr3:uid="{00000000-0010-0000-0700-000006000000}" name="Column1" dataDxfId="44">
      <calculatedColumnFormula>IFERROR(ROUND(Table1121[[#This Row],[Gross Profit ]]/Table1121[[#This Row],[Sales]]*100,0),0)&amp;"%"</calculatedColumnFormula>
    </tableColumn>
    <tableColumn id="7" xr3:uid="{00000000-0010-0000-0700-000007000000}" name="SIGN REVENUE" dataDxfId="43">
      <calculatedColumnFormula>IF(Table1121[[#This Row],[Cost]]&gt;=1000000,TEXT(Table1121[[#This Row],[Cost]],"# ##0,00  \ M"),IF(Table1121[[#This Row],[Cost]]&gt;=1000,TEXT(Table1121[[#This Row],[Cost]],"0 \ K"),TEXT(Table1121[[#This Row],[Cost]],"0")))</calculatedColumnFormula>
    </tableColumn>
    <tableColumn id="9" xr3:uid="{00000000-0010-0000-0700-000009000000}" name="Sign Sales" dataDxfId="42">
      <calculatedColumnFormula>IF(Table1121[[#This Row],[Sales]]&gt;=1000000,TEXT(Table1121[[#This Row],[Sales]],"# ##0,00  \ M"),IF(Table1121[[#This Row],[Sales]]&gt;=1000,TEXT(Table1121[[#This Row],[Sales]],"0 \ K"),TEXT(Table1121[[#This Row],[Sales]],"0")))</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8000000}" name="Table23" displayName="Table23" ref="A1:O4" totalsRowShown="0">
  <autoFilter ref="A1:O4" xr:uid="{00000000-0009-0000-0100-000017000000}"/>
  <tableColumns count="15">
    <tableColumn id="1" xr3:uid="{00000000-0010-0000-0800-000001000000}" name="Invoice (Year+Month)"/>
    <tableColumn id="2" xr3:uid="{00000000-0010-0000-0800-000002000000}" name="Year"/>
    <tableColumn id="3" xr3:uid="{00000000-0010-0000-0800-000003000000}" name="Month"/>
    <tableColumn id="4" xr3:uid="{00000000-0010-0000-0800-000004000000}" name="Country Code"/>
    <tableColumn id="5" xr3:uid="{00000000-0010-0000-0800-000005000000}" name="Debtor Number"/>
    <tableColumn id="6" xr3:uid="{00000000-0010-0000-0800-000006000000}" name="Debtor Segment"/>
    <tableColumn id="7" xr3:uid="{00000000-0010-0000-0800-000007000000}" name="Tier1 Description"/>
    <tableColumn id="8" xr3:uid="{00000000-0010-0000-0800-000008000000}" name="Tier2 Description"/>
    <tableColumn id="9" xr3:uid="{00000000-0010-0000-0800-000009000000}" name="Order No"/>
    <tableColumn id="10" xr3:uid="{00000000-0010-0000-0800-00000A000000}" name="Order Line Quantity"/>
    <tableColumn id="11" xr3:uid="{00000000-0010-0000-0800-00000B000000}" name="EUR Sales Amount"/>
    <tableColumn id="12" xr3:uid="{00000000-0010-0000-0800-00000C000000}" name="EUR Cost Amount"/>
    <tableColumn id="13" xr3:uid="{00000000-0010-0000-0800-00000D000000}" name="Gross Profit"/>
    <tableColumn id="14" xr3:uid="{00000000-0010-0000-0800-00000E000000}" name="Return"/>
    <tableColumn id="15" xr3:uid="{00000000-0010-0000-0800-00000F000000}" name="Tier2&amp;OrderNo"/>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Blue">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Blue">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Blue">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Blue">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Blue">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Blue">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Blue">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Blue">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6.bin"/><Relationship Id="rId1" Type="http://schemas.openxmlformats.org/officeDocument/2006/relationships/pivotTable" Target="../pivotTables/pivotTable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0.xml"/><Relationship Id="rId1" Type="http://schemas.openxmlformats.org/officeDocument/2006/relationships/pivotTable" Target="../pivotTables/pivotTable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1.xml"/><Relationship Id="rId1" Type="http://schemas.openxmlformats.org/officeDocument/2006/relationships/pivotTable" Target="../pivotTables/pivotTable8.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2.xml"/><Relationship Id="rId1" Type="http://schemas.openxmlformats.org/officeDocument/2006/relationships/pivotTable" Target="../pivotTables/pivotTable9.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3.xml"/><Relationship Id="rId1" Type="http://schemas.openxmlformats.org/officeDocument/2006/relationships/pivotTable" Target="../pivotTables/pivotTable10.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4.xml"/><Relationship Id="rId1" Type="http://schemas.openxmlformats.org/officeDocument/2006/relationships/pivotTable" Target="../pivotTables/pivotTable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107"/>
  <sheetViews>
    <sheetView showGridLines="0" tabSelected="1" topLeftCell="A98" zoomScale="77" zoomScaleNormal="123" workbookViewId="0">
      <selection activeCell="B20" sqref="B20"/>
    </sheetView>
  </sheetViews>
  <sheetFormatPr defaultRowHeight="12.5" x14ac:dyDescent="0.25"/>
  <cols>
    <col min="1" max="1" width="1.26953125" style="45" customWidth="1"/>
    <col min="2" max="2" width="121.1796875" style="45" customWidth="1"/>
    <col min="3" max="13" width="8.7265625" style="45"/>
    <col min="14" max="14" width="5.36328125" style="45" customWidth="1"/>
    <col min="15" max="16" width="8.7265625" style="45" hidden="1" customWidth="1"/>
    <col min="17" max="16384" width="8.7265625" style="45"/>
  </cols>
  <sheetData>
    <row r="2" spans="2:17" x14ac:dyDescent="0.25">
      <c r="B2" s="44" t="s">
        <v>112</v>
      </c>
      <c r="C2" s="44"/>
      <c r="D2" s="44"/>
      <c r="E2" s="44"/>
      <c r="F2" s="44"/>
      <c r="G2" s="44"/>
      <c r="H2" s="44"/>
      <c r="I2" s="44"/>
      <c r="J2" s="44"/>
      <c r="K2" s="44"/>
      <c r="L2" s="44"/>
      <c r="M2" s="44"/>
      <c r="N2" s="44"/>
      <c r="O2" s="44"/>
      <c r="P2" s="44"/>
      <c r="Q2" s="44"/>
    </row>
    <row r="4" spans="2:17" x14ac:dyDescent="0.25">
      <c r="B4" s="45" t="s">
        <v>113</v>
      </c>
    </row>
    <row r="5" spans="2:17" x14ac:dyDescent="0.25">
      <c r="B5" s="46" t="s">
        <v>114</v>
      </c>
    </row>
    <row r="6" spans="2:17" x14ac:dyDescent="0.25">
      <c r="B6" s="46" t="s">
        <v>115</v>
      </c>
    </row>
    <row r="7" spans="2:17" x14ac:dyDescent="0.25">
      <c r="B7" s="46" t="s">
        <v>116</v>
      </c>
    </row>
    <row r="8" spans="2:17" x14ac:dyDescent="0.25">
      <c r="B8" s="46" t="s">
        <v>117</v>
      </c>
    </row>
    <row r="9" spans="2:17" x14ac:dyDescent="0.25">
      <c r="B9" s="46" t="s">
        <v>118</v>
      </c>
    </row>
    <row r="10" spans="2:17" x14ac:dyDescent="0.25">
      <c r="B10" s="46" t="s">
        <v>119</v>
      </c>
    </row>
    <row r="12" spans="2:17" x14ac:dyDescent="0.25">
      <c r="B12" s="44" t="s">
        <v>120</v>
      </c>
      <c r="C12" s="44"/>
      <c r="D12" s="44"/>
      <c r="E12" s="44"/>
      <c r="F12" s="44"/>
      <c r="G12" s="44"/>
      <c r="H12" s="44"/>
      <c r="I12" s="44"/>
      <c r="J12" s="44"/>
      <c r="K12" s="44"/>
      <c r="L12" s="44"/>
      <c r="M12" s="44"/>
      <c r="N12" s="44"/>
      <c r="O12" s="44"/>
      <c r="P12" s="44"/>
      <c r="Q12" s="44"/>
    </row>
    <row r="14" spans="2:17" x14ac:dyDescent="0.25">
      <c r="B14" s="45" t="s">
        <v>121</v>
      </c>
    </row>
    <row r="15" spans="2:17" x14ac:dyDescent="0.25">
      <c r="B15" s="46" t="s">
        <v>122</v>
      </c>
    </row>
    <row r="16" spans="2:17" x14ac:dyDescent="0.25">
      <c r="B16" s="46" t="s">
        <v>123</v>
      </c>
    </row>
    <row r="17" spans="2:18" x14ac:dyDescent="0.25">
      <c r="B17" s="46" t="s">
        <v>124</v>
      </c>
    </row>
    <row r="18" spans="2:18" x14ac:dyDescent="0.25">
      <c r="B18" s="46" t="s">
        <v>125</v>
      </c>
    </row>
    <row r="22" spans="2:18" x14ac:dyDescent="0.25">
      <c r="B22" s="44" t="s">
        <v>126</v>
      </c>
      <c r="C22" s="44"/>
      <c r="D22" s="44"/>
      <c r="E22" s="44"/>
      <c r="F22" s="44"/>
      <c r="G22" s="44"/>
      <c r="H22" s="44"/>
      <c r="I22" s="44"/>
      <c r="J22" s="44"/>
      <c r="K22" s="44"/>
      <c r="L22" s="44"/>
      <c r="M22" s="44"/>
      <c r="N22" s="44"/>
      <c r="O22" s="44"/>
      <c r="P22" s="44"/>
      <c r="Q22" s="44"/>
    </row>
    <row r="24" spans="2:18" x14ac:dyDescent="0.25">
      <c r="B24" s="45" t="s">
        <v>127</v>
      </c>
    </row>
    <row r="26" spans="2:18" ht="13" x14ac:dyDescent="0.3">
      <c r="B26" s="58" t="s">
        <v>145</v>
      </c>
      <c r="C26" s="47"/>
      <c r="D26" s="47"/>
      <c r="E26" s="47"/>
      <c r="F26" s="47"/>
      <c r="G26" s="47"/>
      <c r="H26" s="47"/>
      <c r="I26" s="47"/>
      <c r="J26" s="47"/>
      <c r="K26" s="47"/>
      <c r="L26" s="47"/>
      <c r="M26" s="47"/>
      <c r="N26" s="47"/>
      <c r="O26" s="47"/>
      <c r="P26" s="47"/>
      <c r="Q26" s="47"/>
    </row>
    <row r="27" spans="2:18" ht="14" x14ac:dyDescent="0.3">
      <c r="B27" s="48"/>
    </row>
    <row r="28" spans="2:18" s="56" customFormat="1" ht="15.5" x14ac:dyDescent="0.35">
      <c r="B28" s="60" t="s">
        <v>148</v>
      </c>
    </row>
    <row r="29" spans="2:18" s="56" customFormat="1" ht="13" x14ac:dyDescent="0.3"/>
    <row r="30" spans="2:18" s="56" customFormat="1" ht="29" x14ac:dyDescent="0.3">
      <c r="B30" s="57" t="s">
        <v>149</v>
      </c>
    </row>
    <row r="31" spans="2:18" s="56" customFormat="1" ht="29" x14ac:dyDescent="0.3">
      <c r="B31" s="57" t="s">
        <v>150</v>
      </c>
    </row>
    <row r="32" spans="2:18" s="56" customFormat="1" ht="29" x14ac:dyDescent="0.3">
      <c r="B32" s="57" t="s">
        <v>151</v>
      </c>
      <c r="R32" s="56" t="s">
        <v>129</v>
      </c>
    </row>
    <row r="33" spans="2:18" s="56" customFormat="1" ht="14.5" x14ac:dyDescent="0.3">
      <c r="B33" s="57"/>
    </row>
    <row r="34" spans="2:18" s="56" customFormat="1" ht="29" x14ac:dyDescent="0.3">
      <c r="B34" s="57" t="s">
        <v>152</v>
      </c>
    </row>
    <row r="35" spans="2:18" s="56" customFormat="1" ht="14.5" x14ac:dyDescent="0.3">
      <c r="B35" s="57"/>
    </row>
    <row r="36" spans="2:18" s="56" customFormat="1" ht="30.5" customHeight="1" x14ac:dyDescent="0.3">
      <c r="B36" s="57" t="s">
        <v>153</v>
      </c>
    </row>
    <row r="37" spans="2:18" s="56" customFormat="1" ht="14.5" x14ac:dyDescent="0.3">
      <c r="B37" s="57"/>
    </row>
    <row r="38" spans="2:18" s="56" customFormat="1" ht="43.5" x14ac:dyDescent="0.3">
      <c r="B38" s="57" t="s">
        <v>154</v>
      </c>
    </row>
    <row r="39" spans="2:18" s="56" customFormat="1" ht="14.5" x14ac:dyDescent="0.3">
      <c r="B39" s="57"/>
    </row>
    <row r="40" spans="2:18" ht="13" x14ac:dyDescent="0.3">
      <c r="B40" s="58" t="s">
        <v>156</v>
      </c>
    </row>
    <row r="41" spans="2:18" ht="14" x14ac:dyDescent="0.3">
      <c r="B41" s="48"/>
    </row>
    <row r="42" spans="2:18" ht="98" x14ac:dyDescent="0.3">
      <c r="B42" s="48" t="s">
        <v>138</v>
      </c>
    </row>
    <row r="43" spans="2:18" ht="14" x14ac:dyDescent="0.3">
      <c r="B43" s="48"/>
    </row>
    <row r="44" spans="2:18" ht="43.5" customHeight="1" x14ac:dyDescent="0.3">
      <c r="B44" s="48" t="s">
        <v>130</v>
      </c>
      <c r="R44" s="45" t="s">
        <v>129</v>
      </c>
    </row>
    <row r="45" spans="2:18" ht="17" customHeight="1" x14ac:dyDescent="0.3">
      <c r="B45" s="48"/>
    </row>
    <row r="46" spans="2:18" ht="29" x14ac:dyDescent="0.35">
      <c r="B46" s="61" t="s">
        <v>139</v>
      </c>
    </row>
    <row r="47" spans="2:18" ht="43.5" x14ac:dyDescent="0.35">
      <c r="B47" s="62" t="s">
        <v>131</v>
      </c>
    </row>
    <row r="48" spans="2:18" ht="14" x14ac:dyDescent="0.3">
      <c r="B48" s="53"/>
    </row>
    <row r="49" spans="2:2" ht="112" x14ac:dyDescent="0.3">
      <c r="B49" s="48" t="s">
        <v>155</v>
      </c>
    </row>
    <row r="50" spans="2:2" ht="14" x14ac:dyDescent="0.3">
      <c r="B50" s="53"/>
    </row>
    <row r="51" spans="2:2" ht="294" x14ac:dyDescent="0.3">
      <c r="B51" s="48" t="s">
        <v>157</v>
      </c>
    </row>
    <row r="52" spans="2:2" ht="14.5" x14ac:dyDescent="0.35">
      <c r="B52" s="49"/>
    </row>
    <row r="53" spans="2:2" ht="14" x14ac:dyDescent="0.3">
      <c r="B53" s="55" t="s">
        <v>140</v>
      </c>
    </row>
    <row r="54" spans="2:2" ht="14" x14ac:dyDescent="0.3">
      <c r="B54" s="53"/>
    </row>
    <row r="55" spans="2:2" ht="70" x14ac:dyDescent="0.3">
      <c r="B55" s="48" t="s">
        <v>143</v>
      </c>
    </row>
    <row r="56" spans="2:2" ht="14" x14ac:dyDescent="0.3">
      <c r="B56" s="53"/>
    </row>
    <row r="57" spans="2:2" ht="42" x14ac:dyDescent="0.3">
      <c r="B57" s="48" t="s">
        <v>144</v>
      </c>
    </row>
    <row r="58" spans="2:2" ht="14" x14ac:dyDescent="0.3">
      <c r="B58" s="48"/>
    </row>
    <row r="65" spans="3:3" ht="13" x14ac:dyDescent="0.3">
      <c r="C65" s="54"/>
    </row>
    <row r="107" spans="2:2" ht="252" x14ac:dyDescent="0.25">
      <c r="B107" s="59" t="s">
        <v>158</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sheetPr>
  <dimension ref="B3:F36"/>
  <sheetViews>
    <sheetView zoomScale="74" zoomScaleNormal="74" workbookViewId="0">
      <selection activeCell="R4" sqref="R4:V6"/>
    </sheetView>
  </sheetViews>
  <sheetFormatPr defaultRowHeight="14.5" x14ac:dyDescent="0.35"/>
  <cols>
    <col min="2" max="2" width="20.36328125" bestFit="1" customWidth="1"/>
    <col min="3" max="3" width="14.36328125" bestFit="1" customWidth="1"/>
    <col min="4" max="6" width="11.81640625" bestFit="1" customWidth="1"/>
  </cols>
  <sheetData>
    <row r="3" spans="2:6" x14ac:dyDescent="0.35">
      <c r="B3" s="2" t="s">
        <v>136</v>
      </c>
      <c r="C3" t="s">
        <v>135</v>
      </c>
      <c r="D3" t="s">
        <v>108</v>
      </c>
      <c r="E3" t="s">
        <v>106</v>
      </c>
      <c r="F3" t="s">
        <v>107</v>
      </c>
    </row>
    <row r="4" spans="2:6" x14ac:dyDescent="0.35">
      <c r="B4" s="3">
        <v>2</v>
      </c>
      <c r="C4" s="1">
        <v>1.94</v>
      </c>
      <c r="D4">
        <v>2.41</v>
      </c>
      <c r="E4">
        <v>2.41</v>
      </c>
      <c r="F4">
        <v>2.41</v>
      </c>
    </row>
    <row r="5" spans="2:6" x14ac:dyDescent="0.35">
      <c r="B5" s="3">
        <v>18</v>
      </c>
      <c r="C5" s="1">
        <v>1.5466666666666666</v>
      </c>
      <c r="D5">
        <v>2.8699999999999997</v>
      </c>
      <c r="E5">
        <v>2.8699999999999997</v>
      </c>
      <c r="F5">
        <v>2.8699999999999997</v>
      </c>
    </row>
    <row r="6" spans="2:6" x14ac:dyDescent="0.35">
      <c r="B6" s="3">
        <v>20</v>
      </c>
      <c r="C6" s="1">
        <v>1.4430000000000001</v>
      </c>
      <c r="D6">
        <v>2.0666138530000002</v>
      </c>
      <c r="E6">
        <v>2.0666138530000002</v>
      </c>
      <c r="F6">
        <v>2.0666138530000002</v>
      </c>
    </row>
    <row r="7" spans="2:6" x14ac:dyDescent="0.35">
      <c r="B7" s="3">
        <v>36</v>
      </c>
      <c r="C7" s="1">
        <v>2.4605555555555556</v>
      </c>
      <c r="D7">
        <v>1.9300000000000002</v>
      </c>
      <c r="E7">
        <v>1.9300000000000002</v>
      </c>
      <c r="F7">
        <v>1.9300000000000002</v>
      </c>
    </row>
    <row r="8" spans="2:6" x14ac:dyDescent="0.35">
      <c r="B8" s="3">
        <v>40</v>
      </c>
      <c r="C8" s="1">
        <v>1.9075</v>
      </c>
      <c r="D8">
        <v>1.94</v>
      </c>
      <c r="E8">
        <v>1.94</v>
      </c>
      <c r="F8">
        <v>1.94</v>
      </c>
    </row>
    <row r="9" spans="2:6" x14ac:dyDescent="0.35">
      <c r="B9" s="3">
        <v>50</v>
      </c>
      <c r="C9" s="1">
        <v>1.7798666666666667</v>
      </c>
      <c r="D9">
        <v>2.68</v>
      </c>
      <c r="E9">
        <v>2.354493120666667</v>
      </c>
      <c r="F9">
        <v>1.81</v>
      </c>
    </row>
    <row r="10" spans="2:6" x14ac:dyDescent="0.35">
      <c r="B10" s="3">
        <v>60</v>
      </c>
      <c r="C10" s="1">
        <v>2.0950000000000002</v>
      </c>
      <c r="D10">
        <v>2.2000000000000002</v>
      </c>
      <c r="E10">
        <v>2.2000000000000002</v>
      </c>
      <c r="F10">
        <v>2.2000000000000002</v>
      </c>
    </row>
    <row r="11" spans="2:6" x14ac:dyDescent="0.35">
      <c r="B11" s="3">
        <v>78</v>
      </c>
      <c r="C11" s="1">
        <v>1.3353846153846154</v>
      </c>
      <c r="D11">
        <v>2.42</v>
      </c>
      <c r="E11">
        <v>2.42</v>
      </c>
      <c r="F11">
        <v>2.42</v>
      </c>
    </row>
    <row r="12" spans="2:6" x14ac:dyDescent="0.35">
      <c r="B12" s="3">
        <v>80</v>
      </c>
      <c r="C12" s="1">
        <v>2.31975</v>
      </c>
      <c r="D12">
        <v>3.09</v>
      </c>
      <c r="E12">
        <v>3.09</v>
      </c>
      <c r="F12">
        <v>3.09</v>
      </c>
    </row>
    <row r="13" spans="2:6" x14ac:dyDescent="0.35">
      <c r="B13" s="3">
        <v>84</v>
      </c>
      <c r="C13" s="1">
        <v>1.8878571428571427</v>
      </c>
      <c r="D13">
        <v>2.75</v>
      </c>
      <c r="E13">
        <v>2.479977951190476</v>
      </c>
      <c r="F13">
        <v>2.2099559023809525</v>
      </c>
    </row>
    <row r="14" spans="2:6" x14ac:dyDescent="0.35">
      <c r="B14" s="3">
        <v>100</v>
      </c>
      <c r="C14" s="1">
        <v>1.7386888888888892</v>
      </c>
      <c r="D14">
        <v>5.22</v>
      </c>
      <c r="E14">
        <v>2.4858603702222224</v>
      </c>
      <c r="F14">
        <v>1.73</v>
      </c>
    </row>
    <row r="15" spans="2:6" x14ac:dyDescent="0.35">
      <c r="B15" s="3">
        <v>140</v>
      </c>
      <c r="C15" s="1">
        <v>1.4298571428571429</v>
      </c>
      <c r="D15">
        <v>2.5</v>
      </c>
      <c r="E15">
        <v>2.46</v>
      </c>
      <c r="F15">
        <v>2.42</v>
      </c>
    </row>
    <row r="16" spans="2:6" x14ac:dyDescent="0.35">
      <c r="B16" s="3">
        <v>150</v>
      </c>
      <c r="C16" s="1">
        <v>1.5862666666666667</v>
      </c>
      <c r="D16">
        <v>2.48</v>
      </c>
      <c r="E16">
        <v>2.274</v>
      </c>
      <c r="F16">
        <v>2.0680000000000001</v>
      </c>
    </row>
    <row r="17" spans="2:6" x14ac:dyDescent="0.35">
      <c r="B17" s="3">
        <v>200</v>
      </c>
      <c r="C17" s="1">
        <v>1.826441379310344</v>
      </c>
      <c r="D17">
        <v>5.55</v>
      </c>
      <c r="E17">
        <v>2.1316387950344824</v>
      </c>
      <c r="F17">
        <v>1.39</v>
      </c>
    </row>
    <row r="18" spans="2:6" x14ac:dyDescent="0.35">
      <c r="B18" s="3">
        <v>202</v>
      </c>
      <c r="C18" s="1">
        <v>1.72</v>
      </c>
      <c r="D18">
        <v>1.8199999999999998</v>
      </c>
      <c r="E18">
        <v>1.8199999999999998</v>
      </c>
      <c r="F18">
        <v>1.8199999999999998</v>
      </c>
    </row>
    <row r="19" spans="2:6" x14ac:dyDescent="0.35">
      <c r="B19" s="3">
        <v>208</v>
      </c>
      <c r="C19" s="1">
        <v>2.2529807692307693</v>
      </c>
      <c r="D19">
        <v>1.85</v>
      </c>
      <c r="E19">
        <v>1.85</v>
      </c>
      <c r="F19">
        <v>1.85</v>
      </c>
    </row>
    <row r="20" spans="2:6" x14ac:dyDescent="0.35">
      <c r="B20" s="3">
        <v>240</v>
      </c>
      <c r="C20" s="1">
        <v>1.6716249999999999</v>
      </c>
      <c r="D20">
        <v>2.4099999999999997</v>
      </c>
      <c r="E20">
        <v>2.239340091041667</v>
      </c>
      <c r="F20">
        <v>2.0686801820833334</v>
      </c>
    </row>
    <row r="21" spans="2:6" x14ac:dyDescent="0.35">
      <c r="B21" s="3">
        <v>252</v>
      </c>
      <c r="C21" s="1">
        <v>2.06</v>
      </c>
      <c r="D21">
        <v>2.35</v>
      </c>
      <c r="E21">
        <v>2.35</v>
      </c>
      <c r="F21">
        <v>2.35</v>
      </c>
    </row>
    <row r="22" spans="2:6" x14ac:dyDescent="0.35">
      <c r="B22" s="3">
        <v>300</v>
      </c>
      <c r="C22" s="1">
        <v>2.304419047619048</v>
      </c>
      <c r="D22">
        <v>4.0599999999999996</v>
      </c>
      <c r="E22">
        <v>2.6489590497142856</v>
      </c>
      <c r="F22">
        <v>2.0099999999999998</v>
      </c>
    </row>
    <row r="23" spans="2:6" x14ac:dyDescent="0.35">
      <c r="B23" s="3">
        <v>400</v>
      </c>
      <c r="C23" s="1">
        <v>1.8470500000000001</v>
      </c>
      <c r="D23">
        <v>2.94</v>
      </c>
      <c r="E23">
        <v>2.1606409590909088</v>
      </c>
      <c r="F23">
        <v>1.66</v>
      </c>
    </row>
    <row r="24" spans="2:6" x14ac:dyDescent="0.35">
      <c r="B24" s="3">
        <v>404</v>
      </c>
      <c r="C24" s="1">
        <v>1.9300000000000002</v>
      </c>
      <c r="D24">
        <v>2.1100000000000003</v>
      </c>
      <c r="E24">
        <v>2.1100000000000003</v>
      </c>
      <c r="F24">
        <v>2.1100000000000003</v>
      </c>
    </row>
    <row r="25" spans="2:6" x14ac:dyDescent="0.35">
      <c r="B25" s="3">
        <v>410</v>
      </c>
      <c r="C25" s="1">
        <v>3.4750000000000001</v>
      </c>
      <c r="D25">
        <v>5.3599999999999994</v>
      </c>
      <c r="E25">
        <v>3.73</v>
      </c>
      <c r="F25">
        <v>2.1</v>
      </c>
    </row>
    <row r="26" spans="2:6" x14ac:dyDescent="0.35">
      <c r="B26" s="3">
        <v>500</v>
      </c>
      <c r="C26" s="1">
        <v>1.8630566666666666</v>
      </c>
      <c r="D26">
        <v>3.01</v>
      </c>
      <c r="E26">
        <v>2.2499935894666665</v>
      </c>
      <c r="F26">
        <v>1.65</v>
      </c>
    </row>
    <row r="27" spans="2:6" x14ac:dyDescent="0.35">
      <c r="B27" s="3">
        <v>520</v>
      </c>
      <c r="C27" s="1">
        <v>1.4458076923076923</v>
      </c>
      <c r="D27">
        <v>1.9700000000000002</v>
      </c>
      <c r="E27">
        <v>1.9700000000000002</v>
      </c>
      <c r="F27">
        <v>1.9700000000000002</v>
      </c>
    </row>
    <row r="28" spans="2:6" x14ac:dyDescent="0.35">
      <c r="B28" s="3">
        <v>600</v>
      </c>
      <c r="C28" s="1">
        <v>1.8931444444444443</v>
      </c>
      <c r="D28">
        <v>2.5499999999999998</v>
      </c>
      <c r="E28">
        <v>2.071645363888889</v>
      </c>
      <c r="F28">
        <v>1.7349360916666667</v>
      </c>
    </row>
    <row r="29" spans="2:6" x14ac:dyDescent="0.35">
      <c r="B29" s="3">
        <v>800</v>
      </c>
      <c r="C29" s="1">
        <v>1.3352999999999999</v>
      </c>
      <c r="D29">
        <v>1.84</v>
      </c>
      <c r="E29">
        <v>1.84</v>
      </c>
      <c r="F29">
        <v>1.84</v>
      </c>
    </row>
    <row r="30" spans="2:6" x14ac:dyDescent="0.35">
      <c r="B30" s="3">
        <v>1000</v>
      </c>
      <c r="C30" s="1">
        <v>2.0760987500000003</v>
      </c>
      <c r="D30">
        <v>5.3120000000000003</v>
      </c>
      <c r="E30">
        <v>2.4002068466249997</v>
      </c>
      <c r="F30">
        <v>1.62</v>
      </c>
    </row>
    <row r="31" spans="2:6" x14ac:dyDescent="0.35">
      <c r="B31" s="3">
        <v>2000</v>
      </c>
      <c r="C31" s="1">
        <v>1.88</v>
      </c>
      <c r="D31">
        <v>2.4700000000000002</v>
      </c>
      <c r="E31">
        <v>1.8733333333333333</v>
      </c>
      <c r="F31">
        <v>1.44</v>
      </c>
    </row>
    <row r="32" spans="2:6" x14ac:dyDescent="0.35">
      <c r="B32" s="3">
        <v>2800</v>
      </c>
      <c r="C32" s="1">
        <v>1.53</v>
      </c>
      <c r="D32">
        <v>1.75</v>
      </c>
      <c r="E32">
        <v>1.75</v>
      </c>
      <c r="F32">
        <v>1.75</v>
      </c>
    </row>
    <row r="33" spans="2:6" x14ac:dyDescent="0.35">
      <c r="B33" s="3">
        <v>2810</v>
      </c>
      <c r="C33" s="1">
        <v>1.7885693950177937</v>
      </c>
      <c r="D33">
        <v>1.7399999999999998</v>
      </c>
      <c r="E33">
        <v>1.7399999999999998</v>
      </c>
      <c r="F33">
        <v>1.7399999999999998</v>
      </c>
    </row>
    <row r="34" spans="2:6" x14ac:dyDescent="0.35">
      <c r="B34" s="3">
        <v>5000</v>
      </c>
      <c r="C34" s="1">
        <v>2.2000000000000002</v>
      </c>
      <c r="D34">
        <v>3.45</v>
      </c>
      <c r="E34">
        <v>3.45</v>
      </c>
      <c r="F34">
        <v>3.45</v>
      </c>
    </row>
    <row r="35" spans="2:6" x14ac:dyDescent="0.35">
      <c r="B35" s="3">
        <v>13000</v>
      </c>
      <c r="C35" s="1">
        <v>1.38</v>
      </c>
      <c r="D35">
        <v>1.48</v>
      </c>
      <c r="E35">
        <v>1.48</v>
      </c>
      <c r="F35">
        <v>1.48</v>
      </c>
    </row>
    <row r="36" spans="2:6" x14ac:dyDescent="0.35">
      <c r="B36" s="3" t="s">
        <v>70</v>
      </c>
      <c r="C36" s="1">
        <v>1.8458956652182907</v>
      </c>
      <c r="D36">
        <v>5.55</v>
      </c>
      <c r="E36">
        <v>2.1591943035182597</v>
      </c>
      <c r="F36">
        <v>1.39</v>
      </c>
    </row>
  </sheetData>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59999389629810485"/>
  </sheetPr>
  <dimension ref="B1:D10"/>
  <sheetViews>
    <sheetView topLeftCell="A2" zoomScale="80" zoomScaleNormal="48" workbookViewId="0">
      <selection activeCell="C5" sqref="C5"/>
    </sheetView>
  </sheetViews>
  <sheetFormatPr defaultRowHeight="14.5" x14ac:dyDescent="0.35"/>
  <cols>
    <col min="2" max="2" width="15.1796875" bestFit="1" customWidth="1"/>
    <col min="3" max="3" width="13.08984375" bestFit="1" customWidth="1"/>
    <col min="4" max="4" width="8.54296875" bestFit="1" customWidth="1"/>
    <col min="5" max="6" width="13.7265625" bestFit="1" customWidth="1"/>
  </cols>
  <sheetData>
    <row r="1" spans="2:4" x14ac:dyDescent="0.35">
      <c r="B1" s="2" t="s">
        <v>4</v>
      </c>
      <c r="C1" t="s" vm="1">
        <v>36</v>
      </c>
    </row>
    <row r="3" spans="2:4" x14ac:dyDescent="0.35">
      <c r="B3" s="2" t="s">
        <v>69</v>
      </c>
      <c r="C3" t="s">
        <v>137</v>
      </c>
      <c r="D3" t="s">
        <v>106</v>
      </c>
    </row>
    <row r="4" spans="2:4" x14ac:dyDescent="0.35">
      <c r="B4" s="3" t="s">
        <v>84</v>
      </c>
      <c r="C4" s="1">
        <v>1.616672231093047</v>
      </c>
      <c r="D4" s="1">
        <v>1.8061915397408912</v>
      </c>
    </row>
    <row r="5" spans="2:4" x14ac:dyDescent="0.35">
      <c r="B5" s="3" t="s">
        <v>77</v>
      </c>
      <c r="C5" s="1">
        <v>1.5877020602218701</v>
      </c>
      <c r="D5" s="1">
        <v>2.3537229233755941</v>
      </c>
    </row>
    <row r="6" spans="2:4" x14ac:dyDescent="0.35">
      <c r="B6" s="3" t="s">
        <v>85</v>
      </c>
      <c r="C6" s="1">
        <v>1.9857083178611215</v>
      </c>
      <c r="D6" s="1">
        <v>2.2398095207111028</v>
      </c>
    </row>
    <row r="7" spans="2:4" x14ac:dyDescent="0.35">
      <c r="B7" s="3" t="s">
        <v>86</v>
      </c>
      <c r="C7" s="1">
        <v>1.9336178861788618</v>
      </c>
      <c r="D7" s="1">
        <v>2.2372959820569105</v>
      </c>
    </row>
    <row r="8" spans="2:4" x14ac:dyDescent="0.35">
      <c r="B8" s="3" t="s">
        <v>83</v>
      </c>
      <c r="C8" s="1">
        <v>1.9483151298119961</v>
      </c>
      <c r="D8" s="1">
        <v>2.6405654090152191</v>
      </c>
    </row>
    <row r="9" spans="2:4" x14ac:dyDescent="0.35">
      <c r="B9" s="3" t="s">
        <v>87</v>
      </c>
      <c r="C9" s="1">
        <v>2.1859895287958118</v>
      </c>
      <c r="D9" s="1">
        <v>2.3099319023455496</v>
      </c>
    </row>
    <row r="10" spans="2:4" x14ac:dyDescent="0.35">
      <c r="B10" s="3" t="s">
        <v>70</v>
      </c>
      <c r="C10" s="1">
        <v>1.8458956652182907</v>
      </c>
      <c r="D10" s="1">
        <v>2.1591943035182597</v>
      </c>
    </row>
  </sheetData>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59999389629810485"/>
  </sheetPr>
  <dimension ref="B1:F12"/>
  <sheetViews>
    <sheetView zoomScale="77" workbookViewId="0">
      <selection activeCell="R4" sqref="R4:V6"/>
    </sheetView>
  </sheetViews>
  <sheetFormatPr defaultRowHeight="14.5" x14ac:dyDescent="0.35"/>
  <cols>
    <col min="2" max="2" width="15.08984375" bestFit="1" customWidth="1"/>
    <col min="3" max="3" width="16.7265625" bestFit="1" customWidth="1"/>
    <col min="4" max="6" width="11.6328125" bestFit="1" customWidth="1"/>
  </cols>
  <sheetData>
    <row r="1" spans="2:6" x14ac:dyDescent="0.35">
      <c r="B1" t="s">
        <v>141</v>
      </c>
    </row>
    <row r="2" spans="2:6" ht="18.5" x14ac:dyDescent="0.45">
      <c r="F2" s="31"/>
    </row>
    <row r="3" spans="2:6" x14ac:dyDescent="0.35">
      <c r="B3" s="2" t="s">
        <v>4</v>
      </c>
      <c r="C3" t="s" vm="1">
        <v>36</v>
      </c>
    </row>
    <row r="5" spans="2:6" x14ac:dyDescent="0.35">
      <c r="B5" s="2" t="s">
        <v>69</v>
      </c>
      <c r="C5" t="s">
        <v>134</v>
      </c>
    </row>
    <row r="6" spans="2:6" x14ac:dyDescent="0.35">
      <c r="B6" s="3" t="s">
        <v>84</v>
      </c>
      <c r="C6">
        <v>27556</v>
      </c>
    </row>
    <row r="7" spans="2:6" x14ac:dyDescent="0.35">
      <c r="B7" s="3" t="s">
        <v>77</v>
      </c>
      <c r="C7">
        <v>5048</v>
      </c>
    </row>
    <row r="8" spans="2:6" x14ac:dyDescent="0.35">
      <c r="B8" s="3" t="s">
        <v>85</v>
      </c>
      <c r="C8">
        <v>21544</v>
      </c>
    </row>
    <row r="9" spans="2:6" x14ac:dyDescent="0.35">
      <c r="B9" s="3" t="s">
        <v>86</v>
      </c>
      <c r="C9">
        <v>2460</v>
      </c>
    </row>
    <row r="10" spans="2:6" x14ac:dyDescent="0.35">
      <c r="B10" s="3" t="s">
        <v>83</v>
      </c>
      <c r="C10">
        <v>11170</v>
      </c>
    </row>
    <row r="11" spans="2:6" x14ac:dyDescent="0.35">
      <c r="B11" s="3" t="s">
        <v>87</v>
      </c>
      <c r="C11">
        <v>9550</v>
      </c>
    </row>
    <row r="12" spans="2:6" x14ac:dyDescent="0.35">
      <c r="B12" s="3" t="s">
        <v>70</v>
      </c>
      <c r="C12">
        <v>77328</v>
      </c>
    </row>
  </sheetData>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G24"/>
  <sheetViews>
    <sheetView topLeftCell="B14" zoomScale="63" workbookViewId="0">
      <selection activeCell="R4" sqref="R4:V6"/>
    </sheetView>
  </sheetViews>
  <sheetFormatPr defaultRowHeight="14.5" x14ac:dyDescent="0.35"/>
  <cols>
    <col min="1" max="1" width="8.7265625" style="5"/>
    <col min="2" max="2" width="15" style="5" bestFit="1" customWidth="1"/>
    <col min="3" max="3" width="17.54296875" style="5" bestFit="1" customWidth="1"/>
    <col min="4" max="4" width="17.1796875" style="5" bestFit="1" customWidth="1"/>
    <col min="5" max="5" width="11.6328125" style="5" customWidth="1"/>
    <col min="6" max="6" width="52.453125" style="16" customWidth="1"/>
    <col min="7" max="7" width="57.6328125" style="5" customWidth="1"/>
    <col min="8" max="16384" width="8.7265625" style="5"/>
  </cols>
  <sheetData>
    <row r="2" spans="2:7" ht="26" x14ac:dyDescent="0.65">
      <c r="B2" s="6" t="s">
        <v>81</v>
      </c>
    </row>
    <row r="3" spans="2:7" x14ac:dyDescent="0.35">
      <c r="B3" s="7" t="s">
        <v>3</v>
      </c>
      <c r="C3" s="5" t="s">
        <v>72</v>
      </c>
    </row>
    <row r="4" spans="2:7" x14ac:dyDescent="0.35">
      <c r="B4" s="7" t="s">
        <v>4</v>
      </c>
      <c r="C4" s="5" t="s">
        <v>72</v>
      </c>
    </row>
    <row r="5" spans="2:7" x14ac:dyDescent="0.35">
      <c r="B5" s="7" t="s">
        <v>73</v>
      </c>
      <c r="C5" s="9">
        <v>0</v>
      </c>
      <c r="E5" s="13" t="s">
        <v>76</v>
      </c>
      <c r="F5" s="17" t="s">
        <v>74</v>
      </c>
      <c r="G5" s="14" t="s">
        <v>82</v>
      </c>
    </row>
    <row r="6" spans="2:7" x14ac:dyDescent="0.35">
      <c r="B6" s="7" t="s">
        <v>68</v>
      </c>
      <c r="C6" s="5" t="s">
        <v>72</v>
      </c>
      <c r="E6" s="10" t="str">
        <f>B12</f>
        <v>CBE1</v>
      </c>
      <c r="F6" s="16">
        <f>SUMIF(B:B,E:E,C:C)</f>
        <v>769752.97999999905</v>
      </c>
      <c r="G6" s="12" t="str">
        <f>Contries_profit[[#This Row],[CATEGORY]]&amp;CHAR(10)&amp;IF(Contries_profit[[#This Row],[Revenue]]&gt;=1000000,TEXT(Contries_profit[[#This Row],[Revenue]],"# ##0,00  \ M"),IF(Contries_profit[[#This Row],[Revenue]]&gt;1000,TEXT(Contries_profit[[#This Row],[Revenue]],"0 \K"),TEXT(Contries_profit[[#This Row],[Revenue]],"0")))&amp;CHAR(10)&amp;(ROUND(Contries_profit[[#This Row],[Revenue]]/SUM(Contries_profit[Revenue])*100, 0)&amp;"%")</f>
        <v>CBE1
770K
34%</v>
      </c>
    </row>
    <row r="7" spans="2:7" x14ac:dyDescent="0.35">
      <c r="B7" s="7" t="s">
        <v>69</v>
      </c>
      <c r="C7" s="5" t="s">
        <v>72</v>
      </c>
      <c r="E7" s="10" t="str">
        <f t="shared" ref="E7:E8" si="0">B13</f>
        <v>CES1</v>
      </c>
      <c r="F7" s="16">
        <f t="shared" ref="F7:F8" si="1">SUMIF(B:B,E:E,C:C)</f>
        <v>1188566</v>
      </c>
      <c r="G7" s="12" t="str">
        <f>Contries_profit[[#This Row],[CATEGORY]]&amp;CHAR(10)&amp;IF(Contries_profit[[#This Row],[Revenue]]&gt;=1000000,TEXT(Contries_profit[[#This Row],[Revenue]],"# ##0,00  \ M"),IF(Contries_profit[[#This Row],[Revenue]]&gt;1000,TEXT(Contries_profit[[#This Row],[Revenue]],"0 \K"),TEXT(Contries_profit[[#This Row],[Revenue]],"0")))&amp;CHAR(10)&amp;(ROUND(Contries_profit[[#This Row],[Revenue]]/SUM(Contries_profit[Revenue])*100, 0)&amp;"%")</f>
        <v>CES1
1,19 M
52%</v>
      </c>
    </row>
    <row r="8" spans="2:7" x14ac:dyDescent="0.35">
      <c r="B8" s="7" t="s">
        <v>2</v>
      </c>
      <c r="C8" s="5" t="s">
        <v>72</v>
      </c>
      <c r="E8" s="11" t="str">
        <f t="shared" si="0"/>
        <v>CNO1</v>
      </c>
      <c r="F8" s="16">
        <f t="shared" si="1"/>
        <v>308686.86119930662</v>
      </c>
      <c r="G8" s="4" t="str">
        <f>Contries_profit[[#This Row],[CATEGORY]]&amp;CHAR(10)&amp;IF(Contries_profit[[#This Row],[Revenue]]&gt;=1000000,TEXT(Contries_profit[[#This Row],[Revenue]],"# ##0,00  \ M"),IF(Contries_profit[[#This Row],[Revenue]]&gt;1000,TEXT(Contries_profit[[#This Row],[Revenue]],"0 \K"),TEXT(Contries_profit[[#This Row],[Revenue]],"0")))&amp;CHAR(10)&amp;(ROUND(Contries_profit[[#This Row],[Revenue]]/SUM(Contries_profit[Revenue])*100, 0)&amp;"%")</f>
        <v>CNO1
309K
14%</v>
      </c>
    </row>
    <row r="9" spans="2:7" x14ac:dyDescent="0.35">
      <c r="B9" s="7" t="s">
        <v>1</v>
      </c>
      <c r="C9" s="5" t="s">
        <v>72</v>
      </c>
    </row>
    <row r="11" spans="2:7" x14ac:dyDescent="0.35">
      <c r="B11" s="7" t="s">
        <v>76</v>
      </c>
      <c r="C11" s="8" t="s">
        <v>79</v>
      </c>
      <c r="D11"/>
    </row>
    <row r="12" spans="2:7" x14ac:dyDescent="0.35">
      <c r="B12" s="9" t="s">
        <v>9</v>
      </c>
      <c r="C12" s="8">
        <v>769752.97999999905</v>
      </c>
      <c r="D12"/>
    </row>
    <row r="13" spans="2:7" x14ac:dyDescent="0.35">
      <c r="B13" s="9" t="s">
        <v>56</v>
      </c>
      <c r="C13" s="8">
        <v>1188566</v>
      </c>
      <c r="D13"/>
    </row>
    <row r="14" spans="2:7" x14ac:dyDescent="0.35">
      <c r="B14" s="9" t="s">
        <v>63</v>
      </c>
      <c r="C14" s="8">
        <v>308686.86119930662</v>
      </c>
      <c r="D14"/>
    </row>
    <row r="15" spans="2:7" x14ac:dyDescent="0.35">
      <c r="B15"/>
      <c r="C15"/>
      <c r="D15"/>
    </row>
    <row r="16" spans="2:7" x14ac:dyDescent="0.35">
      <c r="B16"/>
      <c r="C16"/>
      <c r="D16"/>
    </row>
    <row r="17" spans="2:4" x14ac:dyDescent="0.35">
      <c r="B17"/>
      <c r="C17"/>
      <c r="D17"/>
    </row>
    <row r="18" spans="2:4" x14ac:dyDescent="0.35">
      <c r="B18"/>
      <c r="C18"/>
      <c r="D18"/>
    </row>
    <row r="19" spans="2:4" x14ac:dyDescent="0.35">
      <c r="B19"/>
      <c r="C19"/>
      <c r="D19"/>
    </row>
    <row r="20" spans="2:4" x14ac:dyDescent="0.35">
      <c r="B20"/>
      <c r="C20"/>
      <c r="D20"/>
    </row>
    <row r="21" spans="2:4" x14ac:dyDescent="0.35">
      <c r="B21"/>
      <c r="C21"/>
      <c r="D21"/>
    </row>
    <row r="22" spans="2:4" x14ac:dyDescent="0.35">
      <c r="B22"/>
      <c r="C22"/>
      <c r="D22"/>
    </row>
    <row r="23" spans="2:4" x14ac:dyDescent="0.35">
      <c r="B23"/>
      <c r="C23"/>
      <c r="D23"/>
    </row>
    <row r="24" spans="2:4" x14ac:dyDescent="0.35">
      <c r="B24"/>
      <c r="C24"/>
      <c r="D24"/>
    </row>
  </sheetData>
  <pageMargins left="0.7" right="0.7" top="0.75" bottom="0.75" header="0.3" footer="0.3"/>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39997558519241921"/>
  </sheetPr>
  <dimension ref="B2:O24"/>
  <sheetViews>
    <sheetView topLeftCell="A2" zoomScale="90" zoomScaleNormal="90" workbookViewId="0">
      <selection activeCell="R4" sqref="R4:V6"/>
    </sheetView>
  </sheetViews>
  <sheetFormatPr defaultRowHeight="14.5" x14ac:dyDescent="0.35"/>
  <cols>
    <col min="1" max="1" width="8.7265625" style="5"/>
    <col min="2" max="2" width="15.36328125" style="5" bestFit="1" customWidth="1"/>
    <col min="3" max="3" width="6.81640625" style="5" bestFit="1" customWidth="1"/>
    <col min="4" max="4" width="17.453125" style="5" bestFit="1" customWidth="1"/>
    <col min="5" max="5" width="5.90625" style="5" bestFit="1" customWidth="1"/>
    <col min="6" max="6" width="13.7265625" style="16" customWidth="1"/>
    <col min="7" max="7" width="14.90625" style="16" customWidth="1"/>
    <col min="8" max="8" width="13" style="16" customWidth="1"/>
    <col min="9" max="9" width="13.36328125" style="5" customWidth="1"/>
    <col min="10" max="11" width="8.7265625" style="5"/>
    <col min="12" max="12" width="10.36328125" style="5" customWidth="1"/>
    <col min="13" max="13" width="15.36328125" style="5" customWidth="1"/>
    <col min="14" max="14" width="13.453125" style="5" customWidth="1"/>
    <col min="15" max="15" width="11" style="5" customWidth="1"/>
    <col min="16" max="16384" width="8.7265625" style="5"/>
  </cols>
  <sheetData>
    <row r="2" spans="2:15" ht="26" x14ac:dyDescent="0.65">
      <c r="B2" s="6" t="s">
        <v>92</v>
      </c>
    </row>
    <row r="3" spans="2:15" x14ac:dyDescent="0.35">
      <c r="B3" s="7" t="s">
        <v>73</v>
      </c>
      <c r="C3" s="9">
        <v>0</v>
      </c>
    </row>
    <row r="4" spans="2:15" x14ac:dyDescent="0.35">
      <c r="B4" s="7" t="s">
        <v>4</v>
      </c>
      <c r="C4" s="5" t="s">
        <v>72</v>
      </c>
      <c r="G4" s="23" t="s">
        <v>69</v>
      </c>
      <c r="H4" s="24" t="s">
        <v>94</v>
      </c>
      <c r="I4" s="24" t="s">
        <v>88</v>
      </c>
      <c r="J4" s="24" t="s">
        <v>96</v>
      </c>
      <c r="K4" s="24" t="s">
        <v>95</v>
      </c>
      <c r="L4" s="24" t="s">
        <v>67</v>
      </c>
      <c r="M4" s="24" t="s">
        <v>90</v>
      </c>
      <c r="N4" s="25" t="s">
        <v>89</v>
      </c>
      <c r="O4" s="26" t="s">
        <v>97</v>
      </c>
    </row>
    <row r="5" spans="2:15" x14ac:dyDescent="0.35">
      <c r="B5" s="7" t="s">
        <v>3</v>
      </c>
      <c r="C5" s="5" t="s">
        <v>72</v>
      </c>
      <c r="F5" s="5"/>
      <c r="G5" s="22" t="str">
        <f t="shared" ref="G5:G6" si="0">B12</f>
        <v>Medium</v>
      </c>
      <c r="H5" s="21">
        <f>SUMIF(B:B,G:G,C:C)</f>
        <v>2635824.7736209505</v>
      </c>
      <c r="I5" s="21">
        <f>SUMIF(B:B,G:G,D:D)</f>
        <v>1740755.1500247794</v>
      </c>
      <c r="J5" s="21">
        <v>20000</v>
      </c>
      <c r="K5" s="21">
        <f>SUMIF(B:B,G:G,E:E)</f>
        <v>4376579.9236457199</v>
      </c>
      <c r="L5" s="21" t="str">
        <f>IFERROR(ROUND(Table11[[#This Row],[Gross Profit ]]/Table11[[#This Row],[Sales]]*100,0),0)&amp;"%"</f>
        <v>40%</v>
      </c>
      <c r="M5" s="21" t="str">
        <f>IF(Table11[[#This Row],[Cost]]&gt;=1000000,TEXT(Table11[[#This Row],[Cost]],"# ##0,00  \ M"),IF(Table11[[#This Row],[Cost]]&gt;=1000,TEXT(Table11[[#This Row],[Cost]],"0 \ K"),TEXT(Table11[[#This Row],[Cost]],"0")))</f>
        <v>2,64 M</v>
      </c>
      <c r="N5" s="21" t="e">
        <f>IF(#REF!&gt;=1000000,TEXT(#REF!,"# ##0,00  \ M"),IF(#REF!&gt;=1000,TEXT(#REF!,"0 \ K"),TEXT(#REF!,"0")))</f>
        <v>#REF!</v>
      </c>
      <c r="O5" s="21" t="str">
        <f>IF(Table11[[#This Row],[Sales]]&gt;=1000000,TEXT(Table11[[#This Row],[Sales]],"# ##0,00  \ M"),IF(Table11[[#This Row],[Sales]]&gt;=1000,TEXT(Table11[[#This Row],[Sales]],"0 \ K"),TEXT(Table11[[#This Row],[Sales]],"0")))</f>
        <v>4,38 M</v>
      </c>
    </row>
    <row r="6" spans="2:15" x14ac:dyDescent="0.35">
      <c r="B6" s="7" t="s">
        <v>80</v>
      </c>
      <c r="C6" s="5" t="s">
        <v>72</v>
      </c>
      <c r="F6" s="5"/>
      <c r="G6" s="11" t="str">
        <f t="shared" si="0"/>
        <v>Small</v>
      </c>
      <c r="H6" s="15">
        <f>SUMIF(B:B,G:G,C:C)</f>
        <v>662265.89325134095</v>
      </c>
      <c r="I6" s="15">
        <f>SUMIF(B:B,G:G,D:D)</f>
        <v>526250.6911745324</v>
      </c>
      <c r="J6" s="15">
        <v>20000</v>
      </c>
      <c r="K6" s="15">
        <f>SUMIF(B:B,G:G,E:E)</f>
        <v>1188516.5844258722</v>
      </c>
      <c r="L6" s="27" t="str">
        <f>IFERROR(ROUND(Table11[[#This Row],[Gross Profit ]]/Table11[[#This Row],[Sales]]*100,0),0)&amp;"%"</f>
        <v>44%</v>
      </c>
      <c r="M6" s="27" t="str">
        <f>IF(Table11[[#This Row],[Cost]]&gt;=1000000,TEXT(Table11[[#This Row],[Cost]],"# ##0,00  \ M"),IF(Table11[[#This Row],[Cost]]&gt;=1000,TEXT(Table11[[#This Row],[Cost]],"0 \ K"),TEXT(Table11[[#This Row],[Cost]],"0")))</f>
        <v>662 K</v>
      </c>
      <c r="N6" s="27" t="e">
        <f>IF(#REF!&gt;=1000000,TEXT(#REF!,"# ##0,00  \ M"),IF(#REF!&gt;=1000,TEXT(#REF!,"0 \ K"),TEXT(#REF!,"0")))</f>
        <v>#REF!</v>
      </c>
      <c r="O6" s="27" t="str">
        <f>IF(Table11[[#This Row],[Sales]]&gt;=1000000,TEXT(Table11[[#This Row],[Sales]],"# ##0,00  \ M"),IF(Table11[[#This Row],[Sales]]&gt;=1000,TEXT(Table11[[#This Row],[Sales]],"0 \ K"),TEXT(Table11[[#This Row],[Sales]],"0")))</f>
        <v>1,19 M</v>
      </c>
    </row>
    <row r="7" spans="2:15" x14ac:dyDescent="0.35">
      <c r="B7" s="7" t="s">
        <v>68</v>
      </c>
      <c r="C7" s="5" t="s">
        <v>72</v>
      </c>
      <c r="F7" s="5"/>
      <c r="G7" s="5"/>
      <c r="H7" s="5"/>
    </row>
    <row r="8" spans="2:15" x14ac:dyDescent="0.35">
      <c r="B8" s="7" t="s">
        <v>69</v>
      </c>
      <c r="C8" s="5" t="s">
        <v>72</v>
      </c>
    </row>
    <row r="9" spans="2:15" x14ac:dyDescent="0.35">
      <c r="B9" s="7" t="s">
        <v>1</v>
      </c>
      <c r="C9" s="5" t="s">
        <v>72</v>
      </c>
    </row>
    <row r="11" spans="2:15" x14ac:dyDescent="0.35">
      <c r="B11" s="7" t="s">
        <v>76</v>
      </c>
      <c r="C11" s="5" t="s">
        <v>94</v>
      </c>
      <c r="D11" s="5" t="s">
        <v>79</v>
      </c>
      <c r="E11" s="5" t="s">
        <v>95</v>
      </c>
    </row>
    <row r="12" spans="2:15" x14ac:dyDescent="0.35">
      <c r="B12" s="9" t="s">
        <v>17</v>
      </c>
      <c r="C12" s="8">
        <v>2635824.7736209505</v>
      </c>
      <c r="D12" s="8">
        <v>1740755.1500247794</v>
      </c>
      <c r="E12" s="8">
        <v>4376579.9236457199</v>
      </c>
    </row>
    <row r="13" spans="2:15" x14ac:dyDescent="0.35">
      <c r="B13" s="9" t="s">
        <v>10</v>
      </c>
      <c r="C13" s="8">
        <v>662265.89325134095</v>
      </c>
      <c r="D13" s="8">
        <v>526250.6911745324</v>
      </c>
      <c r="E13" s="8">
        <v>1188516.5844258722</v>
      </c>
    </row>
    <row r="14" spans="2:15" x14ac:dyDescent="0.35">
      <c r="B14"/>
      <c r="C14"/>
      <c r="D14"/>
    </row>
    <row r="15" spans="2:15" x14ac:dyDescent="0.35">
      <c r="B15"/>
      <c r="C15"/>
      <c r="D15"/>
    </row>
    <row r="16" spans="2:15" x14ac:dyDescent="0.35">
      <c r="B16"/>
      <c r="C16"/>
      <c r="D16"/>
    </row>
    <row r="17" spans="2:4" x14ac:dyDescent="0.35">
      <c r="B17"/>
      <c r="C17"/>
      <c r="D17"/>
    </row>
    <row r="18" spans="2:4" x14ac:dyDescent="0.35">
      <c r="B18"/>
      <c r="C18"/>
      <c r="D18"/>
    </row>
    <row r="19" spans="2:4" x14ac:dyDescent="0.35">
      <c r="B19"/>
      <c r="C19"/>
      <c r="D19"/>
    </row>
    <row r="20" spans="2:4" x14ac:dyDescent="0.35">
      <c r="B20"/>
      <c r="C20"/>
      <c r="D20"/>
    </row>
    <row r="21" spans="2:4" x14ac:dyDescent="0.35">
      <c r="B21"/>
      <c r="C21"/>
      <c r="D21"/>
    </row>
    <row r="22" spans="2:4" x14ac:dyDescent="0.35">
      <c r="B22"/>
      <c r="C22"/>
      <c r="D22"/>
    </row>
    <row r="23" spans="2:4" x14ac:dyDescent="0.35">
      <c r="B23"/>
      <c r="C23"/>
      <c r="D23"/>
    </row>
    <row r="24" spans="2:4" x14ac:dyDescent="0.35">
      <c r="B24"/>
      <c r="C24"/>
      <c r="D24"/>
    </row>
  </sheetData>
  <pageMargins left="0.7" right="0.7" top="0.75" bottom="0.75" header="0.3" footer="0.3"/>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B2:N24"/>
  <sheetViews>
    <sheetView topLeftCell="A4" zoomScale="90" zoomScaleNormal="90" workbookViewId="0">
      <selection activeCell="R4" sqref="R4:V6"/>
    </sheetView>
  </sheetViews>
  <sheetFormatPr defaultRowHeight="14.5" x14ac:dyDescent="0.35"/>
  <cols>
    <col min="1" max="1" width="8.7265625" style="5"/>
    <col min="2" max="2" width="15.36328125" style="5" bestFit="1" customWidth="1"/>
    <col min="3" max="3" width="6.81640625" style="5" bestFit="1" customWidth="1"/>
    <col min="4" max="4" width="17.453125" style="5" bestFit="1" customWidth="1"/>
    <col min="5" max="5" width="5.90625" style="5" bestFit="1" customWidth="1"/>
    <col min="6" max="6" width="13.7265625" style="16" customWidth="1"/>
    <col min="7" max="7" width="14.90625" style="16" customWidth="1"/>
    <col min="8" max="8" width="13" style="16" customWidth="1"/>
    <col min="9" max="9" width="13.36328125" style="5" customWidth="1"/>
    <col min="10" max="11" width="8.7265625" style="5"/>
    <col min="12" max="12" width="10.36328125" style="5" customWidth="1"/>
    <col min="13" max="13" width="15.36328125" style="5" customWidth="1"/>
    <col min="14" max="14" width="11" style="5" customWidth="1"/>
    <col min="15" max="16384" width="8.7265625" style="5"/>
  </cols>
  <sheetData>
    <row r="2" spans="2:14" ht="26" x14ac:dyDescent="0.65">
      <c r="B2" s="6" t="s">
        <v>91</v>
      </c>
    </row>
    <row r="3" spans="2:14" x14ac:dyDescent="0.35">
      <c r="B3"/>
      <c r="C3"/>
    </row>
    <row r="4" spans="2:14" x14ac:dyDescent="0.35">
      <c r="B4" s="7" t="s">
        <v>73</v>
      </c>
      <c r="C4" s="9">
        <v>0</v>
      </c>
      <c r="G4" s="23" t="s">
        <v>69</v>
      </c>
      <c r="H4" s="24" t="s">
        <v>94</v>
      </c>
      <c r="I4" s="24" t="s">
        <v>88</v>
      </c>
      <c r="J4" s="24" t="s">
        <v>96</v>
      </c>
      <c r="K4" s="24" t="s">
        <v>95</v>
      </c>
      <c r="L4" s="24" t="s">
        <v>67</v>
      </c>
      <c r="M4" s="24" t="s">
        <v>90</v>
      </c>
      <c r="N4" s="26" t="s">
        <v>97</v>
      </c>
    </row>
    <row r="5" spans="2:14" x14ac:dyDescent="0.35">
      <c r="B5" s="7" t="s">
        <v>4</v>
      </c>
      <c r="C5" s="5" t="s">
        <v>72</v>
      </c>
      <c r="F5" s="5"/>
      <c r="G5" s="22" t="str">
        <f t="shared" ref="G5:G6" si="0">B12</f>
        <v>CES1</v>
      </c>
      <c r="H5" s="21">
        <f>SUMIF(B:B,G:G,C:C)</f>
        <v>1808151.7799999905</v>
      </c>
      <c r="I5" s="21">
        <f>SUMIF(B:B,G:G,D:D)</f>
        <v>1188566</v>
      </c>
      <c r="J5" s="21">
        <v>20000</v>
      </c>
      <c r="K5" s="21">
        <f>SUMIF(B:B,G:G,E:E)</f>
        <v>2996717.7799999779</v>
      </c>
      <c r="L5" s="21" t="str">
        <f>IFERROR(ROUND(Table1121[[#This Row],[Gross Profit ]]/Table1121[[#This Row],[Sales]]*100,0),0)&amp;"%"</f>
        <v>40%</v>
      </c>
      <c r="M5" s="21" t="str">
        <f>IF(Table1121[[#This Row],[Cost]]&gt;=1000000,TEXT(Table1121[[#This Row],[Cost]],"# ##0,00  \ M"),IF(Table1121[[#This Row],[Cost]]&gt;=1000,TEXT(Table1121[[#This Row],[Cost]],"0 \ K"),TEXT(Table1121[[#This Row],[Cost]],"0")))</f>
        <v>1,81 M</v>
      </c>
      <c r="N5" s="21" t="str">
        <f>IF(Table1121[[#This Row],[Sales]]&gt;=1000000,TEXT(Table1121[[#This Row],[Sales]],"# ##0,00  \ M"),IF(Table1121[[#This Row],[Sales]]&gt;=1000,TEXT(Table1121[[#This Row],[Sales]],"0 \ K"),TEXT(Table1121[[#This Row],[Sales]],"0")))</f>
        <v>3,00 M</v>
      </c>
    </row>
    <row r="6" spans="2:14" x14ac:dyDescent="0.35">
      <c r="B6" s="7" t="s">
        <v>3</v>
      </c>
      <c r="C6" s="5" t="s">
        <v>72</v>
      </c>
      <c r="F6" s="5"/>
      <c r="G6" s="11" t="str">
        <f t="shared" si="0"/>
        <v>CBE1</v>
      </c>
      <c r="H6" s="15">
        <f>SUMIF(B:B,G:G,C:C)</f>
        <v>1260639.2999999984</v>
      </c>
      <c r="I6" s="15">
        <f>SUMIF(B:B,G:G,D:D)</f>
        <v>769752.97999999905</v>
      </c>
      <c r="J6" s="15">
        <v>20000</v>
      </c>
      <c r="K6" s="15">
        <f>SUMIF(B:B,G:G,E:E)</f>
        <v>2030392.2800000007</v>
      </c>
      <c r="L6" s="27" t="str">
        <f>IFERROR(ROUND(Table1121[[#This Row],[Gross Profit ]]/Table1121[[#This Row],[Sales]]*100,0),0)&amp;"%"</f>
        <v>38%</v>
      </c>
      <c r="M6" s="27" t="str">
        <f>IF(Table1121[[#This Row],[Cost]]&gt;=1000000,TEXT(Table1121[[#This Row],[Cost]],"# ##0,00  \ M"),IF(Table1121[[#This Row],[Cost]]&gt;=1000,TEXT(Table1121[[#This Row],[Cost]],"0 \ K"),TEXT(Table1121[[#This Row],[Cost]],"0")))</f>
        <v>1,26 M</v>
      </c>
      <c r="N6" s="27" t="str">
        <f>IF(Table1121[[#This Row],[Sales]]&gt;=1000000,TEXT(Table1121[[#This Row],[Sales]],"# ##0,00  \ M"),IF(Table1121[[#This Row],[Sales]]&gt;=1000,TEXT(Table1121[[#This Row],[Sales]],"0 \ K"),TEXT(Table1121[[#This Row],[Sales]],"0")))</f>
        <v>2,03 M</v>
      </c>
    </row>
    <row r="7" spans="2:14" x14ac:dyDescent="0.35">
      <c r="B7" s="7" t="s">
        <v>68</v>
      </c>
      <c r="C7" s="5" t="s">
        <v>72</v>
      </c>
      <c r="F7" s="5"/>
      <c r="G7" s="11" t="str">
        <f t="shared" ref="G7" si="1">B14</f>
        <v>CNO1</v>
      </c>
      <c r="H7" s="15">
        <f>SUMIF(B:B,G:G,C:C)</f>
        <v>229299.58687229984</v>
      </c>
      <c r="I7" s="15">
        <f>SUMIF(B:B,G:G,D:D)</f>
        <v>308686.86119930662</v>
      </c>
      <c r="J7" s="15">
        <v>20001</v>
      </c>
      <c r="K7" s="15">
        <f>SUMIF(B:B,G:G,E:E)</f>
        <v>537986.44807160669</v>
      </c>
      <c r="L7" s="27" t="str">
        <f>IFERROR(ROUND(Table1121[[#This Row],[Gross Profit ]]/Table1121[[#This Row],[Sales]]*100,0),0)&amp;"%"</f>
        <v>57%</v>
      </c>
      <c r="M7" s="27" t="str">
        <f>IF(Table1121[[#This Row],[Cost]]&gt;=1000000,TEXT(Table1121[[#This Row],[Cost]],"# ##0,00  \ M"),IF(Table1121[[#This Row],[Cost]]&gt;=1000,TEXT(Table1121[[#This Row],[Cost]],"0 \ K"),TEXT(Table1121[[#This Row],[Cost]],"0")))</f>
        <v>229 K</v>
      </c>
      <c r="N7" s="27" t="str">
        <f>IF(Table1121[[#This Row],[Sales]]&gt;=1000000,TEXT(Table1121[[#This Row],[Sales]],"# ##0,00  \ M"),IF(Table1121[[#This Row],[Sales]]&gt;=1000,TEXT(Table1121[[#This Row],[Sales]],"0 \ K"),TEXT(Table1121[[#This Row],[Sales]],"0")))</f>
        <v>538 K</v>
      </c>
    </row>
    <row r="8" spans="2:14" x14ac:dyDescent="0.35">
      <c r="B8" s="7" t="s">
        <v>69</v>
      </c>
      <c r="C8" s="5" t="s">
        <v>72</v>
      </c>
      <c r="G8" s="5"/>
      <c r="H8" s="5"/>
    </row>
    <row r="9" spans="2:14" x14ac:dyDescent="0.35">
      <c r="B9" s="7" t="s">
        <v>1</v>
      </c>
      <c r="C9" s="5" t="s">
        <v>72</v>
      </c>
    </row>
    <row r="11" spans="2:14" x14ac:dyDescent="0.35">
      <c r="B11" s="7" t="s">
        <v>76</v>
      </c>
      <c r="C11" s="5" t="s">
        <v>94</v>
      </c>
      <c r="D11" s="5" t="s">
        <v>79</v>
      </c>
      <c r="E11" s="5" t="s">
        <v>95</v>
      </c>
    </row>
    <row r="12" spans="2:14" x14ac:dyDescent="0.35">
      <c r="B12" s="9" t="s">
        <v>56</v>
      </c>
      <c r="C12" s="8">
        <v>1808151.7799999905</v>
      </c>
      <c r="D12" s="8">
        <v>1188566</v>
      </c>
      <c r="E12" s="8">
        <v>2996717.7799999779</v>
      </c>
    </row>
    <row r="13" spans="2:14" x14ac:dyDescent="0.35">
      <c r="B13" s="9" t="s">
        <v>9</v>
      </c>
      <c r="C13" s="8">
        <v>1260639.2999999984</v>
      </c>
      <c r="D13" s="8">
        <v>769752.97999999905</v>
      </c>
      <c r="E13" s="8">
        <v>2030392.2800000007</v>
      </c>
    </row>
    <row r="14" spans="2:14" x14ac:dyDescent="0.35">
      <c r="B14" s="9" t="s">
        <v>63</v>
      </c>
      <c r="C14" s="8">
        <v>229299.58687229984</v>
      </c>
      <c r="D14" s="8">
        <v>308686.86119930662</v>
      </c>
      <c r="E14" s="8">
        <v>537986.44807160669</v>
      </c>
    </row>
    <row r="15" spans="2:14" x14ac:dyDescent="0.35">
      <c r="B15"/>
      <c r="C15"/>
      <c r="D15"/>
    </row>
    <row r="16" spans="2:14" x14ac:dyDescent="0.35">
      <c r="B16"/>
      <c r="C16"/>
      <c r="D16"/>
    </row>
    <row r="17" spans="2:4" x14ac:dyDescent="0.35">
      <c r="B17"/>
      <c r="C17"/>
      <c r="D17"/>
    </row>
    <row r="18" spans="2:4" x14ac:dyDescent="0.35">
      <c r="B18"/>
      <c r="C18"/>
      <c r="D18"/>
    </row>
    <row r="19" spans="2:4" x14ac:dyDescent="0.35">
      <c r="B19"/>
      <c r="C19"/>
      <c r="D19"/>
    </row>
    <row r="20" spans="2:4" x14ac:dyDescent="0.35">
      <c r="B20"/>
      <c r="C20"/>
      <c r="D20"/>
    </row>
    <row r="21" spans="2:4" x14ac:dyDescent="0.35">
      <c r="B21"/>
      <c r="C21"/>
      <c r="D21"/>
    </row>
    <row r="22" spans="2:4" x14ac:dyDescent="0.35">
      <c r="B22"/>
      <c r="C22"/>
      <c r="D22"/>
    </row>
    <row r="23" spans="2:4" x14ac:dyDescent="0.35">
      <c r="B23"/>
      <c r="C23"/>
      <c r="D23"/>
    </row>
    <row r="24" spans="2:4" x14ac:dyDescent="0.35">
      <c r="B24"/>
      <c r="C24"/>
      <c r="D24"/>
    </row>
  </sheetData>
  <pageMargins left="0.7" right="0.7" top="0.75" bottom="0.75" header="0.3" footer="0.3"/>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4"/>
  <sheetViews>
    <sheetView topLeftCell="B1" workbookViewId="0">
      <selection activeCell="B3" sqref="B3"/>
    </sheetView>
  </sheetViews>
  <sheetFormatPr defaultRowHeight="14.5" x14ac:dyDescent="0.35"/>
  <cols>
    <col min="1" max="1" width="20.90625" customWidth="1"/>
    <col min="4" max="4" width="14.26953125" customWidth="1"/>
    <col min="5" max="5" width="16" customWidth="1"/>
    <col min="6" max="6" width="16.453125" customWidth="1"/>
    <col min="7" max="8" width="17" customWidth="1"/>
    <col min="9" max="9" width="10.54296875" customWidth="1"/>
    <col min="10" max="10" width="19.36328125" customWidth="1"/>
    <col min="11" max="11" width="18.08984375" customWidth="1"/>
    <col min="12" max="12" width="17.6328125" customWidth="1"/>
    <col min="13" max="13" width="12.7265625" customWidth="1"/>
    <col min="15" max="15" width="15.7265625" customWidth="1"/>
  </cols>
  <sheetData>
    <row r="1" spans="1:15" x14ac:dyDescent="0.35">
      <c r="A1" t="s">
        <v>0</v>
      </c>
      <c r="B1" t="s">
        <v>68</v>
      </c>
      <c r="C1" t="s">
        <v>69</v>
      </c>
      <c r="D1" t="s">
        <v>80</v>
      </c>
      <c r="E1" t="s">
        <v>1</v>
      </c>
      <c r="F1" t="s">
        <v>2</v>
      </c>
      <c r="G1" t="s">
        <v>3</v>
      </c>
      <c r="H1" t="s">
        <v>4</v>
      </c>
      <c r="I1" t="s">
        <v>5</v>
      </c>
      <c r="J1" t="s">
        <v>6</v>
      </c>
      <c r="K1" t="s">
        <v>7</v>
      </c>
      <c r="L1" t="s">
        <v>8</v>
      </c>
      <c r="M1" t="s">
        <v>78</v>
      </c>
      <c r="N1" t="s">
        <v>73</v>
      </c>
      <c r="O1" t="s">
        <v>101</v>
      </c>
    </row>
    <row r="2" spans="1:15" x14ac:dyDescent="0.35">
      <c r="A2">
        <v>202003</v>
      </c>
      <c r="B2" t="s">
        <v>142</v>
      </c>
      <c r="C2" t="s">
        <v>85</v>
      </c>
      <c r="D2" t="s">
        <v>56</v>
      </c>
      <c r="E2">
        <v>3014081</v>
      </c>
      <c r="F2" t="s">
        <v>10</v>
      </c>
      <c r="G2" t="s">
        <v>36</v>
      </c>
      <c r="H2" t="s">
        <v>36</v>
      </c>
      <c r="I2">
        <v>1557970</v>
      </c>
      <c r="J2">
        <v>500</v>
      </c>
      <c r="K2">
        <v>1245</v>
      </c>
      <c r="L2">
        <v>1135</v>
      </c>
      <c r="M2">
        <v>110</v>
      </c>
      <c r="N2">
        <v>0</v>
      </c>
      <c r="O2" t="s">
        <v>104</v>
      </c>
    </row>
    <row r="3" spans="1:15" x14ac:dyDescent="0.35">
      <c r="A3">
        <v>202003</v>
      </c>
      <c r="B3" t="s">
        <v>142</v>
      </c>
      <c r="C3" t="s">
        <v>85</v>
      </c>
      <c r="D3" t="s">
        <v>56</v>
      </c>
      <c r="E3">
        <v>3014081</v>
      </c>
      <c r="F3" t="s">
        <v>10</v>
      </c>
      <c r="G3" t="s">
        <v>36</v>
      </c>
      <c r="H3" t="s">
        <v>36</v>
      </c>
      <c r="I3">
        <v>1557067</v>
      </c>
      <c r="J3">
        <v>500</v>
      </c>
      <c r="K3">
        <v>1505</v>
      </c>
      <c r="L3">
        <v>1280</v>
      </c>
      <c r="M3">
        <v>225</v>
      </c>
      <c r="N3">
        <v>0</v>
      </c>
      <c r="O3" t="s">
        <v>103</v>
      </c>
    </row>
    <row r="4" spans="1:15" x14ac:dyDescent="0.35">
      <c r="A4">
        <v>202001</v>
      </c>
      <c r="B4" t="s">
        <v>142</v>
      </c>
      <c r="C4" t="s">
        <v>84</v>
      </c>
      <c r="D4" t="s">
        <v>56</v>
      </c>
      <c r="E4">
        <v>3014081</v>
      </c>
      <c r="F4" t="s">
        <v>10</v>
      </c>
      <c r="G4" t="s">
        <v>36</v>
      </c>
      <c r="H4" t="s">
        <v>36</v>
      </c>
      <c r="I4">
        <v>1551656</v>
      </c>
      <c r="J4">
        <v>2000</v>
      </c>
      <c r="K4">
        <v>4940</v>
      </c>
      <c r="L4">
        <v>4680</v>
      </c>
      <c r="M4">
        <v>260</v>
      </c>
      <c r="N4">
        <v>0</v>
      </c>
      <c r="O4" t="s">
        <v>102</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sheetPr>
  <dimension ref="B2:O664"/>
  <sheetViews>
    <sheetView topLeftCell="A2" zoomScale="71" zoomScaleNormal="60" workbookViewId="0">
      <selection activeCell="B2" sqref="B2"/>
    </sheetView>
  </sheetViews>
  <sheetFormatPr defaultRowHeight="14.5" x14ac:dyDescent="0.35"/>
  <cols>
    <col min="1" max="1" width="8.7265625" style="5"/>
    <col min="2" max="2" width="15.1796875" style="5" bestFit="1" customWidth="1"/>
    <col min="3" max="3" width="7.54296875" style="5" bestFit="1" customWidth="1"/>
    <col min="4" max="4" width="18" style="5" bestFit="1" customWidth="1"/>
    <col min="5" max="5" width="5.1796875" style="5" bestFit="1" customWidth="1"/>
    <col min="6" max="6" width="13.7265625" style="16" customWidth="1"/>
    <col min="7" max="7" width="14.90625" style="16" customWidth="1"/>
    <col min="8" max="8" width="13" style="16" customWidth="1"/>
    <col min="9" max="9" width="13.36328125" style="5" customWidth="1"/>
    <col min="10" max="10" width="10.1796875" style="5" bestFit="1" customWidth="1"/>
    <col min="11" max="11" width="11.1796875" style="5" bestFit="1" customWidth="1"/>
    <col min="12" max="12" width="10.36328125" style="5" customWidth="1"/>
    <col min="13" max="13" width="15.36328125" style="5" customWidth="1"/>
    <col min="14" max="14" width="13.453125" style="5" customWidth="1"/>
    <col min="15" max="15" width="11" style="5" customWidth="1"/>
    <col min="16" max="16384" width="8.7265625" style="5"/>
  </cols>
  <sheetData>
    <row r="2" spans="2:15" ht="26" x14ac:dyDescent="0.65">
      <c r="B2" s="6" t="s">
        <v>146</v>
      </c>
    </row>
    <row r="3" spans="2:15" x14ac:dyDescent="0.35">
      <c r="B3"/>
      <c r="C3"/>
    </row>
    <row r="4" spans="2:15" x14ac:dyDescent="0.35">
      <c r="B4" s="7" t="s">
        <v>73</v>
      </c>
      <c r="C4" s="9">
        <v>0</v>
      </c>
      <c r="G4" s="23" t="s">
        <v>99</v>
      </c>
      <c r="H4" s="24" t="s">
        <v>94</v>
      </c>
      <c r="I4" s="24" t="s">
        <v>88</v>
      </c>
      <c r="J4" s="24" t="s">
        <v>96</v>
      </c>
      <c r="K4" s="24" t="s">
        <v>95</v>
      </c>
      <c r="L4" s="24" t="s">
        <v>67</v>
      </c>
      <c r="M4" s="24" t="s">
        <v>90</v>
      </c>
      <c r="N4" s="25" t="s">
        <v>89</v>
      </c>
      <c r="O4" s="26" t="s">
        <v>97</v>
      </c>
    </row>
    <row r="5" spans="2:15" x14ac:dyDescent="0.35">
      <c r="B5" s="7" t="s">
        <v>4</v>
      </c>
      <c r="C5" s="5" t="s">
        <v>72</v>
      </c>
      <c r="F5" s="5"/>
      <c r="G5" s="30">
        <f t="shared" ref="G5:G19" si="0">B12</f>
        <v>6001247</v>
      </c>
      <c r="H5" s="28">
        <f t="shared" ref="H5:H19" si="1">SUMIF(B:B,G:G,C:C)</f>
        <v>598087.04</v>
      </c>
      <c r="I5" s="28">
        <f t="shared" ref="I5:I19" si="2">SUMIF(B:B,G:G,D:D)</f>
        <v>196683.24000000002</v>
      </c>
      <c r="J5" s="28">
        <v>20000</v>
      </c>
      <c r="K5" s="28">
        <f t="shared" ref="K5:K19" si="3">SUMIF(B:B,G:G,E:E)</f>
        <v>794770.28</v>
      </c>
      <c r="L5" s="21" t="str">
        <f>IFERROR(ROUND(Table1114[[#This Row],[Gross Profit ]]/Table1114[[#This Row],[Sales]]*100,0),0)&amp;"%"</f>
        <v>25%</v>
      </c>
      <c r="M5" s="21" t="str">
        <f>IF(Table1114[[#This Row],[Cost]]&gt;=1000000,TEXT(Table1114[[#This Row],[Cost]],"# ##0,00  \ M"),IF(Table1114[[#This Row],[Cost]]&gt;=1000,TEXT(Table1114[[#This Row],[Cost]],"0 \ K"),TEXT(Table1114[[#This Row],[Cost]],"0")))</f>
        <v>598 K</v>
      </c>
      <c r="N5" s="21" t="str">
        <f>IF(Table1114[[#This Row],[Gross Profit ]]&gt;=1000000,TEXT(Table1114[[#This Row],[Gross Profit ]],"# ##0,00  \ M"),IF(Table1114[[#This Row],[Gross Profit ]]&gt;=1000,TEXT(Table1114[[#This Row],[Gross Profit ]],"0 \ K"),TEXT(Table1114[[#This Row],[Gross Profit ]],"0")))</f>
        <v>197 K</v>
      </c>
      <c r="O5" s="21" t="str">
        <f>IF(Table1114[[#This Row],[Sales]]&gt;=1000000,TEXT(Table1114[[#This Row],[Sales]],"# ##0,00  \ M"),IF(Table1114[[#This Row],[Sales]]&gt;=1000,TEXT(Table1114[[#This Row],[Sales]],"0 \ K"),TEXT(Table1114[[#This Row],[Sales]],"0")))</f>
        <v>795 K</v>
      </c>
    </row>
    <row r="6" spans="2:15" x14ac:dyDescent="0.35">
      <c r="B6" s="7" t="s">
        <v>3</v>
      </c>
      <c r="C6" s="5" t="s">
        <v>72</v>
      </c>
      <c r="F6" s="5"/>
      <c r="G6" s="30">
        <f t="shared" si="0"/>
        <v>3014607</v>
      </c>
      <c r="H6" s="29">
        <f t="shared" si="1"/>
        <v>34899.9</v>
      </c>
      <c r="I6" s="29">
        <f t="shared" si="2"/>
        <v>45810.979999999996</v>
      </c>
      <c r="J6" s="28">
        <v>20000</v>
      </c>
      <c r="K6" s="29">
        <f t="shared" si="3"/>
        <v>80710.880000000005</v>
      </c>
      <c r="L6" s="27" t="str">
        <f>IFERROR(ROUND(Table1114[[#This Row],[Gross Profit ]]/Table1114[[#This Row],[Sales]]*100,0),0)&amp;"%"</f>
        <v>57%</v>
      </c>
      <c r="M6" s="27" t="str">
        <f>IF(Table1114[[#This Row],[Cost]]&gt;=1000000,TEXT(Table1114[[#This Row],[Cost]],"# ##0,00  \ M"),IF(Table1114[[#This Row],[Cost]]&gt;=1000,TEXT(Table1114[[#This Row],[Cost]],"0 \ K"),TEXT(Table1114[[#This Row],[Cost]],"0")))</f>
        <v>35 K</v>
      </c>
      <c r="N6" s="27" t="str">
        <f>IF(Table1114[[#This Row],[Gross Profit ]]&gt;=1000000,TEXT(Table1114[[#This Row],[Gross Profit ]],"# ##0,00  \ M"),IF(Table1114[[#This Row],[Gross Profit ]]&gt;=1000,TEXT(Table1114[[#This Row],[Gross Profit ]],"0 \ K"),TEXT(Table1114[[#This Row],[Gross Profit ]],"0")))</f>
        <v>46 K</v>
      </c>
      <c r="O6" s="27" t="str">
        <f>IF(Table1114[[#This Row],[Sales]]&gt;=1000000,TEXT(Table1114[[#This Row],[Sales]],"# ##0,00  \ M"),IF(Table1114[[#This Row],[Sales]]&gt;=1000,TEXT(Table1114[[#This Row],[Sales]],"0 \ K"),TEXT(Table1114[[#This Row],[Sales]],"0")))</f>
        <v>81 K</v>
      </c>
    </row>
    <row r="7" spans="2:15" x14ac:dyDescent="0.35">
      <c r="B7" s="7" t="s">
        <v>80</v>
      </c>
      <c r="C7" s="5" t="s">
        <v>72</v>
      </c>
      <c r="F7" s="5"/>
      <c r="G7" s="30">
        <f t="shared" si="0"/>
        <v>6001433</v>
      </c>
      <c r="H7" s="29">
        <f t="shared" si="1"/>
        <v>82538.279999999984</v>
      </c>
      <c r="I7" s="29">
        <f t="shared" si="2"/>
        <v>36857.680000000008</v>
      </c>
      <c r="J7" s="28">
        <v>20000</v>
      </c>
      <c r="K7" s="29">
        <f t="shared" si="3"/>
        <v>119395.95999999999</v>
      </c>
      <c r="L7" s="21" t="str">
        <f>IFERROR(ROUND(Table1114[[#This Row],[Gross Profit ]]/Table1114[[#This Row],[Sales]]*100,0),0)&amp;"%"</f>
        <v>31%</v>
      </c>
      <c r="M7" s="21" t="str">
        <f>IF(Table1114[[#This Row],[Cost]]&gt;=1000000,TEXT(Table1114[[#This Row],[Cost]],"# ##0,00  \ M"),IF(Table1114[[#This Row],[Cost]]&gt;=1000,TEXT(Table1114[[#This Row],[Cost]],"0 \ K"),TEXT(Table1114[[#This Row],[Cost]],"0")))</f>
        <v>83 K</v>
      </c>
      <c r="N7" s="21" t="str">
        <f>IF(Table1114[[#This Row],[Gross Profit ]]&gt;=1000000,TEXT(Table1114[[#This Row],[Gross Profit ]],"# ##0,00  \ M"),IF(Table1114[[#This Row],[Gross Profit ]]&gt;=1000,TEXT(Table1114[[#This Row],[Gross Profit ]],"0 \ K"),TEXT(Table1114[[#This Row],[Gross Profit ]],"0")))</f>
        <v>37 K</v>
      </c>
      <c r="O7" s="21" t="str">
        <f>IF(Table1114[[#This Row],[Sales]]&gt;=1000000,TEXT(Table1114[[#This Row],[Sales]],"# ##0,00  \ M"),IF(Table1114[[#This Row],[Sales]]&gt;=1000,TEXT(Table1114[[#This Row],[Sales]],"0 \ K"),TEXT(Table1114[[#This Row],[Sales]],"0")))</f>
        <v>119 K</v>
      </c>
    </row>
    <row r="8" spans="2:15" x14ac:dyDescent="0.35">
      <c r="B8" s="7" t="s">
        <v>68</v>
      </c>
      <c r="C8" s="5" t="s">
        <v>72</v>
      </c>
      <c r="G8" s="30">
        <f t="shared" si="0"/>
        <v>6001736</v>
      </c>
      <c r="H8" s="29">
        <f t="shared" si="1"/>
        <v>62218.37999999999</v>
      </c>
      <c r="I8" s="29">
        <f t="shared" si="2"/>
        <v>35969.020000000004</v>
      </c>
      <c r="J8" s="28">
        <v>20000</v>
      </c>
      <c r="K8" s="29">
        <f t="shared" si="3"/>
        <v>98187.4</v>
      </c>
      <c r="L8" s="21" t="str">
        <f>IFERROR(ROUND(Table1114[[#This Row],[Gross Profit ]]/Table1114[[#This Row],[Sales]]*100,0),0)&amp;"%"</f>
        <v>37%</v>
      </c>
      <c r="M8" s="21" t="str">
        <f>IF(Table1114[[#This Row],[Cost]]&gt;=1000000,TEXT(Table1114[[#This Row],[Cost]],"# ##0,00  \ M"),IF(Table1114[[#This Row],[Cost]]&gt;=1000,TEXT(Table1114[[#This Row],[Cost]],"0 \ K"),TEXT(Table1114[[#This Row],[Cost]],"0")))</f>
        <v>62 K</v>
      </c>
      <c r="N8" s="21" t="str">
        <f>IF(Table1114[[#This Row],[Gross Profit ]]&gt;=1000000,TEXT(Table1114[[#This Row],[Gross Profit ]],"# ##0,00  \ M"),IF(Table1114[[#This Row],[Gross Profit ]]&gt;=1000,TEXT(Table1114[[#This Row],[Gross Profit ]],"0 \ K"),TEXT(Table1114[[#This Row],[Gross Profit ]],"0")))</f>
        <v>36 K</v>
      </c>
      <c r="O8" s="21" t="str">
        <f>IF(Table1114[[#This Row],[Sales]]&gt;=1000000,TEXT(Table1114[[#This Row],[Sales]],"# ##0,00  \ M"),IF(Table1114[[#This Row],[Sales]]&gt;=1000,TEXT(Table1114[[#This Row],[Sales]],"0 \ K"),TEXT(Table1114[[#This Row],[Sales]],"0")))</f>
        <v>98 K</v>
      </c>
    </row>
    <row r="9" spans="2:15" x14ac:dyDescent="0.35">
      <c r="B9" s="7" t="s">
        <v>69</v>
      </c>
      <c r="C9" s="5" t="s">
        <v>72</v>
      </c>
      <c r="G9" s="30">
        <f t="shared" si="0"/>
        <v>3013886</v>
      </c>
      <c r="H9" s="29">
        <f t="shared" si="1"/>
        <v>28839.1</v>
      </c>
      <c r="I9" s="29">
        <f t="shared" si="2"/>
        <v>33241.780000000006</v>
      </c>
      <c r="J9" s="28">
        <v>20000</v>
      </c>
      <c r="K9" s="29">
        <f t="shared" si="3"/>
        <v>62080.880000000012</v>
      </c>
      <c r="L9" s="21" t="str">
        <f>IFERROR(ROUND(Table1114[[#This Row],[Gross Profit ]]/Table1114[[#This Row],[Sales]]*100,0),0)&amp;"%"</f>
        <v>54%</v>
      </c>
      <c r="M9" s="21" t="str">
        <f>IF(Table1114[[#This Row],[Cost]]&gt;=1000000,TEXT(Table1114[[#This Row],[Cost]],"# ##0,00  \ M"),IF(Table1114[[#This Row],[Cost]]&gt;=1000,TEXT(Table1114[[#This Row],[Cost]],"0 \ K"),TEXT(Table1114[[#This Row],[Cost]],"0")))</f>
        <v>29 K</v>
      </c>
      <c r="N9" s="21" t="str">
        <f>IF(Table1114[[#This Row],[Gross Profit ]]&gt;=1000000,TEXT(Table1114[[#This Row],[Gross Profit ]],"# ##0,00  \ M"),IF(Table1114[[#This Row],[Gross Profit ]]&gt;=1000,TEXT(Table1114[[#This Row],[Gross Profit ]],"0 \ K"),TEXT(Table1114[[#This Row],[Gross Profit ]],"0")))</f>
        <v>33 K</v>
      </c>
      <c r="O9" s="21" t="str">
        <f>IF(Table1114[[#This Row],[Sales]]&gt;=1000000,TEXT(Table1114[[#This Row],[Sales]],"# ##0,00  \ M"),IF(Table1114[[#This Row],[Sales]]&gt;=1000,TEXT(Table1114[[#This Row],[Sales]],"0 \ K"),TEXT(Table1114[[#This Row],[Sales]],"0")))</f>
        <v>62 K</v>
      </c>
    </row>
    <row r="10" spans="2:15" x14ac:dyDescent="0.35">
      <c r="G10" s="30">
        <f t="shared" si="0"/>
        <v>3014231</v>
      </c>
      <c r="H10" s="29">
        <f t="shared" si="1"/>
        <v>20339.139999999996</v>
      </c>
      <c r="I10" s="29">
        <f t="shared" si="2"/>
        <v>28741.62</v>
      </c>
      <c r="J10" s="28">
        <v>20000</v>
      </c>
      <c r="K10" s="29">
        <f t="shared" si="3"/>
        <v>49080.76</v>
      </c>
      <c r="L10" s="21" t="str">
        <f>IFERROR(ROUND(Table1114[[#This Row],[Gross Profit ]]/Table1114[[#This Row],[Sales]]*100,0),0)&amp;"%"</f>
        <v>59%</v>
      </c>
      <c r="M10" s="21" t="str">
        <f>IF(Table1114[[#This Row],[Cost]]&gt;=1000000,TEXT(Table1114[[#This Row],[Cost]],"# ##0,00  \ M"),IF(Table1114[[#This Row],[Cost]]&gt;=1000,TEXT(Table1114[[#This Row],[Cost]],"0 \ K"),TEXT(Table1114[[#This Row],[Cost]],"0")))</f>
        <v>20 K</v>
      </c>
      <c r="N10" s="21" t="str">
        <f>IF(Table1114[[#This Row],[Gross Profit ]]&gt;=1000000,TEXT(Table1114[[#This Row],[Gross Profit ]],"# ##0,00  \ M"),IF(Table1114[[#This Row],[Gross Profit ]]&gt;=1000,TEXT(Table1114[[#This Row],[Gross Profit ]],"0 \ K"),TEXT(Table1114[[#This Row],[Gross Profit ]],"0")))</f>
        <v>29 K</v>
      </c>
      <c r="O10" s="21" t="str">
        <f>IF(Table1114[[#This Row],[Sales]]&gt;=1000000,TEXT(Table1114[[#This Row],[Sales]],"# ##0,00  \ M"),IF(Table1114[[#This Row],[Sales]]&gt;=1000,TEXT(Table1114[[#This Row],[Sales]],"0 \ K"),TEXT(Table1114[[#This Row],[Sales]],"0")))</f>
        <v>49 K</v>
      </c>
    </row>
    <row r="11" spans="2:15" x14ac:dyDescent="0.35">
      <c r="B11" s="7" t="s">
        <v>76</v>
      </c>
      <c r="C11" s="5" t="s">
        <v>94</v>
      </c>
      <c r="D11" s="5" t="s">
        <v>79</v>
      </c>
      <c r="E11" s="5" t="s">
        <v>95</v>
      </c>
      <c r="G11" s="30">
        <f t="shared" si="0"/>
        <v>2632</v>
      </c>
      <c r="H11" s="29">
        <f t="shared" si="1"/>
        <v>66643.739999999991</v>
      </c>
      <c r="I11" s="29">
        <f t="shared" si="2"/>
        <v>26898.320000000007</v>
      </c>
      <c r="J11" s="28">
        <v>20000</v>
      </c>
      <c r="K11" s="29">
        <f t="shared" si="3"/>
        <v>93542.06</v>
      </c>
      <c r="L11" s="21" t="str">
        <f>IFERROR(ROUND(Table1114[[#This Row],[Gross Profit ]]/Table1114[[#This Row],[Sales]]*100,0),0)&amp;"%"</f>
        <v>29%</v>
      </c>
      <c r="M11" s="21" t="str">
        <f>IF(Table1114[[#This Row],[Cost]]&gt;=1000000,TEXT(Table1114[[#This Row],[Cost]],"# ##0,00  \ M"),IF(Table1114[[#This Row],[Cost]]&gt;=1000,TEXT(Table1114[[#This Row],[Cost]],"0 \ K"),TEXT(Table1114[[#This Row],[Cost]],"0")))</f>
        <v>67 K</v>
      </c>
      <c r="N11" s="21" t="str">
        <f>IF(Table1114[[#This Row],[Gross Profit ]]&gt;=1000000,TEXT(Table1114[[#This Row],[Gross Profit ]],"# ##0,00  \ M"),IF(Table1114[[#This Row],[Gross Profit ]]&gt;=1000,TEXT(Table1114[[#This Row],[Gross Profit ]],"0 \ K"),TEXT(Table1114[[#This Row],[Gross Profit ]],"0")))</f>
        <v>27 K</v>
      </c>
      <c r="O11" s="21" t="str">
        <f>IF(Table1114[[#This Row],[Sales]]&gt;=1000000,TEXT(Table1114[[#This Row],[Sales]],"# ##0,00  \ M"),IF(Table1114[[#This Row],[Sales]]&gt;=1000,TEXT(Table1114[[#This Row],[Sales]],"0 \ K"),TEXT(Table1114[[#This Row],[Sales]],"0")))</f>
        <v>94 K</v>
      </c>
    </row>
    <row r="12" spans="2:15" x14ac:dyDescent="0.35">
      <c r="B12" s="9">
        <v>6001247</v>
      </c>
      <c r="C12" s="8">
        <v>598087.04</v>
      </c>
      <c r="D12" s="8">
        <v>196683.24000000002</v>
      </c>
      <c r="E12" s="8">
        <v>794770.28</v>
      </c>
      <c r="G12" s="30">
        <f t="shared" si="0"/>
        <v>3014196</v>
      </c>
      <c r="H12" s="29">
        <f t="shared" si="1"/>
        <v>18913.64</v>
      </c>
      <c r="I12" s="29">
        <f t="shared" si="2"/>
        <v>26816.02</v>
      </c>
      <c r="J12" s="28">
        <v>20000</v>
      </c>
      <c r="K12" s="29">
        <f t="shared" si="3"/>
        <v>45729.66</v>
      </c>
      <c r="L12" s="21" t="str">
        <f>IFERROR(ROUND(Table1114[[#This Row],[Gross Profit ]]/Table1114[[#This Row],[Sales]]*100,0),0)&amp;"%"</f>
        <v>59%</v>
      </c>
      <c r="M12" s="21" t="str">
        <f>IF(Table1114[[#This Row],[Cost]]&gt;=1000000,TEXT(Table1114[[#This Row],[Cost]],"# ##0,00  \ M"),IF(Table1114[[#This Row],[Cost]]&gt;=1000,TEXT(Table1114[[#This Row],[Cost]],"0 \ K"),TEXT(Table1114[[#This Row],[Cost]],"0")))</f>
        <v>19 K</v>
      </c>
      <c r="N12" s="21" t="str">
        <f>IF(Table1114[[#This Row],[Gross Profit ]]&gt;=1000000,TEXT(Table1114[[#This Row],[Gross Profit ]],"# ##0,00  \ M"),IF(Table1114[[#This Row],[Gross Profit ]]&gt;=1000,TEXT(Table1114[[#This Row],[Gross Profit ]],"0 \ K"),TEXT(Table1114[[#This Row],[Gross Profit ]],"0")))</f>
        <v>27 K</v>
      </c>
      <c r="O12" s="21" t="str">
        <f>IF(Table1114[[#This Row],[Sales]]&gt;=1000000,TEXT(Table1114[[#This Row],[Sales]],"# ##0,00  \ M"),IF(Table1114[[#This Row],[Sales]]&gt;=1000,TEXT(Table1114[[#This Row],[Sales]],"0 \ K"),TEXT(Table1114[[#This Row],[Sales]],"0")))</f>
        <v>46 K</v>
      </c>
    </row>
    <row r="13" spans="2:15" x14ac:dyDescent="0.35">
      <c r="B13" s="9">
        <v>3014607</v>
      </c>
      <c r="C13" s="8">
        <v>34899.9</v>
      </c>
      <c r="D13" s="8">
        <v>45810.979999999996</v>
      </c>
      <c r="E13" s="8">
        <v>80710.880000000005</v>
      </c>
      <c r="G13" s="30">
        <f t="shared" si="0"/>
        <v>100611</v>
      </c>
      <c r="H13" s="29">
        <f t="shared" si="1"/>
        <v>11002.199999999999</v>
      </c>
      <c r="I13" s="29">
        <f t="shared" si="2"/>
        <v>23979.799999999992</v>
      </c>
      <c r="J13" s="28">
        <v>20000</v>
      </c>
      <c r="K13" s="29">
        <f t="shared" si="3"/>
        <v>34981.999999999993</v>
      </c>
      <c r="L13" s="21" t="str">
        <f>IFERROR(ROUND(Table1114[[#This Row],[Gross Profit ]]/Table1114[[#This Row],[Sales]]*100,0),0)&amp;"%"</f>
        <v>69%</v>
      </c>
      <c r="M13" s="21" t="str">
        <f>IF(Table1114[[#This Row],[Cost]]&gt;=1000000,TEXT(Table1114[[#This Row],[Cost]],"# ##0,00  \ M"),IF(Table1114[[#This Row],[Cost]]&gt;=1000,TEXT(Table1114[[#This Row],[Cost]],"0 \ K"),TEXT(Table1114[[#This Row],[Cost]],"0")))</f>
        <v>11 K</v>
      </c>
      <c r="N13" s="21" t="str">
        <f>IF(Table1114[[#This Row],[Gross Profit ]]&gt;=1000000,TEXT(Table1114[[#This Row],[Gross Profit ]],"# ##0,00  \ M"),IF(Table1114[[#This Row],[Gross Profit ]]&gt;=1000,TEXT(Table1114[[#This Row],[Gross Profit ]],"0 \ K"),TEXT(Table1114[[#This Row],[Gross Profit ]],"0")))</f>
        <v>24 K</v>
      </c>
      <c r="O13" s="21" t="str">
        <f>IF(Table1114[[#This Row],[Sales]]&gt;=1000000,TEXT(Table1114[[#This Row],[Sales]],"# ##0,00  \ M"),IF(Table1114[[#This Row],[Sales]]&gt;=1000,TEXT(Table1114[[#This Row],[Sales]],"0 \ K"),TEXT(Table1114[[#This Row],[Sales]],"0")))</f>
        <v>35 K</v>
      </c>
    </row>
    <row r="14" spans="2:15" x14ac:dyDescent="0.35">
      <c r="B14" s="9">
        <v>6001433</v>
      </c>
      <c r="C14" s="8">
        <v>82538.279999999984</v>
      </c>
      <c r="D14" s="8">
        <v>36857.680000000008</v>
      </c>
      <c r="E14" s="8">
        <v>119395.95999999999</v>
      </c>
      <c r="G14" s="30">
        <f t="shared" si="0"/>
        <v>3014532</v>
      </c>
      <c r="H14" s="29">
        <f t="shared" si="1"/>
        <v>28775.06</v>
      </c>
      <c r="I14" s="29">
        <f t="shared" si="2"/>
        <v>23977.66</v>
      </c>
      <c r="J14" s="28">
        <v>20000</v>
      </c>
      <c r="K14" s="29">
        <f t="shared" si="3"/>
        <v>52752.72</v>
      </c>
      <c r="L14" s="21" t="str">
        <f>IFERROR(ROUND(Table1114[[#This Row],[Gross Profit ]]/Table1114[[#This Row],[Sales]]*100,0),0)&amp;"%"</f>
        <v>45%</v>
      </c>
      <c r="M14" s="21" t="str">
        <f>IF(Table1114[[#This Row],[Cost]]&gt;=1000000,TEXT(Table1114[[#This Row],[Cost]],"# ##0,00  \ M"),IF(Table1114[[#This Row],[Cost]]&gt;=1000,TEXT(Table1114[[#This Row],[Cost]],"0 \ K"),TEXT(Table1114[[#This Row],[Cost]],"0")))</f>
        <v>29 K</v>
      </c>
      <c r="N14" s="21" t="str">
        <f>IF(Table1114[[#This Row],[Gross Profit ]]&gt;=1000000,TEXT(Table1114[[#This Row],[Gross Profit ]],"# ##0,00  \ M"),IF(Table1114[[#This Row],[Gross Profit ]]&gt;=1000,TEXT(Table1114[[#This Row],[Gross Profit ]],"0 \ K"),TEXT(Table1114[[#This Row],[Gross Profit ]],"0")))</f>
        <v>24 K</v>
      </c>
      <c r="O14" s="21" t="str">
        <f>IF(Table1114[[#This Row],[Sales]]&gt;=1000000,TEXT(Table1114[[#This Row],[Sales]],"# ##0,00  \ M"),IF(Table1114[[#This Row],[Sales]]&gt;=1000,TEXT(Table1114[[#This Row],[Sales]],"0 \ K"),TEXT(Table1114[[#This Row],[Sales]],"0")))</f>
        <v>53 K</v>
      </c>
    </row>
    <row r="15" spans="2:15" x14ac:dyDescent="0.35">
      <c r="B15" s="9">
        <v>6001736</v>
      </c>
      <c r="C15" s="8">
        <v>62218.37999999999</v>
      </c>
      <c r="D15" s="8">
        <v>35969.020000000004</v>
      </c>
      <c r="E15" s="8">
        <v>98187.4</v>
      </c>
      <c r="G15" s="30">
        <f t="shared" si="0"/>
        <v>3014475</v>
      </c>
      <c r="H15" s="29">
        <f t="shared" si="1"/>
        <v>47876.679999999986</v>
      </c>
      <c r="I15" s="29">
        <f t="shared" si="2"/>
        <v>22951.499999999996</v>
      </c>
      <c r="J15" s="28">
        <v>20000</v>
      </c>
      <c r="K15" s="29">
        <f t="shared" si="3"/>
        <v>70828.180000000008</v>
      </c>
      <c r="L15" s="21" t="str">
        <f>IFERROR(ROUND(Table1114[[#This Row],[Gross Profit ]]/Table1114[[#This Row],[Sales]]*100,0),0)&amp;"%"</f>
        <v>32%</v>
      </c>
      <c r="M15" s="21" t="str">
        <f>IF(Table1114[[#This Row],[Cost]]&gt;=1000000,TEXT(Table1114[[#This Row],[Cost]],"# ##0,00  \ M"),IF(Table1114[[#This Row],[Cost]]&gt;=1000,TEXT(Table1114[[#This Row],[Cost]],"0 \ K"),TEXT(Table1114[[#This Row],[Cost]],"0")))</f>
        <v>48 K</v>
      </c>
      <c r="N15" s="21" t="str">
        <f>IF(Table1114[[#This Row],[Gross Profit ]]&gt;=1000000,TEXT(Table1114[[#This Row],[Gross Profit ]],"# ##0,00  \ M"),IF(Table1114[[#This Row],[Gross Profit ]]&gt;=1000,TEXT(Table1114[[#This Row],[Gross Profit ]],"0 \ K"),TEXT(Table1114[[#This Row],[Gross Profit ]],"0")))</f>
        <v>23 K</v>
      </c>
      <c r="O15" s="21" t="str">
        <f>IF(Table1114[[#This Row],[Sales]]&gt;=1000000,TEXT(Table1114[[#This Row],[Sales]],"# ##0,00  \ M"),IF(Table1114[[#This Row],[Sales]]&gt;=1000,TEXT(Table1114[[#This Row],[Sales]],"0 \ K"),TEXT(Table1114[[#This Row],[Sales]],"0")))</f>
        <v>71 K</v>
      </c>
    </row>
    <row r="16" spans="2:15" x14ac:dyDescent="0.35">
      <c r="B16" s="9">
        <v>3013886</v>
      </c>
      <c r="C16" s="8">
        <v>28839.1</v>
      </c>
      <c r="D16" s="8">
        <v>33241.780000000006</v>
      </c>
      <c r="E16" s="8">
        <v>62080.880000000012</v>
      </c>
      <c r="G16" s="30">
        <f t="shared" si="0"/>
        <v>3014677</v>
      </c>
      <c r="H16" s="29">
        <f t="shared" si="1"/>
        <v>22764.979999999996</v>
      </c>
      <c r="I16" s="29">
        <f t="shared" si="2"/>
        <v>22382.9</v>
      </c>
      <c r="J16" s="28">
        <v>20000</v>
      </c>
      <c r="K16" s="29">
        <f t="shared" si="3"/>
        <v>45147.880000000005</v>
      </c>
      <c r="L16" s="21" t="str">
        <f>IFERROR(ROUND(Table1114[[#This Row],[Gross Profit ]]/Table1114[[#This Row],[Sales]]*100,0),0)&amp;"%"</f>
        <v>50%</v>
      </c>
      <c r="M16" s="21" t="str">
        <f>IF(Table1114[[#This Row],[Cost]]&gt;=1000000,TEXT(Table1114[[#This Row],[Cost]],"# ##0,00  \ M"),IF(Table1114[[#This Row],[Cost]]&gt;=1000,TEXT(Table1114[[#This Row],[Cost]],"0 \ K"),TEXT(Table1114[[#This Row],[Cost]],"0")))</f>
        <v>23 K</v>
      </c>
      <c r="N16" s="21" t="str">
        <f>IF(Table1114[[#This Row],[Gross Profit ]]&gt;=1000000,TEXT(Table1114[[#This Row],[Gross Profit ]],"# ##0,00  \ M"),IF(Table1114[[#This Row],[Gross Profit ]]&gt;=1000,TEXT(Table1114[[#This Row],[Gross Profit ]],"0 \ K"),TEXT(Table1114[[#This Row],[Gross Profit ]],"0")))</f>
        <v>22 K</v>
      </c>
      <c r="O16" s="21" t="str">
        <f>IF(Table1114[[#This Row],[Sales]]&gt;=1000000,TEXT(Table1114[[#This Row],[Sales]],"# ##0,00  \ M"),IF(Table1114[[#This Row],[Sales]]&gt;=1000,TEXT(Table1114[[#This Row],[Sales]],"0 \ K"),TEXT(Table1114[[#This Row],[Sales]],"0")))</f>
        <v>45 K</v>
      </c>
    </row>
    <row r="17" spans="2:15" x14ac:dyDescent="0.35">
      <c r="B17" s="9">
        <v>3014231</v>
      </c>
      <c r="C17" s="8">
        <v>20339.139999999996</v>
      </c>
      <c r="D17" s="8">
        <v>28741.62</v>
      </c>
      <c r="E17" s="8">
        <v>49080.76</v>
      </c>
      <c r="G17" s="30">
        <f t="shared" si="0"/>
        <v>3014899</v>
      </c>
      <c r="H17" s="29">
        <f t="shared" si="1"/>
        <v>89234.84</v>
      </c>
      <c r="I17" s="29">
        <f t="shared" si="2"/>
        <v>19982.400000000001</v>
      </c>
      <c r="J17" s="28">
        <v>20000</v>
      </c>
      <c r="K17" s="29">
        <f t="shared" si="3"/>
        <v>109217.23999999999</v>
      </c>
      <c r="L17" s="21" t="str">
        <f>IFERROR(ROUND(Table1114[[#This Row],[Gross Profit ]]/Table1114[[#This Row],[Sales]]*100,0),0)&amp;"%"</f>
        <v>18%</v>
      </c>
      <c r="M17" s="21" t="str">
        <f>IF(Table1114[[#This Row],[Cost]]&gt;=1000000,TEXT(Table1114[[#This Row],[Cost]],"# ##0,00  \ M"),IF(Table1114[[#This Row],[Cost]]&gt;=1000,TEXT(Table1114[[#This Row],[Cost]],"0 \ K"),TEXT(Table1114[[#This Row],[Cost]],"0")))</f>
        <v>89 K</v>
      </c>
      <c r="N17" s="21" t="str">
        <f>IF(Table1114[[#This Row],[Gross Profit ]]&gt;=1000000,TEXT(Table1114[[#This Row],[Gross Profit ]],"# ##0,00  \ M"),IF(Table1114[[#This Row],[Gross Profit ]]&gt;=1000,TEXT(Table1114[[#This Row],[Gross Profit ]],"0 \ K"),TEXT(Table1114[[#This Row],[Gross Profit ]],"0")))</f>
        <v>20 K</v>
      </c>
      <c r="O17" s="21" t="str">
        <f>IF(Table1114[[#This Row],[Sales]]&gt;=1000000,TEXT(Table1114[[#This Row],[Sales]],"# ##0,00  \ M"),IF(Table1114[[#This Row],[Sales]]&gt;=1000,TEXT(Table1114[[#This Row],[Sales]],"0 \ K"),TEXT(Table1114[[#This Row],[Sales]],"0")))</f>
        <v>109 K</v>
      </c>
    </row>
    <row r="18" spans="2:15" x14ac:dyDescent="0.35">
      <c r="B18" s="9">
        <v>2632</v>
      </c>
      <c r="C18" s="8">
        <v>66643.739999999991</v>
      </c>
      <c r="D18" s="8">
        <v>26898.320000000007</v>
      </c>
      <c r="E18" s="8">
        <v>93542.06</v>
      </c>
      <c r="G18" s="30">
        <f t="shared" si="0"/>
        <v>3014251</v>
      </c>
      <c r="H18" s="29">
        <f t="shared" si="1"/>
        <v>14009.579999999998</v>
      </c>
      <c r="I18" s="29">
        <f t="shared" si="2"/>
        <v>19936.999999999993</v>
      </c>
      <c r="J18" s="28">
        <v>20000</v>
      </c>
      <c r="K18" s="29">
        <f t="shared" si="3"/>
        <v>33946.58</v>
      </c>
      <c r="L18" s="21" t="str">
        <f>IFERROR(ROUND(Table1114[[#This Row],[Gross Profit ]]/Table1114[[#This Row],[Sales]]*100,0),0)&amp;"%"</f>
        <v>59%</v>
      </c>
      <c r="M18" s="21" t="str">
        <f>IF(Table1114[[#This Row],[Cost]]&gt;=1000000,TEXT(Table1114[[#This Row],[Cost]],"# ##0,00  \ M"),IF(Table1114[[#This Row],[Cost]]&gt;=1000,TEXT(Table1114[[#This Row],[Cost]],"0 \ K"),TEXT(Table1114[[#This Row],[Cost]],"0")))</f>
        <v>14 K</v>
      </c>
      <c r="N18" s="21" t="str">
        <f>IF(Table1114[[#This Row],[Gross Profit ]]&gt;=1000000,TEXT(Table1114[[#This Row],[Gross Profit ]],"# ##0,00  \ M"),IF(Table1114[[#This Row],[Gross Profit ]]&gt;=1000,TEXT(Table1114[[#This Row],[Gross Profit ]],"0 \ K"),TEXT(Table1114[[#This Row],[Gross Profit ]],"0")))</f>
        <v>20 K</v>
      </c>
      <c r="O18" s="21" t="str">
        <f>IF(Table1114[[#This Row],[Sales]]&gt;=1000000,TEXT(Table1114[[#This Row],[Sales]],"# ##0,00  \ M"),IF(Table1114[[#This Row],[Sales]]&gt;=1000,TEXT(Table1114[[#This Row],[Sales]],"0 \ K"),TEXT(Table1114[[#This Row],[Sales]],"0")))</f>
        <v>34 K</v>
      </c>
    </row>
    <row r="19" spans="2:15" x14ac:dyDescent="0.35">
      <c r="B19" s="9">
        <v>3014196</v>
      </c>
      <c r="C19" s="8">
        <v>18913.64</v>
      </c>
      <c r="D19" s="8">
        <v>26816.02</v>
      </c>
      <c r="E19" s="8">
        <v>45729.66</v>
      </c>
      <c r="G19" s="30">
        <f t="shared" si="0"/>
        <v>3013395</v>
      </c>
      <c r="H19" s="29">
        <f t="shared" si="1"/>
        <v>9737.1914779899998</v>
      </c>
      <c r="I19" s="29">
        <f t="shared" si="2"/>
        <v>18055.761048417</v>
      </c>
      <c r="J19" s="28">
        <v>20000</v>
      </c>
      <c r="K19" s="29">
        <f t="shared" si="3"/>
        <v>27792.952526407</v>
      </c>
      <c r="L19" s="21" t="str">
        <f>IFERROR(ROUND(Table1114[[#This Row],[Gross Profit ]]/Table1114[[#This Row],[Sales]]*100,0),0)&amp;"%"</f>
        <v>65%</v>
      </c>
      <c r="M19" s="21" t="str">
        <f>IF(Table1114[[#This Row],[Cost]]&gt;=1000000,TEXT(Table1114[[#This Row],[Cost]],"# ##0,00  \ M"),IF(Table1114[[#This Row],[Cost]]&gt;=1000,TEXT(Table1114[[#This Row],[Cost]],"0 \ K"),TEXT(Table1114[[#This Row],[Cost]],"0")))</f>
        <v>10 K</v>
      </c>
      <c r="N19" s="21" t="str">
        <f>IF(Table1114[[#This Row],[Gross Profit ]]&gt;=1000000,TEXT(Table1114[[#This Row],[Gross Profit ]],"# ##0,00  \ M"),IF(Table1114[[#This Row],[Gross Profit ]]&gt;=1000,TEXT(Table1114[[#This Row],[Gross Profit ]],"0 \ K"),TEXT(Table1114[[#This Row],[Gross Profit ]],"0")))</f>
        <v>18 K</v>
      </c>
      <c r="O19" s="21" t="str">
        <f>IF(Table1114[[#This Row],[Sales]]&gt;=1000000,TEXT(Table1114[[#This Row],[Sales]],"# ##0,00  \ M"),IF(Table1114[[#This Row],[Sales]]&gt;=1000,TEXT(Table1114[[#This Row],[Sales]],"0 \ K"),TEXT(Table1114[[#This Row],[Sales]],"0")))</f>
        <v>28 K</v>
      </c>
    </row>
    <row r="20" spans="2:15" x14ac:dyDescent="0.35">
      <c r="B20" s="9">
        <v>100611</v>
      </c>
      <c r="C20" s="8">
        <v>11002.199999999999</v>
      </c>
      <c r="D20" s="8">
        <v>23979.799999999992</v>
      </c>
      <c r="E20" s="8">
        <v>34981.999999999993</v>
      </c>
      <c r="G20" s="30">
        <f t="shared" ref="G20:G24" si="4">B27</f>
        <v>3013812</v>
      </c>
      <c r="H20" s="29">
        <f t="shared" ref="H20:H24" si="5">SUMIF(B:B,G:G,C:C)</f>
        <v>27129.7</v>
      </c>
      <c r="I20" s="29">
        <f t="shared" ref="I20:I24" si="6">SUMIF(B:B,G:G,D:D)</f>
        <v>17880.939999999995</v>
      </c>
      <c r="J20" s="28">
        <v>20000</v>
      </c>
      <c r="K20" s="29">
        <f t="shared" ref="K20:K24" si="7">SUMIF(B:B,G:G,E:E)</f>
        <v>45010.64</v>
      </c>
      <c r="L20" s="21" t="str">
        <f>IFERROR(ROUND(Table1114[[#This Row],[Gross Profit ]]/Table1114[[#This Row],[Sales]]*100,0),0)&amp;"%"</f>
        <v>40%</v>
      </c>
      <c r="M20" s="21" t="str">
        <f>IF(Table1114[[#This Row],[Cost]]&gt;=1000000,TEXT(Table1114[[#This Row],[Cost]],"# ##0,00  \ M"),IF(Table1114[[#This Row],[Cost]]&gt;=1000,TEXT(Table1114[[#This Row],[Cost]],"0 \ K"),TEXT(Table1114[[#This Row],[Cost]],"0")))</f>
        <v>27 K</v>
      </c>
      <c r="N20" s="21" t="str">
        <f>IF(Table1114[[#This Row],[Gross Profit ]]&gt;=1000000,TEXT(Table1114[[#This Row],[Gross Profit ]],"# ##0,00  \ M"),IF(Table1114[[#This Row],[Gross Profit ]]&gt;=1000,TEXT(Table1114[[#This Row],[Gross Profit ]],"0 \ K"),TEXT(Table1114[[#This Row],[Gross Profit ]],"0")))</f>
        <v>18 K</v>
      </c>
      <c r="O20" s="21" t="str">
        <f>IF(Table1114[[#This Row],[Sales]]&gt;=1000000,TEXT(Table1114[[#This Row],[Sales]],"# ##0,00  \ M"),IF(Table1114[[#This Row],[Sales]]&gt;=1000,TEXT(Table1114[[#This Row],[Sales]],"0 \ K"),TEXT(Table1114[[#This Row],[Sales]],"0")))</f>
        <v>45 K</v>
      </c>
    </row>
    <row r="21" spans="2:15" x14ac:dyDescent="0.35">
      <c r="B21" s="9">
        <v>3014532</v>
      </c>
      <c r="C21" s="8">
        <v>28775.06</v>
      </c>
      <c r="D21" s="8">
        <v>23977.66</v>
      </c>
      <c r="E21" s="8">
        <v>52752.72</v>
      </c>
      <c r="G21" s="30">
        <f t="shared" si="4"/>
        <v>6001350</v>
      </c>
      <c r="H21" s="29">
        <f t="shared" si="5"/>
        <v>18107.86</v>
      </c>
      <c r="I21" s="29">
        <f t="shared" si="6"/>
        <v>17863.82</v>
      </c>
      <c r="J21" s="28">
        <v>20000</v>
      </c>
      <c r="K21" s="29">
        <f t="shared" si="7"/>
        <v>35971.68</v>
      </c>
      <c r="L21" s="21" t="str">
        <f>IFERROR(ROUND(Table1114[[#This Row],[Gross Profit ]]/Table1114[[#This Row],[Sales]]*100,0),0)&amp;"%"</f>
        <v>50%</v>
      </c>
      <c r="M21" s="21" t="str">
        <f>IF(Table1114[[#This Row],[Cost]]&gt;=1000000,TEXT(Table1114[[#This Row],[Cost]],"# ##0,00  \ M"),IF(Table1114[[#This Row],[Cost]]&gt;=1000,TEXT(Table1114[[#This Row],[Cost]],"0 \ K"),TEXT(Table1114[[#This Row],[Cost]],"0")))</f>
        <v>18 K</v>
      </c>
      <c r="N21" s="21" t="str">
        <f>IF(Table1114[[#This Row],[Gross Profit ]]&gt;=1000000,TEXT(Table1114[[#This Row],[Gross Profit ]],"# ##0,00  \ M"),IF(Table1114[[#This Row],[Gross Profit ]]&gt;=1000,TEXT(Table1114[[#This Row],[Gross Profit ]],"0 \ K"),TEXT(Table1114[[#This Row],[Gross Profit ]],"0")))</f>
        <v>18 K</v>
      </c>
      <c r="O21" s="21" t="str">
        <f>IF(Table1114[[#This Row],[Sales]]&gt;=1000000,TEXT(Table1114[[#This Row],[Sales]],"# ##0,00  \ M"),IF(Table1114[[#This Row],[Sales]]&gt;=1000,TEXT(Table1114[[#This Row],[Sales]],"0 \ K"),TEXT(Table1114[[#This Row],[Sales]],"0")))</f>
        <v>36 K</v>
      </c>
    </row>
    <row r="22" spans="2:15" x14ac:dyDescent="0.35">
      <c r="B22" s="9">
        <v>3014475</v>
      </c>
      <c r="C22" s="8">
        <v>47876.679999999986</v>
      </c>
      <c r="D22" s="8">
        <v>22951.499999999996</v>
      </c>
      <c r="E22" s="8">
        <v>70828.180000000008</v>
      </c>
      <c r="G22" s="30">
        <f t="shared" si="4"/>
        <v>3014377</v>
      </c>
      <c r="H22" s="29">
        <f t="shared" si="5"/>
        <v>32901.68</v>
      </c>
      <c r="I22" s="29">
        <f t="shared" si="6"/>
        <v>17666.439999999995</v>
      </c>
      <c r="J22" s="28">
        <v>20000</v>
      </c>
      <c r="K22" s="29">
        <f t="shared" si="7"/>
        <v>50568.12</v>
      </c>
      <c r="L22" s="21" t="str">
        <f>IFERROR(ROUND(Table1114[[#This Row],[Gross Profit ]]/Table1114[[#This Row],[Sales]]*100,0),0)&amp;"%"</f>
        <v>35%</v>
      </c>
      <c r="M22" s="21" t="str">
        <f>IF(Table1114[[#This Row],[Cost]]&gt;=1000000,TEXT(Table1114[[#This Row],[Cost]],"# ##0,00  \ M"),IF(Table1114[[#This Row],[Cost]]&gt;=1000,TEXT(Table1114[[#This Row],[Cost]],"0 \ K"),TEXT(Table1114[[#This Row],[Cost]],"0")))</f>
        <v>33 K</v>
      </c>
      <c r="N22" s="21" t="str">
        <f>IF(Table1114[[#This Row],[Gross Profit ]]&gt;=1000000,TEXT(Table1114[[#This Row],[Gross Profit ]],"# ##0,00  \ M"),IF(Table1114[[#This Row],[Gross Profit ]]&gt;=1000,TEXT(Table1114[[#This Row],[Gross Profit ]],"0 \ K"),TEXT(Table1114[[#This Row],[Gross Profit ]],"0")))</f>
        <v>18 K</v>
      </c>
      <c r="O22" s="21" t="str">
        <f>IF(Table1114[[#This Row],[Sales]]&gt;=1000000,TEXT(Table1114[[#This Row],[Sales]],"# ##0,00  \ M"),IF(Table1114[[#This Row],[Sales]]&gt;=1000,TEXT(Table1114[[#This Row],[Sales]],"0 \ K"),TEXT(Table1114[[#This Row],[Sales]],"0")))</f>
        <v>51 K</v>
      </c>
    </row>
    <row r="23" spans="2:15" x14ac:dyDescent="0.35">
      <c r="B23" s="9">
        <v>3014677</v>
      </c>
      <c r="C23" s="8">
        <v>22764.979999999996</v>
      </c>
      <c r="D23" s="8">
        <v>22382.9</v>
      </c>
      <c r="E23" s="8">
        <v>45147.880000000005</v>
      </c>
      <c r="G23" s="30">
        <f t="shared" si="4"/>
        <v>3013412</v>
      </c>
      <c r="H23" s="29">
        <f t="shared" si="5"/>
        <v>10473.655546049999</v>
      </c>
      <c r="I23" s="29">
        <f t="shared" si="6"/>
        <v>17315.086867199996</v>
      </c>
      <c r="J23" s="28">
        <v>20000</v>
      </c>
      <c r="K23" s="29">
        <f t="shared" si="7"/>
        <v>27788.742413249995</v>
      </c>
      <c r="L23" s="21" t="str">
        <f>IFERROR(ROUND(Table1114[[#This Row],[Gross Profit ]]/Table1114[[#This Row],[Sales]]*100,0),0)&amp;"%"</f>
        <v>62%</v>
      </c>
      <c r="M23" s="21" t="str">
        <f>IF(Table1114[[#This Row],[Cost]]&gt;=1000000,TEXT(Table1114[[#This Row],[Cost]],"# ##0,00  \ M"),IF(Table1114[[#This Row],[Cost]]&gt;=1000,TEXT(Table1114[[#This Row],[Cost]],"0 \ K"),TEXT(Table1114[[#This Row],[Cost]],"0")))</f>
        <v>10 K</v>
      </c>
      <c r="N23" s="21" t="str">
        <f>IF(Table1114[[#This Row],[Gross Profit ]]&gt;=1000000,TEXT(Table1114[[#This Row],[Gross Profit ]],"# ##0,00  \ M"),IF(Table1114[[#This Row],[Gross Profit ]]&gt;=1000,TEXT(Table1114[[#This Row],[Gross Profit ]],"0 \ K"),TEXT(Table1114[[#This Row],[Gross Profit ]],"0")))</f>
        <v>17 K</v>
      </c>
      <c r="O23" s="21" t="str">
        <f>IF(Table1114[[#This Row],[Sales]]&gt;=1000000,TEXT(Table1114[[#This Row],[Sales]],"# ##0,00  \ M"),IF(Table1114[[#This Row],[Sales]]&gt;=1000,TEXT(Table1114[[#This Row],[Sales]],"0 \ K"),TEXT(Table1114[[#This Row],[Sales]],"0")))</f>
        <v>28 K</v>
      </c>
    </row>
    <row r="24" spans="2:15" x14ac:dyDescent="0.35">
      <c r="B24" s="9">
        <v>3014899</v>
      </c>
      <c r="C24" s="8">
        <v>89234.84</v>
      </c>
      <c r="D24" s="8">
        <v>19982.400000000001</v>
      </c>
      <c r="E24" s="8">
        <v>109217.23999999999</v>
      </c>
      <c r="G24" s="30">
        <f t="shared" si="4"/>
        <v>6000468</v>
      </c>
      <c r="H24" s="29">
        <f t="shared" si="5"/>
        <v>27053.320000000003</v>
      </c>
      <c r="I24" s="29">
        <f t="shared" si="6"/>
        <v>15956.639999999998</v>
      </c>
      <c r="J24" s="28">
        <v>20000</v>
      </c>
      <c r="K24" s="29">
        <f t="shared" si="7"/>
        <v>43009.96</v>
      </c>
      <c r="L24" s="21" t="str">
        <f>IFERROR(ROUND(Table1114[[#This Row],[Gross Profit ]]/Table1114[[#This Row],[Sales]]*100,0),0)&amp;"%"</f>
        <v>37%</v>
      </c>
      <c r="M24" s="21" t="str">
        <f>IF(Table1114[[#This Row],[Cost]]&gt;=1000000,TEXT(Table1114[[#This Row],[Cost]],"# ##0,00  \ M"),IF(Table1114[[#This Row],[Cost]]&gt;=1000,TEXT(Table1114[[#This Row],[Cost]],"0 \ K"),TEXT(Table1114[[#This Row],[Cost]],"0")))</f>
        <v>27 K</v>
      </c>
      <c r="N24" s="21" t="str">
        <f>IF(Table1114[[#This Row],[Gross Profit ]]&gt;=1000000,TEXT(Table1114[[#This Row],[Gross Profit ]],"# ##0,00  \ M"),IF(Table1114[[#This Row],[Gross Profit ]]&gt;=1000,TEXT(Table1114[[#This Row],[Gross Profit ]],"0 \ K"),TEXT(Table1114[[#This Row],[Gross Profit ]],"0")))</f>
        <v>16 K</v>
      </c>
      <c r="O24" s="21" t="str">
        <f>IF(Table1114[[#This Row],[Sales]]&gt;=1000000,TEXT(Table1114[[#This Row],[Sales]],"# ##0,00  \ M"),IF(Table1114[[#This Row],[Sales]]&gt;=1000,TEXT(Table1114[[#This Row],[Sales]],"0 \ K"),TEXT(Table1114[[#This Row],[Sales]],"0")))</f>
        <v>43 K</v>
      </c>
    </row>
    <row r="25" spans="2:15" x14ac:dyDescent="0.35">
      <c r="B25" s="9">
        <v>3014251</v>
      </c>
      <c r="C25" s="8">
        <v>14009.579999999998</v>
      </c>
      <c r="D25" s="8">
        <v>19936.999999999993</v>
      </c>
      <c r="E25" s="8">
        <v>33946.58</v>
      </c>
      <c r="G25" s="5"/>
      <c r="H25" s="5"/>
    </row>
    <row r="26" spans="2:15" x14ac:dyDescent="0.35">
      <c r="B26" s="9">
        <v>3013395</v>
      </c>
      <c r="C26" s="8">
        <v>9737.1914779899998</v>
      </c>
      <c r="D26" s="8">
        <v>18055.761048417</v>
      </c>
      <c r="E26" s="8">
        <v>27792.952526407</v>
      </c>
    </row>
    <row r="27" spans="2:15" x14ac:dyDescent="0.35">
      <c r="B27" s="9">
        <v>3013812</v>
      </c>
      <c r="C27" s="8">
        <v>27129.7</v>
      </c>
      <c r="D27" s="8">
        <v>17880.939999999995</v>
      </c>
      <c r="E27" s="8">
        <v>45010.64</v>
      </c>
    </row>
    <row r="28" spans="2:15" x14ac:dyDescent="0.35">
      <c r="B28" s="9">
        <v>6001350</v>
      </c>
      <c r="C28" s="8">
        <v>18107.86</v>
      </c>
      <c r="D28" s="8">
        <v>17863.82</v>
      </c>
      <c r="E28" s="8">
        <v>35971.68</v>
      </c>
    </row>
    <row r="29" spans="2:15" x14ac:dyDescent="0.35">
      <c r="B29" s="9">
        <v>3014377</v>
      </c>
      <c r="C29" s="8">
        <v>32901.68</v>
      </c>
      <c r="D29" s="8">
        <v>17666.439999999995</v>
      </c>
      <c r="E29" s="8">
        <v>50568.12</v>
      </c>
    </row>
    <row r="30" spans="2:15" x14ac:dyDescent="0.35">
      <c r="B30" s="9">
        <v>3013412</v>
      </c>
      <c r="C30" s="8">
        <v>10473.655546049999</v>
      </c>
      <c r="D30" s="8">
        <v>17315.086867199996</v>
      </c>
      <c r="E30" s="8">
        <v>27788.742413249995</v>
      </c>
    </row>
    <row r="31" spans="2:15" x14ac:dyDescent="0.35">
      <c r="B31" s="9">
        <v>6000468</v>
      </c>
      <c r="C31" s="8">
        <v>27053.320000000003</v>
      </c>
      <c r="D31" s="8">
        <v>15956.639999999998</v>
      </c>
      <c r="E31" s="8">
        <v>43009.96</v>
      </c>
    </row>
    <row r="32" spans="2:15" x14ac:dyDescent="0.35">
      <c r="B32" s="9">
        <v>110641</v>
      </c>
      <c r="C32" s="8">
        <v>16269.4</v>
      </c>
      <c r="D32" s="8">
        <v>15685.019999999999</v>
      </c>
      <c r="E32" s="8">
        <v>31954.419999999995</v>
      </c>
    </row>
    <row r="33" spans="2:5" x14ac:dyDescent="0.35">
      <c r="B33" s="9">
        <v>3014215</v>
      </c>
      <c r="C33" s="8">
        <v>49550.780000000006</v>
      </c>
      <c r="D33" s="8">
        <v>15677.559999999998</v>
      </c>
      <c r="E33" s="8">
        <v>65228.340000000011</v>
      </c>
    </row>
    <row r="34" spans="2:5" x14ac:dyDescent="0.35">
      <c r="B34" s="9">
        <v>112242</v>
      </c>
      <c r="C34" s="8">
        <v>15134.959999999997</v>
      </c>
      <c r="D34" s="8">
        <v>15656.240000000002</v>
      </c>
      <c r="E34" s="8">
        <v>30791.199999999993</v>
      </c>
    </row>
    <row r="35" spans="2:5" x14ac:dyDescent="0.35">
      <c r="B35" s="9">
        <v>3014664</v>
      </c>
      <c r="C35" s="8">
        <v>17820.839999999997</v>
      </c>
      <c r="D35" s="8">
        <v>15091.819999999998</v>
      </c>
      <c r="E35" s="8">
        <v>32912.660000000003</v>
      </c>
    </row>
    <row r="36" spans="2:5" x14ac:dyDescent="0.35">
      <c r="B36" s="9">
        <v>3013946</v>
      </c>
      <c r="C36" s="8">
        <v>51317.4</v>
      </c>
      <c r="D36" s="8">
        <v>14742.179999999998</v>
      </c>
      <c r="E36" s="8">
        <v>66059.58</v>
      </c>
    </row>
    <row r="37" spans="2:5" x14ac:dyDescent="0.35">
      <c r="B37" s="9">
        <v>113086</v>
      </c>
      <c r="C37" s="8">
        <v>28570.42</v>
      </c>
      <c r="D37" s="8">
        <v>14523.2</v>
      </c>
      <c r="E37" s="8">
        <v>43093.62</v>
      </c>
    </row>
    <row r="38" spans="2:5" x14ac:dyDescent="0.35">
      <c r="B38" s="9">
        <v>6001516</v>
      </c>
      <c r="C38" s="8">
        <v>14079.419999999998</v>
      </c>
      <c r="D38" s="8">
        <v>14183.200000000003</v>
      </c>
      <c r="E38" s="8">
        <v>28262.620000000003</v>
      </c>
    </row>
    <row r="39" spans="2:5" x14ac:dyDescent="0.35">
      <c r="B39" s="9">
        <v>3014141</v>
      </c>
      <c r="C39" s="8">
        <v>15329.980000000001</v>
      </c>
      <c r="D39" s="8">
        <v>14114.08</v>
      </c>
      <c r="E39" s="8">
        <v>29444.06</v>
      </c>
    </row>
    <row r="40" spans="2:5" x14ac:dyDescent="0.35">
      <c r="B40" s="9">
        <v>3014371</v>
      </c>
      <c r="C40" s="8">
        <v>26264.999999999996</v>
      </c>
      <c r="D40" s="8">
        <v>14101.740000000003</v>
      </c>
      <c r="E40" s="8">
        <v>40366.740000000005</v>
      </c>
    </row>
    <row r="41" spans="2:5" x14ac:dyDescent="0.35">
      <c r="B41" s="9">
        <v>6001578</v>
      </c>
      <c r="C41" s="8">
        <v>13574.900000000001</v>
      </c>
      <c r="D41" s="8">
        <v>13881.58</v>
      </c>
      <c r="E41" s="8">
        <v>27456.48</v>
      </c>
    </row>
    <row r="42" spans="2:5" x14ac:dyDescent="0.35">
      <c r="B42" s="9">
        <v>6001073</v>
      </c>
      <c r="C42" s="8">
        <v>13885.920000000004</v>
      </c>
      <c r="D42" s="8">
        <v>13703.740000000002</v>
      </c>
      <c r="E42" s="8">
        <v>27589.659999999996</v>
      </c>
    </row>
    <row r="43" spans="2:5" x14ac:dyDescent="0.35">
      <c r="B43" s="9">
        <v>3013471</v>
      </c>
      <c r="C43" s="8">
        <v>7874.3044545399989</v>
      </c>
      <c r="D43" s="8">
        <v>13587.473069729995</v>
      </c>
      <c r="E43" s="8">
        <v>21461.777524269997</v>
      </c>
    </row>
    <row r="44" spans="2:5" x14ac:dyDescent="0.35">
      <c r="B44" s="9">
        <v>3013923</v>
      </c>
      <c r="C44" s="8">
        <v>13805.539999999997</v>
      </c>
      <c r="D44" s="8">
        <v>13350.920000000004</v>
      </c>
      <c r="E44" s="8">
        <v>27156.459999999995</v>
      </c>
    </row>
    <row r="45" spans="2:5" x14ac:dyDescent="0.35">
      <c r="B45" s="9">
        <v>6000411</v>
      </c>
      <c r="C45" s="8">
        <v>9487.3799999999974</v>
      </c>
      <c r="D45" s="8">
        <v>12884.000000000002</v>
      </c>
      <c r="E45" s="8">
        <v>22371.38</v>
      </c>
    </row>
    <row r="46" spans="2:5" x14ac:dyDescent="0.35">
      <c r="B46" s="9">
        <v>6001605</v>
      </c>
      <c r="C46" s="8">
        <v>9232.36</v>
      </c>
      <c r="D46" s="8">
        <v>12831.119999999997</v>
      </c>
      <c r="E46" s="8">
        <v>22063.48</v>
      </c>
    </row>
    <row r="47" spans="2:5" x14ac:dyDescent="0.35">
      <c r="B47" s="9">
        <v>3014653</v>
      </c>
      <c r="C47" s="8">
        <v>10060.580000000002</v>
      </c>
      <c r="D47" s="8">
        <v>12655.300000000005</v>
      </c>
      <c r="E47" s="8">
        <v>22715.880000000005</v>
      </c>
    </row>
    <row r="48" spans="2:5" x14ac:dyDescent="0.35">
      <c r="B48" s="9">
        <v>3014774</v>
      </c>
      <c r="C48" s="8">
        <v>11797.94</v>
      </c>
      <c r="D48" s="8">
        <v>12546.38</v>
      </c>
      <c r="E48" s="8">
        <v>24344.32</v>
      </c>
    </row>
    <row r="49" spans="2:5" x14ac:dyDescent="0.35">
      <c r="B49" s="9">
        <v>3013523</v>
      </c>
      <c r="C49" s="8">
        <v>5959.8781382700017</v>
      </c>
      <c r="D49" s="8">
        <v>11606.624741403999</v>
      </c>
      <c r="E49" s="8">
        <v>17566.502879674001</v>
      </c>
    </row>
    <row r="50" spans="2:5" x14ac:dyDescent="0.35">
      <c r="B50" s="9">
        <v>3014219</v>
      </c>
      <c r="C50" s="8">
        <v>12690.7</v>
      </c>
      <c r="D50" s="8">
        <v>11598.78</v>
      </c>
      <c r="E50" s="8">
        <v>24289.480000000003</v>
      </c>
    </row>
    <row r="51" spans="2:5" x14ac:dyDescent="0.35">
      <c r="B51" s="9">
        <v>3014026</v>
      </c>
      <c r="C51" s="8">
        <v>15160.420000000002</v>
      </c>
      <c r="D51" s="8">
        <v>11500.16</v>
      </c>
      <c r="E51" s="8">
        <v>26660.58</v>
      </c>
    </row>
    <row r="52" spans="2:5" x14ac:dyDescent="0.35">
      <c r="B52" s="9">
        <v>3013385</v>
      </c>
      <c r="C52" s="8">
        <v>5077.92</v>
      </c>
      <c r="D52" s="8">
        <v>11069.698943300002</v>
      </c>
      <c r="E52" s="8">
        <v>16147.618943299998</v>
      </c>
    </row>
    <row r="53" spans="2:5" x14ac:dyDescent="0.35">
      <c r="B53" s="9">
        <v>3014922</v>
      </c>
      <c r="C53" s="8">
        <v>14546.119999999999</v>
      </c>
      <c r="D53" s="8">
        <v>10992.739999999998</v>
      </c>
      <c r="E53" s="8">
        <v>25538.859999999997</v>
      </c>
    </row>
    <row r="54" spans="2:5" x14ac:dyDescent="0.35">
      <c r="B54" s="9">
        <v>3014054</v>
      </c>
      <c r="C54" s="8">
        <v>8818.6</v>
      </c>
      <c r="D54" s="8">
        <v>10983.44</v>
      </c>
      <c r="E54" s="8">
        <v>19802.04</v>
      </c>
    </row>
    <row r="55" spans="2:5" x14ac:dyDescent="0.35">
      <c r="B55" s="9">
        <v>3013960</v>
      </c>
      <c r="C55" s="8">
        <v>9338.4599999999973</v>
      </c>
      <c r="D55" s="8">
        <v>10946.699999999999</v>
      </c>
      <c r="E55" s="8">
        <v>20285.159999999996</v>
      </c>
    </row>
    <row r="56" spans="2:5" x14ac:dyDescent="0.35">
      <c r="B56" s="9">
        <v>3014283</v>
      </c>
      <c r="C56" s="8">
        <v>15425.179999999998</v>
      </c>
      <c r="D56" s="8">
        <v>10629.159999999998</v>
      </c>
      <c r="E56" s="8">
        <v>26054.340000000004</v>
      </c>
    </row>
    <row r="57" spans="2:5" x14ac:dyDescent="0.35">
      <c r="B57" s="9">
        <v>3014061</v>
      </c>
      <c r="C57" s="8">
        <v>15525.679999999997</v>
      </c>
      <c r="D57" s="8">
        <v>10092.720000000001</v>
      </c>
      <c r="E57" s="8">
        <v>25618.399999999994</v>
      </c>
    </row>
    <row r="58" spans="2:5" x14ac:dyDescent="0.35">
      <c r="B58" s="9">
        <v>6000302</v>
      </c>
      <c r="C58" s="8">
        <v>6020.1200000000008</v>
      </c>
      <c r="D58" s="8">
        <v>10040.499999999998</v>
      </c>
      <c r="E58" s="8">
        <v>16060.62</v>
      </c>
    </row>
    <row r="59" spans="2:5" x14ac:dyDescent="0.35">
      <c r="B59" s="9">
        <v>3014509</v>
      </c>
      <c r="C59" s="8">
        <v>10042.179999999998</v>
      </c>
      <c r="D59" s="8">
        <v>9986.9599999999991</v>
      </c>
      <c r="E59" s="8">
        <v>20029.140000000003</v>
      </c>
    </row>
    <row r="60" spans="2:5" x14ac:dyDescent="0.35">
      <c r="B60" s="9">
        <v>3014104</v>
      </c>
      <c r="C60" s="8">
        <v>13021.02</v>
      </c>
      <c r="D60" s="8">
        <v>9681.4800000000014</v>
      </c>
      <c r="E60" s="8">
        <v>22702.5</v>
      </c>
    </row>
    <row r="61" spans="2:5" x14ac:dyDescent="0.35">
      <c r="B61" s="9">
        <v>3013866</v>
      </c>
      <c r="C61" s="8">
        <v>11513.800000000003</v>
      </c>
      <c r="D61" s="8">
        <v>9639.1400000000012</v>
      </c>
      <c r="E61" s="8">
        <v>21152.94</v>
      </c>
    </row>
    <row r="62" spans="2:5" x14ac:dyDescent="0.35">
      <c r="B62" s="9">
        <v>6000095</v>
      </c>
      <c r="C62" s="8">
        <v>9849.1800000000021</v>
      </c>
      <c r="D62" s="8">
        <v>9616.2999999999993</v>
      </c>
      <c r="E62" s="8">
        <v>19465.48</v>
      </c>
    </row>
    <row r="63" spans="2:5" x14ac:dyDescent="0.35">
      <c r="B63" s="9">
        <v>3013877</v>
      </c>
      <c r="C63" s="8">
        <v>15026.500000000002</v>
      </c>
      <c r="D63" s="8">
        <v>9482.2000000000007</v>
      </c>
      <c r="E63" s="8">
        <v>24508.699999999997</v>
      </c>
    </row>
    <row r="64" spans="2:5" x14ac:dyDescent="0.35">
      <c r="B64" s="9">
        <v>3014384</v>
      </c>
      <c r="C64" s="8">
        <v>12584.4</v>
      </c>
      <c r="D64" s="8">
        <v>9235.76</v>
      </c>
      <c r="E64" s="8">
        <v>21820.16</v>
      </c>
    </row>
    <row r="65" spans="2:5" x14ac:dyDescent="0.35">
      <c r="B65" s="9">
        <v>3014583</v>
      </c>
      <c r="C65" s="8">
        <v>28077.280000000002</v>
      </c>
      <c r="D65" s="8">
        <v>9145.5400000000009</v>
      </c>
      <c r="E65" s="8">
        <v>37222.82</v>
      </c>
    </row>
    <row r="66" spans="2:5" x14ac:dyDescent="0.35">
      <c r="B66" s="9">
        <v>3014718</v>
      </c>
      <c r="C66" s="8">
        <v>3974.2799999999997</v>
      </c>
      <c r="D66" s="8">
        <v>9086.5399999999991</v>
      </c>
      <c r="E66" s="8">
        <v>13060.82</v>
      </c>
    </row>
    <row r="67" spans="2:5" x14ac:dyDescent="0.35">
      <c r="B67" s="9">
        <v>6001499</v>
      </c>
      <c r="C67" s="8">
        <v>5427.94</v>
      </c>
      <c r="D67" s="8">
        <v>9050.3600000000024</v>
      </c>
      <c r="E67" s="8">
        <v>14478.300000000001</v>
      </c>
    </row>
    <row r="68" spans="2:5" x14ac:dyDescent="0.35">
      <c r="B68" s="9">
        <v>3013393</v>
      </c>
      <c r="C68" s="8">
        <v>4806.0199999999995</v>
      </c>
      <c r="D68" s="8">
        <v>8927.4223298250017</v>
      </c>
      <c r="E68" s="8">
        <v>13733.442329825006</v>
      </c>
    </row>
    <row r="69" spans="2:5" x14ac:dyDescent="0.35">
      <c r="B69" s="9">
        <v>3014478</v>
      </c>
      <c r="C69" s="8">
        <v>10374.960000000001</v>
      </c>
      <c r="D69" s="8">
        <v>8548.7000000000007</v>
      </c>
      <c r="E69" s="8">
        <v>18923.66</v>
      </c>
    </row>
    <row r="70" spans="2:5" x14ac:dyDescent="0.35">
      <c r="B70" s="9">
        <v>43825</v>
      </c>
      <c r="C70" s="8">
        <v>7726.12</v>
      </c>
      <c r="D70" s="8">
        <v>8431.1</v>
      </c>
      <c r="E70" s="8">
        <v>16157.22</v>
      </c>
    </row>
    <row r="71" spans="2:5" x14ac:dyDescent="0.35">
      <c r="B71" s="9">
        <v>3013331</v>
      </c>
      <c r="C71" s="8">
        <v>7041.5267834200031</v>
      </c>
      <c r="D71" s="8">
        <v>8384.5349364680005</v>
      </c>
      <c r="E71" s="8">
        <v>15426.061719887999</v>
      </c>
    </row>
    <row r="72" spans="2:5" x14ac:dyDescent="0.35">
      <c r="B72" s="9">
        <v>6001584</v>
      </c>
      <c r="C72" s="8">
        <v>4302.42</v>
      </c>
      <c r="D72" s="8">
        <v>8380.9599999999991</v>
      </c>
      <c r="E72" s="8">
        <v>12683.38</v>
      </c>
    </row>
    <row r="73" spans="2:5" x14ac:dyDescent="0.35">
      <c r="B73" s="9">
        <v>3013949</v>
      </c>
      <c r="C73" s="8">
        <v>9072.7800000000025</v>
      </c>
      <c r="D73" s="8">
        <v>8326.3799999999992</v>
      </c>
      <c r="E73" s="8">
        <v>17399.16</v>
      </c>
    </row>
    <row r="74" spans="2:5" x14ac:dyDescent="0.35">
      <c r="B74" s="9">
        <v>6001755</v>
      </c>
      <c r="C74" s="8">
        <v>4830.54</v>
      </c>
      <c r="D74" s="8">
        <v>8317.4599999999991</v>
      </c>
      <c r="E74" s="8">
        <v>13148</v>
      </c>
    </row>
    <row r="75" spans="2:5" x14ac:dyDescent="0.35">
      <c r="B75" s="9">
        <v>3014611</v>
      </c>
      <c r="C75" s="8">
        <v>5092.2</v>
      </c>
      <c r="D75" s="8">
        <v>8296.08</v>
      </c>
      <c r="E75" s="8">
        <v>13388.28</v>
      </c>
    </row>
    <row r="76" spans="2:5" x14ac:dyDescent="0.35">
      <c r="B76" s="9">
        <v>3014464</v>
      </c>
      <c r="C76" s="8">
        <v>8920.380000000001</v>
      </c>
      <c r="D76" s="8">
        <v>8272.1600000000017</v>
      </c>
      <c r="E76" s="8">
        <v>17192.539999999997</v>
      </c>
    </row>
    <row r="77" spans="2:5" x14ac:dyDescent="0.35">
      <c r="B77" s="9">
        <v>3014798</v>
      </c>
      <c r="C77" s="8">
        <v>27964.699999999997</v>
      </c>
      <c r="D77" s="8">
        <v>8158.9800000000005</v>
      </c>
      <c r="E77" s="8">
        <v>36123.679999999993</v>
      </c>
    </row>
    <row r="78" spans="2:5" x14ac:dyDescent="0.35">
      <c r="B78" s="9">
        <v>3013459</v>
      </c>
      <c r="C78" s="8">
        <v>3268.6609362499998</v>
      </c>
      <c r="D78" s="8">
        <v>8121.1710786600015</v>
      </c>
      <c r="E78" s="8">
        <v>11389.832014909998</v>
      </c>
    </row>
    <row r="79" spans="2:5" x14ac:dyDescent="0.35">
      <c r="B79" s="9">
        <v>3013455</v>
      </c>
      <c r="C79" s="8">
        <v>5995.9519912299984</v>
      </c>
      <c r="D79" s="8">
        <v>7993.0197815499996</v>
      </c>
      <c r="E79" s="8">
        <v>13988.971772779998</v>
      </c>
    </row>
    <row r="80" spans="2:5" x14ac:dyDescent="0.35">
      <c r="B80" s="9">
        <v>3014249</v>
      </c>
      <c r="C80" s="8">
        <v>4961.159999999998</v>
      </c>
      <c r="D80" s="8">
        <v>7923.4400000000014</v>
      </c>
      <c r="E80" s="8">
        <v>12884.599999999997</v>
      </c>
    </row>
    <row r="81" spans="2:5" x14ac:dyDescent="0.35">
      <c r="B81" s="9">
        <v>3013364</v>
      </c>
      <c r="C81" s="8">
        <v>3260.7363063699995</v>
      </c>
      <c r="D81" s="8">
        <v>7892.293606512002</v>
      </c>
      <c r="E81" s="8">
        <v>11153.029912882001</v>
      </c>
    </row>
    <row r="82" spans="2:5" x14ac:dyDescent="0.35">
      <c r="B82" s="9">
        <v>3014145</v>
      </c>
      <c r="C82" s="8">
        <v>9725.68</v>
      </c>
      <c r="D82" s="8">
        <v>7857.6399999999994</v>
      </c>
      <c r="E82" s="8">
        <v>17583.32</v>
      </c>
    </row>
    <row r="83" spans="2:5" x14ac:dyDescent="0.35">
      <c r="B83" s="9">
        <v>3013967</v>
      </c>
      <c r="C83" s="8">
        <v>16473.96</v>
      </c>
      <c r="D83" s="8">
        <v>7648.2000000000007</v>
      </c>
      <c r="E83" s="8">
        <v>24122.16</v>
      </c>
    </row>
    <row r="84" spans="2:5" x14ac:dyDescent="0.35">
      <c r="B84" s="9">
        <v>3013376</v>
      </c>
      <c r="C84" s="8">
        <v>6205.92</v>
      </c>
      <c r="D84" s="8">
        <v>7527.788053719999</v>
      </c>
      <c r="E84" s="8">
        <v>13733.70805372</v>
      </c>
    </row>
    <row r="85" spans="2:5" x14ac:dyDescent="0.35">
      <c r="B85" s="9">
        <v>3014281</v>
      </c>
      <c r="C85" s="8">
        <v>7640.2199999999993</v>
      </c>
      <c r="D85" s="8">
        <v>7517.380000000001</v>
      </c>
      <c r="E85" s="8">
        <v>15157.6</v>
      </c>
    </row>
    <row r="86" spans="2:5" x14ac:dyDescent="0.35">
      <c r="B86" s="9">
        <v>3014521</v>
      </c>
      <c r="C86" s="8">
        <v>15755.499999999991</v>
      </c>
      <c r="D86" s="8">
        <v>7503.14</v>
      </c>
      <c r="E86" s="8">
        <v>23258.639999999985</v>
      </c>
    </row>
    <row r="87" spans="2:5" x14ac:dyDescent="0.35">
      <c r="B87" s="9">
        <v>3013948</v>
      </c>
      <c r="C87" s="8">
        <v>7198.0199999999995</v>
      </c>
      <c r="D87" s="8">
        <v>7459.58</v>
      </c>
      <c r="E87" s="8">
        <v>14657.599999999999</v>
      </c>
    </row>
    <row r="88" spans="2:5" x14ac:dyDescent="0.35">
      <c r="B88" s="9">
        <v>3014037</v>
      </c>
      <c r="C88" s="8">
        <v>5600.3200000000006</v>
      </c>
      <c r="D88" s="8">
        <v>7446.0999999999995</v>
      </c>
      <c r="E88" s="8">
        <v>13046.42</v>
      </c>
    </row>
    <row r="89" spans="2:5" x14ac:dyDescent="0.35">
      <c r="B89" s="9">
        <v>3013793</v>
      </c>
      <c r="C89" s="8">
        <v>4423.3599999999988</v>
      </c>
      <c r="D89" s="8">
        <v>7130</v>
      </c>
      <c r="E89" s="8">
        <v>11553.359999999999</v>
      </c>
    </row>
    <row r="90" spans="2:5" x14ac:dyDescent="0.35">
      <c r="B90" s="9">
        <v>3014252</v>
      </c>
      <c r="C90" s="8">
        <v>3309.92</v>
      </c>
      <c r="D90" s="8">
        <v>7080.06</v>
      </c>
      <c r="E90" s="8">
        <v>10389.979999999998</v>
      </c>
    </row>
    <row r="91" spans="2:5" x14ac:dyDescent="0.35">
      <c r="B91" s="9">
        <v>3014567</v>
      </c>
      <c r="C91" s="8">
        <v>7674.119999999999</v>
      </c>
      <c r="D91" s="8">
        <v>7031.2999999999984</v>
      </c>
      <c r="E91" s="8">
        <v>14705.419999999996</v>
      </c>
    </row>
    <row r="92" spans="2:5" x14ac:dyDescent="0.35">
      <c r="B92" s="9">
        <v>3014522</v>
      </c>
      <c r="C92" s="8">
        <v>23431.959999999988</v>
      </c>
      <c r="D92" s="8">
        <v>7015.9000000000015</v>
      </c>
      <c r="E92" s="8">
        <v>30447.860000000004</v>
      </c>
    </row>
    <row r="93" spans="2:5" x14ac:dyDescent="0.35">
      <c r="B93" s="9">
        <v>6000581</v>
      </c>
      <c r="C93" s="8">
        <v>5330.2800000000007</v>
      </c>
      <c r="D93" s="8">
        <v>6967.32</v>
      </c>
      <c r="E93" s="8">
        <v>12297.6</v>
      </c>
    </row>
    <row r="94" spans="2:5" x14ac:dyDescent="0.35">
      <c r="B94" s="9">
        <v>3014350</v>
      </c>
      <c r="C94" s="8">
        <v>6925.880000000001</v>
      </c>
      <c r="D94" s="8">
        <v>6947.0199999999986</v>
      </c>
      <c r="E94" s="8">
        <v>13872.900000000001</v>
      </c>
    </row>
    <row r="95" spans="2:5" x14ac:dyDescent="0.35">
      <c r="B95" s="9">
        <v>3014644</v>
      </c>
      <c r="C95" s="8">
        <v>19663.22</v>
      </c>
      <c r="D95" s="8">
        <v>6756.9400000000005</v>
      </c>
      <c r="E95" s="8">
        <v>26420.16</v>
      </c>
    </row>
    <row r="96" spans="2:5" x14ac:dyDescent="0.35">
      <c r="B96" s="9">
        <v>3013339</v>
      </c>
      <c r="C96" s="8">
        <v>3503.4724482199995</v>
      </c>
      <c r="D96" s="8">
        <v>6734.614769328</v>
      </c>
      <c r="E96" s="8">
        <v>10238.087217548</v>
      </c>
    </row>
    <row r="97" spans="2:5" x14ac:dyDescent="0.35">
      <c r="B97" s="9">
        <v>3013440</v>
      </c>
      <c r="C97" s="8">
        <v>3365.4955472300003</v>
      </c>
      <c r="D97" s="8">
        <v>6592.3838676309997</v>
      </c>
      <c r="E97" s="8">
        <v>9957.8794148610014</v>
      </c>
    </row>
    <row r="98" spans="2:5" x14ac:dyDescent="0.35">
      <c r="B98" s="9">
        <v>3013346</v>
      </c>
      <c r="C98" s="8">
        <v>4006.7340466800001</v>
      </c>
      <c r="D98" s="8">
        <v>6530.5306201300009</v>
      </c>
      <c r="E98" s="8">
        <v>10537.264666810001</v>
      </c>
    </row>
    <row r="99" spans="2:5" x14ac:dyDescent="0.35">
      <c r="B99" s="9">
        <v>3013356</v>
      </c>
      <c r="C99" s="8">
        <v>2386.7513815499997</v>
      </c>
      <c r="D99" s="8">
        <v>6375.1681317200018</v>
      </c>
      <c r="E99" s="8">
        <v>8761.9195132699988</v>
      </c>
    </row>
    <row r="100" spans="2:5" x14ac:dyDescent="0.35">
      <c r="B100" s="9">
        <v>3013780</v>
      </c>
      <c r="C100" s="8">
        <v>4735.4399999999996</v>
      </c>
      <c r="D100" s="8">
        <v>6369.6</v>
      </c>
      <c r="E100" s="8">
        <v>11105.039999999999</v>
      </c>
    </row>
    <row r="101" spans="2:5" x14ac:dyDescent="0.35">
      <c r="B101" s="9">
        <v>3013809</v>
      </c>
      <c r="C101" s="8">
        <v>7878.0399999999991</v>
      </c>
      <c r="D101" s="8">
        <v>6351.8000000000011</v>
      </c>
      <c r="E101" s="8">
        <v>14229.839999999998</v>
      </c>
    </row>
    <row r="102" spans="2:5" x14ac:dyDescent="0.35">
      <c r="B102" s="9">
        <v>3013549</v>
      </c>
      <c r="C102" s="8">
        <v>3360.5101114999998</v>
      </c>
      <c r="D102" s="8">
        <v>6343.7276625519999</v>
      </c>
      <c r="E102" s="8">
        <v>9704.2377740520024</v>
      </c>
    </row>
    <row r="103" spans="2:5" x14ac:dyDescent="0.35">
      <c r="B103" s="9">
        <v>3014499</v>
      </c>
      <c r="C103" s="8">
        <v>5426.2</v>
      </c>
      <c r="D103" s="8">
        <v>6286.22</v>
      </c>
      <c r="E103" s="8">
        <v>11712.42</v>
      </c>
    </row>
    <row r="104" spans="2:5" x14ac:dyDescent="0.35">
      <c r="B104" s="9">
        <v>6001679</v>
      </c>
      <c r="C104" s="8">
        <v>2587.88</v>
      </c>
      <c r="D104" s="8">
        <v>6078.62</v>
      </c>
      <c r="E104" s="8">
        <v>8666.5</v>
      </c>
    </row>
    <row r="105" spans="2:5" x14ac:dyDescent="0.35">
      <c r="B105" s="9">
        <v>6001589</v>
      </c>
      <c r="C105" s="8">
        <v>4658.08</v>
      </c>
      <c r="D105" s="8">
        <v>6069.4599999999991</v>
      </c>
      <c r="E105" s="8">
        <v>10727.54</v>
      </c>
    </row>
    <row r="106" spans="2:5" x14ac:dyDescent="0.35">
      <c r="B106" s="9">
        <v>3014523</v>
      </c>
      <c r="C106" s="8">
        <v>4394.82</v>
      </c>
      <c r="D106" s="8">
        <v>6054.420000000001</v>
      </c>
      <c r="E106" s="8">
        <v>10449.24</v>
      </c>
    </row>
    <row r="107" spans="2:5" x14ac:dyDescent="0.35">
      <c r="B107" s="9">
        <v>3295</v>
      </c>
      <c r="C107" s="8">
        <v>6919.0599999999995</v>
      </c>
      <c r="D107" s="8">
        <v>5960.420000000001</v>
      </c>
      <c r="E107" s="8">
        <v>12879.48</v>
      </c>
    </row>
    <row r="108" spans="2:5" x14ac:dyDescent="0.35">
      <c r="B108" s="9">
        <v>3014474</v>
      </c>
      <c r="C108" s="8">
        <v>4364.4399999999996</v>
      </c>
      <c r="D108" s="8">
        <v>5949.2</v>
      </c>
      <c r="E108" s="8">
        <v>10313.639999999998</v>
      </c>
    </row>
    <row r="109" spans="2:5" x14ac:dyDescent="0.35">
      <c r="B109" s="9">
        <v>3014721</v>
      </c>
      <c r="C109" s="8">
        <v>8902.58</v>
      </c>
      <c r="D109" s="8">
        <v>5913.42</v>
      </c>
      <c r="E109" s="8">
        <v>14816</v>
      </c>
    </row>
    <row r="110" spans="2:5" x14ac:dyDescent="0.35">
      <c r="B110" s="9">
        <v>3014132</v>
      </c>
      <c r="C110" s="8">
        <v>4316.9800000000005</v>
      </c>
      <c r="D110" s="8">
        <v>5816.880000000001</v>
      </c>
      <c r="E110" s="8">
        <v>10133.86</v>
      </c>
    </row>
    <row r="111" spans="2:5" x14ac:dyDescent="0.35">
      <c r="B111" s="9">
        <v>6001588</v>
      </c>
      <c r="C111" s="8">
        <v>6533.7199999999993</v>
      </c>
      <c r="D111" s="8">
        <v>5747.98</v>
      </c>
      <c r="E111" s="8">
        <v>12281.699999999999</v>
      </c>
    </row>
    <row r="112" spans="2:5" x14ac:dyDescent="0.35">
      <c r="B112" s="9">
        <v>3013420</v>
      </c>
      <c r="C112" s="8">
        <v>7348.6165133299983</v>
      </c>
      <c r="D112" s="8">
        <v>5695.6945919299988</v>
      </c>
      <c r="E112" s="8">
        <v>13044.311105259998</v>
      </c>
    </row>
    <row r="113" spans="2:5" x14ac:dyDescent="0.35">
      <c r="B113" s="9">
        <v>3014946</v>
      </c>
      <c r="C113" s="8">
        <v>4350.3599999999997</v>
      </c>
      <c r="D113" s="8">
        <v>5594.68</v>
      </c>
      <c r="E113" s="8">
        <v>9945.0399999999991</v>
      </c>
    </row>
    <row r="114" spans="2:5" x14ac:dyDescent="0.35">
      <c r="B114" s="9">
        <v>3013990</v>
      </c>
      <c r="C114" s="8">
        <v>3349.5600000000004</v>
      </c>
      <c r="D114" s="8">
        <v>5541.5</v>
      </c>
      <c r="E114" s="8">
        <v>8891.0600000000013</v>
      </c>
    </row>
    <row r="115" spans="2:5" x14ac:dyDescent="0.35">
      <c r="B115" s="9">
        <v>6001276</v>
      </c>
      <c r="C115" s="8">
        <v>7062.5399999999991</v>
      </c>
      <c r="D115" s="8">
        <v>5540.880000000001</v>
      </c>
      <c r="E115" s="8">
        <v>12603.42</v>
      </c>
    </row>
    <row r="116" spans="2:5" x14ac:dyDescent="0.35">
      <c r="B116" s="9">
        <v>111799</v>
      </c>
      <c r="C116" s="8">
        <v>4451.5200000000004</v>
      </c>
      <c r="D116" s="8">
        <v>5538.1799999999994</v>
      </c>
      <c r="E116" s="8">
        <v>9989.7000000000007</v>
      </c>
    </row>
    <row r="117" spans="2:5" x14ac:dyDescent="0.35">
      <c r="B117" s="9">
        <v>3014276</v>
      </c>
      <c r="C117" s="8">
        <v>7114.66</v>
      </c>
      <c r="D117" s="8">
        <v>5515.7400000000007</v>
      </c>
      <c r="E117" s="8">
        <v>12630.4</v>
      </c>
    </row>
    <row r="118" spans="2:5" x14ac:dyDescent="0.35">
      <c r="B118" s="9">
        <v>111669</v>
      </c>
      <c r="C118" s="8">
        <v>3229.88</v>
      </c>
      <c r="D118" s="8">
        <v>5466.36</v>
      </c>
      <c r="E118" s="8">
        <v>8696.24</v>
      </c>
    </row>
    <row r="119" spans="2:5" x14ac:dyDescent="0.35">
      <c r="B119" s="9">
        <v>3013578</v>
      </c>
      <c r="C119" s="8">
        <v>4222.3399999999992</v>
      </c>
      <c r="D119" s="8">
        <v>5406.8240325179995</v>
      </c>
      <c r="E119" s="8">
        <v>9629.1640325179997</v>
      </c>
    </row>
    <row r="120" spans="2:5" x14ac:dyDescent="0.35">
      <c r="B120" s="9">
        <v>5243</v>
      </c>
      <c r="C120" s="8">
        <v>3962.02</v>
      </c>
      <c r="D120" s="8">
        <v>5392.28</v>
      </c>
      <c r="E120" s="8">
        <v>9354.2999999999975</v>
      </c>
    </row>
    <row r="121" spans="2:5" x14ac:dyDescent="0.35">
      <c r="B121" s="9">
        <v>3014342</v>
      </c>
      <c r="C121" s="8">
        <v>4967.7200000000021</v>
      </c>
      <c r="D121" s="8">
        <v>5385.2199999999957</v>
      </c>
      <c r="E121" s="8">
        <v>10352.939999999999</v>
      </c>
    </row>
    <row r="122" spans="2:5" x14ac:dyDescent="0.35">
      <c r="B122" s="9">
        <v>100870</v>
      </c>
      <c r="C122" s="8">
        <v>6116.46</v>
      </c>
      <c r="D122" s="8">
        <v>5347.0999999999995</v>
      </c>
      <c r="E122" s="8">
        <v>11463.56</v>
      </c>
    </row>
    <row r="123" spans="2:5" x14ac:dyDescent="0.35">
      <c r="B123" s="9">
        <v>3014743</v>
      </c>
      <c r="C123" s="8">
        <v>5263.1</v>
      </c>
      <c r="D123" s="8">
        <v>5329.2800000000007</v>
      </c>
      <c r="E123" s="8">
        <v>10592.38</v>
      </c>
    </row>
    <row r="124" spans="2:5" x14ac:dyDescent="0.35">
      <c r="B124" s="9">
        <v>6001731</v>
      </c>
      <c r="C124" s="8">
        <v>11822.32</v>
      </c>
      <c r="D124" s="8">
        <v>5280.0600000000013</v>
      </c>
      <c r="E124" s="8">
        <v>17102.38</v>
      </c>
    </row>
    <row r="125" spans="2:5" x14ac:dyDescent="0.35">
      <c r="B125" s="9">
        <v>3013336</v>
      </c>
      <c r="C125" s="8">
        <v>2117.9520270899998</v>
      </c>
      <c r="D125" s="8">
        <v>5272.6712354150013</v>
      </c>
      <c r="E125" s="8">
        <v>7390.6232625049997</v>
      </c>
    </row>
    <row r="126" spans="2:5" x14ac:dyDescent="0.35">
      <c r="B126" s="9">
        <v>6001125</v>
      </c>
      <c r="C126" s="8">
        <v>3302.62</v>
      </c>
      <c r="D126" s="8">
        <v>5261.3</v>
      </c>
      <c r="E126" s="8">
        <v>8563.92</v>
      </c>
    </row>
    <row r="127" spans="2:5" x14ac:dyDescent="0.35">
      <c r="B127" s="9">
        <v>6001303</v>
      </c>
      <c r="C127" s="8">
        <v>4683.1000000000004</v>
      </c>
      <c r="D127" s="8">
        <v>5233.82</v>
      </c>
      <c r="E127" s="8">
        <v>9916.92</v>
      </c>
    </row>
    <row r="128" spans="2:5" x14ac:dyDescent="0.35">
      <c r="B128" s="9">
        <v>3014225</v>
      </c>
      <c r="C128" s="8">
        <v>15982</v>
      </c>
      <c r="D128" s="8">
        <v>5207.6400000000012</v>
      </c>
      <c r="E128" s="8">
        <v>21189.64</v>
      </c>
    </row>
    <row r="129" spans="2:5" x14ac:dyDescent="0.35">
      <c r="B129" s="9">
        <v>3014734</v>
      </c>
      <c r="C129" s="8">
        <v>3912.46</v>
      </c>
      <c r="D129" s="8">
        <v>5200.54</v>
      </c>
      <c r="E129" s="8">
        <v>9113</v>
      </c>
    </row>
    <row r="130" spans="2:5" x14ac:dyDescent="0.35">
      <c r="B130" s="9">
        <v>3013435</v>
      </c>
      <c r="C130" s="8">
        <v>3449.88</v>
      </c>
      <c r="D130" s="8">
        <v>5113.188583000001</v>
      </c>
      <c r="E130" s="8">
        <v>8563.0685830000002</v>
      </c>
    </row>
    <row r="131" spans="2:5" x14ac:dyDescent="0.35">
      <c r="B131" s="9">
        <v>3013424</v>
      </c>
      <c r="C131" s="8">
        <v>2542.2200000000003</v>
      </c>
      <c r="D131" s="8">
        <v>5048.5389227980004</v>
      </c>
      <c r="E131" s="8">
        <v>7590.7589227980006</v>
      </c>
    </row>
    <row r="132" spans="2:5" x14ac:dyDescent="0.35">
      <c r="B132" s="9">
        <v>3014702</v>
      </c>
      <c r="C132" s="8">
        <v>5873.920000000001</v>
      </c>
      <c r="D132" s="8">
        <v>5044.9199999999992</v>
      </c>
      <c r="E132" s="8">
        <v>10918.84</v>
      </c>
    </row>
    <row r="133" spans="2:5" x14ac:dyDescent="0.35">
      <c r="B133" s="9">
        <v>113072</v>
      </c>
      <c r="C133" s="8">
        <v>4110.7</v>
      </c>
      <c r="D133" s="8">
        <v>4986.9799999999996</v>
      </c>
      <c r="E133" s="8">
        <v>9097.6799999999985</v>
      </c>
    </row>
    <row r="134" spans="2:5" x14ac:dyDescent="0.35">
      <c r="B134" s="9">
        <v>3014262</v>
      </c>
      <c r="C134" s="8">
        <v>4014.7599999999998</v>
      </c>
      <c r="D134" s="8">
        <v>4980.2399999999989</v>
      </c>
      <c r="E134" s="8">
        <v>8995</v>
      </c>
    </row>
    <row r="135" spans="2:5" x14ac:dyDescent="0.35">
      <c r="B135" s="9">
        <v>3014201</v>
      </c>
      <c r="C135" s="8">
        <v>4891.16</v>
      </c>
      <c r="D135" s="8">
        <v>4936.6400000000003</v>
      </c>
      <c r="E135" s="8">
        <v>9827.7999999999993</v>
      </c>
    </row>
    <row r="136" spans="2:5" x14ac:dyDescent="0.35">
      <c r="B136" s="9">
        <v>6000335</v>
      </c>
      <c r="C136" s="8">
        <v>1867.4199999999998</v>
      </c>
      <c r="D136" s="8">
        <v>4909.58</v>
      </c>
      <c r="E136" s="8">
        <v>6777.0000000000009</v>
      </c>
    </row>
    <row r="137" spans="2:5" x14ac:dyDescent="0.35">
      <c r="B137" s="9">
        <v>6001180</v>
      </c>
      <c r="C137" s="8">
        <v>10639.259999999998</v>
      </c>
      <c r="D137" s="8">
        <v>4878.22</v>
      </c>
      <c r="E137" s="8">
        <v>15517.48</v>
      </c>
    </row>
    <row r="138" spans="2:5" x14ac:dyDescent="0.35">
      <c r="B138" s="9">
        <v>3014642</v>
      </c>
      <c r="C138" s="8">
        <v>3910.0600000000004</v>
      </c>
      <c r="D138" s="8">
        <v>4867.46</v>
      </c>
      <c r="E138" s="8">
        <v>8777.52</v>
      </c>
    </row>
    <row r="139" spans="2:5" x14ac:dyDescent="0.35">
      <c r="B139" s="9">
        <v>3013542</v>
      </c>
      <c r="C139" s="8">
        <v>2750.18</v>
      </c>
      <c r="D139" s="8">
        <v>4838.1222243399998</v>
      </c>
      <c r="E139" s="8">
        <v>7588.302224340001</v>
      </c>
    </row>
    <row r="140" spans="2:5" x14ac:dyDescent="0.35">
      <c r="B140" s="9">
        <v>3013570</v>
      </c>
      <c r="C140" s="8">
        <v>3883.8853419500001</v>
      </c>
      <c r="D140" s="8">
        <v>4766.6241951249986</v>
      </c>
      <c r="E140" s="8">
        <v>8650.5095370750005</v>
      </c>
    </row>
    <row r="141" spans="2:5" x14ac:dyDescent="0.35">
      <c r="B141" s="9">
        <v>3013485</v>
      </c>
      <c r="C141" s="8">
        <v>4594.28</v>
      </c>
      <c r="D141" s="8">
        <v>4745.176244199999</v>
      </c>
      <c r="E141" s="8">
        <v>9339.4562442000006</v>
      </c>
    </row>
    <row r="142" spans="2:5" x14ac:dyDescent="0.35">
      <c r="B142" s="9">
        <v>3014574</v>
      </c>
      <c r="C142" s="8">
        <v>6029.1799999999994</v>
      </c>
      <c r="D142" s="8">
        <v>4735.8</v>
      </c>
      <c r="E142" s="8">
        <v>10764.98</v>
      </c>
    </row>
    <row r="143" spans="2:5" x14ac:dyDescent="0.35">
      <c r="B143" s="9">
        <v>3013375</v>
      </c>
      <c r="C143" s="8">
        <v>1877.28</v>
      </c>
      <c r="D143" s="8">
        <v>4722.1275302180002</v>
      </c>
      <c r="E143" s="8">
        <v>6599.4075302180008</v>
      </c>
    </row>
    <row r="144" spans="2:5" x14ac:dyDescent="0.35">
      <c r="B144" s="9">
        <v>3014764</v>
      </c>
      <c r="C144" s="8">
        <v>4056.0599999999995</v>
      </c>
      <c r="D144" s="8">
        <v>4718.8600000000006</v>
      </c>
      <c r="E144" s="8">
        <v>8774.9200000000019</v>
      </c>
    </row>
    <row r="145" spans="2:5" x14ac:dyDescent="0.35">
      <c r="B145" s="9">
        <v>3013867</v>
      </c>
      <c r="C145" s="8">
        <v>7676</v>
      </c>
      <c r="D145" s="8">
        <v>4691.3200000000015</v>
      </c>
      <c r="E145" s="8">
        <v>12367.319999999996</v>
      </c>
    </row>
    <row r="146" spans="2:5" x14ac:dyDescent="0.35">
      <c r="B146" s="9">
        <v>3014455</v>
      </c>
      <c r="C146" s="8">
        <v>6278.7</v>
      </c>
      <c r="D146" s="8">
        <v>4594.7</v>
      </c>
      <c r="E146" s="8">
        <v>10873.4</v>
      </c>
    </row>
    <row r="147" spans="2:5" x14ac:dyDescent="0.35">
      <c r="B147" s="9">
        <v>3014364</v>
      </c>
      <c r="C147" s="8">
        <v>9558.82</v>
      </c>
      <c r="D147" s="8">
        <v>4591.54</v>
      </c>
      <c r="E147" s="8">
        <v>14150.359999999999</v>
      </c>
    </row>
    <row r="148" spans="2:5" x14ac:dyDescent="0.35">
      <c r="B148" s="9">
        <v>3014167</v>
      </c>
      <c r="C148" s="8">
        <v>9129.6999999999989</v>
      </c>
      <c r="D148" s="8">
        <v>4586.3600000000006</v>
      </c>
      <c r="E148" s="8">
        <v>13716.06</v>
      </c>
    </row>
    <row r="149" spans="2:5" x14ac:dyDescent="0.35">
      <c r="B149" s="9">
        <v>6000205</v>
      </c>
      <c r="C149" s="8">
        <v>4502.4600000000009</v>
      </c>
      <c r="D149" s="8">
        <v>4584.08</v>
      </c>
      <c r="E149" s="8">
        <v>9086.5399999999991</v>
      </c>
    </row>
    <row r="150" spans="2:5" x14ac:dyDescent="0.35">
      <c r="B150" s="9">
        <v>3014590</v>
      </c>
      <c r="C150" s="8">
        <v>9659.2000000000007</v>
      </c>
      <c r="D150" s="8">
        <v>4525.7999999999993</v>
      </c>
      <c r="E150" s="8">
        <v>14185</v>
      </c>
    </row>
    <row r="151" spans="2:5" x14ac:dyDescent="0.35">
      <c r="B151" s="9">
        <v>6001349</v>
      </c>
      <c r="C151" s="8">
        <v>5091.2200000000012</v>
      </c>
      <c r="D151" s="8">
        <v>4491.5399999999991</v>
      </c>
      <c r="E151" s="8">
        <v>9582.7599999999984</v>
      </c>
    </row>
    <row r="152" spans="2:5" x14ac:dyDescent="0.35">
      <c r="B152" s="9">
        <v>3014131</v>
      </c>
      <c r="C152" s="8">
        <v>6707.619999999999</v>
      </c>
      <c r="D152" s="8">
        <v>4475.4800000000014</v>
      </c>
      <c r="E152" s="8">
        <v>11183.1</v>
      </c>
    </row>
    <row r="153" spans="2:5" x14ac:dyDescent="0.35">
      <c r="B153" s="9">
        <v>3013498</v>
      </c>
      <c r="C153" s="8">
        <v>4254.3106838899994</v>
      </c>
      <c r="D153" s="8">
        <v>4452.1272189700003</v>
      </c>
      <c r="E153" s="8">
        <v>8706.4379028600015</v>
      </c>
    </row>
    <row r="154" spans="2:5" x14ac:dyDescent="0.35">
      <c r="B154" s="9">
        <v>3013475</v>
      </c>
      <c r="C154" s="8">
        <v>2960.8574418900002</v>
      </c>
      <c r="D154" s="8">
        <v>4445.4367826200005</v>
      </c>
      <c r="E154" s="8">
        <v>7406.2942245099994</v>
      </c>
    </row>
    <row r="155" spans="2:5" x14ac:dyDescent="0.35">
      <c r="B155" s="9">
        <v>3014002</v>
      </c>
      <c r="C155" s="8">
        <v>19011.619999999995</v>
      </c>
      <c r="D155" s="8">
        <v>4436.0199999999995</v>
      </c>
      <c r="E155" s="8">
        <v>23447.639999999996</v>
      </c>
    </row>
    <row r="156" spans="2:5" x14ac:dyDescent="0.35">
      <c r="B156" s="9">
        <v>3013880</v>
      </c>
      <c r="C156" s="8">
        <v>3271.84</v>
      </c>
      <c r="D156" s="8">
        <v>4363.92</v>
      </c>
      <c r="E156" s="8">
        <v>7635.76</v>
      </c>
    </row>
    <row r="157" spans="2:5" x14ac:dyDescent="0.35">
      <c r="B157" s="9">
        <v>3013826</v>
      </c>
      <c r="C157" s="8">
        <v>3859.7200000000003</v>
      </c>
      <c r="D157" s="8">
        <v>4311.5600000000004</v>
      </c>
      <c r="E157" s="8">
        <v>8171.2799999999988</v>
      </c>
    </row>
    <row r="158" spans="2:5" x14ac:dyDescent="0.35">
      <c r="B158" s="9">
        <v>3014661</v>
      </c>
      <c r="C158" s="8">
        <v>4135.62</v>
      </c>
      <c r="D158" s="8">
        <v>4278.3599999999997</v>
      </c>
      <c r="E158" s="8">
        <v>8413.9800000000014</v>
      </c>
    </row>
    <row r="159" spans="2:5" x14ac:dyDescent="0.35">
      <c r="B159" s="9">
        <v>3013501</v>
      </c>
      <c r="C159" s="8">
        <v>1958.0195420000002</v>
      </c>
      <c r="D159" s="8">
        <v>4275.8969844900002</v>
      </c>
      <c r="E159" s="8">
        <v>6233.9165264900003</v>
      </c>
    </row>
    <row r="160" spans="2:5" x14ac:dyDescent="0.35">
      <c r="B160" s="9">
        <v>110700</v>
      </c>
      <c r="C160" s="8">
        <v>2737.2599999999993</v>
      </c>
      <c r="D160" s="8">
        <v>4268.6400000000003</v>
      </c>
      <c r="E160" s="8">
        <v>7005.9</v>
      </c>
    </row>
    <row r="161" spans="2:5" x14ac:dyDescent="0.35">
      <c r="B161" s="9">
        <v>3014052</v>
      </c>
      <c r="C161" s="8">
        <v>4319.72</v>
      </c>
      <c r="D161" s="8">
        <v>4250.12</v>
      </c>
      <c r="E161" s="8">
        <v>8569.84</v>
      </c>
    </row>
    <row r="162" spans="2:5" x14ac:dyDescent="0.35">
      <c r="B162" s="9">
        <v>3014083</v>
      </c>
      <c r="C162" s="8">
        <v>5709.5199999999995</v>
      </c>
      <c r="D162" s="8">
        <v>4229.7</v>
      </c>
      <c r="E162" s="8">
        <v>9939.2200000000012</v>
      </c>
    </row>
    <row r="163" spans="2:5" x14ac:dyDescent="0.35">
      <c r="B163" s="9">
        <v>103010</v>
      </c>
      <c r="C163" s="8">
        <v>5436.0199999999995</v>
      </c>
      <c r="D163" s="8">
        <v>4225.5200000000004</v>
      </c>
      <c r="E163" s="8">
        <v>9661.5400000000009</v>
      </c>
    </row>
    <row r="164" spans="2:5" x14ac:dyDescent="0.35">
      <c r="B164" s="9">
        <v>3014240</v>
      </c>
      <c r="C164" s="8">
        <v>7283.6800000000012</v>
      </c>
      <c r="D164" s="8">
        <v>4212.24</v>
      </c>
      <c r="E164" s="8">
        <v>11495.92</v>
      </c>
    </row>
    <row r="165" spans="2:5" x14ac:dyDescent="0.35">
      <c r="B165" s="9">
        <v>3014766</v>
      </c>
      <c r="C165" s="8">
        <v>8758.1</v>
      </c>
      <c r="D165" s="8">
        <v>4203.7599999999993</v>
      </c>
      <c r="E165" s="8">
        <v>12961.859999999999</v>
      </c>
    </row>
    <row r="166" spans="2:5" x14ac:dyDescent="0.35">
      <c r="B166" s="9">
        <v>111840</v>
      </c>
      <c r="C166" s="8">
        <v>2227.1200000000003</v>
      </c>
      <c r="D166" s="8">
        <v>4167.1400000000012</v>
      </c>
      <c r="E166" s="8">
        <v>6394.26</v>
      </c>
    </row>
    <row r="167" spans="2:5" x14ac:dyDescent="0.35">
      <c r="B167" s="9">
        <v>6001656</v>
      </c>
      <c r="C167" s="8">
        <v>2814.4399999999996</v>
      </c>
      <c r="D167" s="8">
        <v>4132.5599999999995</v>
      </c>
      <c r="E167" s="8">
        <v>6946.9999999999991</v>
      </c>
    </row>
    <row r="168" spans="2:5" x14ac:dyDescent="0.35">
      <c r="B168" s="9">
        <v>5072</v>
      </c>
      <c r="C168" s="8">
        <v>2076.12</v>
      </c>
      <c r="D168" s="8">
        <v>4098.24</v>
      </c>
      <c r="E168" s="8">
        <v>6174.3600000000006</v>
      </c>
    </row>
    <row r="169" spans="2:5" x14ac:dyDescent="0.35">
      <c r="B169" s="9">
        <v>3014208</v>
      </c>
      <c r="C169" s="8">
        <v>6323.2199999999993</v>
      </c>
      <c r="D169" s="8">
        <v>4073.84</v>
      </c>
      <c r="E169" s="8">
        <v>10397.060000000001</v>
      </c>
    </row>
    <row r="170" spans="2:5" x14ac:dyDescent="0.35">
      <c r="B170" s="9">
        <v>6001015</v>
      </c>
      <c r="C170" s="8">
        <v>2560.8599999999997</v>
      </c>
      <c r="D170" s="8">
        <v>4017.3400000000006</v>
      </c>
      <c r="E170" s="8">
        <v>6578.2</v>
      </c>
    </row>
    <row r="171" spans="2:5" x14ac:dyDescent="0.35">
      <c r="B171" s="9">
        <v>3014013</v>
      </c>
      <c r="C171" s="8">
        <v>5305.44</v>
      </c>
      <c r="D171" s="8">
        <v>4015.88</v>
      </c>
      <c r="E171" s="8">
        <v>9321.32</v>
      </c>
    </row>
    <row r="172" spans="2:5" x14ac:dyDescent="0.35">
      <c r="B172" s="9">
        <v>6001562</v>
      </c>
      <c r="C172" s="8">
        <v>2570.3000000000002</v>
      </c>
      <c r="D172" s="8">
        <v>3999.7</v>
      </c>
      <c r="E172" s="8">
        <v>6570</v>
      </c>
    </row>
    <row r="173" spans="2:5" x14ac:dyDescent="0.35">
      <c r="B173" s="9">
        <v>3014295</v>
      </c>
      <c r="C173" s="8">
        <v>5143.5600000000004</v>
      </c>
      <c r="D173" s="8">
        <v>3978.3200000000006</v>
      </c>
      <c r="E173" s="8">
        <v>9121.8799999999992</v>
      </c>
    </row>
    <row r="174" spans="2:5" x14ac:dyDescent="0.35">
      <c r="B174" s="9">
        <v>3013806</v>
      </c>
      <c r="C174" s="8">
        <v>3204.5999999999995</v>
      </c>
      <c r="D174" s="8">
        <v>3932.4000000000005</v>
      </c>
      <c r="E174" s="8">
        <v>7137</v>
      </c>
    </row>
    <row r="175" spans="2:5" x14ac:dyDescent="0.35">
      <c r="B175" s="9">
        <v>6000213</v>
      </c>
      <c r="C175" s="8">
        <v>2937.5200000000004</v>
      </c>
      <c r="D175" s="8">
        <v>3924.1599999999989</v>
      </c>
      <c r="E175" s="8">
        <v>6861.6799999999994</v>
      </c>
    </row>
    <row r="176" spans="2:5" x14ac:dyDescent="0.35">
      <c r="B176" s="9">
        <v>3014190</v>
      </c>
      <c r="C176" s="8">
        <v>9856.66</v>
      </c>
      <c r="D176" s="8">
        <v>3903.2599999999998</v>
      </c>
      <c r="E176" s="8">
        <v>13759.92</v>
      </c>
    </row>
    <row r="177" spans="2:5" x14ac:dyDescent="0.35">
      <c r="B177" s="9">
        <v>3013971</v>
      </c>
      <c r="C177" s="8">
        <v>4599.5600000000004</v>
      </c>
      <c r="D177" s="8">
        <v>3856.54</v>
      </c>
      <c r="E177" s="8">
        <v>8456.1</v>
      </c>
    </row>
    <row r="178" spans="2:5" x14ac:dyDescent="0.35">
      <c r="B178" s="9">
        <v>3014861</v>
      </c>
      <c r="C178" s="8">
        <v>2393.36</v>
      </c>
      <c r="D178" s="8">
        <v>3842.0199999999995</v>
      </c>
      <c r="E178" s="8">
        <v>6235.3799999999992</v>
      </c>
    </row>
    <row r="179" spans="2:5" x14ac:dyDescent="0.35">
      <c r="B179" s="9">
        <v>6001441</v>
      </c>
      <c r="C179" s="8">
        <v>1353.08</v>
      </c>
      <c r="D179" s="8">
        <v>3817.92</v>
      </c>
      <c r="E179" s="8">
        <v>5171.0000000000009</v>
      </c>
    </row>
    <row r="180" spans="2:5" x14ac:dyDescent="0.35">
      <c r="B180" s="9">
        <v>3014049</v>
      </c>
      <c r="C180" s="8">
        <v>5961.6799999999985</v>
      </c>
      <c r="D180" s="8">
        <v>3775.6200000000008</v>
      </c>
      <c r="E180" s="8">
        <v>9737.3000000000011</v>
      </c>
    </row>
    <row r="181" spans="2:5" x14ac:dyDescent="0.35">
      <c r="B181" s="9">
        <v>3013810</v>
      </c>
      <c r="C181" s="8">
        <v>6647.9000000000005</v>
      </c>
      <c r="D181" s="8">
        <v>3751.9399999999996</v>
      </c>
      <c r="E181" s="8">
        <v>10399.84</v>
      </c>
    </row>
    <row r="182" spans="2:5" x14ac:dyDescent="0.35">
      <c r="B182" s="9">
        <v>3013452</v>
      </c>
      <c r="C182" s="8">
        <v>2436.8000000000002</v>
      </c>
      <c r="D182" s="8">
        <v>3677.1030106000003</v>
      </c>
      <c r="E182" s="8">
        <v>6113.9030106</v>
      </c>
    </row>
    <row r="183" spans="2:5" x14ac:dyDescent="0.35">
      <c r="B183" s="9">
        <v>3014751</v>
      </c>
      <c r="C183" s="8">
        <v>5813.02</v>
      </c>
      <c r="D183" s="8">
        <v>3666.7200000000003</v>
      </c>
      <c r="E183" s="8">
        <v>9479.74</v>
      </c>
    </row>
    <row r="184" spans="2:5" x14ac:dyDescent="0.35">
      <c r="B184" s="9">
        <v>3014379</v>
      </c>
      <c r="C184" s="8">
        <v>22961.459999999992</v>
      </c>
      <c r="D184" s="8">
        <v>3658.6199999999994</v>
      </c>
      <c r="E184" s="8">
        <v>26620.079999999998</v>
      </c>
    </row>
    <row r="185" spans="2:5" x14ac:dyDescent="0.35">
      <c r="B185" s="9">
        <v>3014487</v>
      </c>
      <c r="C185" s="8">
        <v>2246.1600000000003</v>
      </c>
      <c r="D185" s="8">
        <v>3648.16</v>
      </c>
      <c r="E185" s="8">
        <v>5894.3200000000006</v>
      </c>
    </row>
    <row r="186" spans="2:5" x14ac:dyDescent="0.35">
      <c r="B186" s="9">
        <v>3013938</v>
      </c>
      <c r="C186" s="8">
        <v>2958.12</v>
      </c>
      <c r="D186" s="8">
        <v>3545.2999999999997</v>
      </c>
      <c r="E186" s="8">
        <v>6503.42</v>
      </c>
    </row>
    <row r="187" spans="2:5" x14ac:dyDescent="0.35">
      <c r="B187" s="9">
        <v>3013368</v>
      </c>
      <c r="C187" s="8">
        <v>1388.48</v>
      </c>
      <c r="D187" s="8">
        <v>3508.6200385880002</v>
      </c>
      <c r="E187" s="8">
        <v>4897.1000385879997</v>
      </c>
    </row>
    <row r="188" spans="2:5" x14ac:dyDescent="0.35">
      <c r="B188" s="9">
        <v>102628</v>
      </c>
      <c r="C188" s="8">
        <v>1803.2600000000002</v>
      </c>
      <c r="D188" s="8">
        <v>3485.7599999999998</v>
      </c>
      <c r="E188" s="8">
        <v>5289.02</v>
      </c>
    </row>
    <row r="189" spans="2:5" x14ac:dyDescent="0.35">
      <c r="B189" s="9">
        <v>3014053</v>
      </c>
      <c r="C189" s="8">
        <v>7385.1800000000012</v>
      </c>
      <c r="D189" s="8">
        <v>3469.8799999999992</v>
      </c>
      <c r="E189" s="8">
        <v>10855.059999999998</v>
      </c>
    </row>
    <row r="190" spans="2:5" x14ac:dyDescent="0.35">
      <c r="B190" s="9">
        <v>3014553</v>
      </c>
      <c r="C190" s="8">
        <v>1862.3000000000002</v>
      </c>
      <c r="D190" s="8">
        <v>3458.6399999999994</v>
      </c>
      <c r="E190" s="8">
        <v>5320.94</v>
      </c>
    </row>
    <row r="191" spans="2:5" x14ac:dyDescent="0.35">
      <c r="B191" s="9">
        <v>3013465</v>
      </c>
      <c r="C191" s="8">
        <v>5306.46</v>
      </c>
      <c r="D191" s="8">
        <v>3450.4901875589999</v>
      </c>
      <c r="E191" s="8">
        <v>8756.9501875590013</v>
      </c>
    </row>
    <row r="192" spans="2:5" x14ac:dyDescent="0.35">
      <c r="B192" s="9">
        <v>6001540</v>
      </c>
      <c r="C192" s="8">
        <v>5570.26</v>
      </c>
      <c r="D192" s="8">
        <v>3331.7</v>
      </c>
      <c r="E192" s="8">
        <v>8901.9599999999991</v>
      </c>
    </row>
    <row r="193" spans="2:5" x14ac:dyDescent="0.35">
      <c r="B193" s="9">
        <v>3014725</v>
      </c>
      <c r="C193" s="8">
        <v>2753.5</v>
      </c>
      <c r="D193" s="8">
        <v>3300.6800000000003</v>
      </c>
      <c r="E193" s="8">
        <v>6054.18</v>
      </c>
    </row>
    <row r="194" spans="2:5" x14ac:dyDescent="0.35">
      <c r="B194" s="9">
        <v>10572</v>
      </c>
      <c r="C194" s="8">
        <v>2989.7800000000007</v>
      </c>
      <c r="D194" s="8">
        <v>3296.2232028400003</v>
      </c>
      <c r="E194" s="8">
        <v>6286.0032028399992</v>
      </c>
    </row>
    <row r="195" spans="2:5" x14ac:dyDescent="0.35">
      <c r="B195" s="9">
        <v>3014622</v>
      </c>
      <c r="C195" s="8">
        <v>4295.32</v>
      </c>
      <c r="D195" s="8">
        <v>3271.4</v>
      </c>
      <c r="E195" s="8">
        <v>7566.72</v>
      </c>
    </row>
    <row r="196" spans="2:5" x14ac:dyDescent="0.35">
      <c r="B196" s="9">
        <v>3014358</v>
      </c>
      <c r="C196" s="8">
        <v>3014.28</v>
      </c>
      <c r="D196" s="8">
        <v>3255.44</v>
      </c>
      <c r="E196" s="8">
        <v>6269.72</v>
      </c>
    </row>
    <row r="197" spans="2:5" x14ac:dyDescent="0.35">
      <c r="B197" s="9">
        <v>3014165</v>
      </c>
      <c r="C197" s="8">
        <v>2007.04</v>
      </c>
      <c r="D197" s="8">
        <v>3244.86</v>
      </c>
      <c r="E197" s="8">
        <v>5251.8999999999987</v>
      </c>
    </row>
    <row r="198" spans="2:5" x14ac:dyDescent="0.35">
      <c r="B198" s="9">
        <v>3014679</v>
      </c>
      <c r="C198" s="8">
        <v>8015.8000000000011</v>
      </c>
      <c r="D198" s="8">
        <v>3235.6800000000003</v>
      </c>
      <c r="E198" s="8">
        <v>11251.479999999998</v>
      </c>
    </row>
    <row r="199" spans="2:5" x14ac:dyDescent="0.35">
      <c r="B199" s="9">
        <v>3014068</v>
      </c>
      <c r="C199" s="8">
        <v>7166.1</v>
      </c>
      <c r="D199" s="8">
        <v>3223.04</v>
      </c>
      <c r="E199" s="8">
        <v>10389.14</v>
      </c>
    </row>
    <row r="200" spans="2:5" x14ac:dyDescent="0.35">
      <c r="B200" s="9">
        <v>6001612</v>
      </c>
      <c r="C200" s="8">
        <v>5746.46</v>
      </c>
      <c r="D200" s="8">
        <v>3217.58</v>
      </c>
      <c r="E200" s="8">
        <v>8964.0400000000009</v>
      </c>
    </row>
    <row r="201" spans="2:5" x14ac:dyDescent="0.35">
      <c r="B201" s="9">
        <v>3014418</v>
      </c>
      <c r="C201" s="8">
        <v>4253.16</v>
      </c>
      <c r="D201" s="8">
        <v>3191.62</v>
      </c>
      <c r="E201" s="8">
        <v>7444.7800000000007</v>
      </c>
    </row>
    <row r="202" spans="2:5" x14ac:dyDescent="0.35">
      <c r="B202" s="9">
        <v>3013777</v>
      </c>
      <c r="C202" s="8">
        <v>4724.9800000000005</v>
      </c>
      <c r="D202" s="8">
        <v>3155.54</v>
      </c>
      <c r="E202" s="8">
        <v>7880.5199999999995</v>
      </c>
    </row>
    <row r="203" spans="2:5" x14ac:dyDescent="0.35">
      <c r="B203" s="9">
        <v>3014349</v>
      </c>
      <c r="C203" s="8">
        <v>7176.28</v>
      </c>
      <c r="D203" s="8">
        <v>3117.52</v>
      </c>
      <c r="E203" s="8">
        <v>10293.799999999999</v>
      </c>
    </row>
    <row r="204" spans="2:5" x14ac:dyDescent="0.35">
      <c r="B204" s="9">
        <v>3014537</v>
      </c>
      <c r="C204" s="8">
        <v>2235.52</v>
      </c>
      <c r="D204" s="8">
        <v>3061.1000000000004</v>
      </c>
      <c r="E204" s="8">
        <v>5296.62</v>
      </c>
    </row>
    <row r="205" spans="2:5" x14ac:dyDescent="0.35">
      <c r="B205" s="9">
        <v>110964</v>
      </c>
      <c r="C205" s="8">
        <v>5409.48</v>
      </c>
      <c r="D205" s="8">
        <v>3028.52</v>
      </c>
      <c r="E205" s="8">
        <v>8438</v>
      </c>
    </row>
    <row r="206" spans="2:5" x14ac:dyDescent="0.35">
      <c r="B206" s="9">
        <v>6001479</v>
      </c>
      <c r="C206" s="8">
        <v>1801.6399999999999</v>
      </c>
      <c r="D206" s="8">
        <v>3026.3600000000006</v>
      </c>
      <c r="E206" s="8">
        <v>4828</v>
      </c>
    </row>
    <row r="207" spans="2:5" x14ac:dyDescent="0.35">
      <c r="B207" s="9">
        <v>3014090</v>
      </c>
      <c r="C207" s="8">
        <v>10263.98</v>
      </c>
      <c r="D207" s="8">
        <v>3014.64</v>
      </c>
      <c r="E207" s="8">
        <v>13278.62</v>
      </c>
    </row>
    <row r="208" spans="2:5" x14ac:dyDescent="0.35">
      <c r="B208" s="9">
        <v>6000232</v>
      </c>
      <c r="C208" s="8">
        <v>3029.36</v>
      </c>
      <c r="D208" s="8">
        <v>3008.1</v>
      </c>
      <c r="E208" s="8">
        <v>6037.46</v>
      </c>
    </row>
    <row r="209" spans="2:5" x14ac:dyDescent="0.35">
      <c r="B209" s="9">
        <v>3014197</v>
      </c>
      <c r="C209" s="8">
        <v>1970.3000000000002</v>
      </c>
      <c r="D209" s="8">
        <v>2950.64</v>
      </c>
      <c r="E209" s="8">
        <v>4920.9399999999996</v>
      </c>
    </row>
    <row r="210" spans="2:5" x14ac:dyDescent="0.35">
      <c r="B210" s="9">
        <v>3014094</v>
      </c>
      <c r="C210" s="8">
        <v>1902.2600000000002</v>
      </c>
      <c r="D210" s="8">
        <v>2916.6200000000003</v>
      </c>
      <c r="E210" s="8">
        <v>4818.8799999999992</v>
      </c>
    </row>
    <row r="211" spans="2:5" x14ac:dyDescent="0.35">
      <c r="B211" s="9">
        <v>3013358</v>
      </c>
      <c r="C211" s="8">
        <v>1787.90534656</v>
      </c>
      <c r="D211" s="8">
        <v>2894.9462527400001</v>
      </c>
      <c r="E211" s="8">
        <v>4682.851599300001</v>
      </c>
    </row>
    <row r="212" spans="2:5" x14ac:dyDescent="0.35">
      <c r="B212" s="9">
        <v>3014697</v>
      </c>
      <c r="C212" s="8">
        <v>1754.5200000000002</v>
      </c>
      <c r="D212" s="8">
        <v>2872.26</v>
      </c>
      <c r="E212" s="8">
        <v>4626.78</v>
      </c>
    </row>
    <row r="213" spans="2:5" x14ac:dyDescent="0.35">
      <c r="B213" s="9">
        <v>3014206</v>
      </c>
      <c r="C213" s="8">
        <v>2760.8</v>
      </c>
      <c r="D213" s="8">
        <v>2870.7799999999997</v>
      </c>
      <c r="E213" s="8">
        <v>5631.5800000000008</v>
      </c>
    </row>
    <row r="214" spans="2:5" x14ac:dyDescent="0.35">
      <c r="B214" s="9">
        <v>3014398</v>
      </c>
      <c r="C214" s="8">
        <v>10021.480000000001</v>
      </c>
      <c r="D214" s="8">
        <v>2858.5600000000004</v>
      </c>
      <c r="E214" s="8">
        <v>12880.040000000003</v>
      </c>
    </row>
    <row r="215" spans="2:5" x14ac:dyDescent="0.35">
      <c r="B215" s="9">
        <v>2392</v>
      </c>
      <c r="C215" s="8">
        <v>3066.94</v>
      </c>
      <c r="D215" s="8">
        <v>2845.16</v>
      </c>
      <c r="E215" s="8">
        <v>5912.1</v>
      </c>
    </row>
    <row r="216" spans="2:5" x14ac:dyDescent="0.35">
      <c r="B216" s="9">
        <v>3013439</v>
      </c>
      <c r="C216" s="8">
        <v>947.09266133000006</v>
      </c>
      <c r="D216" s="8">
        <v>2826.9601928000002</v>
      </c>
      <c r="E216" s="8">
        <v>3774.05285413</v>
      </c>
    </row>
    <row r="217" spans="2:5" x14ac:dyDescent="0.35">
      <c r="B217" s="9">
        <v>6001676</v>
      </c>
      <c r="C217" s="8">
        <v>1748.6200000000001</v>
      </c>
      <c r="D217" s="8">
        <v>2817.7599999999998</v>
      </c>
      <c r="E217" s="8">
        <v>4566.38</v>
      </c>
    </row>
    <row r="218" spans="2:5" x14ac:dyDescent="0.35">
      <c r="B218" s="9">
        <v>3013512</v>
      </c>
      <c r="C218" s="8">
        <v>3531.0193729799998</v>
      </c>
      <c r="D218" s="8">
        <v>2792.24892292</v>
      </c>
      <c r="E218" s="8">
        <v>6323.2682958999994</v>
      </c>
    </row>
    <row r="219" spans="2:5" x14ac:dyDescent="0.35">
      <c r="B219" s="9">
        <v>3014223</v>
      </c>
      <c r="C219" s="8">
        <v>2762.4799999999996</v>
      </c>
      <c r="D219" s="8">
        <v>2770.7200000000007</v>
      </c>
      <c r="E219" s="8">
        <v>5533.2</v>
      </c>
    </row>
    <row r="220" spans="2:5" x14ac:dyDescent="0.35">
      <c r="B220" s="9">
        <v>3014616</v>
      </c>
      <c r="C220" s="8">
        <v>3477.7600000000007</v>
      </c>
      <c r="D220" s="8">
        <v>2768.2799999999988</v>
      </c>
      <c r="E220" s="8">
        <v>6246.04</v>
      </c>
    </row>
    <row r="221" spans="2:5" x14ac:dyDescent="0.35">
      <c r="B221" s="9">
        <v>3014533</v>
      </c>
      <c r="C221" s="8">
        <v>2252.1800000000003</v>
      </c>
      <c r="D221" s="8">
        <v>2749.92</v>
      </c>
      <c r="E221" s="8">
        <v>5002.1000000000004</v>
      </c>
    </row>
    <row r="222" spans="2:5" x14ac:dyDescent="0.35">
      <c r="B222" s="9">
        <v>3013580</v>
      </c>
      <c r="C222" s="8">
        <v>1362.44</v>
      </c>
      <c r="D222" s="8">
        <v>2743.3826056799999</v>
      </c>
      <c r="E222" s="8">
        <v>4105.8226056800004</v>
      </c>
    </row>
    <row r="223" spans="2:5" x14ac:dyDescent="0.35">
      <c r="B223" s="9">
        <v>6001546</v>
      </c>
      <c r="C223" s="8">
        <v>1406.56</v>
      </c>
      <c r="D223" s="8">
        <v>2742.68</v>
      </c>
      <c r="E223" s="8">
        <v>4149.24</v>
      </c>
    </row>
    <row r="224" spans="2:5" x14ac:dyDescent="0.35">
      <c r="B224" s="9">
        <v>3014137</v>
      </c>
      <c r="C224" s="8">
        <v>5465.4400000000005</v>
      </c>
      <c r="D224" s="8">
        <v>2721.86</v>
      </c>
      <c r="E224" s="8">
        <v>8187.3</v>
      </c>
    </row>
    <row r="225" spans="2:5" x14ac:dyDescent="0.35">
      <c r="B225" s="9">
        <v>3013978</v>
      </c>
      <c r="C225" s="8">
        <v>2617.64</v>
      </c>
      <c r="D225" s="8">
        <v>2721.6800000000003</v>
      </c>
      <c r="E225" s="8">
        <v>5339.3200000000006</v>
      </c>
    </row>
    <row r="226" spans="2:5" x14ac:dyDescent="0.35">
      <c r="B226" s="9">
        <v>3013461</v>
      </c>
      <c r="C226" s="8">
        <v>1146.2</v>
      </c>
      <c r="D226" s="8">
        <v>2692.4235165</v>
      </c>
      <c r="E226" s="8">
        <v>3838.6235164999998</v>
      </c>
    </row>
    <row r="227" spans="2:5" x14ac:dyDescent="0.35">
      <c r="B227" s="9">
        <v>3014006</v>
      </c>
      <c r="C227" s="8">
        <v>1468.62</v>
      </c>
      <c r="D227" s="8">
        <v>2668.2</v>
      </c>
      <c r="E227" s="8">
        <v>4136.82</v>
      </c>
    </row>
    <row r="228" spans="2:5" x14ac:dyDescent="0.35">
      <c r="B228" s="9">
        <v>3014469</v>
      </c>
      <c r="C228" s="8">
        <v>5743.6</v>
      </c>
      <c r="D228" s="8">
        <v>2667.96</v>
      </c>
      <c r="E228" s="8">
        <v>8411.5600000000013</v>
      </c>
    </row>
    <row r="229" spans="2:5" x14ac:dyDescent="0.35">
      <c r="B229" s="9">
        <v>6001050</v>
      </c>
      <c r="C229" s="8">
        <v>1363.9399999999998</v>
      </c>
      <c r="D229" s="8">
        <v>2654.56</v>
      </c>
      <c r="E229" s="8">
        <v>4018.5</v>
      </c>
    </row>
    <row r="230" spans="2:5" x14ac:dyDescent="0.35">
      <c r="B230" s="9">
        <v>3014707</v>
      </c>
      <c r="C230" s="8">
        <v>3098.88</v>
      </c>
      <c r="D230" s="8">
        <v>2648.4</v>
      </c>
      <c r="E230" s="8">
        <v>5747.28</v>
      </c>
    </row>
    <row r="231" spans="2:5" x14ac:dyDescent="0.35">
      <c r="B231" s="9">
        <v>3014457</v>
      </c>
      <c r="C231" s="8">
        <v>2076.96</v>
      </c>
      <c r="D231" s="8">
        <v>2616.42</v>
      </c>
      <c r="E231" s="8">
        <v>4693.38</v>
      </c>
    </row>
    <row r="232" spans="2:5" x14ac:dyDescent="0.35">
      <c r="B232" s="9">
        <v>6001467</v>
      </c>
      <c r="C232" s="8">
        <v>1223.78</v>
      </c>
      <c r="D232" s="8">
        <v>2616.2200000000003</v>
      </c>
      <c r="E232" s="8">
        <v>3840</v>
      </c>
    </row>
    <row r="233" spans="2:5" x14ac:dyDescent="0.35">
      <c r="B233" s="9">
        <v>3013464</v>
      </c>
      <c r="C233" s="8">
        <v>957.09999999999991</v>
      </c>
      <c r="D233" s="8">
        <v>2612.7239193800001</v>
      </c>
      <c r="E233" s="8">
        <v>3569.8239193800005</v>
      </c>
    </row>
    <row r="234" spans="2:5" x14ac:dyDescent="0.35">
      <c r="B234" s="9">
        <v>3014870</v>
      </c>
      <c r="C234" s="8">
        <v>1986.4400000000005</v>
      </c>
      <c r="D234" s="8">
        <v>2586.2800000000002</v>
      </c>
      <c r="E234" s="8">
        <v>4572.72</v>
      </c>
    </row>
    <row r="235" spans="2:5" x14ac:dyDescent="0.35">
      <c r="B235" s="9">
        <v>3013569</v>
      </c>
      <c r="C235" s="8">
        <v>865.74407890999987</v>
      </c>
      <c r="D235" s="8">
        <v>2565.279345207</v>
      </c>
      <c r="E235" s="8">
        <v>3431.0234241169996</v>
      </c>
    </row>
    <row r="236" spans="2:5" x14ac:dyDescent="0.35">
      <c r="B236" s="9">
        <v>3014218</v>
      </c>
      <c r="C236" s="8">
        <v>3351.2599999999998</v>
      </c>
      <c r="D236" s="8">
        <v>2555.1400000000003</v>
      </c>
      <c r="E236" s="8">
        <v>5906.4</v>
      </c>
    </row>
    <row r="237" spans="2:5" x14ac:dyDescent="0.35">
      <c r="B237" s="9">
        <v>3013476</v>
      </c>
      <c r="C237" s="8">
        <v>885.67872093999995</v>
      </c>
      <c r="D237" s="8">
        <v>2546.78627396</v>
      </c>
      <c r="E237" s="8">
        <v>3432.4649949</v>
      </c>
    </row>
    <row r="238" spans="2:5" x14ac:dyDescent="0.35">
      <c r="B238" s="9">
        <v>3014340</v>
      </c>
      <c r="C238" s="8">
        <v>4971.7599999999993</v>
      </c>
      <c r="D238" s="8">
        <v>2516.2400000000007</v>
      </c>
      <c r="E238" s="8">
        <v>7488</v>
      </c>
    </row>
    <row r="239" spans="2:5" x14ac:dyDescent="0.35">
      <c r="B239" s="9">
        <v>3014738</v>
      </c>
      <c r="C239" s="8">
        <v>2690.34</v>
      </c>
      <c r="D239" s="8">
        <v>2514.46</v>
      </c>
      <c r="E239" s="8">
        <v>5204.8</v>
      </c>
    </row>
    <row r="240" spans="2:5" x14ac:dyDescent="0.35">
      <c r="B240" s="9">
        <v>3014515</v>
      </c>
      <c r="C240" s="8">
        <v>13640.679999999998</v>
      </c>
      <c r="D240" s="8">
        <v>2506.3200000000002</v>
      </c>
      <c r="E240" s="8">
        <v>16147</v>
      </c>
    </row>
    <row r="241" spans="2:5" x14ac:dyDescent="0.35">
      <c r="B241" s="9">
        <v>3014415</v>
      </c>
      <c r="C241" s="8">
        <v>7395.58</v>
      </c>
      <c r="D241" s="8">
        <v>2505.2000000000003</v>
      </c>
      <c r="E241" s="8">
        <v>9900.7799999999988</v>
      </c>
    </row>
    <row r="242" spans="2:5" x14ac:dyDescent="0.35">
      <c r="B242" s="9">
        <v>3014019</v>
      </c>
      <c r="C242" s="8">
        <v>2392.06</v>
      </c>
      <c r="D242" s="8">
        <v>2480.7800000000002</v>
      </c>
      <c r="E242" s="8">
        <v>4872.8399999999992</v>
      </c>
    </row>
    <row r="243" spans="2:5" x14ac:dyDescent="0.35">
      <c r="B243" s="9">
        <v>2466</v>
      </c>
      <c r="C243" s="8">
        <v>2062.2600000000002</v>
      </c>
      <c r="D243" s="8">
        <v>2480.54</v>
      </c>
      <c r="E243" s="8">
        <v>4542.8</v>
      </c>
    </row>
    <row r="244" spans="2:5" x14ac:dyDescent="0.35">
      <c r="B244" s="9">
        <v>3013772</v>
      </c>
      <c r="C244" s="8">
        <v>1112.48</v>
      </c>
      <c r="D244" s="8">
        <v>2464.7199999999998</v>
      </c>
      <c r="E244" s="8">
        <v>3577.2000000000003</v>
      </c>
    </row>
    <row r="245" spans="2:5" x14ac:dyDescent="0.35">
      <c r="B245" s="9">
        <v>6001065</v>
      </c>
      <c r="C245" s="8">
        <v>1234.6000000000001</v>
      </c>
      <c r="D245" s="8">
        <v>2408.3999999999996</v>
      </c>
      <c r="E245" s="8">
        <v>3643</v>
      </c>
    </row>
    <row r="246" spans="2:5" x14ac:dyDescent="0.35">
      <c r="B246" s="9">
        <v>6000327</v>
      </c>
      <c r="C246" s="8">
        <v>760.78</v>
      </c>
      <c r="D246" s="8">
        <v>2398.2200000000003</v>
      </c>
      <c r="E246" s="8">
        <v>3159</v>
      </c>
    </row>
    <row r="247" spans="2:5" x14ac:dyDescent="0.35">
      <c r="B247" s="9">
        <v>3013558</v>
      </c>
      <c r="C247" s="8">
        <v>2134.0964577099999</v>
      </c>
      <c r="D247" s="8">
        <v>2395.1818247380002</v>
      </c>
      <c r="E247" s="8">
        <v>4529.2782824479991</v>
      </c>
    </row>
    <row r="248" spans="2:5" x14ac:dyDescent="0.35">
      <c r="B248" s="9">
        <v>3013977</v>
      </c>
      <c r="C248" s="8">
        <v>3446.08</v>
      </c>
      <c r="D248" s="8">
        <v>2382.9399999999996</v>
      </c>
      <c r="E248" s="8">
        <v>5829.02</v>
      </c>
    </row>
    <row r="249" spans="2:5" x14ac:dyDescent="0.35">
      <c r="B249" s="9">
        <v>3013533</v>
      </c>
      <c r="C249" s="8">
        <v>1361.7</v>
      </c>
      <c r="D249" s="8">
        <v>2382.3445559000002</v>
      </c>
      <c r="E249" s="8">
        <v>3744.0445559</v>
      </c>
    </row>
    <row r="250" spans="2:5" x14ac:dyDescent="0.35">
      <c r="B250" s="9">
        <v>3014492</v>
      </c>
      <c r="C250" s="8">
        <v>3266.2200000000003</v>
      </c>
      <c r="D250" s="8">
        <v>2381.1600000000003</v>
      </c>
      <c r="E250" s="8">
        <v>5647.38</v>
      </c>
    </row>
    <row r="251" spans="2:5" x14ac:dyDescent="0.35">
      <c r="B251" s="9">
        <v>3013771</v>
      </c>
      <c r="C251" s="8">
        <v>2363.0399999999995</v>
      </c>
      <c r="D251" s="8">
        <v>2379.7000000000003</v>
      </c>
      <c r="E251" s="8">
        <v>4742.7400000000007</v>
      </c>
    </row>
    <row r="252" spans="2:5" x14ac:dyDescent="0.35">
      <c r="B252" s="9">
        <v>3014450</v>
      </c>
      <c r="C252" s="8">
        <v>2106.6600000000003</v>
      </c>
      <c r="D252" s="8">
        <v>2376.3400000000006</v>
      </c>
      <c r="E252" s="8">
        <v>4483</v>
      </c>
    </row>
    <row r="253" spans="2:5" x14ac:dyDescent="0.35">
      <c r="B253" s="9">
        <v>3013506</v>
      </c>
      <c r="C253" s="8">
        <v>1586.96</v>
      </c>
      <c r="D253" s="8">
        <v>2369.439774211</v>
      </c>
      <c r="E253" s="8">
        <v>3956.399774211</v>
      </c>
    </row>
    <row r="254" spans="2:5" x14ac:dyDescent="0.35">
      <c r="B254" s="9">
        <v>3014657</v>
      </c>
      <c r="C254" s="8">
        <v>5068.54</v>
      </c>
      <c r="D254" s="8">
        <v>2359.46</v>
      </c>
      <c r="E254" s="8">
        <v>7428</v>
      </c>
    </row>
    <row r="255" spans="2:5" x14ac:dyDescent="0.35">
      <c r="B255" s="9">
        <v>3014431</v>
      </c>
      <c r="C255" s="8">
        <v>1847.56</v>
      </c>
      <c r="D255" s="8">
        <v>2314.7999999999997</v>
      </c>
      <c r="E255" s="8">
        <v>4162.3600000000006</v>
      </c>
    </row>
    <row r="256" spans="2:5" x14ac:dyDescent="0.35">
      <c r="B256" s="9">
        <v>3013821</v>
      </c>
      <c r="C256" s="8">
        <v>2378.5799999999995</v>
      </c>
      <c r="D256" s="8">
        <v>2305.1400000000003</v>
      </c>
      <c r="E256" s="8">
        <v>4683.72</v>
      </c>
    </row>
    <row r="257" spans="2:5" x14ac:dyDescent="0.35">
      <c r="B257" s="9">
        <v>3014198</v>
      </c>
      <c r="C257" s="8">
        <v>2062.42</v>
      </c>
      <c r="D257" s="8">
        <v>2293.5600000000004</v>
      </c>
      <c r="E257" s="8">
        <v>4355.9799999999996</v>
      </c>
    </row>
    <row r="258" spans="2:5" x14ac:dyDescent="0.35">
      <c r="B258" s="9">
        <v>1005270</v>
      </c>
      <c r="C258" s="8">
        <v>880.0821224299998</v>
      </c>
      <c r="D258" s="8">
        <v>2293.3933677400005</v>
      </c>
      <c r="E258" s="8">
        <v>3173.4754901699998</v>
      </c>
    </row>
    <row r="259" spans="2:5" x14ac:dyDescent="0.35">
      <c r="B259" s="9">
        <v>3014830</v>
      </c>
      <c r="C259" s="8">
        <v>2058.3399999999997</v>
      </c>
      <c r="D259" s="8">
        <v>2292.7600000000007</v>
      </c>
      <c r="E259" s="8">
        <v>4351.1000000000004</v>
      </c>
    </row>
    <row r="260" spans="2:5" x14ac:dyDescent="0.35">
      <c r="B260" s="9">
        <v>3014534</v>
      </c>
      <c r="C260" s="8">
        <v>5705.64</v>
      </c>
      <c r="D260" s="8">
        <v>2274.16</v>
      </c>
      <c r="E260" s="8">
        <v>7979.8</v>
      </c>
    </row>
    <row r="261" spans="2:5" x14ac:dyDescent="0.35">
      <c r="B261" s="9">
        <v>3013411</v>
      </c>
      <c r="C261" s="8">
        <v>6529.6</v>
      </c>
      <c r="D261" s="8">
        <v>2266.5939932419997</v>
      </c>
      <c r="E261" s="8">
        <v>8796.1939932419991</v>
      </c>
    </row>
    <row r="262" spans="2:5" x14ac:dyDescent="0.35">
      <c r="B262" s="9">
        <v>3014192</v>
      </c>
      <c r="C262" s="8">
        <v>4079.62</v>
      </c>
      <c r="D262" s="8">
        <v>2265.36</v>
      </c>
      <c r="E262" s="8">
        <v>6344.9800000000005</v>
      </c>
    </row>
    <row r="263" spans="2:5" x14ac:dyDescent="0.35">
      <c r="B263" s="9">
        <v>3014599</v>
      </c>
      <c r="C263" s="8">
        <v>2507.98</v>
      </c>
      <c r="D263" s="8">
        <v>2253.42</v>
      </c>
      <c r="E263" s="8">
        <v>4761.3999999999996</v>
      </c>
    </row>
    <row r="264" spans="2:5" x14ac:dyDescent="0.35">
      <c r="B264" s="9">
        <v>3013557</v>
      </c>
      <c r="C264" s="8">
        <v>1410.5996407599998</v>
      </c>
      <c r="D264" s="8">
        <v>2238.2729138539999</v>
      </c>
      <c r="E264" s="8">
        <v>3648.8725546140004</v>
      </c>
    </row>
    <row r="265" spans="2:5" x14ac:dyDescent="0.35">
      <c r="B265" s="9">
        <v>3014284</v>
      </c>
      <c r="C265" s="8">
        <v>3052.9799999999996</v>
      </c>
      <c r="D265" s="8">
        <v>2222.2399999999998</v>
      </c>
      <c r="E265" s="8">
        <v>5275.2199999999993</v>
      </c>
    </row>
    <row r="266" spans="2:5" x14ac:dyDescent="0.35">
      <c r="B266" s="9">
        <v>3014514</v>
      </c>
      <c r="C266" s="8">
        <v>4244.18</v>
      </c>
      <c r="D266" s="8">
        <v>2211.62</v>
      </c>
      <c r="E266" s="8">
        <v>6455.8</v>
      </c>
    </row>
    <row r="267" spans="2:5" x14ac:dyDescent="0.35">
      <c r="B267" s="9">
        <v>3013862</v>
      </c>
      <c r="C267" s="8">
        <v>2941.48</v>
      </c>
      <c r="D267" s="8">
        <v>2177.36</v>
      </c>
      <c r="E267" s="8">
        <v>5118.84</v>
      </c>
    </row>
    <row r="268" spans="2:5" x14ac:dyDescent="0.35">
      <c r="B268" s="9">
        <v>3014758</v>
      </c>
      <c r="C268" s="8">
        <v>4034.8200000000006</v>
      </c>
      <c r="D268" s="8">
        <v>2174.3199999999997</v>
      </c>
      <c r="E268" s="8">
        <v>6209.14</v>
      </c>
    </row>
    <row r="269" spans="2:5" x14ac:dyDescent="0.35">
      <c r="B269" s="9">
        <v>3013422</v>
      </c>
      <c r="C269" s="8">
        <v>1416.06</v>
      </c>
      <c r="D269" s="8">
        <v>2162.2839979400001</v>
      </c>
      <c r="E269" s="8">
        <v>3578.34399794</v>
      </c>
    </row>
    <row r="270" spans="2:5" x14ac:dyDescent="0.35">
      <c r="B270" s="9">
        <v>3014716</v>
      </c>
      <c r="C270" s="8">
        <v>2867.68</v>
      </c>
      <c r="D270" s="8">
        <v>2145.2599999999998</v>
      </c>
      <c r="E270" s="8">
        <v>5012.9400000000005</v>
      </c>
    </row>
    <row r="271" spans="2:5" x14ac:dyDescent="0.35">
      <c r="B271" s="9">
        <v>3014199</v>
      </c>
      <c r="C271" s="8">
        <v>2734.5199999999995</v>
      </c>
      <c r="D271" s="8">
        <v>2128.0000000000005</v>
      </c>
      <c r="E271" s="8">
        <v>4862.5199999999986</v>
      </c>
    </row>
    <row r="272" spans="2:5" x14ac:dyDescent="0.35">
      <c r="B272" s="9">
        <v>6001302</v>
      </c>
      <c r="C272" s="8">
        <v>4638.54</v>
      </c>
      <c r="D272" s="8">
        <v>2126.4199999999996</v>
      </c>
      <c r="E272" s="8">
        <v>6764.96</v>
      </c>
    </row>
    <row r="273" spans="2:5" x14ac:dyDescent="0.35">
      <c r="B273" s="9">
        <v>3014008</v>
      </c>
      <c r="C273" s="8">
        <v>3477.8</v>
      </c>
      <c r="D273" s="8">
        <v>2117.1999999999998</v>
      </c>
      <c r="E273" s="8">
        <v>5595</v>
      </c>
    </row>
    <row r="274" spans="2:5" x14ac:dyDescent="0.35">
      <c r="B274" s="9">
        <v>3013903</v>
      </c>
      <c r="C274" s="8">
        <v>2020.36</v>
      </c>
      <c r="D274" s="8">
        <v>2086.36</v>
      </c>
      <c r="E274" s="8">
        <v>4106.72</v>
      </c>
    </row>
    <row r="275" spans="2:5" x14ac:dyDescent="0.35">
      <c r="B275" s="9">
        <v>3014079</v>
      </c>
      <c r="C275" s="8">
        <v>1718.96</v>
      </c>
      <c r="D275" s="8">
        <v>2079.1</v>
      </c>
      <c r="E275" s="8">
        <v>3798.06</v>
      </c>
    </row>
    <row r="276" spans="2:5" x14ac:dyDescent="0.35">
      <c r="B276" s="9">
        <v>3014139</v>
      </c>
      <c r="C276" s="8">
        <v>2433.1999999999998</v>
      </c>
      <c r="D276" s="8">
        <v>2072.1800000000003</v>
      </c>
      <c r="E276" s="8">
        <v>4505.38</v>
      </c>
    </row>
    <row r="277" spans="2:5" x14ac:dyDescent="0.35">
      <c r="B277" s="9">
        <v>3014595</v>
      </c>
      <c r="C277" s="8">
        <v>1564.78</v>
      </c>
      <c r="D277" s="8">
        <v>2068.3399999999997</v>
      </c>
      <c r="E277" s="8">
        <v>3633.1199999999994</v>
      </c>
    </row>
    <row r="278" spans="2:5" x14ac:dyDescent="0.35">
      <c r="B278" s="9">
        <v>3013837</v>
      </c>
      <c r="C278" s="8">
        <v>4288.3799999999992</v>
      </c>
      <c r="D278" s="8">
        <v>2038.4</v>
      </c>
      <c r="E278" s="8">
        <v>6326.78</v>
      </c>
    </row>
    <row r="279" spans="2:5" x14ac:dyDescent="0.35">
      <c r="B279" s="9">
        <v>3014178</v>
      </c>
      <c r="C279" s="8">
        <v>9248.2799999999988</v>
      </c>
      <c r="D279" s="8">
        <v>2018.7800000000002</v>
      </c>
      <c r="E279" s="8">
        <v>11267.06</v>
      </c>
    </row>
    <row r="280" spans="2:5" x14ac:dyDescent="0.35">
      <c r="B280" s="9">
        <v>3013448</v>
      </c>
      <c r="C280" s="8">
        <v>528.58150478999994</v>
      </c>
      <c r="D280" s="8">
        <v>1990.8363564819999</v>
      </c>
      <c r="E280" s="8">
        <v>2519.4178612720002</v>
      </c>
    </row>
    <row r="281" spans="2:5" x14ac:dyDescent="0.35">
      <c r="B281" s="9">
        <v>3014182</v>
      </c>
      <c r="C281" s="8">
        <v>1789.0199999999998</v>
      </c>
      <c r="D281" s="8">
        <v>1984.64</v>
      </c>
      <c r="E281" s="8">
        <v>3773.6600000000003</v>
      </c>
    </row>
    <row r="282" spans="2:5" x14ac:dyDescent="0.35">
      <c r="B282" s="9">
        <v>3014180</v>
      </c>
      <c r="C282" s="8">
        <v>2042.6399999999999</v>
      </c>
      <c r="D282" s="8">
        <v>1981.88</v>
      </c>
      <c r="E282" s="8">
        <v>4024.52</v>
      </c>
    </row>
    <row r="283" spans="2:5" x14ac:dyDescent="0.35">
      <c r="B283" s="9">
        <v>3013598</v>
      </c>
      <c r="C283" s="8">
        <v>608.71863555999994</v>
      </c>
      <c r="D283" s="8">
        <v>1956.2771187400001</v>
      </c>
      <c r="E283" s="8">
        <v>2564.9957543</v>
      </c>
    </row>
    <row r="284" spans="2:5" x14ac:dyDescent="0.35">
      <c r="B284" s="9">
        <v>3013321</v>
      </c>
      <c r="C284" s="8">
        <v>8328.4072721199991</v>
      </c>
      <c r="D284" s="8">
        <v>1954.3356715799996</v>
      </c>
      <c r="E284" s="8">
        <v>10282.742943699999</v>
      </c>
    </row>
    <row r="285" spans="2:5" x14ac:dyDescent="0.35">
      <c r="B285" s="9">
        <v>4391</v>
      </c>
      <c r="C285" s="8">
        <v>1694.52</v>
      </c>
      <c r="D285" s="8">
        <v>1941.3200000000002</v>
      </c>
      <c r="E285" s="8">
        <v>3635.8400000000006</v>
      </c>
    </row>
    <row r="286" spans="2:5" x14ac:dyDescent="0.35">
      <c r="B286" s="9">
        <v>6001419</v>
      </c>
      <c r="C286" s="8">
        <v>1391.52</v>
      </c>
      <c r="D286" s="8">
        <v>1902.0800000000002</v>
      </c>
      <c r="E286" s="8">
        <v>3293.6</v>
      </c>
    </row>
    <row r="287" spans="2:5" x14ac:dyDescent="0.35">
      <c r="B287" s="9">
        <v>3013808</v>
      </c>
      <c r="C287" s="8">
        <v>3392.6400000000003</v>
      </c>
      <c r="D287" s="8">
        <v>1888.36</v>
      </c>
      <c r="E287" s="8">
        <v>5281</v>
      </c>
    </row>
    <row r="288" spans="2:5" x14ac:dyDescent="0.35">
      <c r="B288" s="9">
        <v>3013816</v>
      </c>
      <c r="C288" s="8">
        <v>4965.24</v>
      </c>
      <c r="D288" s="8">
        <v>1877.84</v>
      </c>
      <c r="E288" s="8">
        <v>6843.0799999999981</v>
      </c>
    </row>
    <row r="289" spans="2:5" x14ac:dyDescent="0.35">
      <c r="B289" s="9">
        <v>6001765</v>
      </c>
      <c r="C289" s="8">
        <v>761.3</v>
      </c>
      <c r="D289" s="8">
        <v>1848.54</v>
      </c>
      <c r="E289" s="8">
        <v>2609.84</v>
      </c>
    </row>
    <row r="290" spans="2:5" x14ac:dyDescent="0.35">
      <c r="B290" s="9">
        <v>3014356</v>
      </c>
      <c r="C290" s="8">
        <v>2611.56</v>
      </c>
      <c r="D290" s="8">
        <v>1847.6200000000001</v>
      </c>
      <c r="E290" s="8">
        <v>4459.18</v>
      </c>
    </row>
    <row r="291" spans="2:5" x14ac:dyDescent="0.35">
      <c r="B291" s="9">
        <v>3014646</v>
      </c>
      <c r="C291" s="8">
        <v>4462.4800000000005</v>
      </c>
      <c r="D291" s="8">
        <v>1846.8</v>
      </c>
      <c r="E291" s="8">
        <v>6309.28</v>
      </c>
    </row>
    <row r="292" spans="2:5" x14ac:dyDescent="0.35">
      <c r="B292" s="9">
        <v>3013931</v>
      </c>
      <c r="C292" s="8">
        <v>3112.36</v>
      </c>
      <c r="D292" s="8">
        <v>1844.1600000000003</v>
      </c>
      <c r="E292" s="8">
        <v>4956.5199999999995</v>
      </c>
    </row>
    <row r="293" spans="2:5" x14ac:dyDescent="0.35">
      <c r="B293" s="9">
        <v>3013483</v>
      </c>
      <c r="C293" s="8">
        <v>634.88</v>
      </c>
      <c r="D293" s="8">
        <v>1838.7153916999998</v>
      </c>
      <c r="E293" s="8">
        <v>2473.5953917000002</v>
      </c>
    </row>
    <row r="294" spans="2:5" x14ac:dyDescent="0.35">
      <c r="B294" s="9">
        <v>6000085</v>
      </c>
      <c r="C294" s="8">
        <v>1183.3999999999999</v>
      </c>
      <c r="D294" s="8">
        <v>1831.46</v>
      </c>
      <c r="E294" s="8">
        <v>3014.8599999999997</v>
      </c>
    </row>
    <row r="295" spans="2:5" x14ac:dyDescent="0.35">
      <c r="B295" s="9">
        <v>6001181</v>
      </c>
      <c r="C295" s="8">
        <v>2652.0600000000004</v>
      </c>
      <c r="D295" s="8">
        <v>1830.8999999999996</v>
      </c>
      <c r="E295" s="8">
        <v>4482.96</v>
      </c>
    </row>
    <row r="296" spans="2:5" x14ac:dyDescent="0.35">
      <c r="B296" s="9">
        <v>3013873</v>
      </c>
      <c r="C296" s="8">
        <v>1658.6</v>
      </c>
      <c r="D296" s="8">
        <v>1830.06</v>
      </c>
      <c r="E296" s="8">
        <v>3488.66</v>
      </c>
    </row>
    <row r="297" spans="2:5" x14ac:dyDescent="0.35">
      <c r="B297" s="9">
        <v>3014808</v>
      </c>
      <c r="C297" s="8">
        <v>7802.38</v>
      </c>
      <c r="D297" s="8">
        <v>1827.66</v>
      </c>
      <c r="E297" s="8">
        <v>9630.0399999999991</v>
      </c>
    </row>
    <row r="298" spans="2:5" x14ac:dyDescent="0.35">
      <c r="B298" s="9">
        <v>3014807</v>
      </c>
      <c r="C298" s="8">
        <v>2050.58</v>
      </c>
      <c r="D298" s="8">
        <v>1810.4599999999998</v>
      </c>
      <c r="E298" s="8">
        <v>3861.04</v>
      </c>
    </row>
    <row r="299" spans="2:5" x14ac:dyDescent="0.35">
      <c r="B299" s="9">
        <v>6001639</v>
      </c>
      <c r="C299" s="8">
        <v>1077.8600000000001</v>
      </c>
      <c r="D299" s="8">
        <v>1795.8799999999999</v>
      </c>
      <c r="E299" s="8">
        <v>2873.74</v>
      </c>
    </row>
    <row r="300" spans="2:5" x14ac:dyDescent="0.35">
      <c r="B300" s="9">
        <v>3014548</v>
      </c>
      <c r="C300" s="8">
        <v>3354.1000000000004</v>
      </c>
      <c r="D300" s="8">
        <v>1773.7</v>
      </c>
      <c r="E300" s="8">
        <v>5127.7999999999993</v>
      </c>
    </row>
    <row r="301" spans="2:5" x14ac:dyDescent="0.35">
      <c r="B301" s="9">
        <v>3014510</v>
      </c>
      <c r="C301" s="8">
        <v>1792.9399999999998</v>
      </c>
      <c r="D301" s="8">
        <v>1767.06</v>
      </c>
      <c r="E301" s="8">
        <v>3560</v>
      </c>
    </row>
    <row r="302" spans="2:5" x14ac:dyDescent="0.35">
      <c r="B302" s="9">
        <v>3014311</v>
      </c>
      <c r="C302" s="8">
        <v>1966.9</v>
      </c>
      <c r="D302" s="8">
        <v>1765.58</v>
      </c>
      <c r="E302" s="8">
        <v>3732.48</v>
      </c>
    </row>
    <row r="303" spans="2:5" x14ac:dyDescent="0.35">
      <c r="B303" s="9">
        <v>3014273</v>
      </c>
      <c r="C303" s="8">
        <v>991.38000000000011</v>
      </c>
      <c r="D303" s="8">
        <v>1765.2</v>
      </c>
      <c r="E303" s="8">
        <v>2756.5800000000004</v>
      </c>
    </row>
    <row r="304" spans="2:5" x14ac:dyDescent="0.35">
      <c r="B304" s="9">
        <v>6001280</v>
      </c>
      <c r="C304" s="8">
        <v>607.54</v>
      </c>
      <c r="D304" s="8">
        <v>1760.62</v>
      </c>
      <c r="E304" s="8">
        <v>2368.16</v>
      </c>
    </row>
    <row r="305" spans="2:5" x14ac:dyDescent="0.35">
      <c r="B305" s="9">
        <v>3013804</v>
      </c>
      <c r="C305" s="8">
        <v>3972.1400000000003</v>
      </c>
      <c r="D305" s="8">
        <v>1750.2400000000002</v>
      </c>
      <c r="E305" s="8">
        <v>5722.38</v>
      </c>
    </row>
    <row r="306" spans="2:5" x14ac:dyDescent="0.35">
      <c r="B306" s="9">
        <v>3013496</v>
      </c>
      <c r="C306" s="8">
        <v>784.86569700000018</v>
      </c>
      <c r="D306" s="8">
        <v>1747.1965911299999</v>
      </c>
      <c r="E306" s="8">
        <v>2532.0622881300001</v>
      </c>
    </row>
    <row r="307" spans="2:5" x14ac:dyDescent="0.35">
      <c r="B307" s="9">
        <v>3014572</v>
      </c>
      <c r="C307" s="8">
        <v>2160.6799999999998</v>
      </c>
      <c r="D307" s="8">
        <v>1739.5000000000002</v>
      </c>
      <c r="E307" s="8">
        <v>3900.1800000000003</v>
      </c>
    </row>
    <row r="308" spans="2:5" x14ac:dyDescent="0.35">
      <c r="B308" s="9">
        <v>6001291</v>
      </c>
      <c r="C308" s="8">
        <v>624.81999999999994</v>
      </c>
      <c r="D308" s="8">
        <v>1734.2199999999998</v>
      </c>
      <c r="E308" s="8">
        <v>2359.0400000000004</v>
      </c>
    </row>
    <row r="309" spans="2:5" x14ac:dyDescent="0.35">
      <c r="B309" s="9">
        <v>3014502</v>
      </c>
      <c r="C309" s="8">
        <v>1556.98</v>
      </c>
      <c r="D309" s="8">
        <v>1733.8200000000002</v>
      </c>
      <c r="E309" s="8">
        <v>3290.8</v>
      </c>
    </row>
    <row r="310" spans="2:5" x14ac:dyDescent="0.35">
      <c r="B310" s="9">
        <v>6001227</v>
      </c>
      <c r="C310" s="8">
        <v>2718.36</v>
      </c>
      <c r="D310" s="8">
        <v>1720.64</v>
      </c>
      <c r="E310" s="8">
        <v>4439</v>
      </c>
    </row>
    <row r="311" spans="2:5" x14ac:dyDescent="0.35">
      <c r="B311" s="9">
        <v>6001645</v>
      </c>
      <c r="C311" s="8">
        <v>593.6</v>
      </c>
      <c r="D311" s="8">
        <v>1717.3999999999999</v>
      </c>
      <c r="E311" s="8">
        <v>2311</v>
      </c>
    </row>
    <row r="312" spans="2:5" x14ac:dyDescent="0.35">
      <c r="B312" s="9">
        <v>3014302</v>
      </c>
      <c r="C312" s="8">
        <v>1436.5</v>
      </c>
      <c r="D312" s="8">
        <v>1672.96</v>
      </c>
      <c r="E312" s="8">
        <v>3109.4600000000005</v>
      </c>
    </row>
    <row r="313" spans="2:5" x14ac:dyDescent="0.35">
      <c r="B313" s="9">
        <v>3013563</v>
      </c>
      <c r="C313" s="8">
        <v>469.84</v>
      </c>
      <c r="D313" s="8">
        <v>1651.0239119</v>
      </c>
      <c r="E313" s="8">
        <v>2120.8639118999999</v>
      </c>
    </row>
    <row r="314" spans="2:5" x14ac:dyDescent="0.35">
      <c r="B314" s="9">
        <v>3014127</v>
      </c>
      <c r="C314" s="8">
        <v>10915.14</v>
      </c>
      <c r="D314" s="8">
        <v>1650.0399999999997</v>
      </c>
      <c r="E314" s="8">
        <v>12565.18</v>
      </c>
    </row>
    <row r="315" spans="2:5" x14ac:dyDescent="0.35">
      <c r="B315" s="9">
        <v>6000092</v>
      </c>
      <c r="C315" s="8">
        <v>1006.0399999999998</v>
      </c>
      <c r="D315" s="8">
        <v>1649.8</v>
      </c>
      <c r="E315" s="8">
        <v>2655.84</v>
      </c>
    </row>
    <row r="316" spans="2:5" x14ac:dyDescent="0.35">
      <c r="B316" s="9">
        <v>102294</v>
      </c>
      <c r="C316" s="8">
        <v>4250.76</v>
      </c>
      <c r="D316" s="8">
        <v>1648.4399999999996</v>
      </c>
      <c r="E316" s="8">
        <v>5899.2</v>
      </c>
    </row>
    <row r="317" spans="2:5" x14ac:dyDescent="0.35">
      <c r="B317" s="9">
        <v>3013564</v>
      </c>
      <c r="C317" s="8">
        <v>498.17999999999995</v>
      </c>
      <c r="D317" s="8">
        <v>1637.2482679079999</v>
      </c>
      <c r="E317" s="8">
        <v>2135.4282679080002</v>
      </c>
    </row>
    <row r="318" spans="2:5" x14ac:dyDescent="0.35">
      <c r="B318" s="9">
        <v>3013447</v>
      </c>
      <c r="C318" s="8">
        <v>1171.26</v>
      </c>
      <c r="D318" s="8">
        <v>1631.4353538619998</v>
      </c>
      <c r="E318" s="8">
        <v>2802.695353862</v>
      </c>
    </row>
    <row r="319" spans="2:5" x14ac:dyDescent="0.35">
      <c r="B319" s="9">
        <v>3013308</v>
      </c>
      <c r="C319" s="8">
        <v>702.17054885999994</v>
      </c>
      <c r="D319" s="8">
        <v>1616.8648125500001</v>
      </c>
      <c r="E319" s="8">
        <v>2319.0353614100004</v>
      </c>
    </row>
    <row r="320" spans="2:5" x14ac:dyDescent="0.35">
      <c r="B320" s="9">
        <v>3014382</v>
      </c>
      <c r="C320" s="8">
        <v>731.26</v>
      </c>
      <c r="D320" s="8">
        <v>1616.3600000000001</v>
      </c>
      <c r="E320" s="8">
        <v>2347.62</v>
      </c>
    </row>
    <row r="321" spans="2:5" x14ac:dyDescent="0.35">
      <c r="B321" s="9">
        <v>3013884</v>
      </c>
      <c r="C321" s="8">
        <v>1094</v>
      </c>
      <c r="D321" s="8">
        <v>1607.94</v>
      </c>
      <c r="E321" s="8">
        <v>2701.94</v>
      </c>
    </row>
    <row r="322" spans="2:5" x14ac:dyDescent="0.35">
      <c r="B322" s="9">
        <v>6000206</v>
      </c>
      <c r="C322" s="8">
        <v>604.67999999999995</v>
      </c>
      <c r="D322" s="8">
        <v>1606.04</v>
      </c>
      <c r="E322" s="8">
        <v>2210.7200000000003</v>
      </c>
    </row>
    <row r="323" spans="2:5" x14ac:dyDescent="0.35">
      <c r="B323" s="9">
        <v>3014519</v>
      </c>
      <c r="C323" s="8">
        <v>897.7600000000001</v>
      </c>
      <c r="D323" s="8">
        <v>1581.4600000000003</v>
      </c>
      <c r="E323" s="8">
        <v>2479.2200000000003</v>
      </c>
    </row>
    <row r="324" spans="2:5" x14ac:dyDescent="0.35">
      <c r="B324" s="9">
        <v>6001072</v>
      </c>
      <c r="C324" s="8">
        <v>1496.8000000000002</v>
      </c>
      <c r="D324" s="8">
        <v>1569.1999999999998</v>
      </c>
      <c r="E324" s="8">
        <v>3066</v>
      </c>
    </row>
    <row r="325" spans="2:5" x14ac:dyDescent="0.35">
      <c r="B325" s="9">
        <v>3014449</v>
      </c>
      <c r="C325" s="8">
        <v>1634.2600000000002</v>
      </c>
      <c r="D325" s="8">
        <v>1560.2999999999997</v>
      </c>
      <c r="E325" s="8">
        <v>3194.5600000000004</v>
      </c>
    </row>
    <row r="326" spans="2:5" x14ac:dyDescent="0.35">
      <c r="B326" s="9">
        <v>3013493</v>
      </c>
      <c r="C326" s="8">
        <v>3430.3199999999997</v>
      </c>
      <c r="D326" s="8">
        <v>1555.7440023239997</v>
      </c>
      <c r="E326" s="8">
        <v>4986.0640023239985</v>
      </c>
    </row>
    <row r="327" spans="2:5" x14ac:dyDescent="0.35">
      <c r="B327" s="9">
        <v>3013853</v>
      </c>
      <c r="C327" s="8">
        <v>1927.3399999999997</v>
      </c>
      <c r="D327" s="8">
        <v>1554.3600000000001</v>
      </c>
      <c r="E327" s="8">
        <v>3481.7</v>
      </c>
    </row>
    <row r="328" spans="2:5" x14ac:dyDescent="0.35">
      <c r="B328" s="9">
        <v>3013438</v>
      </c>
      <c r="C328" s="8">
        <v>786.17202709000003</v>
      </c>
      <c r="D328" s="8">
        <v>1542.99990931</v>
      </c>
      <c r="E328" s="8">
        <v>2329.1719364</v>
      </c>
    </row>
    <row r="329" spans="2:5" x14ac:dyDescent="0.35">
      <c r="B329" s="9">
        <v>6001668</v>
      </c>
      <c r="C329" s="8">
        <v>1597.2400000000002</v>
      </c>
      <c r="D329" s="8">
        <v>1540.7599999999998</v>
      </c>
      <c r="E329" s="8">
        <v>3138</v>
      </c>
    </row>
    <row r="330" spans="2:5" x14ac:dyDescent="0.35">
      <c r="B330" s="9">
        <v>3014441</v>
      </c>
      <c r="C330" s="8">
        <v>967.2600000000001</v>
      </c>
      <c r="D330" s="8">
        <v>1509.84</v>
      </c>
      <c r="E330" s="8">
        <v>2477.1000000000004</v>
      </c>
    </row>
    <row r="331" spans="2:5" x14ac:dyDescent="0.35">
      <c r="B331" s="9">
        <v>3014513</v>
      </c>
      <c r="C331" s="8">
        <v>1543.36</v>
      </c>
      <c r="D331" s="8">
        <v>1507.8799999999999</v>
      </c>
      <c r="E331" s="8">
        <v>3051.24</v>
      </c>
    </row>
    <row r="332" spans="2:5" x14ac:dyDescent="0.35">
      <c r="B332" s="9">
        <v>3014064</v>
      </c>
      <c r="C332" s="8">
        <v>1719.42</v>
      </c>
      <c r="D332" s="8">
        <v>1507.34</v>
      </c>
      <c r="E332" s="8">
        <v>3226.76</v>
      </c>
    </row>
    <row r="333" spans="2:5" x14ac:dyDescent="0.35">
      <c r="B333" s="9">
        <v>3014314</v>
      </c>
      <c r="C333" s="8">
        <v>2301.06</v>
      </c>
      <c r="D333" s="8">
        <v>1502.98</v>
      </c>
      <c r="E333" s="8">
        <v>3804.04</v>
      </c>
    </row>
    <row r="334" spans="2:5" x14ac:dyDescent="0.35">
      <c r="B334" s="9">
        <v>3014324</v>
      </c>
      <c r="C334" s="8">
        <v>4030.7799999999997</v>
      </c>
      <c r="D334" s="8">
        <v>1498.22</v>
      </c>
      <c r="E334" s="8">
        <v>5529</v>
      </c>
    </row>
    <row r="335" spans="2:5" x14ac:dyDescent="0.35">
      <c r="B335" s="9">
        <v>3013592</v>
      </c>
      <c r="C335" s="8">
        <v>832.81290589000002</v>
      </c>
      <c r="D335" s="8">
        <v>1495.3400302499999</v>
      </c>
      <c r="E335" s="8">
        <v>2328.1529361399998</v>
      </c>
    </row>
    <row r="336" spans="2:5" x14ac:dyDescent="0.35">
      <c r="B336" s="9">
        <v>3013486</v>
      </c>
      <c r="C336" s="8">
        <v>1820.4</v>
      </c>
      <c r="D336" s="8">
        <v>1478.2167735200003</v>
      </c>
      <c r="E336" s="8">
        <v>3298.6167735200002</v>
      </c>
    </row>
    <row r="337" spans="2:5" x14ac:dyDescent="0.35">
      <c r="B337" s="9">
        <v>3014587</v>
      </c>
      <c r="C337" s="8">
        <v>3621.1200000000003</v>
      </c>
      <c r="D337" s="8">
        <v>1477.3400000000004</v>
      </c>
      <c r="E337" s="8">
        <v>5098.4600000000009</v>
      </c>
    </row>
    <row r="338" spans="2:5" x14ac:dyDescent="0.35">
      <c r="B338" s="9">
        <v>3013969</v>
      </c>
      <c r="C338" s="8">
        <v>2762.08</v>
      </c>
      <c r="D338" s="8">
        <v>1471.22</v>
      </c>
      <c r="E338" s="8">
        <v>4233.3</v>
      </c>
    </row>
    <row r="339" spans="2:5" x14ac:dyDescent="0.35">
      <c r="B339" s="9">
        <v>6000155</v>
      </c>
      <c r="C339" s="8">
        <v>1187.7400000000002</v>
      </c>
      <c r="D339" s="8">
        <v>1465.1799999999998</v>
      </c>
      <c r="E339" s="8">
        <v>2652.9199999999996</v>
      </c>
    </row>
    <row r="340" spans="2:5" x14ac:dyDescent="0.35">
      <c r="B340" s="9">
        <v>3014048</v>
      </c>
      <c r="C340" s="8">
        <v>1345.56</v>
      </c>
      <c r="D340" s="8">
        <v>1456.3000000000002</v>
      </c>
      <c r="E340" s="8">
        <v>2801.86</v>
      </c>
    </row>
    <row r="341" spans="2:5" x14ac:dyDescent="0.35">
      <c r="B341" s="9">
        <v>3013893</v>
      </c>
      <c r="C341" s="8">
        <v>2569.8200000000002</v>
      </c>
      <c r="D341" s="8">
        <v>1449.8799999999999</v>
      </c>
      <c r="E341" s="8">
        <v>4019.7</v>
      </c>
    </row>
    <row r="342" spans="2:5" x14ac:dyDescent="0.35">
      <c r="B342" s="9">
        <v>3014191</v>
      </c>
      <c r="C342" s="8">
        <v>904.33999999999992</v>
      </c>
      <c r="D342" s="8">
        <v>1445.66</v>
      </c>
      <c r="E342" s="8">
        <v>2350</v>
      </c>
    </row>
    <row r="343" spans="2:5" x14ac:dyDescent="0.35">
      <c r="B343" s="9">
        <v>3013329</v>
      </c>
      <c r="C343" s="8">
        <v>711.04000000000008</v>
      </c>
      <c r="D343" s="8">
        <v>1441.1980546</v>
      </c>
      <c r="E343" s="8">
        <v>2152.2380545999999</v>
      </c>
    </row>
    <row r="344" spans="2:5" x14ac:dyDescent="0.35">
      <c r="B344" s="9">
        <v>3013844</v>
      </c>
      <c r="C344" s="8">
        <v>3136.0400000000004</v>
      </c>
      <c r="D344" s="8">
        <v>1439.3000000000002</v>
      </c>
      <c r="E344" s="8">
        <v>4575.3399999999992</v>
      </c>
    </row>
    <row r="345" spans="2:5" x14ac:dyDescent="0.35">
      <c r="B345" s="9">
        <v>3013529</v>
      </c>
      <c r="C345" s="8">
        <v>526.79999999999995</v>
      </c>
      <c r="D345" s="8">
        <v>1435.0118041000001</v>
      </c>
      <c r="E345" s="8">
        <v>1961.8118041</v>
      </c>
    </row>
    <row r="346" spans="2:5" x14ac:dyDescent="0.35">
      <c r="B346" s="9">
        <v>3013909</v>
      </c>
      <c r="C346" s="8">
        <v>4326.16</v>
      </c>
      <c r="D346" s="8">
        <v>1409.2800000000002</v>
      </c>
      <c r="E346" s="8">
        <v>5735.44</v>
      </c>
    </row>
    <row r="347" spans="2:5" x14ac:dyDescent="0.35">
      <c r="B347" s="9">
        <v>3014187</v>
      </c>
      <c r="C347" s="8">
        <v>1325.52</v>
      </c>
      <c r="D347" s="8">
        <v>1396.58</v>
      </c>
      <c r="E347" s="8">
        <v>2722.1000000000004</v>
      </c>
    </row>
    <row r="348" spans="2:5" x14ac:dyDescent="0.35">
      <c r="B348" s="9">
        <v>6001129</v>
      </c>
      <c r="C348" s="8">
        <v>712.56000000000006</v>
      </c>
      <c r="D348" s="8">
        <v>1352.1799999999998</v>
      </c>
      <c r="E348" s="8">
        <v>2064.7399999999998</v>
      </c>
    </row>
    <row r="349" spans="2:5" x14ac:dyDescent="0.35">
      <c r="B349" s="9">
        <v>6001311</v>
      </c>
      <c r="C349" s="8">
        <v>1457.8600000000001</v>
      </c>
      <c r="D349" s="8">
        <v>1345.14</v>
      </c>
      <c r="E349" s="8">
        <v>2803</v>
      </c>
    </row>
    <row r="350" spans="2:5" x14ac:dyDescent="0.35">
      <c r="B350" s="9">
        <v>6001363</v>
      </c>
      <c r="C350" s="8">
        <v>560.71999999999991</v>
      </c>
      <c r="D350" s="8">
        <v>1344.4799999999998</v>
      </c>
      <c r="E350" s="8">
        <v>1905.1999999999998</v>
      </c>
    </row>
    <row r="351" spans="2:5" x14ac:dyDescent="0.35">
      <c r="B351" s="9">
        <v>3014678</v>
      </c>
      <c r="C351" s="8">
        <v>2651.8</v>
      </c>
      <c r="D351" s="8">
        <v>1339.72</v>
      </c>
      <c r="E351" s="8">
        <v>3991.52</v>
      </c>
    </row>
    <row r="352" spans="2:5" x14ac:dyDescent="0.35">
      <c r="B352" s="9">
        <v>3014022</v>
      </c>
      <c r="C352" s="8">
        <v>644.20000000000005</v>
      </c>
      <c r="D352" s="8">
        <v>1335.8</v>
      </c>
      <c r="E352" s="8">
        <v>1980</v>
      </c>
    </row>
    <row r="353" spans="2:5" x14ac:dyDescent="0.35">
      <c r="B353" s="9">
        <v>3013838</v>
      </c>
      <c r="C353" s="8">
        <v>976.04000000000019</v>
      </c>
      <c r="D353" s="8">
        <v>1330.22</v>
      </c>
      <c r="E353" s="8">
        <v>2306.2600000000002</v>
      </c>
    </row>
    <row r="354" spans="2:5" x14ac:dyDescent="0.35">
      <c r="B354" s="9">
        <v>3014081</v>
      </c>
      <c r="C354" s="8">
        <v>7475.36</v>
      </c>
      <c r="D354" s="8">
        <v>1325.52</v>
      </c>
      <c r="E354" s="8">
        <v>8800.880000000001</v>
      </c>
    </row>
    <row r="355" spans="2:5" x14ac:dyDescent="0.35">
      <c r="B355" s="9">
        <v>6001067</v>
      </c>
      <c r="C355" s="8">
        <v>843.42000000000007</v>
      </c>
      <c r="D355" s="8">
        <v>1322.2199999999998</v>
      </c>
      <c r="E355" s="8">
        <v>2165.6400000000003</v>
      </c>
    </row>
    <row r="356" spans="2:5" x14ac:dyDescent="0.35">
      <c r="B356" s="9">
        <v>3013433</v>
      </c>
      <c r="C356" s="8">
        <v>492.84</v>
      </c>
      <c r="D356" s="8">
        <v>1317.1037919999999</v>
      </c>
      <c r="E356" s="8">
        <v>1809.9437919999998</v>
      </c>
    </row>
    <row r="357" spans="2:5" x14ac:dyDescent="0.35">
      <c r="B357" s="9">
        <v>3013561</v>
      </c>
      <c r="C357" s="8">
        <v>1430.02</v>
      </c>
      <c r="D357" s="8">
        <v>1292.4406540000002</v>
      </c>
      <c r="E357" s="8">
        <v>2722.460654</v>
      </c>
    </row>
    <row r="358" spans="2:5" x14ac:dyDescent="0.35">
      <c r="B358" s="9">
        <v>3014202</v>
      </c>
      <c r="C358" s="8">
        <v>790.25999999999988</v>
      </c>
      <c r="D358" s="8">
        <v>1291.5200000000002</v>
      </c>
      <c r="E358" s="8">
        <v>2081.7799999999997</v>
      </c>
    </row>
    <row r="359" spans="2:5" x14ac:dyDescent="0.35">
      <c r="B359" s="9">
        <v>3014495</v>
      </c>
      <c r="C359" s="8">
        <v>2541.7000000000003</v>
      </c>
      <c r="D359" s="8">
        <v>1278.3600000000001</v>
      </c>
      <c r="E359" s="8">
        <v>3820.0600000000004</v>
      </c>
    </row>
    <row r="360" spans="2:5" x14ac:dyDescent="0.35">
      <c r="B360" s="9">
        <v>110451</v>
      </c>
      <c r="C360" s="8">
        <v>555.26</v>
      </c>
      <c r="D360" s="8">
        <v>1269.1399999999999</v>
      </c>
      <c r="E360" s="8">
        <v>1824.4</v>
      </c>
    </row>
    <row r="361" spans="2:5" x14ac:dyDescent="0.35">
      <c r="B361" s="9">
        <v>6001385</v>
      </c>
      <c r="C361" s="8">
        <v>989.7</v>
      </c>
      <c r="D361" s="8">
        <v>1265.0999999999999</v>
      </c>
      <c r="E361" s="8">
        <v>2254.7999999999997</v>
      </c>
    </row>
    <row r="362" spans="2:5" x14ac:dyDescent="0.35">
      <c r="B362" s="9">
        <v>112122</v>
      </c>
      <c r="C362" s="8">
        <v>765.3</v>
      </c>
      <c r="D362" s="8">
        <v>1259.3</v>
      </c>
      <c r="E362" s="8">
        <v>2024.6</v>
      </c>
    </row>
    <row r="363" spans="2:5" x14ac:dyDescent="0.35">
      <c r="B363" s="9">
        <v>3014149</v>
      </c>
      <c r="C363" s="8">
        <v>4064.08</v>
      </c>
      <c r="D363" s="8">
        <v>1255.92</v>
      </c>
      <c r="E363" s="8">
        <v>5320</v>
      </c>
    </row>
    <row r="364" spans="2:5" x14ac:dyDescent="0.35">
      <c r="B364" s="9">
        <v>6001054</v>
      </c>
      <c r="C364" s="8">
        <v>2940.7599999999998</v>
      </c>
      <c r="D364" s="8">
        <v>1252.2399999999998</v>
      </c>
      <c r="E364" s="8">
        <v>4193</v>
      </c>
    </row>
    <row r="365" spans="2:5" x14ac:dyDescent="0.35">
      <c r="B365" s="9">
        <v>6001345</v>
      </c>
      <c r="C365" s="8">
        <v>2024.22</v>
      </c>
      <c r="D365" s="8">
        <v>1246.7799999999997</v>
      </c>
      <c r="E365" s="8">
        <v>3271</v>
      </c>
    </row>
    <row r="366" spans="2:5" x14ac:dyDescent="0.35">
      <c r="B366" s="9">
        <v>3014407</v>
      </c>
      <c r="C366" s="8">
        <v>5315.4800000000014</v>
      </c>
      <c r="D366" s="8">
        <v>1229.4000000000001</v>
      </c>
      <c r="E366" s="8">
        <v>6544.8799999999992</v>
      </c>
    </row>
    <row r="367" spans="2:5" x14ac:dyDescent="0.35">
      <c r="B367" s="9">
        <v>100020</v>
      </c>
      <c r="C367" s="8">
        <v>595.78</v>
      </c>
      <c r="D367" s="8">
        <v>1222.3800000000001</v>
      </c>
      <c r="E367" s="8">
        <v>1818.16</v>
      </c>
    </row>
    <row r="368" spans="2:5" x14ac:dyDescent="0.35">
      <c r="B368" s="9">
        <v>3013813</v>
      </c>
      <c r="C368" s="8">
        <v>1569.9</v>
      </c>
      <c r="D368" s="8">
        <v>1210.9599999999998</v>
      </c>
      <c r="E368" s="8">
        <v>2780.86</v>
      </c>
    </row>
    <row r="369" spans="2:5" x14ac:dyDescent="0.35">
      <c r="B369" s="9">
        <v>6001590</v>
      </c>
      <c r="C369" s="8">
        <v>686.87999999999988</v>
      </c>
      <c r="D369" s="8">
        <v>1201.04</v>
      </c>
      <c r="E369" s="8">
        <v>1887.92</v>
      </c>
    </row>
    <row r="370" spans="2:5" x14ac:dyDescent="0.35">
      <c r="B370" s="9">
        <v>3014158</v>
      </c>
      <c r="C370" s="8">
        <v>6431.86</v>
      </c>
      <c r="D370" s="8">
        <v>1195.0600000000004</v>
      </c>
      <c r="E370" s="8">
        <v>7626.92</v>
      </c>
    </row>
    <row r="371" spans="2:5" x14ac:dyDescent="0.35">
      <c r="B371" s="9">
        <v>3013915</v>
      </c>
      <c r="C371" s="8">
        <v>1163.4000000000001</v>
      </c>
      <c r="D371" s="8">
        <v>1189.2599999999998</v>
      </c>
      <c r="E371" s="8">
        <v>2352.66</v>
      </c>
    </row>
    <row r="372" spans="2:5" x14ac:dyDescent="0.35">
      <c r="B372" s="9">
        <v>3014787</v>
      </c>
      <c r="C372" s="8">
        <v>949.31999999999994</v>
      </c>
      <c r="D372" s="8">
        <v>1169.5199999999998</v>
      </c>
      <c r="E372" s="8">
        <v>2118.8400000000006</v>
      </c>
    </row>
    <row r="373" spans="2:5" x14ac:dyDescent="0.35">
      <c r="B373" s="9">
        <v>6000176</v>
      </c>
      <c r="C373" s="8">
        <v>1032.6199999999999</v>
      </c>
      <c r="D373" s="8">
        <v>1168.48</v>
      </c>
      <c r="E373" s="8">
        <v>2201.1</v>
      </c>
    </row>
    <row r="374" spans="2:5" x14ac:dyDescent="0.35">
      <c r="B374" s="9">
        <v>3013832</v>
      </c>
      <c r="C374" s="8">
        <v>374.08</v>
      </c>
      <c r="D374" s="8">
        <v>1166.6399999999996</v>
      </c>
      <c r="E374" s="8">
        <v>1540.72</v>
      </c>
    </row>
    <row r="375" spans="2:5" x14ac:dyDescent="0.35">
      <c r="B375" s="9">
        <v>3014164</v>
      </c>
      <c r="C375" s="8">
        <v>3998.56</v>
      </c>
      <c r="D375" s="8">
        <v>1165.6399999999999</v>
      </c>
      <c r="E375" s="8">
        <v>5164.2</v>
      </c>
    </row>
    <row r="376" spans="2:5" x14ac:dyDescent="0.35">
      <c r="B376" s="9">
        <v>3014268</v>
      </c>
      <c r="C376" s="8">
        <v>634.6</v>
      </c>
      <c r="D376" s="8">
        <v>1163.4000000000001</v>
      </c>
      <c r="E376" s="8">
        <v>1798</v>
      </c>
    </row>
    <row r="377" spans="2:5" x14ac:dyDescent="0.35">
      <c r="B377" s="9">
        <v>6000477</v>
      </c>
      <c r="C377" s="8">
        <v>688.74</v>
      </c>
      <c r="D377" s="8">
        <v>1160.26</v>
      </c>
      <c r="E377" s="8">
        <v>1849</v>
      </c>
    </row>
    <row r="378" spans="2:5" x14ac:dyDescent="0.35">
      <c r="B378" s="9">
        <v>3014904</v>
      </c>
      <c r="C378" s="8">
        <v>731.86000000000013</v>
      </c>
      <c r="D378" s="8">
        <v>1157.04</v>
      </c>
      <c r="E378" s="8">
        <v>1888.9</v>
      </c>
    </row>
    <row r="379" spans="2:5" x14ac:dyDescent="0.35">
      <c r="B379" s="9">
        <v>3014517</v>
      </c>
      <c r="C379" s="8">
        <v>768.02</v>
      </c>
      <c r="D379" s="8">
        <v>1154.32</v>
      </c>
      <c r="E379" s="8">
        <v>1922.3400000000001</v>
      </c>
    </row>
    <row r="380" spans="2:5" x14ac:dyDescent="0.35">
      <c r="B380" s="9">
        <v>3014389</v>
      </c>
      <c r="C380" s="8">
        <v>962.67999999999984</v>
      </c>
      <c r="D380" s="8">
        <v>1151.1999999999998</v>
      </c>
      <c r="E380" s="8">
        <v>2113.88</v>
      </c>
    </row>
    <row r="381" spans="2:5" x14ac:dyDescent="0.35">
      <c r="B381" s="9">
        <v>3014102</v>
      </c>
      <c r="C381" s="8">
        <v>4211.96</v>
      </c>
      <c r="D381" s="8">
        <v>1147.1800000000003</v>
      </c>
      <c r="E381" s="8">
        <v>5359.14</v>
      </c>
    </row>
    <row r="382" spans="2:5" x14ac:dyDescent="0.35">
      <c r="B382" s="9">
        <v>3014351</v>
      </c>
      <c r="C382" s="8">
        <v>2137.2199999999998</v>
      </c>
      <c r="D382" s="8">
        <v>1143.42</v>
      </c>
      <c r="E382" s="8">
        <v>3280.64</v>
      </c>
    </row>
    <row r="383" spans="2:5" x14ac:dyDescent="0.35">
      <c r="B383" s="9">
        <v>3013789</v>
      </c>
      <c r="C383" s="8">
        <v>1473.74</v>
      </c>
      <c r="D383" s="8">
        <v>1139.7599999999998</v>
      </c>
      <c r="E383" s="8">
        <v>2613.4999999999995</v>
      </c>
    </row>
    <row r="384" spans="2:5" x14ac:dyDescent="0.35">
      <c r="B384" s="9">
        <v>111628</v>
      </c>
      <c r="C384" s="8">
        <v>2869.34</v>
      </c>
      <c r="D384" s="8">
        <v>1119.6599999999999</v>
      </c>
      <c r="E384" s="8">
        <v>3989</v>
      </c>
    </row>
    <row r="385" spans="2:5" x14ac:dyDescent="0.35">
      <c r="B385" s="9">
        <v>6001532</v>
      </c>
      <c r="C385" s="8">
        <v>762.7399999999999</v>
      </c>
      <c r="D385" s="8">
        <v>1090.26</v>
      </c>
      <c r="E385" s="8">
        <v>1853</v>
      </c>
    </row>
    <row r="386" spans="2:5" x14ac:dyDescent="0.35">
      <c r="B386" s="9">
        <v>3013803</v>
      </c>
      <c r="C386" s="8">
        <v>772.22</v>
      </c>
      <c r="D386" s="8">
        <v>1087.78</v>
      </c>
      <c r="E386" s="8">
        <v>1860</v>
      </c>
    </row>
    <row r="387" spans="2:5" x14ac:dyDescent="0.35">
      <c r="B387" s="9">
        <v>3013522</v>
      </c>
      <c r="C387" s="8">
        <v>1486.5999999999997</v>
      </c>
      <c r="D387" s="8">
        <v>1086.87638182</v>
      </c>
      <c r="E387" s="8">
        <v>2573.4763818199999</v>
      </c>
    </row>
    <row r="388" spans="2:5" x14ac:dyDescent="0.35">
      <c r="B388" s="9">
        <v>3014483</v>
      </c>
      <c r="C388" s="8">
        <v>745.83999999999992</v>
      </c>
      <c r="D388" s="8">
        <v>1082.1000000000001</v>
      </c>
      <c r="E388" s="8">
        <v>1827.94</v>
      </c>
    </row>
    <row r="389" spans="2:5" x14ac:dyDescent="0.35">
      <c r="B389" s="9">
        <v>3014468</v>
      </c>
      <c r="C389" s="8">
        <v>659.8</v>
      </c>
      <c r="D389" s="8">
        <v>1079.96</v>
      </c>
      <c r="E389" s="8">
        <v>1739.76</v>
      </c>
    </row>
    <row r="390" spans="2:5" x14ac:dyDescent="0.35">
      <c r="B390" s="9">
        <v>3013961</v>
      </c>
      <c r="C390" s="8">
        <v>967.30000000000018</v>
      </c>
      <c r="D390" s="8">
        <v>1073.5799999999997</v>
      </c>
      <c r="E390" s="8">
        <v>2040.8799999999999</v>
      </c>
    </row>
    <row r="391" spans="2:5" x14ac:dyDescent="0.35">
      <c r="B391" s="9">
        <v>3014472</v>
      </c>
      <c r="C391" s="8">
        <v>1106.56</v>
      </c>
      <c r="D391" s="8">
        <v>1073.3799999999999</v>
      </c>
      <c r="E391" s="8">
        <v>2179.94</v>
      </c>
    </row>
    <row r="392" spans="2:5" x14ac:dyDescent="0.35">
      <c r="B392" s="9">
        <v>3014091</v>
      </c>
      <c r="C392" s="8">
        <v>988.80000000000007</v>
      </c>
      <c r="D392" s="8">
        <v>1052.8</v>
      </c>
      <c r="E392" s="8">
        <v>2041.6</v>
      </c>
    </row>
    <row r="393" spans="2:5" x14ac:dyDescent="0.35">
      <c r="B393" s="9">
        <v>3013843</v>
      </c>
      <c r="C393" s="8">
        <v>3946.92</v>
      </c>
      <c r="D393" s="8">
        <v>1051.28</v>
      </c>
      <c r="E393" s="8">
        <v>4998.1999999999989</v>
      </c>
    </row>
    <row r="394" spans="2:5" x14ac:dyDescent="0.35">
      <c r="B394" s="9">
        <v>5378</v>
      </c>
      <c r="C394" s="8">
        <v>661.81999999999994</v>
      </c>
      <c r="D394" s="8">
        <v>1032.18</v>
      </c>
      <c r="E394" s="8">
        <v>1694</v>
      </c>
    </row>
    <row r="395" spans="2:5" x14ac:dyDescent="0.35">
      <c r="B395" s="9">
        <v>6000156</v>
      </c>
      <c r="C395" s="8">
        <v>807.82</v>
      </c>
      <c r="D395" s="8">
        <v>1028.98</v>
      </c>
      <c r="E395" s="8">
        <v>1836.8</v>
      </c>
    </row>
    <row r="396" spans="2:5" x14ac:dyDescent="0.35">
      <c r="B396" s="9">
        <v>3013484</v>
      </c>
      <c r="C396" s="8">
        <v>530.31999999999994</v>
      </c>
      <c r="D396" s="8">
        <v>1028.7941826400001</v>
      </c>
      <c r="E396" s="8">
        <v>1559.1141826399999</v>
      </c>
    </row>
    <row r="397" spans="2:5" x14ac:dyDescent="0.35">
      <c r="B397" s="9">
        <v>3013560</v>
      </c>
      <c r="C397" s="8">
        <v>611.90192406999995</v>
      </c>
      <c r="D397" s="8">
        <v>1012.6791954399999</v>
      </c>
      <c r="E397" s="8">
        <v>1624.5811195099998</v>
      </c>
    </row>
    <row r="398" spans="2:5" x14ac:dyDescent="0.35">
      <c r="B398" s="9">
        <v>3014437</v>
      </c>
      <c r="C398" s="8">
        <v>37910.240000000005</v>
      </c>
      <c r="D398" s="8">
        <v>1009.7399999999997</v>
      </c>
      <c r="E398" s="8">
        <v>38919.980000000003</v>
      </c>
    </row>
    <row r="399" spans="2:5" x14ac:dyDescent="0.35">
      <c r="B399" s="9">
        <v>3014969</v>
      </c>
      <c r="C399" s="8">
        <v>113.14000000000001</v>
      </c>
      <c r="D399" s="8">
        <v>1006.86</v>
      </c>
      <c r="E399" s="8">
        <v>1120</v>
      </c>
    </row>
    <row r="400" spans="2:5" x14ac:dyDescent="0.35">
      <c r="B400" s="9">
        <v>3013975</v>
      </c>
      <c r="C400" s="8">
        <v>1278.9199999999998</v>
      </c>
      <c r="D400" s="8">
        <v>1004.2200000000001</v>
      </c>
      <c r="E400" s="8">
        <v>2283.14</v>
      </c>
    </row>
    <row r="401" spans="2:5" x14ac:dyDescent="0.35">
      <c r="B401" s="9">
        <v>3013547</v>
      </c>
      <c r="C401" s="8">
        <v>3398.7799999999997</v>
      </c>
      <c r="D401" s="8">
        <v>994.91110300000014</v>
      </c>
      <c r="E401" s="8">
        <v>4393.6911030000001</v>
      </c>
    </row>
    <row r="402" spans="2:5" x14ac:dyDescent="0.35">
      <c r="B402" s="9">
        <v>6001465</v>
      </c>
      <c r="C402" s="8">
        <v>339.76</v>
      </c>
      <c r="D402" s="8">
        <v>982.24</v>
      </c>
      <c r="E402" s="8">
        <v>1322</v>
      </c>
    </row>
    <row r="403" spans="2:5" x14ac:dyDescent="0.35">
      <c r="B403" s="9">
        <v>3013454</v>
      </c>
      <c r="C403" s="8">
        <v>196.12</v>
      </c>
      <c r="D403" s="8">
        <v>980.68656320000002</v>
      </c>
      <c r="E403" s="8">
        <v>1176.8065632</v>
      </c>
    </row>
    <row r="404" spans="2:5" x14ac:dyDescent="0.35">
      <c r="B404" s="9">
        <v>3014825</v>
      </c>
      <c r="C404" s="8">
        <v>862.7</v>
      </c>
      <c r="D404" s="8">
        <v>957.6400000000001</v>
      </c>
      <c r="E404" s="8">
        <v>1820.3400000000001</v>
      </c>
    </row>
    <row r="405" spans="2:5" x14ac:dyDescent="0.35">
      <c r="B405" s="9">
        <v>3013478</v>
      </c>
      <c r="C405" s="8">
        <v>1779.8000000000002</v>
      </c>
      <c r="D405" s="8">
        <v>951.80682720999982</v>
      </c>
      <c r="E405" s="8">
        <v>2731.6068272100001</v>
      </c>
    </row>
    <row r="406" spans="2:5" x14ac:dyDescent="0.35">
      <c r="B406" s="9">
        <v>3014568</v>
      </c>
      <c r="C406" s="8">
        <v>1020.44</v>
      </c>
      <c r="D406" s="8">
        <v>951.76</v>
      </c>
      <c r="E406" s="8">
        <v>1972.2</v>
      </c>
    </row>
    <row r="407" spans="2:5" x14ac:dyDescent="0.35">
      <c r="B407" s="9">
        <v>12330</v>
      </c>
      <c r="C407" s="8">
        <v>955.83999999999992</v>
      </c>
      <c r="D407" s="8">
        <v>948.96000000000015</v>
      </c>
      <c r="E407" s="8">
        <v>1904.8</v>
      </c>
    </row>
    <row r="408" spans="2:5" x14ac:dyDescent="0.35">
      <c r="B408" s="9">
        <v>6000556</v>
      </c>
      <c r="C408" s="8">
        <v>3492.5400000000004</v>
      </c>
      <c r="D408" s="8">
        <v>946.04</v>
      </c>
      <c r="E408" s="8">
        <v>4438.58</v>
      </c>
    </row>
    <row r="409" spans="2:5" x14ac:dyDescent="0.35">
      <c r="B409" s="9">
        <v>3013926</v>
      </c>
      <c r="C409" s="8">
        <v>693.99999999999989</v>
      </c>
      <c r="D409" s="8">
        <v>940.16000000000008</v>
      </c>
      <c r="E409" s="8">
        <v>1634.16</v>
      </c>
    </row>
    <row r="410" spans="2:5" x14ac:dyDescent="0.35">
      <c r="B410" s="9">
        <v>3014476</v>
      </c>
      <c r="C410" s="8">
        <v>352.86</v>
      </c>
      <c r="D410" s="8">
        <v>940.1400000000001</v>
      </c>
      <c r="E410" s="8">
        <v>1293</v>
      </c>
    </row>
    <row r="411" spans="2:5" x14ac:dyDescent="0.35">
      <c r="B411" s="9">
        <v>6000590</v>
      </c>
      <c r="C411" s="8">
        <v>566.1</v>
      </c>
      <c r="D411" s="8">
        <v>936.39999999999986</v>
      </c>
      <c r="E411" s="8">
        <v>1502.5</v>
      </c>
    </row>
    <row r="412" spans="2:5" x14ac:dyDescent="0.35">
      <c r="B412" s="9">
        <v>6001744</v>
      </c>
      <c r="C412" s="8">
        <v>2627.78</v>
      </c>
      <c r="D412" s="8">
        <v>927.22</v>
      </c>
      <c r="E412" s="8">
        <v>3555</v>
      </c>
    </row>
    <row r="413" spans="2:5" x14ac:dyDescent="0.35">
      <c r="B413" s="9">
        <v>3014321</v>
      </c>
      <c r="C413" s="8">
        <v>1962.24</v>
      </c>
      <c r="D413" s="8">
        <v>901.48</v>
      </c>
      <c r="E413" s="8">
        <v>2863.7200000000003</v>
      </c>
    </row>
    <row r="414" spans="2:5" x14ac:dyDescent="0.35">
      <c r="B414" s="9">
        <v>5081</v>
      </c>
      <c r="C414" s="8">
        <v>2154.12</v>
      </c>
      <c r="D414" s="8">
        <v>897.88000000000011</v>
      </c>
      <c r="E414" s="8">
        <v>3052</v>
      </c>
    </row>
    <row r="415" spans="2:5" x14ac:dyDescent="0.35">
      <c r="B415" s="9">
        <v>3014445</v>
      </c>
      <c r="C415" s="8">
        <v>451.8</v>
      </c>
      <c r="D415" s="8">
        <v>892.5</v>
      </c>
      <c r="E415" s="8">
        <v>1344.3</v>
      </c>
    </row>
    <row r="416" spans="2:5" x14ac:dyDescent="0.35">
      <c r="B416" s="9">
        <v>3014043</v>
      </c>
      <c r="C416" s="8">
        <v>2729.9199999999996</v>
      </c>
      <c r="D416" s="8">
        <v>883.96</v>
      </c>
      <c r="E416" s="8">
        <v>3613.88</v>
      </c>
    </row>
    <row r="417" spans="2:5" x14ac:dyDescent="0.35">
      <c r="B417" s="9">
        <v>3014154</v>
      </c>
      <c r="C417" s="8">
        <v>554.34</v>
      </c>
      <c r="D417" s="8">
        <v>879.93999999999994</v>
      </c>
      <c r="E417" s="8">
        <v>1434.28</v>
      </c>
    </row>
    <row r="418" spans="2:5" x14ac:dyDescent="0.35">
      <c r="B418" s="9">
        <v>2223</v>
      </c>
      <c r="C418" s="8">
        <v>360.03999999999996</v>
      </c>
      <c r="D418" s="8">
        <v>869.96</v>
      </c>
      <c r="E418" s="8">
        <v>1230</v>
      </c>
    </row>
    <row r="419" spans="2:5" x14ac:dyDescent="0.35">
      <c r="B419" s="9">
        <v>3013466</v>
      </c>
      <c r="C419" s="8">
        <v>632.70000000000005</v>
      </c>
      <c r="D419" s="8">
        <v>865.71239037800001</v>
      </c>
      <c r="E419" s="8">
        <v>1498.4123903780001</v>
      </c>
    </row>
    <row r="420" spans="2:5" x14ac:dyDescent="0.35">
      <c r="B420" s="9">
        <v>6000261</v>
      </c>
      <c r="C420" s="8">
        <v>454.5</v>
      </c>
      <c r="D420" s="8">
        <v>860.6</v>
      </c>
      <c r="E420" s="8">
        <v>1315.1</v>
      </c>
    </row>
    <row r="421" spans="2:5" x14ac:dyDescent="0.35">
      <c r="B421" s="9">
        <v>3014033</v>
      </c>
      <c r="C421" s="8">
        <v>1807.6800000000003</v>
      </c>
      <c r="D421" s="8">
        <v>855.91999999999985</v>
      </c>
      <c r="E421" s="8">
        <v>2663.6</v>
      </c>
    </row>
    <row r="422" spans="2:5" x14ac:dyDescent="0.35">
      <c r="B422" s="9">
        <v>3014630</v>
      </c>
      <c r="C422" s="8">
        <v>811.07999999999993</v>
      </c>
      <c r="D422" s="8">
        <v>848.88</v>
      </c>
      <c r="E422" s="8">
        <v>1659.96</v>
      </c>
    </row>
    <row r="423" spans="2:5" x14ac:dyDescent="0.35">
      <c r="B423" s="9">
        <v>3014741</v>
      </c>
      <c r="C423" s="8">
        <v>1781.36</v>
      </c>
      <c r="D423" s="8">
        <v>845.0999999999998</v>
      </c>
      <c r="E423" s="8">
        <v>2626.4600000000005</v>
      </c>
    </row>
    <row r="424" spans="2:5" x14ac:dyDescent="0.35">
      <c r="B424" s="9">
        <v>3013365</v>
      </c>
      <c r="C424" s="8">
        <v>1360.9999999999998</v>
      </c>
      <c r="D424" s="8">
        <v>844.91945230000022</v>
      </c>
      <c r="E424" s="8">
        <v>2205.9194523000001</v>
      </c>
    </row>
    <row r="425" spans="2:5" x14ac:dyDescent="0.35">
      <c r="B425" s="9">
        <v>112259</v>
      </c>
      <c r="C425" s="8">
        <v>386.62</v>
      </c>
      <c r="D425" s="8">
        <v>841.5</v>
      </c>
      <c r="E425" s="8">
        <v>1228.1199999999999</v>
      </c>
    </row>
    <row r="426" spans="2:5" x14ac:dyDescent="0.35">
      <c r="B426" s="9">
        <v>3014694</v>
      </c>
      <c r="C426" s="8">
        <v>5273.12</v>
      </c>
      <c r="D426" s="8">
        <v>829.86</v>
      </c>
      <c r="E426" s="8">
        <v>6102.98</v>
      </c>
    </row>
    <row r="427" spans="2:5" x14ac:dyDescent="0.35">
      <c r="B427" s="9">
        <v>3014730</v>
      </c>
      <c r="C427" s="8">
        <v>646.71999999999991</v>
      </c>
      <c r="D427" s="8">
        <v>809.62000000000023</v>
      </c>
      <c r="E427" s="8">
        <v>1456.3400000000001</v>
      </c>
    </row>
    <row r="428" spans="2:5" x14ac:dyDescent="0.35">
      <c r="B428" s="9">
        <v>3013499</v>
      </c>
      <c r="C428" s="8">
        <v>364.14</v>
      </c>
      <c r="D428" s="8">
        <v>808.69888088999994</v>
      </c>
      <c r="E428" s="8">
        <v>1172.8388808899999</v>
      </c>
    </row>
    <row r="429" spans="2:5" x14ac:dyDescent="0.35">
      <c r="B429" s="9">
        <v>103205</v>
      </c>
      <c r="C429" s="8">
        <v>374.58000000000004</v>
      </c>
      <c r="D429" s="8">
        <v>797.34</v>
      </c>
      <c r="E429" s="8">
        <v>1171.92</v>
      </c>
    </row>
    <row r="430" spans="2:5" x14ac:dyDescent="0.35">
      <c r="B430" s="9">
        <v>3013430</v>
      </c>
      <c r="C430" s="8">
        <v>747.75999999999988</v>
      </c>
      <c r="D430" s="8">
        <v>796.20006340800001</v>
      </c>
      <c r="E430" s="8">
        <v>1543.960063408</v>
      </c>
    </row>
    <row r="431" spans="2:5" x14ac:dyDescent="0.35">
      <c r="B431" s="9">
        <v>3014420</v>
      </c>
      <c r="C431" s="8">
        <v>825.91999999999985</v>
      </c>
      <c r="D431" s="8">
        <v>787.26</v>
      </c>
      <c r="E431" s="8">
        <v>1613.18</v>
      </c>
    </row>
    <row r="432" spans="2:5" x14ac:dyDescent="0.35">
      <c r="B432" s="9">
        <v>3013904</v>
      </c>
      <c r="C432" s="8">
        <v>1788.7800000000002</v>
      </c>
      <c r="D432" s="8">
        <v>785.19999999999993</v>
      </c>
      <c r="E432" s="8">
        <v>2573.98</v>
      </c>
    </row>
    <row r="433" spans="2:5" x14ac:dyDescent="0.35">
      <c r="B433" s="9">
        <v>3014277</v>
      </c>
      <c r="C433" s="8">
        <v>716.98</v>
      </c>
      <c r="D433" s="8">
        <v>778.26</v>
      </c>
      <c r="E433" s="8">
        <v>1495.2400000000002</v>
      </c>
    </row>
    <row r="434" spans="2:5" x14ac:dyDescent="0.35">
      <c r="B434" s="9">
        <v>3014298</v>
      </c>
      <c r="C434" s="8">
        <v>1477.1</v>
      </c>
      <c r="D434" s="8">
        <v>766.32</v>
      </c>
      <c r="E434" s="8">
        <v>2243.42</v>
      </c>
    </row>
    <row r="435" spans="2:5" x14ac:dyDescent="0.35">
      <c r="B435" s="9">
        <v>6001626</v>
      </c>
      <c r="C435" s="8">
        <v>3019.42</v>
      </c>
      <c r="D435" s="8">
        <v>750.57999999999993</v>
      </c>
      <c r="E435" s="8">
        <v>3770</v>
      </c>
    </row>
    <row r="436" spans="2:5" x14ac:dyDescent="0.35">
      <c r="B436" s="9">
        <v>6001422</v>
      </c>
      <c r="C436" s="8">
        <v>422.35999999999996</v>
      </c>
      <c r="D436" s="8">
        <v>737.6400000000001</v>
      </c>
      <c r="E436" s="8">
        <v>1160</v>
      </c>
    </row>
    <row r="437" spans="2:5" x14ac:dyDescent="0.35">
      <c r="B437" s="9">
        <v>102176</v>
      </c>
      <c r="C437" s="8">
        <v>2038.88</v>
      </c>
      <c r="D437" s="8">
        <v>734.1</v>
      </c>
      <c r="E437" s="8">
        <v>2772.98</v>
      </c>
    </row>
    <row r="438" spans="2:5" x14ac:dyDescent="0.35">
      <c r="B438" s="9">
        <v>5048</v>
      </c>
      <c r="C438" s="8">
        <v>326.10000000000002</v>
      </c>
      <c r="D438" s="8">
        <v>730.1</v>
      </c>
      <c r="E438" s="8">
        <v>1056.2</v>
      </c>
    </row>
    <row r="439" spans="2:5" x14ac:dyDescent="0.35">
      <c r="B439" s="9">
        <v>3013788</v>
      </c>
      <c r="C439" s="8">
        <v>742.3</v>
      </c>
      <c r="D439" s="8">
        <v>717.93999999999994</v>
      </c>
      <c r="E439" s="8">
        <v>1460.24</v>
      </c>
    </row>
    <row r="440" spans="2:5" x14ac:dyDescent="0.35">
      <c r="B440" s="9">
        <v>3014451</v>
      </c>
      <c r="C440" s="8">
        <v>356.14</v>
      </c>
      <c r="D440" s="8">
        <v>709.83999999999992</v>
      </c>
      <c r="E440" s="8">
        <v>1065.98</v>
      </c>
    </row>
    <row r="441" spans="2:5" x14ac:dyDescent="0.35">
      <c r="B441" s="9">
        <v>3013889</v>
      </c>
      <c r="C441" s="8">
        <v>616.28</v>
      </c>
      <c r="D441" s="8">
        <v>703.72</v>
      </c>
      <c r="E441" s="8">
        <v>1320</v>
      </c>
    </row>
    <row r="442" spans="2:5" x14ac:dyDescent="0.35">
      <c r="B442" s="9">
        <v>3014625</v>
      </c>
      <c r="C442" s="8">
        <v>462.34</v>
      </c>
      <c r="D442" s="8">
        <v>698.42000000000007</v>
      </c>
      <c r="E442" s="8">
        <v>1160.76</v>
      </c>
    </row>
    <row r="443" spans="2:5" x14ac:dyDescent="0.35">
      <c r="B443" s="9">
        <v>3013553</v>
      </c>
      <c r="C443" s="8">
        <v>167.5</v>
      </c>
      <c r="D443" s="8">
        <v>692.02252733700004</v>
      </c>
      <c r="E443" s="8">
        <v>859.52252733699993</v>
      </c>
    </row>
    <row r="444" spans="2:5" x14ac:dyDescent="0.35">
      <c r="B444" s="9">
        <v>6001238</v>
      </c>
      <c r="C444" s="8">
        <v>389.59999999999997</v>
      </c>
      <c r="D444" s="8">
        <v>687.14</v>
      </c>
      <c r="E444" s="8">
        <v>1076.74</v>
      </c>
    </row>
    <row r="445" spans="2:5" x14ac:dyDescent="0.35">
      <c r="B445" s="9">
        <v>6001108</v>
      </c>
      <c r="C445" s="8">
        <v>297.76</v>
      </c>
      <c r="D445" s="8">
        <v>682.24</v>
      </c>
      <c r="E445" s="8">
        <v>980</v>
      </c>
    </row>
    <row r="446" spans="2:5" x14ac:dyDescent="0.35">
      <c r="B446" s="9">
        <v>3013480</v>
      </c>
      <c r="C446" s="8">
        <v>503.94</v>
      </c>
      <c r="D446" s="8">
        <v>682.0495424400001</v>
      </c>
      <c r="E446" s="8">
        <v>1185.9895424399999</v>
      </c>
    </row>
    <row r="447" spans="2:5" x14ac:dyDescent="0.35">
      <c r="B447" s="9">
        <v>3014927</v>
      </c>
      <c r="C447" s="8">
        <v>530.19999999999993</v>
      </c>
      <c r="D447" s="8">
        <v>678.40000000000009</v>
      </c>
      <c r="E447" s="8">
        <v>1208.6000000000001</v>
      </c>
    </row>
    <row r="448" spans="2:5" x14ac:dyDescent="0.35">
      <c r="B448" s="9">
        <v>3014147</v>
      </c>
      <c r="C448" s="8">
        <v>724.24</v>
      </c>
      <c r="D448" s="8">
        <v>673.65999999999985</v>
      </c>
      <c r="E448" s="8">
        <v>1397.8999999999999</v>
      </c>
    </row>
    <row r="449" spans="2:5" x14ac:dyDescent="0.35">
      <c r="B449" s="9">
        <v>3014156</v>
      </c>
      <c r="C449" s="8">
        <v>735.04</v>
      </c>
      <c r="D449" s="8">
        <v>666.12000000000012</v>
      </c>
      <c r="E449" s="8">
        <v>1401.16</v>
      </c>
    </row>
    <row r="450" spans="2:5" x14ac:dyDescent="0.35">
      <c r="B450" s="9">
        <v>3014018</v>
      </c>
      <c r="C450" s="8">
        <v>1301.68</v>
      </c>
      <c r="D450" s="8">
        <v>662.24</v>
      </c>
      <c r="E450" s="8">
        <v>1963.92</v>
      </c>
    </row>
    <row r="451" spans="2:5" x14ac:dyDescent="0.35">
      <c r="B451" s="9">
        <v>3014239</v>
      </c>
      <c r="C451" s="8">
        <v>1300</v>
      </c>
      <c r="D451" s="8">
        <v>660</v>
      </c>
      <c r="E451" s="8">
        <v>1960</v>
      </c>
    </row>
    <row r="452" spans="2:5" x14ac:dyDescent="0.35">
      <c r="B452" s="9">
        <v>3014700</v>
      </c>
      <c r="C452" s="8">
        <v>578.14</v>
      </c>
      <c r="D452" s="8">
        <v>657.61999999999989</v>
      </c>
      <c r="E452" s="8">
        <v>1235.76</v>
      </c>
    </row>
    <row r="453" spans="2:5" x14ac:dyDescent="0.35">
      <c r="B453" s="9">
        <v>3014116</v>
      </c>
      <c r="C453" s="8">
        <v>463.41999999999996</v>
      </c>
      <c r="D453" s="8">
        <v>647.24</v>
      </c>
      <c r="E453" s="8">
        <v>1110.6599999999999</v>
      </c>
    </row>
    <row r="454" spans="2:5" x14ac:dyDescent="0.35">
      <c r="B454" s="9">
        <v>3014386</v>
      </c>
      <c r="C454" s="8">
        <v>664.12</v>
      </c>
      <c r="D454" s="8">
        <v>644.04</v>
      </c>
      <c r="E454" s="8">
        <v>1308.1599999999999</v>
      </c>
    </row>
    <row r="455" spans="2:5" x14ac:dyDescent="0.35">
      <c r="B455" s="9">
        <v>3014227</v>
      </c>
      <c r="C455" s="8">
        <v>5376.9000000000005</v>
      </c>
      <c r="D455" s="8">
        <v>642.92000000000007</v>
      </c>
      <c r="E455" s="8">
        <v>6019.82</v>
      </c>
    </row>
    <row r="456" spans="2:5" x14ac:dyDescent="0.35">
      <c r="B456" s="9">
        <v>3014516</v>
      </c>
      <c r="C456" s="8">
        <v>742.7</v>
      </c>
      <c r="D456" s="8">
        <v>635.69999999999993</v>
      </c>
      <c r="E456" s="8">
        <v>1378.4</v>
      </c>
    </row>
    <row r="457" spans="2:5" x14ac:dyDescent="0.35">
      <c r="B457" s="9">
        <v>3014144</v>
      </c>
      <c r="C457" s="8">
        <v>597.17999999999984</v>
      </c>
      <c r="D457" s="8">
        <v>623.54</v>
      </c>
      <c r="E457" s="8">
        <v>1220.72</v>
      </c>
    </row>
    <row r="458" spans="2:5" x14ac:dyDescent="0.35">
      <c r="B458" s="9">
        <v>112758</v>
      </c>
      <c r="C458" s="8">
        <v>547.9</v>
      </c>
      <c r="D458" s="8">
        <v>619.1</v>
      </c>
      <c r="E458" s="8">
        <v>1167</v>
      </c>
    </row>
    <row r="459" spans="2:5" x14ac:dyDescent="0.35">
      <c r="B459" s="9">
        <v>6001680</v>
      </c>
      <c r="C459" s="8">
        <v>373.32</v>
      </c>
      <c r="D459" s="8">
        <v>614.98</v>
      </c>
      <c r="E459" s="8">
        <v>988.30000000000007</v>
      </c>
    </row>
    <row r="460" spans="2:5" x14ac:dyDescent="0.35">
      <c r="B460" s="9">
        <v>3014301</v>
      </c>
      <c r="C460" s="8">
        <v>1697.7199999999998</v>
      </c>
      <c r="D460" s="8">
        <v>614.94000000000017</v>
      </c>
      <c r="E460" s="8">
        <v>2312.66</v>
      </c>
    </row>
    <row r="461" spans="2:5" x14ac:dyDescent="0.35">
      <c r="B461" s="9">
        <v>3013539</v>
      </c>
      <c r="C461" s="8">
        <v>521.22</v>
      </c>
      <c r="D461" s="8">
        <v>612.08654955999987</v>
      </c>
      <c r="E461" s="8">
        <v>1133.3065495600001</v>
      </c>
    </row>
    <row r="462" spans="2:5" x14ac:dyDescent="0.35">
      <c r="B462" s="9">
        <v>3013784</v>
      </c>
      <c r="C462" s="8">
        <v>3592.84</v>
      </c>
      <c r="D462" s="8">
        <v>608.88000000000011</v>
      </c>
      <c r="E462" s="8">
        <v>4201.72</v>
      </c>
    </row>
    <row r="463" spans="2:5" x14ac:dyDescent="0.35">
      <c r="B463" s="9">
        <v>3013995</v>
      </c>
      <c r="C463" s="8">
        <v>1005.2</v>
      </c>
      <c r="D463" s="8">
        <v>604.10000000000014</v>
      </c>
      <c r="E463" s="8">
        <v>1609.3</v>
      </c>
    </row>
    <row r="464" spans="2:5" x14ac:dyDescent="0.35">
      <c r="B464" s="9">
        <v>100608</v>
      </c>
      <c r="C464" s="8">
        <v>296.34000000000003</v>
      </c>
      <c r="D464" s="8">
        <v>600.24</v>
      </c>
      <c r="E464" s="8">
        <v>896.58</v>
      </c>
    </row>
    <row r="465" spans="2:5" x14ac:dyDescent="0.35">
      <c r="B465" s="9">
        <v>3014749</v>
      </c>
      <c r="C465" s="8">
        <v>504.85999999999996</v>
      </c>
      <c r="D465" s="8">
        <v>597.4799999999999</v>
      </c>
      <c r="E465" s="8">
        <v>1102.3399999999999</v>
      </c>
    </row>
    <row r="466" spans="2:5" x14ac:dyDescent="0.35">
      <c r="B466" s="9">
        <v>3013872</v>
      </c>
      <c r="C466" s="8">
        <v>720.75999999999988</v>
      </c>
      <c r="D466" s="8">
        <v>594.04</v>
      </c>
      <c r="E466" s="8">
        <v>1314.8</v>
      </c>
    </row>
    <row r="467" spans="2:5" x14ac:dyDescent="0.35">
      <c r="B467" s="9">
        <v>6000041</v>
      </c>
      <c r="C467" s="8">
        <v>415.58</v>
      </c>
      <c r="D467" s="8">
        <v>588.42000000000007</v>
      </c>
      <c r="E467" s="8">
        <v>1004</v>
      </c>
    </row>
    <row r="468" spans="2:5" x14ac:dyDescent="0.35">
      <c r="B468" s="9">
        <v>3014952</v>
      </c>
      <c r="C468" s="8">
        <v>273.48</v>
      </c>
      <c r="D468" s="8">
        <v>587.48000000000013</v>
      </c>
      <c r="E468" s="8">
        <v>860.96</v>
      </c>
    </row>
    <row r="469" spans="2:5" x14ac:dyDescent="0.35">
      <c r="B469" s="9">
        <v>3014744</v>
      </c>
      <c r="C469" s="8">
        <v>326.39999999999998</v>
      </c>
      <c r="D469" s="8">
        <v>574.61999999999989</v>
      </c>
      <c r="E469" s="8">
        <v>901.02</v>
      </c>
    </row>
    <row r="470" spans="2:5" x14ac:dyDescent="0.35">
      <c r="B470" s="9">
        <v>6001726</v>
      </c>
      <c r="C470" s="8">
        <v>65.52</v>
      </c>
      <c r="D470" s="8">
        <v>574.48</v>
      </c>
      <c r="E470" s="8">
        <v>640</v>
      </c>
    </row>
    <row r="471" spans="2:5" x14ac:dyDescent="0.35">
      <c r="B471" s="9">
        <v>3013413</v>
      </c>
      <c r="C471" s="8">
        <v>2385.84</v>
      </c>
      <c r="D471" s="8">
        <v>573.94379499999968</v>
      </c>
      <c r="E471" s="8">
        <v>2959.7837949999998</v>
      </c>
    </row>
    <row r="472" spans="2:5" x14ac:dyDescent="0.35">
      <c r="B472" s="9">
        <v>3013842</v>
      </c>
      <c r="C472" s="8">
        <v>595.0200000000001</v>
      </c>
      <c r="D472" s="8">
        <v>566.26</v>
      </c>
      <c r="E472" s="8">
        <v>1161.28</v>
      </c>
    </row>
    <row r="473" spans="2:5" x14ac:dyDescent="0.35">
      <c r="B473" s="9">
        <v>3014440</v>
      </c>
      <c r="C473" s="8">
        <v>625.83999999999992</v>
      </c>
      <c r="D473" s="8">
        <v>565.9</v>
      </c>
      <c r="E473" s="8">
        <v>1191.74</v>
      </c>
    </row>
    <row r="474" spans="2:5" x14ac:dyDescent="0.35">
      <c r="B474" s="9">
        <v>3014663</v>
      </c>
      <c r="C474" s="8">
        <v>778.48</v>
      </c>
      <c r="D474" s="8">
        <v>565.52</v>
      </c>
      <c r="E474" s="8">
        <v>1344</v>
      </c>
    </row>
    <row r="475" spans="2:5" x14ac:dyDescent="0.35">
      <c r="B475" s="9">
        <v>3014543</v>
      </c>
      <c r="C475" s="8">
        <v>288.77999999999997</v>
      </c>
      <c r="D475" s="8">
        <v>563.81999999999994</v>
      </c>
      <c r="E475" s="8">
        <v>852.6</v>
      </c>
    </row>
    <row r="476" spans="2:5" x14ac:dyDescent="0.35">
      <c r="B476" s="9">
        <v>3013556</v>
      </c>
      <c r="C476" s="8">
        <v>187.08</v>
      </c>
      <c r="D476" s="8">
        <v>550.24572120000005</v>
      </c>
      <c r="E476" s="8">
        <v>737.32572120000009</v>
      </c>
    </row>
    <row r="477" spans="2:5" x14ac:dyDescent="0.35">
      <c r="B477" s="9">
        <v>3014323</v>
      </c>
      <c r="C477" s="8">
        <v>516.41999999999996</v>
      </c>
      <c r="D477" s="8">
        <v>540.91999999999996</v>
      </c>
      <c r="E477" s="8">
        <v>1057.3399999999999</v>
      </c>
    </row>
    <row r="478" spans="2:5" x14ac:dyDescent="0.35">
      <c r="B478" s="9">
        <v>1005388</v>
      </c>
      <c r="C478" s="8">
        <v>392.96</v>
      </c>
      <c r="D478" s="8">
        <v>538.82434331000002</v>
      </c>
      <c r="E478" s="8">
        <v>931.78434330999994</v>
      </c>
    </row>
    <row r="479" spans="2:5" x14ac:dyDescent="0.35">
      <c r="B479" s="9">
        <v>3013516</v>
      </c>
      <c r="C479" s="8">
        <v>548.26</v>
      </c>
      <c r="D479" s="8">
        <v>532.12790096999993</v>
      </c>
      <c r="E479" s="8">
        <v>1080.3879009700001</v>
      </c>
    </row>
    <row r="480" spans="2:5" x14ac:dyDescent="0.35">
      <c r="B480" s="9">
        <v>3437</v>
      </c>
      <c r="C480" s="8">
        <v>282.86</v>
      </c>
      <c r="D480" s="8">
        <v>530.14</v>
      </c>
      <c r="E480" s="8">
        <v>813</v>
      </c>
    </row>
    <row r="481" spans="2:5" x14ac:dyDescent="0.35">
      <c r="B481" s="9">
        <v>3014246</v>
      </c>
      <c r="C481" s="8">
        <v>237.24</v>
      </c>
      <c r="D481" s="8">
        <v>527.31999999999994</v>
      </c>
      <c r="E481" s="8">
        <v>764.56</v>
      </c>
    </row>
    <row r="482" spans="2:5" x14ac:dyDescent="0.35">
      <c r="B482" s="9">
        <v>3013497</v>
      </c>
      <c r="C482" s="8">
        <v>154.38</v>
      </c>
      <c r="D482" s="8">
        <v>518.97360471699994</v>
      </c>
      <c r="E482" s="8">
        <v>673.35360471700005</v>
      </c>
    </row>
    <row r="483" spans="2:5" x14ac:dyDescent="0.35">
      <c r="B483" s="9">
        <v>3013849</v>
      </c>
      <c r="C483" s="8">
        <v>753.37999999999988</v>
      </c>
      <c r="D483" s="8">
        <v>518.1</v>
      </c>
      <c r="E483" s="8">
        <v>1271.48</v>
      </c>
    </row>
    <row r="484" spans="2:5" x14ac:dyDescent="0.35">
      <c r="B484" s="9">
        <v>3013786</v>
      </c>
      <c r="C484" s="8">
        <v>1120.3399999999999</v>
      </c>
      <c r="D484" s="8">
        <v>515.57999999999993</v>
      </c>
      <c r="E484" s="8">
        <v>1635.92</v>
      </c>
    </row>
    <row r="485" spans="2:5" x14ac:dyDescent="0.35">
      <c r="B485" s="9">
        <v>103037</v>
      </c>
      <c r="C485" s="8">
        <v>97.899999999999991</v>
      </c>
      <c r="D485" s="8">
        <v>511.06000000000006</v>
      </c>
      <c r="E485" s="8">
        <v>608.96</v>
      </c>
    </row>
    <row r="486" spans="2:5" x14ac:dyDescent="0.35">
      <c r="B486" s="9">
        <v>3014565</v>
      </c>
      <c r="C486" s="8">
        <v>256.28000000000003</v>
      </c>
      <c r="D486" s="8">
        <v>507.79999999999995</v>
      </c>
      <c r="E486" s="8">
        <v>764.07999999999993</v>
      </c>
    </row>
    <row r="487" spans="2:5" x14ac:dyDescent="0.35">
      <c r="B487" s="9">
        <v>6000476</v>
      </c>
      <c r="C487" s="8">
        <v>404.64</v>
      </c>
      <c r="D487" s="8">
        <v>489.44</v>
      </c>
      <c r="E487" s="8">
        <v>894.07999999999993</v>
      </c>
    </row>
    <row r="488" spans="2:5" x14ac:dyDescent="0.35">
      <c r="B488" s="9">
        <v>3013489</v>
      </c>
      <c r="C488" s="8">
        <v>306.52</v>
      </c>
      <c r="D488" s="8">
        <v>484.41975850000006</v>
      </c>
      <c r="E488" s="8">
        <v>790.93975850000004</v>
      </c>
    </row>
    <row r="489" spans="2:5" x14ac:dyDescent="0.35">
      <c r="B489" s="9">
        <v>3014776</v>
      </c>
      <c r="C489" s="8">
        <v>211.88</v>
      </c>
      <c r="D489" s="8">
        <v>478.28</v>
      </c>
      <c r="E489" s="8">
        <v>690.16</v>
      </c>
    </row>
    <row r="490" spans="2:5" x14ac:dyDescent="0.35">
      <c r="B490" s="9">
        <v>3014668</v>
      </c>
      <c r="C490" s="8">
        <v>368.72</v>
      </c>
      <c r="D490" s="8">
        <v>463.6</v>
      </c>
      <c r="E490" s="8">
        <v>832.32</v>
      </c>
    </row>
    <row r="491" spans="2:5" x14ac:dyDescent="0.35">
      <c r="B491" s="9">
        <v>3013590</v>
      </c>
      <c r="C491" s="8">
        <v>870.57310303000008</v>
      </c>
      <c r="D491" s="8">
        <v>461.90872251299999</v>
      </c>
      <c r="E491" s="8">
        <v>1332.4818255430002</v>
      </c>
    </row>
    <row r="492" spans="2:5" x14ac:dyDescent="0.35">
      <c r="B492" s="9">
        <v>3014898</v>
      </c>
      <c r="C492" s="8">
        <v>445.72</v>
      </c>
      <c r="D492" s="8">
        <v>458.24</v>
      </c>
      <c r="E492" s="8">
        <v>903.96</v>
      </c>
    </row>
    <row r="493" spans="2:5" x14ac:dyDescent="0.35">
      <c r="B493" s="9">
        <v>3013468</v>
      </c>
      <c r="C493" s="8">
        <v>110.14</v>
      </c>
      <c r="D493" s="8">
        <v>436.79885780000006</v>
      </c>
      <c r="E493" s="8">
        <v>546.93885780000005</v>
      </c>
    </row>
    <row r="494" spans="2:5" x14ac:dyDescent="0.35">
      <c r="B494" s="9">
        <v>6001488</v>
      </c>
      <c r="C494" s="8">
        <v>214.12</v>
      </c>
      <c r="D494" s="8">
        <v>435.88</v>
      </c>
      <c r="E494" s="8">
        <v>650</v>
      </c>
    </row>
    <row r="495" spans="2:5" x14ac:dyDescent="0.35">
      <c r="B495" s="9">
        <v>3014040</v>
      </c>
      <c r="C495" s="8">
        <v>975.94</v>
      </c>
      <c r="D495" s="8">
        <v>426.8</v>
      </c>
      <c r="E495" s="8">
        <v>1402.74</v>
      </c>
    </row>
    <row r="496" spans="2:5" x14ac:dyDescent="0.35">
      <c r="B496" s="9">
        <v>3014573</v>
      </c>
      <c r="C496" s="8">
        <v>796.56000000000006</v>
      </c>
      <c r="D496" s="8">
        <v>423.64</v>
      </c>
      <c r="E496" s="8">
        <v>1220.2</v>
      </c>
    </row>
    <row r="497" spans="2:5" x14ac:dyDescent="0.35">
      <c r="B497" s="9">
        <v>3014174</v>
      </c>
      <c r="C497" s="8">
        <v>365.09999999999997</v>
      </c>
      <c r="D497" s="8">
        <v>423.64</v>
      </c>
      <c r="E497" s="8">
        <v>788.7399999999999</v>
      </c>
    </row>
    <row r="498" spans="2:5" x14ac:dyDescent="0.35">
      <c r="B498" s="9">
        <v>6001130</v>
      </c>
      <c r="C498" s="8">
        <v>206.74</v>
      </c>
      <c r="D498" s="8">
        <v>400.06</v>
      </c>
      <c r="E498" s="8">
        <v>606.79999999999995</v>
      </c>
    </row>
    <row r="499" spans="2:5" x14ac:dyDescent="0.35">
      <c r="B499" s="9">
        <v>3014080</v>
      </c>
      <c r="C499" s="8">
        <v>452.09999999999997</v>
      </c>
      <c r="D499" s="8">
        <v>379.46000000000004</v>
      </c>
      <c r="E499" s="8">
        <v>831.56</v>
      </c>
    </row>
    <row r="500" spans="2:5" x14ac:dyDescent="0.35">
      <c r="B500" s="9">
        <v>3014818</v>
      </c>
      <c r="C500" s="8">
        <v>34.619999999999997</v>
      </c>
      <c r="D500" s="8">
        <v>370.18</v>
      </c>
      <c r="E500" s="8">
        <v>404.8</v>
      </c>
    </row>
    <row r="501" spans="2:5" x14ac:dyDescent="0.35">
      <c r="B501" s="9">
        <v>3014948</v>
      </c>
      <c r="C501" s="8">
        <v>643.52</v>
      </c>
      <c r="D501" s="8">
        <v>368.32000000000005</v>
      </c>
      <c r="E501" s="8">
        <v>1011.84</v>
      </c>
    </row>
    <row r="502" spans="2:5" x14ac:dyDescent="0.35">
      <c r="B502" s="9">
        <v>3013426</v>
      </c>
      <c r="C502" s="8">
        <v>1694.88</v>
      </c>
      <c r="D502" s="8">
        <v>367.16492500000004</v>
      </c>
      <c r="E502" s="8">
        <v>2062.0449250000001</v>
      </c>
    </row>
    <row r="503" spans="2:5" x14ac:dyDescent="0.35">
      <c r="B503" s="9">
        <v>3014894</v>
      </c>
      <c r="C503" s="8">
        <v>192.20000000000002</v>
      </c>
      <c r="D503" s="8">
        <v>360.76</v>
      </c>
      <c r="E503" s="8">
        <v>552.96</v>
      </c>
    </row>
    <row r="504" spans="2:5" x14ac:dyDescent="0.35">
      <c r="B504" s="9">
        <v>3014085</v>
      </c>
      <c r="C504" s="8">
        <v>227.44</v>
      </c>
      <c r="D504" s="8">
        <v>347.56000000000006</v>
      </c>
      <c r="E504" s="8">
        <v>575</v>
      </c>
    </row>
    <row r="505" spans="2:5" x14ac:dyDescent="0.35">
      <c r="B505" s="9">
        <v>3014233</v>
      </c>
      <c r="C505" s="8">
        <v>450.41999999999996</v>
      </c>
      <c r="D505" s="8">
        <v>346.84000000000003</v>
      </c>
      <c r="E505" s="8">
        <v>797.26</v>
      </c>
    </row>
    <row r="506" spans="2:5" x14ac:dyDescent="0.35">
      <c r="B506" s="9">
        <v>3014161</v>
      </c>
      <c r="C506" s="8">
        <v>203.44</v>
      </c>
      <c r="D506" s="8">
        <v>344.64</v>
      </c>
      <c r="E506" s="8">
        <v>548.07999999999993</v>
      </c>
    </row>
    <row r="507" spans="2:5" x14ac:dyDescent="0.35">
      <c r="B507" s="9">
        <v>3013988</v>
      </c>
      <c r="C507" s="8">
        <v>683.1</v>
      </c>
      <c r="D507" s="8">
        <v>340.96</v>
      </c>
      <c r="E507" s="8">
        <v>1024.06</v>
      </c>
    </row>
    <row r="508" spans="2:5" x14ac:dyDescent="0.35">
      <c r="B508" s="9">
        <v>3014467</v>
      </c>
      <c r="C508" s="8">
        <v>153.19999999999999</v>
      </c>
      <c r="D508" s="8">
        <v>339.72</v>
      </c>
      <c r="E508" s="8">
        <v>492.92</v>
      </c>
    </row>
    <row r="509" spans="2:5" x14ac:dyDescent="0.35">
      <c r="B509" s="9">
        <v>6001766</v>
      </c>
      <c r="C509" s="8">
        <v>925.02</v>
      </c>
      <c r="D509" s="8">
        <v>332.98</v>
      </c>
      <c r="E509" s="8">
        <v>1258</v>
      </c>
    </row>
    <row r="510" spans="2:5" x14ac:dyDescent="0.35">
      <c r="B510" s="9">
        <v>3013540</v>
      </c>
      <c r="C510" s="8">
        <v>107</v>
      </c>
      <c r="D510" s="8">
        <v>329.63885003599995</v>
      </c>
      <c r="E510" s="8">
        <v>436.63885003599995</v>
      </c>
    </row>
    <row r="511" spans="2:5" x14ac:dyDescent="0.35">
      <c r="B511" s="9">
        <v>6001434</v>
      </c>
      <c r="C511" s="8">
        <v>400.6</v>
      </c>
      <c r="D511" s="8">
        <v>329.4</v>
      </c>
      <c r="E511" s="8">
        <v>730</v>
      </c>
    </row>
    <row r="512" spans="2:5" x14ac:dyDescent="0.35">
      <c r="B512" s="9">
        <v>3014242</v>
      </c>
      <c r="C512" s="8">
        <v>342.84</v>
      </c>
      <c r="D512" s="8">
        <v>324.26</v>
      </c>
      <c r="E512" s="8">
        <v>667.1</v>
      </c>
    </row>
    <row r="513" spans="2:5" x14ac:dyDescent="0.35">
      <c r="B513" s="9">
        <v>3013402</v>
      </c>
      <c r="C513" s="8">
        <v>1405.22</v>
      </c>
      <c r="D513" s="8">
        <v>324.05641365999992</v>
      </c>
      <c r="E513" s="8">
        <v>1729.2764136599999</v>
      </c>
    </row>
    <row r="514" spans="2:5" x14ac:dyDescent="0.35">
      <c r="B514" s="9">
        <v>6000222</v>
      </c>
      <c r="C514" s="8">
        <v>258.10000000000002</v>
      </c>
      <c r="D514" s="8">
        <v>323.39999999999998</v>
      </c>
      <c r="E514" s="8">
        <v>581.5</v>
      </c>
    </row>
    <row r="515" spans="2:5" x14ac:dyDescent="0.35">
      <c r="B515" s="9">
        <v>3013901</v>
      </c>
      <c r="C515" s="8">
        <v>532.12</v>
      </c>
      <c r="D515" s="8">
        <v>321.57999999999993</v>
      </c>
      <c r="E515" s="8">
        <v>853.69999999999993</v>
      </c>
    </row>
    <row r="516" spans="2:5" x14ac:dyDescent="0.35">
      <c r="B516" s="9">
        <v>6001143</v>
      </c>
      <c r="C516" s="8">
        <v>78.8</v>
      </c>
      <c r="D516" s="8">
        <v>321.36000000000007</v>
      </c>
      <c r="E516" s="8">
        <v>400.16</v>
      </c>
    </row>
    <row r="517" spans="2:5" x14ac:dyDescent="0.35">
      <c r="B517" s="9">
        <v>3014779</v>
      </c>
      <c r="C517" s="8">
        <v>350.48</v>
      </c>
      <c r="D517" s="8">
        <v>320.34000000000003</v>
      </c>
      <c r="E517" s="8">
        <v>670.81999999999994</v>
      </c>
    </row>
    <row r="518" spans="2:5" x14ac:dyDescent="0.35">
      <c r="B518" s="9">
        <v>6001322</v>
      </c>
      <c r="C518" s="8">
        <v>260.78000000000003</v>
      </c>
      <c r="D518" s="8">
        <v>319.22000000000003</v>
      </c>
      <c r="E518" s="8">
        <v>580</v>
      </c>
    </row>
    <row r="519" spans="2:5" x14ac:dyDescent="0.35">
      <c r="B519" s="9">
        <v>3014767</v>
      </c>
      <c r="C519" s="8">
        <v>374.36</v>
      </c>
      <c r="D519" s="8">
        <v>314.69999999999993</v>
      </c>
      <c r="E519" s="8">
        <v>689.06</v>
      </c>
    </row>
    <row r="520" spans="2:5" x14ac:dyDescent="0.35">
      <c r="B520" s="9">
        <v>3014069</v>
      </c>
      <c r="C520" s="8">
        <v>366.96</v>
      </c>
      <c r="D520" s="8">
        <v>313.58000000000004</v>
      </c>
      <c r="E520" s="8">
        <v>680.54</v>
      </c>
    </row>
    <row r="521" spans="2:5" x14ac:dyDescent="0.35">
      <c r="B521" s="9">
        <v>4018</v>
      </c>
      <c r="C521" s="8">
        <v>104.53999999999999</v>
      </c>
      <c r="D521" s="8">
        <v>305.06</v>
      </c>
      <c r="E521" s="8">
        <v>409.6</v>
      </c>
    </row>
    <row r="522" spans="2:5" x14ac:dyDescent="0.35">
      <c r="B522" s="9">
        <v>3013519</v>
      </c>
      <c r="C522" s="8">
        <v>5903.3</v>
      </c>
      <c r="D522" s="8">
        <v>302.74054599999999</v>
      </c>
      <c r="E522" s="8">
        <v>6206.0405460000002</v>
      </c>
    </row>
    <row r="523" spans="2:5" x14ac:dyDescent="0.35">
      <c r="B523" s="9">
        <v>3014228</v>
      </c>
      <c r="C523" s="8">
        <v>514.46</v>
      </c>
      <c r="D523" s="8">
        <v>296.81999999999994</v>
      </c>
      <c r="E523" s="8">
        <v>811.28</v>
      </c>
    </row>
    <row r="524" spans="2:5" x14ac:dyDescent="0.35">
      <c r="B524" s="9">
        <v>3013436</v>
      </c>
      <c r="C524" s="8">
        <v>2163.12</v>
      </c>
      <c r="D524" s="8">
        <v>290.73963560000004</v>
      </c>
      <c r="E524" s="8">
        <v>2453.8596355999998</v>
      </c>
    </row>
    <row r="525" spans="2:5" x14ac:dyDescent="0.35">
      <c r="B525" s="9">
        <v>6001214</v>
      </c>
      <c r="C525" s="8">
        <v>90.84</v>
      </c>
      <c r="D525" s="8">
        <v>289.97999999999996</v>
      </c>
      <c r="E525" s="8">
        <v>380.82</v>
      </c>
    </row>
    <row r="526" spans="2:5" x14ac:dyDescent="0.35">
      <c r="B526" s="9">
        <v>3013524</v>
      </c>
      <c r="C526" s="8">
        <v>290.38</v>
      </c>
      <c r="D526" s="8">
        <v>285.21764669999999</v>
      </c>
      <c r="E526" s="8">
        <v>575.59764670000004</v>
      </c>
    </row>
    <row r="527" spans="2:5" x14ac:dyDescent="0.35">
      <c r="B527" s="9">
        <v>3014416</v>
      </c>
      <c r="C527" s="8">
        <v>278.94</v>
      </c>
      <c r="D527" s="8">
        <v>277.42</v>
      </c>
      <c r="E527" s="8">
        <v>556.36</v>
      </c>
    </row>
    <row r="528" spans="2:5" x14ac:dyDescent="0.35">
      <c r="B528" s="9">
        <v>3014822</v>
      </c>
      <c r="C528" s="8">
        <v>679.24</v>
      </c>
      <c r="D528" s="8">
        <v>273.44</v>
      </c>
      <c r="E528" s="8">
        <v>952.68000000000006</v>
      </c>
    </row>
    <row r="529" spans="2:5" x14ac:dyDescent="0.35">
      <c r="B529" s="9">
        <v>3014232</v>
      </c>
      <c r="C529" s="8">
        <v>243.26</v>
      </c>
      <c r="D529" s="8">
        <v>266.14000000000004</v>
      </c>
      <c r="E529" s="8">
        <v>509.4</v>
      </c>
    </row>
    <row r="530" spans="2:5" x14ac:dyDescent="0.35">
      <c r="B530" s="9">
        <v>3014541</v>
      </c>
      <c r="C530" s="8">
        <v>268.54000000000002</v>
      </c>
      <c r="D530" s="8">
        <v>261.46000000000004</v>
      </c>
      <c r="E530" s="8">
        <v>530</v>
      </c>
    </row>
    <row r="531" spans="2:5" x14ac:dyDescent="0.35">
      <c r="B531" s="9">
        <v>3014586</v>
      </c>
      <c r="C531" s="8">
        <v>283.2</v>
      </c>
      <c r="D531" s="8">
        <v>246.8</v>
      </c>
      <c r="E531" s="8">
        <v>530</v>
      </c>
    </row>
    <row r="532" spans="2:5" x14ac:dyDescent="0.35">
      <c r="B532" s="9">
        <v>3013348</v>
      </c>
      <c r="C532" s="8">
        <v>220.6</v>
      </c>
      <c r="D532" s="8">
        <v>244.50379949000001</v>
      </c>
      <c r="E532" s="8">
        <v>465.10379949000003</v>
      </c>
    </row>
    <row r="533" spans="2:5" x14ac:dyDescent="0.35">
      <c r="B533" s="9">
        <v>3014087</v>
      </c>
      <c r="C533" s="8">
        <v>136.26</v>
      </c>
      <c r="D533" s="8">
        <v>244.5</v>
      </c>
      <c r="E533" s="8">
        <v>380.76</v>
      </c>
    </row>
    <row r="534" spans="2:5" x14ac:dyDescent="0.35">
      <c r="B534" s="9">
        <v>6000570</v>
      </c>
      <c r="C534" s="8">
        <v>137.30000000000001</v>
      </c>
      <c r="D534" s="8">
        <v>240.7</v>
      </c>
      <c r="E534" s="8">
        <v>378</v>
      </c>
    </row>
    <row r="535" spans="2:5" x14ac:dyDescent="0.35">
      <c r="B535" s="9">
        <v>3014597</v>
      </c>
      <c r="C535" s="8">
        <v>224.24</v>
      </c>
      <c r="D535" s="8">
        <v>239.64</v>
      </c>
      <c r="E535" s="8">
        <v>463.88</v>
      </c>
    </row>
    <row r="536" spans="2:5" x14ac:dyDescent="0.35">
      <c r="B536" s="9">
        <v>6001323</v>
      </c>
      <c r="C536" s="8">
        <v>893.88</v>
      </c>
      <c r="D536" s="8">
        <v>237.24000000000004</v>
      </c>
      <c r="E536" s="8">
        <v>1131.1200000000001</v>
      </c>
    </row>
    <row r="537" spans="2:5" x14ac:dyDescent="0.35">
      <c r="B537" s="9">
        <v>3014606</v>
      </c>
      <c r="C537" s="8">
        <v>112.42</v>
      </c>
      <c r="D537" s="8">
        <v>236.77999999999997</v>
      </c>
      <c r="E537" s="8">
        <v>349.2</v>
      </c>
    </row>
    <row r="538" spans="2:5" x14ac:dyDescent="0.35">
      <c r="B538" s="9">
        <v>3014589</v>
      </c>
      <c r="C538" s="8">
        <v>23.42</v>
      </c>
      <c r="D538" s="8">
        <v>235.16</v>
      </c>
      <c r="E538" s="8">
        <v>258.58</v>
      </c>
    </row>
    <row r="539" spans="2:5" x14ac:dyDescent="0.35">
      <c r="B539" s="9">
        <v>3014170</v>
      </c>
      <c r="C539" s="8">
        <v>240.44</v>
      </c>
      <c r="D539" s="8">
        <v>234.64000000000001</v>
      </c>
      <c r="E539" s="8">
        <v>475.08</v>
      </c>
    </row>
    <row r="540" spans="2:5" x14ac:dyDescent="0.35">
      <c r="B540" s="9">
        <v>3014271</v>
      </c>
      <c r="C540" s="8">
        <v>178.18</v>
      </c>
      <c r="D540" s="8">
        <v>227.82</v>
      </c>
      <c r="E540" s="8">
        <v>406</v>
      </c>
    </row>
    <row r="541" spans="2:5" x14ac:dyDescent="0.35">
      <c r="B541" s="9">
        <v>3014385</v>
      </c>
      <c r="C541" s="8">
        <v>359.04</v>
      </c>
      <c r="D541" s="8">
        <v>224.88000000000002</v>
      </c>
      <c r="E541" s="8">
        <v>583.92000000000007</v>
      </c>
    </row>
    <row r="542" spans="2:5" x14ac:dyDescent="0.35">
      <c r="B542" s="9">
        <v>6001536</v>
      </c>
      <c r="C542" s="8">
        <v>2093</v>
      </c>
      <c r="D542" s="8">
        <v>220</v>
      </c>
      <c r="E542" s="8">
        <v>2313</v>
      </c>
    </row>
    <row r="543" spans="2:5" x14ac:dyDescent="0.35">
      <c r="B543" s="9">
        <v>6001330</v>
      </c>
      <c r="C543" s="8">
        <v>105.05999999999999</v>
      </c>
      <c r="D543" s="8">
        <v>217.44000000000003</v>
      </c>
      <c r="E543" s="8">
        <v>322.5</v>
      </c>
    </row>
    <row r="544" spans="2:5" x14ac:dyDescent="0.35">
      <c r="B544" s="9">
        <v>2079</v>
      </c>
      <c r="C544" s="8">
        <v>95.26</v>
      </c>
      <c r="D544" s="8">
        <v>212.74</v>
      </c>
      <c r="E544" s="8">
        <v>308</v>
      </c>
    </row>
    <row r="545" spans="2:5" x14ac:dyDescent="0.35">
      <c r="B545" s="9">
        <v>3014897</v>
      </c>
      <c r="C545" s="8">
        <v>108.58</v>
      </c>
      <c r="D545" s="8">
        <v>211.42000000000002</v>
      </c>
      <c r="E545" s="8">
        <v>320</v>
      </c>
    </row>
    <row r="546" spans="2:5" x14ac:dyDescent="0.35">
      <c r="B546" s="9">
        <v>6001525</v>
      </c>
      <c r="C546" s="8">
        <v>84.679999999999993</v>
      </c>
      <c r="D546" s="8">
        <v>205.32</v>
      </c>
      <c r="E546" s="8">
        <v>290</v>
      </c>
    </row>
    <row r="547" spans="2:5" x14ac:dyDescent="0.35">
      <c r="B547" s="9">
        <v>3013586</v>
      </c>
      <c r="C547" s="8">
        <v>72.034132819999996</v>
      </c>
      <c r="D547" s="8">
        <v>203.82487398000001</v>
      </c>
      <c r="E547" s="8">
        <v>275.85900679999997</v>
      </c>
    </row>
    <row r="548" spans="2:5" x14ac:dyDescent="0.35">
      <c r="B548" s="9">
        <v>3014291</v>
      </c>
      <c r="C548" s="8">
        <v>304.72000000000003</v>
      </c>
      <c r="D548" s="8">
        <v>203.68</v>
      </c>
      <c r="E548" s="8">
        <v>508.4</v>
      </c>
    </row>
    <row r="549" spans="2:5" x14ac:dyDescent="0.35">
      <c r="B549" s="9">
        <v>6001409</v>
      </c>
      <c r="C549" s="8">
        <v>708.3</v>
      </c>
      <c r="D549" s="8">
        <v>203.07999999999998</v>
      </c>
      <c r="E549" s="8">
        <v>911.38</v>
      </c>
    </row>
    <row r="550" spans="2:5" x14ac:dyDescent="0.35">
      <c r="B550" s="9">
        <v>3013500</v>
      </c>
      <c r="C550" s="8">
        <v>129.47999999999999</v>
      </c>
      <c r="D550" s="8">
        <v>201.16061617</v>
      </c>
      <c r="E550" s="8">
        <v>330.64061616999999</v>
      </c>
    </row>
    <row r="551" spans="2:5" x14ac:dyDescent="0.35">
      <c r="B551" s="9">
        <v>3014651</v>
      </c>
      <c r="C551" s="8">
        <v>1980.38</v>
      </c>
      <c r="D551" s="8">
        <v>200.97999999999996</v>
      </c>
      <c r="E551" s="8">
        <v>2181.36</v>
      </c>
    </row>
    <row r="552" spans="2:5" x14ac:dyDescent="0.35">
      <c r="B552" s="9">
        <v>3014366</v>
      </c>
      <c r="C552" s="8">
        <v>322</v>
      </c>
      <c r="D552" s="8">
        <v>196</v>
      </c>
      <c r="E552" s="8">
        <v>518</v>
      </c>
    </row>
    <row r="553" spans="2:5" x14ac:dyDescent="0.35">
      <c r="B553" s="9">
        <v>3013799</v>
      </c>
      <c r="C553" s="8">
        <v>112.16</v>
      </c>
      <c r="D553" s="8">
        <v>187.54</v>
      </c>
      <c r="E553" s="8">
        <v>299.7</v>
      </c>
    </row>
    <row r="554" spans="2:5" x14ac:dyDescent="0.35">
      <c r="B554" s="9">
        <v>3014157</v>
      </c>
      <c r="C554" s="8">
        <v>241.32</v>
      </c>
      <c r="D554" s="8">
        <v>186.68</v>
      </c>
      <c r="E554" s="8">
        <v>428</v>
      </c>
    </row>
    <row r="555" spans="2:5" x14ac:dyDescent="0.35">
      <c r="B555" s="9">
        <v>3014029</v>
      </c>
      <c r="C555" s="8">
        <v>660.96</v>
      </c>
      <c r="D555" s="8">
        <v>185.04</v>
      </c>
      <c r="E555" s="8">
        <v>846</v>
      </c>
    </row>
    <row r="556" spans="2:5" x14ac:dyDescent="0.35">
      <c r="B556" s="9">
        <v>3013913</v>
      </c>
      <c r="C556" s="8">
        <v>306.29999999999995</v>
      </c>
      <c r="D556" s="8">
        <v>184.33999999999997</v>
      </c>
      <c r="E556" s="8">
        <v>490.64</v>
      </c>
    </row>
    <row r="557" spans="2:5" x14ac:dyDescent="0.35">
      <c r="B557" s="9">
        <v>3013930</v>
      </c>
      <c r="C557" s="8">
        <v>383.04</v>
      </c>
      <c r="D557" s="8">
        <v>182.95999999999998</v>
      </c>
      <c r="E557" s="8">
        <v>566</v>
      </c>
    </row>
    <row r="558" spans="2:5" x14ac:dyDescent="0.35">
      <c r="B558" s="9">
        <v>3014746</v>
      </c>
      <c r="C558" s="8">
        <v>1005.54</v>
      </c>
      <c r="D558" s="8">
        <v>181.34</v>
      </c>
      <c r="E558" s="8">
        <v>1186.8800000000001</v>
      </c>
    </row>
    <row r="559" spans="2:5" x14ac:dyDescent="0.35">
      <c r="B559" s="9">
        <v>3014163</v>
      </c>
      <c r="C559" s="8">
        <v>671.28</v>
      </c>
      <c r="D559" s="8">
        <v>179.2</v>
      </c>
      <c r="E559" s="8">
        <v>850.48</v>
      </c>
    </row>
    <row r="560" spans="2:5" x14ac:dyDescent="0.35">
      <c r="B560" s="9">
        <v>3014363</v>
      </c>
      <c r="C560" s="8">
        <v>147.18</v>
      </c>
      <c r="D560" s="8">
        <v>171.82</v>
      </c>
      <c r="E560" s="8">
        <v>319</v>
      </c>
    </row>
    <row r="561" spans="2:5" x14ac:dyDescent="0.35">
      <c r="B561" s="9">
        <v>3014224</v>
      </c>
      <c r="C561" s="8">
        <v>649.05999999999995</v>
      </c>
      <c r="D561" s="8">
        <v>171.68</v>
      </c>
      <c r="E561" s="8">
        <v>820.74</v>
      </c>
    </row>
    <row r="562" spans="2:5" x14ac:dyDescent="0.35">
      <c r="B562" s="9">
        <v>3013800</v>
      </c>
      <c r="C562" s="8">
        <v>426.59999999999997</v>
      </c>
      <c r="D562" s="8">
        <v>171.5</v>
      </c>
      <c r="E562" s="8">
        <v>598.1</v>
      </c>
    </row>
    <row r="563" spans="2:5" x14ac:dyDescent="0.35">
      <c r="B563" s="9">
        <v>112417</v>
      </c>
      <c r="C563" s="8">
        <v>142.74</v>
      </c>
      <c r="D563" s="8">
        <v>169.54</v>
      </c>
      <c r="E563" s="8">
        <v>312.27999999999997</v>
      </c>
    </row>
    <row r="564" spans="2:5" x14ac:dyDescent="0.35">
      <c r="B564" s="9">
        <v>3014609</v>
      </c>
      <c r="C564" s="8">
        <v>447.3</v>
      </c>
      <c r="D564" s="8">
        <v>167.92000000000002</v>
      </c>
      <c r="E564" s="8">
        <v>615.22</v>
      </c>
    </row>
    <row r="565" spans="2:5" x14ac:dyDescent="0.35">
      <c r="B565" s="9">
        <v>3014806</v>
      </c>
      <c r="C565" s="8">
        <v>94.14</v>
      </c>
      <c r="D565" s="8">
        <v>155.97999999999999</v>
      </c>
      <c r="E565" s="8">
        <v>250.11999999999998</v>
      </c>
    </row>
    <row r="566" spans="2:5" x14ac:dyDescent="0.35">
      <c r="B566" s="9">
        <v>3014783</v>
      </c>
      <c r="C566" s="8">
        <v>124.02</v>
      </c>
      <c r="D566" s="8">
        <v>154.57999999999998</v>
      </c>
      <c r="E566" s="8">
        <v>278.60000000000002</v>
      </c>
    </row>
    <row r="567" spans="2:5" x14ac:dyDescent="0.35">
      <c r="B567" s="9">
        <v>3896</v>
      </c>
      <c r="C567" s="8">
        <v>110.7</v>
      </c>
      <c r="D567" s="8">
        <v>154.30000000000001</v>
      </c>
      <c r="E567" s="8">
        <v>265</v>
      </c>
    </row>
    <row r="568" spans="2:5" x14ac:dyDescent="0.35">
      <c r="B568" s="9">
        <v>3014745</v>
      </c>
      <c r="C568" s="8">
        <v>2460.04</v>
      </c>
      <c r="D568" s="8">
        <v>146.84000000000009</v>
      </c>
      <c r="E568" s="8">
        <v>2606.88</v>
      </c>
    </row>
    <row r="569" spans="2:5" x14ac:dyDescent="0.35">
      <c r="B569" s="9">
        <v>3014667</v>
      </c>
      <c r="C569" s="8">
        <v>285.89999999999998</v>
      </c>
      <c r="D569" s="8">
        <v>144.10000000000002</v>
      </c>
      <c r="E569" s="8">
        <v>430</v>
      </c>
    </row>
    <row r="570" spans="2:5" x14ac:dyDescent="0.35">
      <c r="B570" s="9">
        <v>6001358</v>
      </c>
      <c r="C570" s="8">
        <v>76.2</v>
      </c>
      <c r="D570" s="8">
        <v>143.80000000000001</v>
      </c>
      <c r="E570" s="8">
        <v>220</v>
      </c>
    </row>
    <row r="571" spans="2:5" x14ac:dyDescent="0.35">
      <c r="B571" s="9">
        <v>6001708</v>
      </c>
      <c r="C571" s="8">
        <v>41.56</v>
      </c>
      <c r="D571" s="8">
        <v>142.44</v>
      </c>
      <c r="E571" s="8">
        <v>184</v>
      </c>
    </row>
    <row r="572" spans="2:5" x14ac:dyDescent="0.35">
      <c r="B572" s="9">
        <v>6001615</v>
      </c>
      <c r="C572" s="8">
        <v>112.06</v>
      </c>
      <c r="D572" s="8">
        <v>141.94</v>
      </c>
      <c r="E572" s="8">
        <v>254</v>
      </c>
    </row>
    <row r="573" spans="2:5" x14ac:dyDescent="0.35">
      <c r="B573" s="9">
        <v>6001628</v>
      </c>
      <c r="C573" s="8">
        <v>62.599999999999994</v>
      </c>
      <c r="D573" s="8">
        <v>139.34</v>
      </c>
      <c r="E573" s="8">
        <v>201.94</v>
      </c>
    </row>
    <row r="574" spans="2:5" x14ac:dyDescent="0.35">
      <c r="B574" s="9">
        <v>3014453</v>
      </c>
      <c r="C574" s="8">
        <v>144.24</v>
      </c>
      <c r="D574" s="8">
        <v>134.95999999999998</v>
      </c>
      <c r="E574" s="8">
        <v>279.2</v>
      </c>
    </row>
    <row r="575" spans="2:5" x14ac:dyDescent="0.35">
      <c r="B575" s="9">
        <v>3014400</v>
      </c>
      <c r="C575" s="8">
        <v>227.71999999999997</v>
      </c>
      <c r="D575" s="8">
        <v>129</v>
      </c>
      <c r="E575" s="8">
        <v>356.71999999999997</v>
      </c>
    </row>
    <row r="576" spans="2:5" x14ac:dyDescent="0.35">
      <c r="B576" s="9">
        <v>3013773</v>
      </c>
      <c r="C576" s="8">
        <v>99.18</v>
      </c>
      <c r="D576" s="8">
        <v>123.87999999999998</v>
      </c>
      <c r="E576" s="8">
        <v>223.06</v>
      </c>
    </row>
    <row r="577" spans="2:5" x14ac:dyDescent="0.35">
      <c r="B577" s="9">
        <v>3014361</v>
      </c>
      <c r="C577" s="8">
        <v>60</v>
      </c>
      <c r="D577" s="8">
        <v>123</v>
      </c>
      <c r="E577" s="8">
        <v>183</v>
      </c>
    </row>
    <row r="578" spans="2:5" x14ac:dyDescent="0.35">
      <c r="B578" s="9">
        <v>3014112</v>
      </c>
      <c r="C578" s="8">
        <v>277.96000000000004</v>
      </c>
      <c r="D578" s="8">
        <v>122.48</v>
      </c>
      <c r="E578" s="8">
        <v>400.44</v>
      </c>
    </row>
    <row r="579" spans="2:5" x14ac:dyDescent="0.35">
      <c r="B579" s="9">
        <v>3014733</v>
      </c>
      <c r="C579" s="8">
        <v>82.52</v>
      </c>
      <c r="D579" s="8">
        <v>120.88000000000001</v>
      </c>
      <c r="E579" s="8">
        <v>203.40000000000003</v>
      </c>
    </row>
    <row r="580" spans="2:5" x14ac:dyDescent="0.35">
      <c r="B580" s="9">
        <v>3014945</v>
      </c>
      <c r="C580" s="8">
        <v>82.26</v>
      </c>
      <c r="D580" s="8">
        <v>119.86</v>
      </c>
      <c r="E580" s="8">
        <v>202.12</v>
      </c>
    </row>
    <row r="581" spans="2:5" x14ac:dyDescent="0.35">
      <c r="B581" s="9">
        <v>3014287</v>
      </c>
      <c r="C581" s="8">
        <v>670.66</v>
      </c>
      <c r="D581" s="8">
        <v>117.86000000000003</v>
      </c>
      <c r="E581" s="8">
        <v>788.52</v>
      </c>
    </row>
    <row r="582" spans="2:5" x14ac:dyDescent="0.35">
      <c r="B582" s="9">
        <v>3013410</v>
      </c>
      <c r="C582" s="8">
        <v>166.7</v>
      </c>
      <c r="D582" s="8">
        <v>115.09597969999999</v>
      </c>
      <c r="E582" s="8">
        <v>281.79597969999998</v>
      </c>
    </row>
    <row r="583" spans="2:5" x14ac:dyDescent="0.35">
      <c r="B583" s="9">
        <v>6001314</v>
      </c>
      <c r="C583" s="8">
        <v>114.19999999999999</v>
      </c>
      <c r="D583" s="8">
        <v>113.46000000000001</v>
      </c>
      <c r="E583" s="8">
        <v>227.66</v>
      </c>
    </row>
    <row r="584" spans="2:5" x14ac:dyDescent="0.35">
      <c r="B584" s="9">
        <v>3014736</v>
      </c>
      <c r="C584" s="8">
        <v>108.16000000000001</v>
      </c>
      <c r="D584" s="8">
        <v>105.6</v>
      </c>
      <c r="E584" s="8">
        <v>213.76</v>
      </c>
    </row>
    <row r="585" spans="2:5" x14ac:dyDescent="0.35">
      <c r="B585" s="9">
        <v>3014845</v>
      </c>
      <c r="C585" s="8">
        <v>155.36000000000001</v>
      </c>
      <c r="D585" s="8">
        <v>104.48</v>
      </c>
      <c r="E585" s="8">
        <v>259.83999999999997</v>
      </c>
    </row>
    <row r="586" spans="2:5" x14ac:dyDescent="0.35">
      <c r="B586" s="9">
        <v>3014524</v>
      </c>
      <c r="C586" s="8">
        <v>1957.8400000000001</v>
      </c>
      <c r="D586" s="8">
        <v>94</v>
      </c>
      <c r="E586" s="8">
        <v>2051.8399999999997</v>
      </c>
    </row>
    <row r="587" spans="2:5" x14ac:dyDescent="0.35">
      <c r="B587" s="9">
        <v>3014376</v>
      </c>
      <c r="C587" s="8">
        <v>108.82</v>
      </c>
      <c r="D587" s="8">
        <v>93.9</v>
      </c>
      <c r="E587" s="8">
        <v>202.72</v>
      </c>
    </row>
    <row r="588" spans="2:5" x14ac:dyDescent="0.35">
      <c r="B588" s="9">
        <v>3014633</v>
      </c>
      <c r="C588" s="8">
        <v>1024.28</v>
      </c>
      <c r="D588" s="8">
        <v>90.820000000000007</v>
      </c>
      <c r="E588" s="8">
        <v>1115.0999999999999</v>
      </c>
    </row>
    <row r="589" spans="2:5" x14ac:dyDescent="0.35">
      <c r="B589" s="9">
        <v>3014601</v>
      </c>
      <c r="C589" s="8">
        <v>106.84</v>
      </c>
      <c r="D589" s="8">
        <v>90.16</v>
      </c>
      <c r="E589" s="8">
        <v>197</v>
      </c>
    </row>
    <row r="590" spans="2:5" x14ac:dyDescent="0.35">
      <c r="B590" s="9">
        <v>3013881</v>
      </c>
      <c r="C590" s="8">
        <v>633.07999999999993</v>
      </c>
      <c r="D590" s="8">
        <v>83.660000000000011</v>
      </c>
      <c r="E590" s="8">
        <v>716.74</v>
      </c>
    </row>
    <row r="591" spans="2:5" x14ac:dyDescent="0.35">
      <c r="B591" s="9">
        <v>3013818</v>
      </c>
      <c r="C591" s="8">
        <v>35.26</v>
      </c>
      <c r="D591" s="8">
        <v>83.140000000000015</v>
      </c>
      <c r="E591" s="8">
        <v>118.4</v>
      </c>
    </row>
    <row r="592" spans="2:5" x14ac:dyDescent="0.35">
      <c r="B592" s="9">
        <v>3014378</v>
      </c>
      <c r="C592" s="8">
        <v>364.64</v>
      </c>
      <c r="D592" s="8">
        <v>80.959999999999994</v>
      </c>
      <c r="E592" s="8">
        <v>445.6</v>
      </c>
    </row>
    <row r="593" spans="2:5" x14ac:dyDescent="0.35">
      <c r="B593" s="9">
        <v>3014640</v>
      </c>
      <c r="C593" s="8">
        <v>104.22</v>
      </c>
      <c r="D593" s="8">
        <v>80.320000000000007</v>
      </c>
      <c r="E593" s="8">
        <v>184.54</v>
      </c>
    </row>
    <row r="594" spans="2:5" x14ac:dyDescent="0.35">
      <c r="B594" s="9">
        <v>3014790</v>
      </c>
      <c r="C594" s="8">
        <v>636</v>
      </c>
      <c r="D594" s="8">
        <v>80</v>
      </c>
      <c r="E594" s="8">
        <v>716</v>
      </c>
    </row>
    <row r="595" spans="2:5" x14ac:dyDescent="0.35">
      <c r="B595" s="9">
        <v>3014593</v>
      </c>
      <c r="C595" s="8">
        <v>35.199999999999996</v>
      </c>
      <c r="D595" s="8">
        <v>78</v>
      </c>
      <c r="E595" s="8">
        <v>113.19999999999999</v>
      </c>
    </row>
    <row r="596" spans="2:5" x14ac:dyDescent="0.35">
      <c r="B596" s="9">
        <v>3014119</v>
      </c>
      <c r="C596" s="8">
        <v>53.320000000000007</v>
      </c>
      <c r="D596" s="8">
        <v>69.240000000000009</v>
      </c>
      <c r="E596" s="8">
        <v>122.56</v>
      </c>
    </row>
    <row r="597" spans="2:5" x14ac:dyDescent="0.35">
      <c r="B597" s="9">
        <v>3013405</v>
      </c>
      <c r="C597" s="8">
        <v>1752.4</v>
      </c>
      <c r="D597" s="8">
        <v>66.584500999999818</v>
      </c>
      <c r="E597" s="8">
        <v>1818.9845009999999</v>
      </c>
    </row>
    <row r="598" spans="2:5" x14ac:dyDescent="0.35">
      <c r="B598" s="9">
        <v>3014458</v>
      </c>
      <c r="C598" s="8">
        <v>58.94</v>
      </c>
      <c r="D598" s="8">
        <v>65.900000000000006</v>
      </c>
      <c r="E598" s="8">
        <v>124.84</v>
      </c>
    </row>
    <row r="599" spans="2:5" x14ac:dyDescent="0.35">
      <c r="B599" s="9">
        <v>3014656</v>
      </c>
      <c r="C599" s="8">
        <v>49.72</v>
      </c>
      <c r="D599" s="8">
        <v>62.179999999999993</v>
      </c>
      <c r="E599" s="8">
        <v>111.9</v>
      </c>
    </row>
    <row r="600" spans="2:5" x14ac:dyDescent="0.35">
      <c r="B600" s="9">
        <v>3014327</v>
      </c>
      <c r="C600" s="8">
        <v>220</v>
      </c>
      <c r="D600" s="8">
        <v>60</v>
      </c>
      <c r="E600" s="8">
        <v>280</v>
      </c>
    </row>
    <row r="601" spans="2:5" x14ac:dyDescent="0.35">
      <c r="B601" s="9">
        <v>3014932</v>
      </c>
      <c r="C601" s="8">
        <v>330</v>
      </c>
      <c r="D601" s="8">
        <v>60</v>
      </c>
      <c r="E601" s="8">
        <v>390</v>
      </c>
    </row>
    <row r="602" spans="2:5" x14ac:dyDescent="0.35">
      <c r="B602" s="9">
        <v>3014660</v>
      </c>
      <c r="C602" s="8">
        <v>350.79999999999995</v>
      </c>
      <c r="D602" s="8">
        <v>51.599999999999987</v>
      </c>
      <c r="E602" s="8">
        <v>402.40000000000009</v>
      </c>
    </row>
    <row r="603" spans="2:5" x14ac:dyDescent="0.35">
      <c r="B603" s="9">
        <v>3014491</v>
      </c>
      <c r="C603" s="8">
        <v>23.02</v>
      </c>
      <c r="D603" s="8">
        <v>50.640000000000008</v>
      </c>
      <c r="E603" s="8">
        <v>73.66</v>
      </c>
    </row>
    <row r="604" spans="2:5" x14ac:dyDescent="0.35">
      <c r="B604" s="9">
        <v>3014817</v>
      </c>
      <c r="C604" s="8">
        <v>176.06</v>
      </c>
      <c r="D604" s="8">
        <v>49.94</v>
      </c>
      <c r="E604" s="8">
        <v>226</v>
      </c>
    </row>
    <row r="605" spans="2:5" x14ac:dyDescent="0.35">
      <c r="B605" s="9">
        <v>3014396</v>
      </c>
      <c r="C605" s="8">
        <v>41.019999999999996</v>
      </c>
      <c r="D605" s="8">
        <v>49.52</v>
      </c>
      <c r="E605" s="8">
        <v>90.539999999999992</v>
      </c>
    </row>
    <row r="606" spans="2:5" x14ac:dyDescent="0.35">
      <c r="B606" s="9">
        <v>20860</v>
      </c>
      <c r="C606" s="8">
        <v>23.08</v>
      </c>
      <c r="D606" s="8">
        <v>48.260000000000005</v>
      </c>
      <c r="E606" s="8">
        <v>71.34</v>
      </c>
    </row>
    <row r="607" spans="2:5" x14ac:dyDescent="0.35">
      <c r="B607" s="9">
        <v>3014109</v>
      </c>
      <c r="C607" s="8">
        <v>106.4</v>
      </c>
      <c r="D607" s="8">
        <v>46.839999999999996</v>
      </c>
      <c r="E607" s="8">
        <v>153.23999999999998</v>
      </c>
    </row>
    <row r="608" spans="2:5" x14ac:dyDescent="0.35">
      <c r="B608" s="9">
        <v>3014393</v>
      </c>
      <c r="C608" s="8">
        <v>580</v>
      </c>
      <c r="D608" s="8">
        <v>40</v>
      </c>
      <c r="E608" s="8">
        <v>620</v>
      </c>
    </row>
    <row r="609" spans="2:5" x14ac:dyDescent="0.35">
      <c r="B609" s="9">
        <v>3013778</v>
      </c>
      <c r="C609" s="8">
        <v>280</v>
      </c>
      <c r="D609" s="8">
        <v>40</v>
      </c>
      <c r="E609" s="8">
        <v>320</v>
      </c>
    </row>
    <row r="610" spans="2:5" x14ac:dyDescent="0.35">
      <c r="B610" s="9">
        <v>3014160</v>
      </c>
      <c r="C610" s="8">
        <v>57.620000000000005</v>
      </c>
      <c r="D610" s="8">
        <v>37.980000000000004</v>
      </c>
      <c r="E610" s="8">
        <v>95.6</v>
      </c>
    </row>
    <row r="611" spans="2:5" x14ac:dyDescent="0.35">
      <c r="B611" s="9">
        <v>3014610</v>
      </c>
      <c r="C611" s="8">
        <v>69.260000000000005</v>
      </c>
      <c r="D611" s="8">
        <v>34.019999999999996</v>
      </c>
      <c r="E611" s="8">
        <v>103.28</v>
      </c>
    </row>
    <row r="612" spans="2:5" x14ac:dyDescent="0.35">
      <c r="B612" s="9">
        <v>3013916</v>
      </c>
      <c r="C612" s="8">
        <v>48.98</v>
      </c>
      <c r="D612" s="8">
        <v>32.679999999999993</v>
      </c>
      <c r="E612" s="8">
        <v>81.66</v>
      </c>
    </row>
    <row r="613" spans="2:5" x14ac:dyDescent="0.35">
      <c r="B613" s="9">
        <v>3014146</v>
      </c>
      <c r="C613" s="8">
        <v>856</v>
      </c>
      <c r="D613" s="8">
        <v>32</v>
      </c>
      <c r="E613" s="8">
        <v>888</v>
      </c>
    </row>
    <row r="614" spans="2:5" x14ac:dyDescent="0.35">
      <c r="B614" s="9">
        <v>3014071</v>
      </c>
      <c r="C614" s="8">
        <v>27.94</v>
      </c>
      <c r="D614" s="8">
        <v>30.359999999999996</v>
      </c>
      <c r="E614" s="8">
        <v>58.3</v>
      </c>
    </row>
    <row r="615" spans="2:5" x14ac:dyDescent="0.35">
      <c r="B615" s="9">
        <v>6001092</v>
      </c>
      <c r="C615" s="8">
        <v>49.32</v>
      </c>
      <c r="D615" s="8">
        <v>29.68</v>
      </c>
      <c r="E615" s="8">
        <v>79</v>
      </c>
    </row>
    <row r="616" spans="2:5" x14ac:dyDescent="0.35">
      <c r="B616" s="9">
        <v>3013327</v>
      </c>
      <c r="C616" s="8">
        <v>8.44</v>
      </c>
      <c r="D616" s="8">
        <v>29.618305822</v>
      </c>
      <c r="E616" s="8">
        <v>38.058305822000001</v>
      </c>
    </row>
    <row r="617" spans="2:5" x14ac:dyDescent="0.35">
      <c r="B617" s="9">
        <v>112961</v>
      </c>
      <c r="C617" s="8">
        <v>21.040000000000003</v>
      </c>
      <c r="D617" s="8">
        <v>28.9</v>
      </c>
      <c r="E617" s="8">
        <v>49.94</v>
      </c>
    </row>
    <row r="618" spans="2:5" x14ac:dyDescent="0.35">
      <c r="B618" s="9">
        <v>3014641</v>
      </c>
      <c r="C618" s="8">
        <v>13.48</v>
      </c>
      <c r="D618" s="8">
        <v>25.580000000000002</v>
      </c>
      <c r="E618" s="8">
        <v>39.06</v>
      </c>
    </row>
    <row r="619" spans="2:5" x14ac:dyDescent="0.35">
      <c r="B619" s="9">
        <v>100985</v>
      </c>
      <c r="C619" s="8">
        <v>11.059999999999999</v>
      </c>
      <c r="D619" s="8">
        <v>24.02</v>
      </c>
      <c r="E619" s="8">
        <v>35.08</v>
      </c>
    </row>
    <row r="620" spans="2:5" x14ac:dyDescent="0.35">
      <c r="B620" s="9">
        <v>111446</v>
      </c>
      <c r="C620" s="8">
        <v>2016.8</v>
      </c>
      <c r="D620" s="8">
        <v>23.200000000000045</v>
      </c>
      <c r="E620" s="8">
        <v>2040</v>
      </c>
    </row>
    <row r="621" spans="2:5" x14ac:dyDescent="0.35">
      <c r="B621" s="9">
        <v>3014211</v>
      </c>
      <c r="C621" s="8">
        <v>20.52</v>
      </c>
      <c r="D621" s="8">
        <v>22.880000000000003</v>
      </c>
      <c r="E621" s="8">
        <v>43.4</v>
      </c>
    </row>
    <row r="622" spans="2:5" x14ac:dyDescent="0.35">
      <c r="B622" s="9">
        <v>3014933</v>
      </c>
      <c r="C622" s="8">
        <v>10.14</v>
      </c>
      <c r="D622" s="8">
        <v>21.080000000000002</v>
      </c>
      <c r="E622" s="8">
        <v>31.220000000000002</v>
      </c>
    </row>
    <row r="623" spans="2:5" x14ac:dyDescent="0.35">
      <c r="B623" s="9">
        <v>111542</v>
      </c>
      <c r="C623" s="8">
        <v>9.6</v>
      </c>
      <c r="D623" s="8">
        <v>19.899999999999999</v>
      </c>
      <c r="E623" s="8">
        <v>29.5</v>
      </c>
    </row>
    <row r="624" spans="2:5" x14ac:dyDescent="0.35">
      <c r="B624" s="9">
        <v>3014620</v>
      </c>
      <c r="C624" s="8">
        <v>144.99999999999997</v>
      </c>
      <c r="D624" s="8">
        <v>19.780000000000008</v>
      </c>
      <c r="E624" s="8">
        <v>164.77999999999997</v>
      </c>
    </row>
    <row r="625" spans="2:5" x14ac:dyDescent="0.35">
      <c r="B625" s="9">
        <v>3014185</v>
      </c>
      <c r="C625" s="8">
        <v>9.06</v>
      </c>
      <c r="D625" s="8">
        <v>18.32</v>
      </c>
      <c r="E625" s="8">
        <v>27.38</v>
      </c>
    </row>
    <row r="626" spans="2:5" x14ac:dyDescent="0.35">
      <c r="B626" s="9">
        <v>3013416</v>
      </c>
      <c r="C626" s="8">
        <v>510.1</v>
      </c>
      <c r="D626" s="8">
        <v>18.173773490000031</v>
      </c>
      <c r="E626" s="8">
        <v>528.27377349000005</v>
      </c>
    </row>
    <row r="627" spans="2:5" x14ac:dyDescent="0.35">
      <c r="B627" s="9">
        <v>3014348</v>
      </c>
      <c r="C627" s="8">
        <v>9.64</v>
      </c>
      <c r="D627" s="8">
        <v>15.96</v>
      </c>
      <c r="E627" s="8">
        <v>25.6</v>
      </c>
    </row>
    <row r="628" spans="2:5" x14ac:dyDescent="0.35">
      <c r="B628" s="9">
        <v>3014278</v>
      </c>
      <c r="C628" s="8">
        <v>2.76</v>
      </c>
      <c r="D628" s="8">
        <v>13.52</v>
      </c>
      <c r="E628" s="8">
        <v>16.28</v>
      </c>
    </row>
    <row r="629" spans="2:5" x14ac:dyDescent="0.35">
      <c r="B629" s="9">
        <v>3014405</v>
      </c>
      <c r="C629" s="8">
        <v>11.1</v>
      </c>
      <c r="D629" s="8">
        <v>13.499999999999998</v>
      </c>
      <c r="E629" s="8">
        <v>24.599999999999998</v>
      </c>
    </row>
    <row r="630" spans="2:5" x14ac:dyDescent="0.35">
      <c r="B630" s="9">
        <v>3014221</v>
      </c>
      <c r="C630" s="8">
        <v>1780</v>
      </c>
      <c r="D630" s="8">
        <v>10</v>
      </c>
      <c r="E630" s="8">
        <v>1790</v>
      </c>
    </row>
    <row r="631" spans="2:5" x14ac:dyDescent="0.35">
      <c r="B631" s="9">
        <v>3014503</v>
      </c>
      <c r="C631" s="8">
        <v>7.26</v>
      </c>
      <c r="D631" s="8">
        <v>9.58</v>
      </c>
      <c r="E631" s="8">
        <v>16.84</v>
      </c>
    </row>
    <row r="632" spans="2:5" x14ac:dyDescent="0.35">
      <c r="B632" s="9">
        <v>3014512</v>
      </c>
      <c r="C632" s="8">
        <v>7.9399999999999995</v>
      </c>
      <c r="D632" s="8">
        <v>9.34</v>
      </c>
      <c r="E632" s="8">
        <v>17.28</v>
      </c>
    </row>
    <row r="633" spans="2:5" x14ac:dyDescent="0.35">
      <c r="B633" s="9">
        <v>3014824</v>
      </c>
      <c r="C633" s="8">
        <v>7.6</v>
      </c>
      <c r="D633" s="8">
        <v>8.0599999999999987</v>
      </c>
      <c r="E633" s="8">
        <v>15.66</v>
      </c>
    </row>
    <row r="634" spans="2:5" x14ac:dyDescent="0.35">
      <c r="B634" s="9">
        <v>3014365</v>
      </c>
      <c r="C634" s="8">
        <v>11.14</v>
      </c>
      <c r="D634" s="8">
        <v>7.82</v>
      </c>
      <c r="E634" s="8">
        <v>18.96</v>
      </c>
    </row>
    <row r="635" spans="2:5" x14ac:dyDescent="0.35">
      <c r="B635" s="9">
        <v>3014966</v>
      </c>
      <c r="C635" s="8">
        <v>27.84</v>
      </c>
      <c r="D635" s="8">
        <v>7.18</v>
      </c>
      <c r="E635" s="8">
        <v>35.019999999999996</v>
      </c>
    </row>
    <row r="636" spans="2:5" x14ac:dyDescent="0.35">
      <c r="B636" s="9">
        <v>3014756</v>
      </c>
      <c r="C636" s="8">
        <v>6.46</v>
      </c>
      <c r="D636" s="8">
        <v>6.64</v>
      </c>
      <c r="E636" s="8">
        <v>13.1</v>
      </c>
    </row>
    <row r="637" spans="2:5" x14ac:dyDescent="0.35">
      <c r="B637" s="9">
        <v>3014931</v>
      </c>
      <c r="C637" s="8">
        <v>2.34</v>
      </c>
      <c r="D637" s="8">
        <v>3.7</v>
      </c>
      <c r="E637" s="8">
        <v>6.04</v>
      </c>
    </row>
    <row r="638" spans="2:5" x14ac:dyDescent="0.35">
      <c r="B638" s="9">
        <v>6001667</v>
      </c>
      <c r="C638" s="8">
        <v>1586</v>
      </c>
      <c r="D638" s="8">
        <v>3</v>
      </c>
      <c r="E638" s="8">
        <v>1589</v>
      </c>
    </row>
    <row r="639" spans="2:5" x14ac:dyDescent="0.35">
      <c r="B639" s="9">
        <v>3014419</v>
      </c>
      <c r="C639" s="8">
        <v>2.04</v>
      </c>
      <c r="D639" s="8">
        <v>1.94</v>
      </c>
      <c r="E639" s="8">
        <v>3.98</v>
      </c>
    </row>
    <row r="640" spans="2:5" x14ac:dyDescent="0.35">
      <c r="B640" s="9">
        <v>6001359</v>
      </c>
      <c r="C640" s="8">
        <v>0.42</v>
      </c>
      <c r="D640" s="8">
        <v>1.32</v>
      </c>
      <c r="E640" s="8">
        <v>1.74</v>
      </c>
    </row>
    <row r="641" spans="2:5" x14ac:dyDescent="0.35">
      <c r="B641" s="9">
        <v>3014230</v>
      </c>
      <c r="C641" s="8">
        <v>0.68</v>
      </c>
      <c r="D641" s="8">
        <v>1.2999999999999998</v>
      </c>
      <c r="E641" s="8">
        <v>1.98</v>
      </c>
    </row>
    <row r="642" spans="2:5" x14ac:dyDescent="0.35">
      <c r="B642" s="9">
        <v>3014074</v>
      </c>
      <c r="C642" s="8">
        <v>338.64</v>
      </c>
      <c r="D642" s="8">
        <v>0.91999999999998749</v>
      </c>
      <c r="E642" s="8">
        <v>339.56</v>
      </c>
    </row>
    <row r="643" spans="2:5" x14ac:dyDescent="0.35">
      <c r="B643" s="9">
        <v>3014056</v>
      </c>
      <c r="C643" s="8">
        <v>0.82</v>
      </c>
      <c r="D643" s="8">
        <v>0.78000000000000014</v>
      </c>
      <c r="E643" s="8">
        <v>1.6</v>
      </c>
    </row>
    <row r="644" spans="2:5" x14ac:dyDescent="0.35">
      <c r="B644" s="9">
        <v>3013819</v>
      </c>
      <c r="C644" s="8">
        <v>0.36</v>
      </c>
      <c r="D644" s="8">
        <v>0.6</v>
      </c>
      <c r="E644" s="8">
        <v>0.96</v>
      </c>
    </row>
    <row r="645" spans="2:5" x14ac:dyDescent="0.35">
      <c r="B645" s="9">
        <v>3013815</v>
      </c>
      <c r="C645" s="8">
        <v>0.28000000000000003</v>
      </c>
      <c r="D645" s="8">
        <v>0.43999999999999995</v>
      </c>
      <c r="E645" s="8">
        <v>0.72</v>
      </c>
    </row>
    <row r="646" spans="2:5" x14ac:dyDescent="0.35">
      <c r="B646" s="9">
        <v>3014600</v>
      </c>
      <c r="C646" s="8">
        <v>0.36</v>
      </c>
      <c r="D646" s="8">
        <v>0.38</v>
      </c>
      <c r="E646" s="8">
        <v>0.74</v>
      </c>
    </row>
    <row r="647" spans="2:5" x14ac:dyDescent="0.35">
      <c r="B647" s="9">
        <v>3014312</v>
      </c>
      <c r="C647" s="8">
        <v>0.26</v>
      </c>
      <c r="D647" s="8">
        <v>0.28000000000000003</v>
      </c>
      <c r="E647" s="8">
        <v>0.54</v>
      </c>
    </row>
    <row r="648" spans="2:5" x14ac:dyDescent="0.35">
      <c r="B648" s="9">
        <v>3013976</v>
      </c>
      <c r="C648" s="8">
        <v>60</v>
      </c>
      <c r="D648" s="8">
        <v>-0.25999999999999801</v>
      </c>
      <c r="E648" s="8">
        <v>59.74</v>
      </c>
    </row>
    <row r="649" spans="2:5" x14ac:dyDescent="0.35">
      <c r="B649" s="9">
        <v>3014101</v>
      </c>
      <c r="C649" s="8">
        <v>1417.46</v>
      </c>
      <c r="D649" s="8">
        <v>-11.199999999999932</v>
      </c>
      <c r="E649" s="8">
        <v>1406.26</v>
      </c>
    </row>
    <row r="650" spans="2:5" x14ac:dyDescent="0.35">
      <c r="B650" s="9">
        <v>3014888</v>
      </c>
      <c r="C650" s="8">
        <v>23.76</v>
      </c>
      <c r="D650" s="8">
        <v>-17.78</v>
      </c>
      <c r="E650" s="8">
        <v>5.98</v>
      </c>
    </row>
    <row r="651" spans="2:5" x14ac:dyDescent="0.35">
      <c r="B651" s="9">
        <v>3014695</v>
      </c>
      <c r="C651" s="8">
        <v>45.3</v>
      </c>
      <c r="D651" s="8">
        <v>-25.4</v>
      </c>
      <c r="E651" s="8">
        <v>19.899999999999999</v>
      </c>
    </row>
    <row r="652" spans="2:5" x14ac:dyDescent="0.35">
      <c r="B652" s="9">
        <v>3014099</v>
      </c>
      <c r="C652" s="8">
        <v>45.3</v>
      </c>
      <c r="D652" s="8">
        <v>-25.4</v>
      </c>
      <c r="E652" s="8">
        <v>19.899999999999999</v>
      </c>
    </row>
    <row r="653" spans="2:5" x14ac:dyDescent="0.35">
      <c r="B653" s="9">
        <v>3013890</v>
      </c>
      <c r="C653" s="8">
        <v>101.36</v>
      </c>
      <c r="D653" s="8">
        <v>-26.36</v>
      </c>
      <c r="E653" s="8">
        <v>75</v>
      </c>
    </row>
    <row r="654" spans="2:5" x14ac:dyDescent="0.35">
      <c r="B654" s="9">
        <v>3507</v>
      </c>
      <c r="C654" s="8">
        <v>42.5</v>
      </c>
      <c r="D654" s="8">
        <v>-42.5</v>
      </c>
      <c r="E654" s="8">
        <v>0</v>
      </c>
    </row>
    <row r="655" spans="2:5" x14ac:dyDescent="0.35">
      <c r="B655" s="9">
        <v>3014804</v>
      </c>
      <c r="C655" s="8">
        <v>444.4</v>
      </c>
      <c r="D655" s="8">
        <v>-90.899999999999977</v>
      </c>
      <c r="E655" s="8">
        <v>353.5</v>
      </c>
    </row>
    <row r="656" spans="2:5" x14ac:dyDescent="0.35">
      <c r="B656" s="9">
        <v>3013845</v>
      </c>
      <c r="C656" s="8">
        <v>584.22</v>
      </c>
      <c r="D656" s="8">
        <v>-99.560000000000016</v>
      </c>
      <c r="E656" s="8">
        <v>484.65999999999997</v>
      </c>
    </row>
    <row r="657" spans="2:5" x14ac:dyDescent="0.35">
      <c r="B657" s="9">
        <v>3013787</v>
      </c>
      <c r="C657" s="8">
        <v>195.9</v>
      </c>
      <c r="D657" s="8">
        <v>-116.30000000000001</v>
      </c>
      <c r="E657" s="8">
        <v>79.599999999999994</v>
      </c>
    </row>
    <row r="658" spans="2:5" x14ac:dyDescent="0.35">
      <c r="B658" s="9">
        <v>3014665</v>
      </c>
      <c r="C658" s="8">
        <v>5512</v>
      </c>
      <c r="D658" s="8">
        <v>-200</v>
      </c>
      <c r="E658" s="8">
        <v>5312</v>
      </c>
    </row>
    <row r="659" spans="2:5" x14ac:dyDescent="0.35">
      <c r="B659" s="9">
        <v>3013847</v>
      </c>
      <c r="C659" s="8">
        <v>1161.98</v>
      </c>
      <c r="D659" s="8">
        <v>-265.11999999999995</v>
      </c>
      <c r="E659" s="8">
        <v>896.86</v>
      </c>
    </row>
    <row r="660" spans="2:5" x14ac:dyDescent="0.35">
      <c r="B660" s="9">
        <v>3014247</v>
      </c>
      <c r="C660" s="8">
        <v>1430.94</v>
      </c>
      <c r="D660" s="8">
        <v>-280.65999999999991</v>
      </c>
      <c r="E660" s="8">
        <v>1150.2800000000002</v>
      </c>
    </row>
    <row r="661" spans="2:5" x14ac:dyDescent="0.35">
      <c r="B661" s="9">
        <v>3014387</v>
      </c>
      <c r="C661" s="8">
        <v>1314.82</v>
      </c>
      <c r="D661" s="8">
        <v>-414.81999999999994</v>
      </c>
      <c r="E661" s="8">
        <v>900</v>
      </c>
    </row>
    <row r="662" spans="2:5" x14ac:dyDescent="0.35">
      <c r="B662" s="9">
        <v>3014632</v>
      </c>
      <c r="C662" s="8">
        <v>2137.0600000000004</v>
      </c>
      <c r="D662" s="8">
        <v>-446.44000000000005</v>
      </c>
      <c r="E662" s="8">
        <v>1690.6200000000001</v>
      </c>
    </row>
    <row r="663" spans="2:5" x14ac:dyDescent="0.35">
      <c r="B663" s="9">
        <v>3013361</v>
      </c>
      <c r="C663" s="8">
        <v>6652.74</v>
      </c>
      <c r="D663" s="8">
        <v>-682.75947709999969</v>
      </c>
      <c r="E663" s="8">
        <v>5969.9805229000003</v>
      </c>
    </row>
    <row r="664" spans="2:5" x14ac:dyDescent="0.35">
      <c r="B664" s="9">
        <v>3014810</v>
      </c>
      <c r="C664" s="8">
        <v>33405.78</v>
      </c>
      <c r="D664" s="8">
        <v>-6945.7799999999988</v>
      </c>
      <c r="E664" s="8">
        <v>26460</v>
      </c>
    </row>
  </sheetData>
  <pageMargins left="0.7" right="0.7" top="0.75" bottom="0.75" header="0.3" footer="0.3"/>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39997558519241921"/>
  </sheetPr>
  <dimension ref="B2:O664"/>
  <sheetViews>
    <sheetView zoomScale="71" zoomScaleNormal="60" workbookViewId="0">
      <selection activeCell="B3" sqref="B3"/>
    </sheetView>
  </sheetViews>
  <sheetFormatPr defaultRowHeight="14.5" x14ac:dyDescent="0.35"/>
  <cols>
    <col min="1" max="1" width="8.7265625" style="5"/>
    <col min="2" max="2" width="24.90625" style="5" bestFit="1" customWidth="1"/>
    <col min="3" max="3" width="7.54296875" style="5" bestFit="1" customWidth="1"/>
    <col min="4" max="4" width="18" style="5" bestFit="1" customWidth="1"/>
    <col min="5" max="5" width="5.1796875" style="5" bestFit="1" customWidth="1"/>
    <col min="6" max="6" width="13.7265625" style="16" customWidth="1"/>
    <col min="7" max="7" width="14.90625" style="16" customWidth="1"/>
    <col min="8" max="8" width="13" style="16" customWidth="1"/>
    <col min="9" max="9" width="13.36328125" style="5" customWidth="1"/>
    <col min="10" max="10" width="10.1796875" style="5" bestFit="1" customWidth="1"/>
    <col min="11" max="11" width="11.1796875" style="5" bestFit="1" customWidth="1"/>
    <col min="12" max="12" width="10.36328125" style="5" customWidth="1"/>
    <col min="13" max="13" width="15.36328125" style="5" customWidth="1"/>
    <col min="14" max="14" width="13.453125" style="5" customWidth="1"/>
    <col min="15" max="15" width="11" style="5" customWidth="1"/>
    <col min="16" max="16384" width="8.7265625" style="5"/>
  </cols>
  <sheetData>
    <row r="2" spans="2:15" ht="26" x14ac:dyDescent="0.65">
      <c r="B2" s="6" t="s">
        <v>128</v>
      </c>
    </row>
    <row r="3" spans="2:15" x14ac:dyDescent="0.35">
      <c r="B3"/>
      <c r="C3"/>
    </row>
    <row r="4" spans="2:15" x14ac:dyDescent="0.35">
      <c r="B4"/>
      <c r="C4"/>
      <c r="G4" s="23" t="s">
        <v>99</v>
      </c>
      <c r="H4" s="24" t="s">
        <v>94</v>
      </c>
      <c r="I4" s="24" t="s">
        <v>88</v>
      </c>
      <c r="J4" s="24" t="s">
        <v>96</v>
      </c>
      <c r="K4" s="24" t="s">
        <v>95</v>
      </c>
      <c r="L4" s="24" t="s">
        <v>67</v>
      </c>
      <c r="M4" s="24" t="s">
        <v>90</v>
      </c>
      <c r="N4" s="25" t="s">
        <v>89</v>
      </c>
      <c r="O4" s="26" t="s">
        <v>97</v>
      </c>
    </row>
    <row r="5" spans="2:15" x14ac:dyDescent="0.35">
      <c r="B5" s="7" t="s">
        <v>73</v>
      </c>
      <c r="C5" s="9">
        <v>0</v>
      </c>
      <c r="F5" s="5"/>
      <c r="G5" s="30" t="str">
        <f t="shared" ref="G5:G19" si="0">B12</f>
        <v>DECORATION CHARGES</v>
      </c>
      <c r="H5" s="28">
        <f t="shared" ref="H5:H47" si="1">SUMIF(B:B,G:G,C:C)</f>
        <v>70799.066872300085</v>
      </c>
      <c r="I5" s="28">
        <f t="shared" ref="I5:I47" si="2">SUMIF(B:B,G:G,D:D)</f>
        <v>420833.23400311964</v>
      </c>
      <c r="J5" s="28">
        <v>20000</v>
      </c>
      <c r="K5" s="28">
        <f t="shared" ref="K5:K47" si="3">SUMIF(B:B,G:G,E:E)</f>
        <v>491632.30087542016</v>
      </c>
      <c r="L5" s="21" t="str">
        <f>IFERROR(ROUND(Table111415[[#This Row],[Gross Profit ]]/Table111415[[#This Row],[Sales]]*100,0),0)&amp;"%"</f>
        <v>86%</v>
      </c>
      <c r="M5" s="21" t="str">
        <f>IF(Table111415[[#This Row],[Cost]]&gt;=1000000,TEXT(Table111415[[#This Row],[Cost]],"# ##0,00  \ M"),IF(Table111415[[#This Row],[Cost]]&gt;=1000,TEXT(Table111415[[#This Row],[Cost]],"0 \ K"),TEXT(Table111415[[#This Row],[Cost]],"0")))</f>
        <v>71 K</v>
      </c>
      <c r="N5" s="21" t="str">
        <f>IF(Table111415[[#This Row],[Gross Profit ]]&gt;=1000000,TEXT(Table111415[[#This Row],[Gross Profit ]],"# ##0,00  \ M"),IF(Table111415[[#This Row],[Gross Profit ]]&gt;=1000,TEXT(Table111415[[#This Row],[Gross Profit ]],"0 \ K"),TEXT(Table111415[[#This Row],[Gross Profit ]],"0")))</f>
        <v>421 K</v>
      </c>
      <c r="O5" s="21" t="str">
        <f>IF(Table111415[[#This Row],[Sales]]&gt;=1000000,TEXT(Table111415[[#This Row],[Sales]],"# ##0,00  \ M"),IF(Table111415[[#This Row],[Sales]]&gt;=1000,TEXT(Table111415[[#This Row],[Sales]],"0 \ K"),TEXT(Table111415[[#This Row],[Sales]],"0")))</f>
        <v>492 K</v>
      </c>
    </row>
    <row r="6" spans="2:15" x14ac:dyDescent="0.35">
      <c r="B6" s="7" t="s">
        <v>3</v>
      </c>
      <c r="C6" s="5" t="s">
        <v>72</v>
      </c>
      <c r="F6" s="5"/>
      <c r="G6" s="30" t="str">
        <f t="shared" si="0"/>
        <v>NONWEARABLES OTHERS</v>
      </c>
      <c r="H6" s="29">
        <f t="shared" si="1"/>
        <v>670151.9</v>
      </c>
      <c r="I6" s="29">
        <f t="shared" si="2"/>
        <v>205926.31442400001</v>
      </c>
      <c r="J6" s="28">
        <v>20000</v>
      </c>
      <c r="K6" s="29">
        <f t="shared" si="3"/>
        <v>876078.21442400001</v>
      </c>
      <c r="L6" s="27" t="str">
        <f>IFERROR(ROUND(Table111415[[#This Row],[Gross Profit ]]/Table111415[[#This Row],[Sales]]*100,0),0)&amp;"%"</f>
        <v>24%</v>
      </c>
      <c r="M6" s="27" t="str">
        <f>IF(Table111415[[#This Row],[Cost]]&gt;=1000000,TEXT(Table111415[[#This Row],[Cost]],"# ##0,00  \ M"),IF(Table111415[[#This Row],[Cost]]&gt;=1000,TEXT(Table111415[[#This Row],[Cost]],"0 \ K"),TEXT(Table111415[[#This Row],[Cost]],"0")))</f>
        <v>670 K</v>
      </c>
      <c r="N6" s="27" t="str">
        <f>IF(Table111415[[#This Row],[Gross Profit ]]&gt;=1000000,TEXT(Table111415[[#This Row],[Gross Profit ]],"# ##0,00  \ M"),IF(Table111415[[#This Row],[Gross Profit ]]&gt;=1000,TEXT(Table111415[[#This Row],[Gross Profit ]],"0 \ K"),TEXT(Table111415[[#This Row],[Gross Profit ]],"0")))</f>
        <v>206 K</v>
      </c>
      <c r="O6" s="27" t="str">
        <f>IF(Table111415[[#This Row],[Sales]]&gt;=1000000,TEXT(Table111415[[#This Row],[Sales]],"# ##0,00  \ M"),IF(Table111415[[#This Row],[Sales]]&gt;=1000,TEXT(Table111415[[#This Row],[Sales]],"0 \ K"),TEXT(Table111415[[#This Row],[Sales]],"0")))</f>
        <v>876 K</v>
      </c>
    </row>
    <row r="7" spans="2:15" x14ac:dyDescent="0.35">
      <c r="B7" s="7" t="s">
        <v>80</v>
      </c>
      <c r="C7" s="5" t="s">
        <v>72</v>
      </c>
      <c r="F7" s="5"/>
      <c r="G7" s="30" t="str">
        <f t="shared" si="0"/>
        <v>SPORT BOTTLES</v>
      </c>
      <c r="H7" s="29">
        <f t="shared" si="1"/>
        <v>142498.4200000001</v>
      </c>
      <c r="I7" s="29">
        <f t="shared" si="2"/>
        <v>166408.80301727375</v>
      </c>
      <c r="J7" s="28">
        <v>20000</v>
      </c>
      <c r="K7" s="29">
        <f t="shared" si="3"/>
        <v>308907.22301727417</v>
      </c>
      <c r="L7" s="21" t="str">
        <f>IFERROR(ROUND(Table111415[[#This Row],[Gross Profit ]]/Table111415[[#This Row],[Sales]]*100,0),0)&amp;"%"</f>
        <v>54%</v>
      </c>
      <c r="M7" s="21" t="str">
        <f>IF(Table111415[[#This Row],[Cost]]&gt;=1000000,TEXT(Table111415[[#This Row],[Cost]],"# ##0,00  \ M"),IF(Table111415[[#This Row],[Cost]]&gt;=1000,TEXT(Table111415[[#This Row],[Cost]],"0 \ K"),TEXT(Table111415[[#This Row],[Cost]],"0")))</f>
        <v>142 K</v>
      </c>
      <c r="N7" s="21" t="str">
        <f>IF(Table111415[[#This Row],[Gross Profit ]]&gt;=1000000,TEXT(Table111415[[#This Row],[Gross Profit ]],"# ##0,00  \ M"),IF(Table111415[[#This Row],[Gross Profit ]]&gt;=1000,TEXT(Table111415[[#This Row],[Gross Profit ]],"0 \ K"),TEXT(Table111415[[#This Row],[Gross Profit ]],"0")))</f>
        <v>166 K</v>
      </c>
      <c r="O7" s="21" t="str">
        <f>IF(Table111415[[#This Row],[Sales]]&gt;=1000000,TEXT(Table111415[[#This Row],[Sales]],"# ##0,00  \ M"),IF(Table111415[[#This Row],[Sales]]&gt;=1000,TEXT(Table111415[[#This Row],[Sales]],"0 \ K"),TEXT(Table111415[[#This Row],[Sales]],"0")))</f>
        <v>309 K</v>
      </c>
    </row>
    <row r="8" spans="2:15" x14ac:dyDescent="0.35">
      <c r="B8" s="7" t="s">
        <v>68</v>
      </c>
      <c r="C8" s="5" t="s">
        <v>72</v>
      </c>
      <c r="G8" s="30" t="str">
        <f t="shared" si="0"/>
        <v>BACKPACKS</v>
      </c>
      <c r="H8" s="29">
        <f t="shared" si="1"/>
        <v>133660.13999999993</v>
      </c>
      <c r="I8" s="29">
        <f t="shared" si="2"/>
        <v>155109.00753679298</v>
      </c>
      <c r="J8" s="28">
        <v>20000</v>
      </c>
      <c r="K8" s="29">
        <f t="shared" si="3"/>
        <v>288769.14753679303</v>
      </c>
      <c r="L8" s="21" t="str">
        <f>IFERROR(ROUND(Table111415[[#This Row],[Gross Profit ]]/Table111415[[#This Row],[Sales]]*100,0),0)&amp;"%"</f>
        <v>54%</v>
      </c>
      <c r="M8" s="21" t="str">
        <f>IF(Table111415[[#This Row],[Cost]]&gt;=1000000,TEXT(Table111415[[#This Row],[Cost]],"# ##0,00  \ M"),IF(Table111415[[#This Row],[Cost]]&gt;=1000,TEXT(Table111415[[#This Row],[Cost]],"0 \ K"),TEXT(Table111415[[#This Row],[Cost]],"0")))</f>
        <v>134 K</v>
      </c>
      <c r="N8" s="21" t="str">
        <f>IF(Table111415[[#This Row],[Gross Profit ]]&gt;=1000000,TEXT(Table111415[[#This Row],[Gross Profit ]],"# ##0,00  \ M"),IF(Table111415[[#This Row],[Gross Profit ]]&gt;=1000,TEXT(Table111415[[#This Row],[Gross Profit ]],"0 \ K"),TEXT(Table111415[[#This Row],[Gross Profit ]],"0")))</f>
        <v>155 K</v>
      </c>
      <c r="O8" s="21" t="str">
        <f>IF(Table111415[[#This Row],[Sales]]&gt;=1000000,TEXT(Table111415[[#This Row],[Sales]],"# ##0,00  \ M"),IF(Table111415[[#This Row],[Sales]]&gt;=1000,TEXT(Table111415[[#This Row],[Sales]],"0 \ K"),TEXT(Table111415[[#This Row],[Sales]],"0")))</f>
        <v>289 K</v>
      </c>
    </row>
    <row r="9" spans="2:15" x14ac:dyDescent="0.35">
      <c r="B9" s="7" t="s">
        <v>69</v>
      </c>
      <c r="C9" s="5" t="s">
        <v>72</v>
      </c>
      <c r="G9" s="30" t="str">
        <f t="shared" si="0"/>
        <v>SAFETY AUTO &amp; TOOLS</v>
      </c>
      <c r="H9" s="29">
        <f t="shared" si="1"/>
        <v>242222.43999999994</v>
      </c>
      <c r="I9" s="29">
        <f t="shared" si="2"/>
        <v>150940.67481773684</v>
      </c>
      <c r="J9" s="28">
        <v>20000</v>
      </c>
      <c r="K9" s="29">
        <f t="shared" si="3"/>
        <v>393163.1148177369</v>
      </c>
      <c r="L9" s="21" t="str">
        <f>IFERROR(ROUND(Table111415[[#This Row],[Gross Profit ]]/Table111415[[#This Row],[Sales]]*100,0),0)&amp;"%"</f>
        <v>38%</v>
      </c>
      <c r="M9" s="21" t="str">
        <f>IF(Table111415[[#This Row],[Cost]]&gt;=1000000,TEXT(Table111415[[#This Row],[Cost]],"# ##0,00  \ M"),IF(Table111415[[#This Row],[Cost]]&gt;=1000,TEXT(Table111415[[#This Row],[Cost]],"0 \ K"),TEXT(Table111415[[#This Row],[Cost]],"0")))</f>
        <v>242 K</v>
      </c>
      <c r="N9" s="21" t="str">
        <f>IF(Table111415[[#This Row],[Gross Profit ]]&gt;=1000000,TEXT(Table111415[[#This Row],[Gross Profit ]],"# ##0,00  \ M"),IF(Table111415[[#This Row],[Gross Profit ]]&gt;=1000,TEXT(Table111415[[#This Row],[Gross Profit ]],"0 \ K"),TEXT(Table111415[[#This Row],[Gross Profit ]],"0")))</f>
        <v>151 K</v>
      </c>
      <c r="O9" s="21" t="str">
        <f>IF(Table111415[[#This Row],[Sales]]&gt;=1000000,TEXT(Table111415[[#This Row],[Sales]],"# ##0,00  \ M"),IF(Table111415[[#This Row],[Sales]]&gt;=1000,TEXT(Table111415[[#This Row],[Sales]],"0 \ K"),TEXT(Table111415[[#This Row],[Sales]],"0")))</f>
        <v>393 K</v>
      </c>
    </row>
    <row r="10" spans="2:15" x14ac:dyDescent="0.35">
      <c r="G10" s="30" t="str">
        <f t="shared" si="0"/>
        <v>STATIONERY</v>
      </c>
      <c r="H10" s="29">
        <f t="shared" si="1"/>
        <v>142345.78</v>
      </c>
      <c r="I10" s="29">
        <f t="shared" si="2"/>
        <v>111142.63871387206</v>
      </c>
      <c r="J10" s="28">
        <v>20003</v>
      </c>
      <c r="K10" s="29">
        <f t="shared" si="3"/>
        <v>253488.41871387218</v>
      </c>
      <c r="L10" s="21" t="str">
        <f>IFERROR(ROUND(Table111415[[#This Row],[Gross Profit ]]/Table111415[[#This Row],[Sales]]*100,0),0)&amp;"%"</f>
        <v>44%</v>
      </c>
      <c r="M10" s="21" t="str">
        <f>IF(Table111415[[#This Row],[Cost]]&gt;=1000000,TEXT(Table111415[[#This Row],[Cost]],"# ##0,00  \ M"),IF(Table111415[[#This Row],[Cost]]&gt;=1000,TEXT(Table111415[[#This Row],[Cost]],"0 \ K"),TEXT(Table111415[[#This Row],[Cost]],"0")))</f>
        <v>142 K</v>
      </c>
      <c r="N10" s="21" t="str">
        <f>IF(Table111415[[#This Row],[Gross Profit ]]&gt;=1000000,TEXT(Table111415[[#This Row],[Gross Profit ]],"# ##0,00  \ M"),IF(Table111415[[#This Row],[Gross Profit ]]&gt;=1000,TEXT(Table111415[[#This Row],[Gross Profit ]],"0 \ K"),TEXT(Table111415[[#This Row],[Gross Profit ]],"0")))</f>
        <v>111 K</v>
      </c>
      <c r="O10" s="21" t="str">
        <f>IF(Table111415[[#This Row],[Sales]]&gt;=1000000,TEXT(Table111415[[#This Row],[Sales]],"# ##0,00  \ M"),IF(Table111415[[#This Row],[Sales]]&gt;=1000,TEXT(Table111415[[#This Row],[Sales]],"0 \ K"),TEXT(Table111415[[#This Row],[Sales]],"0")))</f>
        <v>253 K</v>
      </c>
    </row>
    <row r="11" spans="2:15" x14ac:dyDescent="0.35">
      <c r="B11" s="7" t="s">
        <v>76</v>
      </c>
      <c r="C11" s="5" t="s">
        <v>94</v>
      </c>
      <c r="D11" s="5" t="s">
        <v>79</v>
      </c>
      <c r="E11" s="5" t="s">
        <v>95</v>
      </c>
      <c r="G11" s="30" t="str">
        <f t="shared" si="0"/>
        <v>WRITING</v>
      </c>
      <c r="H11" s="29">
        <f t="shared" si="1"/>
        <v>119276.92000000001</v>
      </c>
      <c r="I11" s="29">
        <f t="shared" si="2"/>
        <v>89648.999537329961</v>
      </c>
      <c r="J11" s="28">
        <v>20000</v>
      </c>
      <c r="K11" s="29">
        <f t="shared" si="3"/>
        <v>208925.91953732996</v>
      </c>
      <c r="L11" s="21" t="str">
        <f>IFERROR(ROUND(Table111415[[#This Row],[Gross Profit ]]/Table111415[[#This Row],[Sales]]*100,0),0)&amp;"%"</f>
        <v>43%</v>
      </c>
      <c r="M11" s="21" t="str">
        <f>IF(Table111415[[#This Row],[Cost]]&gt;=1000000,TEXT(Table111415[[#This Row],[Cost]],"# ##0,00  \ M"),IF(Table111415[[#This Row],[Cost]]&gt;=1000,TEXT(Table111415[[#This Row],[Cost]],"0 \ K"),TEXT(Table111415[[#This Row],[Cost]],"0")))</f>
        <v>119 K</v>
      </c>
      <c r="N11" s="21" t="str">
        <f>IF(Table111415[[#This Row],[Gross Profit ]]&gt;=1000000,TEXT(Table111415[[#This Row],[Gross Profit ]],"# ##0,00  \ M"),IF(Table111415[[#This Row],[Gross Profit ]]&gt;=1000,TEXT(Table111415[[#This Row],[Gross Profit ]],"0 \ K"),TEXT(Table111415[[#This Row],[Gross Profit ]],"0")))</f>
        <v>90 K</v>
      </c>
      <c r="O11" s="21" t="str">
        <f>IF(Table111415[[#This Row],[Sales]]&gt;=1000000,TEXT(Table111415[[#This Row],[Sales]],"# ##0,00  \ M"),IF(Table111415[[#This Row],[Sales]]&gt;=1000,TEXT(Table111415[[#This Row],[Sales]],"0 \ K"),TEXT(Table111415[[#This Row],[Sales]],"0")))</f>
        <v>209 K</v>
      </c>
    </row>
    <row r="12" spans="2:15" x14ac:dyDescent="0.35">
      <c r="B12" s="9" t="s">
        <v>35</v>
      </c>
      <c r="C12" s="8">
        <v>70799.066872300085</v>
      </c>
      <c r="D12" s="8">
        <v>420833.23400311964</v>
      </c>
      <c r="E12" s="8">
        <v>491632.30087542016</v>
      </c>
      <c r="G12" s="30" t="str">
        <f t="shared" si="0"/>
        <v>TOTES</v>
      </c>
      <c r="H12" s="29">
        <f t="shared" si="1"/>
        <v>97204.280000000013</v>
      </c>
      <c r="I12" s="29">
        <f t="shared" si="2"/>
        <v>85696.333578069956</v>
      </c>
      <c r="J12" s="28">
        <v>20004</v>
      </c>
      <c r="K12" s="29">
        <f t="shared" si="3"/>
        <v>182900.61357807004</v>
      </c>
      <c r="L12" s="21" t="str">
        <f>IFERROR(ROUND(Table111415[[#This Row],[Gross Profit ]]/Table111415[[#This Row],[Sales]]*100,0),0)&amp;"%"</f>
        <v>47%</v>
      </c>
      <c r="M12" s="21" t="str">
        <f>IF(Table111415[[#This Row],[Cost]]&gt;=1000000,TEXT(Table111415[[#This Row],[Cost]],"# ##0,00  \ M"),IF(Table111415[[#This Row],[Cost]]&gt;=1000,TEXT(Table111415[[#This Row],[Cost]],"0 \ K"),TEXT(Table111415[[#This Row],[Cost]],"0")))</f>
        <v>97 K</v>
      </c>
      <c r="N12" s="21" t="str">
        <f>IF(Table111415[[#This Row],[Gross Profit ]]&gt;=1000000,TEXT(Table111415[[#This Row],[Gross Profit ]],"# ##0,00  \ M"),IF(Table111415[[#This Row],[Gross Profit ]]&gt;=1000,TEXT(Table111415[[#This Row],[Gross Profit ]],"0 \ K"),TEXT(Table111415[[#This Row],[Gross Profit ]],"0")))</f>
        <v>86 K</v>
      </c>
      <c r="O12" s="21" t="str">
        <f>IF(Table111415[[#This Row],[Sales]]&gt;=1000000,TEXT(Table111415[[#This Row],[Sales]],"# ##0,00  \ M"),IF(Table111415[[#This Row],[Sales]]&gt;=1000,TEXT(Table111415[[#This Row],[Sales]],"0 \ K"),TEXT(Table111415[[#This Row],[Sales]],"0")))</f>
        <v>183 K</v>
      </c>
    </row>
    <row r="13" spans="2:15" x14ac:dyDescent="0.35">
      <c r="B13" s="9" t="s">
        <v>45</v>
      </c>
      <c r="C13" s="8">
        <v>670151.9</v>
      </c>
      <c r="D13" s="8">
        <v>205926.31442400001</v>
      </c>
      <c r="E13" s="8">
        <v>876078.21442400001</v>
      </c>
      <c r="G13" s="30" t="str">
        <f t="shared" si="0"/>
        <v>POLOS</v>
      </c>
      <c r="H13" s="29">
        <f t="shared" si="1"/>
        <v>106294.36</v>
      </c>
      <c r="I13" s="29">
        <f t="shared" si="2"/>
        <v>76351.419259974049</v>
      </c>
      <c r="J13" s="28">
        <v>20001</v>
      </c>
      <c r="K13" s="29">
        <f t="shared" si="3"/>
        <v>182645.77925997405</v>
      </c>
      <c r="L13" s="21" t="str">
        <f>IFERROR(ROUND(Table111415[[#This Row],[Gross Profit ]]/Table111415[[#This Row],[Sales]]*100,0),0)&amp;"%"</f>
        <v>42%</v>
      </c>
      <c r="M13" s="21" t="str">
        <f>IF(Table111415[[#This Row],[Cost]]&gt;=1000000,TEXT(Table111415[[#This Row],[Cost]],"# ##0,00  \ M"),IF(Table111415[[#This Row],[Cost]]&gt;=1000,TEXT(Table111415[[#This Row],[Cost]],"0 \ K"),TEXT(Table111415[[#This Row],[Cost]],"0")))</f>
        <v>106 K</v>
      </c>
      <c r="N13" s="21" t="str">
        <f>IF(Table111415[[#This Row],[Gross Profit ]]&gt;=1000000,TEXT(Table111415[[#This Row],[Gross Profit ]],"# ##0,00  \ M"),IF(Table111415[[#This Row],[Gross Profit ]]&gt;=1000,TEXT(Table111415[[#This Row],[Gross Profit ]],"0 \ K"),TEXT(Table111415[[#This Row],[Gross Profit ]],"0")))</f>
        <v>76 K</v>
      </c>
      <c r="O13" s="21" t="str">
        <f>IF(Table111415[[#This Row],[Sales]]&gt;=1000000,TEXT(Table111415[[#This Row],[Sales]],"# ##0,00  \ M"),IF(Table111415[[#This Row],[Sales]]&gt;=1000,TEXT(Table111415[[#This Row],[Sales]],"0 \ K"),TEXT(Table111415[[#This Row],[Sales]],"0")))</f>
        <v>183 K</v>
      </c>
    </row>
    <row r="14" spans="2:15" x14ac:dyDescent="0.35">
      <c r="B14" s="9" t="s">
        <v>33</v>
      </c>
      <c r="C14" s="8">
        <v>142498.4200000001</v>
      </c>
      <c r="D14" s="8">
        <v>166408.80301727375</v>
      </c>
      <c r="E14" s="8">
        <v>308907.22301727417</v>
      </c>
      <c r="G14" s="30" t="str">
        <f t="shared" si="0"/>
        <v>MUGS &amp; TUMBLERS</v>
      </c>
      <c r="H14" s="29">
        <f t="shared" si="1"/>
        <v>113432.21999999999</v>
      </c>
      <c r="I14" s="29">
        <f t="shared" si="2"/>
        <v>75151.860915043013</v>
      </c>
      <c r="J14" s="28">
        <v>20004</v>
      </c>
      <c r="K14" s="29">
        <f t="shared" si="3"/>
        <v>188584.08091504293</v>
      </c>
      <c r="L14" s="21" t="str">
        <f>IFERROR(ROUND(Table111415[[#This Row],[Gross Profit ]]/Table111415[[#This Row],[Sales]]*100,0),0)&amp;"%"</f>
        <v>40%</v>
      </c>
      <c r="M14" s="21" t="str">
        <f>IF(Table111415[[#This Row],[Cost]]&gt;=1000000,TEXT(Table111415[[#This Row],[Cost]],"# ##0,00  \ M"),IF(Table111415[[#This Row],[Cost]]&gt;=1000,TEXT(Table111415[[#This Row],[Cost]],"0 \ K"),TEXT(Table111415[[#This Row],[Cost]],"0")))</f>
        <v>113 K</v>
      </c>
      <c r="N14" s="21" t="str">
        <f>IF(Table111415[[#This Row],[Gross Profit ]]&gt;=1000000,TEXT(Table111415[[#This Row],[Gross Profit ]],"# ##0,00  \ M"),IF(Table111415[[#This Row],[Gross Profit ]]&gt;=1000,TEXT(Table111415[[#This Row],[Gross Profit ]],"0 \ K"),TEXT(Table111415[[#This Row],[Gross Profit ]],"0")))</f>
        <v>75 K</v>
      </c>
      <c r="O14" s="21" t="str">
        <f>IF(Table111415[[#This Row],[Sales]]&gt;=1000000,TEXT(Table111415[[#This Row],[Sales]],"# ##0,00  \ M"),IF(Table111415[[#This Row],[Sales]]&gt;=1000,TEXT(Table111415[[#This Row],[Sales]],"0 \ K"),TEXT(Table111415[[#This Row],[Sales]],"0")))</f>
        <v>189 K</v>
      </c>
    </row>
    <row r="15" spans="2:15" x14ac:dyDescent="0.35">
      <c r="B15" s="9" t="s">
        <v>38</v>
      </c>
      <c r="C15" s="8">
        <v>133660.13999999993</v>
      </c>
      <c r="D15" s="8">
        <v>155109.00753679298</v>
      </c>
      <c r="E15" s="8">
        <v>288769.14753679303</v>
      </c>
      <c r="G15" s="30" t="str">
        <f t="shared" si="0"/>
        <v>OUTDOOR &amp; LEISURE</v>
      </c>
      <c r="H15" s="29">
        <f t="shared" si="1"/>
        <v>59808.320000000022</v>
      </c>
      <c r="I15" s="29">
        <f t="shared" si="2"/>
        <v>70414.056433766033</v>
      </c>
      <c r="J15" s="28">
        <v>20000</v>
      </c>
      <c r="K15" s="29">
        <f t="shared" si="3"/>
        <v>130222.37643376598</v>
      </c>
      <c r="L15" s="21" t="str">
        <f>IFERROR(ROUND(Table111415[[#This Row],[Gross Profit ]]/Table111415[[#This Row],[Sales]]*100,0),0)&amp;"%"</f>
        <v>54%</v>
      </c>
      <c r="M15" s="21" t="str">
        <f>IF(Table111415[[#This Row],[Cost]]&gt;=1000000,TEXT(Table111415[[#This Row],[Cost]],"# ##0,00  \ M"),IF(Table111415[[#This Row],[Cost]]&gt;=1000,TEXT(Table111415[[#This Row],[Cost]],"0 \ K"),TEXT(Table111415[[#This Row],[Cost]],"0")))</f>
        <v>60 K</v>
      </c>
      <c r="N15" s="21" t="str">
        <f>IF(Table111415[[#This Row],[Gross Profit ]]&gt;=1000000,TEXT(Table111415[[#This Row],[Gross Profit ]],"# ##0,00  \ M"),IF(Table111415[[#This Row],[Gross Profit ]]&gt;=1000,TEXT(Table111415[[#This Row],[Gross Profit ]],"0 \ K"),TEXT(Table111415[[#This Row],[Gross Profit ]],"0")))</f>
        <v>70 K</v>
      </c>
      <c r="O15" s="21" t="str">
        <f>IF(Table111415[[#This Row],[Sales]]&gt;=1000000,TEXT(Table111415[[#This Row],[Sales]],"# ##0,00  \ M"),IF(Table111415[[#This Row],[Sales]]&gt;=1000,TEXT(Table111415[[#This Row],[Sales]],"0 \ K"),TEXT(Table111415[[#This Row],[Sales]],"0")))</f>
        <v>130 K</v>
      </c>
    </row>
    <row r="16" spans="2:15" x14ac:dyDescent="0.35">
      <c r="B16" s="9" t="s">
        <v>43</v>
      </c>
      <c r="C16" s="8">
        <v>242222.43999999994</v>
      </c>
      <c r="D16" s="8">
        <v>150940.67481773684</v>
      </c>
      <c r="E16" s="8">
        <v>393163.1148177369</v>
      </c>
      <c r="G16" s="30" t="str">
        <f t="shared" si="0"/>
        <v>GENERAL</v>
      </c>
      <c r="H16" s="29">
        <f t="shared" si="1"/>
        <v>260631.51999999996</v>
      </c>
      <c r="I16" s="29">
        <f t="shared" si="2"/>
        <v>68521.987508501959</v>
      </c>
      <c r="J16" s="28">
        <v>20000</v>
      </c>
      <c r="K16" s="29">
        <f t="shared" si="3"/>
        <v>329153.50750850188</v>
      </c>
      <c r="L16" s="21" t="str">
        <f>IFERROR(ROUND(Table111415[[#This Row],[Gross Profit ]]/Table111415[[#This Row],[Sales]]*100,0),0)&amp;"%"</f>
        <v>21%</v>
      </c>
      <c r="M16" s="21" t="str">
        <f>IF(Table111415[[#This Row],[Cost]]&gt;=1000000,TEXT(Table111415[[#This Row],[Cost]],"# ##0,00  \ M"),IF(Table111415[[#This Row],[Cost]]&gt;=1000,TEXT(Table111415[[#This Row],[Cost]],"0 \ K"),TEXT(Table111415[[#This Row],[Cost]],"0")))</f>
        <v>261 K</v>
      </c>
      <c r="N16" s="21" t="str">
        <f>IF(Table111415[[#This Row],[Gross Profit ]]&gt;=1000000,TEXT(Table111415[[#This Row],[Gross Profit ]],"# ##0,00  \ M"),IF(Table111415[[#This Row],[Gross Profit ]]&gt;=1000,TEXT(Table111415[[#This Row],[Gross Profit ]],"0 \ K"),TEXT(Table111415[[#This Row],[Gross Profit ]],"0")))</f>
        <v>69 K</v>
      </c>
      <c r="O16" s="21" t="str">
        <f>IF(Table111415[[#This Row],[Sales]]&gt;=1000000,TEXT(Table111415[[#This Row],[Sales]],"# ##0,00  \ M"),IF(Table111415[[#This Row],[Sales]]&gt;=1000,TEXT(Table111415[[#This Row],[Sales]],"0 \ K"),TEXT(Table111415[[#This Row],[Sales]],"0")))</f>
        <v>329 K</v>
      </c>
    </row>
    <row r="17" spans="2:15" x14ac:dyDescent="0.35">
      <c r="B17" s="9" t="s">
        <v>34</v>
      </c>
      <c r="C17" s="8">
        <v>142345.78</v>
      </c>
      <c r="D17" s="8">
        <v>111142.63871387206</v>
      </c>
      <c r="E17" s="8">
        <v>253488.41871387218</v>
      </c>
      <c r="G17" s="30" t="str">
        <f t="shared" si="0"/>
        <v>UMBRELLAS</v>
      </c>
      <c r="H17" s="29">
        <f t="shared" si="1"/>
        <v>55676.679999999993</v>
      </c>
      <c r="I17" s="29">
        <f t="shared" si="2"/>
        <v>59363.50305325901</v>
      </c>
      <c r="J17" s="28">
        <v>20002</v>
      </c>
      <c r="K17" s="29">
        <f t="shared" si="3"/>
        <v>115040.18305325898</v>
      </c>
      <c r="L17" s="21" t="str">
        <f>IFERROR(ROUND(Table111415[[#This Row],[Gross Profit ]]/Table111415[[#This Row],[Sales]]*100,0),0)&amp;"%"</f>
        <v>52%</v>
      </c>
      <c r="M17" s="21" t="str">
        <f>IF(Table111415[[#This Row],[Cost]]&gt;=1000000,TEXT(Table111415[[#This Row],[Cost]],"# ##0,00  \ M"),IF(Table111415[[#This Row],[Cost]]&gt;=1000,TEXT(Table111415[[#This Row],[Cost]],"0 \ K"),TEXT(Table111415[[#This Row],[Cost]],"0")))</f>
        <v>56 K</v>
      </c>
      <c r="N17" s="21" t="str">
        <f>IF(Table111415[[#This Row],[Gross Profit ]]&gt;=1000000,TEXT(Table111415[[#This Row],[Gross Profit ]],"# ##0,00  \ M"),IF(Table111415[[#This Row],[Gross Profit ]]&gt;=1000,TEXT(Table111415[[#This Row],[Gross Profit ]],"0 \ K"),TEXT(Table111415[[#This Row],[Gross Profit ]],"0")))</f>
        <v>59 K</v>
      </c>
      <c r="O17" s="21" t="str">
        <f>IF(Table111415[[#This Row],[Sales]]&gt;=1000000,TEXT(Table111415[[#This Row],[Sales]],"# ##0,00  \ M"),IF(Table111415[[#This Row],[Sales]]&gt;=1000,TEXT(Table111415[[#This Row],[Sales]],"0 \ K"),TEXT(Table111415[[#This Row],[Sales]],"0")))</f>
        <v>115 K</v>
      </c>
    </row>
    <row r="18" spans="2:15" x14ac:dyDescent="0.35">
      <c r="B18" s="9" t="s">
        <v>16</v>
      </c>
      <c r="C18" s="8">
        <v>119276.92000000001</v>
      </c>
      <c r="D18" s="8">
        <v>89648.999537329961</v>
      </c>
      <c r="E18" s="8">
        <v>208925.91953732996</v>
      </c>
      <c r="G18" s="30" t="str">
        <f t="shared" si="0"/>
        <v>HBA</v>
      </c>
      <c r="H18" s="29">
        <f t="shared" si="1"/>
        <v>170954.06000000003</v>
      </c>
      <c r="I18" s="29">
        <f t="shared" si="2"/>
        <v>47522.298204304025</v>
      </c>
      <c r="J18" s="28">
        <v>20000</v>
      </c>
      <c r="K18" s="29">
        <f t="shared" si="3"/>
        <v>218476.35820430404</v>
      </c>
      <c r="L18" s="21" t="str">
        <f>IFERROR(ROUND(Table111415[[#This Row],[Gross Profit ]]/Table111415[[#This Row],[Sales]]*100,0),0)&amp;"%"</f>
        <v>22%</v>
      </c>
      <c r="M18" s="21" t="str">
        <f>IF(Table111415[[#This Row],[Cost]]&gt;=1000000,TEXT(Table111415[[#This Row],[Cost]],"# ##0,00  \ M"),IF(Table111415[[#This Row],[Cost]]&gt;=1000,TEXT(Table111415[[#This Row],[Cost]],"0 \ K"),TEXT(Table111415[[#This Row],[Cost]],"0")))</f>
        <v>171 K</v>
      </c>
      <c r="N18" s="21" t="str">
        <f>IF(Table111415[[#This Row],[Gross Profit ]]&gt;=1000000,TEXT(Table111415[[#This Row],[Gross Profit ]],"# ##0,00  \ M"),IF(Table111415[[#This Row],[Gross Profit ]]&gt;=1000,TEXT(Table111415[[#This Row],[Gross Profit ]],"0 \ K"),TEXT(Table111415[[#This Row],[Gross Profit ]],"0")))</f>
        <v>48 K</v>
      </c>
      <c r="O18" s="21" t="str">
        <f>IF(Table111415[[#This Row],[Sales]]&gt;=1000000,TEXT(Table111415[[#This Row],[Sales]],"# ##0,00  \ M"),IF(Table111415[[#This Row],[Sales]]&gt;=1000,TEXT(Table111415[[#This Row],[Sales]],"0 \ K"),TEXT(Table111415[[#This Row],[Sales]],"0")))</f>
        <v>218 K</v>
      </c>
    </row>
    <row r="19" spans="2:15" x14ac:dyDescent="0.35">
      <c r="B19" s="9" t="s">
        <v>40</v>
      </c>
      <c r="C19" s="8">
        <v>97204.280000000013</v>
      </c>
      <c r="D19" s="8">
        <v>85696.333578069956</v>
      </c>
      <c r="E19" s="8">
        <v>182900.61357807004</v>
      </c>
      <c r="G19" s="30" t="str">
        <f t="shared" si="0"/>
        <v>BUSINESS CASES</v>
      </c>
      <c r="H19" s="29">
        <f t="shared" si="1"/>
        <v>82981.319999999992</v>
      </c>
      <c r="I19" s="29">
        <f t="shared" si="2"/>
        <v>47257.682560237998</v>
      </c>
      <c r="J19" s="28">
        <v>20000</v>
      </c>
      <c r="K19" s="29">
        <f t="shared" si="3"/>
        <v>130239.00256023799</v>
      </c>
      <c r="L19" s="21" t="str">
        <f>IFERROR(ROUND(Table111415[[#This Row],[Gross Profit ]]/Table111415[[#This Row],[Sales]]*100,0),0)&amp;"%"</f>
        <v>36%</v>
      </c>
      <c r="M19" s="21" t="str">
        <f>IF(Table111415[[#This Row],[Cost]]&gt;=1000000,TEXT(Table111415[[#This Row],[Cost]],"# ##0,00  \ M"),IF(Table111415[[#This Row],[Cost]]&gt;=1000,TEXT(Table111415[[#This Row],[Cost]],"0 \ K"),TEXT(Table111415[[#This Row],[Cost]],"0")))</f>
        <v>83 K</v>
      </c>
      <c r="N19" s="21" t="str">
        <f>IF(Table111415[[#This Row],[Gross Profit ]]&gt;=1000000,TEXT(Table111415[[#This Row],[Gross Profit ]],"# ##0,00  \ M"),IF(Table111415[[#This Row],[Gross Profit ]]&gt;=1000,TEXT(Table111415[[#This Row],[Gross Profit ]],"0 \ K"),TEXT(Table111415[[#This Row],[Gross Profit ]],"0")))</f>
        <v>47 K</v>
      </c>
      <c r="O19" s="21" t="str">
        <f>IF(Table111415[[#This Row],[Sales]]&gt;=1000000,TEXT(Table111415[[#This Row],[Sales]],"# ##0,00  \ M"),IF(Table111415[[#This Row],[Sales]]&gt;=1000,TEXT(Table111415[[#This Row],[Sales]],"0 \ K"),TEXT(Table111415[[#This Row],[Sales]],"0")))</f>
        <v>130 K</v>
      </c>
    </row>
    <row r="20" spans="2:15" x14ac:dyDescent="0.35">
      <c r="B20" s="9" t="s">
        <v>20</v>
      </c>
      <c r="C20" s="8">
        <v>106294.36</v>
      </c>
      <c r="D20" s="8">
        <v>76351.419259974049</v>
      </c>
      <c r="E20" s="8">
        <v>182645.77925997405</v>
      </c>
      <c r="G20" s="30" t="str">
        <f t="shared" ref="G20:G34" si="4">B27</f>
        <v>JACKETS</v>
      </c>
      <c r="H20" s="29">
        <f t="shared" si="1"/>
        <v>38123.719999999972</v>
      </c>
      <c r="I20" s="29">
        <f t="shared" si="2"/>
        <v>44312.285381259979</v>
      </c>
      <c r="J20" s="28">
        <v>20001</v>
      </c>
      <c r="K20" s="29">
        <f t="shared" si="3"/>
        <v>82436.00538125998</v>
      </c>
      <c r="L20" s="21" t="str">
        <f>IFERROR(ROUND(Table111415[[#This Row],[Gross Profit ]]/Table111415[[#This Row],[Sales]]*100,0),0)&amp;"%"</f>
        <v>54%</v>
      </c>
      <c r="M20" s="21" t="str">
        <f>IF(Table111415[[#This Row],[Cost]]&gt;=1000000,TEXT(Table111415[[#This Row],[Cost]],"# ##0,00  \ M"),IF(Table111415[[#This Row],[Cost]]&gt;=1000,TEXT(Table111415[[#This Row],[Cost]],"0 \ K"),TEXT(Table111415[[#This Row],[Cost]],"0")))</f>
        <v>38 K</v>
      </c>
      <c r="N20" s="21" t="str">
        <f>IF(Table111415[[#This Row],[Gross Profit ]]&gt;=1000000,TEXT(Table111415[[#This Row],[Gross Profit ]],"# ##0,00  \ M"),IF(Table111415[[#This Row],[Gross Profit ]]&gt;=1000,TEXT(Table111415[[#This Row],[Gross Profit ]],"0 \ K"),TEXT(Table111415[[#This Row],[Gross Profit ]],"0")))</f>
        <v>44 K</v>
      </c>
      <c r="O20" s="21" t="str">
        <f>IF(Table111415[[#This Row],[Sales]]&gt;=1000000,TEXT(Table111415[[#This Row],[Sales]],"# ##0,00  \ M"),IF(Table111415[[#This Row],[Sales]]&gt;=1000,TEXT(Table111415[[#This Row],[Sales]],"0 \ K"),TEXT(Table111415[[#This Row],[Sales]],"0")))</f>
        <v>82 K</v>
      </c>
    </row>
    <row r="21" spans="2:15" x14ac:dyDescent="0.35">
      <c r="B21" s="9" t="s">
        <v>51</v>
      </c>
      <c r="C21" s="8">
        <v>113432.21999999999</v>
      </c>
      <c r="D21" s="8">
        <v>75151.860915043013</v>
      </c>
      <c r="E21" s="8">
        <v>188584.08091504293</v>
      </c>
      <c r="G21" s="30" t="str">
        <f t="shared" si="4"/>
        <v>AUDIO</v>
      </c>
      <c r="H21" s="29">
        <f t="shared" si="1"/>
        <v>63824.660000000025</v>
      </c>
      <c r="I21" s="29">
        <f t="shared" si="2"/>
        <v>40792.181762699984</v>
      </c>
      <c r="J21" s="28">
        <v>20002</v>
      </c>
      <c r="K21" s="29">
        <f t="shared" si="3"/>
        <v>104616.84176270003</v>
      </c>
      <c r="L21" s="21" t="str">
        <f>IFERROR(ROUND(Table111415[[#This Row],[Gross Profit ]]/Table111415[[#This Row],[Sales]]*100,0),0)&amp;"%"</f>
        <v>39%</v>
      </c>
      <c r="M21" s="21" t="str">
        <f>IF(Table111415[[#This Row],[Cost]]&gt;=1000000,TEXT(Table111415[[#This Row],[Cost]],"# ##0,00  \ M"),IF(Table111415[[#This Row],[Cost]]&gt;=1000,TEXT(Table111415[[#This Row],[Cost]],"0 \ K"),TEXT(Table111415[[#This Row],[Cost]],"0")))</f>
        <v>64 K</v>
      </c>
      <c r="N21" s="21" t="str">
        <f>IF(Table111415[[#This Row],[Gross Profit ]]&gt;=1000000,TEXT(Table111415[[#This Row],[Gross Profit ]],"# ##0,00  \ M"),IF(Table111415[[#This Row],[Gross Profit ]]&gt;=1000,TEXT(Table111415[[#This Row],[Gross Profit ]],"0 \ K"),TEXT(Table111415[[#This Row],[Gross Profit ]],"0")))</f>
        <v>41 K</v>
      </c>
      <c r="O21" s="21" t="str">
        <f>IF(Table111415[[#This Row],[Sales]]&gt;=1000000,TEXT(Table111415[[#This Row],[Sales]],"# ##0,00  \ M"),IF(Table111415[[#This Row],[Sales]]&gt;=1000,TEXT(Table111415[[#This Row],[Sales]],"0 \ K"),TEXT(Table111415[[#This Row],[Sales]],"0")))</f>
        <v>105 K</v>
      </c>
    </row>
    <row r="22" spans="2:15" x14ac:dyDescent="0.35">
      <c r="B22" s="9" t="s">
        <v>50</v>
      </c>
      <c r="C22" s="8">
        <v>59808.320000000022</v>
      </c>
      <c r="D22" s="8">
        <v>70414.056433766033</v>
      </c>
      <c r="E22" s="8">
        <v>130222.37643376598</v>
      </c>
      <c r="G22" s="30" t="str">
        <f t="shared" si="4"/>
        <v>T-SHIRTS &amp; ACTIVE TOPS</v>
      </c>
      <c r="H22" s="29">
        <f t="shared" si="1"/>
        <v>66061.960000000021</v>
      </c>
      <c r="I22" s="29">
        <f t="shared" si="2"/>
        <v>39163.626402549977</v>
      </c>
      <c r="J22" s="28">
        <v>20003</v>
      </c>
      <c r="K22" s="29">
        <f t="shared" si="3"/>
        <v>105225.58640255005</v>
      </c>
      <c r="L22" s="21" t="str">
        <f>IFERROR(ROUND(Table111415[[#This Row],[Gross Profit ]]/Table111415[[#This Row],[Sales]]*100,0),0)&amp;"%"</f>
        <v>37%</v>
      </c>
      <c r="M22" s="21" t="str">
        <f>IF(Table111415[[#This Row],[Cost]]&gt;=1000000,TEXT(Table111415[[#This Row],[Cost]],"# ##0,00  \ M"),IF(Table111415[[#This Row],[Cost]]&gt;=1000,TEXT(Table111415[[#This Row],[Cost]],"0 \ K"),TEXT(Table111415[[#This Row],[Cost]],"0")))</f>
        <v>66 K</v>
      </c>
      <c r="N22" s="21" t="str">
        <f>IF(Table111415[[#This Row],[Gross Profit ]]&gt;=1000000,TEXT(Table111415[[#This Row],[Gross Profit ]],"# ##0,00  \ M"),IF(Table111415[[#This Row],[Gross Profit ]]&gt;=1000,TEXT(Table111415[[#This Row],[Gross Profit ]],"0 \ K"),TEXT(Table111415[[#This Row],[Gross Profit ]],"0")))</f>
        <v>39 K</v>
      </c>
      <c r="O22" s="21" t="str">
        <f>IF(Table111415[[#This Row],[Sales]]&gt;=1000000,TEXT(Table111415[[#This Row],[Sales]],"# ##0,00  \ M"),IF(Table111415[[#This Row],[Sales]]&gt;=1000,TEXT(Table111415[[#This Row],[Sales]],"0 \ K"),TEXT(Table111415[[#This Row],[Sales]],"0")))</f>
        <v>105 K</v>
      </c>
    </row>
    <row r="23" spans="2:15" x14ac:dyDescent="0.35">
      <c r="B23" s="9" t="s">
        <v>37</v>
      </c>
      <c r="C23" s="8">
        <v>260631.51999999996</v>
      </c>
      <c r="D23" s="8">
        <v>68521.987508501959</v>
      </c>
      <c r="E23" s="8">
        <v>329153.50750850188</v>
      </c>
      <c r="G23" s="30" t="str">
        <f t="shared" si="4"/>
        <v>GENERAL TECH</v>
      </c>
      <c r="H23" s="29">
        <f t="shared" si="1"/>
        <v>111807.61999999998</v>
      </c>
      <c r="I23" s="29">
        <f t="shared" si="2"/>
        <v>36890.584800727011</v>
      </c>
      <c r="J23" s="28">
        <v>20004</v>
      </c>
      <c r="K23" s="29">
        <f t="shared" si="3"/>
        <v>148698.20480072708</v>
      </c>
      <c r="L23" s="21" t="str">
        <f>IFERROR(ROUND(Table111415[[#This Row],[Gross Profit ]]/Table111415[[#This Row],[Sales]]*100,0),0)&amp;"%"</f>
        <v>25%</v>
      </c>
      <c r="M23" s="21" t="str">
        <f>IF(Table111415[[#This Row],[Cost]]&gt;=1000000,TEXT(Table111415[[#This Row],[Cost]],"# ##0,00  \ M"),IF(Table111415[[#This Row],[Cost]]&gt;=1000,TEXT(Table111415[[#This Row],[Cost]],"0 \ K"),TEXT(Table111415[[#This Row],[Cost]],"0")))</f>
        <v>112 K</v>
      </c>
      <c r="N23" s="21" t="str">
        <f>IF(Table111415[[#This Row],[Gross Profit ]]&gt;=1000000,TEXT(Table111415[[#This Row],[Gross Profit ]],"# ##0,00  \ M"),IF(Table111415[[#This Row],[Gross Profit ]]&gt;=1000,TEXT(Table111415[[#This Row],[Gross Profit ]],"0 \ K"),TEXT(Table111415[[#This Row],[Gross Profit ]],"0")))</f>
        <v>37 K</v>
      </c>
      <c r="O23" s="21" t="str">
        <f>IF(Table111415[[#This Row],[Sales]]&gt;=1000000,TEXT(Table111415[[#This Row],[Sales]],"# ##0,00  \ M"),IF(Table111415[[#This Row],[Sales]]&gt;=1000,TEXT(Table111415[[#This Row],[Sales]],"0 \ K"),TEXT(Table111415[[#This Row],[Sales]],"0")))</f>
        <v>149 K</v>
      </c>
    </row>
    <row r="24" spans="2:15" x14ac:dyDescent="0.35">
      <c r="B24" s="9" t="s">
        <v>15</v>
      </c>
      <c r="C24" s="8">
        <v>55676.679999999993</v>
      </c>
      <c r="D24" s="8">
        <v>59363.50305325901</v>
      </c>
      <c r="E24" s="8">
        <v>115040.18305325898</v>
      </c>
      <c r="G24" s="30" t="str">
        <f t="shared" si="4"/>
        <v>HOUSEWARES</v>
      </c>
      <c r="H24" s="29">
        <f t="shared" si="1"/>
        <v>29540.660000000011</v>
      </c>
      <c r="I24" s="29">
        <f t="shared" si="2"/>
        <v>28610.759386465998</v>
      </c>
      <c r="J24" s="28">
        <v>20005</v>
      </c>
      <c r="K24" s="29">
        <f t="shared" si="3"/>
        <v>58151.419386466026</v>
      </c>
      <c r="L24" s="21" t="str">
        <f>IFERROR(ROUND(Table111415[[#This Row],[Gross Profit ]]/Table111415[[#This Row],[Sales]]*100,0),0)&amp;"%"</f>
        <v>49%</v>
      </c>
      <c r="M24" s="21" t="str">
        <f>IF(Table111415[[#This Row],[Cost]]&gt;=1000000,TEXT(Table111415[[#This Row],[Cost]],"# ##0,00  \ M"),IF(Table111415[[#This Row],[Cost]]&gt;=1000,TEXT(Table111415[[#This Row],[Cost]],"0 \ K"),TEXT(Table111415[[#This Row],[Cost]],"0")))</f>
        <v>30 K</v>
      </c>
      <c r="N24" s="21" t="str">
        <f>IF(Table111415[[#This Row],[Gross Profit ]]&gt;=1000000,TEXT(Table111415[[#This Row],[Gross Profit ]],"# ##0,00  \ M"),IF(Table111415[[#This Row],[Gross Profit ]]&gt;=1000,TEXT(Table111415[[#This Row],[Gross Profit ]],"0 \ K"),TEXT(Table111415[[#This Row],[Gross Profit ]],"0")))</f>
        <v>29 K</v>
      </c>
      <c r="O24" s="21" t="str">
        <f>IF(Table111415[[#This Row],[Sales]]&gt;=1000000,TEXT(Table111415[[#This Row],[Sales]],"# ##0,00  \ M"),IF(Table111415[[#This Row],[Sales]]&gt;=1000,TEXT(Table111415[[#This Row],[Sales]],"0 \ K"),TEXT(Table111415[[#This Row],[Sales]],"0")))</f>
        <v>58 K</v>
      </c>
    </row>
    <row r="25" spans="2:15" x14ac:dyDescent="0.35">
      <c r="B25" s="9" t="s">
        <v>44</v>
      </c>
      <c r="C25" s="8">
        <v>170954.06000000003</v>
      </c>
      <c r="D25" s="8">
        <v>47522.298204304025</v>
      </c>
      <c r="E25" s="8">
        <v>218476.35820430404</v>
      </c>
      <c r="G25" s="30" t="str">
        <f t="shared" si="4"/>
        <v>HEADWEAR</v>
      </c>
      <c r="H25" s="29">
        <f t="shared" si="1"/>
        <v>41950.92</v>
      </c>
      <c r="I25" s="29">
        <f t="shared" si="2"/>
        <v>26113.193522127</v>
      </c>
      <c r="J25" s="28">
        <v>20006</v>
      </c>
      <c r="K25" s="29">
        <f t="shared" si="3"/>
        <v>68064.113522127009</v>
      </c>
      <c r="L25" s="21" t="str">
        <f>IFERROR(ROUND(Table111415[[#This Row],[Gross Profit ]]/Table111415[[#This Row],[Sales]]*100,0),0)&amp;"%"</f>
        <v>38%</v>
      </c>
      <c r="M25" s="21" t="str">
        <f>IF(Table111415[[#This Row],[Cost]]&gt;=1000000,TEXT(Table111415[[#This Row],[Cost]],"# ##0,00  \ M"),IF(Table111415[[#This Row],[Cost]]&gt;=1000,TEXT(Table111415[[#This Row],[Cost]],"0 \ K"),TEXT(Table111415[[#This Row],[Cost]],"0")))</f>
        <v>42 K</v>
      </c>
      <c r="N25" s="21" t="str">
        <f>IF(Table111415[[#This Row],[Gross Profit ]]&gt;=1000000,TEXT(Table111415[[#This Row],[Gross Profit ]],"# ##0,00  \ M"),IF(Table111415[[#This Row],[Gross Profit ]]&gt;=1000,TEXT(Table111415[[#This Row],[Gross Profit ]],"0 \ K"),TEXT(Table111415[[#This Row],[Gross Profit ]],"0")))</f>
        <v>26 K</v>
      </c>
      <c r="O25" s="21" t="str">
        <f>IF(Table111415[[#This Row],[Sales]]&gt;=1000000,TEXT(Table111415[[#This Row],[Sales]],"# ##0,00  \ M"),IF(Table111415[[#This Row],[Sales]]&gt;=1000,TEXT(Table111415[[#This Row],[Sales]],"0 \ K"),TEXT(Table111415[[#This Row],[Sales]],"0")))</f>
        <v>68 K</v>
      </c>
    </row>
    <row r="26" spans="2:15" x14ac:dyDescent="0.35">
      <c r="B26" s="9" t="s">
        <v>12</v>
      </c>
      <c r="C26" s="8">
        <v>82981.319999999992</v>
      </c>
      <c r="D26" s="8">
        <v>47257.682560237998</v>
      </c>
      <c r="E26" s="8">
        <v>130239.00256023799</v>
      </c>
      <c r="G26" s="30" t="str">
        <f t="shared" si="4"/>
        <v>SPECIALTIES &amp; PACKAGING</v>
      </c>
      <c r="H26" s="29">
        <f t="shared" si="1"/>
        <v>22183.360000000004</v>
      </c>
      <c r="I26" s="29">
        <f t="shared" si="2"/>
        <v>24594.156798366002</v>
      </c>
      <c r="J26" s="28">
        <v>20007</v>
      </c>
      <c r="K26" s="29">
        <f t="shared" si="3"/>
        <v>46777.516798365985</v>
      </c>
      <c r="L26" s="21" t="str">
        <f>IFERROR(ROUND(Table111415[[#This Row],[Gross Profit ]]/Table111415[[#This Row],[Sales]]*100,0),0)&amp;"%"</f>
        <v>53%</v>
      </c>
      <c r="M26" s="21" t="str">
        <f>IF(Table111415[[#This Row],[Cost]]&gt;=1000000,TEXT(Table111415[[#This Row],[Cost]],"# ##0,00  \ M"),IF(Table111415[[#This Row],[Cost]]&gt;=1000,TEXT(Table111415[[#This Row],[Cost]],"0 \ K"),TEXT(Table111415[[#This Row],[Cost]],"0")))</f>
        <v>22 K</v>
      </c>
      <c r="N26" s="21" t="str">
        <f>IF(Table111415[[#This Row],[Gross Profit ]]&gt;=1000000,TEXT(Table111415[[#This Row],[Gross Profit ]],"# ##0,00  \ M"),IF(Table111415[[#This Row],[Gross Profit ]]&gt;=1000,TEXT(Table111415[[#This Row],[Gross Profit ]],"0 \ K"),TEXT(Table111415[[#This Row],[Gross Profit ]],"0")))</f>
        <v>25 K</v>
      </c>
      <c r="O26" s="21" t="str">
        <f>IF(Table111415[[#This Row],[Sales]]&gt;=1000000,TEXT(Table111415[[#This Row],[Sales]],"# ##0,00  \ M"),IF(Table111415[[#This Row],[Sales]]&gt;=1000,TEXT(Table111415[[#This Row],[Sales]],"0 \ K"),TEXT(Table111415[[#This Row],[Sales]],"0")))</f>
        <v>47 K</v>
      </c>
    </row>
    <row r="27" spans="2:15" x14ac:dyDescent="0.35">
      <c r="B27" s="9" t="s">
        <v>25</v>
      </c>
      <c r="C27" s="8">
        <v>38123.719999999972</v>
      </c>
      <c r="D27" s="8">
        <v>44312.285381259979</v>
      </c>
      <c r="E27" s="8">
        <v>82436.00538125998</v>
      </c>
      <c r="G27" s="30" t="str">
        <f t="shared" si="4"/>
        <v>MEMORY</v>
      </c>
      <c r="H27" s="29">
        <f t="shared" si="1"/>
        <v>142739.4200000001</v>
      </c>
      <c r="I27" s="29">
        <f t="shared" si="2"/>
        <v>24226.757102459989</v>
      </c>
      <c r="J27" s="28">
        <v>20008</v>
      </c>
      <c r="K27" s="29">
        <f t="shared" si="3"/>
        <v>166966.17710246006</v>
      </c>
      <c r="L27" s="21" t="str">
        <f>IFERROR(ROUND(Table111415[[#This Row],[Gross Profit ]]/Table111415[[#This Row],[Sales]]*100,0),0)&amp;"%"</f>
        <v>15%</v>
      </c>
      <c r="M27" s="21" t="str">
        <f>IF(Table111415[[#This Row],[Cost]]&gt;=1000000,TEXT(Table111415[[#This Row],[Cost]],"# ##0,00  \ M"),IF(Table111415[[#This Row],[Cost]]&gt;=1000,TEXT(Table111415[[#This Row],[Cost]],"0 \ K"),TEXT(Table111415[[#This Row],[Cost]],"0")))</f>
        <v>143 K</v>
      </c>
      <c r="N27" s="21" t="str">
        <f>IF(Table111415[[#This Row],[Gross Profit ]]&gt;=1000000,TEXT(Table111415[[#This Row],[Gross Profit ]],"# ##0,00  \ M"),IF(Table111415[[#This Row],[Gross Profit ]]&gt;=1000,TEXT(Table111415[[#This Row],[Gross Profit ]],"0 \ K"),TEXT(Table111415[[#This Row],[Gross Profit ]],"0")))</f>
        <v>24 K</v>
      </c>
      <c r="O27" s="21" t="str">
        <f>IF(Table111415[[#This Row],[Sales]]&gt;=1000000,TEXT(Table111415[[#This Row],[Sales]],"# ##0,00  \ M"),IF(Table111415[[#This Row],[Sales]]&gt;=1000,TEXT(Table111415[[#This Row],[Sales]],"0 \ K"),TEXT(Table111415[[#This Row],[Sales]],"0")))</f>
        <v>167 K</v>
      </c>
    </row>
    <row r="28" spans="2:15" x14ac:dyDescent="0.35">
      <c r="B28" s="9" t="s">
        <v>30</v>
      </c>
      <c r="C28" s="8">
        <v>63824.660000000025</v>
      </c>
      <c r="D28" s="8">
        <v>40792.181762699984</v>
      </c>
      <c r="E28" s="8">
        <v>104616.84176270003</v>
      </c>
      <c r="G28" s="30" t="str">
        <f t="shared" si="4"/>
        <v>COOLERS</v>
      </c>
      <c r="H28" s="29">
        <f t="shared" si="1"/>
        <v>21031.479999999996</v>
      </c>
      <c r="I28" s="29">
        <f t="shared" si="2"/>
        <v>23219.040906439994</v>
      </c>
      <c r="J28" s="28">
        <v>20009</v>
      </c>
      <c r="K28" s="29">
        <f t="shared" si="3"/>
        <v>44250.520906439997</v>
      </c>
      <c r="L28" s="21" t="str">
        <f>IFERROR(ROUND(Table111415[[#This Row],[Gross Profit ]]/Table111415[[#This Row],[Sales]]*100,0),0)&amp;"%"</f>
        <v>52%</v>
      </c>
      <c r="M28" s="21" t="str">
        <f>IF(Table111415[[#This Row],[Cost]]&gt;=1000000,TEXT(Table111415[[#This Row],[Cost]],"# ##0,00  \ M"),IF(Table111415[[#This Row],[Cost]]&gt;=1000,TEXT(Table111415[[#This Row],[Cost]],"0 \ K"),TEXT(Table111415[[#This Row],[Cost]],"0")))</f>
        <v>21 K</v>
      </c>
      <c r="N28" s="21" t="str">
        <f>IF(Table111415[[#This Row],[Gross Profit ]]&gt;=1000000,TEXT(Table111415[[#This Row],[Gross Profit ]],"# ##0,00  \ M"),IF(Table111415[[#This Row],[Gross Profit ]]&gt;=1000,TEXT(Table111415[[#This Row],[Gross Profit ]],"0 \ K"),TEXT(Table111415[[#This Row],[Gross Profit ]],"0")))</f>
        <v>23 K</v>
      </c>
      <c r="O28" s="21" t="str">
        <f>IF(Table111415[[#This Row],[Sales]]&gt;=1000000,TEXT(Table111415[[#This Row],[Sales]],"# ##0,00  \ M"),IF(Table111415[[#This Row],[Sales]]&gt;=1000,TEXT(Table111415[[#This Row],[Sales]],"0 \ K"),TEXT(Table111415[[#This Row],[Sales]],"0")))</f>
        <v>44 K</v>
      </c>
    </row>
    <row r="29" spans="2:15" x14ac:dyDescent="0.35">
      <c r="B29" s="9" t="s">
        <v>21</v>
      </c>
      <c r="C29" s="8">
        <v>66061.960000000021</v>
      </c>
      <c r="D29" s="8">
        <v>39163.626402549977</v>
      </c>
      <c r="E29" s="8">
        <v>105225.58640255005</v>
      </c>
      <c r="G29" s="30" t="str">
        <f t="shared" si="4"/>
        <v>TRAVEL GIFTS</v>
      </c>
      <c r="H29" s="29">
        <f t="shared" si="1"/>
        <v>20226.739999999991</v>
      </c>
      <c r="I29" s="29">
        <f t="shared" si="2"/>
        <v>22478.505667458001</v>
      </c>
      <c r="J29" s="28">
        <v>20010</v>
      </c>
      <c r="K29" s="29">
        <f t="shared" si="3"/>
        <v>42705.245667458003</v>
      </c>
      <c r="L29" s="21" t="str">
        <f>IFERROR(ROUND(Table111415[[#This Row],[Gross Profit ]]/Table111415[[#This Row],[Sales]]*100,0),0)&amp;"%"</f>
        <v>53%</v>
      </c>
      <c r="M29" s="21" t="str">
        <f>IF(Table111415[[#This Row],[Cost]]&gt;=1000000,TEXT(Table111415[[#This Row],[Cost]],"# ##0,00  \ M"),IF(Table111415[[#This Row],[Cost]]&gt;=1000,TEXT(Table111415[[#This Row],[Cost]],"0 \ K"),TEXT(Table111415[[#This Row],[Cost]],"0")))</f>
        <v>20 K</v>
      </c>
      <c r="N29" s="21" t="str">
        <f>IF(Table111415[[#This Row],[Gross Profit ]]&gt;=1000000,TEXT(Table111415[[#This Row],[Gross Profit ]],"# ##0,00  \ M"),IF(Table111415[[#This Row],[Gross Profit ]]&gt;=1000,TEXT(Table111415[[#This Row],[Gross Profit ]],"0 \ K"),TEXT(Table111415[[#This Row],[Gross Profit ]],"0")))</f>
        <v>22 K</v>
      </c>
      <c r="O29" s="21" t="str">
        <f>IF(Table111415[[#This Row],[Sales]]&gt;=1000000,TEXT(Table111415[[#This Row],[Sales]],"# ##0,00  \ M"),IF(Table111415[[#This Row],[Sales]]&gt;=1000,TEXT(Table111415[[#This Row],[Sales]],"0 \ K"),TEXT(Table111415[[#This Row],[Sales]],"0")))</f>
        <v>43 K</v>
      </c>
    </row>
    <row r="30" spans="2:15" x14ac:dyDescent="0.35">
      <c r="B30" s="9" t="s">
        <v>52</v>
      </c>
      <c r="C30" s="8">
        <v>111807.61999999998</v>
      </c>
      <c r="D30" s="8">
        <v>36890.584800727011</v>
      </c>
      <c r="E30" s="8">
        <v>148698.20480072708</v>
      </c>
      <c r="G30" s="30" t="str">
        <f t="shared" si="4"/>
        <v>KEYCHAINS</v>
      </c>
      <c r="H30" s="29">
        <f t="shared" si="1"/>
        <v>78725.440000000017</v>
      </c>
      <c r="I30" s="29">
        <f t="shared" si="2"/>
        <v>18705.953246649013</v>
      </c>
      <c r="J30" s="28">
        <v>20011</v>
      </c>
      <c r="K30" s="29">
        <f t="shared" si="3"/>
        <v>97431.393246649008</v>
      </c>
      <c r="L30" s="21" t="str">
        <f>IFERROR(ROUND(Table111415[[#This Row],[Gross Profit ]]/Table111415[[#This Row],[Sales]]*100,0),0)&amp;"%"</f>
        <v>19%</v>
      </c>
      <c r="M30" s="21" t="str">
        <f>IF(Table111415[[#This Row],[Cost]]&gt;=1000000,TEXT(Table111415[[#This Row],[Cost]],"# ##0,00  \ M"),IF(Table111415[[#This Row],[Cost]]&gt;=1000,TEXT(Table111415[[#This Row],[Cost]],"0 \ K"),TEXT(Table111415[[#This Row],[Cost]],"0")))</f>
        <v>79 K</v>
      </c>
      <c r="N30" s="21" t="str">
        <f>IF(Table111415[[#This Row],[Gross Profit ]]&gt;=1000000,TEXT(Table111415[[#This Row],[Gross Profit ]],"# ##0,00  \ M"),IF(Table111415[[#This Row],[Gross Profit ]]&gt;=1000,TEXT(Table111415[[#This Row],[Gross Profit ]],"0 \ K"),TEXT(Table111415[[#This Row],[Gross Profit ]],"0")))</f>
        <v>19 K</v>
      </c>
      <c r="O30" s="21" t="str">
        <f>IF(Table111415[[#This Row],[Sales]]&gt;=1000000,TEXT(Table111415[[#This Row],[Sales]],"# ##0,00  \ M"),IF(Table111415[[#This Row],[Sales]]&gt;=1000,TEXT(Table111415[[#This Row],[Sales]],"0 \ K"),TEXT(Table111415[[#This Row],[Sales]],"0")))</f>
        <v>97 K</v>
      </c>
    </row>
    <row r="31" spans="2:15" x14ac:dyDescent="0.35">
      <c r="B31" s="9" t="s">
        <v>28</v>
      </c>
      <c r="C31" s="8">
        <v>29540.660000000011</v>
      </c>
      <c r="D31" s="8">
        <v>28610.759386465998</v>
      </c>
      <c r="E31" s="8">
        <v>58151.419386466026</v>
      </c>
      <c r="G31" s="30" t="str">
        <f t="shared" si="4"/>
        <v>CERAMICS</v>
      </c>
      <c r="H31" s="29">
        <f t="shared" si="1"/>
        <v>12123.380000000003</v>
      </c>
      <c r="I31" s="29">
        <f t="shared" si="2"/>
        <v>17616.788135680006</v>
      </c>
      <c r="J31" s="28">
        <v>20012</v>
      </c>
      <c r="K31" s="29">
        <f t="shared" si="3"/>
        <v>29740.168135679993</v>
      </c>
      <c r="L31" s="21" t="str">
        <f>IFERROR(ROUND(Table111415[[#This Row],[Gross Profit ]]/Table111415[[#This Row],[Sales]]*100,0),0)&amp;"%"</f>
        <v>59%</v>
      </c>
      <c r="M31" s="21" t="str">
        <f>IF(Table111415[[#This Row],[Cost]]&gt;=1000000,TEXT(Table111415[[#This Row],[Cost]],"# ##0,00  \ M"),IF(Table111415[[#This Row],[Cost]]&gt;=1000,TEXT(Table111415[[#This Row],[Cost]],"0 \ K"),TEXT(Table111415[[#This Row],[Cost]],"0")))</f>
        <v>12 K</v>
      </c>
      <c r="N31" s="21" t="str">
        <f>IF(Table111415[[#This Row],[Gross Profit ]]&gt;=1000000,TEXT(Table111415[[#This Row],[Gross Profit ]],"# ##0,00  \ M"),IF(Table111415[[#This Row],[Gross Profit ]]&gt;=1000,TEXT(Table111415[[#This Row],[Gross Profit ]],"0 \ K"),TEXT(Table111415[[#This Row],[Gross Profit ]],"0")))</f>
        <v>18 K</v>
      </c>
      <c r="O31" s="21" t="str">
        <f>IF(Table111415[[#This Row],[Sales]]&gt;=1000000,TEXT(Table111415[[#This Row],[Sales]],"# ##0,00  \ M"),IF(Table111415[[#This Row],[Sales]]&gt;=1000,TEXT(Table111415[[#This Row],[Sales]],"0 \ K"),TEXT(Table111415[[#This Row],[Sales]],"0")))</f>
        <v>30 K</v>
      </c>
    </row>
    <row r="32" spans="2:15" x14ac:dyDescent="0.35">
      <c r="B32" s="9" t="s">
        <v>48</v>
      </c>
      <c r="C32" s="8">
        <v>41950.92</v>
      </c>
      <c r="D32" s="8">
        <v>26113.193522127</v>
      </c>
      <c r="E32" s="8">
        <v>68064.113522127009</v>
      </c>
      <c r="G32" s="30" t="str">
        <f t="shared" si="4"/>
        <v>DESKTOP</v>
      </c>
      <c r="H32" s="29">
        <f t="shared" si="1"/>
        <v>13522.539999999997</v>
      </c>
      <c r="I32" s="29">
        <f t="shared" si="2"/>
        <v>16418.334392215995</v>
      </c>
      <c r="J32" s="28">
        <v>20013</v>
      </c>
      <c r="K32" s="29">
        <f t="shared" si="3"/>
        <v>29940.874392216007</v>
      </c>
      <c r="L32" s="21" t="str">
        <f>IFERROR(ROUND(Table111415[[#This Row],[Gross Profit ]]/Table111415[[#This Row],[Sales]]*100,0),0)&amp;"%"</f>
        <v>55%</v>
      </c>
      <c r="M32" s="21" t="str">
        <f>IF(Table111415[[#This Row],[Cost]]&gt;=1000000,TEXT(Table111415[[#This Row],[Cost]],"# ##0,00  \ M"),IF(Table111415[[#This Row],[Cost]]&gt;=1000,TEXT(Table111415[[#This Row],[Cost]],"0 \ K"),TEXT(Table111415[[#This Row],[Cost]],"0")))</f>
        <v>14 K</v>
      </c>
      <c r="N32" s="21" t="str">
        <f>IF(Table111415[[#This Row],[Gross Profit ]]&gt;=1000000,TEXT(Table111415[[#This Row],[Gross Profit ]],"# ##0,00  \ M"),IF(Table111415[[#This Row],[Gross Profit ]]&gt;=1000,TEXT(Table111415[[#This Row],[Gross Profit ]],"0 \ K"),TEXT(Table111415[[#This Row],[Gross Profit ]],"0")))</f>
        <v>16 K</v>
      </c>
      <c r="O32" s="21" t="str">
        <f>IF(Table111415[[#This Row],[Sales]]&gt;=1000000,TEXT(Table111415[[#This Row],[Sales]],"# ##0,00  \ M"),IF(Table111415[[#This Row],[Sales]]&gt;=1000,TEXT(Table111415[[#This Row],[Sales]],"0 \ K"),TEXT(Table111415[[#This Row],[Sales]],"0")))</f>
        <v>30 K</v>
      </c>
    </row>
    <row r="33" spans="2:15" x14ac:dyDescent="0.35">
      <c r="B33" s="9" t="s">
        <v>55</v>
      </c>
      <c r="C33" s="8">
        <v>22183.360000000004</v>
      </c>
      <c r="D33" s="8">
        <v>24594.156798366002</v>
      </c>
      <c r="E33" s="8">
        <v>46777.516798365985</v>
      </c>
      <c r="G33" s="30" t="str">
        <f t="shared" si="4"/>
        <v>POWER</v>
      </c>
      <c r="H33" s="29">
        <f t="shared" si="1"/>
        <v>42375.839999999982</v>
      </c>
      <c r="I33" s="29">
        <f t="shared" si="2"/>
        <v>16258.371244548</v>
      </c>
      <c r="J33" s="28">
        <v>20014</v>
      </c>
      <c r="K33" s="29">
        <f t="shared" si="3"/>
        <v>58634.211244548031</v>
      </c>
      <c r="L33" s="21" t="str">
        <f>IFERROR(ROUND(Table111415[[#This Row],[Gross Profit ]]/Table111415[[#This Row],[Sales]]*100,0),0)&amp;"%"</f>
        <v>28%</v>
      </c>
      <c r="M33" s="21" t="str">
        <f>IF(Table111415[[#This Row],[Cost]]&gt;=1000000,TEXT(Table111415[[#This Row],[Cost]],"# ##0,00  \ M"),IF(Table111415[[#This Row],[Cost]]&gt;=1000,TEXT(Table111415[[#This Row],[Cost]],"0 \ K"),TEXT(Table111415[[#This Row],[Cost]],"0")))</f>
        <v>42 K</v>
      </c>
      <c r="N33" s="21" t="str">
        <f>IF(Table111415[[#This Row],[Gross Profit ]]&gt;=1000000,TEXT(Table111415[[#This Row],[Gross Profit ]],"# ##0,00  \ M"),IF(Table111415[[#This Row],[Gross Profit ]]&gt;=1000,TEXT(Table111415[[#This Row],[Gross Profit ]],"0 \ K"),TEXT(Table111415[[#This Row],[Gross Profit ]],"0")))</f>
        <v>16 K</v>
      </c>
      <c r="O33" s="21" t="str">
        <f>IF(Table111415[[#This Row],[Sales]]&gt;=1000000,TEXT(Table111415[[#This Row],[Sales]],"# ##0,00  \ M"),IF(Table111415[[#This Row],[Sales]]&gt;=1000,TEXT(Table111415[[#This Row],[Sales]],"0 \ K"),TEXT(Table111415[[#This Row],[Sales]],"0")))</f>
        <v>59 K</v>
      </c>
    </row>
    <row r="34" spans="2:15" x14ac:dyDescent="0.35">
      <c r="B34" s="9" t="s">
        <v>36</v>
      </c>
      <c r="C34" s="8">
        <v>142739.4200000001</v>
      </c>
      <c r="D34" s="8">
        <v>24226.757102459989</v>
      </c>
      <c r="E34" s="8">
        <v>166966.17710246006</v>
      </c>
      <c r="G34" s="30" t="str">
        <f t="shared" si="4"/>
        <v>VESTS-BODYWARMERS</v>
      </c>
      <c r="H34" s="29">
        <f t="shared" si="1"/>
        <v>12889.26</v>
      </c>
      <c r="I34" s="29">
        <f t="shared" si="2"/>
        <v>13514.427920250006</v>
      </c>
      <c r="J34" s="28">
        <v>20015</v>
      </c>
      <c r="K34" s="29">
        <f t="shared" si="3"/>
        <v>26403.687920249999</v>
      </c>
      <c r="L34" s="21" t="str">
        <f>IFERROR(ROUND(Table111415[[#This Row],[Gross Profit ]]/Table111415[[#This Row],[Sales]]*100,0),0)&amp;"%"</f>
        <v>51%</v>
      </c>
      <c r="M34" s="21" t="str">
        <f>IF(Table111415[[#This Row],[Cost]]&gt;=1000000,TEXT(Table111415[[#This Row],[Cost]],"# ##0,00  \ M"),IF(Table111415[[#This Row],[Cost]]&gt;=1000,TEXT(Table111415[[#This Row],[Cost]],"0 \ K"),TEXT(Table111415[[#This Row],[Cost]],"0")))</f>
        <v>13 K</v>
      </c>
      <c r="N34" s="21" t="str">
        <f>IF(Table111415[[#This Row],[Gross Profit ]]&gt;=1000000,TEXT(Table111415[[#This Row],[Gross Profit ]],"# ##0,00  \ M"),IF(Table111415[[#This Row],[Gross Profit ]]&gt;=1000,TEXT(Table111415[[#This Row],[Gross Profit ]],"0 \ K"),TEXT(Table111415[[#This Row],[Gross Profit ]],"0")))</f>
        <v>14 K</v>
      </c>
      <c r="O34" s="21" t="str">
        <f>IF(Table111415[[#This Row],[Sales]]&gt;=1000000,TEXT(Table111415[[#This Row],[Sales]],"# ##0,00  \ M"),IF(Table111415[[#This Row],[Sales]]&gt;=1000,TEXT(Table111415[[#This Row],[Sales]],"0 \ K"),TEXT(Table111415[[#This Row],[Sales]],"0")))</f>
        <v>26 K</v>
      </c>
    </row>
    <row r="35" spans="2:15" x14ac:dyDescent="0.35">
      <c r="B35" s="9" t="s">
        <v>39</v>
      </c>
      <c r="C35" s="8">
        <v>21031.479999999996</v>
      </c>
      <c r="D35" s="8">
        <v>23219.040906439994</v>
      </c>
      <c r="E35" s="8">
        <v>44250.520906439997</v>
      </c>
      <c r="G35" s="30" t="str">
        <f>B42</f>
        <v>APRON &amp; KITCHEN TEXTILES</v>
      </c>
      <c r="H35" s="29">
        <f t="shared" si="1"/>
        <v>16547.739999999998</v>
      </c>
      <c r="I35" s="29">
        <f t="shared" si="2"/>
        <v>12906.533306130001</v>
      </c>
      <c r="J35" s="28">
        <v>20016</v>
      </c>
      <c r="K35" s="29">
        <f t="shared" si="3"/>
        <v>29454.273306130002</v>
      </c>
      <c r="L35" s="21" t="str">
        <f>IFERROR(ROUND(Table111415[[#This Row],[Gross Profit ]]/Table111415[[#This Row],[Sales]]*100,0),0)&amp;"%"</f>
        <v>44%</v>
      </c>
      <c r="M35" s="21" t="str">
        <f>IF(Table111415[[#This Row],[Cost]]&gt;=1000000,TEXT(Table111415[[#This Row],[Cost]],"# ##0,00  \ M"),IF(Table111415[[#This Row],[Cost]]&gt;=1000,TEXT(Table111415[[#This Row],[Cost]],"0 \ K"),TEXT(Table111415[[#This Row],[Cost]],"0")))</f>
        <v>17 K</v>
      </c>
      <c r="N35" s="21" t="str">
        <f>IF(Table111415[[#This Row],[Gross Profit ]]&gt;=1000000,TEXT(Table111415[[#This Row],[Gross Profit ]],"# ##0,00  \ M"),IF(Table111415[[#This Row],[Gross Profit ]]&gt;=1000,TEXT(Table111415[[#This Row],[Gross Profit ]],"0 \ K"),TEXT(Table111415[[#This Row],[Gross Profit ]],"0")))</f>
        <v>13 K</v>
      </c>
      <c r="O35" s="21" t="str">
        <f>IF(Table111415[[#This Row],[Sales]]&gt;=1000000,TEXT(Table111415[[#This Row],[Sales]],"# ##0,00  \ M"),IF(Table111415[[#This Row],[Sales]]&gt;=1000,TEXT(Table111415[[#This Row],[Sales]],"0 \ K"),TEXT(Table111415[[#This Row],[Sales]],"0")))</f>
        <v>29 K</v>
      </c>
    </row>
    <row r="36" spans="2:15" x14ac:dyDescent="0.35">
      <c r="B36" s="9" t="s">
        <v>47</v>
      </c>
      <c r="C36" s="8">
        <v>20226.739999999991</v>
      </c>
      <c r="D36" s="8">
        <v>22478.505667458001</v>
      </c>
      <c r="E36" s="8">
        <v>42705.245667458003</v>
      </c>
      <c r="G36" s="30" t="str">
        <f t="shared" ref="G36:G43" si="5">B43</f>
        <v>DUFFELS</v>
      </c>
      <c r="H36" s="29">
        <f t="shared" si="1"/>
        <v>6003.9999999999982</v>
      </c>
      <c r="I36" s="29">
        <f t="shared" si="2"/>
        <v>8482.8362492699998</v>
      </c>
      <c r="J36" s="28">
        <v>20017</v>
      </c>
      <c r="K36" s="29">
        <f t="shared" si="3"/>
        <v>14486.836249269998</v>
      </c>
      <c r="L36" s="21" t="str">
        <f>IFERROR(ROUND(Table111415[[#This Row],[Gross Profit ]]/Table111415[[#This Row],[Sales]]*100,0),0)&amp;"%"</f>
        <v>59%</v>
      </c>
      <c r="M36" s="21" t="str">
        <f>IF(Table111415[[#This Row],[Cost]]&gt;=1000000,TEXT(Table111415[[#This Row],[Cost]],"# ##0,00  \ M"),IF(Table111415[[#This Row],[Cost]]&gt;=1000,TEXT(Table111415[[#This Row],[Cost]],"0 \ K"),TEXT(Table111415[[#This Row],[Cost]],"0")))</f>
        <v>6 K</v>
      </c>
      <c r="N36" s="21" t="str">
        <f>IF(Table111415[[#This Row],[Gross Profit ]]&gt;=1000000,TEXT(Table111415[[#This Row],[Gross Profit ]],"# ##0,00  \ M"),IF(Table111415[[#This Row],[Gross Profit ]]&gt;=1000,TEXT(Table111415[[#This Row],[Gross Profit ]],"0 \ K"),TEXT(Table111415[[#This Row],[Gross Profit ]],"0")))</f>
        <v>8 K</v>
      </c>
      <c r="O36" s="21" t="str">
        <f>IF(Table111415[[#This Row],[Sales]]&gt;=1000000,TEXT(Table111415[[#This Row],[Sales]],"# ##0,00  \ M"),IF(Table111415[[#This Row],[Sales]]&gt;=1000,TEXT(Table111415[[#This Row],[Sales]],"0 \ K"),TEXT(Table111415[[#This Row],[Sales]],"0")))</f>
        <v>14 K</v>
      </c>
    </row>
    <row r="37" spans="2:15" x14ac:dyDescent="0.35">
      <c r="B37" s="9" t="s">
        <v>41</v>
      </c>
      <c r="C37" s="8">
        <v>78725.440000000017</v>
      </c>
      <c r="D37" s="8">
        <v>18705.953246649013</v>
      </c>
      <c r="E37" s="8">
        <v>97431.393246649008</v>
      </c>
      <c r="G37" s="30" t="str">
        <f t="shared" si="5"/>
        <v>ACCESSORIES</v>
      </c>
      <c r="H37" s="29">
        <f t="shared" si="1"/>
        <v>25938.880000000005</v>
      </c>
      <c r="I37" s="29">
        <f t="shared" si="2"/>
        <v>7940.9779140000001</v>
      </c>
      <c r="J37" s="28">
        <v>20018</v>
      </c>
      <c r="K37" s="29">
        <f t="shared" si="3"/>
        <v>33879.857914</v>
      </c>
      <c r="L37" s="21" t="str">
        <f>IFERROR(ROUND(Table111415[[#This Row],[Gross Profit ]]/Table111415[[#This Row],[Sales]]*100,0),0)&amp;"%"</f>
        <v>23%</v>
      </c>
      <c r="M37" s="21" t="str">
        <f>IF(Table111415[[#This Row],[Cost]]&gt;=1000000,TEXT(Table111415[[#This Row],[Cost]],"# ##0,00  \ M"),IF(Table111415[[#This Row],[Cost]]&gt;=1000,TEXT(Table111415[[#This Row],[Cost]],"0 \ K"),TEXT(Table111415[[#This Row],[Cost]],"0")))</f>
        <v>26 K</v>
      </c>
      <c r="N37" s="21" t="str">
        <f>IF(Table111415[[#This Row],[Gross Profit ]]&gt;=1000000,TEXT(Table111415[[#This Row],[Gross Profit ]],"# ##0,00  \ M"),IF(Table111415[[#This Row],[Gross Profit ]]&gt;=1000,TEXT(Table111415[[#This Row],[Gross Profit ]],"0 \ K"),TEXT(Table111415[[#This Row],[Gross Profit ]],"0")))</f>
        <v>8 K</v>
      </c>
      <c r="O37" s="21" t="str">
        <f>IF(Table111415[[#This Row],[Sales]]&gt;=1000000,TEXT(Table111415[[#This Row],[Sales]],"# ##0,00  \ M"),IF(Table111415[[#This Row],[Sales]]&gt;=1000,TEXT(Table111415[[#This Row],[Sales]],"0 \ K"),TEXT(Table111415[[#This Row],[Sales]],"0")))</f>
        <v>34 K</v>
      </c>
    </row>
    <row r="38" spans="2:15" x14ac:dyDescent="0.35">
      <c r="B38" s="9" t="s">
        <v>49</v>
      </c>
      <c r="C38" s="8">
        <v>12123.380000000003</v>
      </c>
      <c r="D38" s="8">
        <v>17616.788135680006</v>
      </c>
      <c r="E38" s="8">
        <v>29740.168135679993</v>
      </c>
      <c r="G38" s="30" t="str">
        <f t="shared" si="5"/>
        <v>FLEECE &amp; KNITS</v>
      </c>
      <c r="H38" s="29">
        <f t="shared" si="1"/>
        <v>7566.12</v>
      </c>
      <c r="I38" s="29">
        <f t="shared" si="2"/>
        <v>7720.2981680800003</v>
      </c>
      <c r="J38" s="28">
        <v>20019</v>
      </c>
      <c r="K38" s="29">
        <f t="shared" si="3"/>
        <v>15286.418168079999</v>
      </c>
      <c r="L38" s="21" t="str">
        <f>IFERROR(ROUND(Table111415[[#This Row],[Gross Profit ]]/Table111415[[#This Row],[Sales]]*100,0),0)&amp;"%"</f>
        <v>51%</v>
      </c>
      <c r="M38" s="21" t="str">
        <f>IF(Table111415[[#This Row],[Cost]]&gt;=1000000,TEXT(Table111415[[#This Row],[Cost]],"# ##0,00  \ M"),IF(Table111415[[#This Row],[Cost]]&gt;=1000,TEXT(Table111415[[#This Row],[Cost]],"0 \ K"),TEXT(Table111415[[#This Row],[Cost]],"0")))</f>
        <v>8 K</v>
      </c>
      <c r="N38" s="21" t="str">
        <f>IF(Table111415[[#This Row],[Gross Profit ]]&gt;=1000000,TEXT(Table111415[[#This Row],[Gross Profit ]],"# ##0,00  \ M"),IF(Table111415[[#This Row],[Gross Profit ]]&gt;=1000,TEXT(Table111415[[#This Row],[Gross Profit ]],"0 \ K"),TEXT(Table111415[[#This Row],[Gross Profit ]],"0")))</f>
        <v>8 K</v>
      </c>
      <c r="O38" s="21" t="str">
        <f>IF(Table111415[[#This Row],[Sales]]&gt;=1000000,TEXT(Table111415[[#This Row],[Sales]],"# ##0,00  \ M"),IF(Table111415[[#This Row],[Sales]]&gt;=1000,TEXT(Table111415[[#This Row],[Sales]],"0 \ K"),TEXT(Table111415[[#This Row],[Sales]],"0")))</f>
        <v>15 K</v>
      </c>
    </row>
    <row r="39" spans="2:15" x14ac:dyDescent="0.35">
      <c r="B39" s="9" t="s">
        <v>14</v>
      </c>
      <c r="C39" s="8">
        <v>13522.539999999997</v>
      </c>
      <c r="D39" s="8">
        <v>16418.334392215995</v>
      </c>
      <c r="E39" s="8">
        <v>29940.874392216007</v>
      </c>
      <c r="G39" s="30" t="str">
        <f t="shared" si="5"/>
        <v>SHIRTS</v>
      </c>
      <c r="H39" s="29">
        <f t="shared" si="1"/>
        <v>7046.36</v>
      </c>
      <c r="I39" s="29">
        <f t="shared" si="2"/>
        <v>7625.3838488400024</v>
      </c>
      <c r="J39" s="28">
        <v>20020</v>
      </c>
      <c r="K39" s="29">
        <f t="shared" si="3"/>
        <v>14671.74384884</v>
      </c>
      <c r="L39" s="21" t="str">
        <f>IFERROR(ROUND(Table111415[[#This Row],[Gross Profit ]]/Table111415[[#This Row],[Sales]]*100,0),0)&amp;"%"</f>
        <v>52%</v>
      </c>
      <c r="M39" s="21" t="str">
        <f>IF(Table111415[[#This Row],[Cost]]&gt;=1000000,TEXT(Table111415[[#This Row],[Cost]],"# ##0,00  \ M"),IF(Table111415[[#This Row],[Cost]]&gt;=1000,TEXT(Table111415[[#This Row],[Cost]],"0 \ K"),TEXT(Table111415[[#This Row],[Cost]],"0")))</f>
        <v>7 K</v>
      </c>
      <c r="N39" s="21" t="str">
        <f>IF(Table111415[[#This Row],[Gross Profit ]]&gt;=1000000,TEXT(Table111415[[#This Row],[Gross Profit ]],"# ##0,00  \ M"),IF(Table111415[[#This Row],[Gross Profit ]]&gt;=1000,TEXT(Table111415[[#This Row],[Gross Profit ]],"0 \ K"),TEXT(Table111415[[#This Row],[Gross Profit ]],"0")))</f>
        <v>8 K</v>
      </c>
      <c r="O39" s="21" t="str">
        <f>IF(Table111415[[#This Row],[Sales]]&gt;=1000000,TEXT(Table111415[[#This Row],[Sales]],"# ##0,00  \ M"),IF(Table111415[[#This Row],[Sales]]&gt;=1000,TEXT(Table111415[[#This Row],[Sales]],"0 \ K"),TEXT(Table111415[[#This Row],[Sales]],"0")))</f>
        <v>15 K</v>
      </c>
    </row>
    <row r="40" spans="2:15" x14ac:dyDescent="0.35">
      <c r="B40" s="9" t="s">
        <v>31</v>
      </c>
      <c r="C40" s="8">
        <v>42375.839999999982</v>
      </c>
      <c r="D40" s="8">
        <v>16258.371244548</v>
      </c>
      <c r="E40" s="8">
        <v>58634.211244548031</v>
      </c>
      <c r="G40" s="30" t="str">
        <f t="shared" si="5"/>
        <v>LIGHTING</v>
      </c>
      <c r="H40" s="29">
        <f t="shared" si="1"/>
        <v>4771</v>
      </c>
      <c r="I40" s="29">
        <f t="shared" si="2"/>
        <v>6280.2058613400013</v>
      </c>
      <c r="J40" s="28">
        <v>20021</v>
      </c>
      <c r="K40" s="29">
        <f t="shared" si="3"/>
        <v>11051.205861339999</v>
      </c>
      <c r="L40" s="21" t="str">
        <f>IFERROR(ROUND(Table111415[[#This Row],[Gross Profit ]]/Table111415[[#This Row],[Sales]]*100,0),0)&amp;"%"</f>
        <v>57%</v>
      </c>
      <c r="M40" s="21" t="str">
        <f>IF(Table111415[[#This Row],[Cost]]&gt;=1000000,TEXT(Table111415[[#This Row],[Cost]],"# ##0,00  \ M"),IF(Table111415[[#This Row],[Cost]]&gt;=1000,TEXT(Table111415[[#This Row],[Cost]],"0 \ K"),TEXT(Table111415[[#This Row],[Cost]],"0")))</f>
        <v>5 K</v>
      </c>
      <c r="N40" s="21" t="str">
        <f>IF(Table111415[[#This Row],[Gross Profit ]]&gt;=1000000,TEXT(Table111415[[#This Row],[Gross Profit ]],"# ##0,00  \ M"),IF(Table111415[[#This Row],[Gross Profit ]]&gt;=1000,TEXT(Table111415[[#This Row],[Gross Profit ]],"0 \ K"),TEXT(Table111415[[#This Row],[Gross Profit ]],"0")))</f>
        <v>6 K</v>
      </c>
      <c r="O40" s="21" t="str">
        <f>IF(Table111415[[#This Row],[Sales]]&gt;=1000000,TEXT(Table111415[[#This Row],[Sales]],"# ##0,00  \ M"),IF(Table111415[[#This Row],[Sales]]&gt;=1000,TEXT(Table111415[[#This Row],[Sales]],"0 \ K"),TEXT(Table111415[[#This Row],[Sales]],"0")))</f>
        <v>11 K</v>
      </c>
    </row>
    <row r="41" spans="2:15" x14ac:dyDescent="0.35">
      <c r="B41" s="9" t="s">
        <v>54</v>
      </c>
      <c r="C41" s="8">
        <v>12889.26</v>
      </c>
      <c r="D41" s="8">
        <v>13514.427920250006</v>
      </c>
      <c r="E41" s="8">
        <v>26403.687920249999</v>
      </c>
      <c r="G41" s="30" t="str">
        <f t="shared" si="5"/>
        <v>BLANKETS</v>
      </c>
      <c r="H41" s="29">
        <f t="shared" si="1"/>
        <v>1830.1999999999998</v>
      </c>
      <c r="I41" s="29">
        <f t="shared" si="2"/>
        <v>3913.2790239200003</v>
      </c>
      <c r="J41" s="28">
        <v>20022</v>
      </c>
      <c r="K41" s="29">
        <f t="shared" si="3"/>
        <v>5743.4790239199992</v>
      </c>
      <c r="L41" s="21" t="str">
        <f>IFERROR(ROUND(Table111415[[#This Row],[Gross Profit ]]/Table111415[[#This Row],[Sales]]*100,0),0)&amp;"%"</f>
        <v>68%</v>
      </c>
      <c r="M41" s="21" t="str">
        <f>IF(Table111415[[#This Row],[Cost]]&gt;=1000000,TEXT(Table111415[[#This Row],[Cost]],"# ##0,00  \ M"),IF(Table111415[[#This Row],[Cost]]&gt;=1000,TEXT(Table111415[[#This Row],[Cost]],"0 \ K"),TEXT(Table111415[[#This Row],[Cost]],"0")))</f>
        <v>2 K</v>
      </c>
      <c r="N41" s="21" t="str">
        <f>IF(Table111415[[#This Row],[Gross Profit ]]&gt;=1000000,TEXT(Table111415[[#This Row],[Gross Profit ]],"# ##0,00  \ M"),IF(Table111415[[#This Row],[Gross Profit ]]&gt;=1000,TEXT(Table111415[[#This Row],[Gross Profit ]],"0 \ K"),TEXT(Table111415[[#This Row],[Gross Profit ]],"0")))</f>
        <v>4 K</v>
      </c>
      <c r="O41" s="21" t="str">
        <f>IF(Table111415[[#This Row],[Sales]]&gt;=1000000,TEXT(Table111415[[#This Row],[Sales]],"# ##0,00  \ M"),IF(Table111415[[#This Row],[Sales]]&gt;=1000,TEXT(Table111415[[#This Row],[Sales]],"0 \ K"),TEXT(Table111415[[#This Row],[Sales]],"0")))</f>
        <v>6 K</v>
      </c>
    </row>
    <row r="42" spans="2:15" x14ac:dyDescent="0.35">
      <c r="B42" s="9" t="s">
        <v>27</v>
      </c>
      <c r="C42" s="8">
        <v>16547.739999999998</v>
      </c>
      <c r="D42" s="8">
        <v>12906.533306130001</v>
      </c>
      <c r="E42" s="8">
        <v>29454.273306130002</v>
      </c>
      <c r="G42" s="30" t="str">
        <f t="shared" si="5"/>
        <v>LUGGAGE</v>
      </c>
      <c r="H42" s="29">
        <f t="shared" si="1"/>
        <v>1451.54</v>
      </c>
      <c r="I42" s="29">
        <f t="shared" si="2"/>
        <v>1859.88</v>
      </c>
      <c r="J42" s="28">
        <v>20023</v>
      </c>
      <c r="K42" s="29">
        <f t="shared" si="3"/>
        <v>3311.42</v>
      </c>
      <c r="L42" s="21" t="str">
        <f>IFERROR(ROUND(Table111415[[#This Row],[Gross Profit ]]/Table111415[[#This Row],[Sales]]*100,0),0)&amp;"%"</f>
        <v>56%</v>
      </c>
      <c r="M42" s="21" t="str">
        <f>IF(Table111415[[#This Row],[Cost]]&gt;=1000000,TEXT(Table111415[[#This Row],[Cost]],"# ##0,00  \ M"),IF(Table111415[[#This Row],[Cost]]&gt;=1000,TEXT(Table111415[[#This Row],[Cost]],"0 \ K"),TEXT(Table111415[[#This Row],[Cost]],"0")))</f>
        <v>1 K</v>
      </c>
      <c r="N42" s="21" t="str">
        <f>IF(Table111415[[#This Row],[Gross Profit ]]&gt;=1000000,TEXT(Table111415[[#This Row],[Gross Profit ]],"# ##0,00  \ M"),IF(Table111415[[#This Row],[Gross Profit ]]&gt;=1000,TEXT(Table111415[[#This Row],[Gross Profit ]],"0 \ K"),TEXT(Table111415[[#This Row],[Gross Profit ]],"0")))</f>
        <v>2 K</v>
      </c>
      <c r="O42" s="21" t="str">
        <f>IF(Table111415[[#This Row],[Sales]]&gt;=1000000,TEXT(Table111415[[#This Row],[Sales]],"# ##0,00  \ M"),IF(Table111415[[#This Row],[Sales]]&gt;=1000,TEXT(Table111415[[#This Row],[Sales]],"0 \ K"),TEXT(Table111415[[#This Row],[Sales]],"0")))</f>
        <v>3 K</v>
      </c>
    </row>
    <row r="43" spans="2:15" x14ac:dyDescent="0.35">
      <c r="B43" s="9" t="s">
        <v>46</v>
      </c>
      <c r="C43" s="8">
        <v>6003.9999999999982</v>
      </c>
      <c r="D43" s="8">
        <v>8482.8362492699998</v>
      </c>
      <c r="E43" s="8">
        <v>14486.836249269998</v>
      </c>
      <c r="G43" s="30" t="str">
        <f t="shared" si="5"/>
        <v>TOWELS</v>
      </c>
      <c r="H43" s="29">
        <f t="shared" si="1"/>
        <v>1100.48</v>
      </c>
      <c r="I43" s="29">
        <f t="shared" si="2"/>
        <v>1592.3533075780001</v>
      </c>
      <c r="J43" s="28">
        <v>20024</v>
      </c>
      <c r="K43" s="29">
        <f t="shared" si="3"/>
        <v>2692.8333075779997</v>
      </c>
      <c r="L43" s="21" t="str">
        <f>IFERROR(ROUND(Table111415[[#This Row],[Gross Profit ]]/Table111415[[#This Row],[Sales]]*100,0),0)&amp;"%"</f>
        <v>59%</v>
      </c>
      <c r="M43" s="21" t="str">
        <f>IF(Table111415[[#This Row],[Cost]]&gt;=1000000,TEXT(Table111415[[#This Row],[Cost]],"# ##0,00  \ M"),IF(Table111415[[#This Row],[Cost]]&gt;=1000,TEXT(Table111415[[#This Row],[Cost]],"0 \ K"),TEXT(Table111415[[#This Row],[Cost]],"0")))</f>
        <v>1 K</v>
      </c>
      <c r="N43" s="21" t="str">
        <f>IF(Table111415[[#This Row],[Gross Profit ]]&gt;=1000000,TEXT(Table111415[[#This Row],[Gross Profit ]],"# ##0,00  \ M"),IF(Table111415[[#This Row],[Gross Profit ]]&gt;=1000,TEXT(Table111415[[#This Row],[Gross Profit ]],"0 \ K"),TEXT(Table111415[[#This Row],[Gross Profit ]],"0")))</f>
        <v>2 K</v>
      </c>
      <c r="O43" s="21" t="str">
        <f>IF(Table111415[[#This Row],[Sales]]&gt;=1000000,TEXT(Table111415[[#This Row],[Sales]],"# ##0,00  \ M"),IF(Table111415[[#This Row],[Sales]]&gt;=1000,TEXT(Table111415[[#This Row],[Sales]],"0 \ K"),TEXT(Table111415[[#This Row],[Sales]],"0")))</f>
        <v>3 K</v>
      </c>
    </row>
    <row r="44" spans="2:15" x14ac:dyDescent="0.35">
      <c r="B44" s="9" t="s">
        <v>59</v>
      </c>
      <c r="C44" s="8">
        <v>25938.880000000005</v>
      </c>
      <c r="D44" s="8">
        <v>7940.9779140000001</v>
      </c>
      <c r="E44" s="8">
        <v>33879.857914</v>
      </c>
      <c r="G44" s="30" t="str">
        <f>B51</f>
        <v>ACRYLIC TUMBLERS</v>
      </c>
      <c r="H44" s="29">
        <f t="shared" si="1"/>
        <v>472.17999999999995</v>
      </c>
      <c r="I44" s="29">
        <f t="shared" si="2"/>
        <v>785.27008170000011</v>
      </c>
      <c r="J44" s="28">
        <v>20025</v>
      </c>
      <c r="K44" s="29">
        <f t="shared" si="3"/>
        <v>1257.4500817000001</v>
      </c>
      <c r="L44" s="21" t="str">
        <f>IFERROR(ROUND(Table111415[[#This Row],[Gross Profit ]]/Table111415[[#This Row],[Sales]]*100,0),0)&amp;"%"</f>
        <v>62%</v>
      </c>
      <c r="M44" s="21" t="str">
        <f>IF(Table111415[[#This Row],[Cost]]&gt;=1000000,TEXT(Table111415[[#This Row],[Cost]],"# ##0,00  \ M"),IF(Table111415[[#This Row],[Cost]]&gt;=1000,TEXT(Table111415[[#This Row],[Cost]],"0 \ K"),TEXT(Table111415[[#This Row],[Cost]],"0")))</f>
        <v>472</v>
      </c>
      <c r="N44" s="21" t="str">
        <f>IF(Table111415[[#This Row],[Gross Profit ]]&gt;=1000000,TEXT(Table111415[[#This Row],[Gross Profit ]],"# ##0,00  \ M"),IF(Table111415[[#This Row],[Gross Profit ]]&gt;=1000,TEXT(Table111415[[#This Row],[Gross Profit ]],"0 \ K"),TEXT(Table111415[[#This Row],[Gross Profit ]],"0")))</f>
        <v>785</v>
      </c>
      <c r="O44" s="21" t="str">
        <f>IF(Table111415[[#This Row],[Sales]]&gt;=1000000,TEXT(Table111415[[#This Row],[Sales]],"# ##0,00  \ M"),IF(Table111415[[#This Row],[Sales]]&gt;=1000,TEXT(Table111415[[#This Row],[Sales]],"0 \ K"),TEXT(Table111415[[#This Row],[Sales]],"0")))</f>
        <v>1 K</v>
      </c>
    </row>
    <row r="45" spans="2:15" x14ac:dyDescent="0.35">
      <c r="B45" s="9" t="s">
        <v>19</v>
      </c>
      <c r="C45" s="8">
        <v>7566.12</v>
      </c>
      <c r="D45" s="8">
        <v>7720.2981680800003</v>
      </c>
      <c r="E45" s="8">
        <v>15286.418168079999</v>
      </c>
      <c r="G45" s="30" t="str">
        <f t="shared" ref="G45:G47" si="6">B52</f>
        <v>SERVICE ITEMS</v>
      </c>
      <c r="H45" s="29">
        <f t="shared" si="1"/>
        <v>391.06</v>
      </c>
      <c r="I45" s="29">
        <f t="shared" si="2"/>
        <v>395.88320526999996</v>
      </c>
      <c r="J45" s="28">
        <v>20026</v>
      </c>
      <c r="K45" s="29">
        <f t="shared" si="3"/>
        <v>786.94320527000002</v>
      </c>
      <c r="L45" s="21" t="str">
        <f>IFERROR(ROUND(Table111415[[#This Row],[Gross Profit ]]/Table111415[[#This Row],[Sales]]*100,0),0)&amp;"%"</f>
        <v>50%</v>
      </c>
      <c r="M45" s="21" t="str">
        <f>IF(Table111415[[#This Row],[Cost]]&gt;=1000000,TEXT(Table111415[[#This Row],[Cost]],"# ##0,00  \ M"),IF(Table111415[[#This Row],[Cost]]&gt;=1000,TEXT(Table111415[[#This Row],[Cost]],"0 \ K"),TEXT(Table111415[[#This Row],[Cost]],"0")))</f>
        <v>391</v>
      </c>
      <c r="N45" s="21" t="str">
        <f>IF(Table111415[[#This Row],[Gross Profit ]]&gt;=1000000,TEXT(Table111415[[#This Row],[Gross Profit ]],"# ##0,00  \ M"),IF(Table111415[[#This Row],[Gross Profit ]]&gt;=1000,TEXT(Table111415[[#This Row],[Gross Profit ]],"0 \ K"),TEXT(Table111415[[#This Row],[Gross Profit ]],"0")))</f>
        <v>396</v>
      </c>
      <c r="O45" s="21" t="str">
        <f>IF(Table111415[[#This Row],[Sales]]&gt;=1000000,TEXT(Table111415[[#This Row],[Sales]],"# ##0,00  \ M"),IF(Table111415[[#This Row],[Sales]]&gt;=1000,TEXT(Table111415[[#This Row],[Sales]],"0 \ K"),TEXT(Table111415[[#This Row],[Sales]],"0")))</f>
        <v>787</v>
      </c>
    </row>
    <row r="46" spans="2:15" x14ac:dyDescent="0.35">
      <c r="B46" s="9" t="s">
        <v>58</v>
      </c>
      <c r="C46" s="8">
        <v>7046.36</v>
      </c>
      <c r="D46" s="8">
        <v>7625.3838488400024</v>
      </c>
      <c r="E46" s="8">
        <v>14671.74384884</v>
      </c>
      <c r="G46" s="30" t="str">
        <f t="shared" si="6"/>
        <v>WEARABLES OTHERS</v>
      </c>
      <c r="H46" s="29">
        <f t="shared" si="1"/>
        <v>884</v>
      </c>
      <c r="I46" s="29">
        <f t="shared" si="2"/>
        <v>344</v>
      </c>
      <c r="J46" s="28">
        <v>20027</v>
      </c>
      <c r="K46" s="29">
        <f t="shared" si="3"/>
        <v>1228</v>
      </c>
      <c r="L46" s="21" t="str">
        <f>IFERROR(ROUND(Table111415[[#This Row],[Gross Profit ]]/Table111415[[#This Row],[Sales]]*100,0),0)&amp;"%"</f>
        <v>28%</v>
      </c>
      <c r="M46" s="21" t="str">
        <f>IF(Table111415[[#This Row],[Cost]]&gt;=1000000,TEXT(Table111415[[#This Row],[Cost]],"# ##0,00  \ M"),IF(Table111415[[#This Row],[Cost]]&gt;=1000,TEXT(Table111415[[#This Row],[Cost]],"0 \ K"),TEXT(Table111415[[#This Row],[Cost]],"0")))</f>
        <v>884</v>
      </c>
      <c r="N46" s="21" t="str">
        <f>IF(Table111415[[#This Row],[Gross Profit ]]&gt;=1000000,TEXT(Table111415[[#This Row],[Gross Profit ]],"# ##0,00  \ M"),IF(Table111415[[#This Row],[Gross Profit ]]&gt;=1000,TEXT(Table111415[[#This Row],[Gross Profit ]],"0 \ K"),TEXT(Table111415[[#This Row],[Gross Profit ]],"0")))</f>
        <v>344</v>
      </c>
      <c r="O46" s="21" t="str">
        <f>IF(Table111415[[#This Row],[Sales]]&gt;=1000000,TEXT(Table111415[[#This Row],[Sales]],"# ##0,00  \ M"),IF(Table111415[[#This Row],[Sales]]&gt;=1000,TEXT(Table111415[[#This Row],[Sales]],"0 \ K"),TEXT(Table111415[[#This Row],[Sales]],"0")))</f>
        <v>1 K</v>
      </c>
    </row>
    <row r="47" spans="2:15" x14ac:dyDescent="0.35">
      <c r="B47" s="9" t="s">
        <v>42</v>
      </c>
      <c r="C47" s="8">
        <v>4771</v>
      </c>
      <c r="D47" s="8">
        <v>6280.2058613400013</v>
      </c>
      <c r="E47" s="8">
        <v>11051.205861339999</v>
      </c>
      <c r="G47" s="30" t="str">
        <f t="shared" si="6"/>
        <v>CATALOGUES</v>
      </c>
      <c r="H47" s="29">
        <f t="shared" si="1"/>
        <v>39022.680000000022</v>
      </c>
      <c r="I47" s="29">
        <f t="shared" si="2"/>
        <v>-16044.840000000004</v>
      </c>
      <c r="J47" s="28">
        <v>20028</v>
      </c>
      <c r="K47" s="29">
        <f t="shared" si="3"/>
        <v>22977.839999999982</v>
      </c>
      <c r="L47" s="21" t="str">
        <f>IFERROR(ROUND(Table111415[[#This Row],[Gross Profit ]]/Table111415[[#This Row],[Sales]]*100,0),0)&amp;"%"</f>
        <v>-70%</v>
      </c>
      <c r="M47" s="21" t="str">
        <f>IF(Table111415[[#This Row],[Cost]]&gt;=1000000,TEXT(Table111415[[#This Row],[Cost]],"# ##0,00  \ M"),IF(Table111415[[#This Row],[Cost]]&gt;=1000,TEXT(Table111415[[#This Row],[Cost]],"0 \ K"),TEXT(Table111415[[#This Row],[Cost]],"0")))</f>
        <v>39 K</v>
      </c>
      <c r="N47" s="21" t="str">
        <f>IF(Table111415[[#This Row],[Gross Profit ]]&gt;=1000000,TEXT(Table111415[[#This Row],[Gross Profit ]],"# ##0,00  \ M"),IF(Table111415[[#This Row],[Gross Profit ]]&gt;=1000,TEXT(Table111415[[#This Row],[Gross Profit ]],"0 \ K"),TEXT(Table111415[[#This Row],[Gross Profit ]],"0")))</f>
        <v>-16045</v>
      </c>
      <c r="O47" s="21" t="str">
        <f>IF(Table111415[[#This Row],[Sales]]&gt;=1000000,TEXT(Table111415[[#This Row],[Sales]],"# ##0,00  \ M"),IF(Table111415[[#This Row],[Sales]]&gt;=1000,TEXT(Table111415[[#This Row],[Sales]],"0 \ K"),TEXT(Table111415[[#This Row],[Sales]],"0")))</f>
        <v>23 K</v>
      </c>
    </row>
    <row r="48" spans="2:15" x14ac:dyDescent="0.35">
      <c r="B48" s="9" t="s">
        <v>53</v>
      </c>
      <c r="C48" s="8">
        <v>1830.1999999999998</v>
      </c>
      <c r="D48" s="8">
        <v>3913.2790239200003</v>
      </c>
      <c r="E48" s="8">
        <v>5743.4790239199992</v>
      </c>
      <c r="G48" s="5"/>
      <c r="H48" s="5"/>
    </row>
    <row r="49" spans="2:5" x14ac:dyDescent="0.35">
      <c r="B49" s="9" t="s">
        <v>60</v>
      </c>
      <c r="C49" s="8">
        <v>1451.54</v>
      </c>
      <c r="D49" s="8">
        <v>1859.88</v>
      </c>
      <c r="E49" s="8">
        <v>3311.42</v>
      </c>
    </row>
    <row r="50" spans="2:5" x14ac:dyDescent="0.35">
      <c r="B50" s="9" t="s">
        <v>62</v>
      </c>
      <c r="C50" s="8">
        <v>1100.48</v>
      </c>
      <c r="D50" s="8">
        <v>1592.3533075780001</v>
      </c>
      <c r="E50" s="8">
        <v>2692.8333075779997</v>
      </c>
    </row>
    <row r="51" spans="2:5" x14ac:dyDescent="0.35">
      <c r="B51" s="9" t="s">
        <v>61</v>
      </c>
      <c r="C51" s="8">
        <v>472.17999999999995</v>
      </c>
      <c r="D51" s="8">
        <v>785.27008170000011</v>
      </c>
      <c r="E51" s="8">
        <v>1257.4500817000001</v>
      </c>
    </row>
    <row r="52" spans="2:5" x14ac:dyDescent="0.35">
      <c r="B52" s="9" t="s">
        <v>64</v>
      </c>
      <c r="C52" s="8">
        <v>391.06</v>
      </c>
      <c r="D52" s="8">
        <v>395.88320526999996</v>
      </c>
      <c r="E52" s="8">
        <v>786.94320527000002</v>
      </c>
    </row>
    <row r="53" spans="2:5" x14ac:dyDescent="0.35">
      <c r="B53" s="9" t="s">
        <v>66</v>
      </c>
      <c r="C53" s="8">
        <v>884</v>
      </c>
      <c r="D53" s="8">
        <v>344</v>
      </c>
      <c r="E53" s="8">
        <v>1228</v>
      </c>
    </row>
    <row r="54" spans="2:5" x14ac:dyDescent="0.35">
      <c r="B54" s="9" t="s">
        <v>23</v>
      </c>
      <c r="C54" s="8">
        <v>39022.680000000022</v>
      </c>
      <c r="D54" s="8">
        <v>-16044.840000000004</v>
      </c>
      <c r="E54" s="8">
        <v>22977.839999999982</v>
      </c>
    </row>
    <row r="55" spans="2:5" x14ac:dyDescent="0.35">
      <c r="B55"/>
      <c r="C55"/>
      <c r="D55"/>
      <c r="E55"/>
    </row>
    <row r="56" spans="2:5" x14ac:dyDescent="0.35">
      <c r="B56"/>
      <c r="C56"/>
      <c r="D56"/>
      <c r="E56"/>
    </row>
    <row r="57" spans="2:5" x14ac:dyDescent="0.35">
      <c r="B57"/>
      <c r="C57"/>
      <c r="D57"/>
      <c r="E57"/>
    </row>
    <row r="58" spans="2:5" x14ac:dyDescent="0.35">
      <c r="B58"/>
      <c r="C58"/>
      <c r="D58"/>
      <c r="E58"/>
    </row>
    <row r="59" spans="2:5" x14ac:dyDescent="0.35">
      <c r="B59"/>
      <c r="C59"/>
      <c r="D59"/>
      <c r="E59"/>
    </row>
    <row r="60" spans="2:5" x14ac:dyDescent="0.35">
      <c r="B60"/>
      <c r="C60"/>
      <c r="D60"/>
      <c r="E60"/>
    </row>
    <row r="61" spans="2:5" x14ac:dyDescent="0.35">
      <c r="B61"/>
      <c r="C61"/>
      <c r="D61"/>
      <c r="E61"/>
    </row>
    <row r="62" spans="2:5" x14ac:dyDescent="0.35">
      <c r="B62"/>
      <c r="C62"/>
      <c r="D62"/>
      <c r="E62"/>
    </row>
    <row r="63" spans="2:5" x14ac:dyDescent="0.35">
      <c r="B63"/>
      <c r="C63"/>
      <c r="D63"/>
      <c r="E63"/>
    </row>
    <row r="64" spans="2:5" x14ac:dyDescent="0.35">
      <c r="B64"/>
      <c r="C64"/>
      <c r="D64"/>
      <c r="E64"/>
    </row>
    <row r="65" spans="2:5" x14ac:dyDescent="0.35">
      <c r="B65"/>
      <c r="C65"/>
      <c r="D65"/>
      <c r="E65"/>
    </row>
    <row r="66" spans="2:5" x14ac:dyDescent="0.35">
      <c r="B66"/>
      <c r="C66"/>
      <c r="D66"/>
      <c r="E66"/>
    </row>
    <row r="67" spans="2:5" x14ac:dyDescent="0.35">
      <c r="B67"/>
      <c r="C67"/>
      <c r="D67"/>
      <c r="E67"/>
    </row>
    <row r="68" spans="2:5" x14ac:dyDescent="0.35">
      <c r="B68"/>
      <c r="C68"/>
      <c r="D68"/>
      <c r="E68"/>
    </row>
    <row r="69" spans="2:5" x14ac:dyDescent="0.35">
      <c r="B69"/>
      <c r="C69"/>
      <c r="D69"/>
      <c r="E69"/>
    </row>
    <row r="70" spans="2:5" x14ac:dyDescent="0.35">
      <c r="B70"/>
      <c r="C70"/>
      <c r="D70"/>
      <c r="E70"/>
    </row>
    <row r="71" spans="2:5" x14ac:dyDescent="0.35">
      <c r="B71"/>
      <c r="C71"/>
      <c r="D71"/>
      <c r="E71"/>
    </row>
    <row r="72" spans="2:5" x14ac:dyDescent="0.35">
      <c r="B72"/>
      <c r="C72"/>
      <c r="D72"/>
      <c r="E72"/>
    </row>
    <row r="73" spans="2:5" x14ac:dyDescent="0.35">
      <c r="B73"/>
      <c r="C73"/>
      <c r="D73"/>
      <c r="E73"/>
    </row>
    <row r="74" spans="2:5" x14ac:dyDescent="0.35">
      <c r="B74"/>
      <c r="C74"/>
      <c r="D74"/>
      <c r="E74"/>
    </row>
    <row r="75" spans="2:5" x14ac:dyDescent="0.35">
      <c r="B75"/>
      <c r="C75"/>
      <c r="D75"/>
      <c r="E75"/>
    </row>
    <row r="76" spans="2:5" x14ac:dyDescent="0.35">
      <c r="B76"/>
      <c r="C76"/>
      <c r="D76"/>
      <c r="E76"/>
    </row>
    <row r="77" spans="2:5" x14ac:dyDescent="0.35">
      <c r="B77"/>
      <c r="C77"/>
      <c r="D77"/>
      <c r="E77"/>
    </row>
    <row r="78" spans="2:5" x14ac:dyDescent="0.35">
      <c r="B78"/>
      <c r="C78"/>
      <c r="D78"/>
      <c r="E78"/>
    </row>
    <row r="79" spans="2:5" x14ac:dyDescent="0.35">
      <c r="B79"/>
      <c r="C79"/>
      <c r="D79"/>
      <c r="E79"/>
    </row>
    <row r="80" spans="2:5" x14ac:dyDescent="0.35">
      <c r="B80"/>
      <c r="C80"/>
      <c r="D80"/>
      <c r="E80"/>
    </row>
    <row r="81" spans="2:5" x14ac:dyDescent="0.35">
      <c r="B81"/>
      <c r="C81"/>
      <c r="D81"/>
      <c r="E81"/>
    </row>
    <row r="82" spans="2:5" x14ac:dyDescent="0.35">
      <c r="B82"/>
      <c r="C82"/>
      <c r="D82"/>
      <c r="E82"/>
    </row>
    <row r="83" spans="2:5" x14ac:dyDescent="0.35">
      <c r="B83"/>
      <c r="C83"/>
      <c r="D83"/>
      <c r="E83"/>
    </row>
    <row r="84" spans="2:5" x14ac:dyDescent="0.35">
      <c r="B84"/>
      <c r="C84"/>
      <c r="D84"/>
      <c r="E84"/>
    </row>
    <row r="85" spans="2:5" x14ac:dyDescent="0.35">
      <c r="B85"/>
      <c r="C85"/>
      <c r="D85"/>
      <c r="E85"/>
    </row>
    <row r="86" spans="2:5" x14ac:dyDescent="0.35">
      <c r="B86"/>
      <c r="C86"/>
      <c r="D86"/>
      <c r="E86"/>
    </row>
    <row r="87" spans="2:5" x14ac:dyDescent="0.35">
      <c r="B87"/>
      <c r="C87"/>
      <c r="D87"/>
      <c r="E87"/>
    </row>
    <row r="88" spans="2:5" x14ac:dyDescent="0.35">
      <c r="B88"/>
      <c r="C88"/>
      <c r="D88"/>
      <c r="E88"/>
    </row>
    <row r="89" spans="2:5" x14ac:dyDescent="0.35">
      <c r="B89"/>
      <c r="C89"/>
      <c r="D89"/>
      <c r="E89"/>
    </row>
    <row r="90" spans="2:5" x14ac:dyDescent="0.35">
      <c r="B90"/>
      <c r="C90"/>
      <c r="D90"/>
      <c r="E90"/>
    </row>
    <row r="91" spans="2:5" x14ac:dyDescent="0.35">
      <c r="B91"/>
      <c r="C91"/>
      <c r="D91"/>
      <c r="E91"/>
    </row>
    <row r="92" spans="2:5" x14ac:dyDescent="0.35">
      <c r="B92"/>
      <c r="C92"/>
      <c r="D92"/>
      <c r="E92"/>
    </row>
    <row r="93" spans="2:5" x14ac:dyDescent="0.35">
      <c r="B93"/>
      <c r="C93"/>
      <c r="D93"/>
      <c r="E93"/>
    </row>
    <row r="94" spans="2:5" x14ac:dyDescent="0.35">
      <c r="B94"/>
      <c r="C94"/>
      <c r="D94"/>
      <c r="E94"/>
    </row>
    <row r="95" spans="2:5" x14ac:dyDescent="0.35">
      <c r="B95"/>
      <c r="C95"/>
      <c r="D95"/>
      <c r="E95"/>
    </row>
    <row r="96" spans="2:5" x14ac:dyDescent="0.35">
      <c r="B96"/>
      <c r="C96"/>
      <c r="D96"/>
      <c r="E96"/>
    </row>
    <row r="97" spans="2:5" x14ac:dyDescent="0.35">
      <c r="B97"/>
      <c r="C97"/>
      <c r="D97"/>
      <c r="E97"/>
    </row>
    <row r="98" spans="2:5" x14ac:dyDescent="0.35">
      <c r="B98"/>
      <c r="C98"/>
      <c r="D98"/>
      <c r="E98"/>
    </row>
    <row r="99" spans="2:5" x14ac:dyDescent="0.35">
      <c r="B99"/>
      <c r="C99"/>
      <c r="D99"/>
      <c r="E99"/>
    </row>
    <row r="100" spans="2:5" x14ac:dyDescent="0.35">
      <c r="B100"/>
      <c r="C100"/>
      <c r="D100"/>
      <c r="E100"/>
    </row>
    <row r="101" spans="2:5" x14ac:dyDescent="0.35">
      <c r="B101"/>
      <c r="C101"/>
      <c r="D101"/>
      <c r="E101"/>
    </row>
    <row r="102" spans="2:5" x14ac:dyDescent="0.35">
      <c r="B102"/>
      <c r="C102"/>
      <c r="D102"/>
      <c r="E102"/>
    </row>
    <row r="103" spans="2:5" x14ac:dyDescent="0.35">
      <c r="B103"/>
      <c r="C103"/>
      <c r="D103"/>
      <c r="E103"/>
    </row>
    <row r="104" spans="2:5" x14ac:dyDescent="0.35">
      <c r="B104"/>
      <c r="C104"/>
      <c r="D104"/>
      <c r="E104"/>
    </row>
    <row r="105" spans="2:5" x14ac:dyDescent="0.35">
      <c r="B105"/>
      <c r="C105"/>
      <c r="D105"/>
      <c r="E105"/>
    </row>
    <row r="106" spans="2:5" x14ac:dyDescent="0.35">
      <c r="B106"/>
      <c r="C106"/>
      <c r="D106"/>
      <c r="E106"/>
    </row>
    <row r="107" spans="2:5" x14ac:dyDescent="0.35">
      <c r="B107"/>
      <c r="C107"/>
      <c r="D107"/>
      <c r="E107"/>
    </row>
    <row r="108" spans="2:5" x14ac:dyDescent="0.35">
      <c r="B108"/>
      <c r="C108"/>
      <c r="D108"/>
      <c r="E108"/>
    </row>
    <row r="109" spans="2:5" x14ac:dyDescent="0.35">
      <c r="B109"/>
      <c r="C109"/>
      <c r="D109"/>
      <c r="E109"/>
    </row>
    <row r="110" spans="2:5" x14ac:dyDescent="0.35">
      <c r="B110"/>
      <c r="C110"/>
      <c r="D110"/>
      <c r="E110"/>
    </row>
    <row r="111" spans="2:5" x14ac:dyDescent="0.35">
      <c r="B111"/>
      <c r="C111"/>
      <c r="D111"/>
      <c r="E111"/>
    </row>
    <row r="112" spans="2:5" x14ac:dyDescent="0.35">
      <c r="B112"/>
      <c r="C112"/>
      <c r="D112"/>
      <c r="E112"/>
    </row>
    <row r="113" spans="2:5" x14ac:dyDescent="0.35">
      <c r="B113"/>
      <c r="C113"/>
      <c r="D113"/>
      <c r="E113"/>
    </row>
    <row r="114" spans="2:5" x14ac:dyDescent="0.35">
      <c r="B114"/>
      <c r="C114"/>
      <c r="D114"/>
      <c r="E114"/>
    </row>
    <row r="115" spans="2:5" x14ac:dyDescent="0.35">
      <c r="B115"/>
      <c r="C115"/>
      <c r="D115"/>
      <c r="E115"/>
    </row>
    <row r="116" spans="2:5" x14ac:dyDescent="0.35">
      <c r="B116"/>
      <c r="C116"/>
      <c r="D116"/>
      <c r="E116"/>
    </row>
    <row r="117" spans="2:5" x14ac:dyDescent="0.35">
      <c r="B117"/>
      <c r="C117"/>
      <c r="D117"/>
      <c r="E117"/>
    </row>
    <row r="118" spans="2:5" x14ac:dyDescent="0.35">
      <c r="B118"/>
      <c r="C118"/>
      <c r="D118"/>
      <c r="E118"/>
    </row>
    <row r="119" spans="2:5" x14ac:dyDescent="0.35">
      <c r="B119"/>
      <c r="C119"/>
      <c r="D119"/>
      <c r="E119"/>
    </row>
    <row r="120" spans="2:5" x14ac:dyDescent="0.35">
      <c r="B120"/>
      <c r="C120"/>
      <c r="D120"/>
      <c r="E120"/>
    </row>
    <row r="121" spans="2:5" x14ac:dyDescent="0.35">
      <c r="B121"/>
      <c r="C121"/>
      <c r="D121"/>
      <c r="E121"/>
    </row>
    <row r="122" spans="2:5" x14ac:dyDescent="0.35">
      <c r="B122"/>
      <c r="C122"/>
      <c r="D122"/>
      <c r="E122"/>
    </row>
    <row r="123" spans="2:5" x14ac:dyDescent="0.35">
      <c r="B123"/>
      <c r="C123"/>
      <c r="D123"/>
      <c r="E123"/>
    </row>
    <row r="124" spans="2:5" x14ac:dyDescent="0.35">
      <c r="B124"/>
      <c r="C124"/>
      <c r="D124"/>
      <c r="E124"/>
    </row>
    <row r="125" spans="2:5" x14ac:dyDescent="0.35">
      <c r="B125"/>
      <c r="C125"/>
      <c r="D125"/>
      <c r="E125"/>
    </row>
    <row r="126" spans="2:5" x14ac:dyDescent="0.35">
      <c r="B126"/>
      <c r="C126"/>
      <c r="D126"/>
      <c r="E126"/>
    </row>
    <row r="127" spans="2:5" x14ac:dyDescent="0.35">
      <c r="B127"/>
      <c r="C127"/>
      <c r="D127"/>
      <c r="E127"/>
    </row>
    <row r="128" spans="2:5" x14ac:dyDescent="0.35">
      <c r="B128"/>
      <c r="C128"/>
      <c r="D128"/>
      <c r="E128"/>
    </row>
    <row r="129" spans="2:5" x14ac:dyDescent="0.35">
      <c r="B129"/>
      <c r="C129"/>
      <c r="D129"/>
      <c r="E129"/>
    </row>
    <row r="130" spans="2:5" x14ac:dyDescent="0.35">
      <c r="B130"/>
      <c r="C130"/>
      <c r="D130"/>
      <c r="E130"/>
    </row>
    <row r="131" spans="2:5" x14ac:dyDescent="0.35">
      <c r="B131"/>
      <c r="C131"/>
      <c r="D131"/>
      <c r="E131"/>
    </row>
    <row r="132" spans="2:5" x14ac:dyDescent="0.35">
      <c r="B132"/>
      <c r="C132"/>
      <c r="D132"/>
      <c r="E132"/>
    </row>
    <row r="133" spans="2:5" x14ac:dyDescent="0.35">
      <c r="B133"/>
      <c r="C133"/>
      <c r="D133"/>
      <c r="E133"/>
    </row>
    <row r="134" spans="2:5" x14ac:dyDescent="0.35">
      <c r="B134"/>
      <c r="C134"/>
      <c r="D134"/>
      <c r="E134"/>
    </row>
    <row r="135" spans="2:5" x14ac:dyDescent="0.35">
      <c r="B135"/>
      <c r="C135"/>
      <c r="D135"/>
      <c r="E135"/>
    </row>
    <row r="136" spans="2:5" x14ac:dyDescent="0.35">
      <c r="B136"/>
      <c r="C136"/>
      <c r="D136"/>
      <c r="E136"/>
    </row>
    <row r="137" spans="2:5" x14ac:dyDescent="0.35">
      <c r="B137"/>
      <c r="C137"/>
      <c r="D137"/>
      <c r="E137"/>
    </row>
    <row r="138" spans="2:5" x14ac:dyDescent="0.35">
      <c r="B138"/>
      <c r="C138"/>
      <c r="D138"/>
      <c r="E138"/>
    </row>
    <row r="139" spans="2:5" x14ac:dyDescent="0.35">
      <c r="B139"/>
      <c r="C139"/>
      <c r="D139"/>
      <c r="E139"/>
    </row>
    <row r="140" spans="2:5" x14ac:dyDescent="0.35">
      <c r="B140"/>
      <c r="C140"/>
      <c r="D140"/>
      <c r="E140"/>
    </row>
    <row r="141" spans="2:5" x14ac:dyDescent="0.35">
      <c r="B141"/>
      <c r="C141"/>
      <c r="D141"/>
      <c r="E141"/>
    </row>
    <row r="142" spans="2:5" x14ac:dyDescent="0.35">
      <c r="B142"/>
      <c r="C142"/>
      <c r="D142"/>
      <c r="E142"/>
    </row>
    <row r="143" spans="2:5" x14ac:dyDescent="0.35">
      <c r="B143"/>
      <c r="C143"/>
      <c r="D143"/>
      <c r="E143"/>
    </row>
    <row r="144" spans="2:5" x14ac:dyDescent="0.35">
      <c r="B144"/>
      <c r="C144"/>
      <c r="D144"/>
      <c r="E144"/>
    </row>
    <row r="145" spans="2:5" x14ac:dyDescent="0.35">
      <c r="B145"/>
      <c r="C145"/>
      <c r="D145"/>
      <c r="E145"/>
    </row>
    <row r="146" spans="2:5" x14ac:dyDescent="0.35">
      <c r="B146"/>
      <c r="C146"/>
      <c r="D146"/>
      <c r="E146"/>
    </row>
    <row r="147" spans="2:5" x14ac:dyDescent="0.35">
      <c r="B147"/>
      <c r="C147"/>
      <c r="D147"/>
      <c r="E147"/>
    </row>
    <row r="148" spans="2:5" x14ac:dyDescent="0.35">
      <c r="B148"/>
      <c r="C148"/>
      <c r="D148"/>
      <c r="E148"/>
    </row>
    <row r="149" spans="2:5" x14ac:dyDescent="0.35">
      <c r="B149"/>
      <c r="C149"/>
      <c r="D149"/>
      <c r="E149"/>
    </row>
    <row r="150" spans="2:5" x14ac:dyDescent="0.35">
      <c r="B150"/>
      <c r="C150"/>
      <c r="D150"/>
      <c r="E150"/>
    </row>
    <row r="151" spans="2:5" x14ac:dyDescent="0.35">
      <c r="B151"/>
      <c r="C151"/>
      <c r="D151"/>
      <c r="E151"/>
    </row>
    <row r="152" spans="2:5" x14ac:dyDescent="0.35">
      <c r="B152"/>
      <c r="C152"/>
      <c r="D152"/>
      <c r="E152"/>
    </row>
    <row r="153" spans="2:5" x14ac:dyDescent="0.35">
      <c r="B153"/>
      <c r="C153"/>
      <c r="D153"/>
      <c r="E153"/>
    </row>
    <row r="154" spans="2:5" x14ac:dyDescent="0.35">
      <c r="B154"/>
      <c r="C154"/>
      <c r="D154"/>
      <c r="E154"/>
    </row>
    <row r="155" spans="2:5" x14ac:dyDescent="0.35">
      <c r="B155"/>
      <c r="C155"/>
      <c r="D155"/>
      <c r="E155"/>
    </row>
    <row r="156" spans="2:5" x14ac:dyDescent="0.35">
      <c r="B156"/>
      <c r="C156"/>
      <c r="D156"/>
      <c r="E156"/>
    </row>
    <row r="157" spans="2:5" x14ac:dyDescent="0.35">
      <c r="B157"/>
      <c r="C157"/>
      <c r="D157"/>
      <c r="E157"/>
    </row>
    <row r="158" spans="2:5" x14ac:dyDescent="0.35">
      <c r="B158"/>
      <c r="C158"/>
      <c r="D158"/>
      <c r="E158"/>
    </row>
    <row r="159" spans="2:5" x14ac:dyDescent="0.35">
      <c r="B159"/>
      <c r="C159"/>
      <c r="D159"/>
      <c r="E159"/>
    </row>
    <row r="160" spans="2:5" x14ac:dyDescent="0.35">
      <c r="B160"/>
      <c r="C160"/>
      <c r="D160"/>
      <c r="E160"/>
    </row>
    <row r="161" spans="2:5" x14ac:dyDescent="0.35">
      <c r="B161"/>
      <c r="C161"/>
      <c r="D161"/>
      <c r="E161"/>
    </row>
    <row r="162" spans="2:5" x14ac:dyDescent="0.35">
      <c r="B162"/>
      <c r="C162"/>
      <c r="D162"/>
      <c r="E162"/>
    </row>
    <row r="163" spans="2:5" x14ac:dyDescent="0.35">
      <c r="B163"/>
      <c r="C163"/>
      <c r="D163"/>
      <c r="E163"/>
    </row>
    <row r="164" spans="2:5" x14ac:dyDescent="0.35">
      <c r="B164"/>
      <c r="C164"/>
      <c r="D164"/>
      <c r="E164"/>
    </row>
    <row r="165" spans="2:5" x14ac:dyDescent="0.35">
      <c r="B165"/>
      <c r="C165"/>
      <c r="D165"/>
      <c r="E165"/>
    </row>
    <row r="166" spans="2:5" x14ac:dyDescent="0.35">
      <c r="B166"/>
      <c r="C166"/>
      <c r="D166"/>
      <c r="E166"/>
    </row>
    <row r="167" spans="2:5" x14ac:dyDescent="0.35">
      <c r="B167"/>
      <c r="C167"/>
      <c r="D167"/>
      <c r="E167"/>
    </row>
    <row r="168" spans="2:5" x14ac:dyDescent="0.35">
      <c r="B168"/>
      <c r="C168"/>
      <c r="D168"/>
      <c r="E168"/>
    </row>
    <row r="169" spans="2:5" x14ac:dyDescent="0.35">
      <c r="B169"/>
      <c r="C169"/>
      <c r="D169"/>
      <c r="E169"/>
    </row>
    <row r="170" spans="2:5" x14ac:dyDescent="0.35">
      <c r="B170"/>
      <c r="C170"/>
      <c r="D170"/>
      <c r="E170"/>
    </row>
    <row r="171" spans="2:5" x14ac:dyDescent="0.35">
      <c r="B171"/>
      <c r="C171"/>
      <c r="D171"/>
      <c r="E171"/>
    </row>
    <row r="172" spans="2:5" x14ac:dyDescent="0.35">
      <c r="B172"/>
      <c r="C172"/>
      <c r="D172"/>
      <c r="E172"/>
    </row>
    <row r="173" spans="2:5" x14ac:dyDescent="0.35">
      <c r="B173"/>
      <c r="C173"/>
      <c r="D173"/>
      <c r="E173"/>
    </row>
    <row r="174" spans="2:5" x14ac:dyDescent="0.35">
      <c r="B174"/>
      <c r="C174"/>
      <c r="D174"/>
      <c r="E174"/>
    </row>
    <row r="175" spans="2:5" x14ac:dyDescent="0.35">
      <c r="B175"/>
      <c r="C175"/>
      <c r="D175"/>
      <c r="E175"/>
    </row>
    <row r="176" spans="2:5" x14ac:dyDescent="0.35">
      <c r="B176"/>
      <c r="C176"/>
      <c r="D176"/>
      <c r="E176"/>
    </row>
    <row r="177" spans="2:5" x14ac:dyDescent="0.35">
      <c r="B177"/>
      <c r="C177"/>
      <c r="D177"/>
      <c r="E177"/>
    </row>
    <row r="178" spans="2:5" x14ac:dyDescent="0.35">
      <c r="B178"/>
      <c r="C178"/>
      <c r="D178"/>
      <c r="E178"/>
    </row>
    <row r="179" spans="2:5" x14ac:dyDescent="0.35">
      <c r="B179"/>
      <c r="C179"/>
      <c r="D179"/>
      <c r="E179"/>
    </row>
    <row r="180" spans="2:5" x14ac:dyDescent="0.35">
      <c r="B180"/>
      <c r="C180"/>
      <c r="D180"/>
      <c r="E180"/>
    </row>
    <row r="181" spans="2:5" x14ac:dyDescent="0.35">
      <c r="B181"/>
      <c r="C181"/>
      <c r="D181"/>
      <c r="E181"/>
    </row>
    <row r="182" spans="2:5" x14ac:dyDescent="0.35">
      <c r="B182"/>
      <c r="C182"/>
      <c r="D182"/>
      <c r="E182"/>
    </row>
    <row r="183" spans="2:5" x14ac:dyDescent="0.35">
      <c r="B183"/>
      <c r="C183"/>
      <c r="D183"/>
      <c r="E183"/>
    </row>
    <row r="184" spans="2:5" x14ac:dyDescent="0.35">
      <c r="B184"/>
      <c r="C184"/>
      <c r="D184"/>
      <c r="E184"/>
    </row>
    <row r="185" spans="2:5" x14ac:dyDescent="0.35">
      <c r="B185"/>
      <c r="C185"/>
      <c r="D185"/>
      <c r="E185"/>
    </row>
    <row r="186" spans="2:5" x14ac:dyDescent="0.35">
      <c r="B186"/>
      <c r="C186"/>
      <c r="D186"/>
      <c r="E186"/>
    </row>
    <row r="187" spans="2:5" x14ac:dyDescent="0.35">
      <c r="B187"/>
      <c r="C187"/>
      <c r="D187"/>
      <c r="E187"/>
    </row>
    <row r="188" spans="2:5" x14ac:dyDescent="0.35">
      <c r="B188"/>
      <c r="C188"/>
      <c r="D188"/>
      <c r="E188"/>
    </row>
    <row r="189" spans="2:5" x14ac:dyDescent="0.35">
      <c r="B189"/>
      <c r="C189"/>
      <c r="D189"/>
      <c r="E189"/>
    </row>
    <row r="190" spans="2:5" x14ac:dyDescent="0.35">
      <c r="B190"/>
      <c r="C190"/>
      <c r="D190"/>
      <c r="E190"/>
    </row>
    <row r="191" spans="2:5" x14ac:dyDescent="0.35">
      <c r="B191"/>
      <c r="C191"/>
      <c r="D191"/>
      <c r="E191"/>
    </row>
    <row r="192" spans="2:5" x14ac:dyDescent="0.35">
      <c r="B192"/>
      <c r="C192"/>
      <c r="D192"/>
      <c r="E192"/>
    </row>
    <row r="193" spans="2:5" x14ac:dyDescent="0.35">
      <c r="B193"/>
      <c r="C193"/>
      <c r="D193"/>
      <c r="E193"/>
    </row>
    <row r="194" spans="2:5" x14ac:dyDescent="0.35">
      <c r="B194"/>
      <c r="C194"/>
      <c r="D194"/>
      <c r="E194"/>
    </row>
    <row r="195" spans="2:5" x14ac:dyDescent="0.35">
      <c r="B195"/>
      <c r="C195"/>
      <c r="D195"/>
      <c r="E195"/>
    </row>
    <row r="196" spans="2:5" x14ac:dyDescent="0.35">
      <c r="B196"/>
      <c r="C196"/>
      <c r="D196"/>
      <c r="E196"/>
    </row>
    <row r="197" spans="2:5" x14ac:dyDescent="0.35">
      <c r="B197"/>
      <c r="C197"/>
      <c r="D197"/>
      <c r="E197"/>
    </row>
    <row r="198" spans="2:5" x14ac:dyDescent="0.35">
      <c r="B198"/>
      <c r="C198"/>
      <c r="D198"/>
      <c r="E198"/>
    </row>
    <row r="199" spans="2:5" x14ac:dyDescent="0.35">
      <c r="B199"/>
      <c r="C199"/>
      <c r="D199"/>
      <c r="E199"/>
    </row>
    <row r="200" spans="2:5" x14ac:dyDescent="0.35">
      <c r="B200"/>
      <c r="C200"/>
      <c r="D200"/>
      <c r="E200"/>
    </row>
    <row r="201" spans="2:5" x14ac:dyDescent="0.35">
      <c r="B201"/>
      <c r="C201"/>
      <c r="D201"/>
      <c r="E201"/>
    </row>
    <row r="202" spans="2:5" x14ac:dyDescent="0.35">
      <c r="B202"/>
      <c r="C202"/>
      <c r="D202"/>
      <c r="E202"/>
    </row>
    <row r="203" spans="2:5" x14ac:dyDescent="0.35">
      <c r="B203"/>
      <c r="C203"/>
      <c r="D203"/>
      <c r="E203"/>
    </row>
    <row r="204" spans="2:5" x14ac:dyDescent="0.35">
      <c r="B204"/>
      <c r="C204"/>
      <c r="D204"/>
      <c r="E204"/>
    </row>
    <row r="205" spans="2:5" x14ac:dyDescent="0.35">
      <c r="B205"/>
      <c r="C205"/>
      <c r="D205"/>
      <c r="E205"/>
    </row>
    <row r="206" spans="2:5" x14ac:dyDescent="0.35">
      <c r="B206"/>
      <c r="C206"/>
      <c r="D206"/>
      <c r="E206"/>
    </row>
    <row r="207" spans="2:5" x14ac:dyDescent="0.35">
      <c r="B207"/>
      <c r="C207"/>
      <c r="D207"/>
      <c r="E207"/>
    </row>
    <row r="208" spans="2:5" x14ac:dyDescent="0.35">
      <c r="B208"/>
      <c r="C208"/>
      <c r="D208"/>
      <c r="E208"/>
    </row>
    <row r="209" spans="2:5" x14ac:dyDescent="0.35">
      <c r="B209"/>
      <c r="C209"/>
      <c r="D209"/>
      <c r="E209"/>
    </row>
    <row r="210" spans="2:5" x14ac:dyDescent="0.35">
      <c r="B210"/>
      <c r="C210"/>
      <c r="D210"/>
      <c r="E210"/>
    </row>
    <row r="211" spans="2:5" x14ac:dyDescent="0.35">
      <c r="B211"/>
      <c r="C211"/>
      <c r="D211"/>
      <c r="E211"/>
    </row>
    <row r="212" spans="2:5" x14ac:dyDescent="0.35">
      <c r="B212"/>
      <c r="C212"/>
      <c r="D212"/>
      <c r="E212"/>
    </row>
    <row r="213" spans="2:5" x14ac:dyDescent="0.35">
      <c r="B213"/>
      <c r="C213"/>
      <c r="D213"/>
      <c r="E213"/>
    </row>
    <row r="214" spans="2:5" x14ac:dyDescent="0.35">
      <c r="B214"/>
      <c r="C214"/>
      <c r="D214"/>
      <c r="E214"/>
    </row>
    <row r="215" spans="2:5" x14ac:dyDescent="0.35">
      <c r="B215"/>
      <c r="C215"/>
      <c r="D215"/>
      <c r="E215"/>
    </row>
    <row r="216" spans="2:5" x14ac:dyDescent="0.35">
      <c r="B216"/>
      <c r="C216"/>
      <c r="D216"/>
      <c r="E216"/>
    </row>
    <row r="217" spans="2:5" x14ac:dyDescent="0.35">
      <c r="B217"/>
      <c r="C217"/>
      <c r="D217"/>
      <c r="E217"/>
    </row>
    <row r="218" spans="2:5" x14ac:dyDescent="0.35">
      <c r="B218"/>
      <c r="C218"/>
      <c r="D218"/>
      <c r="E218"/>
    </row>
    <row r="219" spans="2:5" x14ac:dyDescent="0.35">
      <c r="B219"/>
      <c r="C219"/>
      <c r="D219"/>
      <c r="E219"/>
    </row>
    <row r="220" spans="2:5" x14ac:dyDescent="0.35">
      <c r="B220"/>
      <c r="C220"/>
      <c r="D220"/>
      <c r="E220"/>
    </row>
    <row r="221" spans="2:5" x14ac:dyDescent="0.35">
      <c r="B221"/>
      <c r="C221"/>
      <c r="D221"/>
      <c r="E221"/>
    </row>
    <row r="222" spans="2:5" x14ac:dyDescent="0.35">
      <c r="B222"/>
      <c r="C222"/>
      <c r="D222"/>
      <c r="E222"/>
    </row>
    <row r="223" spans="2:5" x14ac:dyDescent="0.35">
      <c r="B223"/>
      <c r="C223"/>
      <c r="D223"/>
      <c r="E223"/>
    </row>
    <row r="224" spans="2:5" x14ac:dyDescent="0.35">
      <c r="B224"/>
      <c r="C224"/>
      <c r="D224"/>
      <c r="E224"/>
    </row>
    <row r="225" spans="2:5" x14ac:dyDescent="0.35">
      <c r="B225"/>
      <c r="C225"/>
      <c r="D225"/>
      <c r="E225"/>
    </row>
    <row r="226" spans="2:5" x14ac:dyDescent="0.35">
      <c r="B226"/>
      <c r="C226"/>
      <c r="D226"/>
      <c r="E226"/>
    </row>
    <row r="227" spans="2:5" x14ac:dyDescent="0.35">
      <c r="B227"/>
      <c r="C227"/>
      <c r="D227"/>
      <c r="E227"/>
    </row>
    <row r="228" spans="2:5" x14ac:dyDescent="0.35">
      <c r="B228"/>
      <c r="C228"/>
      <c r="D228"/>
      <c r="E228"/>
    </row>
    <row r="229" spans="2:5" x14ac:dyDescent="0.35">
      <c r="B229"/>
      <c r="C229"/>
      <c r="D229"/>
      <c r="E229"/>
    </row>
    <row r="230" spans="2:5" x14ac:dyDescent="0.35">
      <c r="B230"/>
      <c r="C230"/>
      <c r="D230"/>
      <c r="E230"/>
    </row>
    <row r="231" spans="2:5" x14ac:dyDescent="0.35">
      <c r="B231"/>
      <c r="C231"/>
      <c r="D231"/>
      <c r="E231"/>
    </row>
    <row r="232" spans="2:5" x14ac:dyDescent="0.35">
      <c r="B232"/>
      <c r="C232"/>
      <c r="D232"/>
      <c r="E232"/>
    </row>
    <row r="233" spans="2:5" x14ac:dyDescent="0.35">
      <c r="B233"/>
      <c r="C233"/>
      <c r="D233"/>
      <c r="E233"/>
    </row>
    <row r="234" spans="2:5" x14ac:dyDescent="0.35">
      <c r="B234"/>
      <c r="C234"/>
      <c r="D234"/>
      <c r="E234"/>
    </row>
    <row r="235" spans="2:5" x14ac:dyDescent="0.35">
      <c r="B235"/>
      <c r="C235"/>
      <c r="D235"/>
      <c r="E235"/>
    </row>
    <row r="236" spans="2:5" x14ac:dyDescent="0.35">
      <c r="B236"/>
      <c r="C236"/>
      <c r="D236"/>
      <c r="E236"/>
    </row>
    <row r="237" spans="2:5" x14ac:dyDescent="0.35">
      <c r="B237"/>
      <c r="C237"/>
      <c r="D237"/>
      <c r="E237"/>
    </row>
    <row r="238" spans="2:5" x14ac:dyDescent="0.35">
      <c r="B238"/>
      <c r="C238"/>
      <c r="D238"/>
      <c r="E238"/>
    </row>
    <row r="239" spans="2:5" x14ac:dyDescent="0.35">
      <c r="B239"/>
      <c r="C239"/>
      <c r="D239"/>
      <c r="E239"/>
    </row>
    <row r="240" spans="2:5" x14ac:dyDescent="0.35">
      <c r="B240"/>
      <c r="C240"/>
      <c r="D240"/>
      <c r="E240"/>
    </row>
    <row r="241" spans="2:5" x14ac:dyDescent="0.35">
      <c r="B241"/>
      <c r="C241"/>
      <c r="D241"/>
      <c r="E241"/>
    </row>
    <row r="242" spans="2:5" x14ac:dyDescent="0.35">
      <c r="B242"/>
      <c r="C242"/>
      <c r="D242"/>
      <c r="E242"/>
    </row>
    <row r="243" spans="2:5" x14ac:dyDescent="0.35">
      <c r="B243"/>
      <c r="C243"/>
      <c r="D243"/>
      <c r="E243"/>
    </row>
    <row r="244" spans="2:5" x14ac:dyDescent="0.35">
      <c r="B244"/>
      <c r="C244"/>
      <c r="D244"/>
      <c r="E244"/>
    </row>
    <row r="245" spans="2:5" x14ac:dyDescent="0.35">
      <c r="B245"/>
      <c r="C245"/>
      <c r="D245"/>
      <c r="E245"/>
    </row>
    <row r="246" spans="2:5" x14ac:dyDescent="0.35">
      <c r="B246"/>
      <c r="C246"/>
      <c r="D246"/>
      <c r="E246"/>
    </row>
    <row r="247" spans="2:5" x14ac:dyDescent="0.35">
      <c r="B247"/>
      <c r="C247"/>
      <c r="D247"/>
      <c r="E247"/>
    </row>
    <row r="248" spans="2:5" x14ac:dyDescent="0.35">
      <c r="B248"/>
      <c r="C248"/>
      <c r="D248"/>
      <c r="E248"/>
    </row>
    <row r="249" spans="2:5" x14ac:dyDescent="0.35">
      <c r="B249"/>
      <c r="C249"/>
      <c r="D249"/>
      <c r="E249"/>
    </row>
    <row r="250" spans="2:5" x14ac:dyDescent="0.35">
      <c r="B250"/>
      <c r="C250"/>
      <c r="D250"/>
      <c r="E250"/>
    </row>
    <row r="251" spans="2:5" x14ac:dyDescent="0.35">
      <c r="B251"/>
      <c r="C251"/>
      <c r="D251"/>
      <c r="E251"/>
    </row>
    <row r="252" spans="2:5" x14ac:dyDescent="0.35">
      <c r="B252"/>
      <c r="C252"/>
      <c r="D252"/>
      <c r="E252"/>
    </row>
    <row r="253" spans="2:5" x14ac:dyDescent="0.35">
      <c r="B253"/>
      <c r="C253"/>
      <c r="D253"/>
      <c r="E253"/>
    </row>
    <row r="254" spans="2:5" x14ac:dyDescent="0.35">
      <c r="B254"/>
      <c r="C254"/>
      <c r="D254"/>
      <c r="E254"/>
    </row>
    <row r="255" spans="2:5" x14ac:dyDescent="0.35">
      <c r="B255"/>
      <c r="C255"/>
      <c r="D255"/>
      <c r="E255"/>
    </row>
    <row r="256" spans="2:5" x14ac:dyDescent="0.35">
      <c r="B256"/>
      <c r="C256"/>
      <c r="D256"/>
      <c r="E256"/>
    </row>
    <row r="257" spans="2:5" x14ac:dyDescent="0.35">
      <c r="B257"/>
      <c r="C257"/>
      <c r="D257"/>
      <c r="E257"/>
    </row>
    <row r="258" spans="2:5" x14ac:dyDescent="0.35">
      <c r="B258"/>
      <c r="C258"/>
      <c r="D258"/>
      <c r="E258"/>
    </row>
    <row r="259" spans="2:5" x14ac:dyDescent="0.35">
      <c r="B259"/>
      <c r="C259"/>
      <c r="D259"/>
      <c r="E259"/>
    </row>
    <row r="260" spans="2:5" x14ac:dyDescent="0.35">
      <c r="B260"/>
      <c r="C260"/>
      <c r="D260"/>
      <c r="E260"/>
    </row>
    <row r="261" spans="2:5" x14ac:dyDescent="0.35">
      <c r="B261"/>
      <c r="C261"/>
      <c r="D261"/>
      <c r="E261"/>
    </row>
    <row r="262" spans="2:5" x14ac:dyDescent="0.35">
      <c r="B262"/>
      <c r="C262"/>
      <c r="D262"/>
      <c r="E262"/>
    </row>
    <row r="263" spans="2:5" x14ac:dyDescent="0.35">
      <c r="B263"/>
      <c r="C263"/>
      <c r="D263"/>
      <c r="E263"/>
    </row>
    <row r="264" spans="2:5" x14ac:dyDescent="0.35">
      <c r="B264"/>
      <c r="C264"/>
      <c r="D264"/>
      <c r="E264"/>
    </row>
    <row r="265" spans="2:5" x14ac:dyDescent="0.35">
      <c r="B265"/>
      <c r="C265"/>
      <c r="D265"/>
      <c r="E265"/>
    </row>
    <row r="266" spans="2:5" x14ac:dyDescent="0.35">
      <c r="B266"/>
      <c r="C266"/>
      <c r="D266"/>
      <c r="E266"/>
    </row>
    <row r="267" spans="2:5" x14ac:dyDescent="0.35">
      <c r="B267"/>
      <c r="C267"/>
      <c r="D267"/>
      <c r="E267"/>
    </row>
    <row r="268" spans="2:5" x14ac:dyDescent="0.35">
      <c r="B268"/>
      <c r="C268"/>
      <c r="D268"/>
      <c r="E268"/>
    </row>
    <row r="269" spans="2:5" x14ac:dyDescent="0.35">
      <c r="B269"/>
      <c r="C269"/>
      <c r="D269"/>
      <c r="E269"/>
    </row>
    <row r="270" spans="2:5" x14ac:dyDescent="0.35">
      <c r="B270"/>
      <c r="C270"/>
      <c r="D270"/>
      <c r="E270"/>
    </row>
    <row r="271" spans="2:5" x14ac:dyDescent="0.35">
      <c r="B271"/>
      <c r="C271"/>
      <c r="D271"/>
      <c r="E271"/>
    </row>
    <row r="272" spans="2:5" x14ac:dyDescent="0.35">
      <c r="B272"/>
      <c r="C272"/>
      <c r="D272"/>
      <c r="E272"/>
    </row>
    <row r="273" spans="2:5" x14ac:dyDescent="0.35">
      <c r="B273"/>
      <c r="C273"/>
      <c r="D273"/>
      <c r="E273"/>
    </row>
    <row r="274" spans="2:5" x14ac:dyDescent="0.35">
      <c r="B274"/>
      <c r="C274"/>
      <c r="D274"/>
      <c r="E274"/>
    </row>
    <row r="275" spans="2:5" x14ac:dyDescent="0.35">
      <c r="B275"/>
      <c r="C275"/>
      <c r="D275"/>
      <c r="E275"/>
    </row>
    <row r="276" spans="2:5" x14ac:dyDescent="0.35">
      <c r="B276"/>
      <c r="C276"/>
      <c r="D276"/>
      <c r="E276"/>
    </row>
    <row r="277" spans="2:5" x14ac:dyDescent="0.35">
      <c r="B277"/>
      <c r="C277"/>
      <c r="D277"/>
      <c r="E277"/>
    </row>
    <row r="278" spans="2:5" x14ac:dyDescent="0.35">
      <c r="B278"/>
      <c r="C278"/>
      <c r="D278"/>
      <c r="E278"/>
    </row>
    <row r="279" spans="2:5" x14ac:dyDescent="0.35">
      <c r="B279"/>
      <c r="C279"/>
      <c r="D279"/>
      <c r="E279"/>
    </row>
    <row r="280" spans="2:5" x14ac:dyDescent="0.35">
      <c r="B280"/>
      <c r="C280"/>
      <c r="D280"/>
      <c r="E280"/>
    </row>
    <row r="281" spans="2:5" x14ac:dyDescent="0.35">
      <c r="B281"/>
      <c r="C281"/>
      <c r="D281"/>
      <c r="E281"/>
    </row>
    <row r="282" spans="2:5" x14ac:dyDescent="0.35">
      <c r="B282"/>
      <c r="C282"/>
      <c r="D282"/>
      <c r="E282"/>
    </row>
    <row r="283" spans="2:5" x14ac:dyDescent="0.35">
      <c r="B283"/>
      <c r="C283"/>
      <c r="D283"/>
      <c r="E283"/>
    </row>
    <row r="284" spans="2:5" x14ac:dyDescent="0.35">
      <c r="B284"/>
      <c r="C284"/>
      <c r="D284"/>
      <c r="E284"/>
    </row>
    <row r="285" spans="2:5" x14ac:dyDescent="0.35">
      <c r="B285"/>
      <c r="C285"/>
      <c r="D285"/>
      <c r="E285"/>
    </row>
    <row r="286" spans="2:5" x14ac:dyDescent="0.35">
      <c r="B286"/>
      <c r="C286"/>
      <c r="D286"/>
      <c r="E286"/>
    </row>
    <row r="287" spans="2:5" x14ac:dyDescent="0.35">
      <c r="B287"/>
      <c r="C287"/>
      <c r="D287"/>
      <c r="E287"/>
    </row>
    <row r="288" spans="2:5" x14ac:dyDescent="0.35">
      <c r="B288"/>
      <c r="C288"/>
      <c r="D288"/>
      <c r="E288"/>
    </row>
    <row r="289" spans="2:5" x14ac:dyDescent="0.35">
      <c r="B289"/>
      <c r="C289"/>
      <c r="D289"/>
      <c r="E289"/>
    </row>
    <row r="290" spans="2:5" x14ac:dyDescent="0.35">
      <c r="B290"/>
      <c r="C290"/>
      <c r="D290"/>
      <c r="E290"/>
    </row>
    <row r="291" spans="2:5" x14ac:dyDescent="0.35">
      <c r="B291"/>
      <c r="C291"/>
      <c r="D291"/>
      <c r="E291"/>
    </row>
    <row r="292" spans="2:5" x14ac:dyDescent="0.35">
      <c r="B292"/>
      <c r="C292"/>
      <c r="D292"/>
      <c r="E292"/>
    </row>
    <row r="293" spans="2:5" x14ac:dyDescent="0.35">
      <c r="B293"/>
      <c r="C293"/>
      <c r="D293"/>
      <c r="E293"/>
    </row>
    <row r="294" spans="2:5" x14ac:dyDescent="0.35">
      <c r="B294"/>
      <c r="C294"/>
      <c r="D294"/>
      <c r="E294"/>
    </row>
    <row r="295" spans="2:5" x14ac:dyDescent="0.35">
      <c r="B295"/>
      <c r="C295"/>
      <c r="D295"/>
      <c r="E295"/>
    </row>
    <row r="296" spans="2:5" x14ac:dyDescent="0.35">
      <c r="B296"/>
      <c r="C296"/>
      <c r="D296"/>
      <c r="E296"/>
    </row>
    <row r="297" spans="2:5" x14ac:dyDescent="0.35">
      <c r="B297"/>
      <c r="C297"/>
      <c r="D297"/>
      <c r="E297"/>
    </row>
    <row r="298" spans="2:5" x14ac:dyDescent="0.35">
      <c r="B298"/>
      <c r="C298"/>
      <c r="D298"/>
      <c r="E298"/>
    </row>
    <row r="299" spans="2:5" x14ac:dyDescent="0.35">
      <c r="B299"/>
      <c r="C299"/>
      <c r="D299"/>
      <c r="E299"/>
    </row>
    <row r="300" spans="2:5" x14ac:dyDescent="0.35">
      <c r="B300"/>
      <c r="C300"/>
      <c r="D300"/>
      <c r="E300"/>
    </row>
    <row r="301" spans="2:5" x14ac:dyDescent="0.35">
      <c r="B301"/>
      <c r="C301"/>
      <c r="D301"/>
      <c r="E301"/>
    </row>
    <row r="302" spans="2:5" x14ac:dyDescent="0.35">
      <c r="B302"/>
      <c r="C302"/>
      <c r="D302"/>
      <c r="E302"/>
    </row>
    <row r="303" spans="2:5" x14ac:dyDescent="0.35">
      <c r="B303"/>
      <c r="C303"/>
      <c r="D303"/>
      <c r="E303"/>
    </row>
    <row r="304" spans="2:5" x14ac:dyDescent="0.35">
      <c r="B304"/>
      <c r="C304"/>
      <c r="D304"/>
      <c r="E304"/>
    </row>
    <row r="305" spans="2:5" x14ac:dyDescent="0.35">
      <c r="B305"/>
      <c r="C305"/>
      <c r="D305"/>
      <c r="E305"/>
    </row>
    <row r="306" spans="2:5" x14ac:dyDescent="0.35">
      <c r="B306"/>
      <c r="C306"/>
      <c r="D306"/>
      <c r="E306"/>
    </row>
    <row r="307" spans="2:5" x14ac:dyDescent="0.35">
      <c r="B307"/>
      <c r="C307"/>
      <c r="D307"/>
      <c r="E307"/>
    </row>
    <row r="308" spans="2:5" x14ac:dyDescent="0.35">
      <c r="B308"/>
      <c r="C308"/>
      <c r="D308"/>
      <c r="E308"/>
    </row>
    <row r="309" spans="2:5" x14ac:dyDescent="0.35">
      <c r="B309"/>
      <c r="C309"/>
      <c r="D309"/>
      <c r="E309"/>
    </row>
    <row r="310" spans="2:5" x14ac:dyDescent="0.35">
      <c r="B310"/>
      <c r="C310"/>
      <c r="D310"/>
      <c r="E310"/>
    </row>
    <row r="311" spans="2:5" x14ac:dyDescent="0.35">
      <c r="B311"/>
      <c r="C311"/>
      <c r="D311"/>
      <c r="E311"/>
    </row>
    <row r="312" spans="2:5" x14ac:dyDescent="0.35">
      <c r="B312"/>
      <c r="C312"/>
      <c r="D312"/>
      <c r="E312"/>
    </row>
    <row r="313" spans="2:5" x14ac:dyDescent="0.35">
      <c r="B313"/>
      <c r="C313"/>
      <c r="D313"/>
      <c r="E313"/>
    </row>
    <row r="314" spans="2:5" x14ac:dyDescent="0.35">
      <c r="B314"/>
      <c r="C314"/>
      <c r="D314"/>
      <c r="E314"/>
    </row>
    <row r="315" spans="2:5" x14ac:dyDescent="0.35">
      <c r="B315"/>
      <c r="C315"/>
      <c r="D315"/>
      <c r="E315"/>
    </row>
    <row r="316" spans="2:5" x14ac:dyDescent="0.35">
      <c r="B316"/>
      <c r="C316"/>
      <c r="D316"/>
      <c r="E316"/>
    </row>
    <row r="317" spans="2:5" x14ac:dyDescent="0.35">
      <c r="B317"/>
      <c r="C317"/>
      <c r="D317"/>
      <c r="E317"/>
    </row>
    <row r="318" spans="2:5" x14ac:dyDescent="0.35">
      <c r="B318"/>
      <c r="C318"/>
      <c r="D318"/>
      <c r="E318"/>
    </row>
    <row r="319" spans="2:5" x14ac:dyDescent="0.35">
      <c r="B319"/>
      <c r="C319"/>
      <c r="D319"/>
      <c r="E319"/>
    </row>
    <row r="320" spans="2:5" x14ac:dyDescent="0.35">
      <c r="B320"/>
      <c r="C320"/>
      <c r="D320"/>
      <c r="E320"/>
    </row>
    <row r="321" spans="2:5" x14ac:dyDescent="0.35">
      <c r="B321"/>
      <c r="C321"/>
      <c r="D321"/>
      <c r="E321"/>
    </row>
    <row r="322" spans="2:5" x14ac:dyDescent="0.35">
      <c r="B322"/>
      <c r="C322"/>
      <c r="D322"/>
      <c r="E322"/>
    </row>
    <row r="323" spans="2:5" x14ac:dyDescent="0.35">
      <c r="B323"/>
      <c r="C323"/>
      <c r="D323"/>
      <c r="E323"/>
    </row>
    <row r="324" spans="2:5" x14ac:dyDescent="0.35">
      <c r="B324"/>
      <c r="C324"/>
      <c r="D324"/>
      <c r="E324"/>
    </row>
    <row r="325" spans="2:5" x14ac:dyDescent="0.35">
      <c r="B325"/>
      <c r="C325"/>
      <c r="D325"/>
      <c r="E325"/>
    </row>
    <row r="326" spans="2:5" x14ac:dyDescent="0.35">
      <c r="B326"/>
      <c r="C326"/>
      <c r="D326"/>
      <c r="E326"/>
    </row>
    <row r="327" spans="2:5" x14ac:dyDescent="0.35">
      <c r="B327"/>
      <c r="C327"/>
      <c r="D327"/>
      <c r="E327"/>
    </row>
    <row r="328" spans="2:5" x14ac:dyDescent="0.35">
      <c r="B328"/>
      <c r="C328"/>
      <c r="D328"/>
      <c r="E328"/>
    </row>
    <row r="329" spans="2:5" x14ac:dyDescent="0.35">
      <c r="B329"/>
      <c r="C329"/>
      <c r="D329"/>
      <c r="E329"/>
    </row>
    <row r="330" spans="2:5" x14ac:dyDescent="0.35">
      <c r="B330"/>
      <c r="C330"/>
      <c r="D330"/>
      <c r="E330"/>
    </row>
    <row r="331" spans="2:5" x14ac:dyDescent="0.35">
      <c r="B331"/>
      <c r="C331"/>
      <c r="D331"/>
      <c r="E331"/>
    </row>
    <row r="332" spans="2:5" x14ac:dyDescent="0.35">
      <c r="B332"/>
      <c r="C332"/>
      <c r="D332"/>
      <c r="E332"/>
    </row>
    <row r="333" spans="2:5" x14ac:dyDescent="0.35">
      <c r="B333"/>
      <c r="C333"/>
      <c r="D333"/>
      <c r="E333"/>
    </row>
    <row r="334" spans="2:5" x14ac:dyDescent="0.35">
      <c r="B334"/>
      <c r="C334"/>
      <c r="D334"/>
      <c r="E334"/>
    </row>
    <row r="335" spans="2:5" x14ac:dyDescent="0.35">
      <c r="B335"/>
      <c r="C335"/>
      <c r="D335"/>
      <c r="E335"/>
    </row>
    <row r="336" spans="2:5" x14ac:dyDescent="0.35">
      <c r="B336"/>
      <c r="C336"/>
      <c r="D336"/>
      <c r="E336"/>
    </row>
    <row r="337" spans="2:5" x14ac:dyDescent="0.35">
      <c r="B337"/>
      <c r="C337"/>
      <c r="D337"/>
      <c r="E337"/>
    </row>
    <row r="338" spans="2:5" x14ac:dyDescent="0.35">
      <c r="B338"/>
      <c r="C338"/>
      <c r="D338"/>
      <c r="E338"/>
    </row>
    <row r="339" spans="2:5" x14ac:dyDescent="0.35">
      <c r="B339"/>
      <c r="C339"/>
      <c r="D339"/>
      <c r="E339"/>
    </row>
    <row r="340" spans="2:5" x14ac:dyDescent="0.35">
      <c r="B340"/>
      <c r="C340"/>
      <c r="D340"/>
      <c r="E340"/>
    </row>
    <row r="341" spans="2:5" x14ac:dyDescent="0.35">
      <c r="B341"/>
      <c r="C341"/>
      <c r="D341"/>
      <c r="E341"/>
    </row>
    <row r="342" spans="2:5" x14ac:dyDescent="0.35">
      <c r="B342"/>
      <c r="C342"/>
      <c r="D342"/>
      <c r="E342"/>
    </row>
    <row r="343" spans="2:5" x14ac:dyDescent="0.35">
      <c r="B343"/>
      <c r="C343"/>
      <c r="D343"/>
      <c r="E343"/>
    </row>
    <row r="344" spans="2:5" x14ac:dyDescent="0.35">
      <c r="B344"/>
      <c r="C344"/>
      <c r="D344"/>
      <c r="E344"/>
    </row>
    <row r="345" spans="2:5" x14ac:dyDescent="0.35">
      <c r="B345"/>
      <c r="C345"/>
      <c r="D345"/>
      <c r="E345"/>
    </row>
    <row r="346" spans="2:5" x14ac:dyDescent="0.35">
      <c r="B346"/>
      <c r="C346"/>
      <c r="D346"/>
      <c r="E346"/>
    </row>
    <row r="347" spans="2:5" x14ac:dyDescent="0.35">
      <c r="B347"/>
      <c r="C347"/>
      <c r="D347"/>
      <c r="E347"/>
    </row>
    <row r="348" spans="2:5" x14ac:dyDescent="0.35">
      <c r="B348"/>
      <c r="C348"/>
      <c r="D348"/>
      <c r="E348"/>
    </row>
    <row r="349" spans="2:5" x14ac:dyDescent="0.35">
      <c r="B349"/>
      <c r="C349"/>
      <c r="D349"/>
      <c r="E349"/>
    </row>
    <row r="350" spans="2:5" x14ac:dyDescent="0.35">
      <c r="B350"/>
      <c r="C350"/>
      <c r="D350"/>
      <c r="E350"/>
    </row>
    <row r="351" spans="2:5" x14ac:dyDescent="0.35">
      <c r="B351"/>
      <c r="C351"/>
      <c r="D351"/>
      <c r="E351"/>
    </row>
    <row r="352" spans="2:5" x14ac:dyDescent="0.35">
      <c r="B352"/>
      <c r="C352"/>
      <c r="D352"/>
      <c r="E352"/>
    </row>
    <row r="353" spans="2:5" x14ac:dyDescent="0.35">
      <c r="B353"/>
      <c r="C353"/>
      <c r="D353"/>
      <c r="E353"/>
    </row>
    <row r="354" spans="2:5" x14ac:dyDescent="0.35">
      <c r="B354"/>
      <c r="C354"/>
      <c r="D354"/>
      <c r="E354"/>
    </row>
    <row r="355" spans="2:5" x14ac:dyDescent="0.35">
      <c r="B355"/>
      <c r="C355"/>
      <c r="D355"/>
      <c r="E355"/>
    </row>
    <row r="356" spans="2:5" x14ac:dyDescent="0.35">
      <c r="B356"/>
      <c r="C356"/>
      <c r="D356"/>
      <c r="E356"/>
    </row>
    <row r="357" spans="2:5" x14ac:dyDescent="0.35">
      <c r="B357"/>
      <c r="C357"/>
      <c r="D357"/>
      <c r="E357"/>
    </row>
    <row r="358" spans="2:5" x14ac:dyDescent="0.35">
      <c r="B358"/>
      <c r="C358"/>
      <c r="D358"/>
      <c r="E358"/>
    </row>
    <row r="359" spans="2:5" x14ac:dyDescent="0.35">
      <c r="B359"/>
      <c r="C359"/>
      <c r="D359"/>
      <c r="E359"/>
    </row>
    <row r="360" spans="2:5" x14ac:dyDescent="0.35">
      <c r="B360"/>
      <c r="C360"/>
      <c r="D360"/>
      <c r="E360"/>
    </row>
    <row r="361" spans="2:5" x14ac:dyDescent="0.35">
      <c r="B361"/>
      <c r="C361"/>
      <c r="D361"/>
      <c r="E361"/>
    </row>
    <row r="362" spans="2:5" x14ac:dyDescent="0.35">
      <c r="B362"/>
      <c r="C362"/>
      <c r="D362"/>
      <c r="E362"/>
    </row>
    <row r="363" spans="2:5" x14ac:dyDescent="0.35">
      <c r="B363"/>
      <c r="C363"/>
      <c r="D363"/>
      <c r="E363"/>
    </row>
    <row r="364" spans="2:5" x14ac:dyDescent="0.35">
      <c r="B364"/>
      <c r="C364"/>
      <c r="D364"/>
      <c r="E364"/>
    </row>
    <row r="365" spans="2:5" x14ac:dyDescent="0.35">
      <c r="B365"/>
      <c r="C365"/>
      <c r="D365"/>
      <c r="E365"/>
    </row>
    <row r="366" spans="2:5" x14ac:dyDescent="0.35">
      <c r="B366"/>
      <c r="C366"/>
      <c r="D366"/>
      <c r="E366"/>
    </row>
    <row r="367" spans="2:5" x14ac:dyDescent="0.35">
      <c r="B367"/>
      <c r="C367"/>
      <c r="D367"/>
      <c r="E367"/>
    </row>
    <row r="368" spans="2:5" x14ac:dyDescent="0.35">
      <c r="B368"/>
      <c r="C368"/>
      <c r="D368"/>
      <c r="E368"/>
    </row>
    <row r="369" spans="2:5" x14ac:dyDescent="0.35">
      <c r="B369"/>
      <c r="C369"/>
      <c r="D369"/>
      <c r="E369"/>
    </row>
    <row r="370" spans="2:5" x14ac:dyDescent="0.35">
      <c r="B370"/>
      <c r="C370"/>
      <c r="D370"/>
      <c r="E370"/>
    </row>
    <row r="371" spans="2:5" x14ac:dyDescent="0.35">
      <c r="B371"/>
      <c r="C371"/>
      <c r="D371"/>
      <c r="E371"/>
    </row>
    <row r="372" spans="2:5" x14ac:dyDescent="0.35">
      <c r="B372"/>
      <c r="C372"/>
      <c r="D372"/>
      <c r="E372"/>
    </row>
    <row r="373" spans="2:5" x14ac:dyDescent="0.35">
      <c r="B373"/>
      <c r="C373"/>
      <c r="D373"/>
      <c r="E373"/>
    </row>
    <row r="374" spans="2:5" x14ac:dyDescent="0.35">
      <c r="B374"/>
      <c r="C374"/>
      <c r="D374"/>
      <c r="E374"/>
    </row>
    <row r="375" spans="2:5" x14ac:dyDescent="0.35">
      <c r="B375"/>
      <c r="C375"/>
      <c r="D375"/>
      <c r="E375"/>
    </row>
    <row r="376" spans="2:5" x14ac:dyDescent="0.35">
      <c r="B376"/>
      <c r="C376"/>
      <c r="D376"/>
      <c r="E376"/>
    </row>
    <row r="377" spans="2:5" x14ac:dyDescent="0.35">
      <c r="B377"/>
      <c r="C377"/>
      <c r="D377"/>
      <c r="E377"/>
    </row>
    <row r="378" spans="2:5" x14ac:dyDescent="0.35">
      <c r="B378"/>
      <c r="C378"/>
      <c r="D378"/>
      <c r="E378"/>
    </row>
    <row r="379" spans="2:5" x14ac:dyDescent="0.35">
      <c r="B379"/>
      <c r="C379"/>
      <c r="D379"/>
      <c r="E379"/>
    </row>
    <row r="380" spans="2:5" x14ac:dyDescent="0.35">
      <c r="B380"/>
      <c r="C380"/>
      <c r="D380"/>
      <c r="E380"/>
    </row>
    <row r="381" spans="2:5" x14ac:dyDescent="0.35">
      <c r="B381"/>
      <c r="C381"/>
      <c r="D381"/>
      <c r="E381"/>
    </row>
    <row r="382" spans="2:5" x14ac:dyDescent="0.35">
      <c r="B382"/>
      <c r="C382"/>
      <c r="D382"/>
      <c r="E382"/>
    </row>
    <row r="383" spans="2:5" x14ac:dyDescent="0.35">
      <c r="B383"/>
      <c r="C383"/>
      <c r="D383"/>
      <c r="E383"/>
    </row>
    <row r="384" spans="2:5" x14ac:dyDescent="0.35">
      <c r="B384"/>
      <c r="C384"/>
      <c r="D384"/>
      <c r="E384"/>
    </row>
    <row r="385" spans="2:5" x14ac:dyDescent="0.35">
      <c r="B385"/>
      <c r="C385"/>
      <c r="D385"/>
      <c r="E385"/>
    </row>
    <row r="386" spans="2:5" x14ac:dyDescent="0.35">
      <c r="B386"/>
      <c r="C386"/>
      <c r="D386"/>
      <c r="E386"/>
    </row>
    <row r="387" spans="2:5" x14ac:dyDescent="0.35">
      <c r="B387"/>
      <c r="C387"/>
      <c r="D387"/>
      <c r="E387"/>
    </row>
    <row r="388" spans="2:5" x14ac:dyDescent="0.35">
      <c r="B388"/>
      <c r="C388"/>
      <c r="D388"/>
      <c r="E388"/>
    </row>
    <row r="389" spans="2:5" x14ac:dyDescent="0.35">
      <c r="B389"/>
      <c r="C389"/>
      <c r="D389"/>
      <c r="E389"/>
    </row>
    <row r="390" spans="2:5" x14ac:dyDescent="0.35">
      <c r="B390"/>
      <c r="C390"/>
      <c r="D390"/>
      <c r="E390"/>
    </row>
    <row r="391" spans="2:5" x14ac:dyDescent="0.35">
      <c r="B391"/>
      <c r="C391"/>
      <c r="D391"/>
      <c r="E391"/>
    </row>
    <row r="392" spans="2:5" x14ac:dyDescent="0.35">
      <c r="B392"/>
      <c r="C392"/>
      <c r="D392"/>
      <c r="E392"/>
    </row>
    <row r="393" spans="2:5" x14ac:dyDescent="0.35">
      <c r="B393"/>
      <c r="C393"/>
      <c r="D393"/>
      <c r="E393"/>
    </row>
    <row r="394" spans="2:5" x14ac:dyDescent="0.35">
      <c r="B394"/>
      <c r="C394"/>
      <c r="D394"/>
      <c r="E394"/>
    </row>
    <row r="395" spans="2:5" x14ac:dyDescent="0.35">
      <c r="B395"/>
      <c r="C395"/>
      <c r="D395"/>
      <c r="E395"/>
    </row>
    <row r="396" spans="2:5" x14ac:dyDescent="0.35">
      <c r="B396"/>
      <c r="C396"/>
      <c r="D396"/>
      <c r="E396"/>
    </row>
    <row r="397" spans="2:5" x14ac:dyDescent="0.35">
      <c r="B397"/>
      <c r="C397"/>
      <c r="D397"/>
      <c r="E397"/>
    </row>
    <row r="398" spans="2:5" x14ac:dyDescent="0.35">
      <c r="B398"/>
      <c r="C398"/>
      <c r="D398"/>
      <c r="E398"/>
    </row>
    <row r="399" spans="2:5" x14ac:dyDescent="0.35">
      <c r="B399"/>
      <c r="C399"/>
      <c r="D399"/>
      <c r="E399"/>
    </row>
    <row r="400" spans="2:5" x14ac:dyDescent="0.35">
      <c r="B400"/>
      <c r="C400"/>
      <c r="D400"/>
      <c r="E400"/>
    </row>
    <row r="401" spans="2:5" x14ac:dyDescent="0.35">
      <c r="B401"/>
      <c r="C401"/>
      <c r="D401"/>
      <c r="E401"/>
    </row>
    <row r="402" spans="2:5" x14ac:dyDescent="0.35">
      <c r="B402"/>
      <c r="C402"/>
      <c r="D402"/>
      <c r="E402"/>
    </row>
    <row r="403" spans="2:5" x14ac:dyDescent="0.35">
      <c r="B403"/>
      <c r="C403"/>
      <c r="D403"/>
      <c r="E403"/>
    </row>
    <row r="404" spans="2:5" x14ac:dyDescent="0.35">
      <c r="B404"/>
      <c r="C404"/>
      <c r="D404"/>
      <c r="E404"/>
    </row>
    <row r="405" spans="2:5" x14ac:dyDescent="0.35">
      <c r="B405"/>
      <c r="C405"/>
      <c r="D405"/>
      <c r="E405"/>
    </row>
    <row r="406" spans="2:5" x14ac:dyDescent="0.35">
      <c r="B406"/>
      <c r="C406"/>
      <c r="D406"/>
      <c r="E406"/>
    </row>
    <row r="407" spans="2:5" x14ac:dyDescent="0.35">
      <c r="B407"/>
      <c r="C407"/>
      <c r="D407"/>
      <c r="E407"/>
    </row>
    <row r="408" spans="2:5" x14ac:dyDescent="0.35">
      <c r="B408"/>
      <c r="C408"/>
      <c r="D408"/>
      <c r="E408"/>
    </row>
    <row r="409" spans="2:5" x14ac:dyDescent="0.35">
      <c r="B409"/>
      <c r="C409"/>
      <c r="D409"/>
      <c r="E409"/>
    </row>
    <row r="410" spans="2:5" x14ac:dyDescent="0.35">
      <c r="B410"/>
      <c r="C410"/>
      <c r="D410"/>
      <c r="E410"/>
    </row>
    <row r="411" spans="2:5" x14ac:dyDescent="0.35">
      <c r="B411"/>
      <c r="C411"/>
      <c r="D411"/>
      <c r="E411"/>
    </row>
    <row r="412" spans="2:5" x14ac:dyDescent="0.35">
      <c r="B412"/>
      <c r="C412"/>
      <c r="D412"/>
      <c r="E412"/>
    </row>
    <row r="413" spans="2:5" x14ac:dyDescent="0.35">
      <c r="B413"/>
      <c r="C413"/>
      <c r="D413"/>
      <c r="E413"/>
    </row>
    <row r="414" spans="2:5" x14ac:dyDescent="0.35">
      <c r="B414"/>
      <c r="C414"/>
      <c r="D414"/>
      <c r="E414"/>
    </row>
    <row r="415" spans="2:5" x14ac:dyDescent="0.35">
      <c r="B415"/>
      <c r="C415"/>
      <c r="D415"/>
      <c r="E415"/>
    </row>
    <row r="416" spans="2:5" x14ac:dyDescent="0.35">
      <c r="B416"/>
      <c r="C416"/>
      <c r="D416"/>
      <c r="E416"/>
    </row>
    <row r="417" spans="2:5" x14ac:dyDescent="0.35">
      <c r="B417"/>
      <c r="C417"/>
      <c r="D417"/>
      <c r="E417"/>
    </row>
    <row r="418" spans="2:5" x14ac:dyDescent="0.35">
      <c r="B418"/>
      <c r="C418"/>
      <c r="D418"/>
      <c r="E418"/>
    </row>
    <row r="419" spans="2:5" x14ac:dyDescent="0.35">
      <c r="B419"/>
      <c r="C419"/>
      <c r="D419"/>
      <c r="E419"/>
    </row>
    <row r="420" spans="2:5" x14ac:dyDescent="0.35">
      <c r="B420"/>
      <c r="C420"/>
      <c r="D420"/>
      <c r="E420"/>
    </row>
    <row r="421" spans="2:5" x14ac:dyDescent="0.35">
      <c r="B421"/>
      <c r="C421"/>
      <c r="D421"/>
      <c r="E421"/>
    </row>
    <row r="422" spans="2:5" x14ac:dyDescent="0.35">
      <c r="B422"/>
      <c r="C422"/>
      <c r="D422"/>
      <c r="E422"/>
    </row>
    <row r="423" spans="2:5" x14ac:dyDescent="0.35">
      <c r="B423"/>
      <c r="C423"/>
      <c r="D423"/>
      <c r="E423"/>
    </row>
    <row r="424" spans="2:5" x14ac:dyDescent="0.35">
      <c r="B424"/>
      <c r="C424"/>
      <c r="D424"/>
      <c r="E424"/>
    </row>
    <row r="425" spans="2:5" x14ac:dyDescent="0.35">
      <c r="B425"/>
      <c r="C425"/>
      <c r="D425"/>
      <c r="E425"/>
    </row>
    <row r="426" spans="2:5" x14ac:dyDescent="0.35">
      <c r="B426"/>
      <c r="C426"/>
      <c r="D426"/>
      <c r="E426"/>
    </row>
    <row r="427" spans="2:5" x14ac:dyDescent="0.35">
      <c r="B427"/>
      <c r="C427"/>
      <c r="D427"/>
      <c r="E427"/>
    </row>
    <row r="428" spans="2:5" x14ac:dyDescent="0.35">
      <c r="B428"/>
      <c r="C428"/>
      <c r="D428"/>
      <c r="E428"/>
    </row>
    <row r="429" spans="2:5" x14ac:dyDescent="0.35">
      <c r="B429"/>
      <c r="C429"/>
      <c r="D429"/>
      <c r="E429"/>
    </row>
    <row r="430" spans="2:5" x14ac:dyDescent="0.35">
      <c r="B430"/>
      <c r="C430"/>
      <c r="D430"/>
      <c r="E430"/>
    </row>
    <row r="431" spans="2:5" x14ac:dyDescent="0.35">
      <c r="B431"/>
      <c r="C431"/>
      <c r="D431"/>
      <c r="E431"/>
    </row>
    <row r="432" spans="2:5" x14ac:dyDescent="0.35">
      <c r="B432"/>
      <c r="C432"/>
      <c r="D432"/>
      <c r="E432"/>
    </row>
    <row r="433" spans="2:5" x14ac:dyDescent="0.35">
      <c r="B433"/>
      <c r="C433"/>
      <c r="D433"/>
      <c r="E433"/>
    </row>
    <row r="434" spans="2:5" x14ac:dyDescent="0.35">
      <c r="B434"/>
      <c r="C434"/>
      <c r="D434"/>
      <c r="E434"/>
    </row>
    <row r="435" spans="2:5" x14ac:dyDescent="0.35">
      <c r="B435"/>
      <c r="C435"/>
      <c r="D435"/>
      <c r="E435"/>
    </row>
    <row r="436" spans="2:5" x14ac:dyDescent="0.35">
      <c r="B436"/>
      <c r="C436"/>
      <c r="D436"/>
      <c r="E436"/>
    </row>
    <row r="437" spans="2:5" x14ac:dyDescent="0.35">
      <c r="B437"/>
      <c r="C437"/>
      <c r="D437"/>
      <c r="E437"/>
    </row>
    <row r="438" spans="2:5" x14ac:dyDescent="0.35">
      <c r="B438"/>
      <c r="C438"/>
      <c r="D438"/>
      <c r="E438"/>
    </row>
    <row r="439" spans="2:5" x14ac:dyDescent="0.35">
      <c r="B439"/>
      <c r="C439"/>
      <c r="D439"/>
      <c r="E439"/>
    </row>
    <row r="440" spans="2:5" x14ac:dyDescent="0.35">
      <c r="B440"/>
      <c r="C440"/>
      <c r="D440"/>
      <c r="E440"/>
    </row>
    <row r="441" spans="2:5" x14ac:dyDescent="0.35">
      <c r="B441"/>
      <c r="C441"/>
      <c r="D441"/>
      <c r="E441"/>
    </row>
    <row r="442" spans="2:5" x14ac:dyDescent="0.35">
      <c r="B442"/>
      <c r="C442"/>
      <c r="D442"/>
      <c r="E442"/>
    </row>
    <row r="443" spans="2:5" x14ac:dyDescent="0.35">
      <c r="B443"/>
      <c r="C443"/>
      <c r="D443"/>
      <c r="E443"/>
    </row>
    <row r="444" spans="2:5" x14ac:dyDescent="0.35">
      <c r="B444"/>
      <c r="C444"/>
      <c r="D444"/>
      <c r="E444"/>
    </row>
    <row r="445" spans="2:5" x14ac:dyDescent="0.35">
      <c r="B445"/>
      <c r="C445"/>
      <c r="D445"/>
      <c r="E445"/>
    </row>
    <row r="446" spans="2:5" x14ac:dyDescent="0.35">
      <c r="B446"/>
      <c r="C446"/>
      <c r="D446"/>
      <c r="E446"/>
    </row>
    <row r="447" spans="2:5" x14ac:dyDescent="0.35">
      <c r="B447"/>
      <c r="C447"/>
      <c r="D447"/>
      <c r="E447"/>
    </row>
    <row r="448" spans="2:5" x14ac:dyDescent="0.35">
      <c r="B448"/>
      <c r="C448"/>
      <c r="D448"/>
      <c r="E448"/>
    </row>
    <row r="449" spans="2:5" x14ac:dyDescent="0.35">
      <c r="B449"/>
      <c r="C449"/>
      <c r="D449"/>
      <c r="E449"/>
    </row>
    <row r="450" spans="2:5" x14ac:dyDescent="0.35">
      <c r="B450"/>
      <c r="C450"/>
      <c r="D450"/>
      <c r="E450"/>
    </row>
    <row r="451" spans="2:5" x14ac:dyDescent="0.35">
      <c r="B451"/>
      <c r="C451"/>
      <c r="D451"/>
      <c r="E451"/>
    </row>
    <row r="452" spans="2:5" x14ac:dyDescent="0.35">
      <c r="B452"/>
      <c r="C452"/>
      <c r="D452"/>
      <c r="E452"/>
    </row>
    <row r="453" spans="2:5" x14ac:dyDescent="0.35">
      <c r="B453"/>
      <c r="C453"/>
      <c r="D453"/>
      <c r="E453"/>
    </row>
    <row r="454" spans="2:5" x14ac:dyDescent="0.35">
      <c r="B454"/>
      <c r="C454"/>
      <c r="D454"/>
      <c r="E454"/>
    </row>
    <row r="455" spans="2:5" x14ac:dyDescent="0.35">
      <c r="B455"/>
      <c r="C455"/>
      <c r="D455"/>
      <c r="E455"/>
    </row>
    <row r="456" spans="2:5" x14ac:dyDescent="0.35">
      <c r="B456"/>
      <c r="C456"/>
      <c r="D456"/>
      <c r="E456"/>
    </row>
    <row r="457" spans="2:5" x14ac:dyDescent="0.35">
      <c r="B457"/>
      <c r="C457"/>
      <c r="D457"/>
      <c r="E457"/>
    </row>
    <row r="458" spans="2:5" x14ac:dyDescent="0.35">
      <c r="B458"/>
      <c r="C458"/>
      <c r="D458"/>
      <c r="E458"/>
    </row>
    <row r="459" spans="2:5" x14ac:dyDescent="0.35">
      <c r="B459"/>
      <c r="C459"/>
      <c r="D459"/>
      <c r="E459"/>
    </row>
    <row r="460" spans="2:5" x14ac:dyDescent="0.35">
      <c r="B460"/>
      <c r="C460"/>
      <c r="D460"/>
      <c r="E460"/>
    </row>
    <row r="461" spans="2:5" x14ac:dyDescent="0.35">
      <c r="B461"/>
      <c r="C461"/>
      <c r="D461"/>
      <c r="E461"/>
    </row>
    <row r="462" spans="2:5" x14ac:dyDescent="0.35">
      <c r="B462"/>
      <c r="C462"/>
      <c r="D462"/>
      <c r="E462"/>
    </row>
    <row r="463" spans="2:5" x14ac:dyDescent="0.35">
      <c r="B463"/>
      <c r="C463"/>
      <c r="D463"/>
      <c r="E463"/>
    </row>
    <row r="464" spans="2:5" x14ac:dyDescent="0.35">
      <c r="B464"/>
      <c r="C464"/>
      <c r="D464"/>
      <c r="E464"/>
    </row>
    <row r="465" spans="2:5" x14ac:dyDescent="0.35">
      <c r="B465"/>
      <c r="C465"/>
      <c r="D465"/>
      <c r="E465"/>
    </row>
    <row r="466" spans="2:5" x14ac:dyDescent="0.35">
      <c r="B466"/>
      <c r="C466"/>
      <c r="D466"/>
      <c r="E466"/>
    </row>
    <row r="467" spans="2:5" x14ac:dyDescent="0.35">
      <c r="B467"/>
      <c r="C467"/>
      <c r="D467"/>
      <c r="E467"/>
    </row>
    <row r="468" spans="2:5" x14ac:dyDescent="0.35">
      <c r="B468"/>
      <c r="C468"/>
      <c r="D468"/>
      <c r="E468"/>
    </row>
    <row r="469" spans="2:5" x14ac:dyDescent="0.35">
      <c r="B469"/>
      <c r="C469"/>
      <c r="D469"/>
      <c r="E469"/>
    </row>
    <row r="470" spans="2:5" x14ac:dyDescent="0.35">
      <c r="B470"/>
      <c r="C470"/>
      <c r="D470"/>
      <c r="E470"/>
    </row>
    <row r="471" spans="2:5" x14ac:dyDescent="0.35">
      <c r="B471"/>
      <c r="C471"/>
      <c r="D471"/>
      <c r="E471"/>
    </row>
    <row r="472" spans="2:5" x14ac:dyDescent="0.35">
      <c r="B472"/>
      <c r="C472"/>
      <c r="D472"/>
      <c r="E472"/>
    </row>
    <row r="473" spans="2:5" x14ac:dyDescent="0.35">
      <c r="B473"/>
      <c r="C473"/>
      <c r="D473"/>
      <c r="E473"/>
    </row>
    <row r="474" spans="2:5" x14ac:dyDescent="0.35">
      <c r="B474"/>
      <c r="C474"/>
      <c r="D474"/>
      <c r="E474"/>
    </row>
    <row r="475" spans="2:5" x14ac:dyDescent="0.35">
      <c r="B475"/>
      <c r="C475"/>
      <c r="D475"/>
      <c r="E475"/>
    </row>
    <row r="476" spans="2:5" x14ac:dyDescent="0.35">
      <c r="B476"/>
      <c r="C476"/>
      <c r="D476"/>
      <c r="E476"/>
    </row>
    <row r="477" spans="2:5" x14ac:dyDescent="0.35">
      <c r="B477"/>
      <c r="C477"/>
      <c r="D477"/>
      <c r="E477"/>
    </row>
    <row r="478" spans="2:5" x14ac:dyDescent="0.35">
      <c r="B478"/>
      <c r="C478"/>
      <c r="D478"/>
      <c r="E478"/>
    </row>
    <row r="479" spans="2:5" x14ac:dyDescent="0.35">
      <c r="B479"/>
      <c r="C479"/>
      <c r="D479"/>
      <c r="E479"/>
    </row>
    <row r="480" spans="2:5" x14ac:dyDescent="0.35">
      <c r="B480"/>
      <c r="C480"/>
      <c r="D480"/>
      <c r="E480"/>
    </row>
    <row r="481" spans="2:5" x14ac:dyDescent="0.35">
      <c r="B481"/>
      <c r="C481"/>
      <c r="D481"/>
      <c r="E481"/>
    </row>
    <row r="482" spans="2:5" x14ac:dyDescent="0.35">
      <c r="B482"/>
      <c r="C482"/>
      <c r="D482"/>
      <c r="E482"/>
    </row>
    <row r="483" spans="2:5" x14ac:dyDescent="0.35">
      <c r="B483"/>
      <c r="C483"/>
      <c r="D483"/>
      <c r="E483"/>
    </row>
    <row r="484" spans="2:5" x14ac:dyDescent="0.35">
      <c r="B484"/>
      <c r="C484"/>
      <c r="D484"/>
      <c r="E484"/>
    </row>
    <row r="485" spans="2:5" x14ac:dyDescent="0.35">
      <c r="B485"/>
      <c r="C485"/>
      <c r="D485"/>
      <c r="E485"/>
    </row>
    <row r="486" spans="2:5" x14ac:dyDescent="0.35">
      <c r="B486"/>
      <c r="C486"/>
      <c r="D486"/>
      <c r="E486"/>
    </row>
    <row r="487" spans="2:5" x14ac:dyDescent="0.35">
      <c r="B487"/>
      <c r="C487"/>
      <c r="D487"/>
      <c r="E487"/>
    </row>
    <row r="488" spans="2:5" x14ac:dyDescent="0.35">
      <c r="B488"/>
      <c r="C488"/>
      <c r="D488"/>
      <c r="E488"/>
    </row>
    <row r="489" spans="2:5" x14ac:dyDescent="0.35">
      <c r="B489"/>
      <c r="C489"/>
      <c r="D489"/>
      <c r="E489"/>
    </row>
    <row r="490" spans="2:5" x14ac:dyDescent="0.35">
      <c r="B490"/>
      <c r="C490"/>
      <c r="D490"/>
      <c r="E490"/>
    </row>
    <row r="491" spans="2:5" x14ac:dyDescent="0.35">
      <c r="B491"/>
      <c r="C491"/>
      <c r="D491"/>
      <c r="E491"/>
    </row>
    <row r="492" spans="2:5" x14ac:dyDescent="0.35">
      <c r="B492"/>
      <c r="C492"/>
      <c r="D492"/>
      <c r="E492"/>
    </row>
    <row r="493" spans="2:5" x14ac:dyDescent="0.35">
      <c r="B493"/>
      <c r="C493"/>
      <c r="D493"/>
      <c r="E493"/>
    </row>
    <row r="494" spans="2:5" x14ac:dyDescent="0.35">
      <c r="B494"/>
      <c r="C494"/>
      <c r="D494"/>
      <c r="E494"/>
    </row>
    <row r="495" spans="2:5" x14ac:dyDescent="0.35">
      <c r="B495"/>
      <c r="C495"/>
      <c r="D495"/>
      <c r="E495"/>
    </row>
    <row r="496" spans="2:5" x14ac:dyDescent="0.35">
      <c r="B496"/>
      <c r="C496"/>
      <c r="D496"/>
      <c r="E496"/>
    </row>
    <row r="497" spans="2:5" x14ac:dyDescent="0.35">
      <c r="B497"/>
      <c r="C497"/>
      <c r="D497"/>
      <c r="E497"/>
    </row>
    <row r="498" spans="2:5" x14ac:dyDescent="0.35">
      <c r="B498"/>
      <c r="C498"/>
      <c r="D498"/>
      <c r="E498"/>
    </row>
    <row r="499" spans="2:5" x14ac:dyDescent="0.35">
      <c r="B499"/>
      <c r="C499"/>
      <c r="D499"/>
      <c r="E499"/>
    </row>
    <row r="500" spans="2:5" x14ac:dyDescent="0.35">
      <c r="B500"/>
      <c r="C500"/>
      <c r="D500"/>
      <c r="E500"/>
    </row>
    <row r="501" spans="2:5" x14ac:dyDescent="0.35">
      <c r="B501"/>
      <c r="C501"/>
      <c r="D501"/>
      <c r="E501"/>
    </row>
    <row r="502" spans="2:5" x14ac:dyDescent="0.35">
      <c r="B502"/>
      <c r="C502"/>
      <c r="D502"/>
      <c r="E502"/>
    </row>
    <row r="503" spans="2:5" x14ac:dyDescent="0.35">
      <c r="B503"/>
      <c r="C503"/>
      <c r="D503"/>
      <c r="E503"/>
    </row>
    <row r="504" spans="2:5" x14ac:dyDescent="0.35">
      <c r="B504"/>
      <c r="C504"/>
      <c r="D504"/>
      <c r="E504"/>
    </row>
    <row r="505" spans="2:5" x14ac:dyDescent="0.35">
      <c r="B505"/>
      <c r="C505"/>
      <c r="D505"/>
      <c r="E505"/>
    </row>
    <row r="506" spans="2:5" x14ac:dyDescent="0.35">
      <c r="B506"/>
      <c r="C506"/>
      <c r="D506"/>
      <c r="E506"/>
    </row>
    <row r="507" spans="2:5" x14ac:dyDescent="0.35">
      <c r="B507"/>
      <c r="C507"/>
      <c r="D507"/>
      <c r="E507"/>
    </row>
    <row r="508" spans="2:5" x14ac:dyDescent="0.35">
      <c r="B508"/>
      <c r="C508"/>
      <c r="D508"/>
      <c r="E508"/>
    </row>
    <row r="509" spans="2:5" x14ac:dyDescent="0.35">
      <c r="B509"/>
      <c r="C509"/>
      <c r="D509"/>
      <c r="E509"/>
    </row>
    <row r="510" spans="2:5" x14ac:dyDescent="0.35">
      <c r="B510"/>
      <c r="C510"/>
      <c r="D510"/>
      <c r="E510"/>
    </row>
    <row r="511" spans="2:5" x14ac:dyDescent="0.35">
      <c r="B511"/>
      <c r="C511"/>
      <c r="D511"/>
      <c r="E511"/>
    </row>
    <row r="512" spans="2:5" x14ac:dyDescent="0.35">
      <c r="B512"/>
      <c r="C512"/>
      <c r="D512"/>
      <c r="E512"/>
    </row>
    <row r="513" spans="2:5" x14ac:dyDescent="0.35">
      <c r="B513"/>
      <c r="C513"/>
      <c r="D513"/>
      <c r="E513"/>
    </row>
    <row r="514" spans="2:5" x14ac:dyDescent="0.35">
      <c r="B514"/>
      <c r="C514"/>
      <c r="D514"/>
      <c r="E514"/>
    </row>
    <row r="515" spans="2:5" x14ac:dyDescent="0.35">
      <c r="B515"/>
      <c r="C515"/>
      <c r="D515"/>
      <c r="E515"/>
    </row>
    <row r="516" spans="2:5" x14ac:dyDescent="0.35">
      <c r="B516"/>
      <c r="C516"/>
      <c r="D516"/>
      <c r="E516"/>
    </row>
    <row r="517" spans="2:5" x14ac:dyDescent="0.35">
      <c r="B517"/>
      <c r="C517"/>
      <c r="D517"/>
      <c r="E517"/>
    </row>
    <row r="518" spans="2:5" x14ac:dyDescent="0.35">
      <c r="B518"/>
      <c r="C518"/>
      <c r="D518"/>
      <c r="E518"/>
    </row>
    <row r="519" spans="2:5" x14ac:dyDescent="0.35">
      <c r="B519"/>
      <c r="C519"/>
      <c r="D519"/>
      <c r="E519"/>
    </row>
    <row r="520" spans="2:5" x14ac:dyDescent="0.35">
      <c r="B520"/>
      <c r="C520"/>
      <c r="D520"/>
      <c r="E520"/>
    </row>
    <row r="521" spans="2:5" x14ac:dyDescent="0.35">
      <c r="B521"/>
      <c r="C521"/>
      <c r="D521"/>
      <c r="E521"/>
    </row>
    <row r="522" spans="2:5" x14ac:dyDescent="0.35">
      <c r="B522"/>
      <c r="C522"/>
      <c r="D522"/>
      <c r="E522"/>
    </row>
    <row r="523" spans="2:5" x14ac:dyDescent="0.35">
      <c r="B523"/>
      <c r="C523"/>
      <c r="D523"/>
      <c r="E523"/>
    </row>
    <row r="524" spans="2:5" x14ac:dyDescent="0.35">
      <c r="B524"/>
      <c r="C524"/>
      <c r="D524"/>
      <c r="E524"/>
    </row>
    <row r="525" spans="2:5" x14ac:dyDescent="0.35">
      <c r="B525"/>
      <c r="C525"/>
      <c r="D525"/>
      <c r="E525"/>
    </row>
    <row r="526" spans="2:5" x14ac:dyDescent="0.35">
      <c r="B526"/>
      <c r="C526"/>
      <c r="D526"/>
      <c r="E526"/>
    </row>
    <row r="527" spans="2:5" x14ac:dyDescent="0.35">
      <c r="B527"/>
      <c r="C527"/>
      <c r="D527"/>
      <c r="E527"/>
    </row>
    <row r="528" spans="2:5" x14ac:dyDescent="0.35">
      <c r="B528"/>
      <c r="C528"/>
      <c r="D528"/>
      <c r="E528"/>
    </row>
    <row r="529" spans="2:5" x14ac:dyDescent="0.35">
      <c r="B529"/>
      <c r="C529"/>
      <c r="D529"/>
      <c r="E529"/>
    </row>
    <row r="530" spans="2:5" x14ac:dyDescent="0.35">
      <c r="B530"/>
      <c r="C530"/>
      <c r="D530"/>
      <c r="E530"/>
    </row>
    <row r="531" spans="2:5" x14ac:dyDescent="0.35">
      <c r="B531"/>
      <c r="C531"/>
      <c r="D531"/>
      <c r="E531"/>
    </row>
    <row r="532" spans="2:5" x14ac:dyDescent="0.35">
      <c r="B532"/>
      <c r="C532"/>
      <c r="D532"/>
      <c r="E532"/>
    </row>
    <row r="533" spans="2:5" x14ac:dyDescent="0.35">
      <c r="B533"/>
      <c r="C533"/>
      <c r="D533"/>
      <c r="E533"/>
    </row>
    <row r="534" spans="2:5" x14ac:dyDescent="0.35">
      <c r="B534"/>
      <c r="C534"/>
      <c r="D534"/>
      <c r="E534"/>
    </row>
    <row r="535" spans="2:5" x14ac:dyDescent="0.35">
      <c r="B535"/>
      <c r="C535"/>
      <c r="D535"/>
      <c r="E535"/>
    </row>
    <row r="536" spans="2:5" x14ac:dyDescent="0.35">
      <c r="B536"/>
      <c r="C536"/>
      <c r="D536"/>
      <c r="E536"/>
    </row>
    <row r="537" spans="2:5" x14ac:dyDescent="0.35">
      <c r="B537"/>
      <c r="C537"/>
      <c r="D537"/>
      <c r="E537"/>
    </row>
    <row r="538" spans="2:5" x14ac:dyDescent="0.35">
      <c r="B538"/>
      <c r="C538"/>
      <c r="D538"/>
      <c r="E538"/>
    </row>
    <row r="539" spans="2:5" x14ac:dyDescent="0.35">
      <c r="B539"/>
      <c r="C539"/>
      <c r="D539"/>
      <c r="E539"/>
    </row>
    <row r="540" spans="2:5" x14ac:dyDescent="0.35">
      <c r="B540"/>
      <c r="C540"/>
      <c r="D540"/>
      <c r="E540"/>
    </row>
    <row r="541" spans="2:5" x14ac:dyDescent="0.35">
      <c r="B541"/>
      <c r="C541"/>
      <c r="D541"/>
      <c r="E541"/>
    </row>
    <row r="542" spans="2:5" x14ac:dyDescent="0.35">
      <c r="B542"/>
      <c r="C542"/>
      <c r="D542"/>
      <c r="E542"/>
    </row>
    <row r="543" spans="2:5" x14ac:dyDescent="0.35">
      <c r="B543"/>
      <c r="C543"/>
      <c r="D543"/>
      <c r="E543"/>
    </row>
    <row r="544" spans="2:5" x14ac:dyDescent="0.35">
      <c r="B544"/>
      <c r="C544"/>
      <c r="D544"/>
      <c r="E544"/>
    </row>
    <row r="545" spans="2:5" x14ac:dyDescent="0.35">
      <c r="B545"/>
      <c r="C545"/>
      <c r="D545"/>
      <c r="E545"/>
    </row>
    <row r="546" spans="2:5" x14ac:dyDescent="0.35">
      <c r="B546"/>
      <c r="C546"/>
      <c r="D546"/>
      <c r="E546"/>
    </row>
    <row r="547" spans="2:5" x14ac:dyDescent="0.35">
      <c r="B547"/>
      <c r="C547"/>
      <c r="D547"/>
      <c r="E547"/>
    </row>
    <row r="548" spans="2:5" x14ac:dyDescent="0.35">
      <c r="B548"/>
      <c r="C548"/>
      <c r="D548"/>
      <c r="E548"/>
    </row>
    <row r="549" spans="2:5" x14ac:dyDescent="0.35">
      <c r="B549"/>
      <c r="C549"/>
      <c r="D549"/>
      <c r="E549"/>
    </row>
    <row r="550" spans="2:5" x14ac:dyDescent="0.35">
      <c r="B550"/>
      <c r="C550"/>
      <c r="D550"/>
      <c r="E550"/>
    </row>
    <row r="551" spans="2:5" x14ac:dyDescent="0.35">
      <c r="B551"/>
      <c r="C551"/>
      <c r="D551"/>
      <c r="E551"/>
    </row>
    <row r="552" spans="2:5" x14ac:dyDescent="0.35">
      <c r="B552"/>
      <c r="C552"/>
      <c r="D552"/>
      <c r="E552"/>
    </row>
    <row r="553" spans="2:5" x14ac:dyDescent="0.35">
      <c r="B553"/>
      <c r="C553"/>
      <c r="D553"/>
      <c r="E553"/>
    </row>
    <row r="554" spans="2:5" x14ac:dyDescent="0.35">
      <c r="B554"/>
      <c r="C554"/>
      <c r="D554"/>
      <c r="E554"/>
    </row>
    <row r="555" spans="2:5" x14ac:dyDescent="0.35">
      <c r="B555"/>
      <c r="C555"/>
      <c r="D555"/>
      <c r="E555"/>
    </row>
    <row r="556" spans="2:5" x14ac:dyDescent="0.35">
      <c r="B556"/>
      <c r="C556"/>
      <c r="D556"/>
      <c r="E556"/>
    </row>
    <row r="557" spans="2:5" x14ac:dyDescent="0.35">
      <c r="B557"/>
      <c r="C557"/>
      <c r="D557"/>
      <c r="E557"/>
    </row>
    <row r="558" spans="2:5" x14ac:dyDescent="0.35">
      <c r="B558"/>
      <c r="C558"/>
      <c r="D558"/>
      <c r="E558"/>
    </row>
    <row r="559" spans="2:5" x14ac:dyDescent="0.35">
      <c r="B559"/>
      <c r="C559"/>
      <c r="D559"/>
      <c r="E559"/>
    </row>
    <row r="560" spans="2:5" x14ac:dyDescent="0.35">
      <c r="B560"/>
      <c r="C560"/>
      <c r="D560"/>
      <c r="E560"/>
    </row>
    <row r="561" spans="2:5" x14ac:dyDescent="0.35">
      <c r="B561"/>
      <c r="C561"/>
      <c r="D561"/>
      <c r="E561"/>
    </row>
    <row r="562" spans="2:5" x14ac:dyDescent="0.35">
      <c r="B562"/>
      <c r="C562"/>
      <c r="D562"/>
      <c r="E562"/>
    </row>
    <row r="563" spans="2:5" x14ac:dyDescent="0.35">
      <c r="B563"/>
      <c r="C563"/>
      <c r="D563"/>
      <c r="E563"/>
    </row>
    <row r="564" spans="2:5" x14ac:dyDescent="0.35">
      <c r="B564"/>
      <c r="C564"/>
      <c r="D564"/>
      <c r="E564"/>
    </row>
    <row r="565" spans="2:5" x14ac:dyDescent="0.35">
      <c r="B565"/>
      <c r="C565"/>
      <c r="D565"/>
      <c r="E565"/>
    </row>
    <row r="566" spans="2:5" x14ac:dyDescent="0.35">
      <c r="B566"/>
      <c r="C566"/>
      <c r="D566"/>
      <c r="E566"/>
    </row>
    <row r="567" spans="2:5" x14ac:dyDescent="0.35">
      <c r="B567"/>
      <c r="C567"/>
      <c r="D567"/>
      <c r="E567"/>
    </row>
    <row r="568" spans="2:5" x14ac:dyDescent="0.35">
      <c r="B568"/>
      <c r="C568"/>
      <c r="D568"/>
      <c r="E568"/>
    </row>
    <row r="569" spans="2:5" x14ac:dyDescent="0.35">
      <c r="B569"/>
      <c r="C569"/>
      <c r="D569"/>
      <c r="E569"/>
    </row>
    <row r="570" spans="2:5" x14ac:dyDescent="0.35">
      <c r="B570"/>
      <c r="C570"/>
      <c r="D570"/>
      <c r="E570"/>
    </row>
    <row r="571" spans="2:5" x14ac:dyDescent="0.35">
      <c r="B571"/>
      <c r="C571"/>
      <c r="D571"/>
      <c r="E571"/>
    </row>
    <row r="572" spans="2:5" x14ac:dyDescent="0.35">
      <c r="B572"/>
      <c r="C572"/>
      <c r="D572"/>
      <c r="E572"/>
    </row>
    <row r="573" spans="2:5" x14ac:dyDescent="0.35">
      <c r="B573"/>
      <c r="C573"/>
      <c r="D573"/>
      <c r="E573"/>
    </row>
    <row r="574" spans="2:5" x14ac:dyDescent="0.35">
      <c r="B574"/>
      <c r="C574"/>
      <c r="D574"/>
      <c r="E574"/>
    </row>
    <row r="575" spans="2:5" x14ac:dyDescent="0.35">
      <c r="B575"/>
      <c r="C575"/>
      <c r="D575"/>
      <c r="E575"/>
    </row>
    <row r="576" spans="2:5" x14ac:dyDescent="0.35">
      <c r="B576"/>
      <c r="C576"/>
      <c r="D576"/>
      <c r="E576"/>
    </row>
    <row r="577" spans="2:5" x14ac:dyDescent="0.35">
      <c r="B577"/>
      <c r="C577"/>
      <c r="D577"/>
      <c r="E577"/>
    </row>
    <row r="578" spans="2:5" x14ac:dyDescent="0.35">
      <c r="B578"/>
      <c r="C578"/>
      <c r="D578"/>
      <c r="E578"/>
    </row>
    <row r="579" spans="2:5" x14ac:dyDescent="0.35">
      <c r="B579"/>
      <c r="C579"/>
      <c r="D579"/>
      <c r="E579"/>
    </row>
    <row r="580" spans="2:5" x14ac:dyDescent="0.35">
      <c r="B580"/>
      <c r="C580"/>
      <c r="D580"/>
      <c r="E580"/>
    </row>
    <row r="581" spans="2:5" x14ac:dyDescent="0.35">
      <c r="B581"/>
      <c r="C581"/>
      <c r="D581"/>
      <c r="E581"/>
    </row>
    <row r="582" spans="2:5" x14ac:dyDescent="0.35">
      <c r="B582"/>
      <c r="C582"/>
      <c r="D582"/>
      <c r="E582"/>
    </row>
    <row r="583" spans="2:5" x14ac:dyDescent="0.35">
      <c r="B583"/>
      <c r="C583"/>
      <c r="D583"/>
      <c r="E583"/>
    </row>
    <row r="584" spans="2:5" x14ac:dyDescent="0.35">
      <c r="B584"/>
      <c r="C584"/>
      <c r="D584"/>
      <c r="E584"/>
    </row>
    <row r="585" spans="2:5" x14ac:dyDescent="0.35">
      <c r="B585"/>
      <c r="C585"/>
      <c r="D585"/>
      <c r="E585"/>
    </row>
    <row r="586" spans="2:5" x14ac:dyDescent="0.35">
      <c r="B586"/>
      <c r="C586"/>
      <c r="D586"/>
      <c r="E586"/>
    </row>
    <row r="587" spans="2:5" x14ac:dyDescent="0.35">
      <c r="B587"/>
      <c r="C587"/>
      <c r="D587"/>
      <c r="E587"/>
    </row>
    <row r="588" spans="2:5" x14ac:dyDescent="0.35">
      <c r="B588"/>
      <c r="C588"/>
      <c r="D588"/>
      <c r="E588"/>
    </row>
    <row r="589" spans="2:5" x14ac:dyDescent="0.35">
      <c r="B589"/>
      <c r="C589"/>
      <c r="D589"/>
      <c r="E589"/>
    </row>
    <row r="590" spans="2:5" x14ac:dyDescent="0.35">
      <c r="B590"/>
      <c r="C590"/>
      <c r="D590"/>
      <c r="E590"/>
    </row>
    <row r="591" spans="2:5" x14ac:dyDescent="0.35">
      <c r="B591"/>
      <c r="C591"/>
      <c r="D591"/>
      <c r="E591"/>
    </row>
    <row r="592" spans="2:5" x14ac:dyDescent="0.35">
      <c r="B592"/>
      <c r="C592"/>
      <c r="D592"/>
      <c r="E592"/>
    </row>
    <row r="593" spans="2:5" x14ac:dyDescent="0.35">
      <c r="B593"/>
      <c r="C593"/>
      <c r="D593"/>
      <c r="E593"/>
    </row>
    <row r="594" spans="2:5" x14ac:dyDescent="0.35">
      <c r="B594"/>
      <c r="C594"/>
      <c r="D594"/>
      <c r="E594"/>
    </row>
    <row r="595" spans="2:5" x14ac:dyDescent="0.35">
      <c r="B595"/>
      <c r="C595"/>
      <c r="D595"/>
      <c r="E595"/>
    </row>
    <row r="596" spans="2:5" x14ac:dyDescent="0.35">
      <c r="B596"/>
      <c r="C596"/>
      <c r="D596"/>
      <c r="E596"/>
    </row>
    <row r="597" spans="2:5" x14ac:dyDescent="0.35">
      <c r="B597"/>
      <c r="C597"/>
      <c r="D597"/>
      <c r="E597"/>
    </row>
    <row r="598" spans="2:5" x14ac:dyDescent="0.35">
      <c r="B598"/>
      <c r="C598"/>
      <c r="D598"/>
      <c r="E598"/>
    </row>
    <row r="599" spans="2:5" x14ac:dyDescent="0.35">
      <c r="B599"/>
      <c r="C599"/>
      <c r="D599"/>
      <c r="E599"/>
    </row>
    <row r="600" spans="2:5" x14ac:dyDescent="0.35">
      <c r="B600"/>
      <c r="C600"/>
      <c r="D600"/>
      <c r="E600"/>
    </row>
    <row r="601" spans="2:5" x14ac:dyDescent="0.35">
      <c r="B601"/>
      <c r="C601"/>
      <c r="D601"/>
      <c r="E601"/>
    </row>
    <row r="602" spans="2:5" x14ac:dyDescent="0.35">
      <c r="B602"/>
      <c r="C602"/>
      <c r="D602"/>
      <c r="E602"/>
    </row>
    <row r="603" spans="2:5" x14ac:dyDescent="0.35">
      <c r="B603"/>
      <c r="C603"/>
      <c r="D603"/>
      <c r="E603"/>
    </row>
    <row r="604" spans="2:5" x14ac:dyDescent="0.35">
      <c r="B604"/>
      <c r="C604"/>
      <c r="D604"/>
      <c r="E604"/>
    </row>
    <row r="605" spans="2:5" x14ac:dyDescent="0.35">
      <c r="B605"/>
      <c r="C605"/>
      <c r="D605"/>
      <c r="E605"/>
    </row>
    <row r="606" spans="2:5" x14ac:dyDescent="0.35">
      <c r="B606"/>
      <c r="C606"/>
      <c r="D606"/>
      <c r="E606"/>
    </row>
    <row r="607" spans="2:5" x14ac:dyDescent="0.35">
      <c r="B607"/>
      <c r="C607"/>
      <c r="D607"/>
      <c r="E607"/>
    </row>
    <row r="608" spans="2:5" x14ac:dyDescent="0.35">
      <c r="B608"/>
      <c r="C608"/>
      <c r="D608"/>
      <c r="E608"/>
    </row>
    <row r="609" spans="2:5" x14ac:dyDescent="0.35">
      <c r="B609"/>
      <c r="C609"/>
      <c r="D609"/>
      <c r="E609"/>
    </row>
    <row r="610" spans="2:5" x14ac:dyDescent="0.35">
      <c r="B610"/>
      <c r="C610"/>
      <c r="D610"/>
      <c r="E610"/>
    </row>
    <row r="611" spans="2:5" x14ac:dyDescent="0.35">
      <c r="B611"/>
      <c r="C611"/>
      <c r="D611"/>
      <c r="E611"/>
    </row>
    <row r="612" spans="2:5" x14ac:dyDescent="0.35">
      <c r="B612"/>
      <c r="C612"/>
      <c r="D612"/>
      <c r="E612"/>
    </row>
    <row r="613" spans="2:5" x14ac:dyDescent="0.35">
      <c r="B613"/>
      <c r="C613"/>
      <c r="D613"/>
      <c r="E613"/>
    </row>
    <row r="614" spans="2:5" x14ac:dyDescent="0.35">
      <c r="B614"/>
      <c r="C614"/>
      <c r="D614"/>
      <c r="E614"/>
    </row>
    <row r="615" spans="2:5" x14ac:dyDescent="0.35">
      <c r="B615"/>
      <c r="C615"/>
      <c r="D615"/>
      <c r="E615"/>
    </row>
    <row r="616" spans="2:5" x14ac:dyDescent="0.35">
      <c r="B616"/>
      <c r="C616"/>
      <c r="D616"/>
      <c r="E616"/>
    </row>
    <row r="617" spans="2:5" x14ac:dyDescent="0.35">
      <c r="B617"/>
      <c r="C617"/>
      <c r="D617"/>
      <c r="E617"/>
    </row>
    <row r="618" spans="2:5" x14ac:dyDescent="0.35">
      <c r="B618"/>
      <c r="C618"/>
      <c r="D618"/>
      <c r="E618"/>
    </row>
    <row r="619" spans="2:5" x14ac:dyDescent="0.35">
      <c r="B619"/>
      <c r="C619"/>
      <c r="D619"/>
      <c r="E619"/>
    </row>
    <row r="620" spans="2:5" x14ac:dyDescent="0.35">
      <c r="B620"/>
      <c r="C620"/>
      <c r="D620"/>
      <c r="E620"/>
    </row>
    <row r="621" spans="2:5" x14ac:dyDescent="0.35">
      <c r="B621"/>
      <c r="C621"/>
      <c r="D621"/>
      <c r="E621"/>
    </row>
    <row r="622" spans="2:5" x14ac:dyDescent="0.35">
      <c r="B622"/>
      <c r="C622"/>
      <c r="D622"/>
      <c r="E622"/>
    </row>
    <row r="623" spans="2:5" x14ac:dyDescent="0.35">
      <c r="B623"/>
      <c r="C623"/>
      <c r="D623"/>
      <c r="E623"/>
    </row>
    <row r="624" spans="2:5" x14ac:dyDescent="0.35">
      <c r="B624"/>
      <c r="C624"/>
      <c r="D624"/>
      <c r="E624"/>
    </row>
    <row r="625" spans="2:5" x14ac:dyDescent="0.35">
      <c r="B625"/>
      <c r="C625"/>
      <c r="D625"/>
      <c r="E625"/>
    </row>
    <row r="626" spans="2:5" x14ac:dyDescent="0.35">
      <c r="B626"/>
      <c r="C626"/>
      <c r="D626"/>
      <c r="E626"/>
    </row>
    <row r="627" spans="2:5" x14ac:dyDescent="0.35">
      <c r="B627"/>
      <c r="C627"/>
      <c r="D627"/>
      <c r="E627"/>
    </row>
    <row r="628" spans="2:5" x14ac:dyDescent="0.35">
      <c r="B628"/>
      <c r="C628"/>
      <c r="D628"/>
      <c r="E628"/>
    </row>
    <row r="629" spans="2:5" x14ac:dyDescent="0.35">
      <c r="B629"/>
      <c r="C629"/>
      <c r="D629"/>
      <c r="E629"/>
    </row>
    <row r="630" spans="2:5" x14ac:dyDescent="0.35">
      <c r="B630"/>
      <c r="C630"/>
      <c r="D630"/>
      <c r="E630"/>
    </row>
    <row r="631" spans="2:5" x14ac:dyDescent="0.35">
      <c r="B631"/>
      <c r="C631"/>
      <c r="D631"/>
      <c r="E631"/>
    </row>
    <row r="632" spans="2:5" x14ac:dyDescent="0.35">
      <c r="B632"/>
      <c r="C632"/>
      <c r="D632"/>
      <c r="E632"/>
    </row>
    <row r="633" spans="2:5" x14ac:dyDescent="0.35">
      <c r="B633"/>
      <c r="C633"/>
      <c r="D633"/>
      <c r="E633"/>
    </row>
    <row r="634" spans="2:5" x14ac:dyDescent="0.35">
      <c r="B634"/>
      <c r="C634"/>
      <c r="D634"/>
      <c r="E634"/>
    </row>
    <row r="635" spans="2:5" x14ac:dyDescent="0.35">
      <c r="B635"/>
      <c r="C635"/>
      <c r="D635"/>
      <c r="E635"/>
    </row>
    <row r="636" spans="2:5" x14ac:dyDescent="0.35">
      <c r="B636"/>
      <c r="C636"/>
      <c r="D636"/>
      <c r="E636"/>
    </row>
    <row r="637" spans="2:5" x14ac:dyDescent="0.35">
      <c r="B637"/>
      <c r="C637"/>
      <c r="D637"/>
      <c r="E637"/>
    </row>
    <row r="638" spans="2:5" x14ac:dyDescent="0.35">
      <c r="B638"/>
      <c r="C638"/>
      <c r="D638"/>
      <c r="E638"/>
    </row>
    <row r="639" spans="2:5" x14ac:dyDescent="0.35">
      <c r="B639"/>
      <c r="C639"/>
      <c r="D639"/>
      <c r="E639"/>
    </row>
    <row r="640" spans="2:5" x14ac:dyDescent="0.35">
      <c r="B640"/>
      <c r="C640"/>
      <c r="D640"/>
      <c r="E640"/>
    </row>
    <row r="641" spans="2:5" x14ac:dyDescent="0.35">
      <c r="B641"/>
      <c r="C641"/>
      <c r="D641"/>
      <c r="E641"/>
    </row>
    <row r="642" spans="2:5" x14ac:dyDescent="0.35">
      <c r="B642"/>
      <c r="C642"/>
      <c r="D642"/>
      <c r="E642"/>
    </row>
    <row r="643" spans="2:5" x14ac:dyDescent="0.35">
      <c r="B643"/>
      <c r="C643"/>
      <c r="D643"/>
      <c r="E643"/>
    </row>
    <row r="644" spans="2:5" x14ac:dyDescent="0.35">
      <c r="B644"/>
      <c r="C644"/>
      <c r="D644"/>
      <c r="E644"/>
    </row>
    <row r="645" spans="2:5" x14ac:dyDescent="0.35">
      <c r="B645"/>
      <c r="C645"/>
      <c r="D645"/>
      <c r="E645"/>
    </row>
    <row r="646" spans="2:5" x14ac:dyDescent="0.35">
      <c r="B646"/>
      <c r="C646"/>
      <c r="D646"/>
      <c r="E646"/>
    </row>
    <row r="647" spans="2:5" x14ac:dyDescent="0.35">
      <c r="B647"/>
      <c r="C647"/>
      <c r="D647"/>
      <c r="E647"/>
    </row>
    <row r="648" spans="2:5" x14ac:dyDescent="0.35">
      <c r="B648"/>
      <c r="C648"/>
      <c r="D648"/>
      <c r="E648"/>
    </row>
    <row r="649" spans="2:5" x14ac:dyDescent="0.35">
      <c r="B649"/>
      <c r="C649"/>
      <c r="D649"/>
      <c r="E649"/>
    </row>
    <row r="650" spans="2:5" x14ac:dyDescent="0.35">
      <c r="B650"/>
      <c r="C650"/>
      <c r="D650"/>
      <c r="E650"/>
    </row>
    <row r="651" spans="2:5" x14ac:dyDescent="0.35">
      <c r="B651"/>
      <c r="C651"/>
      <c r="D651"/>
      <c r="E651"/>
    </row>
    <row r="652" spans="2:5" x14ac:dyDescent="0.35">
      <c r="B652"/>
      <c r="C652"/>
      <c r="D652"/>
      <c r="E652"/>
    </row>
    <row r="653" spans="2:5" x14ac:dyDescent="0.35">
      <c r="B653"/>
      <c r="C653"/>
      <c r="D653"/>
      <c r="E653"/>
    </row>
    <row r="654" spans="2:5" x14ac:dyDescent="0.35">
      <c r="B654"/>
      <c r="C654"/>
      <c r="D654"/>
      <c r="E654"/>
    </row>
    <row r="655" spans="2:5" x14ac:dyDescent="0.35">
      <c r="B655"/>
      <c r="C655"/>
      <c r="D655"/>
      <c r="E655"/>
    </row>
    <row r="656" spans="2:5" x14ac:dyDescent="0.35">
      <c r="B656"/>
      <c r="C656"/>
      <c r="D656"/>
      <c r="E656"/>
    </row>
    <row r="657" spans="2:5" x14ac:dyDescent="0.35">
      <c r="B657"/>
      <c r="C657"/>
      <c r="D657"/>
      <c r="E657"/>
    </row>
    <row r="658" spans="2:5" x14ac:dyDescent="0.35">
      <c r="B658"/>
      <c r="C658"/>
      <c r="D658"/>
      <c r="E658"/>
    </row>
    <row r="659" spans="2:5" x14ac:dyDescent="0.35">
      <c r="B659"/>
      <c r="C659"/>
      <c r="D659"/>
      <c r="E659"/>
    </row>
    <row r="660" spans="2:5" x14ac:dyDescent="0.35">
      <c r="B660"/>
      <c r="C660"/>
      <c r="D660"/>
      <c r="E660"/>
    </row>
    <row r="661" spans="2:5" x14ac:dyDescent="0.35">
      <c r="B661"/>
      <c r="C661"/>
      <c r="D661"/>
      <c r="E661"/>
    </row>
    <row r="662" spans="2:5" x14ac:dyDescent="0.35">
      <c r="B662"/>
      <c r="C662"/>
      <c r="D662"/>
      <c r="E662"/>
    </row>
    <row r="663" spans="2:5" x14ac:dyDescent="0.35">
      <c r="B663"/>
      <c r="C663"/>
      <c r="D663"/>
      <c r="E663"/>
    </row>
    <row r="664" spans="2:5" x14ac:dyDescent="0.35">
      <c r="B664"/>
      <c r="C664"/>
      <c r="D664"/>
      <c r="E664"/>
    </row>
  </sheetData>
  <pageMargins left="0.7" right="0.7" top="0.75" bottom="0.75" header="0.3" footer="0.3"/>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17" zoomScale="69" workbookViewId="0">
      <selection activeCell="B54" sqref="B54"/>
    </sheetView>
  </sheetViews>
  <sheetFormatPr defaultRowHeight="14.5" x14ac:dyDescent="0.35"/>
  <cols>
    <col min="1" max="16384" width="8.7265625" style="19"/>
  </cols>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4"/>
  <sheetViews>
    <sheetView zoomScale="93" workbookViewId="0">
      <pane xSplit="1" ySplit="1" topLeftCell="B2" activePane="bottomRight" state="frozen"/>
      <selection pane="topRight" activeCell="B1" sqref="B1"/>
      <selection pane="bottomLeft" activeCell="A2" sqref="A2"/>
      <selection pane="bottomRight" activeCell="AW9" sqref="AW9"/>
    </sheetView>
  </sheetViews>
  <sheetFormatPr defaultRowHeight="14.5" x14ac:dyDescent="0.35"/>
  <cols>
    <col min="1" max="1" width="21.453125" style="33" customWidth="1"/>
    <col min="2" max="2" width="16.26953125" style="33" customWidth="1"/>
    <col min="3" max="3" width="10.54296875" style="33" customWidth="1"/>
    <col min="4" max="4" width="12.7265625" style="33" customWidth="1"/>
    <col min="5" max="5" width="18.90625" style="33" bestFit="1" customWidth="1"/>
    <col min="6" max="6" width="15.81640625" style="33" customWidth="1"/>
    <col min="7" max="7" width="8.7265625" style="33"/>
    <col min="8" max="8" width="23.36328125" style="33" customWidth="1"/>
    <col min="9" max="9" width="13.90625" style="33" customWidth="1"/>
    <col min="10" max="10" width="9.7265625" style="33" customWidth="1"/>
    <col min="11" max="11" width="26.26953125" style="33" customWidth="1"/>
    <col min="12" max="12" width="14.6328125" style="33" customWidth="1"/>
    <col min="13" max="13" width="8.7265625" style="33"/>
    <col min="14" max="14" width="9.1796875" style="33" customWidth="1"/>
    <col min="15" max="15" width="15.90625" style="33" customWidth="1"/>
    <col min="16" max="16" width="13.1796875" style="33" customWidth="1"/>
    <col min="17" max="17" width="22.26953125" style="33" customWidth="1"/>
    <col min="18" max="18" width="10.7265625" style="33" customWidth="1"/>
    <col min="19" max="19" width="10.453125" style="33" customWidth="1"/>
    <col min="20" max="20" width="12.6328125" style="33" customWidth="1"/>
    <col min="21" max="21" width="10.453125" style="33" customWidth="1"/>
    <col min="22" max="22" width="8.7265625" style="33"/>
    <col min="23" max="23" width="12.1796875" style="33" customWidth="1"/>
    <col min="24" max="24" width="10.81640625" style="33" customWidth="1"/>
    <col min="25" max="25" width="21.90625" style="33" customWidth="1"/>
    <col min="26" max="26" width="8.7265625" style="33"/>
    <col min="27" max="27" width="23.90625" style="33" customWidth="1"/>
    <col min="28" max="28" width="9.90625" style="33" customWidth="1"/>
    <col min="29" max="29" width="14.1796875" style="33" customWidth="1"/>
    <col min="30" max="30" width="12.6328125" style="33" customWidth="1"/>
    <col min="31" max="31" width="11.453125" style="33" customWidth="1"/>
    <col min="32" max="32" width="20.54296875" style="33" customWidth="1"/>
    <col min="33" max="33" width="19.26953125" style="33" customWidth="1"/>
    <col min="34" max="34" width="15.26953125" style="33" customWidth="1"/>
    <col min="35" max="35" width="11.1796875" style="33" customWidth="1"/>
    <col min="36" max="36" width="22" style="33" customWidth="1"/>
    <col min="37" max="37" width="25.26953125" style="33" customWidth="1"/>
    <col min="38" max="38" width="8.7265625" style="33"/>
    <col min="39" max="39" width="13.90625" style="33" customWidth="1"/>
    <col min="40" max="40" width="10.90625" style="33" customWidth="1"/>
    <col min="41" max="41" width="19" style="33" customWidth="1"/>
    <col min="42" max="42" width="9.7265625" style="33" customWidth="1"/>
    <col min="43" max="43" width="15.26953125" style="33" customWidth="1"/>
    <col min="44" max="44" width="20" style="33" customWidth="1"/>
    <col min="45" max="45" width="20.54296875" style="37" bestFit="1" customWidth="1"/>
    <col min="46" max="46" width="5.08984375" style="33" hidden="1" customWidth="1"/>
    <col min="47" max="16384" width="8.7265625" style="33"/>
  </cols>
  <sheetData>
    <row r="1" spans="1:48" x14ac:dyDescent="0.35">
      <c r="A1" s="33" t="s">
        <v>111</v>
      </c>
      <c r="B1" s="34" t="s">
        <v>12</v>
      </c>
      <c r="C1" s="34" t="s">
        <v>14</v>
      </c>
      <c r="D1" s="34" t="s">
        <v>15</v>
      </c>
      <c r="E1" s="34" t="s">
        <v>16</v>
      </c>
      <c r="F1" s="34" t="s">
        <v>19</v>
      </c>
      <c r="G1" s="34" t="s">
        <v>20</v>
      </c>
      <c r="H1" s="34" t="s">
        <v>21</v>
      </c>
      <c r="I1" s="34" t="s">
        <v>23</v>
      </c>
      <c r="J1" s="34" t="s">
        <v>25</v>
      </c>
      <c r="K1" s="34" t="s">
        <v>27</v>
      </c>
      <c r="L1" s="34" t="s">
        <v>28</v>
      </c>
      <c r="M1" s="34" t="s">
        <v>30</v>
      </c>
      <c r="N1" s="34" t="s">
        <v>31</v>
      </c>
      <c r="O1" s="34" t="s">
        <v>33</v>
      </c>
      <c r="P1" s="34" t="s">
        <v>34</v>
      </c>
      <c r="Q1" s="34" t="s">
        <v>35</v>
      </c>
      <c r="R1" s="34" t="s">
        <v>36</v>
      </c>
      <c r="S1" s="34" t="s">
        <v>37</v>
      </c>
      <c r="T1" s="34" t="s">
        <v>38</v>
      </c>
      <c r="U1" s="34" t="s">
        <v>39</v>
      </c>
      <c r="V1" s="34" t="s">
        <v>40</v>
      </c>
      <c r="W1" s="34" t="s">
        <v>41</v>
      </c>
      <c r="X1" s="34" t="s">
        <v>42</v>
      </c>
      <c r="Y1" s="34" t="s">
        <v>43</v>
      </c>
      <c r="Z1" s="34" t="s">
        <v>44</v>
      </c>
      <c r="AA1" s="34" t="s">
        <v>45</v>
      </c>
      <c r="AB1" s="34" t="s">
        <v>46</v>
      </c>
      <c r="AC1" s="34" t="s">
        <v>47</v>
      </c>
      <c r="AD1" s="34" t="s">
        <v>48</v>
      </c>
      <c r="AE1" s="34" t="s">
        <v>49</v>
      </c>
      <c r="AF1" s="34" t="s">
        <v>50</v>
      </c>
      <c r="AG1" s="34" t="s">
        <v>51</v>
      </c>
      <c r="AH1" s="34" t="s">
        <v>52</v>
      </c>
      <c r="AI1" s="34" t="s">
        <v>53</v>
      </c>
      <c r="AJ1" s="34" t="s">
        <v>54</v>
      </c>
      <c r="AK1" s="34" t="s">
        <v>55</v>
      </c>
      <c r="AL1" s="34" t="s">
        <v>58</v>
      </c>
      <c r="AM1" s="34" t="s">
        <v>59</v>
      </c>
      <c r="AN1" s="34" t="s">
        <v>60</v>
      </c>
      <c r="AO1" s="34" t="s">
        <v>61</v>
      </c>
      <c r="AP1" s="34" t="s">
        <v>62</v>
      </c>
      <c r="AQ1" s="34" t="s">
        <v>64</v>
      </c>
      <c r="AR1" s="42" t="s">
        <v>66</v>
      </c>
      <c r="AS1" s="39" t="s">
        <v>109</v>
      </c>
      <c r="AT1" s="35" t="s">
        <v>110</v>
      </c>
    </row>
    <row r="2" spans="1:48" x14ac:dyDescent="0.35">
      <c r="A2" s="34" t="s">
        <v>12</v>
      </c>
      <c r="B2" s="36">
        <v>74</v>
      </c>
      <c r="C2" s="33">
        <v>0</v>
      </c>
      <c r="D2" s="33">
        <v>8</v>
      </c>
      <c r="E2" s="33">
        <v>12</v>
      </c>
      <c r="F2" s="33">
        <v>3</v>
      </c>
      <c r="G2" s="33">
        <v>3</v>
      </c>
      <c r="H2" s="33">
        <v>5</v>
      </c>
      <c r="I2" s="33">
        <v>0</v>
      </c>
      <c r="J2" s="33">
        <v>4</v>
      </c>
      <c r="K2" s="33">
        <v>0</v>
      </c>
      <c r="L2" s="33">
        <v>7</v>
      </c>
      <c r="M2" s="33">
        <v>4</v>
      </c>
      <c r="N2" s="33">
        <v>8</v>
      </c>
      <c r="O2" s="33">
        <v>8</v>
      </c>
      <c r="P2" s="33">
        <v>5</v>
      </c>
      <c r="Q2" s="33">
        <v>13</v>
      </c>
      <c r="R2" s="33">
        <v>1</v>
      </c>
      <c r="S2" s="33">
        <v>1</v>
      </c>
      <c r="T2" s="33">
        <v>16</v>
      </c>
      <c r="U2" s="33">
        <v>3</v>
      </c>
      <c r="V2" s="33">
        <v>8</v>
      </c>
      <c r="W2" s="33">
        <v>0</v>
      </c>
      <c r="X2" s="33">
        <v>1</v>
      </c>
      <c r="Y2" s="33">
        <v>9</v>
      </c>
      <c r="Z2" s="33">
        <v>5</v>
      </c>
      <c r="AA2" s="33">
        <v>0</v>
      </c>
      <c r="AB2" s="33">
        <v>7</v>
      </c>
      <c r="AC2" s="33">
        <v>1</v>
      </c>
      <c r="AD2" s="33">
        <v>0</v>
      </c>
      <c r="AE2" s="33">
        <v>3</v>
      </c>
      <c r="AF2" s="33">
        <v>8</v>
      </c>
      <c r="AG2" s="33">
        <v>2</v>
      </c>
      <c r="AH2" s="33">
        <v>7</v>
      </c>
      <c r="AI2" s="33">
        <v>5</v>
      </c>
      <c r="AJ2" s="33">
        <v>0</v>
      </c>
      <c r="AK2" s="33">
        <v>3</v>
      </c>
      <c r="AL2" s="33">
        <v>0</v>
      </c>
      <c r="AM2" s="33">
        <v>0</v>
      </c>
      <c r="AN2" s="33">
        <v>2</v>
      </c>
      <c r="AO2" s="33">
        <v>0</v>
      </c>
      <c r="AP2" s="33">
        <v>0</v>
      </c>
      <c r="AQ2" s="33">
        <v>0</v>
      </c>
      <c r="AR2" s="43">
        <v>0</v>
      </c>
      <c r="AS2" s="40">
        <f t="shared" ref="AS2:AS44" ca="1" si="0">1- OFFSET(B2,0,AT2)/SUM(B2:AR2)</f>
        <v>0.68644067796610164</v>
      </c>
      <c r="AT2" s="33">
        <v>0</v>
      </c>
    </row>
    <row r="3" spans="1:48" x14ac:dyDescent="0.35">
      <c r="A3" s="34" t="s">
        <v>14</v>
      </c>
      <c r="B3" s="33">
        <v>0</v>
      </c>
      <c r="C3" s="33">
        <v>66</v>
      </c>
      <c r="D3" s="33">
        <v>3</v>
      </c>
      <c r="E3" s="33">
        <v>8</v>
      </c>
      <c r="F3" s="33">
        <v>1</v>
      </c>
      <c r="G3" s="33">
        <v>2</v>
      </c>
      <c r="H3" s="33">
        <v>6</v>
      </c>
      <c r="I3" s="33">
        <v>0</v>
      </c>
      <c r="J3" s="33">
        <v>2</v>
      </c>
      <c r="K3" s="33">
        <v>0</v>
      </c>
      <c r="L3" s="33">
        <v>7</v>
      </c>
      <c r="M3" s="33">
        <v>1</v>
      </c>
      <c r="N3" s="33">
        <v>3</v>
      </c>
      <c r="O3" s="33">
        <v>6</v>
      </c>
      <c r="P3" s="33">
        <v>7</v>
      </c>
      <c r="Q3" s="33">
        <v>26</v>
      </c>
      <c r="R3" s="33">
        <v>2</v>
      </c>
      <c r="S3" s="33">
        <v>1</v>
      </c>
      <c r="T3" s="33">
        <v>3</v>
      </c>
      <c r="U3" s="33">
        <v>2</v>
      </c>
      <c r="V3" s="33">
        <v>6</v>
      </c>
      <c r="W3" s="33">
        <v>3</v>
      </c>
      <c r="X3" s="33">
        <v>1</v>
      </c>
      <c r="Y3" s="33">
        <v>5</v>
      </c>
      <c r="Z3" s="33">
        <v>4</v>
      </c>
      <c r="AA3" s="33">
        <v>0</v>
      </c>
      <c r="AB3" s="33">
        <v>0</v>
      </c>
      <c r="AC3" s="33">
        <v>3</v>
      </c>
      <c r="AD3" s="33">
        <v>2</v>
      </c>
      <c r="AE3" s="33">
        <v>0</v>
      </c>
      <c r="AF3" s="33">
        <v>6</v>
      </c>
      <c r="AG3" s="33">
        <v>3</v>
      </c>
      <c r="AH3" s="33">
        <v>5</v>
      </c>
      <c r="AI3" s="33">
        <v>1</v>
      </c>
      <c r="AJ3" s="33">
        <v>1</v>
      </c>
      <c r="AK3" s="33">
        <v>0</v>
      </c>
      <c r="AL3" s="33">
        <v>1</v>
      </c>
      <c r="AM3" s="33">
        <v>0</v>
      </c>
      <c r="AN3" s="33">
        <v>0</v>
      </c>
      <c r="AO3" s="33">
        <v>0</v>
      </c>
      <c r="AP3" s="33">
        <v>0</v>
      </c>
      <c r="AQ3" s="33">
        <v>0</v>
      </c>
      <c r="AR3" s="43">
        <v>0</v>
      </c>
      <c r="AS3" s="40">
        <f t="shared" ca="1" si="0"/>
        <v>0.64705882352941169</v>
      </c>
      <c r="AT3" s="33">
        <v>1</v>
      </c>
    </row>
    <row r="4" spans="1:48" x14ac:dyDescent="0.35">
      <c r="A4" s="34" t="s">
        <v>15</v>
      </c>
      <c r="B4" s="33">
        <v>8</v>
      </c>
      <c r="C4" s="33">
        <v>3</v>
      </c>
      <c r="D4" s="33">
        <v>242</v>
      </c>
      <c r="E4" s="33">
        <v>18</v>
      </c>
      <c r="F4" s="33">
        <v>2</v>
      </c>
      <c r="G4" s="33">
        <v>8</v>
      </c>
      <c r="H4" s="33">
        <v>6</v>
      </c>
      <c r="I4" s="33">
        <v>0</v>
      </c>
      <c r="J4" s="33">
        <v>6</v>
      </c>
      <c r="K4" s="33">
        <v>0</v>
      </c>
      <c r="L4" s="33">
        <v>15</v>
      </c>
      <c r="M4" s="33">
        <v>7</v>
      </c>
      <c r="N4" s="33">
        <v>12</v>
      </c>
      <c r="O4" s="33">
        <v>10</v>
      </c>
      <c r="P4" s="33">
        <v>11</v>
      </c>
      <c r="Q4" s="33">
        <v>58</v>
      </c>
      <c r="R4" s="33">
        <v>1</v>
      </c>
      <c r="S4" s="33">
        <v>6</v>
      </c>
      <c r="T4" s="33">
        <v>18</v>
      </c>
      <c r="U4" s="33">
        <v>6</v>
      </c>
      <c r="V4" s="33">
        <v>12</v>
      </c>
      <c r="W4" s="33">
        <v>0</v>
      </c>
      <c r="X4" s="33">
        <v>4</v>
      </c>
      <c r="Y4" s="33">
        <v>7</v>
      </c>
      <c r="Z4" s="33">
        <v>6</v>
      </c>
      <c r="AA4" s="33">
        <v>0</v>
      </c>
      <c r="AB4" s="33">
        <v>7</v>
      </c>
      <c r="AC4" s="33">
        <v>1</v>
      </c>
      <c r="AD4" s="33">
        <v>6</v>
      </c>
      <c r="AE4" s="33">
        <v>3</v>
      </c>
      <c r="AF4" s="33">
        <v>17</v>
      </c>
      <c r="AG4" s="33">
        <v>5</v>
      </c>
      <c r="AH4" s="33">
        <v>4</v>
      </c>
      <c r="AI4" s="33">
        <v>4</v>
      </c>
      <c r="AJ4" s="33">
        <v>3</v>
      </c>
      <c r="AK4" s="33">
        <v>6</v>
      </c>
      <c r="AL4" s="33">
        <v>2</v>
      </c>
      <c r="AM4" s="33">
        <v>0</v>
      </c>
      <c r="AN4" s="33">
        <v>2</v>
      </c>
      <c r="AO4" s="33">
        <v>0</v>
      </c>
      <c r="AP4" s="33">
        <v>0</v>
      </c>
      <c r="AQ4" s="33">
        <v>0</v>
      </c>
      <c r="AR4" s="43">
        <v>0</v>
      </c>
      <c r="AS4" s="40">
        <f t="shared" ca="1" si="0"/>
        <v>0.53992395437262353</v>
      </c>
      <c r="AT4" s="33">
        <v>2</v>
      </c>
    </row>
    <row r="5" spans="1:48" x14ac:dyDescent="0.35">
      <c r="A5" s="34" t="s">
        <v>16</v>
      </c>
      <c r="B5" s="33">
        <v>12</v>
      </c>
      <c r="C5" s="33">
        <v>8</v>
      </c>
      <c r="D5" s="33">
        <v>18</v>
      </c>
      <c r="E5" s="33">
        <v>517</v>
      </c>
      <c r="F5" s="33">
        <v>7</v>
      </c>
      <c r="G5" s="33">
        <v>20</v>
      </c>
      <c r="H5" s="33">
        <v>15</v>
      </c>
      <c r="I5" s="33">
        <v>1</v>
      </c>
      <c r="J5" s="33">
        <v>14</v>
      </c>
      <c r="K5" s="33">
        <v>5</v>
      </c>
      <c r="L5" s="33">
        <v>25</v>
      </c>
      <c r="M5" s="33">
        <v>16</v>
      </c>
      <c r="N5" s="33">
        <v>24</v>
      </c>
      <c r="O5" s="33">
        <v>36</v>
      </c>
      <c r="P5" s="33">
        <v>39</v>
      </c>
      <c r="Q5" s="33">
        <v>227</v>
      </c>
      <c r="R5" s="33">
        <v>3</v>
      </c>
      <c r="S5" s="33">
        <v>17</v>
      </c>
      <c r="T5" s="33">
        <v>34</v>
      </c>
      <c r="U5" s="33">
        <v>10</v>
      </c>
      <c r="V5" s="33">
        <v>30</v>
      </c>
      <c r="W5" s="33">
        <v>7</v>
      </c>
      <c r="X5" s="33">
        <v>6</v>
      </c>
      <c r="Y5" s="33">
        <v>14</v>
      </c>
      <c r="Z5" s="33">
        <v>12</v>
      </c>
      <c r="AA5" s="33">
        <v>0</v>
      </c>
      <c r="AB5" s="33">
        <v>11</v>
      </c>
      <c r="AC5" s="33">
        <v>6</v>
      </c>
      <c r="AD5" s="33">
        <v>11</v>
      </c>
      <c r="AE5" s="33">
        <v>10</v>
      </c>
      <c r="AF5" s="33">
        <v>21</v>
      </c>
      <c r="AG5" s="33">
        <v>7</v>
      </c>
      <c r="AH5" s="33">
        <v>21</v>
      </c>
      <c r="AI5" s="33">
        <v>5</v>
      </c>
      <c r="AJ5" s="33">
        <v>4</v>
      </c>
      <c r="AK5" s="33">
        <v>8</v>
      </c>
      <c r="AL5" s="33">
        <v>5</v>
      </c>
      <c r="AM5" s="33">
        <v>0</v>
      </c>
      <c r="AN5" s="33">
        <v>4</v>
      </c>
      <c r="AO5" s="33">
        <v>0</v>
      </c>
      <c r="AP5" s="33">
        <v>0</v>
      </c>
      <c r="AQ5" s="33">
        <v>5</v>
      </c>
      <c r="AR5" s="43">
        <v>0</v>
      </c>
      <c r="AS5" s="40">
        <f t="shared" ca="1" si="0"/>
        <v>0.58137651821862346</v>
      </c>
      <c r="AT5" s="33">
        <v>3</v>
      </c>
      <c r="AV5" s="41"/>
    </row>
    <row r="6" spans="1:48" x14ac:dyDescent="0.35">
      <c r="A6" s="34" t="s">
        <v>19</v>
      </c>
      <c r="B6" s="33">
        <v>3</v>
      </c>
      <c r="C6" s="33">
        <v>1</v>
      </c>
      <c r="D6" s="33">
        <v>2</v>
      </c>
      <c r="E6" s="33">
        <v>7</v>
      </c>
      <c r="F6" s="33">
        <v>77</v>
      </c>
      <c r="G6" s="33">
        <v>32</v>
      </c>
      <c r="H6" s="33">
        <v>23</v>
      </c>
      <c r="I6" s="33">
        <v>0</v>
      </c>
      <c r="J6" s="33">
        <v>18</v>
      </c>
      <c r="K6" s="33">
        <v>1</v>
      </c>
      <c r="L6" s="33">
        <v>5</v>
      </c>
      <c r="M6" s="33">
        <v>2</v>
      </c>
      <c r="N6" s="33">
        <v>3</v>
      </c>
      <c r="O6" s="33">
        <v>5</v>
      </c>
      <c r="P6" s="33">
        <v>6</v>
      </c>
      <c r="Q6" s="33">
        <v>5</v>
      </c>
      <c r="R6" s="33">
        <v>0</v>
      </c>
      <c r="S6" s="33">
        <v>3</v>
      </c>
      <c r="T6" s="33">
        <v>8</v>
      </c>
      <c r="U6" s="33">
        <v>1</v>
      </c>
      <c r="V6" s="33">
        <v>7</v>
      </c>
      <c r="W6" s="33">
        <v>2</v>
      </c>
      <c r="X6" s="33">
        <v>2</v>
      </c>
      <c r="Y6" s="33">
        <v>2</v>
      </c>
      <c r="Z6" s="33">
        <v>5</v>
      </c>
      <c r="AA6" s="33">
        <v>0</v>
      </c>
      <c r="AB6" s="33">
        <v>1</v>
      </c>
      <c r="AC6" s="33">
        <v>1</v>
      </c>
      <c r="AD6" s="33">
        <v>8</v>
      </c>
      <c r="AE6" s="33">
        <v>1</v>
      </c>
      <c r="AF6" s="33">
        <v>4</v>
      </c>
      <c r="AG6" s="33">
        <v>1</v>
      </c>
      <c r="AH6" s="33">
        <v>3</v>
      </c>
      <c r="AI6" s="33">
        <v>2</v>
      </c>
      <c r="AJ6" s="33">
        <v>3</v>
      </c>
      <c r="AK6" s="33">
        <v>0</v>
      </c>
      <c r="AL6" s="33">
        <v>6</v>
      </c>
      <c r="AM6" s="33">
        <v>0</v>
      </c>
      <c r="AN6" s="33">
        <v>0</v>
      </c>
      <c r="AO6" s="33">
        <v>0</v>
      </c>
      <c r="AP6" s="33">
        <v>0</v>
      </c>
      <c r="AQ6" s="33">
        <v>1</v>
      </c>
      <c r="AR6" s="43">
        <v>0</v>
      </c>
      <c r="AS6" s="40">
        <f t="shared" ca="1" si="0"/>
        <v>0.69322709163346619</v>
      </c>
      <c r="AT6" s="33">
        <v>4</v>
      </c>
    </row>
    <row r="7" spans="1:48" x14ac:dyDescent="0.35">
      <c r="A7" s="34" t="s">
        <v>20</v>
      </c>
      <c r="B7" s="33">
        <v>3</v>
      </c>
      <c r="C7" s="33">
        <v>2</v>
      </c>
      <c r="D7" s="33">
        <v>8</v>
      </c>
      <c r="E7" s="33">
        <v>20</v>
      </c>
      <c r="F7" s="33">
        <v>32</v>
      </c>
      <c r="G7" s="33">
        <v>348</v>
      </c>
      <c r="H7" s="33">
        <v>63</v>
      </c>
      <c r="I7" s="33">
        <v>0</v>
      </c>
      <c r="J7" s="33">
        <v>30</v>
      </c>
      <c r="K7" s="33">
        <v>4</v>
      </c>
      <c r="L7" s="33">
        <v>15</v>
      </c>
      <c r="M7" s="33">
        <v>8</v>
      </c>
      <c r="N7" s="33">
        <v>10</v>
      </c>
      <c r="O7" s="33">
        <v>11</v>
      </c>
      <c r="P7" s="33">
        <v>10</v>
      </c>
      <c r="Q7" s="33">
        <v>10</v>
      </c>
      <c r="R7" s="33">
        <v>0</v>
      </c>
      <c r="S7" s="33">
        <v>7</v>
      </c>
      <c r="T7" s="33">
        <v>18</v>
      </c>
      <c r="U7" s="33">
        <v>4</v>
      </c>
      <c r="V7" s="33">
        <v>9</v>
      </c>
      <c r="W7" s="33">
        <v>2</v>
      </c>
      <c r="X7" s="33">
        <v>4</v>
      </c>
      <c r="Y7" s="33">
        <v>7</v>
      </c>
      <c r="Z7" s="33">
        <v>6</v>
      </c>
      <c r="AA7" s="33">
        <v>0</v>
      </c>
      <c r="AB7" s="33">
        <v>7</v>
      </c>
      <c r="AC7" s="33">
        <v>3</v>
      </c>
      <c r="AD7" s="33">
        <v>19</v>
      </c>
      <c r="AE7" s="33">
        <v>3</v>
      </c>
      <c r="AF7" s="33">
        <v>19</v>
      </c>
      <c r="AG7" s="33">
        <v>5</v>
      </c>
      <c r="AH7" s="33">
        <v>7</v>
      </c>
      <c r="AI7" s="33">
        <v>2</v>
      </c>
      <c r="AJ7" s="33">
        <v>11</v>
      </c>
      <c r="AK7" s="33">
        <v>2</v>
      </c>
      <c r="AL7" s="33">
        <v>27</v>
      </c>
      <c r="AM7" s="33">
        <v>0</v>
      </c>
      <c r="AN7" s="33">
        <v>1</v>
      </c>
      <c r="AO7" s="33">
        <v>0</v>
      </c>
      <c r="AP7" s="33">
        <v>0</v>
      </c>
      <c r="AQ7" s="33">
        <v>1</v>
      </c>
      <c r="AR7" s="43">
        <v>0</v>
      </c>
      <c r="AS7" s="40">
        <f t="shared" ca="1" si="0"/>
        <v>0.52845528455284552</v>
      </c>
      <c r="AT7" s="33">
        <v>5</v>
      </c>
    </row>
    <row r="8" spans="1:48" x14ac:dyDescent="0.35">
      <c r="A8" s="34" t="s">
        <v>21</v>
      </c>
      <c r="B8" s="33">
        <v>5</v>
      </c>
      <c r="C8" s="33">
        <v>6</v>
      </c>
      <c r="D8" s="33">
        <v>6</v>
      </c>
      <c r="E8" s="33">
        <v>15</v>
      </c>
      <c r="F8" s="33">
        <v>23</v>
      </c>
      <c r="G8" s="33">
        <v>63</v>
      </c>
      <c r="H8" s="33">
        <v>188</v>
      </c>
      <c r="I8" s="33">
        <v>0</v>
      </c>
      <c r="J8" s="33">
        <v>17</v>
      </c>
      <c r="K8" s="33">
        <v>3</v>
      </c>
      <c r="L8" s="33">
        <v>8</v>
      </c>
      <c r="M8" s="33">
        <v>3</v>
      </c>
      <c r="N8" s="33">
        <v>10</v>
      </c>
      <c r="O8" s="33">
        <v>11</v>
      </c>
      <c r="P8" s="33">
        <v>7</v>
      </c>
      <c r="Q8" s="33">
        <v>25</v>
      </c>
      <c r="R8" s="33">
        <v>1</v>
      </c>
      <c r="S8" s="33">
        <v>6</v>
      </c>
      <c r="T8" s="33">
        <v>20</v>
      </c>
      <c r="U8" s="33">
        <v>3</v>
      </c>
      <c r="V8" s="33">
        <v>16</v>
      </c>
      <c r="W8" s="33">
        <v>5</v>
      </c>
      <c r="X8" s="33">
        <v>3</v>
      </c>
      <c r="Y8" s="33">
        <v>6</v>
      </c>
      <c r="Z8" s="33">
        <v>7</v>
      </c>
      <c r="AA8" s="33">
        <v>0</v>
      </c>
      <c r="AB8" s="33">
        <v>6</v>
      </c>
      <c r="AC8" s="33">
        <v>4</v>
      </c>
      <c r="AD8" s="33">
        <v>15</v>
      </c>
      <c r="AE8" s="33">
        <v>2</v>
      </c>
      <c r="AF8" s="33">
        <v>13</v>
      </c>
      <c r="AG8" s="33">
        <v>4</v>
      </c>
      <c r="AH8" s="33">
        <v>4</v>
      </c>
      <c r="AI8" s="33">
        <v>1</v>
      </c>
      <c r="AJ8" s="33">
        <v>6</v>
      </c>
      <c r="AK8" s="33">
        <v>1</v>
      </c>
      <c r="AL8" s="33">
        <v>8</v>
      </c>
      <c r="AM8" s="33">
        <v>0</v>
      </c>
      <c r="AN8" s="33">
        <v>1</v>
      </c>
      <c r="AO8" s="33">
        <v>0</v>
      </c>
      <c r="AP8" s="33">
        <v>1</v>
      </c>
      <c r="AQ8" s="33">
        <v>1</v>
      </c>
      <c r="AR8" s="43">
        <v>0</v>
      </c>
      <c r="AS8" s="40">
        <f t="shared" ca="1" si="0"/>
        <v>0.64122137404580148</v>
      </c>
      <c r="AT8" s="33">
        <v>6</v>
      </c>
    </row>
    <row r="9" spans="1:48" x14ac:dyDescent="0.35">
      <c r="A9" s="34" t="s">
        <v>23</v>
      </c>
      <c r="B9" s="33">
        <v>0</v>
      </c>
      <c r="C9" s="33">
        <v>0</v>
      </c>
      <c r="D9" s="33">
        <v>0</v>
      </c>
      <c r="E9" s="33">
        <v>1</v>
      </c>
      <c r="F9" s="33">
        <v>0</v>
      </c>
      <c r="G9" s="33">
        <v>0</v>
      </c>
      <c r="H9" s="33">
        <v>0</v>
      </c>
      <c r="I9" s="33">
        <v>161</v>
      </c>
      <c r="J9" s="33">
        <v>0</v>
      </c>
      <c r="K9" s="33">
        <v>1</v>
      </c>
      <c r="L9" s="33">
        <v>0</v>
      </c>
      <c r="M9" s="33">
        <v>0</v>
      </c>
      <c r="N9" s="33">
        <v>0</v>
      </c>
      <c r="O9" s="33">
        <v>0</v>
      </c>
      <c r="P9" s="33">
        <v>1</v>
      </c>
      <c r="Q9" s="33">
        <v>3</v>
      </c>
      <c r="R9" s="33">
        <v>0</v>
      </c>
      <c r="S9" s="33">
        <v>0</v>
      </c>
      <c r="T9" s="33">
        <v>0</v>
      </c>
      <c r="U9" s="33">
        <v>0</v>
      </c>
      <c r="V9" s="33">
        <v>0</v>
      </c>
      <c r="W9" s="33">
        <v>0</v>
      </c>
      <c r="X9" s="33">
        <v>0</v>
      </c>
      <c r="Y9" s="33">
        <v>0</v>
      </c>
      <c r="Z9" s="33">
        <v>0</v>
      </c>
      <c r="AA9" s="33">
        <v>0</v>
      </c>
      <c r="AB9" s="33">
        <v>0</v>
      </c>
      <c r="AC9" s="33">
        <v>0</v>
      </c>
      <c r="AD9" s="33">
        <v>0</v>
      </c>
      <c r="AE9" s="33">
        <v>0</v>
      </c>
      <c r="AF9" s="33">
        <v>0</v>
      </c>
      <c r="AG9" s="33">
        <v>0</v>
      </c>
      <c r="AH9" s="33">
        <v>0</v>
      </c>
      <c r="AI9" s="33">
        <v>0</v>
      </c>
      <c r="AJ9" s="33">
        <v>0</v>
      </c>
      <c r="AK9" s="33">
        <v>0</v>
      </c>
      <c r="AL9" s="33">
        <v>0</v>
      </c>
      <c r="AM9" s="33">
        <v>0</v>
      </c>
      <c r="AN9" s="33">
        <v>0</v>
      </c>
      <c r="AO9" s="33">
        <v>0</v>
      </c>
      <c r="AP9" s="33">
        <v>0</v>
      </c>
      <c r="AQ9" s="33">
        <v>0</v>
      </c>
      <c r="AR9" s="43">
        <v>0</v>
      </c>
      <c r="AS9" s="40">
        <f t="shared" ca="1" si="0"/>
        <v>3.59281437125748E-2</v>
      </c>
      <c r="AT9" s="33">
        <v>7</v>
      </c>
    </row>
    <row r="10" spans="1:48" x14ac:dyDescent="0.35">
      <c r="A10" s="34" t="s">
        <v>25</v>
      </c>
      <c r="B10" s="33">
        <v>4</v>
      </c>
      <c r="C10" s="33">
        <v>2</v>
      </c>
      <c r="D10" s="33">
        <v>6</v>
      </c>
      <c r="E10" s="33">
        <v>14</v>
      </c>
      <c r="F10" s="33">
        <v>18</v>
      </c>
      <c r="G10" s="33">
        <v>30</v>
      </c>
      <c r="H10" s="33">
        <v>17</v>
      </c>
      <c r="I10" s="33">
        <v>0</v>
      </c>
      <c r="J10" s="33">
        <v>159</v>
      </c>
      <c r="K10" s="33">
        <v>2</v>
      </c>
      <c r="L10" s="33">
        <v>7</v>
      </c>
      <c r="M10" s="33">
        <v>5</v>
      </c>
      <c r="N10" s="33">
        <v>7</v>
      </c>
      <c r="O10" s="33">
        <v>10</v>
      </c>
      <c r="P10" s="33">
        <v>5</v>
      </c>
      <c r="Q10" s="33">
        <v>11</v>
      </c>
      <c r="R10" s="33">
        <v>0</v>
      </c>
      <c r="S10" s="33">
        <v>5</v>
      </c>
      <c r="T10" s="33">
        <v>14</v>
      </c>
      <c r="U10" s="33">
        <v>4</v>
      </c>
      <c r="V10" s="33">
        <v>5</v>
      </c>
      <c r="W10" s="33">
        <v>3</v>
      </c>
      <c r="X10" s="33">
        <v>4</v>
      </c>
      <c r="Y10" s="33">
        <v>7</v>
      </c>
      <c r="Z10" s="33">
        <v>4</v>
      </c>
      <c r="AA10" s="33">
        <v>0</v>
      </c>
      <c r="AB10" s="33">
        <v>2</v>
      </c>
      <c r="AC10" s="33">
        <v>1</v>
      </c>
      <c r="AD10" s="33">
        <v>10</v>
      </c>
      <c r="AE10" s="33">
        <v>4</v>
      </c>
      <c r="AF10" s="33">
        <v>12</v>
      </c>
      <c r="AG10" s="33">
        <v>4</v>
      </c>
      <c r="AH10" s="33">
        <v>10</v>
      </c>
      <c r="AI10" s="33">
        <v>3</v>
      </c>
      <c r="AJ10" s="33">
        <v>9</v>
      </c>
      <c r="AK10" s="33">
        <v>2</v>
      </c>
      <c r="AL10" s="33">
        <v>9</v>
      </c>
      <c r="AM10" s="33">
        <v>0</v>
      </c>
      <c r="AN10" s="33">
        <v>0</v>
      </c>
      <c r="AO10" s="33">
        <v>0</v>
      </c>
      <c r="AP10" s="33">
        <v>0</v>
      </c>
      <c r="AQ10" s="33">
        <v>0</v>
      </c>
      <c r="AR10" s="43">
        <v>0</v>
      </c>
      <c r="AS10" s="40">
        <f t="shared" ca="1" si="0"/>
        <v>0.61124694376528121</v>
      </c>
      <c r="AT10" s="33">
        <v>8</v>
      </c>
    </row>
    <row r="11" spans="1:48" x14ac:dyDescent="0.35">
      <c r="A11" s="34" t="s">
        <v>27</v>
      </c>
      <c r="B11" s="33">
        <v>0</v>
      </c>
      <c r="C11" s="33">
        <v>0</v>
      </c>
      <c r="D11" s="33">
        <v>0</v>
      </c>
      <c r="E11" s="33">
        <v>5</v>
      </c>
      <c r="F11" s="33">
        <v>1</v>
      </c>
      <c r="G11" s="33">
        <v>4</v>
      </c>
      <c r="H11" s="33">
        <v>3</v>
      </c>
      <c r="I11" s="33">
        <v>1</v>
      </c>
      <c r="J11" s="33">
        <v>2</v>
      </c>
      <c r="K11" s="33">
        <v>62</v>
      </c>
      <c r="L11" s="33">
        <v>5</v>
      </c>
      <c r="M11" s="33">
        <v>2</v>
      </c>
      <c r="N11" s="33">
        <v>2</v>
      </c>
      <c r="O11" s="33">
        <v>0</v>
      </c>
      <c r="P11" s="33">
        <v>1</v>
      </c>
      <c r="Q11" s="33">
        <v>5</v>
      </c>
      <c r="R11" s="33">
        <v>2</v>
      </c>
      <c r="S11" s="33">
        <v>1</v>
      </c>
      <c r="T11" s="33">
        <v>3</v>
      </c>
      <c r="U11" s="33">
        <v>1</v>
      </c>
      <c r="V11" s="33">
        <v>1</v>
      </c>
      <c r="W11" s="33">
        <v>2</v>
      </c>
      <c r="X11" s="33">
        <v>0</v>
      </c>
      <c r="Y11" s="33">
        <v>1</v>
      </c>
      <c r="Z11" s="33">
        <v>0</v>
      </c>
      <c r="AA11" s="33">
        <v>0</v>
      </c>
      <c r="AB11" s="33">
        <v>0</v>
      </c>
      <c r="AC11" s="33">
        <v>0</v>
      </c>
      <c r="AD11" s="33">
        <v>2</v>
      </c>
      <c r="AE11" s="33">
        <v>0</v>
      </c>
      <c r="AF11" s="33">
        <v>2</v>
      </c>
      <c r="AG11" s="33">
        <v>0</v>
      </c>
      <c r="AH11" s="33">
        <v>0</v>
      </c>
      <c r="AI11" s="33">
        <v>0</v>
      </c>
      <c r="AJ11" s="33">
        <v>0</v>
      </c>
      <c r="AK11" s="33">
        <v>0</v>
      </c>
      <c r="AL11" s="33">
        <v>2</v>
      </c>
      <c r="AM11" s="33">
        <v>0</v>
      </c>
      <c r="AN11" s="33">
        <v>0</v>
      </c>
      <c r="AO11" s="33">
        <v>0</v>
      </c>
      <c r="AP11" s="33">
        <v>0</v>
      </c>
      <c r="AQ11" s="33">
        <v>0</v>
      </c>
      <c r="AR11" s="43">
        <v>0</v>
      </c>
      <c r="AS11" s="40">
        <f t="shared" ca="1" si="0"/>
        <v>0.4363636363636364</v>
      </c>
      <c r="AT11" s="33">
        <v>9</v>
      </c>
    </row>
    <row r="12" spans="1:48" x14ac:dyDescent="0.35">
      <c r="A12" s="34" t="s">
        <v>28</v>
      </c>
      <c r="B12" s="33">
        <v>7</v>
      </c>
      <c r="C12" s="33">
        <v>7</v>
      </c>
      <c r="D12" s="33">
        <v>15</v>
      </c>
      <c r="E12" s="33">
        <v>25</v>
      </c>
      <c r="F12" s="33">
        <v>5</v>
      </c>
      <c r="G12" s="33">
        <v>15</v>
      </c>
      <c r="H12" s="33">
        <v>8</v>
      </c>
      <c r="I12" s="33">
        <v>0</v>
      </c>
      <c r="J12" s="33">
        <v>7</v>
      </c>
      <c r="K12" s="33">
        <v>5</v>
      </c>
      <c r="L12" s="33">
        <v>222</v>
      </c>
      <c r="M12" s="33">
        <v>20</v>
      </c>
      <c r="N12" s="33">
        <v>20</v>
      </c>
      <c r="O12" s="33">
        <v>29</v>
      </c>
      <c r="P12" s="33">
        <v>15</v>
      </c>
      <c r="Q12" s="33">
        <v>30</v>
      </c>
      <c r="R12" s="33">
        <v>3</v>
      </c>
      <c r="S12" s="33">
        <v>8</v>
      </c>
      <c r="T12" s="33">
        <v>20</v>
      </c>
      <c r="U12" s="33">
        <v>10</v>
      </c>
      <c r="V12" s="33">
        <v>21</v>
      </c>
      <c r="W12" s="33">
        <v>5</v>
      </c>
      <c r="X12" s="33">
        <v>5</v>
      </c>
      <c r="Y12" s="33">
        <v>13</v>
      </c>
      <c r="Z12" s="33">
        <v>13</v>
      </c>
      <c r="AA12" s="33">
        <v>0</v>
      </c>
      <c r="AB12" s="33">
        <v>16</v>
      </c>
      <c r="AC12" s="33">
        <v>3</v>
      </c>
      <c r="AD12" s="33">
        <v>7</v>
      </c>
      <c r="AE12" s="33">
        <v>3</v>
      </c>
      <c r="AF12" s="33">
        <v>20</v>
      </c>
      <c r="AG12" s="33">
        <v>11</v>
      </c>
      <c r="AH12" s="33">
        <v>20</v>
      </c>
      <c r="AI12" s="33">
        <v>4</v>
      </c>
      <c r="AJ12" s="33">
        <v>1</v>
      </c>
      <c r="AK12" s="33">
        <v>10</v>
      </c>
      <c r="AL12" s="33">
        <v>5</v>
      </c>
      <c r="AM12" s="33">
        <v>0</v>
      </c>
      <c r="AN12" s="33">
        <v>2</v>
      </c>
      <c r="AO12" s="33">
        <v>2</v>
      </c>
      <c r="AP12" s="33">
        <v>0</v>
      </c>
      <c r="AQ12" s="33">
        <v>2</v>
      </c>
      <c r="AR12" s="43">
        <v>0</v>
      </c>
      <c r="AS12" s="40">
        <f t="shared" ca="1" si="0"/>
        <v>0.64984227129337535</v>
      </c>
      <c r="AT12" s="33">
        <v>10</v>
      </c>
    </row>
    <row r="13" spans="1:48" x14ac:dyDescent="0.35">
      <c r="A13" s="34" t="s">
        <v>30</v>
      </c>
      <c r="B13" s="33">
        <v>4</v>
      </c>
      <c r="C13" s="33">
        <v>1</v>
      </c>
      <c r="D13" s="33">
        <v>7</v>
      </c>
      <c r="E13" s="33">
        <v>16</v>
      </c>
      <c r="F13" s="33">
        <v>2</v>
      </c>
      <c r="G13" s="33">
        <v>8</v>
      </c>
      <c r="H13" s="33">
        <v>3</v>
      </c>
      <c r="I13" s="33">
        <v>0</v>
      </c>
      <c r="J13" s="33">
        <v>5</v>
      </c>
      <c r="K13" s="33">
        <v>2</v>
      </c>
      <c r="L13" s="33">
        <v>20</v>
      </c>
      <c r="M13" s="33">
        <v>135</v>
      </c>
      <c r="N13" s="33">
        <v>26</v>
      </c>
      <c r="O13" s="33">
        <v>15</v>
      </c>
      <c r="P13" s="33">
        <v>13</v>
      </c>
      <c r="Q13" s="33">
        <v>23</v>
      </c>
      <c r="R13" s="33">
        <v>1</v>
      </c>
      <c r="S13" s="33">
        <v>2</v>
      </c>
      <c r="T13" s="33">
        <v>14</v>
      </c>
      <c r="U13" s="33">
        <v>3</v>
      </c>
      <c r="V13" s="33">
        <v>6</v>
      </c>
      <c r="W13" s="33">
        <v>1</v>
      </c>
      <c r="X13" s="33">
        <v>5</v>
      </c>
      <c r="Y13" s="33">
        <v>7</v>
      </c>
      <c r="Z13" s="33">
        <v>6</v>
      </c>
      <c r="AA13" s="33">
        <v>0</v>
      </c>
      <c r="AB13" s="33">
        <v>9</v>
      </c>
      <c r="AC13" s="33">
        <v>2</v>
      </c>
      <c r="AD13" s="33">
        <v>2</v>
      </c>
      <c r="AE13" s="33">
        <v>7</v>
      </c>
      <c r="AF13" s="33">
        <v>13</v>
      </c>
      <c r="AG13" s="33">
        <v>3</v>
      </c>
      <c r="AH13" s="33">
        <v>20</v>
      </c>
      <c r="AI13" s="33">
        <v>2</v>
      </c>
      <c r="AJ13" s="33">
        <v>1</v>
      </c>
      <c r="AK13" s="33">
        <v>9</v>
      </c>
      <c r="AL13" s="33">
        <v>2</v>
      </c>
      <c r="AM13" s="33">
        <v>0</v>
      </c>
      <c r="AN13" s="33">
        <v>2</v>
      </c>
      <c r="AO13" s="33">
        <v>5</v>
      </c>
      <c r="AP13" s="33">
        <v>0</v>
      </c>
      <c r="AQ13" s="33">
        <v>1</v>
      </c>
      <c r="AR13" s="43">
        <v>0</v>
      </c>
      <c r="AS13" s="40">
        <f t="shared" ca="1" si="0"/>
        <v>0.66501240694789088</v>
      </c>
      <c r="AT13" s="33">
        <v>11</v>
      </c>
    </row>
    <row r="14" spans="1:48" x14ac:dyDescent="0.35">
      <c r="A14" s="34" t="s">
        <v>31</v>
      </c>
      <c r="B14" s="33">
        <v>8</v>
      </c>
      <c r="C14" s="33">
        <v>3</v>
      </c>
      <c r="D14" s="33">
        <v>12</v>
      </c>
      <c r="E14" s="33">
        <v>24</v>
      </c>
      <c r="F14" s="33">
        <v>3</v>
      </c>
      <c r="G14" s="33">
        <v>10</v>
      </c>
      <c r="H14" s="33">
        <v>10</v>
      </c>
      <c r="I14" s="33">
        <v>0</v>
      </c>
      <c r="J14" s="33">
        <v>7</v>
      </c>
      <c r="K14" s="33">
        <v>2</v>
      </c>
      <c r="L14" s="33">
        <v>20</v>
      </c>
      <c r="M14" s="33">
        <v>26</v>
      </c>
      <c r="N14" s="33">
        <v>115</v>
      </c>
      <c r="O14" s="33">
        <v>15</v>
      </c>
      <c r="P14" s="33">
        <v>20</v>
      </c>
      <c r="Q14" s="33">
        <v>23</v>
      </c>
      <c r="R14" s="33">
        <v>1</v>
      </c>
      <c r="S14" s="33">
        <v>8</v>
      </c>
      <c r="T14" s="33">
        <v>21</v>
      </c>
      <c r="U14" s="33">
        <v>5</v>
      </c>
      <c r="V14" s="33">
        <v>14</v>
      </c>
      <c r="W14" s="33">
        <v>3</v>
      </c>
      <c r="X14" s="33">
        <v>5</v>
      </c>
      <c r="Y14" s="33">
        <v>7</v>
      </c>
      <c r="Z14" s="33">
        <v>8</v>
      </c>
      <c r="AA14" s="33">
        <v>0</v>
      </c>
      <c r="AB14" s="33">
        <v>17</v>
      </c>
      <c r="AC14" s="33">
        <v>1</v>
      </c>
      <c r="AD14" s="33">
        <v>5</v>
      </c>
      <c r="AE14" s="33">
        <v>5</v>
      </c>
      <c r="AF14" s="33">
        <v>17</v>
      </c>
      <c r="AG14" s="33">
        <v>6</v>
      </c>
      <c r="AH14" s="33">
        <v>17</v>
      </c>
      <c r="AI14" s="33">
        <v>4</v>
      </c>
      <c r="AJ14" s="33">
        <v>3</v>
      </c>
      <c r="AK14" s="33">
        <v>5</v>
      </c>
      <c r="AL14" s="33">
        <v>3</v>
      </c>
      <c r="AM14" s="33">
        <v>0</v>
      </c>
      <c r="AN14" s="33">
        <v>6</v>
      </c>
      <c r="AO14" s="33">
        <v>3</v>
      </c>
      <c r="AP14" s="33">
        <v>0</v>
      </c>
      <c r="AQ14" s="33">
        <v>1</v>
      </c>
      <c r="AR14" s="43">
        <v>0</v>
      </c>
      <c r="AS14" s="40">
        <f t="shared" ca="1" si="0"/>
        <v>0.75161987041036715</v>
      </c>
      <c r="AT14" s="33">
        <v>12</v>
      </c>
    </row>
    <row r="15" spans="1:48" x14ac:dyDescent="0.35">
      <c r="A15" s="34" t="s">
        <v>33</v>
      </c>
      <c r="B15" s="33">
        <v>8</v>
      </c>
      <c r="C15" s="33">
        <v>6</v>
      </c>
      <c r="D15" s="33">
        <v>10</v>
      </c>
      <c r="E15" s="33">
        <v>36</v>
      </c>
      <c r="F15" s="33">
        <v>5</v>
      </c>
      <c r="G15" s="33">
        <v>11</v>
      </c>
      <c r="H15" s="33">
        <v>11</v>
      </c>
      <c r="I15" s="33">
        <v>0</v>
      </c>
      <c r="J15" s="33">
        <v>10</v>
      </c>
      <c r="K15" s="33">
        <v>0</v>
      </c>
      <c r="L15" s="33">
        <v>29</v>
      </c>
      <c r="M15" s="33">
        <v>15</v>
      </c>
      <c r="N15" s="33">
        <v>15</v>
      </c>
      <c r="O15" s="33">
        <v>400</v>
      </c>
      <c r="P15" s="33">
        <v>20</v>
      </c>
      <c r="Q15" s="33">
        <v>189</v>
      </c>
      <c r="R15" s="33">
        <v>0</v>
      </c>
      <c r="S15" s="33">
        <v>14</v>
      </c>
      <c r="T15" s="33">
        <v>23</v>
      </c>
      <c r="U15" s="33">
        <v>4</v>
      </c>
      <c r="V15" s="33">
        <v>28</v>
      </c>
      <c r="W15" s="33">
        <v>6</v>
      </c>
      <c r="X15" s="33">
        <v>5</v>
      </c>
      <c r="Y15" s="33">
        <v>10</v>
      </c>
      <c r="Z15" s="33">
        <v>8</v>
      </c>
      <c r="AA15" s="33">
        <v>0</v>
      </c>
      <c r="AB15" s="33">
        <v>14</v>
      </c>
      <c r="AC15" s="33">
        <v>8</v>
      </c>
      <c r="AD15" s="33">
        <v>10</v>
      </c>
      <c r="AE15" s="33">
        <v>10</v>
      </c>
      <c r="AF15" s="33">
        <v>24</v>
      </c>
      <c r="AG15" s="33">
        <v>13</v>
      </c>
      <c r="AH15" s="33">
        <v>11</v>
      </c>
      <c r="AI15" s="33">
        <v>3</v>
      </c>
      <c r="AJ15" s="33">
        <v>3</v>
      </c>
      <c r="AK15" s="33">
        <v>10</v>
      </c>
      <c r="AL15" s="33">
        <v>4</v>
      </c>
      <c r="AM15" s="33">
        <v>0</v>
      </c>
      <c r="AN15" s="33">
        <v>0</v>
      </c>
      <c r="AO15" s="33">
        <v>2</v>
      </c>
      <c r="AP15" s="33">
        <v>2</v>
      </c>
      <c r="AQ15" s="33">
        <v>1</v>
      </c>
      <c r="AR15" s="43">
        <v>0</v>
      </c>
      <c r="AS15" s="40">
        <f t="shared" ca="1" si="0"/>
        <v>0.59100204498977504</v>
      </c>
      <c r="AT15" s="33">
        <v>13</v>
      </c>
    </row>
    <row r="16" spans="1:48" x14ac:dyDescent="0.35">
      <c r="A16" s="34" t="s">
        <v>34</v>
      </c>
      <c r="B16" s="33">
        <v>5</v>
      </c>
      <c r="C16" s="33">
        <v>7</v>
      </c>
      <c r="D16" s="33">
        <v>11</v>
      </c>
      <c r="E16" s="33">
        <v>39</v>
      </c>
      <c r="F16" s="33">
        <v>6</v>
      </c>
      <c r="G16" s="33">
        <v>10</v>
      </c>
      <c r="H16" s="33">
        <v>7</v>
      </c>
      <c r="I16" s="33">
        <v>1</v>
      </c>
      <c r="J16" s="33">
        <v>5</v>
      </c>
      <c r="K16" s="33">
        <v>1</v>
      </c>
      <c r="L16" s="33">
        <v>15</v>
      </c>
      <c r="M16" s="33">
        <v>13</v>
      </c>
      <c r="N16" s="33">
        <v>20</v>
      </c>
      <c r="O16" s="33">
        <v>20</v>
      </c>
      <c r="P16" s="33">
        <v>323</v>
      </c>
      <c r="Q16" s="33">
        <v>120</v>
      </c>
      <c r="R16" s="33">
        <v>0</v>
      </c>
      <c r="S16" s="33">
        <v>5</v>
      </c>
      <c r="T16" s="33">
        <v>20</v>
      </c>
      <c r="U16" s="33">
        <v>2</v>
      </c>
      <c r="V16" s="33">
        <v>20</v>
      </c>
      <c r="W16" s="33">
        <v>3</v>
      </c>
      <c r="X16" s="33">
        <v>3</v>
      </c>
      <c r="Y16" s="33">
        <v>9</v>
      </c>
      <c r="Z16" s="33">
        <v>5</v>
      </c>
      <c r="AA16" s="33">
        <v>0</v>
      </c>
      <c r="AB16" s="33">
        <v>3</v>
      </c>
      <c r="AC16" s="33">
        <v>8</v>
      </c>
      <c r="AD16" s="33">
        <v>6</v>
      </c>
      <c r="AE16" s="33">
        <v>3</v>
      </c>
      <c r="AF16" s="33">
        <v>11</v>
      </c>
      <c r="AG16" s="33">
        <v>6</v>
      </c>
      <c r="AH16" s="33">
        <v>13</v>
      </c>
      <c r="AI16" s="33">
        <v>3</v>
      </c>
      <c r="AJ16" s="33">
        <v>0</v>
      </c>
      <c r="AK16" s="33">
        <v>2</v>
      </c>
      <c r="AL16" s="33">
        <v>1</v>
      </c>
      <c r="AM16" s="33">
        <v>0</v>
      </c>
      <c r="AN16" s="33">
        <v>1</v>
      </c>
      <c r="AO16" s="33">
        <v>0</v>
      </c>
      <c r="AP16" s="33">
        <v>0</v>
      </c>
      <c r="AQ16" s="33">
        <v>2</v>
      </c>
      <c r="AR16" s="43">
        <v>0</v>
      </c>
      <c r="AS16" s="40">
        <f t="shared" ca="1" si="0"/>
        <v>0.55692729766803839</v>
      </c>
      <c r="AT16" s="33">
        <v>14</v>
      </c>
    </row>
    <row r="17" spans="1:46" ht="15.5" x14ac:dyDescent="0.35">
      <c r="A17" s="34" t="s">
        <v>35</v>
      </c>
      <c r="B17" s="33">
        <v>13</v>
      </c>
      <c r="C17" s="33">
        <v>26</v>
      </c>
      <c r="D17" s="33">
        <v>58</v>
      </c>
      <c r="E17" s="38">
        <v>227</v>
      </c>
      <c r="F17" s="33">
        <v>5</v>
      </c>
      <c r="G17" s="33">
        <v>10</v>
      </c>
      <c r="H17" s="33">
        <v>25</v>
      </c>
      <c r="I17" s="33">
        <v>3</v>
      </c>
      <c r="J17" s="33">
        <v>11</v>
      </c>
      <c r="K17" s="33">
        <v>5</v>
      </c>
      <c r="L17" s="33">
        <v>30</v>
      </c>
      <c r="M17" s="33">
        <v>23</v>
      </c>
      <c r="N17" s="33">
        <v>23</v>
      </c>
      <c r="O17" s="33">
        <v>189</v>
      </c>
      <c r="P17" s="33">
        <v>120</v>
      </c>
      <c r="Q17" s="33">
        <v>1363</v>
      </c>
      <c r="R17" s="33">
        <v>29</v>
      </c>
      <c r="S17" s="33">
        <v>54</v>
      </c>
      <c r="T17" s="33">
        <v>58</v>
      </c>
      <c r="U17" s="33">
        <v>9</v>
      </c>
      <c r="V17" s="33">
        <v>130</v>
      </c>
      <c r="W17" s="33">
        <v>31</v>
      </c>
      <c r="X17" s="33">
        <v>8</v>
      </c>
      <c r="Y17" s="33">
        <v>84</v>
      </c>
      <c r="Z17" s="33">
        <v>12</v>
      </c>
      <c r="AA17" s="33">
        <v>0</v>
      </c>
      <c r="AB17" s="33">
        <v>9</v>
      </c>
      <c r="AC17" s="33">
        <v>17</v>
      </c>
      <c r="AD17" s="33">
        <v>28</v>
      </c>
      <c r="AE17" s="33">
        <v>47</v>
      </c>
      <c r="AF17" s="33">
        <v>64</v>
      </c>
      <c r="AG17" s="33">
        <v>42</v>
      </c>
      <c r="AH17" s="33">
        <v>44</v>
      </c>
      <c r="AI17" s="33">
        <v>1</v>
      </c>
      <c r="AJ17" s="33">
        <v>8</v>
      </c>
      <c r="AK17" s="33">
        <v>10</v>
      </c>
      <c r="AL17" s="33">
        <v>0</v>
      </c>
      <c r="AM17" s="33">
        <v>0</v>
      </c>
      <c r="AN17" s="33">
        <v>1</v>
      </c>
      <c r="AO17" s="33">
        <v>1</v>
      </c>
      <c r="AP17" s="33">
        <v>2</v>
      </c>
      <c r="AQ17" s="33">
        <v>2</v>
      </c>
      <c r="AR17" s="43">
        <v>0</v>
      </c>
      <c r="AS17" s="40">
        <f t="shared" ca="1" si="0"/>
        <v>0.51700921332388372</v>
      </c>
      <c r="AT17" s="33">
        <v>15</v>
      </c>
    </row>
    <row r="18" spans="1:46" x14ac:dyDescent="0.35">
      <c r="A18" s="34" t="s">
        <v>36</v>
      </c>
      <c r="B18" s="33">
        <v>1</v>
      </c>
      <c r="C18" s="33">
        <v>2</v>
      </c>
      <c r="D18" s="33">
        <v>1</v>
      </c>
      <c r="E18" s="33">
        <v>3</v>
      </c>
      <c r="F18" s="33">
        <v>0</v>
      </c>
      <c r="G18" s="33">
        <v>0</v>
      </c>
      <c r="H18" s="33">
        <v>1</v>
      </c>
      <c r="I18" s="33">
        <v>0</v>
      </c>
      <c r="J18" s="33">
        <v>0</v>
      </c>
      <c r="K18" s="33">
        <v>2</v>
      </c>
      <c r="L18" s="33">
        <v>3</v>
      </c>
      <c r="M18" s="33">
        <v>1</v>
      </c>
      <c r="N18" s="33">
        <v>1</v>
      </c>
      <c r="O18" s="33">
        <v>0</v>
      </c>
      <c r="P18" s="33">
        <v>0</v>
      </c>
      <c r="Q18" s="33">
        <v>29</v>
      </c>
      <c r="R18" s="33">
        <v>150</v>
      </c>
      <c r="S18" s="33">
        <v>0</v>
      </c>
      <c r="T18" s="33">
        <v>1</v>
      </c>
      <c r="U18" s="33">
        <v>0</v>
      </c>
      <c r="V18" s="33">
        <v>2</v>
      </c>
      <c r="W18" s="33">
        <v>1</v>
      </c>
      <c r="X18" s="33">
        <v>0</v>
      </c>
      <c r="Y18" s="33">
        <v>1</v>
      </c>
      <c r="Z18" s="33">
        <v>0</v>
      </c>
      <c r="AA18" s="33">
        <v>0</v>
      </c>
      <c r="AB18" s="33">
        <v>0</v>
      </c>
      <c r="AC18" s="33">
        <v>0</v>
      </c>
      <c r="AD18" s="33">
        <v>0</v>
      </c>
      <c r="AE18" s="33">
        <v>0</v>
      </c>
      <c r="AF18" s="33">
        <v>2</v>
      </c>
      <c r="AG18" s="33">
        <v>0</v>
      </c>
      <c r="AH18" s="33">
        <v>1</v>
      </c>
      <c r="AI18" s="33">
        <v>0</v>
      </c>
      <c r="AJ18" s="33">
        <v>0</v>
      </c>
      <c r="AK18" s="33">
        <v>0</v>
      </c>
      <c r="AL18" s="33">
        <v>0</v>
      </c>
      <c r="AM18" s="33">
        <v>0</v>
      </c>
      <c r="AN18" s="33">
        <v>0</v>
      </c>
      <c r="AO18" s="33">
        <v>0</v>
      </c>
      <c r="AP18" s="33">
        <v>0</v>
      </c>
      <c r="AQ18" s="33">
        <v>0</v>
      </c>
      <c r="AR18" s="43">
        <v>0</v>
      </c>
      <c r="AS18" s="40">
        <f t="shared" ca="1" si="0"/>
        <v>0.25742574257425743</v>
      </c>
      <c r="AT18" s="33">
        <v>16</v>
      </c>
    </row>
    <row r="19" spans="1:46" x14ac:dyDescent="0.35">
      <c r="A19" s="34" t="s">
        <v>37</v>
      </c>
      <c r="B19" s="33">
        <v>1</v>
      </c>
      <c r="C19" s="33">
        <v>1</v>
      </c>
      <c r="D19" s="33">
        <v>6</v>
      </c>
      <c r="E19" s="33">
        <v>17</v>
      </c>
      <c r="F19" s="33">
        <v>3</v>
      </c>
      <c r="G19" s="33">
        <v>7</v>
      </c>
      <c r="H19" s="33">
        <v>6</v>
      </c>
      <c r="I19" s="33">
        <v>0</v>
      </c>
      <c r="J19" s="33">
        <v>5</v>
      </c>
      <c r="K19" s="33">
        <v>1</v>
      </c>
      <c r="L19" s="33">
        <v>8</v>
      </c>
      <c r="M19" s="33">
        <v>2</v>
      </c>
      <c r="N19" s="33">
        <v>8</v>
      </c>
      <c r="O19" s="33">
        <v>14</v>
      </c>
      <c r="P19" s="33">
        <v>5</v>
      </c>
      <c r="Q19" s="33">
        <v>54</v>
      </c>
      <c r="R19" s="33">
        <v>0</v>
      </c>
      <c r="S19" s="33">
        <v>411</v>
      </c>
      <c r="T19" s="33">
        <v>11</v>
      </c>
      <c r="U19" s="33">
        <v>2</v>
      </c>
      <c r="V19" s="33">
        <v>11</v>
      </c>
      <c r="W19" s="33">
        <v>6</v>
      </c>
      <c r="X19" s="33">
        <v>1</v>
      </c>
      <c r="Y19" s="33">
        <v>5</v>
      </c>
      <c r="Z19" s="33">
        <v>1</v>
      </c>
      <c r="AA19" s="33">
        <v>0</v>
      </c>
      <c r="AB19" s="33">
        <v>7</v>
      </c>
      <c r="AC19" s="33">
        <v>1</v>
      </c>
      <c r="AD19" s="33">
        <v>3</v>
      </c>
      <c r="AE19" s="33">
        <v>1</v>
      </c>
      <c r="AF19" s="33">
        <v>9</v>
      </c>
      <c r="AG19" s="33">
        <v>3</v>
      </c>
      <c r="AH19" s="33">
        <v>6</v>
      </c>
      <c r="AI19" s="33">
        <v>1</v>
      </c>
      <c r="AJ19" s="33">
        <v>1</v>
      </c>
      <c r="AK19" s="33">
        <v>4</v>
      </c>
      <c r="AL19" s="33">
        <v>3</v>
      </c>
      <c r="AM19" s="33">
        <v>0</v>
      </c>
      <c r="AN19" s="33">
        <v>0</v>
      </c>
      <c r="AO19" s="33">
        <v>0</v>
      </c>
      <c r="AP19" s="33">
        <v>0</v>
      </c>
      <c r="AQ19" s="33">
        <v>2</v>
      </c>
      <c r="AR19" s="43">
        <v>0</v>
      </c>
      <c r="AS19" s="40">
        <f t="shared" ca="1" si="0"/>
        <v>0.34449760765550241</v>
      </c>
      <c r="AT19" s="33">
        <v>17</v>
      </c>
    </row>
    <row r="20" spans="1:46" x14ac:dyDescent="0.35">
      <c r="A20" s="34" t="s">
        <v>38</v>
      </c>
      <c r="B20" s="33">
        <v>16</v>
      </c>
      <c r="C20" s="33">
        <v>3</v>
      </c>
      <c r="D20" s="33">
        <v>18</v>
      </c>
      <c r="E20" s="33">
        <v>34</v>
      </c>
      <c r="F20" s="33">
        <v>8</v>
      </c>
      <c r="G20" s="33">
        <v>18</v>
      </c>
      <c r="H20" s="33">
        <v>20</v>
      </c>
      <c r="I20" s="33">
        <v>0</v>
      </c>
      <c r="J20" s="33">
        <v>14</v>
      </c>
      <c r="K20" s="33">
        <v>3</v>
      </c>
      <c r="L20" s="33">
        <v>20</v>
      </c>
      <c r="M20" s="33">
        <v>14</v>
      </c>
      <c r="N20" s="33">
        <v>21</v>
      </c>
      <c r="O20" s="33">
        <v>23</v>
      </c>
      <c r="P20" s="33">
        <v>20</v>
      </c>
      <c r="Q20" s="33">
        <v>58</v>
      </c>
      <c r="R20" s="33">
        <v>1</v>
      </c>
      <c r="S20" s="33">
        <v>11</v>
      </c>
      <c r="T20" s="33">
        <v>262</v>
      </c>
      <c r="U20" s="33">
        <v>10</v>
      </c>
      <c r="V20" s="33">
        <v>31</v>
      </c>
      <c r="W20" s="33">
        <v>7</v>
      </c>
      <c r="X20" s="33">
        <v>4</v>
      </c>
      <c r="Y20" s="33">
        <v>16</v>
      </c>
      <c r="Z20" s="33">
        <v>7</v>
      </c>
      <c r="AA20" s="33">
        <v>0</v>
      </c>
      <c r="AB20" s="33">
        <v>15</v>
      </c>
      <c r="AC20" s="33">
        <v>5</v>
      </c>
      <c r="AD20" s="33">
        <v>6</v>
      </c>
      <c r="AE20" s="33">
        <v>4</v>
      </c>
      <c r="AF20" s="33">
        <v>25</v>
      </c>
      <c r="AG20" s="33">
        <v>8</v>
      </c>
      <c r="AH20" s="33">
        <v>12</v>
      </c>
      <c r="AI20" s="33">
        <v>5</v>
      </c>
      <c r="AJ20" s="33">
        <v>3</v>
      </c>
      <c r="AK20" s="33">
        <v>8</v>
      </c>
      <c r="AL20" s="33">
        <v>3</v>
      </c>
      <c r="AM20" s="33">
        <v>0</v>
      </c>
      <c r="AN20" s="33">
        <v>6</v>
      </c>
      <c r="AO20" s="33">
        <v>0</v>
      </c>
      <c r="AP20" s="33">
        <v>1</v>
      </c>
      <c r="AQ20" s="33">
        <v>1</v>
      </c>
      <c r="AR20" s="43">
        <v>0</v>
      </c>
      <c r="AS20" s="40">
        <f t="shared" ca="1" si="0"/>
        <v>0.64642375168690958</v>
      </c>
      <c r="AT20" s="33">
        <v>18</v>
      </c>
    </row>
    <row r="21" spans="1:46" x14ac:dyDescent="0.35">
      <c r="A21" s="34" t="s">
        <v>39</v>
      </c>
      <c r="B21" s="33">
        <v>3</v>
      </c>
      <c r="C21" s="33">
        <v>2</v>
      </c>
      <c r="D21" s="33">
        <v>6</v>
      </c>
      <c r="E21" s="33">
        <v>10</v>
      </c>
      <c r="F21" s="33">
        <v>1</v>
      </c>
      <c r="G21" s="33">
        <v>4</v>
      </c>
      <c r="H21" s="33">
        <v>3</v>
      </c>
      <c r="I21" s="33">
        <v>0</v>
      </c>
      <c r="J21" s="33">
        <v>4</v>
      </c>
      <c r="K21" s="33">
        <v>1</v>
      </c>
      <c r="L21" s="33">
        <v>10</v>
      </c>
      <c r="M21" s="33">
        <v>3</v>
      </c>
      <c r="N21" s="33">
        <v>5</v>
      </c>
      <c r="O21" s="33">
        <v>4</v>
      </c>
      <c r="P21" s="33">
        <v>2</v>
      </c>
      <c r="Q21" s="33">
        <v>9</v>
      </c>
      <c r="R21" s="33">
        <v>0</v>
      </c>
      <c r="S21" s="33">
        <v>2</v>
      </c>
      <c r="T21" s="33">
        <v>10</v>
      </c>
      <c r="U21" s="33">
        <v>60</v>
      </c>
      <c r="V21" s="33">
        <v>4</v>
      </c>
      <c r="W21" s="33">
        <v>2</v>
      </c>
      <c r="X21" s="33">
        <v>4</v>
      </c>
      <c r="Y21" s="33">
        <v>5</v>
      </c>
      <c r="Z21" s="33">
        <v>4</v>
      </c>
      <c r="AA21" s="33">
        <v>0</v>
      </c>
      <c r="AB21" s="33">
        <v>5</v>
      </c>
      <c r="AC21" s="33">
        <v>1</v>
      </c>
      <c r="AD21" s="33">
        <v>4</v>
      </c>
      <c r="AE21" s="33">
        <v>2</v>
      </c>
      <c r="AF21" s="33">
        <v>9</v>
      </c>
      <c r="AG21" s="33">
        <v>5</v>
      </c>
      <c r="AH21" s="33">
        <v>6</v>
      </c>
      <c r="AI21" s="33">
        <v>1</v>
      </c>
      <c r="AJ21" s="33">
        <v>0</v>
      </c>
      <c r="AK21" s="33">
        <v>0</v>
      </c>
      <c r="AL21" s="33">
        <v>2</v>
      </c>
      <c r="AM21" s="33">
        <v>0</v>
      </c>
      <c r="AN21" s="33">
        <v>2</v>
      </c>
      <c r="AO21" s="33">
        <v>0</v>
      </c>
      <c r="AP21" s="33">
        <v>0</v>
      </c>
      <c r="AQ21" s="33">
        <v>0</v>
      </c>
      <c r="AR21" s="43">
        <v>0</v>
      </c>
      <c r="AS21" s="40">
        <f t="shared" ca="1" si="0"/>
        <v>0.69230769230769229</v>
      </c>
      <c r="AT21" s="33">
        <v>19</v>
      </c>
    </row>
    <row r="22" spans="1:46" x14ac:dyDescent="0.35">
      <c r="A22" s="34" t="s">
        <v>40</v>
      </c>
      <c r="B22" s="33">
        <v>8</v>
      </c>
      <c r="C22" s="33">
        <v>6</v>
      </c>
      <c r="D22" s="33">
        <v>12</v>
      </c>
      <c r="E22" s="33">
        <v>30</v>
      </c>
      <c r="F22" s="33">
        <v>7</v>
      </c>
      <c r="G22" s="33">
        <v>9</v>
      </c>
      <c r="H22" s="33">
        <v>16</v>
      </c>
      <c r="I22" s="33">
        <v>0</v>
      </c>
      <c r="J22" s="33">
        <v>5</v>
      </c>
      <c r="K22" s="33">
        <v>1</v>
      </c>
      <c r="L22" s="33">
        <v>21</v>
      </c>
      <c r="M22" s="33">
        <v>6</v>
      </c>
      <c r="N22" s="33">
        <v>14</v>
      </c>
      <c r="O22" s="33">
        <v>28</v>
      </c>
      <c r="P22" s="33">
        <v>20</v>
      </c>
      <c r="Q22" s="33">
        <v>130</v>
      </c>
      <c r="R22" s="33">
        <v>2</v>
      </c>
      <c r="S22" s="33">
        <v>11</v>
      </c>
      <c r="T22" s="33">
        <v>31</v>
      </c>
      <c r="U22" s="33">
        <v>4</v>
      </c>
      <c r="V22" s="33">
        <v>321</v>
      </c>
      <c r="W22" s="33">
        <v>6</v>
      </c>
      <c r="X22" s="33">
        <v>6</v>
      </c>
      <c r="Y22" s="33">
        <v>6</v>
      </c>
      <c r="Z22" s="33">
        <v>9</v>
      </c>
      <c r="AA22" s="33">
        <v>0</v>
      </c>
      <c r="AB22" s="33">
        <v>5</v>
      </c>
      <c r="AC22" s="33">
        <v>7</v>
      </c>
      <c r="AD22" s="33">
        <v>9</v>
      </c>
      <c r="AE22" s="33">
        <v>6</v>
      </c>
      <c r="AF22" s="33">
        <v>17</v>
      </c>
      <c r="AG22" s="33">
        <v>9</v>
      </c>
      <c r="AH22" s="33">
        <v>8</v>
      </c>
      <c r="AI22" s="33">
        <v>5</v>
      </c>
      <c r="AJ22" s="33">
        <v>0</v>
      </c>
      <c r="AK22" s="33">
        <v>6</v>
      </c>
      <c r="AL22" s="33">
        <v>3</v>
      </c>
      <c r="AM22" s="33">
        <v>0</v>
      </c>
      <c r="AN22" s="33">
        <v>1</v>
      </c>
      <c r="AO22" s="33">
        <v>0</v>
      </c>
      <c r="AP22" s="33">
        <v>0</v>
      </c>
      <c r="AQ22" s="33">
        <v>1</v>
      </c>
      <c r="AR22" s="43">
        <v>0</v>
      </c>
      <c r="AS22" s="40">
        <f t="shared" ca="1" si="0"/>
        <v>0.59160305343511443</v>
      </c>
      <c r="AT22" s="33">
        <v>20</v>
      </c>
    </row>
    <row r="23" spans="1:46" x14ac:dyDescent="0.35">
      <c r="A23" s="34" t="s">
        <v>41</v>
      </c>
      <c r="B23" s="33">
        <v>0</v>
      </c>
      <c r="C23" s="33">
        <v>3</v>
      </c>
      <c r="D23" s="33">
        <v>0</v>
      </c>
      <c r="E23" s="33">
        <v>7</v>
      </c>
      <c r="F23" s="33">
        <v>2</v>
      </c>
      <c r="G23" s="33">
        <v>2</v>
      </c>
      <c r="H23" s="33">
        <v>5</v>
      </c>
      <c r="I23" s="33">
        <v>0</v>
      </c>
      <c r="J23" s="33">
        <v>3</v>
      </c>
      <c r="K23" s="33">
        <v>2</v>
      </c>
      <c r="L23" s="33">
        <v>5</v>
      </c>
      <c r="M23" s="33">
        <v>1</v>
      </c>
      <c r="N23" s="33">
        <v>3</v>
      </c>
      <c r="O23" s="33">
        <v>6</v>
      </c>
      <c r="P23" s="33">
        <v>3</v>
      </c>
      <c r="Q23" s="33">
        <v>31</v>
      </c>
      <c r="R23" s="33">
        <v>1</v>
      </c>
      <c r="S23" s="33">
        <v>6</v>
      </c>
      <c r="T23" s="33">
        <v>7</v>
      </c>
      <c r="U23" s="33">
        <v>2</v>
      </c>
      <c r="V23" s="33">
        <v>6</v>
      </c>
      <c r="W23" s="33">
        <v>58</v>
      </c>
      <c r="X23" s="33">
        <v>0</v>
      </c>
      <c r="Y23" s="33">
        <v>3</v>
      </c>
      <c r="Z23" s="33">
        <v>3</v>
      </c>
      <c r="AA23" s="33">
        <v>0</v>
      </c>
      <c r="AB23" s="33">
        <v>1</v>
      </c>
      <c r="AC23" s="33">
        <v>2</v>
      </c>
      <c r="AD23" s="33">
        <v>2</v>
      </c>
      <c r="AE23" s="33">
        <v>1</v>
      </c>
      <c r="AF23" s="33">
        <v>6</v>
      </c>
      <c r="AG23" s="33">
        <v>4</v>
      </c>
      <c r="AH23" s="33">
        <v>3</v>
      </c>
      <c r="AI23" s="33">
        <v>1</v>
      </c>
      <c r="AJ23" s="33">
        <v>0</v>
      </c>
      <c r="AK23" s="33">
        <v>0</v>
      </c>
      <c r="AL23" s="33">
        <v>2</v>
      </c>
      <c r="AM23" s="33">
        <v>0</v>
      </c>
      <c r="AN23" s="33">
        <v>0</v>
      </c>
      <c r="AO23" s="33">
        <v>0</v>
      </c>
      <c r="AP23" s="33">
        <v>0</v>
      </c>
      <c r="AQ23" s="33">
        <v>1</v>
      </c>
      <c r="AR23" s="43">
        <v>0</v>
      </c>
      <c r="AS23" s="40">
        <f t="shared" ca="1" si="0"/>
        <v>0.68131868131868134</v>
      </c>
      <c r="AT23" s="33">
        <v>21</v>
      </c>
    </row>
    <row r="24" spans="1:46" x14ac:dyDescent="0.35">
      <c r="A24" s="34" t="s">
        <v>42</v>
      </c>
      <c r="B24" s="33">
        <v>1</v>
      </c>
      <c r="C24" s="33">
        <v>1</v>
      </c>
      <c r="D24" s="33">
        <v>4</v>
      </c>
      <c r="E24" s="33">
        <v>6</v>
      </c>
      <c r="F24" s="33">
        <v>2</v>
      </c>
      <c r="G24" s="33">
        <v>4</v>
      </c>
      <c r="H24" s="33">
        <v>3</v>
      </c>
      <c r="I24" s="33">
        <v>0</v>
      </c>
      <c r="J24" s="33">
        <v>4</v>
      </c>
      <c r="K24" s="33">
        <v>0</v>
      </c>
      <c r="L24" s="33">
        <v>5</v>
      </c>
      <c r="M24" s="33">
        <v>5</v>
      </c>
      <c r="N24" s="33">
        <v>5</v>
      </c>
      <c r="O24" s="33">
        <v>5</v>
      </c>
      <c r="P24" s="33">
        <v>3</v>
      </c>
      <c r="Q24" s="33">
        <v>8</v>
      </c>
      <c r="R24" s="33">
        <v>0</v>
      </c>
      <c r="S24" s="33">
        <v>1</v>
      </c>
      <c r="T24" s="33">
        <v>4</v>
      </c>
      <c r="U24" s="33">
        <v>4</v>
      </c>
      <c r="V24" s="33">
        <v>6</v>
      </c>
      <c r="W24" s="33">
        <v>0</v>
      </c>
      <c r="X24" s="33">
        <v>41</v>
      </c>
      <c r="Y24" s="33">
        <v>5</v>
      </c>
      <c r="Z24" s="33">
        <v>4</v>
      </c>
      <c r="AA24" s="33">
        <v>0</v>
      </c>
      <c r="AB24" s="33">
        <v>3</v>
      </c>
      <c r="AC24" s="33">
        <v>0</v>
      </c>
      <c r="AD24" s="33">
        <v>1</v>
      </c>
      <c r="AE24" s="33">
        <v>2</v>
      </c>
      <c r="AF24" s="33">
        <v>8</v>
      </c>
      <c r="AG24" s="33">
        <v>2</v>
      </c>
      <c r="AH24" s="33">
        <v>4</v>
      </c>
      <c r="AI24" s="33">
        <v>3</v>
      </c>
      <c r="AJ24" s="33">
        <v>0</v>
      </c>
      <c r="AK24" s="33">
        <v>4</v>
      </c>
      <c r="AL24" s="33">
        <v>2</v>
      </c>
      <c r="AM24" s="33">
        <v>0</v>
      </c>
      <c r="AN24" s="33">
        <v>0</v>
      </c>
      <c r="AO24" s="33">
        <v>0</v>
      </c>
      <c r="AP24" s="33">
        <v>0</v>
      </c>
      <c r="AQ24" s="33">
        <v>0</v>
      </c>
      <c r="AR24" s="43">
        <v>0</v>
      </c>
      <c r="AS24" s="40">
        <f t="shared" ca="1" si="0"/>
        <v>0.72666666666666668</v>
      </c>
      <c r="AT24" s="33">
        <v>22</v>
      </c>
    </row>
    <row r="25" spans="1:46" x14ac:dyDescent="0.35">
      <c r="A25" s="34" t="s">
        <v>43</v>
      </c>
      <c r="B25" s="33">
        <v>9</v>
      </c>
      <c r="C25" s="33">
        <v>5</v>
      </c>
      <c r="D25" s="33">
        <v>7</v>
      </c>
      <c r="E25" s="33">
        <v>14</v>
      </c>
      <c r="F25" s="33">
        <v>2</v>
      </c>
      <c r="G25" s="33">
        <v>7</v>
      </c>
      <c r="H25" s="33">
        <v>6</v>
      </c>
      <c r="I25" s="33">
        <v>0</v>
      </c>
      <c r="J25" s="33">
        <v>7</v>
      </c>
      <c r="K25" s="33">
        <v>1</v>
      </c>
      <c r="L25" s="33">
        <v>13</v>
      </c>
      <c r="M25" s="33">
        <v>7</v>
      </c>
      <c r="N25" s="33">
        <v>7</v>
      </c>
      <c r="O25" s="33">
        <v>10</v>
      </c>
      <c r="P25" s="33">
        <v>9</v>
      </c>
      <c r="Q25" s="33">
        <v>84</v>
      </c>
      <c r="R25" s="33">
        <v>1</v>
      </c>
      <c r="S25" s="33">
        <v>5</v>
      </c>
      <c r="T25" s="33">
        <v>16</v>
      </c>
      <c r="U25" s="33">
        <v>5</v>
      </c>
      <c r="V25" s="33">
        <v>6</v>
      </c>
      <c r="W25" s="33">
        <v>3</v>
      </c>
      <c r="X25" s="33">
        <v>5</v>
      </c>
      <c r="Y25" s="33">
        <v>366</v>
      </c>
      <c r="Z25" s="33">
        <v>12</v>
      </c>
      <c r="AA25" s="33">
        <v>0</v>
      </c>
      <c r="AB25" s="33">
        <v>8</v>
      </c>
      <c r="AC25" s="33">
        <v>1</v>
      </c>
      <c r="AD25" s="33">
        <v>3</v>
      </c>
      <c r="AE25" s="33">
        <v>1</v>
      </c>
      <c r="AF25" s="33">
        <v>12</v>
      </c>
      <c r="AG25" s="33">
        <v>1</v>
      </c>
      <c r="AH25" s="33">
        <v>10</v>
      </c>
      <c r="AI25" s="33">
        <v>1</v>
      </c>
      <c r="AJ25" s="33">
        <v>2</v>
      </c>
      <c r="AK25" s="33">
        <v>0</v>
      </c>
      <c r="AL25" s="33">
        <v>2</v>
      </c>
      <c r="AM25" s="33">
        <v>0</v>
      </c>
      <c r="AN25" s="33">
        <v>1</v>
      </c>
      <c r="AO25" s="33">
        <v>0</v>
      </c>
      <c r="AP25" s="33">
        <v>0</v>
      </c>
      <c r="AQ25" s="33">
        <v>0</v>
      </c>
      <c r="AR25" s="43">
        <v>0</v>
      </c>
      <c r="AS25" s="40">
        <f t="shared" ca="1" si="0"/>
        <v>0.43605546995377509</v>
      </c>
      <c r="AT25" s="33">
        <v>23</v>
      </c>
    </row>
    <row r="26" spans="1:46" x14ac:dyDescent="0.35">
      <c r="A26" s="34" t="s">
        <v>44</v>
      </c>
      <c r="B26" s="33">
        <v>5</v>
      </c>
      <c r="C26" s="33">
        <v>4</v>
      </c>
      <c r="D26" s="33">
        <v>6</v>
      </c>
      <c r="E26" s="33">
        <v>12</v>
      </c>
      <c r="F26" s="33">
        <v>5</v>
      </c>
      <c r="G26" s="33">
        <v>6</v>
      </c>
      <c r="H26" s="33">
        <v>7</v>
      </c>
      <c r="I26" s="33">
        <v>0</v>
      </c>
      <c r="J26" s="33">
        <v>4</v>
      </c>
      <c r="K26" s="33">
        <v>0</v>
      </c>
      <c r="L26" s="33">
        <v>13</v>
      </c>
      <c r="M26" s="33">
        <v>6</v>
      </c>
      <c r="N26" s="33">
        <v>8</v>
      </c>
      <c r="O26" s="33">
        <v>8</v>
      </c>
      <c r="P26" s="33">
        <v>5</v>
      </c>
      <c r="Q26" s="33">
        <v>12</v>
      </c>
      <c r="R26" s="33">
        <v>0</v>
      </c>
      <c r="S26" s="33">
        <v>1</v>
      </c>
      <c r="T26" s="33">
        <v>7</v>
      </c>
      <c r="U26" s="33">
        <v>4</v>
      </c>
      <c r="V26" s="33">
        <v>9</v>
      </c>
      <c r="W26" s="33">
        <v>3</v>
      </c>
      <c r="X26" s="33">
        <v>4</v>
      </c>
      <c r="Y26" s="33">
        <v>12</v>
      </c>
      <c r="Z26" s="33">
        <v>212</v>
      </c>
      <c r="AA26" s="33">
        <v>0</v>
      </c>
      <c r="AB26" s="33">
        <v>7</v>
      </c>
      <c r="AC26" s="33">
        <v>4</v>
      </c>
      <c r="AD26" s="33">
        <v>5</v>
      </c>
      <c r="AE26" s="33">
        <v>2</v>
      </c>
      <c r="AF26" s="33">
        <v>15</v>
      </c>
      <c r="AG26" s="33">
        <v>4</v>
      </c>
      <c r="AH26" s="33">
        <v>8</v>
      </c>
      <c r="AI26" s="33">
        <v>3</v>
      </c>
      <c r="AJ26" s="33">
        <v>1</v>
      </c>
      <c r="AK26" s="33">
        <v>2</v>
      </c>
      <c r="AL26" s="33">
        <v>2</v>
      </c>
      <c r="AM26" s="33">
        <v>0</v>
      </c>
      <c r="AN26" s="33">
        <v>1</v>
      </c>
      <c r="AO26" s="33">
        <v>0</v>
      </c>
      <c r="AP26" s="33">
        <v>0</v>
      </c>
      <c r="AQ26" s="33">
        <v>0</v>
      </c>
      <c r="AR26" s="43">
        <v>0</v>
      </c>
      <c r="AS26" s="40">
        <f t="shared" ca="1" si="0"/>
        <v>0.47911547911547914</v>
      </c>
      <c r="AT26" s="33">
        <v>24</v>
      </c>
    </row>
    <row r="27" spans="1:46" x14ac:dyDescent="0.35">
      <c r="A27" s="34" t="s">
        <v>45</v>
      </c>
      <c r="B27" s="33">
        <v>0</v>
      </c>
      <c r="C27" s="33">
        <v>0</v>
      </c>
      <c r="D27" s="33">
        <v>0</v>
      </c>
      <c r="E27" s="33">
        <v>0</v>
      </c>
      <c r="F27" s="33">
        <v>0</v>
      </c>
      <c r="G27" s="33">
        <v>0</v>
      </c>
      <c r="H27" s="33">
        <v>0</v>
      </c>
      <c r="I27" s="33">
        <v>0</v>
      </c>
      <c r="J27" s="33">
        <v>0</v>
      </c>
      <c r="K27" s="33">
        <v>0</v>
      </c>
      <c r="L27" s="33">
        <v>0</v>
      </c>
      <c r="M27" s="33">
        <v>0</v>
      </c>
      <c r="N27" s="33">
        <v>0</v>
      </c>
      <c r="O27" s="33">
        <v>0</v>
      </c>
      <c r="P27" s="33">
        <v>0</v>
      </c>
      <c r="Q27" s="33">
        <v>0</v>
      </c>
      <c r="R27" s="33">
        <v>0</v>
      </c>
      <c r="S27" s="33">
        <v>0</v>
      </c>
      <c r="T27" s="33">
        <v>0</v>
      </c>
      <c r="U27" s="33">
        <v>0</v>
      </c>
      <c r="V27" s="33">
        <v>0</v>
      </c>
      <c r="W27" s="33">
        <v>0</v>
      </c>
      <c r="X27" s="33">
        <v>0</v>
      </c>
      <c r="Y27" s="33">
        <v>0</v>
      </c>
      <c r="Z27" s="33">
        <v>0</v>
      </c>
      <c r="AA27" s="33">
        <v>26</v>
      </c>
      <c r="AB27" s="33">
        <v>0</v>
      </c>
      <c r="AC27" s="33">
        <v>0</v>
      </c>
      <c r="AD27" s="33">
        <v>0</v>
      </c>
      <c r="AE27" s="33">
        <v>0</v>
      </c>
      <c r="AF27" s="33">
        <v>0</v>
      </c>
      <c r="AG27" s="33">
        <v>0</v>
      </c>
      <c r="AH27" s="33">
        <v>0</v>
      </c>
      <c r="AI27" s="33">
        <v>0</v>
      </c>
      <c r="AJ27" s="33">
        <v>0</v>
      </c>
      <c r="AK27" s="33">
        <v>0</v>
      </c>
      <c r="AL27" s="33">
        <v>0</v>
      </c>
      <c r="AM27" s="33">
        <v>0</v>
      </c>
      <c r="AN27" s="33">
        <v>0</v>
      </c>
      <c r="AO27" s="33">
        <v>0</v>
      </c>
      <c r="AP27" s="33">
        <v>0</v>
      </c>
      <c r="AQ27" s="33">
        <v>0</v>
      </c>
      <c r="AR27" s="43">
        <v>0</v>
      </c>
      <c r="AS27" s="40">
        <f t="shared" ca="1" si="0"/>
        <v>0</v>
      </c>
      <c r="AT27" s="33">
        <v>25</v>
      </c>
    </row>
    <row r="28" spans="1:46" x14ac:dyDescent="0.35">
      <c r="A28" s="34" t="s">
        <v>46</v>
      </c>
      <c r="B28" s="33">
        <v>7</v>
      </c>
      <c r="C28" s="33">
        <v>0</v>
      </c>
      <c r="D28" s="33">
        <v>7</v>
      </c>
      <c r="E28" s="33">
        <v>11</v>
      </c>
      <c r="F28" s="33">
        <v>1</v>
      </c>
      <c r="G28" s="33">
        <v>7</v>
      </c>
      <c r="H28" s="33">
        <v>6</v>
      </c>
      <c r="I28" s="33">
        <v>0</v>
      </c>
      <c r="J28" s="33">
        <v>2</v>
      </c>
      <c r="K28" s="33">
        <v>0</v>
      </c>
      <c r="L28" s="33">
        <v>16</v>
      </c>
      <c r="M28" s="33">
        <v>9</v>
      </c>
      <c r="N28" s="33">
        <v>17</v>
      </c>
      <c r="O28" s="33">
        <v>14</v>
      </c>
      <c r="P28" s="33">
        <v>3</v>
      </c>
      <c r="Q28" s="33">
        <v>9</v>
      </c>
      <c r="R28" s="33">
        <v>0</v>
      </c>
      <c r="S28" s="33">
        <v>7</v>
      </c>
      <c r="T28" s="33">
        <v>15</v>
      </c>
      <c r="U28" s="33">
        <v>5</v>
      </c>
      <c r="V28" s="33">
        <v>5</v>
      </c>
      <c r="W28" s="33">
        <v>1</v>
      </c>
      <c r="X28" s="33">
        <v>3</v>
      </c>
      <c r="Y28" s="33">
        <v>8</v>
      </c>
      <c r="Z28" s="33">
        <v>7</v>
      </c>
      <c r="AA28" s="33">
        <v>0</v>
      </c>
      <c r="AB28" s="33">
        <v>69</v>
      </c>
      <c r="AC28" s="33">
        <v>1</v>
      </c>
      <c r="AD28" s="33">
        <v>2</v>
      </c>
      <c r="AE28" s="33">
        <v>2</v>
      </c>
      <c r="AF28" s="33">
        <v>12</v>
      </c>
      <c r="AG28" s="33">
        <v>1</v>
      </c>
      <c r="AH28" s="33">
        <v>7</v>
      </c>
      <c r="AI28" s="33">
        <v>2</v>
      </c>
      <c r="AJ28" s="33">
        <v>1</v>
      </c>
      <c r="AK28" s="33">
        <v>5</v>
      </c>
      <c r="AL28" s="33">
        <v>1</v>
      </c>
      <c r="AM28" s="33">
        <v>0</v>
      </c>
      <c r="AN28" s="33">
        <v>4</v>
      </c>
      <c r="AO28" s="33">
        <v>2</v>
      </c>
      <c r="AP28" s="33">
        <v>1</v>
      </c>
      <c r="AQ28" s="33">
        <v>1</v>
      </c>
      <c r="AR28" s="43">
        <v>0</v>
      </c>
      <c r="AS28" s="40">
        <f t="shared" ca="1" si="0"/>
        <v>0.74538745387453875</v>
      </c>
      <c r="AT28" s="33">
        <v>26</v>
      </c>
    </row>
    <row r="29" spans="1:46" x14ac:dyDescent="0.35">
      <c r="A29" s="34" t="s">
        <v>47</v>
      </c>
      <c r="B29" s="33">
        <v>1</v>
      </c>
      <c r="C29" s="33">
        <v>3</v>
      </c>
      <c r="D29" s="33">
        <v>1</v>
      </c>
      <c r="E29" s="33">
        <v>6</v>
      </c>
      <c r="F29" s="33">
        <v>1</v>
      </c>
      <c r="G29" s="33">
        <v>3</v>
      </c>
      <c r="H29" s="33">
        <v>4</v>
      </c>
      <c r="I29" s="33">
        <v>0</v>
      </c>
      <c r="J29" s="33">
        <v>1</v>
      </c>
      <c r="K29" s="33">
        <v>0</v>
      </c>
      <c r="L29" s="33">
        <v>3</v>
      </c>
      <c r="M29" s="33">
        <v>2</v>
      </c>
      <c r="N29" s="33">
        <v>1</v>
      </c>
      <c r="O29" s="33">
        <v>8</v>
      </c>
      <c r="P29" s="33">
        <v>8</v>
      </c>
      <c r="Q29" s="33">
        <v>17</v>
      </c>
      <c r="R29" s="33">
        <v>0</v>
      </c>
      <c r="S29" s="33">
        <v>1</v>
      </c>
      <c r="T29" s="33">
        <v>5</v>
      </c>
      <c r="U29" s="33">
        <v>1</v>
      </c>
      <c r="V29" s="33">
        <v>7</v>
      </c>
      <c r="W29" s="33">
        <v>2</v>
      </c>
      <c r="X29" s="33">
        <v>0</v>
      </c>
      <c r="Y29" s="33">
        <v>1</v>
      </c>
      <c r="Z29" s="33">
        <v>4</v>
      </c>
      <c r="AA29" s="33">
        <v>0</v>
      </c>
      <c r="AB29" s="33">
        <v>1</v>
      </c>
      <c r="AC29" s="33">
        <v>83</v>
      </c>
      <c r="AD29" s="33">
        <v>5</v>
      </c>
      <c r="AE29" s="33">
        <v>2</v>
      </c>
      <c r="AF29" s="33">
        <v>3</v>
      </c>
      <c r="AG29" s="33">
        <v>3</v>
      </c>
      <c r="AH29" s="33">
        <v>4</v>
      </c>
      <c r="AI29" s="33">
        <v>1</v>
      </c>
      <c r="AJ29" s="33">
        <v>0</v>
      </c>
      <c r="AK29" s="33">
        <v>1</v>
      </c>
      <c r="AL29" s="33">
        <v>1</v>
      </c>
      <c r="AM29" s="33">
        <v>0</v>
      </c>
      <c r="AN29" s="33">
        <v>0</v>
      </c>
      <c r="AO29" s="33">
        <v>1</v>
      </c>
      <c r="AP29" s="33">
        <v>0</v>
      </c>
      <c r="AQ29" s="33">
        <v>1</v>
      </c>
      <c r="AR29" s="43">
        <v>0</v>
      </c>
      <c r="AS29" s="40">
        <f t="shared" ca="1" si="0"/>
        <v>0.55376344086021501</v>
      </c>
      <c r="AT29" s="33">
        <v>27</v>
      </c>
    </row>
    <row r="30" spans="1:46" x14ac:dyDescent="0.35">
      <c r="A30" s="34" t="s">
        <v>48</v>
      </c>
      <c r="B30" s="33">
        <v>0</v>
      </c>
      <c r="C30" s="33">
        <v>2</v>
      </c>
      <c r="D30" s="33">
        <v>6</v>
      </c>
      <c r="E30" s="33">
        <v>11</v>
      </c>
      <c r="F30" s="33">
        <v>8</v>
      </c>
      <c r="G30" s="33">
        <v>19</v>
      </c>
      <c r="H30" s="33">
        <v>15</v>
      </c>
      <c r="I30" s="33">
        <v>0</v>
      </c>
      <c r="J30" s="33">
        <v>10</v>
      </c>
      <c r="K30" s="33">
        <v>2</v>
      </c>
      <c r="L30" s="33">
        <v>7</v>
      </c>
      <c r="M30" s="33">
        <v>2</v>
      </c>
      <c r="N30" s="33">
        <v>5</v>
      </c>
      <c r="O30" s="33">
        <v>10</v>
      </c>
      <c r="P30" s="33">
        <v>6</v>
      </c>
      <c r="Q30" s="33">
        <v>28</v>
      </c>
      <c r="R30" s="33">
        <v>0</v>
      </c>
      <c r="S30" s="33">
        <v>3</v>
      </c>
      <c r="T30" s="33">
        <v>6</v>
      </c>
      <c r="U30" s="33">
        <v>4</v>
      </c>
      <c r="V30" s="33">
        <v>9</v>
      </c>
      <c r="W30" s="33">
        <v>2</v>
      </c>
      <c r="X30" s="33">
        <v>1</v>
      </c>
      <c r="Y30" s="33">
        <v>3</v>
      </c>
      <c r="Z30" s="33">
        <v>5</v>
      </c>
      <c r="AA30" s="33">
        <v>0</v>
      </c>
      <c r="AB30" s="33">
        <v>2</v>
      </c>
      <c r="AC30" s="33">
        <v>5</v>
      </c>
      <c r="AD30" s="33">
        <v>161</v>
      </c>
      <c r="AE30" s="33">
        <v>1</v>
      </c>
      <c r="AF30" s="33">
        <v>13</v>
      </c>
      <c r="AG30" s="33">
        <v>2</v>
      </c>
      <c r="AH30" s="33">
        <v>2</v>
      </c>
      <c r="AI30" s="33">
        <v>1</v>
      </c>
      <c r="AJ30" s="33">
        <v>2</v>
      </c>
      <c r="AK30" s="33">
        <v>2</v>
      </c>
      <c r="AL30" s="33">
        <v>3</v>
      </c>
      <c r="AM30" s="33">
        <v>0</v>
      </c>
      <c r="AN30" s="33">
        <v>0</v>
      </c>
      <c r="AO30" s="33">
        <v>0</v>
      </c>
      <c r="AP30" s="33">
        <v>0</v>
      </c>
      <c r="AQ30" s="33">
        <v>0</v>
      </c>
      <c r="AR30" s="43">
        <v>0</v>
      </c>
      <c r="AS30" s="40">
        <f t="shared" ca="1" si="0"/>
        <v>0.55027932960893855</v>
      </c>
      <c r="AT30" s="33">
        <v>28</v>
      </c>
    </row>
    <row r="31" spans="1:46" x14ac:dyDescent="0.35">
      <c r="A31" s="34" t="s">
        <v>49</v>
      </c>
      <c r="B31" s="33">
        <v>3</v>
      </c>
      <c r="C31" s="33">
        <v>0</v>
      </c>
      <c r="D31" s="33">
        <v>3</v>
      </c>
      <c r="E31" s="33">
        <v>10</v>
      </c>
      <c r="F31" s="33">
        <v>1</v>
      </c>
      <c r="G31" s="33">
        <v>3</v>
      </c>
      <c r="H31" s="33">
        <v>2</v>
      </c>
      <c r="I31" s="33">
        <v>0</v>
      </c>
      <c r="J31" s="33">
        <v>4</v>
      </c>
      <c r="K31" s="33">
        <v>0</v>
      </c>
      <c r="L31" s="33">
        <v>3</v>
      </c>
      <c r="M31" s="33">
        <v>7</v>
      </c>
      <c r="N31" s="33">
        <v>5</v>
      </c>
      <c r="O31" s="33">
        <v>10</v>
      </c>
      <c r="P31" s="33">
        <v>3</v>
      </c>
      <c r="Q31" s="33">
        <v>47</v>
      </c>
      <c r="R31" s="33">
        <v>0</v>
      </c>
      <c r="S31" s="33">
        <v>1</v>
      </c>
      <c r="T31" s="33">
        <v>4</v>
      </c>
      <c r="U31" s="33">
        <v>2</v>
      </c>
      <c r="V31" s="33">
        <v>6</v>
      </c>
      <c r="W31" s="33">
        <v>1</v>
      </c>
      <c r="X31" s="33">
        <v>2</v>
      </c>
      <c r="Y31" s="33">
        <v>1</v>
      </c>
      <c r="Z31" s="33">
        <v>2</v>
      </c>
      <c r="AA31" s="33">
        <v>0</v>
      </c>
      <c r="AB31" s="33">
        <v>2</v>
      </c>
      <c r="AC31" s="33">
        <v>2</v>
      </c>
      <c r="AD31" s="33">
        <v>1</v>
      </c>
      <c r="AE31" s="33">
        <v>88</v>
      </c>
      <c r="AF31" s="33">
        <v>4</v>
      </c>
      <c r="AG31" s="33">
        <v>5</v>
      </c>
      <c r="AH31" s="33">
        <v>4</v>
      </c>
      <c r="AI31" s="33">
        <v>2</v>
      </c>
      <c r="AJ31" s="33">
        <v>2</v>
      </c>
      <c r="AK31" s="33">
        <v>3</v>
      </c>
      <c r="AL31" s="33">
        <v>2</v>
      </c>
      <c r="AM31" s="33">
        <v>0</v>
      </c>
      <c r="AN31" s="33">
        <v>0</v>
      </c>
      <c r="AO31" s="33">
        <v>1</v>
      </c>
      <c r="AP31" s="33">
        <v>0</v>
      </c>
      <c r="AQ31" s="33">
        <v>0</v>
      </c>
      <c r="AR31" s="43">
        <v>0</v>
      </c>
      <c r="AS31" s="40">
        <f t="shared" ca="1" si="0"/>
        <v>0.6271186440677966</v>
      </c>
      <c r="AT31" s="33">
        <v>29</v>
      </c>
    </row>
    <row r="32" spans="1:46" x14ac:dyDescent="0.35">
      <c r="A32" s="34" t="s">
        <v>50</v>
      </c>
      <c r="B32" s="33">
        <v>8</v>
      </c>
      <c r="C32" s="33">
        <v>6</v>
      </c>
      <c r="D32" s="33">
        <v>17</v>
      </c>
      <c r="E32" s="33">
        <v>21</v>
      </c>
      <c r="F32" s="33">
        <v>4</v>
      </c>
      <c r="G32" s="33">
        <v>19</v>
      </c>
      <c r="H32" s="33">
        <v>13</v>
      </c>
      <c r="I32" s="33">
        <v>0</v>
      </c>
      <c r="J32" s="33">
        <v>12</v>
      </c>
      <c r="K32" s="33">
        <v>2</v>
      </c>
      <c r="L32" s="33">
        <v>20</v>
      </c>
      <c r="M32" s="33">
        <v>13</v>
      </c>
      <c r="N32" s="33">
        <v>17</v>
      </c>
      <c r="O32" s="33">
        <v>24</v>
      </c>
      <c r="P32" s="33">
        <v>11</v>
      </c>
      <c r="Q32" s="33">
        <v>64</v>
      </c>
      <c r="R32" s="33">
        <v>2</v>
      </c>
      <c r="S32" s="33">
        <v>9</v>
      </c>
      <c r="T32" s="33">
        <v>25</v>
      </c>
      <c r="U32" s="33">
        <v>9</v>
      </c>
      <c r="V32" s="33">
        <v>17</v>
      </c>
      <c r="W32" s="33">
        <v>6</v>
      </c>
      <c r="X32" s="33">
        <v>8</v>
      </c>
      <c r="Y32" s="33">
        <v>12</v>
      </c>
      <c r="Z32" s="33">
        <v>15</v>
      </c>
      <c r="AA32" s="33">
        <v>0</v>
      </c>
      <c r="AB32" s="33">
        <v>12</v>
      </c>
      <c r="AC32" s="33">
        <v>3</v>
      </c>
      <c r="AD32" s="33">
        <v>13</v>
      </c>
      <c r="AE32" s="33">
        <v>4</v>
      </c>
      <c r="AF32" s="33">
        <v>202</v>
      </c>
      <c r="AG32" s="33">
        <v>10</v>
      </c>
      <c r="AH32" s="33">
        <v>12</v>
      </c>
      <c r="AI32" s="33">
        <v>5</v>
      </c>
      <c r="AJ32" s="33">
        <v>3</v>
      </c>
      <c r="AK32" s="33">
        <v>6</v>
      </c>
      <c r="AL32" s="33">
        <v>3</v>
      </c>
      <c r="AM32" s="33">
        <v>0</v>
      </c>
      <c r="AN32" s="33">
        <v>2</v>
      </c>
      <c r="AO32" s="33">
        <v>0</v>
      </c>
      <c r="AP32" s="33">
        <v>3</v>
      </c>
      <c r="AQ32" s="33">
        <v>2</v>
      </c>
      <c r="AR32" s="43">
        <v>0</v>
      </c>
      <c r="AS32" s="40">
        <f t="shared" ca="1" si="0"/>
        <v>0.68138801261829651</v>
      </c>
      <c r="AT32" s="33">
        <v>30</v>
      </c>
    </row>
    <row r="33" spans="1:46" x14ac:dyDescent="0.35">
      <c r="A33" s="34" t="s">
        <v>51</v>
      </c>
      <c r="B33" s="33">
        <v>2</v>
      </c>
      <c r="C33" s="33">
        <v>3</v>
      </c>
      <c r="D33" s="33">
        <v>5</v>
      </c>
      <c r="E33" s="33">
        <v>7</v>
      </c>
      <c r="F33" s="33">
        <v>1</v>
      </c>
      <c r="G33" s="33">
        <v>5</v>
      </c>
      <c r="H33" s="33">
        <v>4</v>
      </c>
      <c r="I33" s="33">
        <v>0</v>
      </c>
      <c r="J33" s="33">
        <v>4</v>
      </c>
      <c r="K33" s="33">
        <v>0</v>
      </c>
      <c r="L33" s="33">
        <v>11</v>
      </c>
      <c r="M33" s="33">
        <v>3</v>
      </c>
      <c r="N33" s="33">
        <v>6</v>
      </c>
      <c r="O33" s="33">
        <v>13</v>
      </c>
      <c r="P33" s="33">
        <v>6</v>
      </c>
      <c r="Q33" s="33">
        <v>42</v>
      </c>
      <c r="R33" s="33">
        <v>0</v>
      </c>
      <c r="S33" s="33">
        <v>3</v>
      </c>
      <c r="T33" s="33">
        <v>8</v>
      </c>
      <c r="U33" s="33">
        <v>5</v>
      </c>
      <c r="V33" s="33">
        <v>9</v>
      </c>
      <c r="W33" s="33">
        <v>4</v>
      </c>
      <c r="X33" s="33">
        <v>2</v>
      </c>
      <c r="Y33" s="33">
        <v>1</v>
      </c>
      <c r="Z33" s="33">
        <v>4</v>
      </c>
      <c r="AA33" s="33">
        <v>0</v>
      </c>
      <c r="AB33" s="33">
        <v>1</v>
      </c>
      <c r="AC33" s="33">
        <v>3</v>
      </c>
      <c r="AD33" s="33">
        <v>2</v>
      </c>
      <c r="AE33" s="33">
        <v>5</v>
      </c>
      <c r="AF33" s="33">
        <v>10</v>
      </c>
      <c r="AG33" s="33">
        <v>111</v>
      </c>
      <c r="AH33" s="33">
        <v>7</v>
      </c>
      <c r="AI33" s="33">
        <v>2</v>
      </c>
      <c r="AJ33" s="33">
        <v>0</v>
      </c>
      <c r="AK33" s="33">
        <v>3</v>
      </c>
      <c r="AL33" s="33">
        <v>1</v>
      </c>
      <c r="AM33" s="33">
        <v>0</v>
      </c>
      <c r="AN33" s="33">
        <v>0</v>
      </c>
      <c r="AO33" s="33">
        <v>0</v>
      </c>
      <c r="AP33" s="33">
        <v>0</v>
      </c>
      <c r="AQ33" s="33">
        <v>0</v>
      </c>
      <c r="AR33" s="43">
        <v>0</v>
      </c>
      <c r="AS33" s="40">
        <f t="shared" ca="1" si="0"/>
        <v>0.62116040955631402</v>
      </c>
      <c r="AT33" s="33">
        <v>31</v>
      </c>
    </row>
    <row r="34" spans="1:46" x14ac:dyDescent="0.35">
      <c r="A34" s="34" t="s">
        <v>52</v>
      </c>
      <c r="B34" s="33">
        <v>7</v>
      </c>
      <c r="C34" s="33">
        <v>5</v>
      </c>
      <c r="D34" s="33">
        <v>4</v>
      </c>
      <c r="E34" s="33">
        <v>21</v>
      </c>
      <c r="F34" s="33">
        <v>3</v>
      </c>
      <c r="G34" s="33">
        <v>7</v>
      </c>
      <c r="H34" s="33">
        <v>4</v>
      </c>
      <c r="I34" s="33">
        <v>0</v>
      </c>
      <c r="J34" s="33">
        <v>10</v>
      </c>
      <c r="K34" s="33">
        <v>0</v>
      </c>
      <c r="L34" s="33">
        <v>20</v>
      </c>
      <c r="M34" s="33">
        <v>20</v>
      </c>
      <c r="N34" s="33">
        <v>17</v>
      </c>
      <c r="O34" s="33">
        <v>11</v>
      </c>
      <c r="P34" s="33">
        <v>13</v>
      </c>
      <c r="Q34" s="33">
        <v>44</v>
      </c>
      <c r="R34" s="33">
        <v>1</v>
      </c>
      <c r="S34" s="33">
        <v>6</v>
      </c>
      <c r="T34" s="33">
        <v>12</v>
      </c>
      <c r="U34" s="33">
        <v>6</v>
      </c>
      <c r="V34" s="33">
        <v>8</v>
      </c>
      <c r="W34" s="33">
        <v>3</v>
      </c>
      <c r="X34" s="33">
        <v>4</v>
      </c>
      <c r="Y34" s="33">
        <v>10</v>
      </c>
      <c r="Z34" s="33">
        <v>8</v>
      </c>
      <c r="AA34" s="33">
        <v>0</v>
      </c>
      <c r="AB34" s="33">
        <v>7</v>
      </c>
      <c r="AC34" s="33">
        <v>4</v>
      </c>
      <c r="AD34" s="33">
        <v>2</v>
      </c>
      <c r="AE34" s="33">
        <v>4</v>
      </c>
      <c r="AF34" s="33">
        <v>12</v>
      </c>
      <c r="AG34" s="33">
        <v>7</v>
      </c>
      <c r="AH34" s="33">
        <v>240</v>
      </c>
      <c r="AI34" s="33">
        <v>3</v>
      </c>
      <c r="AJ34" s="33">
        <v>0</v>
      </c>
      <c r="AK34" s="33">
        <v>6</v>
      </c>
      <c r="AL34" s="33">
        <v>1</v>
      </c>
      <c r="AM34" s="33">
        <v>0</v>
      </c>
      <c r="AN34" s="33">
        <v>1</v>
      </c>
      <c r="AO34" s="33">
        <v>4</v>
      </c>
      <c r="AP34" s="33">
        <v>0</v>
      </c>
      <c r="AQ34" s="33">
        <v>0</v>
      </c>
      <c r="AR34" s="43">
        <v>0</v>
      </c>
      <c r="AS34" s="40">
        <f t="shared" ca="1" si="0"/>
        <v>0.55140186915887845</v>
      </c>
      <c r="AT34" s="33">
        <v>32</v>
      </c>
    </row>
    <row r="35" spans="1:46" x14ac:dyDescent="0.35">
      <c r="A35" s="34" t="s">
        <v>53</v>
      </c>
      <c r="B35" s="33">
        <v>5</v>
      </c>
      <c r="C35" s="33">
        <v>1</v>
      </c>
      <c r="D35" s="33">
        <v>4</v>
      </c>
      <c r="E35" s="33">
        <v>5</v>
      </c>
      <c r="F35" s="33">
        <v>2</v>
      </c>
      <c r="G35" s="33">
        <v>2</v>
      </c>
      <c r="H35" s="33">
        <v>1</v>
      </c>
      <c r="I35" s="33">
        <v>0</v>
      </c>
      <c r="J35" s="33">
        <v>3</v>
      </c>
      <c r="K35" s="33">
        <v>0</v>
      </c>
      <c r="L35" s="33">
        <v>4</v>
      </c>
      <c r="M35" s="33">
        <v>2</v>
      </c>
      <c r="N35" s="33">
        <v>4</v>
      </c>
      <c r="O35" s="33">
        <v>3</v>
      </c>
      <c r="P35" s="33">
        <v>3</v>
      </c>
      <c r="Q35" s="33">
        <v>1</v>
      </c>
      <c r="R35" s="33">
        <v>0</v>
      </c>
      <c r="S35" s="33">
        <v>1</v>
      </c>
      <c r="T35" s="33">
        <v>5</v>
      </c>
      <c r="U35" s="33">
        <v>1</v>
      </c>
      <c r="V35" s="33">
        <v>5</v>
      </c>
      <c r="W35" s="33">
        <v>1</v>
      </c>
      <c r="X35" s="33">
        <v>3</v>
      </c>
      <c r="Y35" s="33">
        <v>1</v>
      </c>
      <c r="Z35" s="33">
        <v>3</v>
      </c>
      <c r="AA35" s="33">
        <v>0</v>
      </c>
      <c r="AB35" s="33">
        <v>2</v>
      </c>
      <c r="AC35" s="33">
        <v>1</v>
      </c>
      <c r="AD35" s="33">
        <v>1</v>
      </c>
      <c r="AE35" s="33">
        <v>2</v>
      </c>
      <c r="AF35" s="33">
        <v>5</v>
      </c>
      <c r="AG35" s="33">
        <v>2</v>
      </c>
      <c r="AH35" s="33">
        <v>3</v>
      </c>
      <c r="AI35" s="33">
        <v>24</v>
      </c>
      <c r="AJ35" s="33">
        <v>0</v>
      </c>
      <c r="AK35" s="33">
        <v>3</v>
      </c>
      <c r="AL35" s="33">
        <v>1</v>
      </c>
      <c r="AM35" s="33">
        <v>0</v>
      </c>
      <c r="AN35" s="33">
        <v>0</v>
      </c>
      <c r="AO35" s="33">
        <v>0</v>
      </c>
      <c r="AP35" s="33">
        <v>0</v>
      </c>
      <c r="AQ35" s="33">
        <v>0</v>
      </c>
      <c r="AR35" s="43">
        <v>0</v>
      </c>
      <c r="AS35" s="40">
        <f t="shared" ca="1" si="0"/>
        <v>0.76923076923076916</v>
      </c>
      <c r="AT35" s="33">
        <v>33</v>
      </c>
    </row>
    <row r="36" spans="1:46" x14ac:dyDescent="0.35">
      <c r="A36" s="34" t="s">
        <v>54</v>
      </c>
      <c r="B36" s="33">
        <v>0</v>
      </c>
      <c r="C36" s="33">
        <v>1</v>
      </c>
      <c r="D36" s="33">
        <v>3</v>
      </c>
      <c r="E36" s="33">
        <v>4</v>
      </c>
      <c r="F36" s="33">
        <v>3</v>
      </c>
      <c r="G36" s="33">
        <v>11</v>
      </c>
      <c r="H36" s="33">
        <v>6</v>
      </c>
      <c r="I36" s="33">
        <v>0</v>
      </c>
      <c r="J36" s="33">
        <v>9</v>
      </c>
      <c r="K36" s="33">
        <v>0</v>
      </c>
      <c r="L36" s="33">
        <v>1</v>
      </c>
      <c r="M36" s="33">
        <v>1</v>
      </c>
      <c r="N36" s="33">
        <v>3</v>
      </c>
      <c r="O36" s="33">
        <v>3</v>
      </c>
      <c r="P36" s="33">
        <v>0</v>
      </c>
      <c r="Q36" s="33">
        <v>8</v>
      </c>
      <c r="R36" s="33">
        <v>0</v>
      </c>
      <c r="S36" s="33">
        <v>1</v>
      </c>
      <c r="T36" s="33">
        <v>3</v>
      </c>
      <c r="U36" s="33">
        <v>0</v>
      </c>
      <c r="V36" s="33">
        <v>0</v>
      </c>
      <c r="W36" s="33">
        <v>0</v>
      </c>
      <c r="X36" s="33">
        <v>0</v>
      </c>
      <c r="Y36" s="33">
        <v>2</v>
      </c>
      <c r="Z36" s="33">
        <v>1</v>
      </c>
      <c r="AA36" s="33">
        <v>0</v>
      </c>
      <c r="AB36" s="33">
        <v>1</v>
      </c>
      <c r="AC36" s="33">
        <v>0</v>
      </c>
      <c r="AD36" s="33">
        <v>2</v>
      </c>
      <c r="AE36" s="33">
        <v>2</v>
      </c>
      <c r="AF36" s="33">
        <v>3</v>
      </c>
      <c r="AG36" s="33">
        <v>0</v>
      </c>
      <c r="AH36" s="33">
        <v>0</v>
      </c>
      <c r="AI36" s="33">
        <v>0</v>
      </c>
      <c r="AJ36" s="33">
        <v>63</v>
      </c>
      <c r="AK36" s="33">
        <v>0</v>
      </c>
      <c r="AL36" s="33">
        <v>6</v>
      </c>
      <c r="AM36" s="33">
        <v>0</v>
      </c>
      <c r="AN36" s="33">
        <v>0</v>
      </c>
      <c r="AO36" s="33">
        <v>0</v>
      </c>
      <c r="AP36" s="33">
        <v>0</v>
      </c>
      <c r="AQ36" s="33">
        <v>0</v>
      </c>
      <c r="AR36" s="43">
        <v>0</v>
      </c>
      <c r="AS36" s="40">
        <f t="shared" ca="1" si="0"/>
        <v>0.54014598540145986</v>
      </c>
      <c r="AT36" s="33">
        <v>34</v>
      </c>
    </row>
    <row r="37" spans="1:46" x14ac:dyDescent="0.35">
      <c r="A37" s="34" t="s">
        <v>55</v>
      </c>
      <c r="B37" s="33">
        <v>3</v>
      </c>
      <c r="C37" s="33">
        <v>0</v>
      </c>
      <c r="D37" s="33">
        <v>6</v>
      </c>
      <c r="E37" s="33">
        <v>8</v>
      </c>
      <c r="F37" s="33">
        <v>0</v>
      </c>
      <c r="G37" s="33">
        <v>2</v>
      </c>
      <c r="H37" s="33">
        <v>1</v>
      </c>
      <c r="I37" s="33">
        <v>0</v>
      </c>
      <c r="J37" s="33">
        <v>2</v>
      </c>
      <c r="K37" s="33">
        <v>0</v>
      </c>
      <c r="L37" s="33">
        <v>10</v>
      </c>
      <c r="M37" s="33">
        <v>9</v>
      </c>
      <c r="N37" s="33">
        <v>5</v>
      </c>
      <c r="O37" s="33">
        <v>10</v>
      </c>
      <c r="P37" s="33">
        <v>2</v>
      </c>
      <c r="Q37" s="33">
        <v>10</v>
      </c>
      <c r="R37" s="33">
        <v>0</v>
      </c>
      <c r="S37" s="33">
        <v>4</v>
      </c>
      <c r="T37" s="33">
        <v>8</v>
      </c>
      <c r="U37" s="33">
        <v>0</v>
      </c>
      <c r="V37" s="33">
        <v>6</v>
      </c>
      <c r="W37" s="33">
        <v>0</v>
      </c>
      <c r="X37" s="33">
        <v>4</v>
      </c>
      <c r="Y37" s="33">
        <v>0</v>
      </c>
      <c r="Z37" s="33">
        <v>2</v>
      </c>
      <c r="AA37" s="33">
        <v>0</v>
      </c>
      <c r="AB37" s="33">
        <v>5</v>
      </c>
      <c r="AC37" s="33">
        <v>1</v>
      </c>
      <c r="AD37" s="33">
        <v>2</v>
      </c>
      <c r="AE37" s="33">
        <v>3</v>
      </c>
      <c r="AF37" s="33">
        <v>6</v>
      </c>
      <c r="AG37" s="33">
        <v>3</v>
      </c>
      <c r="AH37" s="33">
        <v>6</v>
      </c>
      <c r="AI37" s="33">
        <v>3</v>
      </c>
      <c r="AJ37" s="33">
        <v>0</v>
      </c>
      <c r="AK37" s="33">
        <v>61</v>
      </c>
      <c r="AL37" s="33">
        <v>2</v>
      </c>
      <c r="AM37" s="33">
        <v>0</v>
      </c>
      <c r="AN37" s="33">
        <v>1</v>
      </c>
      <c r="AO37" s="33">
        <v>3</v>
      </c>
      <c r="AP37" s="33">
        <v>0</v>
      </c>
      <c r="AQ37" s="33">
        <v>0</v>
      </c>
      <c r="AR37" s="43">
        <v>0</v>
      </c>
      <c r="AS37" s="40">
        <f t="shared" ca="1" si="0"/>
        <v>0.67553191489361697</v>
      </c>
      <c r="AT37" s="33">
        <v>35</v>
      </c>
    </row>
    <row r="38" spans="1:46" x14ac:dyDescent="0.35">
      <c r="A38" s="34" t="s">
        <v>58</v>
      </c>
      <c r="B38" s="33">
        <v>0</v>
      </c>
      <c r="C38" s="33">
        <v>1</v>
      </c>
      <c r="D38" s="33">
        <v>2</v>
      </c>
      <c r="E38" s="33">
        <v>5</v>
      </c>
      <c r="F38" s="33">
        <v>6</v>
      </c>
      <c r="G38" s="33">
        <v>27</v>
      </c>
      <c r="H38" s="33">
        <v>8</v>
      </c>
      <c r="I38" s="33">
        <v>0</v>
      </c>
      <c r="J38" s="33">
        <v>9</v>
      </c>
      <c r="K38" s="33">
        <v>2</v>
      </c>
      <c r="L38" s="33">
        <v>5</v>
      </c>
      <c r="M38" s="33">
        <v>2</v>
      </c>
      <c r="N38" s="33">
        <v>3</v>
      </c>
      <c r="O38" s="33">
        <v>4</v>
      </c>
      <c r="P38" s="33">
        <v>1</v>
      </c>
      <c r="Q38" s="33">
        <v>0</v>
      </c>
      <c r="R38" s="33">
        <v>0</v>
      </c>
      <c r="S38" s="33">
        <v>3</v>
      </c>
      <c r="T38" s="33">
        <v>3</v>
      </c>
      <c r="U38" s="33">
        <v>2</v>
      </c>
      <c r="V38" s="33">
        <v>3</v>
      </c>
      <c r="W38" s="33">
        <v>2</v>
      </c>
      <c r="X38" s="33">
        <v>2</v>
      </c>
      <c r="Y38" s="33">
        <v>2</v>
      </c>
      <c r="Z38" s="33">
        <v>2</v>
      </c>
      <c r="AA38" s="33">
        <v>0</v>
      </c>
      <c r="AB38" s="33">
        <v>1</v>
      </c>
      <c r="AC38" s="33">
        <v>1</v>
      </c>
      <c r="AD38" s="33">
        <v>3</v>
      </c>
      <c r="AE38" s="33">
        <v>2</v>
      </c>
      <c r="AF38" s="33">
        <v>3</v>
      </c>
      <c r="AG38" s="33">
        <v>1</v>
      </c>
      <c r="AH38" s="33">
        <v>1</v>
      </c>
      <c r="AI38" s="33">
        <v>1</v>
      </c>
      <c r="AJ38" s="33">
        <v>6</v>
      </c>
      <c r="AK38" s="33">
        <v>2</v>
      </c>
      <c r="AL38" s="33">
        <v>72</v>
      </c>
      <c r="AM38" s="33">
        <v>0</v>
      </c>
      <c r="AN38" s="33">
        <v>1</v>
      </c>
      <c r="AO38" s="33">
        <v>0</v>
      </c>
      <c r="AP38" s="33">
        <v>0</v>
      </c>
      <c r="AQ38" s="33">
        <v>0</v>
      </c>
      <c r="AR38" s="43">
        <v>0</v>
      </c>
      <c r="AS38" s="40">
        <f t="shared" ca="1" si="0"/>
        <v>0.61702127659574468</v>
      </c>
      <c r="AT38" s="33">
        <v>36</v>
      </c>
    </row>
    <row r="39" spans="1:46" x14ac:dyDescent="0.35">
      <c r="A39" s="34" t="s">
        <v>59</v>
      </c>
      <c r="B39" s="33">
        <v>0</v>
      </c>
      <c r="C39" s="33">
        <v>0</v>
      </c>
      <c r="D39" s="33">
        <v>0</v>
      </c>
      <c r="E39" s="33">
        <v>0</v>
      </c>
      <c r="F39" s="33">
        <v>0</v>
      </c>
      <c r="G39" s="33">
        <v>0</v>
      </c>
      <c r="H39" s="33">
        <v>0</v>
      </c>
      <c r="I39" s="33">
        <v>0</v>
      </c>
      <c r="J39" s="33">
        <v>0</v>
      </c>
      <c r="K39" s="33">
        <v>0</v>
      </c>
      <c r="L39" s="33">
        <v>0</v>
      </c>
      <c r="M39" s="33">
        <v>0</v>
      </c>
      <c r="N39" s="33">
        <v>0</v>
      </c>
      <c r="O39" s="33">
        <v>0</v>
      </c>
      <c r="P39" s="33">
        <v>0</v>
      </c>
      <c r="Q39" s="33">
        <v>0</v>
      </c>
      <c r="R39" s="33">
        <v>0</v>
      </c>
      <c r="S39" s="33">
        <v>0</v>
      </c>
      <c r="T39" s="33">
        <v>0</v>
      </c>
      <c r="U39" s="33">
        <v>0</v>
      </c>
      <c r="V39" s="33">
        <v>0</v>
      </c>
      <c r="W39" s="33">
        <v>0</v>
      </c>
      <c r="X39" s="33">
        <v>0</v>
      </c>
      <c r="Y39" s="33">
        <v>0</v>
      </c>
      <c r="Z39" s="33">
        <v>0</v>
      </c>
      <c r="AA39" s="33">
        <v>0</v>
      </c>
      <c r="AB39" s="33">
        <v>0</v>
      </c>
      <c r="AC39" s="33">
        <v>0</v>
      </c>
      <c r="AD39" s="33">
        <v>0</v>
      </c>
      <c r="AE39" s="33">
        <v>0</v>
      </c>
      <c r="AF39" s="33">
        <v>0</v>
      </c>
      <c r="AG39" s="33">
        <v>0</v>
      </c>
      <c r="AH39" s="33">
        <v>0</v>
      </c>
      <c r="AI39" s="33">
        <v>0</v>
      </c>
      <c r="AJ39" s="33">
        <v>0</v>
      </c>
      <c r="AK39" s="33">
        <v>0</v>
      </c>
      <c r="AL39" s="33">
        <v>0</v>
      </c>
      <c r="AM39" s="33">
        <v>4</v>
      </c>
      <c r="AN39" s="33">
        <v>0</v>
      </c>
      <c r="AO39" s="33">
        <v>0</v>
      </c>
      <c r="AP39" s="33">
        <v>0</v>
      </c>
      <c r="AQ39" s="33">
        <v>0</v>
      </c>
      <c r="AR39" s="43">
        <v>0</v>
      </c>
      <c r="AS39" s="40">
        <f t="shared" ca="1" si="0"/>
        <v>0</v>
      </c>
      <c r="AT39" s="33">
        <v>37</v>
      </c>
    </row>
    <row r="40" spans="1:46" x14ac:dyDescent="0.35">
      <c r="A40" s="34" t="s">
        <v>60</v>
      </c>
      <c r="B40" s="33">
        <v>2</v>
      </c>
      <c r="C40" s="33">
        <v>0</v>
      </c>
      <c r="D40" s="33">
        <v>2</v>
      </c>
      <c r="E40" s="33">
        <v>4</v>
      </c>
      <c r="F40" s="33">
        <v>0</v>
      </c>
      <c r="G40" s="33">
        <v>1</v>
      </c>
      <c r="H40" s="33">
        <v>1</v>
      </c>
      <c r="I40" s="33">
        <v>0</v>
      </c>
      <c r="J40" s="33">
        <v>0</v>
      </c>
      <c r="K40" s="33">
        <v>0</v>
      </c>
      <c r="L40" s="33">
        <v>2</v>
      </c>
      <c r="M40" s="33">
        <v>2</v>
      </c>
      <c r="N40" s="33">
        <v>6</v>
      </c>
      <c r="O40" s="33">
        <v>0</v>
      </c>
      <c r="P40" s="33">
        <v>1</v>
      </c>
      <c r="Q40" s="33">
        <v>1</v>
      </c>
      <c r="R40" s="33">
        <v>0</v>
      </c>
      <c r="S40" s="33">
        <v>0</v>
      </c>
      <c r="T40" s="33">
        <v>6</v>
      </c>
      <c r="U40" s="33">
        <v>2</v>
      </c>
      <c r="V40" s="33">
        <v>1</v>
      </c>
      <c r="W40" s="33">
        <v>0</v>
      </c>
      <c r="X40" s="33">
        <v>0</v>
      </c>
      <c r="Y40" s="33">
        <v>1</v>
      </c>
      <c r="Z40" s="33">
        <v>1</v>
      </c>
      <c r="AA40" s="33">
        <v>0</v>
      </c>
      <c r="AB40" s="33">
        <v>4</v>
      </c>
      <c r="AC40" s="33">
        <v>0</v>
      </c>
      <c r="AD40" s="33">
        <v>0</v>
      </c>
      <c r="AE40" s="33">
        <v>0</v>
      </c>
      <c r="AF40" s="33">
        <v>2</v>
      </c>
      <c r="AG40" s="33">
        <v>0</v>
      </c>
      <c r="AH40" s="33">
        <v>1</v>
      </c>
      <c r="AI40" s="33">
        <v>0</v>
      </c>
      <c r="AJ40" s="33">
        <v>0</v>
      </c>
      <c r="AK40" s="33">
        <v>1</v>
      </c>
      <c r="AL40" s="33">
        <v>1</v>
      </c>
      <c r="AM40" s="33">
        <v>0</v>
      </c>
      <c r="AN40" s="33">
        <v>14</v>
      </c>
      <c r="AO40" s="33">
        <v>0</v>
      </c>
      <c r="AP40" s="33">
        <v>0</v>
      </c>
      <c r="AQ40" s="33">
        <v>0</v>
      </c>
      <c r="AR40" s="43">
        <v>0</v>
      </c>
      <c r="AS40" s="40">
        <f t="shared" ca="1" si="0"/>
        <v>0.75</v>
      </c>
      <c r="AT40" s="33">
        <v>38</v>
      </c>
    </row>
    <row r="41" spans="1:46" x14ac:dyDescent="0.35">
      <c r="A41" s="34" t="s">
        <v>61</v>
      </c>
      <c r="B41" s="33">
        <v>0</v>
      </c>
      <c r="C41" s="33">
        <v>0</v>
      </c>
      <c r="D41" s="33">
        <v>0</v>
      </c>
      <c r="E41" s="33">
        <v>0</v>
      </c>
      <c r="F41" s="33">
        <v>0</v>
      </c>
      <c r="G41" s="33">
        <v>0</v>
      </c>
      <c r="H41" s="33">
        <v>0</v>
      </c>
      <c r="I41" s="33">
        <v>0</v>
      </c>
      <c r="J41" s="33">
        <v>0</v>
      </c>
      <c r="K41" s="33">
        <v>0</v>
      </c>
      <c r="L41" s="33">
        <v>2</v>
      </c>
      <c r="M41" s="33">
        <v>5</v>
      </c>
      <c r="N41" s="33">
        <v>3</v>
      </c>
      <c r="O41" s="33">
        <v>2</v>
      </c>
      <c r="P41" s="33">
        <v>0</v>
      </c>
      <c r="Q41" s="33">
        <v>1</v>
      </c>
      <c r="R41" s="33">
        <v>0</v>
      </c>
      <c r="S41" s="33">
        <v>0</v>
      </c>
      <c r="T41" s="33">
        <v>0</v>
      </c>
      <c r="U41" s="33">
        <v>0</v>
      </c>
      <c r="V41" s="33">
        <v>0</v>
      </c>
      <c r="W41" s="33">
        <v>0</v>
      </c>
      <c r="X41" s="33">
        <v>0</v>
      </c>
      <c r="Y41" s="33">
        <v>0</v>
      </c>
      <c r="Z41" s="33">
        <v>0</v>
      </c>
      <c r="AA41" s="33">
        <v>0</v>
      </c>
      <c r="AB41" s="33">
        <v>2</v>
      </c>
      <c r="AC41" s="33">
        <v>1</v>
      </c>
      <c r="AD41" s="33">
        <v>0</v>
      </c>
      <c r="AE41" s="33">
        <v>1</v>
      </c>
      <c r="AF41" s="33">
        <v>0</v>
      </c>
      <c r="AG41" s="33">
        <v>0</v>
      </c>
      <c r="AH41" s="33">
        <v>4</v>
      </c>
      <c r="AI41" s="33">
        <v>0</v>
      </c>
      <c r="AJ41" s="33">
        <v>0</v>
      </c>
      <c r="AK41" s="33">
        <v>3</v>
      </c>
      <c r="AL41" s="33">
        <v>0</v>
      </c>
      <c r="AM41" s="33">
        <v>0</v>
      </c>
      <c r="AN41" s="33">
        <v>0</v>
      </c>
      <c r="AO41" s="33">
        <v>11</v>
      </c>
      <c r="AP41" s="33">
        <v>0</v>
      </c>
      <c r="AQ41" s="33">
        <v>0</v>
      </c>
      <c r="AR41" s="43">
        <v>0</v>
      </c>
      <c r="AS41" s="40">
        <f t="shared" ca="1" si="0"/>
        <v>0.68571428571428572</v>
      </c>
      <c r="AT41" s="33">
        <v>39</v>
      </c>
    </row>
    <row r="42" spans="1:46" x14ac:dyDescent="0.35">
      <c r="A42" s="34" t="s">
        <v>62</v>
      </c>
      <c r="B42" s="33">
        <v>0</v>
      </c>
      <c r="C42" s="33">
        <v>0</v>
      </c>
      <c r="D42" s="33">
        <v>0</v>
      </c>
      <c r="E42" s="33">
        <v>0</v>
      </c>
      <c r="F42" s="33">
        <v>0</v>
      </c>
      <c r="G42" s="33">
        <v>0</v>
      </c>
      <c r="H42" s="33">
        <v>1</v>
      </c>
      <c r="I42" s="33">
        <v>0</v>
      </c>
      <c r="J42" s="33">
        <v>0</v>
      </c>
      <c r="K42" s="33">
        <v>0</v>
      </c>
      <c r="L42" s="33">
        <v>0</v>
      </c>
      <c r="M42" s="33">
        <v>0</v>
      </c>
      <c r="N42" s="33">
        <v>0</v>
      </c>
      <c r="O42" s="33">
        <v>2</v>
      </c>
      <c r="P42" s="33">
        <v>0</v>
      </c>
      <c r="Q42" s="33">
        <v>2</v>
      </c>
      <c r="R42" s="33">
        <v>0</v>
      </c>
      <c r="S42" s="33">
        <v>0</v>
      </c>
      <c r="T42" s="33">
        <v>1</v>
      </c>
      <c r="U42" s="33">
        <v>0</v>
      </c>
      <c r="V42" s="33">
        <v>0</v>
      </c>
      <c r="W42" s="33">
        <v>0</v>
      </c>
      <c r="X42" s="33">
        <v>0</v>
      </c>
      <c r="Y42" s="33">
        <v>0</v>
      </c>
      <c r="Z42" s="33">
        <v>0</v>
      </c>
      <c r="AA42" s="33">
        <v>0</v>
      </c>
      <c r="AB42" s="33">
        <v>1</v>
      </c>
      <c r="AC42" s="33">
        <v>0</v>
      </c>
      <c r="AD42" s="33">
        <v>0</v>
      </c>
      <c r="AE42" s="33">
        <v>0</v>
      </c>
      <c r="AF42" s="33">
        <v>3</v>
      </c>
      <c r="AG42" s="33">
        <v>0</v>
      </c>
      <c r="AH42" s="33">
        <v>0</v>
      </c>
      <c r="AI42" s="33">
        <v>0</v>
      </c>
      <c r="AJ42" s="33">
        <v>0</v>
      </c>
      <c r="AK42" s="33">
        <v>0</v>
      </c>
      <c r="AL42" s="33">
        <v>0</v>
      </c>
      <c r="AM42" s="33">
        <v>0</v>
      </c>
      <c r="AN42" s="33">
        <v>0</v>
      </c>
      <c r="AO42" s="33">
        <v>0</v>
      </c>
      <c r="AP42" s="33">
        <v>9</v>
      </c>
      <c r="AQ42" s="33">
        <v>0</v>
      </c>
      <c r="AR42" s="43">
        <v>0</v>
      </c>
      <c r="AS42" s="40">
        <f t="shared" ca="1" si="0"/>
        <v>0.52631578947368429</v>
      </c>
      <c r="AT42" s="33">
        <v>40</v>
      </c>
    </row>
    <row r="43" spans="1:46" x14ac:dyDescent="0.35">
      <c r="A43" s="34" t="s">
        <v>64</v>
      </c>
      <c r="B43" s="33">
        <v>0</v>
      </c>
      <c r="C43" s="33">
        <v>0</v>
      </c>
      <c r="D43" s="33">
        <v>0</v>
      </c>
      <c r="E43" s="33">
        <v>5</v>
      </c>
      <c r="F43" s="33">
        <v>1</v>
      </c>
      <c r="G43" s="33">
        <v>1</v>
      </c>
      <c r="H43" s="33">
        <v>1</v>
      </c>
      <c r="I43" s="33">
        <v>0</v>
      </c>
      <c r="J43" s="33">
        <v>0</v>
      </c>
      <c r="K43" s="33">
        <v>0</v>
      </c>
      <c r="L43" s="33">
        <v>2</v>
      </c>
      <c r="M43" s="33">
        <v>1</v>
      </c>
      <c r="N43" s="33">
        <v>1</v>
      </c>
      <c r="O43" s="33">
        <v>1</v>
      </c>
      <c r="P43" s="33">
        <v>2</v>
      </c>
      <c r="Q43" s="33">
        <v>2</v>
      </c>
      <c r="R43" s="33">
        <v>0</v>
      </c>
      <c r="S43" s="33">
        <v>2</v>
      </c>
      <c r="T43" s="33">
        <v>1</v>
      </c>
      <c r="U43" s="33">
        <v>0</v>
      </c>
      <c r="V43" s="33">
        <v>1</v>
      </c>
      <c r="W43" s="33">
        <v>1</v>
      </c>
      <c r="X43" s="33">
        <v>0</v>
      </c>
      <c r="Y43" s="33">
        <v>0</v>
      </c>
      <c r="Z43" s="33">
        <v>0</v>
      </c>
      <c r="AA43" s="33">
        <v>0</v>
      </c>
      <c r="AB43" s="33">
        <v>1</v>
      </c>
      <c r="AC43" s="33">
        <v>1</v>
      </c>
      <c r="AD43" s="33">
        <v>0</v>
      </c>
      <c r="AE43" s="33">
        <v>0</v>
      </c>
      <c r="AF43" s="33">
        <v>2</v>
      </c>
      <c r="AG43" s="33">
        <v>0</v>
      </c>
      <c r="AH43" s="33">
        <v>0</v>
      </c>
      <c r="AI43" s="33">
        <v>0</v>
      </c>
      <c r="AJ43" s="33">
        <v>0</v>
      </c>
      <c r="AK43" s="33">
        <v>0</v>
      </c>
      <c r="AL43" s="33">
        <v>0</v>
      </c>
      <c r="AM43" s="33">
        <v>0</v>
      </c>
      <c r="AN43" s="33">
        <v>0</v>
      </c>
      <c r="AO43" s="33">
        <v>0</v>
      </c>
      <c r="AP43" s="33">
        <v>0</v>
      </c>
      <c r="AQ43" s="33">
        <v>9</v>
      </c>
      <c r="AR43" s="43">
        <v>0</v>
      </c>
      <c r="AS43" s="40">
        <f t="shared" ca="1" si="0"/>
        <v>0.74285714285714288</v>
      </c>
      <c r="AT43" s="33">
        <v>41</v>
      </c>
    </row>
    <row r="44" spans="1:46" x14ac:dyDescent="0.35">
      <c r="A44" s="34" t="s">
        <v>66</v>
      </c>
      <c r="B44" s="33">
        <v>0</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43">
        <v>2</v>
      </c>
      <c r="AS44" s="40">
        <f t="shared" ca="1" si="0"/>
        <v>0</v>
      </c>
      <c r="AT44" s="33">
        <v>42</v>
      </c>
    </row>
  </sheetData>
  <conditionalFormatting sqref="A2:AR44">
    <cfRule type="colorScale" priority="2">
      <colorScale>
        <cfvo type="min"/>
        <cfvo type="percentile" val="50"/>
        <cfvo type="max"/>
        <color rgb="FFF8696B"/>
        <color rgb="FFFFEB84"/>
        <color rgb="FF63BE7B"/>
      </colorScale>
    </cfRule>
  </conditionalFormatting>
  <conditionalFormatting sqref="AS2:AS44">
    <cfRule type="colorScale" priority="1">
      <colorScale>
        <cfvo type="min"/>
        <cfvo type="percentile" val="50"/>
        <cfvo type="max"/>
        <color rgb="FFF8696B"/>
        <color rgb="FFFFEB84"/>
        <color rgb="FF63BE7B"/>
      </colorScale>
    </cfRule>
  </conditionalFormatting>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63" zoomScaleNormal="50" workbookViewId="0">
      <selection activeCell="AO2" sqref="AO2"/>
    </sheetView>
  </sheetViews>
  <sheetFormatPr defaultRowHeight="14.5" x14ac:dyDescent="0.35"/>
  <cols>
    <col min="1" max="3" width="8.7265625" style="19"/>
    <col min="4" max="4" width="25.26953125" style="19" customWidth="1"/>
    <col min="5" max="5" width="8.7265625" style="19" customWidth="1"/>
    <col min="6" max="16384" width="8.7265625" style="19"/>
  </cols>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zoomScale="60" zoomScaleNormal="60" workbookViewId="0">
      <selection activeCell="G36" sqref="G36"/>
    </sheetView>
  </sheetViews>
  <sheetFormatPr defaultRowHeight="14.5" x14ac:dyDescent="0.35"/>
  <cols>
    <col min="1" max="1" width="8.7265625" style="19"/>
    <col min="2" max="2" width="11.81640625" style="19" bestFit="1" customWidth="1"/>
    <col min="3" max="16384" width="8.7265625" style="19"/>
  </cols>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646"/>
  <sheetViews>
    <sheetView topLeftCell="D52" workbookViewId="0">
      <selection activeCell="G16" sqref="G16"/>
    </sheetView>
  </sheetViews>
  <sheetFormatPr defaultRowHeight="14.5" x14ac:dyDescent="0.35"/>
  <cols>
    <col min="1" max="3" width="20.90625" customWidth="1"/>
    <col min="4" max="4" width="22.6328125" bestFit="1" customWidth="1"/>
    <col min="5" max="5" width="16" customWidth="1"/>
    <col min="6" max="6" width="16.453125" customWidth="1"/>
    <col min="7" max="7" width="17" customWidth="1"/>
    <col min="8" max="8" width="21" customWidth="1"/>
    <col min="9" max="9" width="10.54296875" customWidth="1"/>
    <col min="10" max="10" width="19.36328125" customWidth="1"/>
    <col min="11" max="11" width="18.08984375" style="1" customWidth="1"/>
    <col min="12" max="13" width="17.6328125" style="1" customWidth="1"/>
    <col min="15" max="15" width="16.08984375" bestFit="1" customWidth="1"/>
  </cols>
  <sheetData>
    <row r="1" spans="1:15" x14ac:dyDescent="0.35">
      <c r="A1" t="s">
        <v>0</v>
      </c>
      <c r="B1" t="s">
        <v>68</v>
      </c>
      <c r="C1" t="s">
        <v>69</v>
      </c>
      <c r="D1" t="s">
        <v>80</v>
      </c>
      <c r="E1" t="s">
        <v>1</v>
      </c>
      <c r="F1" t="s">
        <v>2</v>
      </c>
      <c r="G1" t="s">
        <v>3</v>
      </c>
      <c r="H1" t="s">
        <v>4</v>
      </c>
      <c r="I1" t="s">
        <v>5</v>
      </c>
      <c r="J1" t="s">
        <v>6</v>
      </c>
      <c r="K1" s="1" t="s">
        <v>7</v>
      </c>
      <c r="L1" s="1" t="s">
        <v>8</v>
      </c>
      <c r="M1" s="1" t="s">
        <v>78</v>
      </c>
      <c r="N1" t="s">
        <v>73</v>
      </c>
      <c r="O1" t="s">
        <v>101</v>
      </c>
    </row>
    <row r="2" spans="1:15" x14ac:dyDescent="0.35">
      <c r="A2">
        <v>202001</v>
      </c>
      <c r="B2" t="str">
        <f>LEFT(All_Data[[#This Row],[Invoice (Year+Month)]],4)</f>
        <v>2020</v>
      </c>
      <c r="C2" t="str">
        <f>RIGHT(All_Data[[#This Row],[Invoice (Year+Month)]],2)</f>
        <v>01</v>
      </c>
      <c r="D2" t="s">
        <v>9</v>
      </c>
      <c r="E2">
        <v>2079</v>
      </c>
      <c r="F2" t="s">
        <v>10</v>
      </c>
      <c r="G2" t="s">
        <v>11</v>
      </c>
      <c r="H2" t="s">
        <v>12</v>
      </c>
      <c r="I2">
        <v>4259085</v>
      </c>
      <c r="J2">
        <v>400</v>
      </c>
      <c r="K2" s="1">
        <v>308</v>
      </c>
      <c r="L2" s="1">
        <v>95.26</v>
      </c>
      <c r="M2" s="1">
        <f>All_Data[[#This Row],[EUR Sales Amount]]-All_Data[[#This Row],[EUR Cost Amount]]</f>
        <v>212.74</v>
      </c>
      <c r="N2">
        <f>IF(All_Data[[#This Row],[Order Line Quantity]]&lt;0,1,0)</f>
        <v>0</v>
      </c>
      <c r="O2" s="1" t="str">
        <f>All_Data[[#This Row],[Tier2 Description]]&amp;All_Data[[#This Row],[Order No]]</f>
        <v>BUSINESS CASES4259085</v>
      </c>
    </row>
    <row r="3" spans="1:15" x14ac:dyDescent="0.35">
      <c r="A3">
        <v>202001</v>
      </c>
      <c r="B3" t="str">
        <f>LEFT(All_Data[[#This Row],[Invoice (Year+Month)]],4)</f>
        <v>2020</v>
      </c>
      <c r="C3" t="str">
        <f>RIGHT(All_Data[[#This Row],[Invoice (Year+Month)]],2)</f>
        <v>01</v>
      </c>
      <c r="D3" t="s">
        <v>9</v>
      </c>
      <c r="E3">
        <v>2392</v>
      </c>
      <c r="F3" t="s">
        <v>10</v>
      </c>
      <c r="G3" t="s">
        <v>13</v>
      </c>
      <c r="H3" t="s">
        <v>14</v>
      </c>
      <c r="I3">
        <v>4263041</v>
      </c>
      <c r="J3">
        <v>40</v>
      </c>
      <c r="K3" s="1">
        <v>21.2</v>
      </c>
      <c r="L3" s="1">
        <v>8.34</v>
      </c>
      <c r="M3" s="1">
        <f>All_Data[[#This Row],[EUR Sales Amount]]-All_Data[[#This Row],[EUR Cost Amount]]</f>
        <v>12.86</v>
      </c>
      <c r="N3">
        <f>IF(All_Data[[#This Row],[Order Line Quantity]]&lt;0,1,0)</f>
        <v>0</v>
      </c>
      <c r="O3" s="1" t="str">
        <f>All_Data[[#This Row],[Tier2 Description]]&amp;All_Data[[#This Row],[Order No]]</f>
        <v>DESKTOP4263041</v>
      </c>
    </row>
    <row r="4" spans="1:15" x14ac:dyDescent="0.35">
      <c r="A4">
        <v>202001</v>
      </c>
      <c r="B4" t="str">
        <f>LEFT(All_Data[[#This Row],[Invoice (Year+Month)]],4)</f>
        <v>2020</v>
      </c>
      <c r="C4" t="str">
        <f>RIGHT(All_Data[[#This Row],[Invoice (Year+Month)]],2)</f>
        <v>01</v>
      </c>
      <c r="D4" t="s">
        <v>9</v>
      </c>
      <c r="E4">
        <v>2392</v>
      </c>
      <c r="F4" t="s">
        <v>10</v>
      </c>
      <c r="G4" t="s">
        <v>13</v>
      </c>
      <c r="H4" t="s">
        <v>15</v>
      </c>
      <c r="I4">
        <v>4254709</v>
      </c>
      <c r="J4">
        <v>20</v>
      </c>
      <c r="K4" s="1">
        <v>60.8</v>
      </c>
      <c r="L4" s="1">
        <v>25.36</v>
      </c>
      <c r="M4" s="1">
        <f>All_Data[[#This Row],[EUR Sales Amount]]-All_Data[[#This Row],[EUR Cost Amount]]</f>
        <v>35.44</v>
      </c>
      <c r="N4">
        <f>IF(All_Data[[#This Row],[Order Line Quantity]]&lt;0,1,0)</f>
        <v>0</v>
      </c>
      <c r="O4" s="1" t="str">
        <f>All_Data[[#This Row],[Tier2 Description]]&amp;All_Data[[#This Row],[Order No]]</f>
        <v>UMBRELLAS4254709</v>
      </c>
    </row>
    <row r="5" spans="1:15" x14ac:dyDescent="0.35">
      <c r="A5">
        <v>202001</v>
      </c>
      <c r="B5" t="str">
        <f>LEFT(All_Data[[#This Row],[Invoice (Year+Month)]],4)</f>
        <v>2020</v>
      </c>
      <c r="C5" t="str">
        <f>RIGHT(All_Data[[#This Row],[Invoice (Year+Month)]],2)</f>
        <v>01</v>
      </c>
      <c r="D5" t="s">
        <v>9</v>
      </c>
      <c r="E5">
        <v>2392</v>
      </c>
      <c r="F5" t="s">
        <v>10</v>
      </c>
      <c r="G5" t="s">
        <v>13</v>
      </c>
      <c r="H5" t="s">
        <v>16</v>
      </c>
      <c r="I5">
        <v>4255994</v>
      </c>
      <c r="J5">
        <v>2060</v>
      </c>
      <c r="K5" s="1">
        <v>226.6</v>
      </c>
      <c r="L5" s="1">
        <v>100.88</v>
      </c>
      <c r="M5" s="1">
        <f>All_Data[[#This Row],[EUR Sales Amount]]-All_Data[[#This Row],[EUR Cost Amount]]</f>
        <v>125.72</v>
      </c>
      <c r="N5">
        <f>IF(All_Data[[#This Row],[Order Line Quantity]]&lt;0,1,0)</f>
        <v>0</v>
      </c>
      <c r="O5" s="1" t="str">
        <f>All_Data[[#This Row],[Tier2 Description]]&amp;All_Data[[#This Row],[Order No]]</f>
        <v>WRITING4255994</v>
      </c>
    </row>
    <row r="6" spans="1:15" x14ac:dyDescent="0.35">
      <c r="A6">
        <v>202001</v>
      </c>
      <c r="B6" t="str">
        <f>LEFT(All_Data[[#This Row],[Invoice (Year+Month)]],4)</f>
        <v>2020</v>
      </c>
      <c r="C6" t="str">
        <f>RIGHT(All_Data[[#This Row],[Invoice (Year+Month)]],2)</f>
        <v>01</v>
      </c>
      <c r="D6" t="s">
        <v>9</v>
      </c>
      <c r="E6">
        <v>2392</v>
      </c>
      <c r="F6" t="s">
        <v>10</v>
      </c>
      <c r="G6" t="s">
        <v>13</v>
      </c>
      <c r="H6" t="s">
        <v>16</v>
      </c>
      <c r="I6">
        <v>4259554</v>
      </c>
      <c r="J6">
        <v>1030</v>
      </c>
      <c r="K6" s="1">
        <v>123.6</v>
      </c>
      <c r="L6" s="1">
        <v>58.68</v>
      </c>
      <c r="M6" s="1">
        <f>All_Data[[#This Row],[EUR Sales Amount]]-All_Data[[#This Row],[EUR Cost Amount]]</f>
        <v>64.919999999999987</v>
      </c>
      <c r="N6">
        <f>IF(All_Data[[#This Row],[Order Line Quantity]]&lt;0,1,0)</f>
        <v>0</v>
      </c>
      <c r="O6" s="1" t="str">
        <f>All_Data[[#This Row],[Tier2 Description]]&amp;All_Data[[#This Row],[Order No]]</f>
        <v>WRITING4259554</v>
      </c>
    </row>
    <row r="7" spans="1:15" x14ac:dyDescent="0.35">
      <c r="A7">
        <v>202001</v>
      </c>
      <c r="B7" t="str">
        <f>LEFT(All_Data[[#This Row],[Invoice (Year+Month)]],4)</f>
        <v>2020</v>
      </c>
      <c r="C7" t="str">
        <f>RIGHT(All_Data[[#This Row],[Invoice (Year+Month)]],2)</f>
        <v>01</v>
      </c>
      <c r="D7" t="s">
        <v>9</v>
      </c>
      <c r="E7">
        <v>2392</v>
      </c>
      <c r="F7" t="s">
        <v>10</v>
      </c>
      <c r="G7" t="s">
        <v>13</v>
      </c>
      <c r="H7" t="s">
        <v>16</v>
      </c>
      <c r="I7">
        <v>4261042</v>
      </c>
      <c r="J7">
        <v>620</v>
      </c>
      <c r="K7" s="1">
        <v>111.6</v>
      </c>
      <c r="L7" s="1">
        <v>40.96</v>
      </c>
      <c r="M7" s="1">
        <f>All_Data[[#This Row],[EUR Sales Amount]]-All_Data[[#This Row],[EUR Cost Amount]]</f>
        <v>70.639999999999986</v>
      </c>
      <c r="N7">
        <f>IF(All_Data[[#This Row],[Order Line Quantity]]&lt;0,1,0)</f>
        <v>0</v>
      </c>
      <c r="O7" s="1" t="str">
        <f>All_Data[[#This Row],[Tier2 Description]]&amp;All_Data[[#This Row],[Order No]]</f>
        <v>WRITING4261042</v>
      </c>
    </row>
    <row r="8" spans="1:15" x14ac:dyDescent="0.35">
      <c r="A8">
        <v>202001</v>
      </c>
      <c r="B8" t="str">
        <f>LEFT(All_Data[[#This Row],[Invoice (Year+Month)]],4)</f>
        <v>2020</v>
      </c>
      <c r="C8" t="str">
        <f>RIGHT(All_Data[[#This Row],[Invoice (Year+Month)]],2)</f>
        <v>01</v>
      </c>
      <c r="D8" t="s">
        <v>9</v>
      </c>
      <c r="E8">
        <v>2632</v>
      </c>
      <c r="F8" t="s">
        <v>17</v>
      </c>
      <c r="G8" t="s">
        <v>11</v>
      </c>
      <c r="H8" t="s">
        <v>12</v>
      </c>
      <c r="I8">
        <v>4260429</v>
      </c>
      <c r="J8">
        <v>2</v>
      </c>
      <c r="K8" s="1">
        <v>31.28</v>
      </c>
      <c r="L8" s="1">
        <v>10.28</v>
      </c>
      <c r="M8" s="1">
        <f>All_Data[[#This Row],[EUR Sales Amount]]-All_Data[[#This Row],[EUR Cost Amount]]</f>
        <v>21</v>
      </c>
      <c r="N8">
        <f>IF(All_Data[[#This Row],[Order Line Quantity]]&lt;0,1,0)</f>
        <v>0</v>
      </c>
      <c r="O8" s="1" t="str">
        <f>All_Data[[#This Row],[Tier2 Description]]&amp;All_Data[[#This Row],[Order No]]</f>
        <v>BUSINESS CASES4260429</v>
      </c>
    </row>
    <row r="9" spans="1:15" x14ac:dyDescent="0.35">
      <c r="A9">
        <v>202001</v>
      </c>
      <c r="B9" t="str">
        <f>LEFT(All_Data[[#This Row],[Invoice (Year+Month)]],4)</f>
        <v>2020</v>
      </c>
      <c r="C9" t="str">
        <f>RIGHT(All_Data[[#This Row],[Invoice (Year+Month)]],2)</f>
        <v>01</v>
      </c>
      <c r="D9" t="s">
        <v>9</v>
      </c>
      <c r="E9">
        <v>3295</v>
      </c>
      <c r="F9" t="s">
        <v>17</v>
      </c>
      <c r="G9" t="s">
        <v>18</v>
      </c>
      <c r="H9" t="s">
        <v>19</v>
      </c>
      <c r="I9">
        <v>4252075</v>
      </c>
      <c r="J9">
        <v>2</v>
      </c>
      <c r="K9" s="1">
        <v>40.92</v>
      </c>
      <c r="L9" s="1">
        <v>14.68</v>
      </c>
      <c r="M9" s="1">
        <f>All_Data[[#This Row],[EUR Sales Amount]]-All_Data[[#This Row],[EUR Cost Amount]]</f>
        <v>26.240000000000002</v>
      </c>
      <c r="N9">
        <f>IF(All_Data[[#This Row],[Order Line Quantity]]&lt;0,1,0)</f>
        <v>0</v>
      </c>
      <c r="O9" s="1" t="str">
        <f>All_Data[[#This Row],[Tier2 Description]]&amp;All_Data[[#This Row],[Order No]]</f>
        <v>FLEECE &amp; KNITS4252075</v>
      </c>
    </row>
    <row r="10" spans="1:15" x14ac:dyDescent="0.35">
      <c r="A10">
        <v>202001</v>
      </c>
      <c r="B10" t="str">
        <f>LEFT(All_Data[[#This Row],[Invoice (Year+Month)]],4)</f>
        <v>2020</v>
      </c>
      <c r="C10" t="str">
        <f>RIGHT(All_Data[[#This Row],[Invoice (Year+Month)]],2)</f>
        <v>01</v>
      </c>
      <c r="D10" t="s">
        <v>9</v>
      </c>
      <c r="E10">
        <v>3295</v>
      </c>
      <c r="F10" t="s">
        <v>17</v>
      </c>
      <c r="G10" t="s">
        <v>18</v>
      </c>
      <c r="H10" t="s">
        <v>19</v>
      </c>
      <c r="I10">
        <v>4260067</v>
      </c>
      <c r="J10">
        <v>4</v>
      </c>
      <c r="K10" s="1">
        <v>81.84</v>
      </c>
      <c r="L10" s="1">
        <v>29.28</v>
      </c>
      <c r="M10" s="1">
        <f>All_Data[[#This Row],[EUR Sales Amount]]-All_Data[[#This Row],[EUR Cost Amount]]</f>
        <v>52.56</v>
      </c>
      <c r="N10">
        <f>IF(All_Data[[#This Row],[Order Line Quantity]]&lt;0,1,0)</f>
        <v>0</v>
      </c>
      <c r="O10" s="1" t="str">
        <f>All_Data[[#This Row],[Tier2 Description]]&amp;All_Data[[#This Row],[Order No]]</f>
        <v>FLEECE &amp; KNITS4260067</v>
      </c>
    </row>
    <row r="11" spans="1:15" x14ac:dyDescent="0.35">
      <c r="A11">
        <v>202001</v>
      </c>
      <c r="B11" t="str">
        <f>LEFT(All_Data[[#This Row],[Invoice (Year+Month)]],4)</f>
        <v>2020</v>
      </c>
      <c r="C11" t="str">
        <f>RIGHT(All_Data[[#This Row],[Invoice (Year+Month)]],2)</f>
        <v>01</v>
      </c>
      <c r="D11" t="s">
        <v>9</v>
      </c>
      <c r="E11">
        <v>3295</v>
      </c>
      <c r="F11" t="s">
        <v>17</v>
      </c>
      <c r="G11" t="s">
        <v>18</v>
      </c>
      <c r="H11" t="s">
        <v>20</v>
      </c>
      <c r="I11">
        <v>4252075</v>
      </c>
      <c r="J11">
        <v>8</v>
      </c>
      <c r="K11" s="1">
        <v>61.68</v>
      </c>
      <c r="L11" s="1">
        <v>30.58</v>
      </c>
      <c r="M11" s="1">
        <f>All_Data[[#This Row],[EUR Sales Amount]]-All_Data[[#This Row],[EUR Cost Amount]]</f>
        <v>31.1</v>
      </c>
      <c r="N11">
        <f>IF(All_Data[[#This Row],[Order Line Quantity]]&lt;0,1,0)</f>
        <v>0</v>
      </c>
      <c r="O11" s="1" t="str">
        <f>All_Data[[#This Row],[Tier2 Description]]&amp;All_Data[[#This Row],[Order No]]</f>
        <v>POLOS4252075</v>
      </c>
    </row>
    <row r="12" spans="1:15" x14ac:dyDescent="0.35">
      <c r="A12">
        <v>202001</v>
      </c>
      <c r="B12" t="str">
        <f>LEFT(All_Data[[#This Row],[Invoice (Year+Month)]],4)</f>
        <v>2020</v>
      </c>
      <c r="C12" t="str">
        <f>RIGHT(All_Data[[#This Row],[Invoice (Year+Month)]],2)</f>
        <v>01</v>
      </c>
      <c r="D12" t="s">
        <v>9</v>
      </c>
      <c r="E12">
        <v>3295</v>
      </c>
      <c r="F12" t="s">
        <v>17</v>
      </c>
      <c r="G12" t="s">
        <v>18</v>
      </c>
      <c r="H12" t="s">
        <v>20</v>
      </c>
      <c r="I12">
        <v>4260067</v>
      </c>
      <c r="J12">
        <v>12</v>
      </c>
      <c r="K12" s="1">
        <v>87</v>
      </c>
      <c r="L12" s="1">
        <v>43.26</v>
      </c>
      <c r="M12" s="1">
        <f>All_Data[[#This Row],[EUR Sales Amount]]-All_Data[[#This Row],[EUR Cost Amount]]</f>
        <v>43.74</v>
      </c>
      <c r="N12">
        <f>IF(All_Data[[#This Row],[Order Line Quantity]]&lt;0,1,0)</f>
        <v>0</v>
      </c>
      <c r="O12" s="1" t="str">
        <f>All_Data[[#This Row],[Tier2 Description]]&amp;All_Data[[#This Row],[Order No]]</f>
        <v>POLOS4260067</v>
      </c>
    </row>
    <row r="13" spans="1:15" x14ac:dyDescent="0.35">
      <c r="A13">
        <v>202001</v>
      </c>
      <c r="B13" t="str">
        <f>LEFT(All_Data[[#This Row],[Invoice (Year+Month)]],4)</f>
        <v>2020</v>
      </c>
      <c r="C13" t="str">
        <f>RIGHT(All_Data[[#This Row],[Invoice (Year+Month)]],2)</f>
        <v>01</v>
      </c>
      <c r="D13" t="s">
        <v>9</v>
      </c>
      <c r="E13">
        <v>3295</v>
      </c>
      <c r="F13" t="s">
        <v>17</v>
      </c>
      <c r="G13" t="s">
        <v>18</v>
      </c>
      <c r="H13" t="s">
        <v>21</v>
      </c>
      <c r="I13">
        <v>4252075</v>
      </c>
      <c r="J13">
        <v>138</v>
      </c>
      <c r="K13" s="1">
        <v>527.16</v>
      </c>
      <c r="L13" s="1">
        <v>305.54000000000002</v>
      </c>
      <c r="M13" s="1">
        <f>All_Data[[#This Row],[EUR Sales Amount]]-All_Data[[#This Row],[EUR Cost Amount]]</f>
        <v>221.61999999999995</v>
      </c>
      <c r="N13">
        <f>IF(All_Data[[#This Row],[Order Line Quantity]]&lt;0,1,0)</f>
        <v>0</v>
      </c>
      <c r="O13" s="1" t="str">
        <f>All_Data[[#This Row],[Tier2 Description]]&amp;All_Data[[#This Row],[Order No]]</f>
        <v>T-SHIRTS &amp; ACTIVE TOPS4252075</v>
      </c>
    </row>
    <row r="14" spans="1:15" x14ac:dyDescent="0.35">
      <c r="A14">
        <v>202001</v>
      </c>
      <c r="B14" t="str">
        <f>LEFT(All_Data[[#This Row],[Invoice (Year+Month)]],4)</f>
        <v>2020</v>
      </c>
      <c r="C14" t="str">
        <f>RIGHT(All_Data[[#This Row],[Invoice (Year+Month)]],2)</f>
        <v>01</v>
      </c>
      <c r="D14" t="s">
        <v>9</v>
      </c>
      <c r="E14">
        <v>3295</v>
      </c>
      <c r="F14" t="s">
        <v>17</v>
      </c>
      <c r="G14" t="s">
        <v>18</v>
      </c>
      <c r="H14" t="s">
        <v>21</v>
      </c>
      <c r="I14">
        <v>4260067</v>
      </c>
      <c r="J14">
        <v>86</v>
      </c>
      <c r="K14" s="1">
        <v>309.60000000000002</v>
      </c>
      <c r="L14" s="1">
        <v>174.8</v>
      </c>
      <c r="M14" s="1">
        <f>All_Data[[#This Row],[EUR Sales Amount]]-All_Data[[#This Row],[EUR Cost Amount]]</f>
        <v>134.80000000000001</v>
      </c>
      <c r="N14">
        <f>IF(All_Data[[#This Row],[Order Line Quantity]]&lt;0,1,0)</f>
        <v>0</v>
      </c>
      <c r="O14" s="1" t="str">
        <f>All_Data[[#This Row],[Tier2 Description]]&amp;All_Data[[#This Row],[Order No]]</f>
        <v>T-SHIRTS &amp; ACTIVE TOPS4260067</v>
      </c>
    </row>
    <row r="15" spans="1:15" x14ac:dyDescent="0.35">
      <c r="A15">
        <v>202001</v>
      </c>
      <c r="B15" t="str">
        <f>LEFT(All_Data[[#This Row],[Invoice (Year+Month)]],4)</f>
        <v>2020</v>
      </c>
      <c r="C15" t="str">
        <f>RIGHT(All_Data[[#This Row],[Invoice (Year+Month)]],2)</f>
        <v>01</v>
      </c>
      <c r="D15" t="s">
        <v>9</v>
      </c>
      <c r="E15">
        <v>3295</v>
      </c>
      <c r="F15" t="s">
        <v>17</v>
      </c>
      <c r="G15" t="s">
        <v>22</v>
      </c>
      <c r="H15" t="s">
        <v>23</v>
      </c>
      <c r="I15">
        <v>4256379</v>
      </c>
      <c r="J15">
        <v>8</v>
      </c>
      <c r="K15" s="1">
        <v>0</v>
      </c>
      <c r="L15" s="1">
        <v>48</v>
      </c>
      <c r="M15" s="1">
        <f>All_Data[[#This Row],[EUR Sales Amount]]-All_Data[[#This Row],[EUR Cost Amount]]</f>
        <v>-48</v>
      </c>
      <c r="N15">
        <f>IF(All_Data[[#This Row],[Order Line Quantity]]&lt;0,1,0)</f>
        <v>0</v>
      </c>
      <c r="O15" s="1" t="str">
        <f>All_Data[[#This Row],[Tier2 Description]]&amp;All_Data[[#This Row],[Order No]]</f>
        <v>CATALOGUES4256379</v>
      </c>
    </row>
    <row r="16" spans="1:15" x14ac:dyDescent="0.35">
      <c r="A16">
        <v>202001</v>
      </c>
      <c r="B16" t="str">
        <f>LEFT(All_Data[[#This Row],[Invoice (Year+Month)]],4)</f>
        <v>2020</v>
      </c>
      <c r="C16" t="str">
        <f>RIGHT(All_Data[[#This Row],[Invoice (Year+Month)]],2)</f>
        <v>01</v>
      </c>
      <c r="D16" t="s">
        <v>9</v>
      </c>
      <c r="E16">
        <v>3295</v>
      </c>
      <c r="F16" t="s">
        <v>17</v>
      </c>
      <c r="G16" t="s">
        <v>24</v>
      </c>
      <c r="H16" t="s">
        <v>25</v>
      </c>
      <c r="I16">
        <v>4260067</v>
      </c>
      <c r="J16">
        <v>4</v>
      </c>
      <c r="K16" s="1">
        <v>132</v>
      </c>
      <c r="L16" s="1">
        <v>54.68</v>
      </c>
      <c r="M16" s="1">
        <f>All_Data[[#This Row],[EUR Sales Amount]]-All_Data[[#This Row],[EUR Cost Amount]]</f>
        <v>77.319999999999993</v>
      </c>
      <c r="N16">
        <f>IF(All_Data[[#This Row],[Order Line Quantity]]&lt;0,1,0)</f>
        <v>0</v>
      </c>
      <c r="O16" s="1" t="str">
        <f>All_Data[[#This Row],[Tier2 Description]]&amp;All_Data[[#This Row],[Order No]]</f>
        <v>JACKETS4260067</v>
      </c>
    </row>
    <row r="17" spans="1:15" x14ac:dyDescent="0.35">
      <c r="A17">
        <v>202001</v>
      </c>
      <c r="B17" t="str">
        <f>LEFT(All_Data[[#This Row],[Invoice (Year+Month)]],4)</f>
        <v>2020</v>
      </c>
      <c r="C17" t="str">
        <f>RIGHT(All_Data[[#This Row],[Invoice (Year+Month)]],2)</f>
        <v>01</v>
      </c>
      <c r="D17" t="s">
        <v>9</v>
      </c>
      <c r="E17">
        <v>4391</v>
      </c>
      <c r="F17" t="s">
        <v>17</v>
      </c>
      <c r="G17" t="s">
        <v>26</v>
      </c>
      <c r="H17" t="s">
        <v>27</v>
      </c>
      <c r="I17">
        <v>4257995</v>
      </c>
      <c r="J17">
        <v>60</v>
      </c>
      <c r="K17" s="1">
        <v>218.4</v>
      </c>
      <c r="L17" s="1">
        <v>100.4</v>
      </c>
      <c r="M17" s="1">
        <f>All_Data[[#This Row],[EUR Sales Amount]]-All_Data[[#This Row],[EUR Cost Amount]]</f>
        <v>118</v>
      </c>
      <c r="N17">
        <f>IF(All_Data[[#This Row],[Order Line Quantity]]&lt;0,1,0)</f>
        <v>0</v>
      </c>
      <c r="O17" s="1" t="str">
        <f>All_Data[[#This Row],[Tier2 Description]]&amp;All_Data[[#This Row],[Order No]]</f>
        <v>APRON &amp; KITCHEN TEXTILES4257995</v>
      </c>
    </row>
    <row r="18" spans="1:15" x14ac:dyDescent="0.35">
      <c r="A18">
        <v>202001</v>
      </c>
      <c r="B18" t="str">
        <f>LEFT(All_Data[[#This Row],[Invoice (Year+Month)]],4)</f>
        <v>2020</v>
      </c>
      <c r="C18" t="str">
        <f>RIGHT(All_Data[[#This Row],[Invoice (Year+Month)]],2)</f>
        <v>01</v>
      </c>
      <c r="D18" t="s">
        <v>9</v>
      </c>
      <c r="E18">
        <v>4391</v>
      </c>
      <c r="F18" t="s">
        <v>17</v>
      </c>
      <c r="G18" t="s">
        <v>26</v>
      </c>
      <c r="H18" t="s">
        <v>28</v>
      </c>
      <c r="I18">
        <v>4257995</v>
      </c>
      <c r="J18">
        <v>4</v>
      </c>
      <c r="K18" s="1">
        <v>32.799999999999997</v>
      </c>
      <c r="L18" s="1">
        <v>18.54</v>
      </c>
      <c r="M18" s="1">
        <f>All_Data[[#This Row],[EUR Sales Amount]]-All_Data[[#This Row],[EUR Cost Amount]]</f>
        <v>14.259999999999998</v>
      </c>
      <c r="N18">
        <f>IF(All_Data[[#This Row],[Order Line Quantity]]&lt;0,1,0)</f>
        <v>0</v>
      </c>
      <c r="O18" s="1" t="str">
        <f>All_Data[[#This Row],[Tier2 Description]]&amp;All_Data[[#This Row],[Order No]]</f>
        <v>HOUSEWARES4257995</v>
      </c>
    </row>
    <row r="19" spans="1:15" x14ac:dyDescent="0.35">
      <c r="A19">
        <v>202001</v>
      </c>
      <c r="B19" t="str">
        <f>LEFT(All_Data[[#This Row],[Invoice (Year+Month)]],4)</f>
        <v>2020</v>
      </c>
      <c r="C19" t="str">
        <f>RIGHT(All_Data[[#This Row],[Invoice (Year+Month)]],2)</f>
        <v>01</v>
      </c>
      <c r="D19" t="s">
        <v>9</v>
      </c>
      <c r="E19">
        <v>4391</v>
      </c>
      <c r="F19" t="s">
        <v>17</v>
      </c>
      <c r="G19" t="s">
        <v>29</v>
      </c>
      <c r="H19" t="s">
        <v>30</v>
      </c>
      <c r="I19">
        <v>4257995</v>
      </c>
      <c r="J19">
        <v>2</v>
      </c>
      <c r="K19" s="1">
        <v>9</v>
      </c>
      <c r="L19" s="1">
        <v>4.58</v>
      </c>
      <c r="M19" s="1">
        <f>All_Data[[#This Row],[EUR Sales Amount]]-All_Data[[#This Row],[EUR Cost Amount]]</f>
        <v>4.42</v>
      </c>
      <c r="N19">
        <f>IF(All_Data[[#This Row],[Order Line Quantity]]&lt;0,1,0)</f>
        <v>0</v>
      </c>
      <c r="O19" s="1" t="str">
        <f>All_Data[[#This Row],[Tier2 Description]]&amp;All_Data[[#This Row],[Order No]]</f>
        <v>AUDIO4257995</v>
      </c>
    </row>
    <row r="20" spans="1:15" x14ac:dyDescent="0.35">
      <c r="A20">
        <v>202001</v>
      </c>
      <c r="B20" t="str">
        <f>LEFT(All_Data[[#This Row],[Invoice (Year+Month)]],4)</f>
        <v>2020</v>
      </c>
      <c r="C20" t="str">
        <f>RIGHT(All_Data[[#This Row],[Invoice (Year+Month)]],2)</f>
        <v>01</v>
      </c>
      <c r="D20" t="s">
        <v>9</v>
      </c>
      <c r="E20">
        <v>4391</v>
      </c>
      <c r="F20" t="s">
        <v>17</v>
      </c>
      <c r="G20" t="s">
        <v>29</v>
      </c>
      <c r="H20" t="s">
        <v>31</v>
      </c>
      <c r="I20">
        <v>4257995</v>
      </c>
      <c r="J20">
        <v>10</v>
      </c>
      <c r="K20" s="1">
        <v>14</v>
      </c>
      <c r="L20" s="1">
        <v>5.46</v>
      </c>
      <c r="M20" s="1">
        <f>All_Data[[#This Row],[EUR Sales Amount]]-All_Data[[#This Row],[EUR Cost Amount]]</f>
        <v>8.5399999999999991</v>
      </c>
      <c r="N20">
        <f>IF(All_Data[[#This Row],[Order Line Quantity]]&lt;0,1,0)</f>
        <v>0</v>
      </c>
      <c r="O20" s="1" t="str">
        <f>All_Data[[#This Row],[Tier2 Description]]&amp;All_Data[[#This Row],[Order No]]</f>
        <v>POWER4257995</v>
      </c>
    </row>
    <row r="21" spans="1:15" x14ac:dyDescent="0.35">
      <c r="A21">
        <v>202001</v>
      </c>
      <c r="B21" t="str">
        <f>LEFT(All_Data[[#This Row],[Invoice (Year+Month)]],4)</f>
        <v>2020</v>
      </c>
      <c r="C21" t="str">
        <f>RIGHT(All_Data[[#This Row],[Invoice (Year+Month)]],2)</f>
        <v>01</v>
      </c>
      <c r="D21" t="s">
        <v>9</v>
      </c>
      <c r="E21">
        <v>5048</v>
      </c>
      <c r="F21" t="s">
        <v>17</v>
      </c>
      <c r="G21" t="s">
        <v>32</v>
      </c>
      <c r="H21" t="s">
        <v>33</v>
      </c>
      <c r="I21">
        <v>4258997</v>
      </c>
      <c r="J21">
        <v>4</v>
      </c>
      <c r="K21" s="1">
        <v>14.16</v>
      </c>
      <c r="L21" s="1">
        <v>4.42</v>
      </c>
      <c r="M21" s="1">
        <f>All_Data[[#This Row],[EUR Sales Amount]]-All_Data[[#This Row],[EUR Cost Amount]]</f>
        <v>9.74</v>
      </c>
      <c r="N21">
        <f>IF(All_Data[[#This Row],[Order Line Quantity]]&lt;0,1,0)</f>
        <v>0</v>
      </c>
      <c r="O21" s="1" t="str">
        <f>All_Data[[#This Row],[Tier2 Description]]&amp;All_Data[[#This Row],[Order No]]</f>
        <v>SPORT BOTTLES4258997</v>
      </c>
    </row>
    <row r="22" spans="1:15" x14ac:dyDescent="0.35">
      <c r="A22">
        <v>202001</v>
      </c>
      <c r="B22" t="str">
        <f>LEFT(All_Data[[#This Row],[Invoice (Year+Month)]],4)</f>
        <v>2020</v>
      </c>
      <c r="C22" t="str">
        <f>RIGHT(All_Data[[#This Row],[Invoice (Year+Month)]],2)</f>
        <v>01</v>
      </c>
      <c r="D22" t="s">
        <v>9</v>
      </c>
      <c r="E22">
        <v>5048</v>
      </c>
      <c r="F22" t="s">
        <v>17</v>
      </c>
      <c r="G22" t="s">
        <v>13</v>
      </c>
      <c r="H22" t="s">
        <v>34</v>
      </c>
      <c r="I22">
        <v>4258997</v>
      </c>
      <c r="J22">
        <v>2</v>
      </c>
      <c r="K22" s="1">
        <v>49.62</v>
      </c>
      <c r="L22" s="1">
        <v>21.18</v>
      </c>
      <c r="M22" s="1">
        <f>All_Data[[#This Row],[EUR Sales Amount]]-All_Data[[#This Row],[EUR Cost Amount]]</f>
        <v>28.439999999999998</v>
      </c>
      <c r="N22">
        <f>IF(All_Data[[#This Row],[Order Line Quantity]]&lt;0,1,0)</f>
        <v>0</v>
      </c>
      <c r="O22" s="1" t="str">
        <f>All_Data[[#This Row],[Tier2 Description]]&amp;All_Data[[#This Row],[Order No]]</f>
        <v>STATIONERY4258997</v>
      </c>
    </row>
    <row r="23" spans="1:15" x14ac:dyDescent="0.35">
      <c r="A23">
        <v>202001</v>
      </c>
      <c r="B23" t="str">
        <f>LEFT(All_Data[[#This Row],[Invoice (Year+Month)]],4)</f>
        <v>2020</v>
      </c>
      <c r="C23" t="str">
        <f>RIGHT(All_Data[[#This Row],[Invoice (Year+Month)]],2)</f>
        <v>01</v>
      </c>
      <c r="D23" t="s">
        <v>9</v>
      </c>
      <c r="E23">
        <v>5048</v>
      </c>
      <c r="F23" t="s">
        <v>17</v>
      </c>
      <c r="G23" t="s">
        <v>26</v>
      </c>
      <c r="H23" t="s">
        <v>28</v>
      </c>
      <c r="I23">
        <v>4252108</v>
      </c>
      <c r="J23">
        <v>22</v>
      </c>
      <c r="K23" s="1">
        <v>352.22</v>
      </c>
      <c r="L23" s="1">
        <v>131.5</v>
      </c>
      <c r="M23" s="1">
        <f>All_Data[[#This Row],[EUR Sales Amount]]-All_Data[[#This Row],[EUR Cost Amount]]</f>
        <v>220.72000000000003</v>
      </c>
      <c r="N23">
        <f>IF(All_Data[[#This Row],[Order Line Quantity]]&lt;0,1,0)</f>
        <v>0</v>
      </c>
      <c r="O23" s="1" t="str">
        <f>All_Data[[#This Row],[Tier2 Description]]&amp;All_Data[[#This Row],[Order No]]</f>
        <v>HOUSEWARES4252108</v>
      </c>
    </row>
    <row r="24" spans="1:15" x14ac:dyDescent="0.35">
      <c r="A24">
        <v>202001</v>
      </c>
      <c r="B24" t="str">
        <f>LEFT(All_Data[[#This Row],[Invoice (Year+Month)]],4)</f>
        <v>2020</v>
      </c>
      <c r="C24" t="str">
        <f>RIGHT(All_Data[[#This Row],[Invoice (Year+Month)]],2)</f>
        <v>01</v>
      </c>
      <c r="D24" t="s">
        <v>9</v>
      </c>
      <c r="E24">
        <v>5072</v>
      </c>
      <c r="F24" t="s">
        <v>17</v>
      </c>
      <c r="G24" t="s">
        <v>13</v>
      </c>
      <c r="H24" t="s">
        <v>15</v>
      </c>
      <c r="I24">
        <v>4258605</v>
      </c>
      <c r="J24">
        <v>100</v>
      </c>
      <c r="K24" s="1">
        <v>570</v>
      </c>
      <c r="L24" s="1">
        <v>184.6</v>
      </c>
      <c r="M24" s="1">
        <f>All_Data[[#This Row],[EUR Sales Amount]]-All_Data[[#This Row],[EUR Cost Amount]]</f>
        <v>385.4</v>
      </c>
      <c r="N24">
        <f>IF(All_Data[[#This Row],[Order Line Quantity]]&lt;0,1,0)</f>
        <v>0</v>
      </c>
      <c r="O24" s="1" t="str">
        <f>All_Data[[#This Row],[Tier2 Description]]&amp;All_Data[[#This Row],[Order No]]</f>
        <v>UMBRELLAS4258605</v>
      </c>
    </row>
    <row r="25" spans="1:15" x14ac:dyDescent="0.35">
      <c r="A25">
        <v>202001</v>
      </c>
      <c r="B25" t="str">
        <f>LEFT(All_Data[[#This Row],[Invoice (Year+Month)]],4)</f>
        <v>2020</v>
      </c>
      <c r="C25" t="str">
        <f>RIGHT(All_Data[[#This Row],[Invoice (Year+Month)]],2)</f>
        <v>01</v>
      </c>
      <c r="D25" t="s">
        <v>9</v>
      </c>
      <c r="E25">
        <v>5072</v>
      </c>
      <c r="F25" t="s">
        <v>17</v>
      </c>
      <c r="G25" t="s">
        <v>18</v>
      </c>
      <c r="H25" t="s">
        <v>20</v>
      </c>
      <c r="I25">
        <v>4252575</v>
      </c>
      <c r="J25">
        <v>4</v>
      </c>
      <c r="K25" s="1">
        <v>37.159999999999997</v>
      </c>
      <c r="L25" s="1">
        <v>14.36</v>
      </c>
      <c r="M25" s="1">
        <f>All_Data[[#This Row],[EUR Sales Amount]]-All_Data[[#This Row],[EUR Cost Amount]]</f>
        <v>22.799999999999997</v>
      </c>
      <c r="N25">
        <f>IF(All_Data[[#This Row],[Order Line Quantity]]&lt;0,1,0)</f>
        <v>0</v>
      </c>
      <c r="O25" s="1" t="str">
        <f>All_Data[[#This Row],[Tier2 Description]]&amp;All_Data[[#This Row],[Order No]]</f>
        <v>POLOS4252575</v>
      </c>
    </row>
    <row r="26" spans="1:15" x14ac:dyDescent="0.35">
      <c r="A26">
        <v>202001</v>
      </c>
      <c r="B26" t="str">
        <f>LEFT(All_Data[[#This Row],[Invoice (Year+Month)]],4)</f>
        <v>2020</v>
      </c>
      <c r="C26" t="str">
        <f>RIGHT(All_Data[[#This Row],[Invoice (Year+Month)]],2)</f>
        <v>01</v>
      </c>
      <c r="D26" t="s">
        <v>9</v>
      </c>
      <c r="E26">
        <v>5072</v>
      </c>
      <c r="F26" t="s">
        <v>17</v>
      </c>
      <c r="G26" t="s">
        <v>22</v>
      </c>
      <c r="H26" t="s">
        <v>23</v>
      </c>
      <c r="I26">
        <v>4215790</v>
      </c>
      <c r="J26">
        <v>200</v>
      </c>
      <c r="K26" s="1">
        <v>490</v>
      </c>
      <c r="L26" s="1">
        <v>192</v>
      </c>
      <c r="M26" s="1">
        <f>All_Data[[#This Row],[EUR Sales Amount]]-All_Data[[#This Row],[EUR Cost Amount]]</f>
        <v>298</v>
      </c>
      <c r="N26">
        <f>IF(All_Data[[#This Row],[Order Line Quantity]]&lt;0,1,0)</f>
        <v>0</v>
      </c>
      <c r="O26" s="1" t="str">
        <f>All_Data[[#This Row],[Tier2 Description]]&amp;All_Data[[#This Row],[Order No]]</f>
        <v>CATALOGUES4215790</v>
      </c>
    </row>
    <row r="27" spans="1:15" x14ac:dyDescent="0.35">
      <c r="A27">
        <v>202001</v>
      </c>
      <c r="B27" t="str">
        <f>LEFT(All_Data[[#This Row],[Invoice (Year+Month)]],4)</f>
        <v>2020</v>
      </c>
      <c r="C27" t="str">
        <f>RIGHT(All_Data[[#This Row],[Invoice (Year+Month)]],2)</f>
        <v>01</v>
      </c>
      <c r="D27" t="s">
        <v>9</v>
      </c>
      <c r="E27">
        <v>5072</v>
      </c>
      <c r="F27" t="s">
        <v>17</v>
      </c>
      <c r="G27" t="s">
        <v>22</v>
      </c>
      <c r="H27" t="s">
        <v>35</v>
      </c>
      <c r="I27">
        <v>4258605</v>
      </c>
      <c r="J27">
        <v>106</v>
      </c>
      <c r="K27" s="1">
        <v>431</v>
      </c>
      <c r="L27" s="1">
        <v>51.32</v>
      </c>
      <c r="M27" s="1">
        <f>All_Data[[#This Row],[EUR Sales Amount]]-All_Data[[#This Row],[EUR Cost Amount]]</f>
        <v>379.68</v>
      </c>
      <c r="N27">
        <f>IF(All_Data[[#This Row],[Order Line Quantity]]&lt;0,1,0)</f>
        <v>0</v>
      </c>
      <c r="O27" s="1" t="str">
        <f>All_Data[[#This Row],[Tier2 Description]]&amp;All_Data[[#This Row],[Order No]]</f>
        <v>DECORATION CHARGES4258605</v>
      </c>
    </row>
    <row r="28" spans="1:15" x14ac:dyDescent="0.35">
      <c r="A28">
        <v>202001</v>
      </c>
      <c r="B28" t="str">
        <f>LEFT(All_Data[[#This Row],[Invoice (Year+Month)]],4)</f>
        <v>2020</v>
      </c>
      <c r="C28" t="str">
        <f>RIGHT(All_Data[[#This Row],[Invoice (Year+Month)]],2)</f>
        <v>01</v>
      </c>
      <c r="D28" t="s">
        <v>9</v>
      </c>
      <c r="E28">
        <v>5081</v>
      </c>
      <c r="F28" t="s">
        <v>17</v>
      </c>
      <c r="G28" t="s">
        <v>36</v>
      </c>
      <c r="H28" t="s">
        <v>36</v>
      </c>
      <c r="I28">
        <v>4239034</v>
      </c>
      <c r="J28">
        <v>200</v>
      </c>
      <c r="K28" s="1">
        <v>344</v>
      </c>
      <c r="L28" s="1">
        <v>392</v>
      </c>
      <c r="M28" s="1">
        <f>All_Data[[#This Row],[EUR Sales Amount]]-All_Data[[#This Row],[EUR Cost Amount]]</f>
        <v>-48</v>
      </c>
      <c r="N28">
        <f>IF(All_Data[[#This Row],[Order Line Quantity]]&lt;0,1,0)</f>
        <v>0</v>
      </c>
      <c r="O28" s="1" t="str">
        <f>All_Data[[#This Row],[Tier2 Description]]&amp;All_Data[[#This Row],[Order No]]</f>
        <v>MEMORY4239034</v>
      </c>
    </row>
    <row r="29" spans="1:15" x14ac:dyDescent="0.35">
      <c r="A29">
        <v>202001</v>
      </c>
      <c r="B29" t="str">
        <f>LEFT(All_Data[[#This Row],[Invoice (Year+Month)]],4)</f>
        <v>2020</v>
      </c>
      <c r="C29" t="str">
        <f>RIGHT(All_Data[[#This Row],[Invoice (Year+Month)]],2)</f>
        <v>01</v>
      </c>
      <c r="D29" t="s">
        <v>9</v>
      </c>
      <c r="E29">
        <v>5081</v>
      </c>
      <c r="F29" t="s">
        <v>17</v>
      </c>
      <c r="G29" t="s">
        <v>36</v>
      </c>
      <c r="H29" t="s">
        <v>36</v>
      </c>
      <c r="I29">
        <v>4247195</v>
      </c>
      <c r="J29">
        <v>200</v>
      </c>
      <c r="K29" s="1">
        <v>328</v>
      </c>
      <c r="L29" s="1">
        <v>316</v>
      </c>
      <c r="M29" s="1">
        <f>All_Data[[#This Row],[EUR Sales Amount]]-All_Data[[#This Row],[EUR Cost Amount]]</f>
        <v>12</v>
      </c>
      <c r="N29">
        <f>IF(All_Data[[#This Row],[Order Line Quantity]]&lt;0,1,0)</f>
        <v>0</v>
      </c>
      <c r="O29" s="1" t="str">
        <f>All_Data[[#This Row],[Tier2 Description]]&amp;All_Data[[#This Row],[Order No]]</f>
        <v>MEMORY4247195</v>
      </c>
    </row>
    <row r="30" spans="1:15" x14ac:dyDescent="0.35">
      <c r="A30">
        <v>202001</v>
      </c>
      <c r="B30" t="str">
        <f>LEFT(All_Data[[#This Row],[Invoice (Year+Month)]],4)</f>
        <v>2020</v>
      </c>
      <c r="C30" t="str">
        <f>RIGHT(All_Data[[#This Row],[Invoice (Year+Month)]],2)</f>
        <v>01</v>
      </c>
      <c r="D30" t="s">
        <v>9</v>
      </c>
      <c r="E30">
        <v>5081</v>
      </c>
      <c r="F30" t="s">
        <v>17</v>
      </c>
      <c r="G30" t="s">
        <v>36</v>
      </c>
      <c r="H30" t="s">
        <v>36</v>
      </c>
      <c r="I30">
        <v>4254663</v>
      </c>
      <c r="J30">
        <v>1000</v>
      </c>
      <c r="K30" s="1">
        <v>1890</v>
      </c>
      <c r="L30" s="1">
        <v>1416.1</v>
      </c>
      <c r="M30" s="1">
        <f>All_Data[[#This Row],[EUR Sales Amount]]-All_Data[[#This Row],[EUR Cost Amount]]</f>
        <v>473.90000000000009</v>
      </c>
      <c r="N30">
        <f>IF(All_Data[[#This Row],[Order Line Quantity]]&lt;0,1,0)</f>
        <v>0</v>
      </c>
      <c r="O30" s="1" t="str">
        <f>All_Data[[#This Row],[Tier2 Description]]&amp;All_Data[[#This Row],[Order No]]</f>
        <v>MEMORY4254663</v>
      </c>
    </row>
    <row r="31" spans="1:15" x14ac:dyDescent="0.35">
      <c r="A31">
        <v>202001</v>
      </c>
      <c r="B31" t="str">
        <f>LEFT(All_Data[[#This Row],[Invoice (Year+Month)]],4)</f>
        <v>2020</v>
      </c>
      <c r="C31" t="str">
        <f>RIGHT(All_Data[[#This Row],[Invoice (Year+Month)]],2)</f>
        <v>01</v>
      </c>
      <c r="D31" t="s">
        <v>9</v>
      </c>
      <c r="E31">
        <v>5081</v>
      </c>
      <c r="F31" t="s">
        <v>17</v>
      </c>
      <c r="G31" t="s">
        <v>22</v>
      </c>
      <c r="H31" t="s">
        <v>35</v>
      </c>
      <c r="I31">
        <v>4254663</v>
      </c>
      <c r="J31">
        <v>1002</v>
      </c>
      <c r="K31" s="1">
        <v>490</v>
      </c>
      <c r="L31" s="1">
        <v>30.02</v>
      </c>
      <c r="M31" s="1">
        <f>All_Data[[#This Row],[EUR Sales Amount]]-All_Data[[#This Row],[EUR Cost Amount]]</f>
        <v>459.98</v>
      </c>
      <c r="N31">
        <f>IF(All_Data[[#This Row],[Order Line Quantity]]&lt;0,1,0)</f>
        <v>0</v>
      </c>
      <c r="O31" s="1" t="str">
        <f>All_Data[[#This Row],[Tier2 Description]]&amp;All_Data[[#This Row],[Order No]]</f>
        <v>DECORATION CHARGES4254663</v>
      </c>
    </row>
    <row r="32" spans="1:15" x14ac:dyDescent="0.35">
      <c r="A32">
        <v>202001</v>
      </c>
      <c r="B32" t="str">
        <f>LEFT(All_Data[[#This Row],[Invoice (Year+Month)]],4)</f>
        <v>2020</v>
      </c>
      <c r="C32" t="str">
        <f>RIGHT(All_Data[[#This Row],[Invoice (Year+Month)]],2)</f>
        <v>01</v>
      </c>
      <c r="D32" t="s">
        <v>9</v>
      </c>
      <c r="E32">
        <v>5243</v>
      </c>
      <c r="F32" t="s">
        <v>17</v>
      </c>
      <c r="G32" t="s">
        <v>32</v>
      </c>
      <c r="H32" t="s">
        <v>33</v>
      </c>
      <c r="I32">
        <v>4259842</v>
      </c>
      <c r="J32">
        <v>600</v>
      </c>
      <c r="K32" s="1">
        <v>834</v>
      </c>
      <c r="L32" s="1">
        <v>409.16</v>
      </c>
      <c r="M32" s="1">
        <f>All_Data[[#This Row],[EUR Sales Amount]]-All_Data[[#This Row],[EUR Cost Amount]]</f>
        <v>424.84</v>
      </c>
      <c r="N32">
        <f>IF(All_Data[[#This Row],[Order Line Quantity]]&lt;0,1,0)</f>
        <v>0</v>
      </c>
      <c r="O32" s="1" t="str">
        <f>All_Data[[#This Row],[Tier2 Description]]&amp;All_Data[[#This Row],[Order No]]</f>
        <v>SPORT BOTTLES4259842</v>
      </c>
    </row>
    <row r="33" spans="1:15" x14ac:dyDescent="0.35">
      <c r="A33">
        <v>202001</v>
      </c>
      <c r="B33" t="str">
        <f>LEFT(All_Data[[#This Row],[Invoice (Year+Month)]],4)</f>
        <v>2020</v>
      </c>
      <c r="C33" t="str">
        <f>RIGHT(All_Data[[#This Row],[Invoice (Year+Month)]],2)</f>
        <v>01</v>
      </c>
      <c r="D33" t="s">
        <v>9</v>
      </c>
      <c r="E33">
        <v>5243</v>
      </c>
      <c r="F33" t="s">
        <v>17</v>
      </c>
      <c r="G33" t="s">
        <v>13</v>
      </c>
      <c r="H33" t="s">
        <v>34</v>
      </c>
      <c r="I33">
        <v>4252179</v>
      </c>
      <c r="J33">
        <v>500</v>
      </c>
      <c r="K33" s="1">
        <v>185</v>
      </c>
      <c r="L33" s="1">
        <v>116.5</v>
      </c>
      <c r="M33" s="1">
        <f>All_Data[[#This Row],[EUR Sales Amount]]-All_Data[[#This Row],[EUR Cost Amount]]</f>
        <v>68.5</v>
      </c>
      <c r="N33">
        <f>IF(All_Data[[#This Row],[Order Line Quantity]]&lt;0,1,0)</f>
        <v>0</v>
      </c>
      <c r="O33" s="1" t="str">
        <f>All_Data[[#This Row],[Tier2 Description]]&amp;All_Data[[#This Row],[Order No]]</f>
        <v>STATIONERY4252179</v>
      </c>
    </row>
    <row r="34" spans="1:15" x14ac:dyDescent="0.35">
      <c r="A34">
        <v>202001</v>
      </c>
      <c r="B34" t="str">
        <f>LEFT(All_Data[[#This Row],[Invoice (Year+Month)]],4)</f>
        <v>2020</v>
      </c>
      <c r="C34" t="str">
        <f>RIGHT(All_Data[[#This Row],[Invoice (Year+Month)]],2)</f>
        <v>01</v>
      </c>
      <c r="D34" t="s">
        <v>9</v>
      </c>
      <c r="E34">
        <v>5243</v>
      </c>
      <c r="F34" t="s">
        <v>17</v>
      </c>
      <c r="G34" t="s">
        <v>36</v>
      </c>
      <c r="H34" t="s">
        <v>36</v>
      </c>
      <c r="I34">
        <v>4246248</v>
      </c>
      <c r="J34">
        <v>200</v>
      </c>
      <c r="K34" s="1">
        <v>362</v>
      </c>
      <c r="L34" s="1">
        <v>336</v>
      </c>
      <c r="M34" s="1">
        <f>All_Data[[#This Row],[EUR Sales Amount]]-All_Data[[#This Row],[EUR Cost Amount]]</f>
        <v>26</v>
      </c>
      <c r="N34">
        <f>IF(All_Data[[#This Row],[Order Line Quantity]]&lt;0,1,0)</f>
        <v>0</v>
      </c>
      <c r="O34" s="1" t="str">
        <f>All_Data[[#This Row],[Tier2 Description]]&amp;All_Data[[#This Row],[Order No]]</f>
        <v>MEMORY4246248</v>
      </c>
    </row>
    <row r="35" spans="1:15" x14ac:dyDescent="0.35">
      <c r="A35">
        <v>202001</v>
      </c>
      <c r="B35" t="str">
        <f>LEFT(All_Data[[#This Row],[Invoice (Year+Month)]],4)</f>
        <v>2020</v>
      </c>
      <c r="C35" t="str">
        <f>RIGHT(All_Data[[#This Row],[Invoice (Year+Month)]],2)</f>
        <v>01</v>
      </c>
      <c r="D35" t="s">
        <v>9</v>
      </c>
      <c r="E35">
        <v>5243</v>
      </c>
      <c r="F35" t="s">
        <v>17</v>
      </c>
      <c r="G35" t="s">
        <v>22</v>
      </c>
      <c r="H35" t="s">
        <v>23</v>
      </c>
      <c r="I35">
        <v>4236672</v>
      </c>
      <c r="J35">
        <v>120</v>
      </c>
      <c r="K35" s="1">
        <v>354</v>
      </c>
      <c r="L35" s="1">
        <v>115.2</v>
      </c>
      <c r="M35" s="1">
        <f>All_Data[[#This Row],[EUR Sales Amount]]-All_Data[[#This Row],[EUR Cost Amount]]</f>
        <v>238.8</v>
      </c>
      <c r="N35">
        <f>IF(All_Data[[#This Row],[Order Line Quantity]]&lt;0,1,0)</f>
        <v>0</v>
      </c>
      <c r="O35" s="1" t="str">
        <f>All_Data[[#This Row],[Tier2 Description]]&amp;All_Data[[#This Row],[Order No]]</f>
        <v>CATALOGUES4236672</v>
      </c>
    </row>
    <row r="36" spans="1:15" x14ac:dyDescent="0.35">
      <c r="A36">
        <v>202001</v>
      </c>
      <c r="B36" t="str">
        <f>LEFT(All_Data[[#This Row],[Invoice (Year+Month)]],4)</f>
        <v>2020</v>
      </c>
      <c r="C36" t="str">
        <f>RIGHT(All_Data[[#This Row],[Invoice (Year+Month)]],2)</f>
        <v>01</v>
      </c>
      <c r="D36" t="s">
        <v>9</v>
      </c>
      <c r="E36">
        <v>5243</v>
      </c>
      <c r="F36" t="s">
        <v>17</v>
      </c>
      <c r="G36" t="s">
        <v>22</v>
      </c>
      <c r="H36" t="s">
        <v>35</v>
      </c>
      <c r="I36">
        <v>4236672</v>
      </c>
      <c r="J36">
        <v>122</v>
      </c>
      <c r="K36" s="1">
        <v>137.19999999999999</v>
      </c>
      <c r="L36" s="1">
        <v>19.079999999999998</v>
      </c>
      <c r="M36" s="1">
        <f>All_Data[[#This Row],[EUR Sales Amount]]-All_Data[[#This Row],[EUR Cost Amount]]</f>
        <v>118.11999999999999</v>
      </c>
      <c r="N36">
        <f>IF(All_Data[[#This Row],[Order Line Quantity]]&lt;0,1,0)</f>
        <v>0</v>
      </c>
      <c r="O36" s="1" t="str">
        <f>All_Data[[#This Row],[Tier2 Description]]&amp;All_Data[[#This Row],[Order No]]</f>
        <v>DECORATION CHARGES4236672</v>
      </c>
    </row>
    <row r="37" spans="1:15" x14ac:dyDescent="0.35">
      <c r="A37">
        <v>202001</v>
      </c>
      <c r="B37" t="str">
        <f>LEFT(All_Data[[#This Row],[Invoice (Year+Month)]],4)</f>
        <v>2020</v>
      </c>
      <c r="C37" t="str">
        <f>RIGHT(All_Data[[#This Row],[Invoice (Year+Month)]],2)</f>
        <v>01</v>
      </c>
      <c r="D37" t="s">
        <v>9</v>
      </c>
      <c r="E37">
        <v>5243</v>
      </c>
      <c r="F37" t="s">
        <v>17</v>
      </c>
      <c r="G37" t="s">
        <v>22</v>
      </c>
      <c r="H37" t="s">
        <v>35</v>
      </c>
      <c r="I37">
        <v>4252179</v>
      </c>
      <c r="J37">
        <v>502</v>
      </c>
      <c r="K37" s="1">
        <v>55</v>
      </c>
      <c r="L37" s="1">
        <v>5.0199999999999996</v>
      </c>
      <c r="M37" s="1">
        <f>All_Data[[#This Row],[EUR Sales Amount]]-All_Data[[#This Row],[EUR Cost Amount]]</f>
        <v>49.980000000000004</v>
      </c>
      <c r="N37">
        <f>IF(All_Data[[#This Row],[Order Line Quantity]]&lt;0,1,0)</f>
        <v>0</v>
      </c>
      <c r="O37" s="1" t="str">
        <f>All_Data[[#This Row],[Tier2 Description]]&amp;All_Data[[#This Row],[Order No]]</f>
        <v>DECORATION CHARGES4252179</v>
      </c>
    </row>
    <row r="38" spans="1:15" x14ac:dyDescent="0.35">
      <c r="A38">
        <v>202001</v>
      </c>
      <c r="B38" t="str">
        <f>LEFT(All_Data[[#This Row],[Invoice (Year+Month)]],4)</f>
        <v>2020</v>
      </c>
      <c r="C38" t="str">
        <f>RIGHT(All_Data[[#This Row],[Invoice (Year+Month)]],2)</f>
        <v>01</v>
      </c>
      <c r="D38" t="s">
        <v>9</v>
      </c>
      <c r="E38">
        <v>5243</v>
      </c>
      <c r="F38" t="s">
        <v>17</v>
      </c>
      <c r="G38" t="s">
        <v>22</v>
      </c>
      <c r="H38" t="s">
        <v>35</v>
      </c>
      <c r="I38">
        <v>4259842</v>
      </c>
      <c r="J38">
        <v>602</v>
      </c>
      <c r="K38" s="1">
        <v>388</v>
      </c>
      <c r="L38" s="1">
        <v>27.18</v>
      </c>
      <c r="M38" s="1">
        <f>All_Data[[#This Row],[EUR Sales Amount]]-All_Data[[#This Row],[EUR Cost Amount]]</f>
        <v>360.82</v>
      </c>
      <c r="N38">
        <f>IF(All_Data[[#This Row],[Order Line Quantity]]&lt;0,1,0)</f>
        <v>0</v>
      </c>
      <c r="O38" s="1" t="str">
        <f>All_Data[[#This Row],[Tier2 Description]]&amp;All_Data[[#This Row],[Order No]]</f>
        <v>DECORATION CHARGES4259842</v>
      </c>
    </row>
    <row r="39" spans="1:15" x14ac:dyDescent="0.35">
      <c r="A39">
        <v>202001</v>
      </c>
      <c r="B39" t="str">
        <f>LEFT(All_Data[[#This Row],[Invoice (Year+Month)]],4)</f>
        <v>2020</v>
      </c>
      <c r="C39" t="str">
        <f>RIGHT(All_Data[[#This Row],[Invoice (Year+Month)]],2)</f>
        <v>01</v>
      </c>
      <c r="D39" t="s">
        <v>9</v>
      </c>
      <c r="E39">
        <v>5378</v>
      </c>
      <c r="F39" t="s">
        <v>10</v>
      </c>
      <c r="G39" t="s">
        <v>13</v>
      </c>
      <c r="H39" t="s">
        <v>37</v>
      </c>
      <c r="I39">
        <v>4258006</v>
      </c>
      <c r="J39">
        <v>400</v>
      </c>
      <c r="K39" s="1">
        <v>84</v>
      </c>
      <c r="L39" s="1">
        <v>23.8</v>
      </c>
      <c r="M39" s="1">
        <f>All_Data[[#This Row],[EUR Sales Amount]]-All_Data[[#This Row],[EUR Cost Amount]]</f>
        <v>60.2</v>
      </c>
      <c r="N39">
        <f>IF(All_Data[[#This Row],[Order Line Quantity]]&lt;0,1,0)</f>
        <v>0</v>
      </c>
      <c r="O39" s="1" t="str">
        <f>All_Data[[#This Row],[Tier2 Description]]&amp;All_Data[[#This Row],[Order No]]</f>
        <v>GENERAL4258006</v>
      </c>
    </row>
    <row r="40" spans="1:15" x14ac:dyDescent="0.35">
      <c r="A40">
        <v>202001</v>
      </c>
      <c r="B40" t="str">
        <f>LEFT(All_Data[[#This Row],[Invoice (Year+Month)]],4)</f>
        <v>2020</v>
      </c>
      <c r="C40" t="str">
        <f>RIGHT(All_Data[[#This Row],[Invoice (Year+Month)]],2)</f>
        <v>01</v>
      </c>
      <c r="D40" t="s">
        <v>9</v>
      </c>
      <c r="E40">
        <v>12330</v>
      </c>
      <c r="F40" t="s">
        <v>10</v>
      </c>
      <c r="G40" t="s">
        <v>32</v>
      </c>
      <c r="H40" t="s">
        <v>33</v>
      </c>
      <c r="I40">
        <v>4258603</v>
      </c>
      <c r="J40">
        <v>310</v>
      </c>
      <c r="K40" s="1">
        <v>564.20000000000005</v>
      </c>
      <c r="L40" s="1">
        <v>254.02</v>
      </c>
      <c r="M40" s="1">
        <f>All_Data[[#This Row],[EUR Sales Amount]]-All_Data[[#This Row],[EUR Cost Amount]]</f>
        <v>310.18000000000006</v>
      </c>
      <c r="N40">
        <f>IF(All_Data[[#This Row],[Order Line Quantity]]&lt;0,1,0)</f>
        <v>0</v>
      </c>
      <c r="O40" s="1" t="str">
        <f>All_Data[[#This Row],[Tier2 Description]]&amp;All_Data[[#This Row],[Order No]]</f>
        <v>SPORT BOTTLES4258603</v>
      </c>
    </row>
    <row r="41" spans="1:15" x14ac:dyDescent="0.35">
      <c r="A41">
        <v>202001</v>
      </c>
      <c r="B41" t="str">
        <f>LEFT(All_Data[[#This Row],[Invoice (Year+Month)]],4)</f>
        <v>2020</v>
      </c>
      <c r="C41" t="str">
        <f>RIGHT(All_Data[[#This Row],[Invoice (Year+Month)]],2)</f>
        <v>01</v>
      </c>
      <c r="D41" t="s">
        <v>9</v>
      </c>
      <c r="E41">
        <v>12330</v>
      </c>
      <c r="F41" t="s">
        <v>10</v>
      </c>
      <c r="G41" t="s">
        <v>13</v>
      </c>
      <c r="H41" t="s">
        <v>16</v>
      </c>
      <c r="I41">
        <v>4258603</v>
      </c>
      <c r="J41">
        <v>100</v>
      </c>
      <c r="K41" s="1">
        <v>1103</v>
      </c>
      <c r="L41" s="1">
        <v>596.05999999999995</v>
      </c>
      <c r="M41" s="1">
        <f>All_Data[[#This Row],[EUR Sales Amount]]-All_Data[[#This Row],[EUR Cost Amount]]</f>
        <v>506.94000000000005</v>
      </c>
      <c r="N41">
        <f>IF(All_Data[[#This Row],[Order Line Quantity]]&lt;0,1,0)</f>
        <v>0</v>
      </c>
      <c r="O41" s="1" t="str">
        <f>All_Data[[#This Row],[Tier2 Description]]&amp;All_Data[[#This Row],[Order No]]</f>
        <v>WRITING4258603</v>
      </c>
    </row>
    <row r="42" spans="1:15" x14ac:dyDescent="0.35">
      <c r="A42">
        <v>202001</v>
      </c>
      <c r="B42" t="str">
        <f>LEFT(All_Data[[#This Row],[Invoice (Year+Month)]],4)</f>
        <v>2020</v>
      </c>
      <c r="C42" t="str">
        <f>RIGHT(All_Data[[#This Row],[Invoice (Year+Month)]],2)</f>
        <v>01</v>
      </c>
      <c r="D42" t="s">
        <v>9</v>
      </c>
      <c r="E42">
        <v>12330</v>
      </c>
      <c r="F42" t="s">
        <v>10</v>
      </c>
      <c r="G42" t="s">
        <v>26</v>
      </c>
      <c r="H42" t="s">
        <v>28</v>
      </c>
      <c r="I42">
        <v>4258603</v>
      </c>
      <c r="J42">
        <v>240</v>
      </c>
      <c r="K42" s="1">
        <v>237.6</v>
      </c>
      <c r="L42" s="1">
        <v>72.92</v>
      </c>
      <c r="M42" s="1">
        <f>All_Data[[#This Row],[EUR Sales Amount]]-All_Data[[#This Row],[EUR Cost Amount]]</f>
        <v>164.68</v>
      </c>
      <c r="N42">
        <f>IF(All_Data[[#This Row],[Order Line Quantity]]&lt;0,1,0)</f>
        <v>0</v>
      </c>
      <c r="O42" s="1" t="str">
        <f>All_Data[[#This Row],[Tier2 Description]]&amp;All_Data[[#This Row],[Order No]]</f>
        <v>HOUSEWARES4258603</v>
      </c>
    </row>
    <row r="43" spans="1:15" x14ac:dyDescent="0.35">
      <c r="A43">
        <v>202001</v>
      </c>
      <c r="B43" t="str">
        <f>LEFT(All_Data[[#This Row],[Invoice (Year+Month)]],4)</f>
        <v>2020</v>
      </c>
      <c r="C43" t="str">
        <f>RIGHT(All_Data[[#This Row],[Invoice (Year+Month)]],2)</f>
        <v>01</v>
      </c>
      <c r="D43" t="s">
        <v>9</v>
      </c>
      <c r="E43">
        <v>12330</v>
      </c>
      <c r="F43" t="s">
        <v>10</v>
      </c>
      <c r="G43" t="s">
        <v>22</v>
      </c>
      <c r="H43" t="s">
        <v>23</v>
      </c>
      <c r="I43">
        <v>4262153</v>
      </c>
      <c r="J43">
        <v>4</v>
      </c>
      <c r="K43" s="1">
        <v>0</v>
      </c>
      <c r="L43" s="1">
        <v>3.84</v>
      </c>
      <c r="M43" s="1">
        <f>All_Data[[#This Row],[EUR Sales Amount]]-All_Data[[#This Row],[EUR Cost Amount]]</f>
        <v>-3.84</v>
      </c>
      <c r="N43">
        <f>IF(All_Data[[#This Row],[Order Line Quantity]]&lt;0,1,0)</f>
        <v>0</v>
      </c>
      <c r="O43" s="1" t="str">
        <f>All_Data[[#This Row],[Tier2 Description]]&amp;All_Data[[#This Row],[Order No]]</f>
        <v>CATALOGUES4262153</v>
      </c>
    </row>
    <row r="44" spans="1:15" x14ac:dyDescent="0.35">
      <c r="A44">
        <v>202001</v>
      </c>
      <c r="B44" t="str">
        <f>LEFT(All_Data[[#This Row],[Invoice (Year+Month)]],4)</f>
        <v>2020</v>
      </c>
      <c r="C44" t="str">
        <f>RIGHT(All_Data[[#This Row],[Invoice (Year+Month)]],2)</f>
        <v>01</v>
      </c>
      <c r="D44" t="s">
        <v>9</v>
      </c>
      <c r="E44">
        <v>43825</v>
      </c>
      <c r="F44" t="s">
        <v>17</v>
      </c>
      <c r="G44" t="s">
        <v>11</v>
      </c>
      <c r="H44" t="s">
        <v>38</v>
      </c>
      <c r="I44">
        <v>4252829</v>
      </c>
      <c r="J44">
        <v>220</v>
      </c>
      <c r="K44" s="1">
        <v>99</v>
      </c>
      <c r="L44" s="1">
        <v>49.5</v>
      </c>
      <c r="M44" s="1">
        <f>All_Data[[#This Row],[EUR Sales Amount]]-All_Data[[#This Row],[EUR Cost Amount]]</f>
        <v>49.5</v>
      </c>
      <c r="N44">
        <f>IF(All_Data[[#This Row],[Order Line Quantity]]&lt;0,1,0)</f>
        <v>0</v>
      </c>
      <c r="O44" s="1" t="str">
        <f>All_Data[[#This Row],[Tier2 Description]]&amp;All_Data[[#This Row],[Order No]]</f>
        <v>BACKPACKS4252829</v>
      </c>
    </row>
    <row r="45" spans="1:15" x14ac:dyDescent="0.35">
      <c r="A45">
        <v>202001</v>
      </c>
      <c r="B45" t="str">
        <f>LEFT(All_Data[[#This Row],[Invoice (Year+Month)]],4)</f>
        <v>2020</v>
      </c>
      <c r="C45" t="str">
        <f>RIGHT(All_Data[[#This Row],[Invoice (Year+Month)]],2)</f>
        <v>01</v>
      </c>
      <c r="D45" t="s">
        <v>9</v>
      </c>
      <c r="E45">
        <v>43825</v>
      </c>
      <c r="F45" t="s">
        <v>17</v>
      </c>
      <c r="G45" t="s">
        <v>11</v>
      </c>
      <c r="H45" t="s">
        <v>12</v>
      </c>
      <c r="I45">
        <v>4252829</v>
      </c>
      <c r="J45">
        <v>2</v>
      </c>
      <c r="K45" s="1">
        <v>152.28</v>
      </c>
      <c r="L45" s="1">
        <v>59.2</v>
      </c>
      <c r="M45" s="1">
        <f>All_Data[[#This Row],[EUR Sales Amount]]-All_Data[[#This Row],[EUR Cost Amount]]</f>
        <v>93.08</v>
      </c>
      <c r="N45">
        <f>IF(All_Data[[#This Row],[Order Line Quantity]]&lt;0,1,0)</f>
        <v>0</v>
      </c>
      <c r="O45" s="1" t="str">
        <f>All_Data[[#This Row],[Tier2 Description]]&amp;All_Data[[#This Row],[Order No]]</f>
        <v>BUSINESS CASES4252829</v>
      </c>
    </row>
    <row r="46" spans="1:15" x14ac:dyDescent="0.35">
      <c r="A46">
        <v>202001</v>
      </c>
      <c r="B46" t="str">
        <f>LEFT(All_Data[[#This Row],[Invoice (Year+Month)]],4)</f>
        <v>2020</v>
      </c>
      <c r="C46" t="str">
        <f>RIGHT(All_Data[[#This Row],[Invoice (Year+Month)]],2)</f>
        <v>01</v>
      </c>
      <c r="D46" t="s">
        <v>9</v>
      </c>
      <c r="E46">
        <v>43825</v>
      </c>
      <c r="F46" t="s">
        <v>17</v>
      </c>
      <c r="G46" t="s">
        <v>11</v>
      </c>
      <c r="H46" t="s">
        <v>39</v>
      </c>
      <c r="I46">
        <v>4249262</v>
      </c>
      <c r="J46">
        <v>-200</v>
      </c>
      <c r="K46" s="1">
        <v>-226</v>
      </c>
      <c r="L46" s="1">
        <v>-96.88</v>
      </c>
      <c r="M46" s="1">
        <f>All_Data[[#This Row],[EUR Sales Amount]]-All_Data[[#This Row],[EUR Cost Amount]]</f>
        <v>-129.12</v>
      </c>
      <c r="N46">
        <f>IF(All_Data[[#This Row],[Order Line Quantity]]&lt;0,1,0)</f>
        <v>1</v>
      </c>
      <c r="O46" s="1" t="str">
        <f>All_Data[[#This Row],[Tier2 Description]]&amp;All_Data[[#This Row],[Order No]]</f>
        <v>COOLERS4249262</v>
      </c>
    </row>
    <row r="47" spans="1:15" x14ac:dyDescent="0.35">
      <c r="A47">
        <v>202001</v>
      </c>
      <c r="B47" t="str">
        <f>LEFT(All_Data[[#This Row],[Invoice (Year+Month)]],4)</f>
        <v>2020</v>
      </c>
      <c r="C47" t="str">
        <f>RIGHT(All_Data[[#This Row],[Invoice (Year+Month)]],2)</f>
        <v>01</v>
      </c>
      <c r="D47" t="s">
        <v>9</v>
      </c>
      <c r="E47">
        <v>43825</v>
      </c>
      <c r="F47" t="s">
        <v>17</v>
      </c>
      <c r="G47" t="s">
        <v>11</v>
      </c>
      <c r="H47" t="s">
        <v>40</v>
      </c>
      <c r="I47">
        <v>4252829</v>
      </c>
      <c r="J47">
        <v>1400</v>
      </c>
      <c r="K47" s="1">
        <v>742</v>
      </c>
      <c r="L47" s="1">
        <v>364.76</v>
      </c>
      <c r="M47" s="1">
        <f>All_Data[[#This Row],[EUR Sales Amount]]-All_Data[[#This Row],[EUR Cost Amount]]</f>
        <v>377.24</v>
      </c>
      <c r="N47">
        <f>IF(All_Data[[#This Row],[Order Line Quantity]]&lt;0,1,0)</f>
        <v>0</v>
      </c>
      <c r="O47" s="1" t="str">
        <f>All_Data[[#This Row],[Tier2 Description]]&amp;All_Data[[#This Row],[Order No]]</f>
        <v>TOTES4252829</v>
      </c>
    </row>
    <row r="48" spans="1:15" x14ac:dyDescent="0.35">
      <c r="A48">
        <v>202001</v>
      </c>
      <c r="B48" t="str">
        <f>LEFT(All_Data[[#This Row],[Invoice (Year+Month)]],4)</f>
        <v>2020</v>
      </c>
      <c r="C48" t="str">
        <f>RIGHT(All_Data[[#This Row],[Invoice (Year+Month)]],2)</f>
        <v>01</v>
      </c>
      <c r="D48" t="s">
        <v>9</v>
      </c>
      <c r="E48">
        <v>43825</v>
      </c>
      <c r="F48" t="s">
        <v>17</v>
      </c>
      <c r="G48" t="s">
        <v>11</v>
      </c>
      <c r="H48" t="s">
        <v>40</v>
      </c>
      <c r="I48">
        <v>4254182</v>
      </c>
      <c r="J48">
        <v>400</v>
      </c>
      <c r="K48" s="1">
        <v>240</v>
      </c>
      <c r="L48" s="1">
        <v>136.80000000000001</v>
      </c>
      <c r="M48" s="1">
        <f>All_Data[[#This Row],[EUR Sales Amount]]-All_Data[[#This Row],[EUR Cost Amount]]</f>
        <v>103.19999999999999</v>
      </c>
      <c r="N48">
        <f>IF(All_Data[[#This Row],[Order Line Quantity]]&lt;0,1,0)</f>
        <v>0</v>
      </c>
      <c r="O48" s="1" t="str">
        <f>All_Data[[#This Row],[Tier2 Description]]&amp;All_Data[[#This Row],[Order No]]</f>
        <v>TOTES4254182</v>
      </c>
    </row>
    <row r="49" spans="1:15" x14ac:dyDescent="0.35">
      <c r="A49">
        <v>202001</v>
      </c>
      <c r="B49" t="str">
        <f>LEFT(All_Data[[#This Row],[Invoice (Year+Month)]],4)</f>
        <v>2020</v>
      </c>
      <c r="C49" t="str">
        <f>RIGHT(All_Data[[#This Row],[Invoice (Year+Month)]],2)</f>
        <v>01</v>
      </c>
      <c r="D49" t="s">
        <v>9</v>
      </c>
      <c r="E49">
        <v>43825</v>
      </c>
      <c r="F49" t="s">
        <v>17</v>
      </c>
      <c r="G49" t="s">
        <v>13</v>
      </c>
      <c r="H49" t="s">
        <v>37</v>
      </c>
      <c r="I49">
        <v>4254182</v>
      </c>
      <c r="J49">
        <v>1000</v>
      </c>
      <c r="K49" s="1">
        <v>580</v>
      </c>
      <c r="L49" s="1">
        <v>357.3</v>
      </c>
      <c r="M49" s="1">
        <f>All_Data[[#This Row],[EUR Sales Amount]]-All_Data[[#This Row],[EUR Cost Amount]]</f>
        <v>222.7</v>
      </c>
      <c r="N49">
        <f>IF(All_Data[[#This Row],[Order Line Quantity]]&lt;0,1,0)</f>
        <v>0</v>
      </c>
      <c r="O49" s="1" t="str">
        <f>All_Data[[#This Row],[Tier2 Description]]&amp;All_Data[[#This Row],[Order No]]</f>
        <v>GENERAL4254182</v>
      </c>
    </row>
    <row r="50" spans="1:15" x14ac:dyDescent="0.35">
      <c r="A50">
        <v>202001</v>
      </c>
      <c r="B50" t="str">
        <f>LEFT(All_Data[[#This Row],[Invoice (Year+Month)]],4)</f>
        <v>2020</v>
      </c>
      <c r="C50" t="str">
        <f>RIGHT(All_Data[[#This Row],[Invoice (Year+Month)]],2)</f>
        <v>01</v>
      </c>
      <c r="D50" t="s">
        <v>9</v>
      </c>
      <c r="E50">
        <v>43825</v>
      </c>
      <c r="F50" t="s">
        <v>17</v>
      </c>
      <c r="G50" t="s">
        <v>13</v>
      </c>
      <c r="H50" t="s">
        <v>41</v>
      </c>
      <c r="I50">
        <v>4258550</v>
      </c>
      <c r="J50">
        <v>500</v>
      </c>
      <c r="K50" s="1">
        <v>60</v>
      </c>
      <c r="L50" s="1">
        <v>28.96</v>
      </c>
      <c r="M50" s="1">
        <f>All_Data[[#This Row],[EUR Sales Amount]]-All_Data[[#This Row],[EUR Cost Amount]]</f>
        <v>31.04</v>
      </c>
      <c r="N50">
        <f>IF(All_Data[[#This Row],[Order Line Quantity]]&lt;0,1,0)</f>
        <v>0</v>
      </c>
      <c r="O50" s="1" t="str">
        <f>All_Data[[#This Row],[Tier2 Description]]&amp;All_Data[[#This Row],[Order No]]</f>
        <v>KEYCHAINS4258550</v>
      </c>
    </row>
    <row r="51" spans="1:15" x14ac:dyDescent="0.35">
      <c r="A51">
        <v>202001</v>
      </c>
      <c r="B51" t="str">
        <f>LEFT(All_Data[[#This Row],[Invoice (Year+Month)]],4)</f>
        <v>2020</v>
      </c>
      <c r="C51" t="str">
        <f>RIGHT(All_Data[[#This Row],[Invoice (Year+Month)]],2)</f>
        <v>01</v>
      </c>
      <c r="D51" t="s">
        <v>9</v>
      </c>
      <c r="E51">
        <v>43825</v>
      </c>
      <c r="F51" t="s">
        <v>17</v>
      </c>
      <c r="G51" t="s">
        <v>26</v>
      </c>
      <c r="H51" t="s">
        <v>27</v>
      </c>
      <c r="I51">
        <v>4258550</v>
      </c>
      <c r="J51">
        <v>300</v>
      </c>
      <c r="K51" s="1">
        <v>948</v>
      </c>
      <c r="L51" s="1">
        <v>536.62</v>
      </c>
      <c r="M51" s="1">
        <f>All_Data[[#This Row],[EUR Sales Amount]]-All_Data[[#This Row],[EUR Cost Amount]]</f>
        <v>411.38</v>
      </c>
      <c r="N51">
        <f>IF(All_Data[[#This Row],[Order Line Quantity]]&lt;0,1,0)</f>
        <v>0</v>
      </c>
      <c r="O51" s="1" t="str">
        <f>All_Data[[#This Row],[Tier2 Description]]&amp;All_Data[[#This Row],[Order No]]</f>
        <v>APRON &amp; KITCHEN TEXTILES4258550</v>
      </c>
    </row>
    <row r="52" spans="1:15" x14ac:dyDescent="0.35">
      <c r="A52">
        <v>202001</v>
      </c>
      <c r="B52" t="str">
        <f>LEFT(All_Data[[#This Row],[Invoice (Year+Month)]],4)</f>
        <v>2020</v>
      </c>
      <c r="C52" t="str">
        <f>RIGHT(All_Data[[#This Row],[Invoice (Year+Month)]],2)</f>
        <v>01</v>
      </c>
      <c r="D52" t="s">
        <v>9</v>
      </c>
      <c r="E52">
        <v>43825</v>
      </c>
      <c r="F52" t="s">
        <v>17</v>
      </c>
      <c r="G52" t="s">
        <v>26</v>
      </c>
      <c r="H52" t="s">
        <v>42</v>
      </c>
      <c r="I52">
        <v>4249262</v>
      </c>
      <c r="J52">
        <v>-200</v>
      </c>
      <c r="K52" s="1">
        <v>-334</v>
      </c>
      <c r="L52" s="1">
        <v>-288.42</v>
      </c>
      <c r="M52" s="1">
        <f>All_Data[[#This Row],[EUR Sales Amount]]-All_Data[[#This Row],[EUR Cost Amount]]</f>
        <v>-45.579999999999984</v>
      </c>
      <c r="N52">
        <f>IF(All_Data[[#This Row],[Order Line Quantity]]&lt;0,1,0)</f>
        <v>1</v>
      </c>
      <c r="O52" s="1" t="str">
        <f>All_Data[[#This Row],[Tier2 Description]]&amp;All_Data[[#This Row],[Order No]]</f>
        <v>LIGHTING4249262</v>
      </c>
    </row>
    <row r="53" spans="1:15" x14ac:dyDescent="0.35">
      <c r="A53">
        <v>202001</v>
      </c>
      <c r="B53" t="str">
        <f>LEFT(All_Data[[#This Row],[Invoice (Year+Month)]],4)</f>
        <v>2020</v>
      </c>
      <c r="C53" t="str">
        <f>RIGHT(All_Data[[#This Row],[Invoice (Year+Month)]],2)</f>
        <v>01</v>
      </c>
      <c r="D53" t="s">
        <v>9</v>
      </c>
      <c r="E53">
        <v>43825</v>
      </c>
      <c r="F53" t="s">
        <v>17</v>
      </c>
      <c r="G53" t="s">
        <v>26</v>
      </c>
      <c r="H53" t="s">
        <v>42</v>
      </c>
      <c r="I53">
        <v>4254182</v>
      </c>
      <c r="J53">
        <v>300</v>
      </c>
      <c r="K53" s="1">
        <v>174</v>
      </c>
      <c r="L53" s="1">
        <v>60.84</v>
      </c>
      <c r="M53" s="1">
        <f>All_Data[[#This Row],[EUR Sales Amount]]-All_Data[[#This Row],[EUR Cost Amount]]</f>
        <v>113.16</v>
      </c>
      <c r="N53">
        <f>IF(All_Data[[#This Row],[Order Line Quantity]]&lt;0,1,0)</f>
        <v>0</v>
      </c>
      <c r="O53" s="1" t="str">
        <f>All_Data[[#This Row],[Tier2 Description]]&amp;All_Data[[#This Row],[Order No]]</f>
        <v>LIGHTING4254182</v>
      </c>
    </row>
    <row r="54" spans="1:15" x14ac:dyDescent="0.35">
      <c r="A54">
        <v>202001</v>
      </c>
      <c r="B54" t="str">
        <f>LEFT(All_Data[[#This Row],[Invoice (Year+Month)]],4)</f>
        <v>2020</v>
      </c>
      <c r="C54" t="str">
        <f>RIGHT(All_Data[[#This Row],[Invoice (Year+Month)]],2)</f>
        <v>01</v>
      </c>
      <c r="D54" t="s">
        <v>9</v>
      </c>
      <c r="E54">
        <v>43825</v>
      </c>
      <c r="F54" t="s">
        <v>17</v>
      </c>
      <c r="G54" t="s">
        <v>36</v>
      </c>
      <c r="H54" t="s">
        <v>36</v>
      </c>
      <c r="I54">
        <v>4258550</v>
      </c>
      <c r="J54">
        <v>200</v>
      </c>
      <c r="K54" s="1">
        <v>346</v>
      </c>
      <c r="L54" s="1">
        <v>246.8</v>
      </c>
      <c r="M54" s="1">
        <f>All_Data[[#This Row],[EUR Sales Amount]]-All_Data[[#This Row],[EUR Cost Amount]]</f>
        <v>99.199999999999989</v>
      </c>
      <c r="N54">
        <f>IF(All_Data[[#This Row],[Order Line Quantity]]&lt;0,1,0)</f>
        <v>0</v>
      </c>
      <c r="O54" s="1" t="str">
        <f>All_Data[[#This Row],[Tier2 Description]]&amp;All_Data[[#This Row],[Order No]]</f>
        <v>MEMORY4258550</v>
      </c>
    </row>
    <row r="55" spans="1:15" x14ac:dyDescent="0.35">
      <c r="A55">
        <v>202001</v>
      </c>
      <c r="B55" t="str">
        <f>LEFT(All_Data[[#This Row],[Invoice (Year+Month)]],4)</f>
        <v>2020</v>
      </c>
      <c r="C55" t="str">
        <f>RIGHT(All_Data[[#This Row],[Invoice (Year+Month)]],2)</f>
        <v>01</v>
      </c>
      <c r="D55" t="s">
        <v>9</v>
      </c>
      <c r="E55">
        <v>100020</v>
      </c>
      <c r="F55" t="s">
        <v>10</v>
      </c>
      <c r="G55" t="s">
        <v>26</v>
      </c>
      <c r="H55" t="s">
        <v>43</v>
      </c>
      <c r="I55">
        <v>4235170</v>
      </c>
      <c r="J55">
        <v>600</v>
      </c>
      <c r="K55" s="1">
        <v>486</v>
      </c>
      <c r="L55" s="1">
        <v>209.38</v>
      </c>
      <c r="M55" s="1">
        <f>All_Data[[#This Row],[EUR Sales Amount]]-All_Data[[#This Row],[EUR Cost Amount]]</f>
        <v>276.62</v>
      </c>
      <c r="N55">
        <f>IF(All_Data[[#This Row],[Order Line Quantity]]&lt;0,1,0)</f>
        <v>0</v>
      </c>
      <c r="O55" s="1" t="str">
        <f>All_Data[[#This Row],[Tier2 Description]]&amp;All_Data[[#This Row],[Order No]]</f>
        <v>SAFETY AUTO &amp; TOOLS4235170</v>
      </c>
    </row>
    <row r="56" spans="1:15" x14ac:dyDescent="0.35">
      <c r="A56">
        <v>202001</v>
      </c>
      <c r="B56" t="str">
        <f>LEFT(All_Data[[#This Row],[Invoice (Year+Month)]],4)</f>
        <v>2020</v>
      </c>
      <c r="C56" t="str">
        <f>RIGHT(All_Data[[#This Row],[Invoice (Year+Month)]],2)</f>
        <v>01</v>
      </c>
      <c r="D56" t="s">
        <v>9</v>
      </c>
      <c r="E56">
        <v>100020</v>
      </c>
      <c r="F56" t="s">
        <v>10</v>
      </c>
      <c r="G56" t="s">
        <v>22</v>
      </c>
      <c r="H56" t="s">
        <v>35</v>
      </c>
      <c r="I56">
        <v>4235170</v>
      </c>
      <c r="J56">
        <v>602</v>
      </c>
      <c r="K56" s="1">
        <v>244</v>
      </c>
      <c r="L56" s="1">
        <v>23.88</v>
      </c>
      <c r="M56" s="1">
        <f>All_Data[[#This Row],[EUR Sales Amount]]-All_Data[[#This Row],[EUR Cost Amount]]</f>
        <v>220.12</v>
      </c>
      <c r="N56">
        <f>IF(All_Data[[#This Row],[Order Line Quantity]]&lt;0,1,0)</f>
        <v>0</v>
      </c>
      <c r="O56" s="1" t="str">
        <f>All_Data[[#This Row],[Tier2 Description]]&amp;All_Data[[#This Row],[Order No]]</f>
        <v>DECORATION CHARGES4235170</v>
      </c>
    </row>
    <row r="57" spans="1:15" x14ac:dyDescent="0.35">
      <c r="A57">
        <v>202001</v>
      </c>
      <c r="B57" t="str">
        <f>LEFT(All_Data[[#This Row],[Invoice (Year+Month)]],4)</f>
        <v>2020</v>
      </c>
      <c r="C57" t="str">
        <f>RIGHT(All_Data[[#This Row],[Invoice (Year+Month)]],2)</f>
        <v>01</v>
      </c>
      <c r="D57" t="s">
        <v>9</v>
      </c>
      <c r="E57">
        <v>100608</v>
      </c>
      <c r="F57" t="s">
        <v>10</v>
      </c>
      <c r="G57" t="s">
        <v>24</v>
      </c>
      <c r="H57" t="s">
        <v>25</v>
      </c>
      <c r="I57">
        <v>4255615</v>
      </c>
      <c r="J57">
        <v>2</v>
      </c>
      <c r="K57" s="1">
        <v>151.34</v>
      </c>
      <c r="L57" s="1">
        <v>48.7</v>
      </c>
      <c r="M57" s="1">
        <f>All_Data[[#This Row],[EUR Sales Amount]]-All_Data[[#This Row],[EUR Cost Amount]]</f>
        <v>102.64</v>
      </c>
      <c r="N57">
        <f>IF(All_Data[[#This Row],[Order Line Quantity]]&lt;0,1,0)</f>
        <v>0</v>
      </c>
      <c r="O57" s="1" t="str">
        <f>All_Data[[#This Row],[Tier2 Description]]&amp;All_Data[[#This Row],[Order No]]</f>
        <v>JACKETS4255615</v>
      </c>
    </row>
    <row r="58" spans="1:15" x14ac:dyDescent="0.35">
      <c r="A58">
        <v>202001</v>
      </c>
      <c r="B58" t="str">
        <f>LEFT(All_Data[[#This Row],[Invoice (Year+Month)]],4)</f>
        <v>2020</v>
      </c>
      <c r="C58" t="str">
        <f>RIGHT(All_Data[[#This Row],[Invoice (Year+Month)]],2)</f>
        <v>01</v>
      </c>
      <c r="D58" t="s">
        <v>9</v>
      </c>
      <c r="E58">
        <v>100611</v>
      </c>
      <c r="F58" t="s">
        <v>17</v>
      </c>
      <c r="G58" t="s">
        <v>11</v>
      </c>
      <c r="H58" t="s">
        <v>40</v>
      </c>
      <c r="I58">
        <v>4235375</v>
      </c>
      <c r="J58">
        <v>500</v>
      </c>
      <c r="K58" s="1">
        <v>840</v>
      </c>
      <c r="L58" s="1">
        <v>435.26</v>
      </c>
      <c r="M58" s="1">
        <f>All_Data[[#This Row],[EUR Sales Amount]]-All_Data[[#This Row],[EUR Cost Amount]]</f>
        <v>404.74</v>
      </c>
      <c r="N58">
        <f>IF(All_Data[[#This Row],[Order Line Quantity]]&lt;0,1,0)</f>
        <v>0</v>
      </c>
      <c r="O58" s="1" t="str">
        <f>All_Data[[#This Row],[Tier2 Description]]&amp;All_Data[[#This Row],[Order No]]</f>
        <v>TOTES4235375</v>
      </c>
    </row>
    <row r="59" spans="1:15" x14ac:dyDescent="0.35">
      <c r="A59">
        <v>202001</v>
      </c>
      <c r="B59" t="str">
        <f>LEFT(All_Data[[#This Row],[Invoice (Year+Month)]],4)</f>
        <v>2020</v>
      </c>
      <c r="C59" t="str">
        <f>RIGHT(All_Data[[#This Row],[Invoice (Year+Month)]],2)</f>
        <v>01</v>
      </c>
      <c r="D59" t="s">
        <v>9</v>
      </c>
      <c r="E59">
        <v>100611</v>
      </c>
      <c r="F59" t="s">
        <v>17</v>
      </c>
      <c r="G59" t="s">
        <v>11</v>
      </c>
      <c r="H59" t="s">
        <v>40</v>
      </c>
      <c r="I59">
        <v>4251183</v>
      </c>
      <c r="J59">
        <v>2000</v>
      </c>
      <c r="K59" s="1">
        <v>1160</v>
      </c>
      <c r="L59" s="1">
        <v>489.26</v>
      </c>
      <c r="M59" s="1">
        <f>All_Data[[#This Row],[EUR Sales Amount]]-All_Data[[#This Row],[EUR Cost Amount]]</f>
        <v>670.74</v>
      </c>
      <c r="N59">
        <f>IF(All_Data[[#This Row],[Order Line Quantity]]&lt;0,1,0)</f>
        <v>0</v>
      </c>
      <c r="O59" s="1" t="str">
        <f>All_Data[[#This Row],[Tier2 Description]]&amp;All_Data[[#This Row],[Order No]]</f>
        <v>TOTES4251183</v>
      </c>
    </row>
    <row r="60" spans="1:15" x14ac:dyDescent="0.35">
      <c r="A60">
        <v>202001</v>
      </c>
      <c r="B60" t="str">
        <f>LEFT(All_Data[[#This Row],[Invoice (Year+Month)]],4)</f>
        <v>2020</v>
      </c>
      <c r="C60" t="str">
        <f>RIGHT(All_Data[[#This Row],[Invoice (Year+Month)]],2)</f>
        <v>01</v>
      </c>
      <c r="D60" t="s">
        <v>9</v>
      </c>
      <c r="E60">
        <v>100611</v>
      </c>
      <c r="F60" t="s">
        <v>17</v>
      </c>
      <c r="G60" t="s">
        <v>11</v>
      </c>
      <c r="H60" t="s">
        <v>40</v>
      </c>
      <c r="I60">
        <v>4261606</v>
      </c>
      <c r="J60">
        <v>1000</v>
      </c>
      <c r="K60" s="1">
        <v>480</v>
      </c>
      <c r="L60" s="1">
        <v>244.64</v>
      </c>
      <c r="M60" s="1">
        <f>All_Data[[#This Row],[EUR Sales Amount]]-All_Data[[#This Row],[EUR Cost Amount]]</f>
        <v>235.36</v>
      </c>
      <c r="N60">
        <f>IF(All_Data[[#This Row],[Order Line Quantity]]&lt;0,1,0)</f>
        <v>0</v>
      </c>
      <c r="O60" s="1" t="str">
        <f>All_Data[[#This Row],[Tier2 Description]]&amp;All_Data[[#This Row],[Order No]]</f>
        <v>TOTES4261606</v>
      </c>
    </row>
    <row r="61" spans="1:15" x14ac:dyDescent="0.35">
      <c r="A61">
        <v>202001</v>
      </c>
      <c r="B61" t="str">
        <f>LEFT(All_Data[[#This Row],[Invoice (Year+Month)]],4)</f>
        <v>2020</v>
      </c>
      <c r="C61" t="str">
        <f>RIGHT(All_Data[[#This Row],[Invoice (Year+Month)]],2)</f>
        <v>01</v>
      </c>
      <c r="D61" t="s">
        <v>9</v>
      </c>
      <c r="E61">
        <v>100611</v>
      </c>
      <c r="F61" t="s">
        <v>17</v>
      </c>
      <c r="G61" t="s">
        <v>32</v>
      </c>
      <c r="H61" t="s">
        <v>33</v>
      </c>
      <c r="I61">
        <v>4247934</v>
      </c>
      <c r="J61">
        <v>100</v>
      </c>
      <c r="K61" s="1">
        <v>857</v>
      </c>
      <c r="L61" s="1">
        <v>290.98</v>
      </c>
      <c r="M61" s="1">
        <f>All_Data[[#This Row],[EUR Sales Amount]]-All_Data[[#This Row],[EUR Cost Amount]]</f>
        <v>566.02</v>
      </c>
      <c r="N61">
        <f>IF(All_Data[[#This Row],[Order Line Quantity]]&lt;0,1,0)</f>
        <v>0</v>
      </c>
      <c r="O61" s="1" t="str">
        <f>All_Data[[#This Row],[Tier2 Description]]&amp;All_Data[[#This Row],[Order No]]</f>
        <v>SPORT BOTTLES4247934</v>
      </c>
    </row>
    <row r="62" spans="1:15" x14ac:dyDescent="0.35">
      <c r="A62">
        <v>202001</v>
      </c>
      <c r="B62" t="str">
        <f>LEFT(All_Data[[#This Row],[Invoice (Year+Month)]],4)</f>
        <v>2020</v>
      </c>
      <c r="C62" t="str">
        <f>RIGHT(All_Data[[#This Row],[Invoice (Year+Month)]],2)</f>
        <v>01</v>
      </c>
      <c r="D62" t="s">
        <v>9</v>
      </c>
      <c r="E62">
        <v>100611</v>
      </c>
      <c r="F62" t="s">
        <v>17</v>
      </c>
      <c r="G62" t="s">
        <v>32</v>
      </c>
      <c r="H62" t="s">
        <v>33</v>
      </c>
      <c r="I62">
        <v>4252720</v>
      </c>
      <c r="J62">
        <v>100</v>
      </c>
      <c r="K62" s="1">
        <v>857</v>
      </c>
      <c r="L62" s="1">
        <v>290.98</v>
      </c>
      <c r="M62" s="1">
        <f>All_Data[[#This Row],[EUR Sales Amount]]-All_Data[[#This Row],[EUR Cost Amount]]</f>
        <v>566.02</v>
      </c>
      <c r="N62">
        <f>IF(All_Data[[#This Row],[Order Line Quantity]]&lt;0,1,0)</f>
        <v>0</v>
      </c>
      <c r="O62" s="1" t="str">
        <f>All_Data[[#This Row],[Tier2 Description]]&amp;All_Data[[#This Row],[Order No]]</f>
        <v>SPORT BOTTLES4252720</v>
      </c>
    </row>
    <row r="63" spans="1:15" x14ac:dyDescent="0.35">
      <c r="A63">
        <v>202001</v>
      </c>
      <c r="B63" t="str">
        <f>LEFT(All_Data[[#This Row],[Invoice (Year+Month)]],4)</f>
        <v>2020</v>
      </c>
      <c r="C63" t="str">
        <f>RIGHT(All_Data[[#This Row],[Invoice (Year+Month)]],2)</f>
        <v>01</v>
      </c>
      <c r="D63" t="s">
        <v>9</v>
      </c>
      <c r="E63">
        <v>100611</v>
      </c>
      <c r="F63" t="s">
        <v>17</v>
      </c>
      <c r="G63" t="s">
        <v>13</v>
      </c>
      <c r="H63" t="s">
        <v>37</v>
      </c>
      <c r="I63">
        <v>4255445</v>
      </c>
      <c r="J63">
        <v>4000</v>
      </c>
      <c r="K63" s="1">
        <v>1880</v>
      </c>
      <c r="L63" s="1">
        <v>906.88</v>
      </c>
      <c r="M63" s="1">
        <f>All_Data[[#This Row],[EUR Sales Amount]]-All_Data[[#This Row],[EUR Cost Amount]]</f>
        <v>973.12</v>
      </c>
      <c r="N63">
        <f>IF(All_Data[[#This Row],[Order Line Quantity]]&lt;0,1,0)</f>
        <v>0</v>
      </c>
      <c r="O63" s="1" t="str">
        <f>All_Data[[#This Row],[Tier2 Description]]&amp;All_Data[[#This Row],[Order No]]</f>
        <v>GENERAL4255445</v>
      </c>
    </row>
    <row r="64" spans="1:15" x14ac:dyDescent="0.35">
      <c r="A64">
        <v>202001</v>
      </c>
      <c r="B64" t="str">
        <f>LEFT(All_Data[[#This Row],[Invoice (Year+Month)]],4)</f>
        <v>2020</v>
      </c>
      <c r="C64" t="str">
        <f>RIGHT(All_Data[[#This Row],[Invoice (Year+Month)]],2)</f>
        <v>01</v>
      </c>
      <c r="D64" t="s">
        <v>9</v>
      </c>
      <c r="E64">
        <v>100611</v>
      </c>
      <c r="F64" t="s">
        <v>17</v>
      </c>
      <c r="G64" t="s">
        <v>13</v>
      </c>
      <c r="H64" t="s">
        <v>34</v>
      </c>
      <c r="I64">
        <v>4255530</v>
      </c>
      <c r="J64">
        <v>6</v>
      </c>
      <c r="K64" s="1">
        <v>9.0399999999999991</v>
      </c>
      <c r="L64" s="1">
        <v>3.5</v>
      </c>
      <c r="M64" s="1">
        <f>All_Data[[#This Row],[EUR Sales Amount]]-All_Data[[#This Row],[EUR Cost Amount]]</f>
        <v>5.5399999999999991</v>
      </c>
      <c r="N64">
        <f>IF(All_Data[[#This Row],[Order Line Quantity]]&lt;0,1,0)</f>
        <v>0</v>
      </c>
      <c r="O64" s="1" t="str">
        <f>All_Data[[#This Row],[Tier2 Description]]&amp;All_Data[[#This Row],[Order No]]</f>
        <v>STATIONERY4255530</v>
      </c>
    </row>
    <row r="65" spans="1:15" x14ac:dyDescent="0.35">
      <c r="A65">
        <v>202001</v>
      </c>
      <c r="B65" t="str">
        <f>LEFT(All_Data[[#This Row],[Invoice (Year+Month)]],4)</f>
        <v>2020</v>
      </c>
      <c r="C65" t="str">
        <f>RIGHT(All_Data[[#This Row],[Invoice (Year+Month)]],2)</f>
        <v>01</v>
      </c>
      <c r="D65" t="s">
        <v>9</v>
      </c>
      <c r="E65">
        <v>100611</v>
      </c>
      <c r="F65" t="s">
        <v>17</v>
      </c>
      <c r="G65" t="s">
        <v>13</v>
      </c>
      <c r="H65" t="s">
        <v>34</v>
      </c>
      <c r="I65">
        <v>4255927</v>
      </c>
      <c r="J65">
        <v>2000</v>
      </c>
      <c r="K65" s="1">
        <v>1220</v>
      </c>
      <c r="L65" s="1">
        <v>607.48</v>
      </c>
      <c r="M65" s="1">
        <f>All_Data[[#This Row],[EUR Sales Amount]]-All_Data[[#This Row],[EUR Cost Amount]]</f>
        <v>612.52</v>
      </c>
      <c r="N65">
        <f>IF(All_Data[[#This Row],[Order Line Quantity]]&lt;0,1,0)</f>
        <v>0</v>
      </c>
      <c r="O65" s="1" t="str">
        <f>All_Data[[#This Row],[Tier2 Description]]&amp;All_Data[[#This Row],[Order No]]</f>
        <v>STATIONERY4255927</v>
      </c>
    </row>
    <row r="66" spans="1:15" x14ac:dyDescent="0.35">
      <c r="A66">
        <v>202001</v>
      </c>
      <c r="B66" t="str">
        <f>LEFT(All_Data[[#This Row],[Invoice (Year+Month)]],4)</f>
        <v>2020</v>
      </c>
      <c r="C66" t="str">
        <f>RIGHT(All_Data[[#This Row],[Invoice (Year+Month)]],2)</f>
        <v>01</v>
      </c>
      <c r="D66" t="s">
        <v>9</v>
      </c>
      <c r="E66">
        <v>100611</v>
      </c>
      <c r="F66" t="s">
        <v>17</v>
      </c>
      <c r="G66" t="s">
        <v>13</v>
      </c>
      <c r="H66" t="s">
        <v>34</v>
      </c>
      <c r="I66">
        <v>4259353</v>
      </c>
      <c r="J66">
        <v>700</v>
      </c>
      <c r="K66" s="1">
        <v>812</v>
      </c>
      <c r="L66" s="1">
        <v>371.62</v>
      </c>
      <c r="M66" s="1">
        <f>All_Data[[#This Row],[EUR Sales Amount]]-All_Data[[#This Row],[EUR Cost Amount]]</f>
        <v>440.38</v>
      </c>
      <c r="N66">
        <f>IF(All_Data[[#This Row],[Order Line Quantity]]&lt;0,1,0)</f>
        <v>0</v>
      </c>
      <c r="O66" s="1" t="str">
        <f>All_Data[[#This Row],[Tier2 Description]]&amp;All_Data[[#This Row],[Order No]]</f>
        <v>STATIONERY4259353</v>
      </c>
    </row>
    <row r="67" spans="1:15" x14ac:dyDescent="0.35">
      <c r="A67">
        <v>202001</v>
      </c>
      <c r="B67" t="str">
        <f>LEFT(All_Data[[#This Row],[Invoice (Year+Month)]],4)</f>
        <v>2020</v>
      </c>
      <c r="C67" t="str">
        <f>RIGHT(All_Data[[#This Row],[Invoice (Year+Month)]],2)</f>
        <v>01</v>
      </c>
      <c r="D67" t="s">
        <v>9</v>
      </c>
      <c r="E67">
        <v>100611</v>
      </c>
      <c r="F67" t="s">
        <v>17</v>
      </c>
      <c r="G67" t="s">
        <v>13</v>
      </c>
      <c r="H67" t="s">
        <v>15</v>
      </c>
      <c r="I67">
        <v>4251344</v>
      </c>
      <c r="J67">
        <v>4000</v>
      </c>
      <c r="K67" s="1">
        <v>1120</v>
      </c>
      <c r="L67" s="1">
        <v>458.06</v>
      </c>
      <c r="M67" s="1">
        <f>All_Data[[#This Row],[EUR Sales Amount]]-All_Data[[#This Row],[EUR Cost Amount]]</f>
        <v>661.94</v>
      </c>
      <c r="N67">
        <f>IF(All_Data[[#This Row],[Order Line Quantity]]&lt;0,1,0)</f>
        <v>0</v>
      </c>
      <c r="O67" s="1" t="str">
        <f>All_Data[[#This Row],[Tier2 Description]]&amp;All_Data[[#This Row],[Order No]]</f>
        <v>UMBRELLAS4251344</v>
      </c>
    </row>
    <row r="68" spans="1:15" x14ac:dyDescent="0.35">
      <c r="A68">
        <v>202001</v>
      </c>
      <c r="B68" t="str">
        <f>LEFT(All_Data[[#This Row],[Invoice (Year+Month)]],4)</f>
        <v>2020</v>
      </c>
      <c r="C68" t="str">
        <f>RIGHT(All_Data[[#This Row],[Invoice (Year+Month)]],2)</f>
        <v>01</v>
      </c>
      <c r="D68" t="s">
        <v>9</v>
      </c>
      <c r="E68">
        <v>100611</v>
      </c>
      <c r="F68" t="s">
        <v>17</v>
      </c>
      <c r="G68" t="s">
        <v>13</v>
      </c>
      <c r="H68" t="s">
        <v>16</v>
      </c>
      <c r="I68">
        <v>4255445</v>
      </c>
      <c r="J68">
        <v>2000</v>
      </c>
      <c r="K68" s="1">
        <v>540</v>
      </c>
      <c r="L68" s="1">
        <v>191.1</v>
      </c>
      <c r="M68" s="1">
        <f>All_Data[[#This Row],[EUR Sales Amount]]-All_Data[[#This Row],[EUR Cost Amount]]</f>
        <v>348.9</v>
      </c>
      <c r="N68">
        <f>IF(All_Data[[#This Row],[Order Line Quantity]]&lt;0,1,0)</f>
        <v>0</v>
      </c>
      <c r="O68" s="1" t="str">
        <f>All_Data[[#This Row],[Tier2 Description]]&amp;All_Data[[#This Row],[Order No]]</f>
        <v>WRITING4255445</v>
      </c>
    </row>
    <row r="69" spans="1:15" x14ac:dyDescent="0.35">
      <c r="A69">
        <v>202001</v>
      </c>
      <c r="B69" t="str">
        <f>LEFT(All_Data[[#This Row],[Invoice (Year+Month)]],4)</f>
        <v>2020</v>
      </c>
      <c r="C69" t="str">
        <f>RIGHT(All_Data[[#This Row],[Invoice (Year+Month)]],2)</f>
        <v>01</v>
      </c>
      <c r="D69" t="s">
        <v>9</v>
      </c>
      <c r="E69">
        <v>100611</v>
      </c>
      <c r="F69" t="s">
        <v>17</v>
      </c>
      <c r="G69" t="s">
        <v>26</v>
      </c>
      <c r="H69" t="s">
        <v>27</v>
      </c>
      <c r="I69">
        <v>4259676</v>
      </c>
      <c r="J69">
        <v>2</v>
      </c>
      <c r="K69" s="1">
        <v>5.24</v>
      </c>
      <c r="L69" s="1">
        <v>2</v>
      </c>
      <c r="M69" s="1">
        <f>All_Data[[#This Row],[EUR Sales Amount]]-All_Data[[#This Row],[EUR Cost Amount]]</f>
        <v>3.24</v>
      </c>
      <c r="N69">
        <f>IF(All_Data[[#This Row],[Order Line Quantity]]&lt;0,1,0)</f>
        <v>0</v>
      </c>
      <c r="O69" s="1" t="str">
        <f>All_Data[[#This Row],[Tier2 Description]]&amp;All_Data[[#This Row],[Order No]]</f>
        <v>APRON &amp; KITCHEN TEXTILES4259676</v>
      </c>
    </row>
    <row r="70" spans="1:15" x14ac:dyDescent="0.35">
      <c r="A70">
        <v>202001</v>
      </c>
      <c r="B70" t="str">
        <f>LEFT(All_Data[[#This Row],[Invoice (Year+Month)]],4)</f>
        <v>2020</v>
      </c>
      <c r="C70" t="str">
        <f>RIGHT(All_Data[[#This Row],[Invoice (Year+Month)]],2)</f>
        <v>01</v>
      </c>
      <c r="D70" t="s">
        <v>9</v>
      </c>
      <c r="E70">
        <v>100611</v>
      </c>
      <c r="F70" t="s">
        <v>17</v>
      </c>
      <c r="G70" t="s">
        <v>26</v>
      </c>
      <c r="H70" t="s">
        <v>27</v>
      </c>
      <c r="I70">
        <v>4259751</v>
      </c>
      <c r="J70">
        <v>2</v>
      </c>
      <c r="K70" s="1">
        <v>5.24</v>
      </c>
      <c r="L70" s="1">
        <v>2</v>
      </c>
      <c r="M70" s="1">
        <f>All_Data[[#This Row],[EUR Sales Amount]]-All_Data[[#This Row],[EUR Cost Amount]]</f>
        <v>3.24</v>
      </c>
      <c r="N70">
        <f>IF(All_Data[[#This Row],[Order Line Quantity]]&lt;0,1,0)</f>
        <v>0</v>
      </c>
      <c r="O70" s="1" t="str">
        <f>All_Data[[#This Row],[Tier2 Description]]&amp;All_Data[[#This Row],[Order No]]</f>
        <v>APRON &amp; KITCHEN TEXTILES4259751</v>
      </c>
    </row>
    <row r="71" spans="1:15" x14ac:dyDescent="0.35">
      <c r="A71">
        <v>202001</v>
      </c>
      <c r="B71" t="str">
        <f>LEFT(All_Data[[#This Row],[Invoice (Year+Month)]],4)</f>
        <v>2020</v>
      </c>
      <c r="C71" t="str">
        <f>RIGHT(All_Data[[#This Row],[Invoice (Year+Month)]],2)</f>
        <v>01</v>
      </c>
      <c r="D71" t="s">
        <v>9</v>
      </c>
      <c r="E71">
        <v>100611</v>
      </c>
      <c r="F71" t="s">
        <v>17</v>
      </c>
      <c r="G71" t="s">
        <v>26</v>
      </c>
      <c r="H71" t="s">
        <v>42</v>
      </c>
      <c r="I71">
        <v>4253915</v>
      </c>
      <c r="J71">
        <v>1500</v>
      </c>
      <c r="K71" s="1">
        <v>5175</v>
      </c>
      <c r="L71" s="1">
        <v>2081.7800000000002</v>
      </c>
      <c r="M71" s="1">
        <f>All_Data[[#This Row],[EUR Sales Amount]]-All_Data[[#This Row],[EUR Cost Amount]]</f>
        <v>3093.22</v>
      </c>
      <c r="N71">
        <f>IF(All_Data[[#This Row],[Order Line Quantity]]&lt;0,1,0)</f>
        <v>0</v>
      </c>
      <c r="O71" s="1" t="str">
        <f>All_Data[[#This Row],[Tier2 Description]]&amp;All_Data[[#This Row],[Order No]]</f>
        <v>LIGHTING4253915</v>
      </c>
    </row>
    <row r="72" spans="1:15" x14ac:dyDescent="0.35">
      <c r="A72">
        <v>202001</v>
      </c>
      <c r="B72" t="str">
        <f>LEFT(All_Data[[#This Row],[Invoice (Year+Month)]],4)</f>
        <v>2020</v>
      </c>
      <c r="C72" t="str">
        <f>RIGHT(All_Data[[#This Row],[Invoice (Year+Month)]],2)</f>
        <v>01</v>
      </c>
      <c r="D72" t="s">
        <v>9</v>
      </c>
      <c r="E72">
        <v>100611</v>
      </c>
      <c r="F72" t="s">
        <v>17</v>
      </c>
      <c r="G72" t="s">
        <v>26</v>
      </c>
      <c r="H72" t="s">
        <v>42</v>
      </c>
      <c r="I72">
        <v>4253916</v>
      </c>
      <c r="J72">
        <v>200</v>
      </c>
      <c r="K72" s="1">
        <v>690</v>
      </c>
      <c r="L72" s="1">
        <v>277.58</v>
      </c>
      <c r="M72" s="1">
        <f>All_Data[[#This Row],[EUR Sales Amount]]-All_Data[[#This Row],[EUR Cost Amount]]</f>
        <v>412.42</v>
      </c>
      <c r="N72">
        <f>IF(All_Data[[#This Row],[Order Line Quantity]]&lt;0,1,0)</f>
        <v>0</v>
      </c>
      <c r="O72" s="1" t="str">
        <f>All_Data[[#This Row],[Tier2 Description]]&amp;All_Data[[#This Row],[Order No]]</f>
        <v>LIGHTING4253916</v>
      </c>
    </row>
    <row r="73" spans="1:15" x14ac:dyDescent="0.35">
      <c r="A73">
        <v>202001</v>
      </c>
      <c r="B73" t="str">
        <f>LEFT(All_Data[[#This Row],[Invoice (Year+Month)]],4)</f>
        <v>2020</v>
      </c>
      <c r="C73" t="str">
        <f>RIGHT(All_Data[[#This Row],[Invoice (Year+Month)]],2)</f>
        <v>01</v>
      </c>
      <c r="D73" t="s">
        <v>9</v>
      </c>
      <c r="E73">
        <v>100611</v>
      </c>
      <c r="F73" t="s">
        <v>17</v>
      </c>
      <c r="G73" t="s">
        <v>26</v>
      </c>
      <c r="H73" t="s">
        <v>43</v>
      </c>
      <c r="I73">
        <v>4253877</v>
      </c>
      <c r="J73">
        <v>2000</v>
      </c>
      <c r="K73" s="1">
        <v>2360</v>
      </c>
      <c r="L73" s="1">
        <v>981.96</v>
      </c>
      <c r="M73" s="1">
        <f>All_Data[[#This Row],[EUR Sales Amount]]-All_Data[[#This Row],[EUR Cost Amount]]</f>
        <v>1378.04</v>
      </c>
      <c r="N73">
        <f>IF(All_Data[[#This Row],[Order Line Quantity]]&lt;0,1,0)</f>
        <v>0</v>
      </c>
      <c r="O73" s="1" t="str">
        <f>All_Data[[#This Row],[Tier2 Description]]&amp;All_Data[[#This Row],[Order No]]</f>
        <v>SAFETY AUTO &amp; TOOLS4253877</v>
      </c>
    </row>
    <row r="74" spans="1:15" x14ac:dyDescent="0.35">
      <c r="A74">
        <v>202001</v>
      </c>
      <c r="B74" t="str">
        <f>LEFT(All_Data[[#This Row],[Invoice (Year+Month)]],4)</f>
        <v>2020</v>
      </c>
      <c r="C74" t="str">
        <f>RIGHT(All_Data[[#This Row],[Invoice (Year+Month)]],2)</f>
        <v>01</v>
      </c>
      <c r="D74" t="s">
        <v>9</v>
      </c>
      <c r="E74">
        <v>100611</v>
      </c>
      <c r="F74" t="s">
        <v>17</v>
      </c>
      <c r="G74" t="s">
        <v>26</v>
      </c>
      <c r="H74" t="s">
        <v>43</v>
      </c>
      <c r="I74">
        <v>4253880</v>
      </c>
      <c r="J74">
        <v>1000</v>
      </c>
      <c r="K74" s="1">
        <v>1180</v>
      </c>
      <c r="L74" s="1">
        <v>490.98</v>
      </c>
      <c r="M74" s="1">
        <f>All_Data[[#This Row],[EUR Sales Amount]]-All_Data[[#This Row],[EUR Cost Amount]]</f>
        <v>689.02</v>
      </c>
      <c r="N74">
        <f>IF(All_Data[[#This Row],[Order Line Quantity]]&lt;0,1,0)</f>
        <v>0</v>
      </c>
      <c r="O74" s="1" t="str">
        <f>All_Data[[#This Row],[Tier2 Description]]&amp;All_Data[[#This Row],[Order No]]</f>
        <v>SAFETY AUTO &amp; TOOLS4253880</v>
      </c>
    </row>
    <row r="75" spans="1:15" x14ac:dyDescent="0.35">
      <c r="A75">
        <v>202001</v>
      </c>
      <c r="B75" t="str">
        <f>LEFT(All_Data[[#This Row],[Invoice (Year+Month)]],4)</f>
        <v>2020</v>
      </c>
      <c r="C75" t="str">
        <f>RIGHT(All_Data[[#This Row],[Invoice (Year+Month)]],2)</f>
        <v>01</v>
      </c>
      <c r="D75" t="s">
        <v>9</v>
      </c>
      <c r="E75">
        <v>100611</v>
      </c>
      <c r="F75" t="s">
        <v>17</v>
      </c>
      <c r="G75" t="s">
        <v>22</v>
      </c>
      <c r="H75" t="s">
        <v>23</v>
      </c>
      <c r="I75">
        <v>4216166</v>
      </c>
      <c r="J75">
        <v>40</v>
      </c>
      <c r="K75" s="1">
        <v>98</v>
      </c>
      <c r="L75" s="1">
        <v>38.4</v>
      </c>
      <c r="M75" s="1">
        <f>All_Data[[#This Row],[EUR Sales Amount]]-All_Data[[#This Row],[EUR Cost Amount]]</f>
        <v>59.6</v>
      </c>
      <c r="N75">
        <f>IF(All_Data[[#This Row],[Order Line Quantity]]&lt;0,1,0)</f>
        <v>0</v>
      </c>
      <c r="O75" s="1" t="str">
        <f>All_Data[[#This Row],[Tier2 Description]]&amp;All_Data[[#This Row],[Order No]]</f>
        <v>CATALOGUES4216166</v>
      </c>
    </row>
    <row r="76" spans="1:15" x14ac:dyDescent="0.35">
      <c r="A76">
        <v>202001</v>
      </c>
      <c r="B76" t="str">
        <f>LEFT(All_Data[[#This Row],[Invoice (Year+Month)]],4)</f>
        <v>2020</v>
      </c>
      <c r="C76" t="str">
        <f>RIGHT(All_Data[[#This Row],[Invoice (Year+Month)]],2)</f>
        <v>01</v>
      </c>
      <c r="D76" t="s">
        <v>9</v>
      </c>
      <c r="E76">
        <v>100611</v>
      </c>
      <c r="F76" t="s">
        <v>17</v>
      </c>
      <c r="G76" t="s">
        <v>22</v>
      </c>
      <c r="H76" t="s">
        <v>35</v>
      </c>
      <c r="I76">
        <v>4235375</v>
      </c>
      <c r="J76">
        <v>508</v>
      </c>
      <c r="K76" s="1">
        <v>945</v>
      </c>
      <c r="L76" s="1">
        <v>79.319999999999993</v>
      </c>
      <c r="M76" s="1">
        <f>All_Data[[#This Row],[EUR Sales Amount]]-All_Data[[#This Row],[EUR Cost Amount]]</f>
        <v>865.68000000000006</v>
      </c>
      <c r="N76">
        <f>IF(All_Data[[#This Row],[Order Line Quantity]]&lt;0,1,0)</f>
        <v>0</v>
      </c>
      <c r="O76" s="1" t="str">
        <f>All_Data[[#This Row],[Tier2 Description]]&amp;All_Data[[#This Row],[Order No]]</f>
        <v>DECORATION CHARGES4235375</v>
      </c>
    </row>
    <row r="77" spans="1:15" x14ac:dyDescent="0.35">
      <c r="A77">
        <v>202001</v>
      </c>
      <c r="B77" t="str">
        <f>LEFT(All_Data[[#This Row],[Invoice (Year+Month)]],4)</f>
        <v>2020</v>
      </c>
      <c r="C77" t="str">
        <f>RIGHT(All_Data[[#This Row],[Invoice (Year+Month)]],2)</f>
        <v>01</v>
      </c>
      <c r="D77" t="s">
        <v>9</v>
      </c>
      <c r="E77">
        <v>100611</v>
      </c>
      <c r="F77" t="s">
        <v>17</v>
      </c>
      <c r="G77" t="s">
        <v>22</v>
      </c>
      <c r="H77" t="s">
        <v>35</v>
      </c>
      <c r="I77">
        <v>4247934</v>
      </c>
      <c r="J77">
        <v>102</v>
      </c>
      <c r="K77" s="1">
        <v>140</v>
      </c>
      <c r="L77" s="1">
        <v>22.18</v>
      </c>
      <c r="M77" s="1">
        <f>All_Data[[#This Row],[EUR Sales Amount]]-All_Data[[#This Row],[EUR Cost Amount]]</f>
        <v>117.82</v>
      </c>
      <c r="N77">
        <f>IF(All_Data[[#This Row],[Order Line Quantity]]&lt;0,1,0)</f>
        <v>0</v>
      </c>
      <c r="O77" s="1" t="str">
        <f>All_Data[[#This Row],[Tier2 Description]]&amp;All_Data[[#This Row],[Order No]]</f>
        <v>DECORATION CHARGES4247934</v>
      </c>
    </row>
    <row r="78" spans="1:15" x14ac:dyDescent="0.35">
      <c r="A78">
        <v>202001</v>
      </c>
      <c r="B78" t="str">
        <f>LEFT(All_Data[[#This Row],[Invoice (Year+Month)]],4)</f>
        <v>2020</v>
      </c>
      <c r="C78" t="str">
        <f>RIGHT(All_Data[[#This Row],[Invoice (Year+Month)]],2)</f>
        <v>01</v>
      </c>
      <c r="D78" t="s">
        <v>9</v>
      </c>
      <c r="E78">
        <v>100611</v>
      </c>
      <c r="F78" t="s">
        <v>17</v>
      </c>
      <c r="G78" t="s">
        <v>22</v>
      </c>
      <c r="H78" t="s">
        <v>35</v>
      </c>
      <c r="I78">
        <v>4251183</v>
      </c>
      <c r="J78">
        <v>4004</v>
      </c>
      <c r="K78" s="1">
        <v>1860</v>
      </c>
      <c r="L78" s="1">
        <v>227.16</v>
      </c>
      <c r="M78" s="1">
        <f>All_Data[[#This Row],[EUR Sales Amount]]-All_Data[[#This Row],[EUR Cost Amount]]</f>
        <v>1632.84</v>
      </c>
      <c r="N78">
        <f>IF(All_Data[[#This Row],[Order Line Quantity]]&lt;0,1,0)</f>
        <v>0</v>
      </c>
      <c r="O78" s="1" t="str">
        <f>All_Data[[#This Row],[Tier2 Description]]&amp;All_Data[[#This Row],[Order No]]</f>
        <v>DECORATION CHARGES4251183</v>
      </c>
    </row>
    <row r="79" spans="1:15" x14ac:dyDescent="0.35">
      <c r="A79">
        <v>202001</v>
      </c>
      <c r="B79" t="str">
        <f>LEFT(All_Data[[#This Row],[Invoice (Year+Month)]],4)</f>
        <v>2020</v>
      </c>
      <c r="C79" t="str">
        <f>RIGHT(All_Data[[#This Row],[Invoice (Year+Month)]],2)</f>
        <v>01</v>
      </c>
      <c r="D79" t="s">
        <v>9</v>
      </c>
      <c r="E79">
        <v>100611</v>
      </c>
      <c r="F79" t="s">
        <v>17</v>
      </c>
      <c r="G79" t="s">
        <v>22</v>
      </c>
      <c r="H79" t="s">
        <v>35</v>
      </c>
      <c r="I79">
        <v>4252720</v>
      </c>
      <c r="J79">
        <v>102</v>
      </c>
      <c r="K79" s="1">
        <v>161</v>
      </c>
      <c r="L79" s="1">
        <v>22.18</v>
      </c>
      <c r="M79" s="1">
        <f>All_Data[[#This Row],[EUR Sales Amount]]-All_Data[[#This Row],[EUR Cost Amount]]</f>
        <v>138.82</v>
      </c>
      <c r="N79">
        <f>IF(All_Data[[#This Row],[Order Line Quantity]]&lt;0,1,0)</f>
        <v>0</v>
      </c>
      <c r="O79" s="1" t="str">
        <f>All_Data[[#This Row],[Tier2 Description]]&amp;All_Data[[#This Row],[Order No]]</f>
        <v>DECORATION CHARGES4252720</v>
      </c>
    </row>
    <row r="80" spans="1:15" x14ac:dyDescent="0.35">
      <c r="A80">
        <v>202001</v>
      </c>
      <c r="B80" t="str">
        <f>LEFT(All_Data[[#This Row],[Invoice (Year+Month)]],4)</f>
        <v>2020</v>
      </c>
      <c r="C80" t="str">
        <f>RIGHT(All_Data[[#This Row],[Invoice (Year+Month)]],2)</f>
        <v>01</v>
      </c>
      <c r="D80" t="s">
        <v>9</v>
      </c>
      <c r="E80">
        <v>100611</v>
      </c>
      <c r="F80" t="s">
        <v>17</v>
      </c>
      <c r="G80" t="s">
        <v>22</v>
      </c>
      <c r="H80" t="s">
        <v>35</v>
      </c>
      <c r="I80">
        <v>4253877</v>
      </c>
      <c r="J80">
        <v>2002</v>
      </c>
      <c r="K80" s="1">
        <v>930</v>
      </c>
      <c r="L80" s="1">
        <v>60.02</v>
      </c>
      <c r="M80" s="1">
        <f>All_Data[[#This Row],[EUR Sales Amount]]-All_Data[[#This Row],[EUR Cost Amount]]</f>
        <v>869.98</v>
      </c>
      <c r="N80">
        <f>IF(All_Data[[#This Row],[Order Line Quantity]]&lt;0,1,0)</f>
        <v>0</v>
      </c>
      <c r="O80" s="1" t="str">
        <f>All_Data[[#This Row],[Tier2 Description]]&amp;All_Data[[#This Row],[Order No]]</f>
        <v>DECORATION CHARGES4253877</v>
      </c>
    </row>
    <row r="81" spans="1:15" x14ac:dyDescent="0.35">
      <c r="A81">
        <v>202001</v>
      </c>
      <c r="B81" t="str">
        <f>LEFT(All_Data[[#This Row],[Invoice (Year+Month)]],4)</f>
        <v>2020</v>
      </c>
      <c r="C81" t="str">
        <f>RIGHT(All_Data[[#This Row],[Invoice (Year+Month)]],2)</f>
        <v>01</v>
      </c>
      <c r="D81" t="s">
        <v>9</v>
      </c>
      <c r="E81">
        <v>100611</v>
      </c>
      <c r="F81" t="s">
        <v>17</v>
      </c>
      <c r="G81" t="s">
        <v>22</v>
      </c>
      <c r="H81" t="s">
        <v>35</v>
      </c>
      <c r="I81">
        <v>4253880</v>
      </c>
      <c r="J81">
        <v>1002</v>
      </c>
      <c r="K81" s="1">
        <v>530</v>
      </c>
      <c r="L81" s="1">
        <v>30.02</v>
      </c>
      <c r="M81" s="1">
        <f>All_Data[[#This Row],[EUR Sales Amount]]-All_Data[[#This Row],[EUR Cost Amount]]</f>
        <v>499.98</v>
      </c>
      <c r="N81">
        <f>IF(All_Data[[#This Row],[Order Line Quantity]]&lt;0,1,0)</f>
        <v>0</v>
      </c>
      <c r="O81" s="1" t="str">
        <f>All_Data[[#This Row],[Tier2 Description]]&amp;All_Data[[#This Row],[Order No]]</f>
        <v>DECORATION CHARGES4253880</v>
      </c>
    </row>
    <row r="82" spans="1:15" x14ac:dyDescent="0.35">
      <c r="A82">
        <v>202001</v>
      </c>
      <c r="B82" t="str">
        <f>LEFT(All_Data[[#This Row],[Invoice (Year+Month)]],4)</f>
        <v>2020</v>
      </c>
      <c r="C82" t="str">
        <f>RIGHT(All_Data[[#This Row],[Invoice (Year+Month)]],2)</f>
        <v>01</v>
      </c>
      <c r="D82" t="s">
        <v>9</v>
      </c>
      <c r="E82">
        <v>100611</v>
      </c>
      <c r="F82" t="s">
        <v>17</v>
      </c>
      <c r="G82" t="s">
        <v>22</v>
      </c>
      <c r="H82" t="s">
        <v>35</v>
      </c>
      <c r="I82">
        <v>4253915</v>
      </c>
      <c r="J82">
        <v>1502</v>
      </c>
      <c r="K82" s="1">
        <v>895</v>
      </c>
      <c r="L82" s="1">
        <v>15.44</v>
      </c>
      <c r="M82" s="1">
        <f>All_Data[[#This Row],[EUR Sales Amount]]-All_Data[[#This Row],[EUR Cost Amount]]</f>
        <v>879.56</v>
      </c>
      <c r="N82">
        <f>IF(All_Data[[#This Row],[Order Line Quantity]]&lt;0,1,0)</f>
        <v>0</v>
      </c>
      <c r="O82" s="1" t="str">
        <f>All_Data[[#This Row],[Tier2 Description]]&amp;All_Data[[#This Row],[Order No]]</f>
        <v>DECORATION CHARGES4253915</v>
      </c>
    </row>
    <row r="83" spans="1:15" x14ac:dyDescent="0.35">
      <c r="A83">
        <v>202001</v>
      </c>
      <c r="B83" t="str">
        <f>LEFT(All_Data[[#This Row],[Invoice (Year+Month)]],4)</f>
        <v>2020</v>
      </c>
      <c r="C83" t="str">
        <f>RIGHT(All_Data[[#This Row],[Invoice (Year+Month)]],2)</f>
        <v>01</v>
      </c>
      <c r="D83" t="s">
        <v>9</v>
      </c>
      <c r="E83">
        <v>100611</v>
      </c>
      <c r="F83" t="s">
        <v>17</v>
      </c>
      <c r="G83" t="s">
        <v>22</v>
      </c>
      <c r="H83" t="s">
        <v>35</v>
      </c>
      <c r="I83">
        <v>4253916</v>
      </c>
      <c r="J83">
        <v>202</v>
      </c>
      <c r="K83" s="1">
        <v>200</v>
      </c>
      <c r="L83" s="1">
        <v>2.44</v>
      </c>
      <c r="M83" s="1">
        <f>All_Data[[#This Row],[EUR Sales Amount]]-All_Data[[#This Row],[EUR Cost Amount]]</f>
        <v>197.56</v>
      </c>
      <c r="N83">
        <f>IF(All_Data[[#This Row],[Order Line Quantity]]&lt;0,1,0)</f>
        <v>0</v>
      </c>
      <c r="O83" s="1" t="str">
        <f>All_Data[[#This Row],[Tier2 Description]]&amp;All_Data[[#This Row],[Order No]]</f>
        <v>DECORATION CHARGES4253916</v>
      </c>
    </row>
    <row r="84" spans="1:15" x14ac:dyDescent="0.35">
      <c r="A84">
        <v>202001</v>
      </c>
      <c r="B84" t="str">
        <f>LEFT(All_Data[[#This Row],[Invoice (Year+Month)]],4)</f>
        <v>2020</v>
      </c>
      <c r="C84" t="str">
        <f>RIGHT(All_Data[[#This Row],[Invoice (Year+Month)]],2)</f>
        <v>01</v>
      </c>
      <c r="D84" t="s">
        <v>9</v>
      </c>
      <c r="E84">
        <v>100611</v>
      </c>
      <c r="F84" t="s">
        <v>17</v>
      </c>
      <c r="G84" t="s">
        <v>22</v>
      </c>
      <c r="H84" t="s">
        <v>35</v>
      </c>
      <c r="I84">
        <v>4255445</v>
      </c>
      <c r="J84">
        <v>6006</v>
      </c>
      <c r="K84" s="1">
        <v>1339</v>
      </c>
      <c r="L84" s="1">
        <v>113.64</v>
      </c>
      <c r="M84" s="1">
        <f>All_Data[[#This Row],[EUR Sales Amount]]-All_Data[[#This Row],[EUR Cost Amount]]</f>
        <v>1225.3599999999999</v>
      </c>
      <c r="N84">
        <f>IF(All_Data[[#This Row],[Order Line Quantity]]&lt;0,1,0)</f>
        <v>0</v>
      </c>
      <c r="O84" s="1" t="str">
        <f>All_Data[[#This Row],[Tier2 Description]]&amp;All_Data[[#This Row],[Order No]]</f>
        <v>DECORATION CHARGES4255445</v>
      </c>
    </row>
    <row r="85" spans="1:15" x14ac:dyDescent="0.35">
      <c r="A85">
        <v>202001</v>
      </c>
      <c r="B85" t="str">
        <f>LEFT(All_Data[[#This Row],[Invoice (Year+Month)]],4)</f>
        <v>2020</v>
      </c>
      <c r="C85" t="str">
        <f>RIGHT(All_Data[[#This Row],[Invoice (Year+Month)]],2)</f>
        <v>01</v>
      </c>
      <c r="D85" t="s">
        <v>9</v>
      </c>
      <c r="E85">
        <v>100611</v>
      </c>
      <c r="F85" t="s">
        <v>17</v>
      </c>
      <c r="G85" t="s">
        <v>22</v>
      </c>
      <c r="H85" t="s">
        <v>35</v>
      </c>
      <c r="I85">
        <v>4255927</v>
      </c>
      <c r="J85">
        <v>2004</v>
      </c>
      <c r="K85" s="1">
        <v>600</v>
      </c>
      <c r="L85" s="1">
        <v>55.76</v>
      </c>
      <c r="M85" s="1">
        <f>All_Data[[#This Row],[EUR Sales Amount]]-All_Data[[#This Row],[EUR Cost Amount]]</f>
        <v>544.24</v>
      </c>
      <c r="N85">
        <f>IF(All_Data[[#This Row],[Order Line Quantity]]&lt;0,1,0)</f>
        <v>0</v>
      </c>
      <c r="O85" s="1" t="str">
        <f>All_Data[[#This Row],[Tier2 Description]]&amp;All_Data[[#This Row],[Order No]]</f>
        <v>DECORATION CHARGES4255927</v>
      </c>
    </row>
    <row r="86" spans="1:15" x14ac:dyDescent="0.35">
      <c r="A86">
        <v>202001</v>
      </c>
      <c r="B86" t="str">
        <f>LEFT(All_Data[[#This Row],[Invoice (Year+Month)]],4)</f>
        <v>2020</v>
      </c>
      <c r="C86" t="str">
        <f>RIGHT(All_Data[[#This Row],[Invoice (Year+Month)]],2)</f>
        <v>01</v>
      </c>
      <c r="D86" t="s">
        <v>9</v>
      </c>
      <c r="E86">
        <v>100611</v>
      </c>
      <c r="F86" t="s">
        <v>17</v>
      </c>
      <c r="G86" t="s">
        <v>22</v>
      </c>
      <c r="H86" t="s">
        <v>35</v>
      </c>
      <c r="I86">
        <v>4259353</v>
      </c>
      <c r="J86">
        <v>702</v>
      </c>
      <c r="K86" s="1">
        <v>539</v>
      </c>
      <c r="L86" s="1">
        <v>21.02</v>
      </c>
      <c r="M86" s="1">
        <f>All_Data[[#This Row],[EUR Sales Amount]]-All_Data[[#This Row],[EUR Cost Amount]]</f>
        <v>517.98</v>
      </c>
      <c r="N86">
        <f>IF(All_Data[[#This Row],[Order Line Quantity]]&lt;0,1,0)</f>
        <v>0</v>
      </c>
      <c r="O86" s="1" t="str">
        <f>All_Data[[#This Row],[Tier2 Description]]&amp;All_Data[[#This Row],[Order No]]</f>
        <v>DECORATION CHARGES4259353</v>
      </c>
    </row>
    <row r="87" spans="1:15" x14ac:dyDescent="0.35">
      <c r="A87">
        <v>202001</v>
      </c>
      <c r="B87" t="str">
        <f>LEFT(All_Data[[#This Row],[Invoice (Year+Month)]],4)</f>
        <v>2020</v>
      </c>
      <c r="C87" t="str">
        <f>RIGHT(All_Data[[#This Row],[Invoice (Year+Month)]],2)</f>
        <v>01</v>
      </c>
      <c r="D87" t="s">
        <v>9</v>
      </c>
      <c r="E87">
        <v>100611</v>
      </c>
      <c r="F87" t="s">
        <v>17</v>
      </c>
      <c r="G87" t="s">
        <v>22</v>
      </c>
      <c r="H87" t="s">
        <v>35</v>
      </c>
      <c r="I87">
        <v>4261606</v>
      </c>
      <c r="J87">
        <v>1016</v>
      </c>
      <c r="K87" s="1">
        <v>1036.8</v>
      </c>
      <c r="L87" s="1">
        <v>202.78</v>
      </c>
      <c r="M87" s="1">
        <f>All_Data[[#This Row],[EUR Sales Amount]]-All_Data[[#This Row],[EUR Cost Amount]]</f>
        <v>834.02</v>
      </c>
      <c r="N87">
        <f>IF(All_Data[[#This Row],[Order Line Quantity]]&lt;0,1,0)</f>
        <v>0</v>
      </c>
      <c r="O87" s="1" t="str">
        <f>All_Data[[#This Row],[Tier2 Description]]&amp;All_Data[[#This Row],[Order No]]</f>
        <v>DECORATION CHARGES4261606</v>
      </c>
    </row>
    <row r="88" spans="1:15" x14ac:dyDescent="0.35">
      <c r="A88">
        <v>202001</v>
      </c>
      <c r="B88" t="str">
        <f>LEFT(All_Data[[#This Row],[Invoice (Year+Month)]],4)</f>
        <v>2020</v>
      </c>
      <c r="C88" t="str">
        <f>RIGHT(All_Data[[#This Row],[Invoice (Year+Month)]],2)</f>
        <v>01</v>
      </c>
      <c r="D88" t="s">
        <v>9</v>
      </c>
      <c r="E88">
        <v>100870</v>
      </c>
      <c r="F88" t="s">
        <v>17</v>
      </c>
      <c r="G88" t="s">
        <v>11</v>
      </c>
      <c r="H88" t="s">
        <v>12</v>
      </c>
      <c r="I88">
        <v>4246351</v>
      </c>
      <c r="J88">
        <v>500</v>
      </c>
      <c r="K88" s="1">
        <v>1270</v>
      </c>
      <c r="L88" s="1">
        <v>439.06</v>
      </c>
      <c r="M88" s="1">
        <f>All_Data[[#This Row],[EUR Sales Amount]]-All_Data[[#This Row],[EUR Cost Amount]]</f>
        <v>830.94</v>
      </c>
      <c r="N88">
        <f>IF(All_Data[[#This Row],[Order Line Quantity]]&lt;0,1,0)</f>
        <v>0</v>
      </c>
      <c r="O88" s="1" t="str">
        <f>All_Data[[#This Row],[Tier2 Description]]&amp;All_Data[[#This Row],[Order No]]</f>
        <v>BUSINESS CASES4246351</v>
      </c>
    </row>
    <row r="89" spans="1:15" x14ac:dyDescent="0.35">
      <c r="A89">
        <v>202001</v>
      </c>
      <c r="B89" t="str">
        <f>LEFT(All_Data[[#This Row],[Invoice (Year+Month)]],4)</f>
        <v>2020</v>
      </c>
      <c r="C89" t="str">
        <f>RIGHT(All_Data[[#This Row],[Invoice (Year+Month)]],2)</f>
        <v>01</v>
      </c>
      <c r="D89" t="s">
        <v>9</v>
      </c>
      <c r="E89">
        <v>100870</v>
      </c>
      <c r="F89" t="s">
        <v>17</v>
      </c>
      <c r="G89" t="s">
        <v>11</v>
      </c>
      <c r="H89" t="s">
        <v>40</v>
      </c>
      <c r="I89">
        <v>4262855</v>
      </c>
      <c r="J89">
        <v>1000</v>
      </c>
      <c r="K89" s="1">
        <v>760</v>
      </c>
      <c r="L89" s="1">
        <v>354.76</v>
      </c>
      <c r="M89" s="1">
        <f>All_Data[[#This Row],[EUR Sales Amount]]-All_Data[[#This Row],[EUR Cost Amount]]</f>
        <v>405.24</v>
      </c>
      <c r="N89">
        <f>IF(All_Data[[#This Row],[Order Line Quantity]]&lt;0,1,0)</f>
        <v>0</v>
      </c>
      <c r="O89" s="1" t="str">
        <f>All_Data[[#This Row],[Tier2 Description]]&amp;All_Data[[#This Row],[Order No]]</f>
        <v>TOTES4262855</v>
      </c>
    </row>
    <row r="90" spans="1:15" x14ac:dyDescent="0.35">
      <c r="A90">
        <v>202001</v>
      </c>
      <c r="B90" t="str">
        <f>LEFT(All_Data[[#This Row],[Invoice (Year+Month)]],4)</f>
        <v>2020</v>
      </c>
      <c r="C90" t="str">
        <f>RIGHT(All_Data[[#This Row],[Invoice (Year+Month)]],2)</f>
        <v>01</v>
      </c>
      <c r="D90" t="s">
        <v>9</v>
      </c>
      <c r="E90">
        <v>100870</v>
      </c>
      <c r="F90" t="s">
        <v>17</v>
      </c>
      <c r="G90" t="s">
        <v>13</v>
      </c>
      <c r="H90" t="s">
        <v>14</v>
      </c>
      <c r="I90">
        <v>4250075</v>
      </c>
      <c r="J90">
        <v>100</v>
      </c>
      <c r="K90" s="1">
        <v>473</v>
      </c>
      <c r="L90" s="1">
        <v>176.34</v>
      </c>
      <c r="M90" s="1">
        <f>All_Data[[#This Row],[EUR Sales Amount]]-All_Data[[#This Row],[EUR Cost Amount]]</f>
        <v>296.65999999999997</v>
      </c>
      <c r="N90">
        <f>IF(All_Data[[#This Row],[Order Line Quantity]]&lt;0,1,0)</f>
        <v>0</v>
      </c>
      <c r="O90" s="1" t="str">
        <f>All_Data[[#This Row],[Tier2 Description]]&amp;All_Data[[#This Row],[Order No]]</f>
        <v>DESKTOP4250075</v>
      </c>
    </row>
    <row r="91" spans="1:15" x14ac:dyDescent="0.35">
      <c r="A91">
        <v>202001</v>
      </c>
      <c r="B91" t="str">
        <f>LEFT(All_Data[[#This Row],[Invoice (Year+Month)]],4)</f>
        <v>2020</v>
      </c>
      <c r="C91" t="str">
        <f>RIGHT(All_Data[[#This Row],[Invoice (Year+Month)]],2)</f>
        <v>01</v>
      </c>
      <c r="D91" t="s">
        <v>9</v>
      </c>
      <c r="E91">
        <v>100870</v>
      </c>
      <c r="F91" t="s">
        <v>17</v>
      </c>
      <c r="G91" t="s">
        <v>22</v>
      </c>
      <c r="H91" t="s">
        <v>35</v>
      </c>
      <c r="I91">
        <v>4250075</v>
      </c>
      <c r="J91">
        <v>102</v>
      </c>
      <c r="K91" s="1">
        <v>102</v>
      </c>
      <c r="L91" s="1">
        <v>18.88</v>
      </c>
      <c r="M91" s="1">
        <f>All_Data[[#This Row],[EUR Sales Amount]]-All_Data[[#This Row],[EUR Cost Amount]]</f>
        <v>83.12</v>
      </c>
      <c r="N91">
        <f>IF(All_Data[[#This Row],[Order Line Quantity]]&lt;0,1,0)</f>
        <v>0</v>
      </c>
      <c r="O91" s="1" t="str">
        <f>All_Data[[#This Row],[Tier2 Description]]&amp;All_Data[[#This Row],[Order No]]</f>
        <v>DECORATION CHARGES4250075</v>
      </c>
    </row>
    <row r="92" spans="1:15" x14ac:dyDescent="0.35">
      <c r="A92">
        <v>202001</v>
      </c>
      <c r="B92" t="str">
        <f>LEFT(All_Data[[#This Row],[Invoice (Year+Month)]],4)</f>
        <v>2020</v>
      </c>
      <c r="C92" t="str">
        <f>RIGHT(All_Data[[#This Row],[Invoice (Year+Month)]],2)</f>
        <v>01</v>
      </c>
      <c r="D92" t="s">
        <v>9</v>
      </c>
      <c r="E92">
        <v>100985</v>
      </c>
      <c r="F92" t="s">
        <v>17</v>
      </c>
      <c r="G92" t="s">
        <v>22</v>
      </c>
      <c r="H92" t="s">
        <v>23</v>
      </c>
      <c r="I92">
        <v>4259998</v>
      </c>
      <c r="J92">
        <v>10</v>
      </c>
      <c r="K92" s="1">
        <v>29.5</v>
      </c>
      <c r="L92" s="1">
        <v>9.6</v>
      </c>
      <c r="M92" s="1">
        <f>All_Data[[#This Row],[EUR Sales Amount]]-All_Data[[#This Row],[EUR Cost Amount]]</f>
        <v>19.899999999999999</v>
      </c>
      <c r="N92">
        <f>IF(All_Data[[#This Row],[Order Line Quantity]]&lt;0,1,0)</f>
        <v>0</v>
      </c>
      <c r="O92" s="1" t="str">
        <f>All_Data[[#This Row],[Tier2 Description]]&amp;All_Data[[#This Row],[Order No]]</f>
        <v>CATALOGUES4259998</v>
      </c>
    </row>
    <row r="93" spans="1:15" x14ac:dyDescent="0.35">
      <c r="A93">
        <v>202001</v>
      </c>
      <c r="B93" t="str">
        <f>LEFT(All_Data[[#This Row],[Invoice (Year+Month)]],4)</f>
        <v>2020</v>
      </c>
      <c r="C93" t="str">
        <f>RIGHT(All_Data[[#This Row],[Invoice (Year+Month)]],2)</f>
        <v>01</v>
      </c>
      <c r="D93" t="s">
        <v>9</v>
      </c>
      <c r="E93">
        <v>102294</v>
      </c>
      <c r="F93" t="s">
        <v>17</v>
      </c>
      <c r="G93" t="s">
        <v>13</v>
      </c>
      <c r="H93" t="s">
        <v>37</v>
      </c>
      <c r="I93">
        <v>4250233</v>
      </c>
      <c r="J93">
        <v>2000</v>
      </c>
      <c r="K93" s="1">
        <v>1700</v>
      </c>
      <c r="L93" s="1">
        <v>1185.18</v>
      </c>
      <c r="M93" s="1">
        <f>All_Data[[#This Row],[EUR Sales Amount]]-All_Data[[#This Row],[EUR Cost Amount]]</f>
        <v>514.81999999999994</v>
      </c>
      <c r="N93">
        <f>IF(All_Data[[#This Row],[Order Line Quantity]]&lt;0,1,0)</f>
        <v>0</v>
      </c>
      <c r="O93" s="1" t="str">
        <f>All_Data[[#This Row],[Tier2 Description]]&amp;All_Data[[#This Row],[Order No]]</f>
        <v>GENERAL4250233</v>
      </c>
    </row>
    <row r="94" spans="1:15" x14ac:dyDescent="0.35">
      <c r="A94">
        <v>202001</v>
      </c>
      <c r="B94" t="str">
        <f>LEFT(All_Data[[#This Row],[Invoice (Year+Month)]],4)</f>
        <v>2020</v>
      </c>
      <c r="C94" t="str">
        <f>RIGHT(All_Data[[#This Row],[Invoice (Year+Month)]],2)</f>
        <v>01</v>
      </c>
      <c r="D94" t="s">
        <v>9</v>
      </c>
      <c r="E94">
        <v>102294</v>
      </c>
      <c r="F94" t="s">
        <v>17</v>
      </c>
      <c r="G94" t="s">
        <v>13</v>
      </c>
      <c r="H94" t="s">
        <v>16</v>
      </c>
      <c r="I94">
        <v>4250063</v>
      </c>
      <c r="J94">
        <v>2000</v>
      </c>
      <c r="K94" s="1">
        <v>60</v>
      </c>
      <c r="L94" s="1">
        <v>16.579999999999998</v>
      </c>
      <c r="M94" s="1">
        <f>All_Data[[#This Row],[EUR Sales Amount]]-All_Data[[#This Row],[EUR Cost Amount]]</f>
        <v>43.42</v>
      </c>
      <c r="N94">
        <f>IF(All_Data[[#This Row],[Order Line Quantity]]&lt;0,1,0)</f>
        <v>0</v>
      </c>
      <c r="O94" s="1" t="str">
        <f>All_Data[[#This Row],[Tier2 Description]]&amp;All_Data[[#This Row],[Order No]]</f>
        <v>WRITING4250063</v>
      </c>
    </row>
    <row r="95" spans="1:15" x14ac:dyDescent="0.35">
      <c r="A95">
        <v>202001</v>
      </c>
      <c r="B95" t="str">
        <f>LEFT(All_Data[[#This Row],[Invoice (Year+Month)]],4)</f>
        <v>2020</v>
      </c>
      <c r="C95" t="str">
        <f>RIGHT(All_Data[[#This Row],[Invoice (Year+Month)]],2)</f>
        <v>01</v>
      </c>
      <c r="D95" t="s">
        <v>9</v>
      </c>
      <c r="E95">
        <v>102294</v>
      </c>
      <c r="F95" t="s">
        <v>17</v>
      </c>
      <c r="G95" t="s">
        <v>26</v>
      </c>
      <c r="H95" t="s">
        <v>44</v>
      </c>
      <c r="I95">
        <v>4247549</v>
      </c>
      <c r="J95">
        <v>2000</v>
      </c>
      <c r="K95" s="1">
        <v>1160</v>
      </c>
      <c r="L95" s="1">
        <v>1032.26</v>
      </c>
      <c r="M95" s="1">
        <f>All_Data[[#This Row],[EUR Sales Amount]]-All_Data[[#This Row],[EUR Cost Amount]]</f>
        <v>127.74000000000001</v>
      </c>
      <c r="N95">
        <f>IF(All_Data[[#This Row],[Order Line Quantity]]&lt;0,1,0)</f>
        <v>0</v>
      </c>
      <c r="O95" s="1" t="str">
        <f>All_Data[[#This Row],[Tier2 Description]]&amp;All_Data[[#This Row],[Order No]]</f>
        <v>HBA4247549</v>
      </c>
    </row>
    <row r="96" spans="1:15" x14ac:dyDescent="0.35">
      <c r="A96">
        <v>202001</v>
      </c>
      <c r="B96" t="str">
        <f>LEFT(All_Data[[#This Row],[Invoice (Year+Month)]],4)</f>
        <v>2020</v>
      </c>
      <c r="C96" t="str">
        <f>RIGHT(All_Data[[#This Row],[Invoice (Year+Month)]],2)</f>
        <v>01</v>
      </c>
      <c r="D96" t="s">
        <v>9</v>
      </c>
      <c r="E96">
        <v>102294</v>
      </c>
      <c r="F96" t="s">
        <v>17</v>
      </c>
      <c r="G96" t="s">
        <v>22</v>
      </c>
      <c r="H96" t="s">
        <v>35</v>
      </c>
      <c r="I96">
        <v>4250063</v>
      </c>
      <c r="J96">
        <v>2004</v>
      </c>
      <c r="K96" s="1">
        <v>560</v>
      </c>
      <c r="L96" s="1">
        <v>55.76</v>
      </c>
      <c r="M96" s="1">
        <f>All_Data[[#This Row],[EUR Sales Amount]]-All_Data[[#This Row],[EUR Cost Amount]]</f>
        <v>504.24</v>
      </c>
      <c r="N96">
        <f>IF(All_Data[[#This Row],[Order Line Quantity]]&lt;0,1,0)</f>
        <v>0</v>
      </c>
      <c r="O96" s="1" t="str">
        <f>All_Data[[#This Row],[Tier2 Description]]&amp;All_Data[[#This Row],[Order No]]</f>
        <v>DECORATION CHARGES4250063</v>
      </c>
    </row>
    <row r="97" spans="1:15" x14ac:dyDescent="0.35">
      <c r="A97">
        <v>202001</v>
      </c>
      <c r="B97" t="str">
        <f>LEFT(All_Data[[#This Row],[Invoice (Year+Month)]],4)</f>
        <v>2020</v>
      </c>
      <c r="C97" t="str">
        <f>RIGHT(All_Data[[#This Row],[Invoice (Year+Month)]],2)</f>
        <v>01</v>
      </c>
      <c r="D97" t="s">
        <v>9</v>
      </c>
      <c r="E97">
        <v>102294</v>
      </c>
      <c r="F97" t="s">
        <v>17</v>
      </c>
      <c r="G97" t="s">
        <v>22</v>
      </c>
      <c r="H97" t="s">
        <v>45</v>
      </c>
      <c r="I97">
        <v>4251322</v>
      </c>
      <c r="J97">
        <v>4032</v>
      </c>
      <c r="K97" s="1">
        <v>2419.1999999999998</v>
      </c>
      <c r="L97" s="1">
        <v>1960.98</v>
      </c>
      <c r="M97" s="1">
        <f>All_Data[[#This Row],[EUR Sales Amount]]-All_Data[[#This Row],[EUR Cost Amount]]</f>
        <v>458.2199999999998</v>
      </c>
      <c r="N97">
        <f>IF(All_Data[[#This Row],[Order Line Quantity]]&lt;0,1,0)</f>
        <v>0</v>
      </c>
      <c r="O97" s="1" t="str">
        <f>All_Data[[#This Row],[Tier2 Description]]&amp;All_Data[[#This Row],[Order No]]</f>
        <v>NONWEARABLES OTHERS4251322</v>
      </c>
    </row>
    <row r="98" spans="1:15" x14ac:dyDescent="0.35">
      <c r="A98">
        <v>202001</v>
      </c>
      <c r="B98" t="str">
        <f>LEFT(All_Data[[#This Row],[Invoice (Year+Month)]],4)</f>
        <v>2020</v>
      </c>
      <c r="C98" t="str">
        <f>RIGHT(All_Data[[#This Row],[Invoice (Year+Month)]],2)</f>
        <v>01</v>
      </c>
      <c r="D98" t="s">
        <v>9</v>
      </c>
      <c r="E98">
        <v>102628</v>
      </c>
      <c r="F98" t="s">
        <v>10</v>
      </c>
      <c r="G98" t="s">
        <v>18</v>
      </c>
      <c r="H98" t="s">
        <v>20</v>
      </c>
      <c r="I98">
        <v>4253634</v>
      </c>
      <c r="J98">
        <v>2</v>
      </c>
      <c r="K98" s="1">
        <v>24.8</v>
      </c>
      <c r="L98" s="1">
        <v>10.32</v>
      </c>
      <c r="M98" s="1">
        <f>All_Data[[#This Row],[EUR Sales Amount]]-All_Data[[#This Row],[EUR Cost Amount]]</f>
        <v>14.48</v>
      </c>
      <c r="N98">
        <f>IF(All_Data[[#This Row],[Order Line Quantity]]&lt;0,1,0)</f>
        <v>0</v>
      </c>
      <c r="O98" s="1" t="str">
        <f>All_Data[[#This Row],[Tier2 Description]]&amp;All_Data[[#This Row],[Order No]]</f>
        <v>POLOS4253634</v>
      </c>
    </row>
    <row r="99" spans="1:15" x14ac:dyDescent="0.35">
      <c r="A99">
        <v>202001</v>
      </c>
      <c r="B99" t="str">
        <f>LEFT(All_Data[[#This Row],[Invoice (Year+Month)]],4)</f>
        <v>2020</v>
      </c>
      <c r="C99" t="str">
        <f>RIGHT(All_Data[[#This Row],[Invoice (Year+Month)]],2)</f>
        <v>01</v>
      </c>
      <c r="D99" t="s">
        <v>9</v>
      </c>
      <c r="E99">
        <v>102628</v>
      </c>
      <c r="F99" t="s">
        <v>10</v>
      </c>
      <c r="G99" t="s">
        <v>18</v>
      </c>
      <c r="H99" t="s">
        <v>21</v>
      </c>
      <c r="I99">
        <v>4253634</v>
      </c>
      <c r="J99">
        <v>2</v>
      </c>
      <c r="K99" s="1">
        <v>9.42</v>
      </c>
      <c r="L99" s="1">
        <v>4.5599999999999996</v>
      </c>
      <c r="M99" s="1">
        <f>All_Data[[#This Row],[EUR Sales Amount]]-All_Data[[#This Row],[EUR Cost Amount]]</f>
        <v>4.8600000000000003</v>
      </c>
      <c r="N99">
        <f>IF(All_Data[[#This Row],[Order Line Quantity]]&lt;0,1,0)</f>
        <v>0</v>
      </c>
      <c r="O99" s="1" t="str">
        <f>All_Data[[#This Row],[Tier2 Description]]&amp;All_Data[[#This Row],[Order No]]</f>
        <v>T-SHIRTS &amp; ACTIVE TOPS4253634</v>
      </c>
    </row>
    <row r="100" spans="1:15" x14ac:dyDescent="0.35">
      <c r="A100">
        <v>202001</v>
      </c>
      <c r="B100" t="str">
        <f>LEFT(All_Data[[#This Row],[Invoice (Year+Month)]],4)</f>
        <v>2020</v>
      </c>
      <c r="C100" t="str">
        <f>RIGHT(All_Data[[#This Row],[Invoice (Year+Month)]],2)</f>
        <v>01</v>
      </c>
      <c r="D100" t="s">
        <v>9</v>
      </c>
      <c r="E100">
        <v>103010</v>
      </c>
      <c r="F100" t="s">
        <v>17</v>
      </c>
      <c r="G100" t="s">
        <v>11</v>
      </c>
      <c r="H100" t="s">
        <v>12</v>
      </c>
      <c r="I100">
        <v>4256113</v>
      </c>
      <c r="J100">
        <v>400</v>
      </c>
      <c r="K100" s="1">
        <v>4800</v>
      </c>
      <c r="L100" s="1">
        <v>3509.98</v>
      </c>
      <c r="M100" s="1">
        <f>All_Data[[#This Row],[EUR Sales Amount]]-All_Data[[#This Row],[EUR Cost Amount]]</f>
        <v>1290.02</v>
      </c>
      <c r="N100">
        <f>IF(All_Data[[#This Row],[Order Line Quantity]]&lt;0,1,0)</f>
        <v>0</v>
      </c>
      <c r="O100" s="1" t="str">
        <f>All_Data[[#This Row],[Tier2 Description]]&amp;All_Data[[#This Row],[Order No]]</f>
        <v>BUSINESS CASES4256113</v>
      </c>
    </row>
    <row r="101" spans="1:15" x14ac:dyDescent="0.35">
      <c r="A101">
        <v>202001</v>
      </c>
      <c r="B101" t="str">
        <f>LEFT(All_Data[[#This Row],[Invoice (Year+Month)]],4)</f>
        <v>2020</v>
      </c>
      <c r="C101" t="str">
        <f>RIGHT(All_Data[[#This Row],[Invoice (Year+Month)]],2)</f>
        <v>01</v>
      </c>
      <c r="D101" t="s">
        <v>9</v>
      </c>
      <c r="E101">
        <v>103010</v>
      </c>
      <c r="F101" t="s">
        <v>17</v>
      </c>
      <c r="G101" t="s">
        <v>11</v>
      </c>
      <c r="H101" t="s">
        <v>46</v>
      </c>
      <c r="I101">
        <v>4250510</v>
      </c>
      <c r="J101">
        <v>50</v>
      </c>
      <c r="K101" s="1">
        <v>459</v>
      </c>
      <c r="L101" s="1">
        <v>192.42</v>
      </c>
      <c r="M101" s="1">
        <f>All_Data[[#This Row],[EUR Sales Amount]]-All_Data[[#This Row],[EUR Cost Amount]]</f>
        <v>266.58000000000004</v>
      </c>
      <c r="N101">
        <f>IF(All_Data[[#This Row],[Order Line Quantity]]&lt;0,1,0)</f>
        <v>0</v>
      </c>
      <c r="O101" s="1" t="str">
        <f>All_Data[[#This Row],[Tier2 Description]]&amp;All_Data[[#This Row],[Order No]]</f>
        <v>DUFFELS4250510</v>
      </c>
    </row>
    <row r="102" spans="1:15" x14ac:dyDescent="0.35">
      <c r="A102">
        <v>202001</v>
      </c>
      <c r="B102" t="str">
        <f>LEFT(All_Data[[#This Row],[Invoice (Year+Month)]],4)</f>
        <v>2020</v>
      </c>
      <c r="C102" t="str">
        <f>RIGHT(All_Data[[#This Row],[Invoice (Year+Month)]],2)</f>
        <v>01</v>
      </c>
      <c r="D102" t="s">
        <v>9</v>
      </c>
      <c r="E102">
        <v>103010</v>
      </c>
      <c r="F102" t="s">
        <v>17</v>
      </c>
      <c r="G102" t="s">
        <v>13</v>
      </c>
      <c r="H102" t="s">
        <v>15</v>
      </c>
      <c r="I102">
        <v>4250513</v>
      </c>
      <c r="J102">
        <v>200</v>
      </c>
      <c r="K102" s="1">
        <v>582</v>
      </c>
      <c r="L102" s="1">
        <v>260.06</v>
      </c>
      <c r="M102" s="1">
        <f>All_Data[[#This Row],[EUR Sales Amount]]-All_Data[[#This Row],[EUR Cost Amount]]</f>
        <v>321.94</v>
      </c>
      <c r="N102">
        <f>IF(All_Data[[#This Row],[Order Line Quantity]]&lt;0,1,0)</f>
        <v>0</v>
      </c>
      <c r="O102" s="1" t="str">
        <f>All_Data[[#This Row],[Tier2 Description]]&amp;All_Data[[#This Row],[Order No]]</f>
        <v>UMBRELLAS4250513</v>
      </c>
    </row>
    <row r="103" spans="1:15" x14ac:dyDescent="0.35">
      <c r="A103">
        <v>202001</v>
      </c>
      <c r="B103" t="str">
        <f>LEFT(All_Data[[#This Row],[Invoice (Year+Month)]],4)</f>
        <v>2020</v>
      </c>
      <c r="C103" t="str">
        <f>RIGHT(All_Data[[#This Row],[Invoice (Year+Month)]],2)</f>
        <v>01</v>
      </c>
      <c r="D103" t="s">
        <v>9</v>
      </c>
      <c r="E103">
        <v>103010</v>
      </c>
      <c r="F103" t="s">
        <v>17</v>
      </c>
      <c r="G103" t="s">
        <v>22</v>
      </c>
      <c r="H103" t="s">
        <v>35</v>
      </c>
      <c r="I103">
        <v>4250510</v>
      </c>
      <c r="J103">
        <v>54</v>
      </c>
      <c r="K103" s="1">
        <v>254</v>
      </c>
      <c r="L103" s="1">
        <v>31.88</v>
      </c>
      <c r="M103" s="1">
        <f>All_Data[[#This Row],[EUR Sales Amount]]-All_Data[[#This Row],[EUR Cost Amount]]</f>
        <v>222.12</v>
      </c>
      <c r="N103">
        <f>IF(All_Data[[#This Row],[Order Line Quantity]]&lt;0,1,0)</f>
        <v>0</v>
      </c>
      <c r="O103" s="1" t="str">
        <f>All_Data[[#This Row],[Tier2 Description]]&amp;All_Data[[#This Row],[Order No]]</f>
        <v>DECORATION CHARGES4250510</v>
      </c>
    </row>
    <row r="104" spans="1:15" x14ac:dyDescent="0.35">
      <c r="A104">
        <v>202001</v>
      </c>
      <c r="B104" t="str">
        <f>LEFT(All_Data[[#This Row],[Invoice (Year+Month)]],4)</f>
        <v>2020</v>
      </c>
      <c r="C104" t="str">
        <f>RIGHT(All_Data[[#This Row],[Invoice (Year+Month)]],2)</f>
        <v>01</v>
      </c>
      <c r="D104" t="s">
        <v>9</v>
      </c>
      <c r="E104">
        <v>103010</v>
      </c>
      <c r="F104" t="s">
        <v>17</v>
      </c>
      <c r="G104" t="s">
        <v>22</v>
      </c>
      <c r="H104" t="s">
        <v>35</v>
      </c>
      <c r="I104">
        <v>4250513</v>
      </c>
      <c r="J104">
        <v>204</v>
      </c>
      <c r="K104" s="1">
        <v>244</v>
      </c>
      <c r="L104" s="1">
        <v>37.159999999999997</v>
      </c>
      <c r="M104" s="1">
        <f>All_Data[[#This Row],[EUR Sales Amount]]-All_Data[[#This Row],[EUR Cost Amount]]</f>
        <v>206.84</v>
      </c>
      <c r="N104">
        <f>IF(All_Data[[#This Row],[Order Line Quantity]]&lt;0,1,0)</f>
        <v>0</v>
      </c>
      <c r="O104" s="1" t="str">
        <f>All_Data[[#This Row],[Tier2 Description]]&amp;All_Data[[#This Row],[Order No]]</f>
        <v>DECORATION CHARGES4250513</v>
      </c>
    </row>
    <row r="105" spans="1:15" x14ac:dyDescent="0.35">
      <c r="A105">
        <v>202001</v>
      </c>
      <c r="B105" t="str">
        <f>LEFT(All_Data[[#This Row],[Invoice (Year+Month)]],4)</f>
        <v>2020</v>
      </c>
      <c r="C105" t="str">
        <f>RIGHT(All_Data[[#This Row],[Invoice (Year+Month)]],2)</f>
        <v>01</v>
      </c>
      <c r="D105" t="s">
        <v>9</v>
      </c>
      <c r="E105">
        <v>103037</v>
      </c>
      <c r="F105" t="s">
        <v>17</v>
      </c>
      <c r="G105" t="s">
        <v>11</v>
      </c>
      <c r="H105" t="s">
        <v>47</v>
      </c>
      <c r="I105">
        <v>4247078</v>
      </c>
      <c r="J105">
        <v>800</v>
      </c>
      <c r="K105" s="1">
        <v>160</v>
      </c>
      <c r="L105" s="1">
        <v>66.319999999999993</v>
      </c>
      <c r="M105" s="1">
        <f>All_Data[[#This Row],[EUR Sales Amount]]-All_Data[[#This Row],[EUR Cost Amount]]</f>
        <v>93.68</v>
      </c>
      <c r="N105">
        <f>IF(All_Data[[#This Row],[Order Line Quantity]]&lt;0,1,0)</f>
        <v>0</v>
      </c>
      <c r="O105" s="1" t="str">
        <f>All_Data[[#This Row],[Tier2 Description]]&amp;All_Data[[#This Row],[Order No]]</f>
        <v>TRAVEL GIFTS4247078</v>
      </c>
    </row>
    <row r="106" spans="1:15" x14ac:dyDescent="0.35">
      <c r="A106">
        <v>202001</v>
      </c>
      <c r="B106" t="str">
        <f>LEFT(All_Data[[#This Row],[Invoice (Year+Month)]],4)</f>
        <v>2020</v>
      </c>
      <c r="C106" t="str">
        <f>RIGHT(All_Data[[#This Row],[Invoice (Year+Month)]],2)</f>
        <v>01</v>
      </c>
      <c r="D106" t="s">
        <v>9</v>
      </c>
      <c r="E106">
        <v>103037</v>
      </c>
      <c r="F106" t="s">
        <v>17</v>
      </c>
      <c r="G106" t="s">
        <v>22</v>
      </c>
      <c r="H106" t="s">
        <v>35</v>
      </c>
      <c r="I106">
        <v>4247078</v>
      </c>
      <c r="J106">
        <v>802</v>
      </c>
      <c r="K106" s="1">
        <v>422</v>
      </c>
      <c r="L106" s="1">
        <v>24.02</v>
      </c>
      <c r="M106" s="1">
        <f>All_Data[[#This Row],[EUR Sales Amount]]-All_Data[[#This Row],[EUR Cost Amount]]</f>
        <v>397.98</v>
      </c>
      <c r="N106">
        <f>IF(All_Data[[#This Row],[Order Line Quantity]]&lt;0,1,0)</f>
        <v>0</v>
      </c>
      <c r="O106" s="1" t="str">
        <f>All_Data[[#This Row],[Tier2 Description]]&amp;All_Data[[#This Row],[Order No]]</f>
        <v>DECORATION CHARGES4247078</v>
      </c>
    </row>
    <row r="107" spans="1:15" x14ac:dyDescent="0.35">
      <c r="A107">
        <v>202001</v>
      </c>
      <c r="B107" t="str">
        <f>LEFT(All_Data[[#This Row],[Invoice (Year+Month)]],4)</f>
        <v>2020</v>
      </c>
      <c r="C107" t="str">
        <f>RIGHT(All_Data[[#This Row],[Invoice (Year+Month)]],2)</f>
        <v>01</v>
      </c>
      <c r="D107" t="s">
        <v>9</v>
      </c>
      <c r="E107">
        <v>103205</v>
      </c>
      <c r="F107" t="s">
        <v>17</v>
      </c>
      <c r="G107" t="s">
        <v>11</v>
      </c>
      <c r="H107" t="s">
        <v>38</v>
      </c>
      <c r="I107">
        <v>4257857</v>
      </c>
      <c r="J107">
        <v>2</v>
      </c>
      <c r="K107" s="1">
        <v>58.62</v>
      </c>
      <c r="L107" s="1">
        <v>27.72</v>
      </c>
      <c r="M107" s="1">
        <f>All_Data[[#This Row],[EUR Sales Amount]]-All_Data[[#This Row],[EUR Cost Amount]]</f>
        <v>30.9</v>
      </c>
      <c r="N107">
        <f>IF(All_Data[[#This Row],[Order Line Quantity]]&lt;0,1,0)</f>
        <v>0</v>
      </c>
      <c r="O107" s="1" t="str">
        <f>All_Data[[#This Row],[Tier2 Description]]&amp;All_Data[[#This Row],[Order No]]</f>
        <v>BACKPACKS4257857</v>
      </c>
    </row>
    <row r="108" spans="1:15" x14ac:dyDescent="0.35">
      <c r="A108">
        <v>202001</v>
      </c>
      <c r="B108" t="str">
        <f>LEFT(All_Data[[#This Row],[Invoice (Year+Month)]],4)</f>
        <v>2020</v>
      </c>
      <c r="C108" t="str">
        <f>RIGHT(All_Data[[#This Row],[Invoice (Year+Month)]],2)</f>
        <v>01</v>
      </c>
      <c r="D108" t="s">
        <v>9</v>
      </c>
      <c r="E108">
        <v>103205</v>
      </c>
      <c r="F108" t="s">
        <v>17</v>
      </c>
      <c r="G108" t="s">
        <v>11</v>
      </c>
      <c r="H108" t="s">
        <v>12</v>
      </c>
      <c r="I108">
        <v>4257857</v>
      </c>
      <c r="J108">
        <v>4</v>
      </c>
      <c r="K108" s="1">
        <v>101.28</v>
      </c>
      <c r="L108" s="1">
        <v>38.700000000000003</v>
      </c>
      <c r="M108" s="1">
        <f>All_Data[[#This Row],[EUR Sales Amount]]-All_Data[[#This Row],[EUR Cost Amount]]</f>
        <v>62.58</v>
      </c>
      <c r="N108">
        <f>IF(All_Data[[#This Row],[Order Line Quantity]]&lt;0,1,0)</f>
        <v>0</v>
      </c>
      <c r="O108" s="1" t="str">
        <f>All_Data[[#This Row],[Tier2 Description]]&amp;All_Data[[#This Row],[Order No]]</f>
        <v>BUSINESS CASES4257857</v>
      </c>
    </row>
    <row r="109" spans="1:15" x14ac:dyDescent="0.35">
      <c r="A109">
        <v>202001</v>
      </c>
      <c r="B109" t="str">
        <f>LEFT(All_Data[[#This Row],[Invoice (Year+Month)]],4)</f>
        <v>2020</v>
      </c>
      <c r="C109" t="str">
        <f>RIGHT(All_Data[[#This Row],[Invoice (Year+Month)]],2)</f>
        <v>01</v>
      </c>
      <c r="D109" t="s">
        <v>9</v>
      </c>
      <c r="E109">
        <v>103205</v>
      </c>
      <c r="F109" t="s">
        <v>17</v>
      </c>
      <c r="G109" t="s">
        <v>32</v>
      </c>
      <c r="H109" t="s">
        <v>33</v>
      </c>
      <c r="I109">
        <v>4257857</v>
      </c>
      <c r="J109">
        <v>4</v>
      </c>
      <c r="K109" s="1">
        <v>40.479999999999997</v>
      </c>
      <c r="L109" s="1">
        <v>18.66</v>
      </c>
      <c r="M109" s="1">
        <f>All_Data[[#This Row],[EUR Sales Amount]]-All_Data[[#This Row],[EUR Cost Amount]]</f>
        <v>21.819999999999997</v>
      </c>
      <c r="N109">
        <f>IF(All_Data[[#This Row],[Order Line Quantity]]&lt;0,1,0)</f>
        <v>0</v>
      </c>
      <c r="O109" s="1" t="str">
        <f>All_Data[[#This Row],[Tier2 Description]]&amp;All_Data[[#This Row],[Order No]]</f>
        <v>SPORT BOTTLES4257857</v>
      </c>
    </row>
    <row r="110" spans="1:15" x14ac:dyDescent="0.35">
      <c r="A110">
        <v>202001</v>
      </c>
      <c r="B110" t="str">
        <f>LEFT(All_Data[[#This Row],[Invoice (Year+Month)]],4)</f>
        <v>2020</v>
      </c>
      <c r="C110" t="str">
        <f>RIGHT(All_Data[[#This Row],[Invoice (Year+Month)]],2)</f>
        <v>01</v>
      </c>
      <c r="D110" t="s">
        <v>9</v>
      </c>
      <c r="E110">
        <v>103205</v>
      </c>
      <c r="F110" t="s">
        <v>17</v>
      </c>
      <c r="G110" t="s">
        <v>13</v>
      </c>
      <c r="H110" t="s">
        <v>15</v>
      </c>
      <c r="I110">
        <v>4251199</v>
      </c>
      <c r="J110">
        <v>100</v>
      </c>
      <c r="K110" s="1">
        <v>325</v>
      </c>
      <c r="L110" s="1">
        <v>147.97999999999999</v>
      </c>
      <c r="M110" s="1">
        <f>All_Data[[#This Row],[EUR Sales Amount]]-All_Data[[#This Row],[EUR Cost Amount]]</f>
        <v>177.02</v>
      </c>
      <c r="N110">
        <f>IF(All_Data[[#This Row],[Order Line Quantity]]&lt;0,1,0)</f>
        <v>0</v>
      </c>
      <c r="O110" s="1" t="str">
        <f>All_Data[[#This Row],[Tier2 Description]]&amp;All_Data[[#This Row],[Order No]]</f>
        <v>UMBRELLAS4251199</v>
      </c>
    </row>
    <row r="111" spans="1:15" x14ac:dyDescent="0.35">
      <c r="A111">
        <v>202001</v>
      </c>
      <c r="B111" t="str">
        <f>LEFT(All_Data[[#This Row],[Invoice (Year+Month)]],4)</f>
        <v>2020</v>
      </c>
      <c r="C111" t="str">
        <f>RIGHT(All_Data[[#This Row],[Invoice (Year+Month)]],2)</f>
        <v>01</v>
      </c>
      <c r="D111" t="s">
        <v>9</v>
      </c>
      <c r="E111">
        <v>103205</v>
      </c>
      <c r="F111" t="s">
        <v>17</v>
      </c>
      <c r="G111" t="s">
        <v>13</v>
      </c>
      <c r="H111" t="s">
        <v>16</v>
      </c>
      <c r="I111">
        <v>4257857</v>
      </c>
      <c r="J111">
        <v>2</v>
      </c>
      <c r="K111" s="1">
        <v>24.94</v>
      </c>
      <c r="L111" s="1">
        <v>16.62</v>
      </c>
      <c r="M111" s="1">
        <f>All_Data[[#This Row],[EUR Sales Amount]]-All_Data[[#This Row],[EUR Cost Amount]]</f>
        <v>8.32</v>
      </c>
      <c r="N111">
        <f>IF(All_Data[[#This Row],[Order Line Quantity]]&lt;0,1,0)</f>
        <v>0</v>
      </c>
      <c r="O111" s="1" t="str">
        <f>All_Data[[#This Row],[Tier2 Description]]&amp;All_Data[[#This Row],[Order No]]</f>
        <v>WRITING4257857</v>
      </c>
    </row>
    <row r="112" spans="1:15" x14ac:dyDescent="0.35">
      <c r="A112">
        <v>202001</v>
      </c>
      <c r="B112" t="str">
        <f>LEFT(All_Data[[#This Row],[Invoice (Year+Month)]],4)</f>
        <v>2020</v>
      </c>
      <c r="C112" t="str">
        <f>RIGHT(All_Data[[#This Row],[Invoice (Year+Month)]],2)</f>
        <v>01</v>
      </c>
      <c r="D112" t="s">
        <v>9</v>
      </c>
      <c r="E112">
        <v>103205</v>
      </c>
      <c r="F112" t="s">
        <v>17</v>
      </c>
      <c r="G112" t="s">
        <v>22</v>
      </c>
      <c r="H112" t="s">
        <v>35</v>
      </c>
      <c r="I112">
        <v>4251199</v>
      </c>
      <c r="J112">
        <v>304</v>
      </c>
      <c r="K112" s="1">
        <v>314</v>
      </c>
      <c r="L112" s="1">
        <v>42.16</v>
      </c>
      <c r="M112" s="1">
        <f>All_Data[[#This Row],[EUR Sales Amount]]-All_Data[[#This Row],[EUR Cost Amount]]</f>
        <v>271.84000000000003</v>
      </c>
      <c r="N112">
        <f>IF(All_Data[[#This Row],[Order Line Quantity]]&lt;0,1,0)</f>
        <v>0</v>
      </c>
      <c r="O112" s="1" t="str">
        <f>All_Data[[#This Row],[Tier2 Description]]&amp;All_Data[[#This Row],[Order No]]</f>
        <v>DECORATION CHARGES4251199</v>
      </c>
    </row>
    <row r="113" spans="1:15" x14ac:dyDescent="0.35">
      <c r="A113">
        <v>202001</v>
      </c>
      <c r="B113" t="str">
        <f>LEFT(All_Data[[#This Row],[Invoice (Year+Month)]],4)</f>
        <v>2020</v>
      </c>
      <c r="C113" t="str">
        <f>RIGHT(All_Data[[#This Row],[Invoice (Year+Month)]],2)</f>
        <v>01</v>
      </c>
      <c r="D113" t="s">
        <v>9</v>
      </c>
      <c r="E113">
        <v>110451</v>
      </c>
      <c r="F113" t="s">
        <v>10</v>
      </c>
      <c r="G113" t="s">
        <v>11</v>
      </c>
      <c r="H113" t="s">
        <v>46</v>
      </c>
      <c r="I113">
        <v>4258035</v>
      </c>
      <c r="J113">
        <v>20</v>
      </c>
      <c r="K113" s="1">
        <v>239</v>
      </c>
      <c r="L113" s="1">
        <v>76.34</v>
      </c>
      <c r="M113" s="1">
        <f>All_Data[[#This Row],[EUR Sales Amount]]-All_Data[[#This Row],[EUR Cost Amount]]</f>
        <v>162.66</v>
      </c>
      <c r="N113">
        <f>IF(All_Data[[#This Row],[Order Line Quantity]]&lt;0,1,0)</f>
        <v>0</v>
      </c>
      <c r="O113" s="1" t="str">
        <f>All_Data[[#This Row],[Tier2 Description]]&amp;All_Data[[#This Row],[Order No]]</f>
        <v>DUFFELS4258035</v>
      </c>
    </row>
    <row r="114" spans="1:15" x14ac:dyDescent="0.35">
      <c r="A114">
        <v>202001</v>
      </c>
      <c r="B114" t="str">
        <f>LEFT(All_Data[[#This Row],[Invoice (Year+Month)]],4)</f>
        <v>2020</v>
      </c>
      <c r="C114" t="str">
        <f>RIGHT(All_Data[[#This Row],[Invoice (Year+Month)]],2)</f>
        <v>01</v>
      </c>
      <c r="D114" t="s">
        <v>9</v>
      </c>
      <c r="E114">
        <v>110641</v>
      </c>
      <c r="F114" t="s">
        <v>17</v>
      </c>
      <c r="G114" t="s">
        <v>48</v>
      </c>
      <c r="H114" t="s">
        <v>48</v>
      </c>
      <c r="I114">
        <v>4258817</v>
      </c>
      <c r="J114">
        <v>60</v>
      </c>
      <c r="K114" s="1">
        <v>71.400000000000006</v>
      </c>
      <c r="L114" s="1">
        <v>66.819999999999993</v>
      </c>
      <c r="M114" s="1">
        <f>All_Data[[#This Row],[EUR Sales Amount]]-All_Data[[#This Row],[EUR Cost Amount]]</f>
        <v>4.5800000000000125</v>
      </c>
      <c r="N114">
        <f>IF(All_Data[[#This Row],[Order Line Quantity]]&lt;0,1,0)</f>
        <v>0</v>
      </c>
      <c r="O114" s="1" t="str">
        <f>All_Data[[#This Row],[Tier2 Description]]&amp;All_Data[[#This Row],[Order No]]</f>
        <v>HEADWEAR4258817</v>
      </c>
    </row>
    <row r="115" spans="1:15" x14ac:dyDescent="0.35">
      <c r="A115">
        <v>202001</v>
      </c>
      <c r="B115" t="str">
        <f>LEFT(All_Data[[#This Row],[Invoice (Year+Month)]],4)</f>
        <v>2020</v>
      </c>
      <c r="C115" t="str">
        <f>RIGHT(All_Data[[#This Row],[Invoice (Year+Month)]],2)</f>
        <v>01</v>
      </c>
      <c r="D115" t="s">
        <v>9</v>
      </c>
      <c r="E115">
        <v>110641</v>
      </c>
      <c r="F115" t="s">
        <v>17</v>
      </c>
      <c r="G115" t="s">
        <v>13</v>
      </c>
      <c r="H115" t="s">
        <v>16</v>
      </c>
      <c r="I115">
        <v>4254165</v>
      </c>
      <c r="J115">
        <v>2000</v>
      </c>
      <c r="K115" s="1">
        <v>200</v>
      </c>
      <c r="L115" s="1">
        <v>96.42</v>
      </c>
      <c r="M115" s="1">
        <f>All_Data[[#This Row],[EUR Sales Amount]]-All_Data[[#This Row],[EUR Cost Amount]]</f>
        <v>103.58</v>
      </c>
      <c r="N115">
        <f>IF(All_Data[[#This Row],[Order Line Quantity]]&lt;0,1,0)</f>
        <v>0</v>
      </c>
      <c r="O115" s="1" t="str">
        <f>All_Data[[#This Row],[Tier2 Description]]&amp;All_Data[[#This Row],[Order No]]</f>
        <v>WRITING4254165</v>
      </c>
    </row>
    <row r="116" spans="1:15" x14ac:dyDescent="0.35">
      <c r="A116">
        <v>202001</v>
      </c>
      <c r="B116" t="str">
        <f>LEFT(All_Data[[#This Row],[Invoice (Year+Month)]],4)</f>
        <v>2020</v>
      </c>
      <c r="C116" t="str">
        <f>RIGHT(All_Data[[#This Row],[Invoice (Year+Month)]],2)</f>
        <v>01</v>
      </c>
      <c r="D116" t="s">
        <v>9</v>
      </c>
      <c r="E116">
        <v>110641</v>
      </c>
      <c r="F116" t="s">
        <v>17</v>
      </c>
      <c r="G116" t="s">
        <v>18</v>
      </c>
      <c r="H116" t="s">
        <v>19</v>
      </c>
      <c r="I116">
        <v>4258817</v>
      </c>
      <c r="J116">
        <v>60</v>
      </c>
      <c r="K116" s="1">
        <v>690</v>
      </c>
      <c r="L116" s="1">
        <v>292.12</v>
      </c>
      <c r="M116" s="1">
        <f>All_Data[[#This Row],[EUR Sales Amount]]-All_Data[[#This Row],[EUR Cost Amount]]</f>
        <v>397.88</v>
      </c>
      <c r="N116">
        <f>IF(All_Data[[#This Row],[Order Line Quantity]]&lt;0,1,0)</f>
        <v>0</v>
      </c>
      <c r="O116" s="1" t="str">
        <f>All_Data[[#This Row],[Tier2 Description]]&amp;All_Data[[#This Row],[Order No]]</f>
        <v>FLEECE &amp; KNITS4258817</v>
      </c>
    </row>
    <row r="117" spans="1:15" x14ac:dyDescent="0.35">
      <c r="A117">
        <v>202001</v>
      </c>
      <c r="B117" t="str">
        <f>LEFT(All_Data[[#This Row],[Invoice (Year+Month)]],4)</f>
        <v>2020</v>
      </c>
      <c r="C117" t="str">
        <f>RIGHT(All_Data[[#This Row],[Invoice (Year+Month)]],2)</f>
        <v>01</v>
      </c>
      <c r="D117" t="s">
        <v>9</v>
      </c>
      <c r="E117">
        <v>110641</v>
      </c>
      <c r="F117" t="s">
        <v>17</v>
      </c>
      <c r="G117" t="s">
        <v>18</v>
      </c>
      <c r="H117" t="s">
        <v>21</v>
      </c>
      <c r="I117">
        <v>4258817</v>
      </c>
      <c r="J117">
        <v>120</v>
      </c>
      <c r="K117" s="1">
        <v>541.20000000000005</v>
      </c>
      <c r="L117" s="1">
        <v>275.74</v>
      </c>
      <c r="M117" s="1">
        <f>All_Data[[#This Row],[EUR Sales Amount]]-All_Data[[#This Row],[EUR Cost Amount]]</f>
        <v>265.46000000000004</v>
      </c>
      <c r="N117">
        <f>IF(All_Data[[#This Row],[Order Line Quantity]]&lt;0,1,0)</f>
        <v>0</v>
      </c>
      <c r="O117" s="1" t="str">
        <f>All_Data[[#This Row],[Tier2 Description]]&amp;All_Data[[#This Row],[Order No]]</f>
        <v>T-SHIRTS &amp; ACTIVE TOPS4258817</v>
      </c>
    </row>
    <row r="118" spans="1:15" x14ac:dyDescent="0.35">
      <c r="A118">
        <v>202001</v>
      </c>
      <c r="B118" t="str">
        <f>LEFT(All_Data[[#This Row],[Invoice (Year+Month)]],4)</f>
        <v>2020</v>
      </c>
      <c r="C118" t="str">
        <f>RIGHT(All_Data[[#This Row],[Invoice (Year+Month)]],2)</f>
        <v>01</v>
      </c>
      <c r="D118" t="s">
        <v>9</v>
      </c>
      <c r="E118">
        <v>110641</v>
      </c>
      <c r="F118" t="s">
        <v>17</v>
      </c>
      <c r="G118" t="s">
        <v>36</v>
      </c>
      <c r="H118" t="s">
        <v>36</v>
      </c>
      <c r="I118">
        <v>4248504</v>
      </c>
      <c r="J118">
        <v>500</v>
      </c>
      <c r="K118" s="1">
        <v>1050</v>
      </c>
      <c r="L118" s="1">
        <v>950</v>
      </c>
      <c r="M118" s="1">
        <f>All_Data[[#This Row],[EUR Sales Amount]]-All_Data[[#This Row],[EUR Cost Amount]]</f>
        <v>100</v>
      </c>
      <c r="N118">
        <f>IF(All_Data[[#This Row],[Order Line Quantity]]&lt;0,1,0)</f>
        <v>0</v>
      </c>
      <c r="O118" s="1" t="str">
        <f>All_Data[[#This Row],[Tier2 Description]]&amp;All_Data[[#This Row],[Order No]]</f>
        <v>MEMORY4248504</v>
      </c>
    </row>
    <row r="119" spans="1:15" x14ac:dyDescent="0.35">
      <c r="A119">
        <v>202001</v>
      </c>
      <c r="B119" t="str">
        <f>LEFT(All_Data[[#This Row],[Invoice (Year+Month)]],4)</f>
        <v>2020</v>
      </c>
      <c r="C119" t="str">
        <f>RIGHT(All_Data[[#This Row],[Invoice (Year+Month)]],2)</f>
        <v>01</v>
      </c>
      <c r="D119" t="s">
        <v>9</v>
      </c>
      <c r="E119">
        <v>110641</v>
      </c>
      <c r="F119" t="s">
        <v>17</v>
      </c>
      <c r="G119" t="s">
        <v>22</v>
      </c>
      <c r="H119" t="s">
        <v>35</v>
      </c>
      <c r="I119">
        <v>4254165</v>
      </c>
      <c r="J119">
        <v>2002</v>
      </c>
      <c r="K119" s="1">
        <v>510</v>
      </c>
      <c r="L119" s="1">
        <v>60.02</v>
      </c>
      <c r="M119" s="1">
        <f>All_Data[[#This Row],[EUR Sales Amount]]-All_Data[[#This Row],[EUR Cost Amount]]</f>
        <v>449.98</v>
      </c>
      <c r="N119">
        <f>IF(All_Data[[#This Row],[Order Line Quantity]]&lt;0,1,0)</f>
        <v>0</v>
      </c>
      <c r="O119" s="1" t="str">
        <f>All_Data[[#This Row],[Tier2 Description]]&amp;All_Data[[#This Row],[Order No]]</f>
        <v>DECORATION CHARGES4254165</v>
      </c>
    </row>
    <row r="120" spans="1:15" x14ac:dyDescent="0.35">
      <c r="A120">
        <v>202001</v>
      </c>
      <c r="B120" t="str">
        <f>LEFT(All_Data[[#This Row],[Invoice (Year+Month)]],4)</f>
        <v>2020</v>
      </c>
      <c r="C120" t="str">
        <f>RIGHT(All_Data[[#This Row],[Invoice (Year+Month)]],2)</f>
        <v>01</v>
      </c>
      <c r="D120" t="s">
        <v>9</v>
      </c>
      <c r="E120">
        <v>110641</v>
      </c>
      <c r="F120" t="s">
        <v>17</v>
      </c>
      <c r="G120" t="s">
        <v>22</v>
      </c>
      <c r="H120" t="s">
        <v>35</v>
      </c>
      <c r="I120">
        <v>4258817</v>
      </c>
      <c r="J120">
        <v>558</v>
      </c>
      <c r="K120" s="1">
        <v>1351.8</v>
      </c>
      <c r="L120" s="1">
        <v>108.6</v>
      </c>
      <c r="M120" s="1">
        <f>All_Data[[#This Row],[EUR Sales Amount]]-All_Data[[#This Row],[EUR Cost Amount]]</f>
        <v>1243.2</v>
      </c>
      <c r="N120">
        <f>IF(All_Data[[#This Row],[Order Line Quantity]]&lt;0,1,0)</f>
        <v>0</v>
      </c>
      <c r="O120" s="1" t="str">
        <f>All_Data[[#This Row],[Tier2 Description]]&amp;All_Data[[#This Row],[Order No]]</f>
        <v>DECORATION CHARGES4258817</v>
      </c>
    </row>
    <row r="121" spans="1:15" x14ac:dyDescent="0.35">
      <c r="A121">
        <v>202001</v>
      </c>
      <c r="B121" t="str">
        <f>LEFT(All_Data[[#This Row],[Invoice (Year+Month)]],4)</f>
        <v>2020</v>
      </c>
      <c r="C121" t="str">
        <f>RIGHT(All_Data[[#This Row],[Invoice (Year+Month)]],2)</f>
        <v>01</v>
      </c>
      <c r="D121" t="s">
        <v>9</v>
      </c>
      <c r="E121">
        <v>110641</v>
      </c>
      <c r="F121" t="s">
        <v>17</v>
      </c>
      <c r="G121" t="s">
        <v>24</v>
      </c>
      <c r="H121" t="s">
        <v>25</v>
      </c>
      <c r="I121">
        <v>4258817</v>
      </c>
      <c r="J121">
        <v>60</v>
      </c>
      <c r="K121" s="1">
        <v>1494.6</v>
      </c>
      <c r="L121" s="1">
        <v>547.79999999999995</v>
      </c>
      <c r="M121" s="1">
        <f>All_Data[[#This Row],[EUR Sales Amount]]-All_Data[[#This Row],[EUR Cost Amount]]</f>
        <v>946.8</v>
      </c>
      <c r="N121">
        <f>IF(All_Data[[#This Row],[Order Line Quantity]]&lt;0,1,0)</f>
        <v>0</v>
      </c>
      <c r="O121" s="1" t="str">
        <f>All_Data[[#This Row],[Tier2 Description]]&amp;All_Data[[#This Row],[Order No]]</f>
        <v>JACKETS4258817</v>
      </c>
    </row>
    <row r="122" spans="1:15" x14ac:dyDescent="0.35">
      <c r="A122">
        <v>202001</v>
      </c>
      <c r="B122" t="str">
        <f>LEFT(All_Data[[#This Row],[Invoice (Year+Month)]],4)</f>
        <v>2020</v>
      </c>
      <c r="C122" t="str">
        <f>RIGHT(All_Data[[#This Row],[Invoice (Year+Month)]],2)</f>
        <v>01</v>
      </c>
      <c r="D122" t="s">
        <v>9</v>
      </c>
      <c r="E122">
        <v>110641</v>
      </c>
      <c r="F122" t="s">
        <v>17</v>
      </c>
      <c r="G122" t="s">
        <v>29</v>
      </c>
      <c r="H122" t="s">
        <v>31</v>
      </c>
      <c r="I122">
        <v>4232330</v>
      </c>
      <c r="J122">
        <v>200</v>
      </c>
      <c r="K122" s="1">
        <v>766</v>
      </c>
      <c r="L122" s="1">
        <v>538.88</v>
      </c>
      <c r="M122" s="1">
        <f>All_Data[[#This Row],[EUR Sales Amount]]-All_Data[[#This Row],[EUR Cost Amount]]</f>
        <v>227.12</v>
      </c>
      <c r="N122">
        <f>IF(All_Data[[#This Row],[Order Line Quantity]]&lt;0,1,0)</f>
        <v>0</v>
      </c>
      <c r="O122" s="1" t="str">
        <f>All_Data[[#This Row],[Tier2 Description]]&amp;All_Data[[#This Row],[Order No]]</f>
        <v>POWER4232330</v>
      </c>
    </row>
    <row r="123" spans="1:15" x14ac:dyDescent="0.35">
      <c r="A123">
        <v>202001</v>
      </c>
      <c r="B123" t="str">
        <f>LEFT(All_Data[[#This Row],[Invoice (Year+Month)]],4)</f>
        <v>2020</v>
      </c>
      <c r="C123" t="str">
        <f>RIGHT(All_Data[[#This Row],[Invoice (Year+Month)]],2)</f>
        <v>01</v>
      </c>
      <c r="D123" t="s">
        <v>9</v>
      </c>
      <c r="E123">
        <v>110700</v>
      </c>
      <c r="F123" t="s">
        <v>17</v>
      </c>
      <c r="G123" t="s">
        <v>32</v>
      </c>
      <c r="H123" t="s">
        <v>49</v>
      </c>
      <c r="I123">
        <v>4252791</v>
      </c>
      <c r="J123">
        <v>200</v>
      </c>
      <c r="K123" s="1">
        <v>272</v>
      </c>
      <c r="L123" s="1">
        <v>115.04</v>
      </c>
      <c r="M123" s="1">
        <f>All_Data[[#This Row],[EUR Sales Amount]]-All_Data[[#This Row],[EUR Cost Amount]]</f>
        <v>156.95999999999998</v>
      </c>
      <c r="N123">
        <f>IF(All_Data[[#This Row],[Order Line Quantity]]&lt;0,1,0)</f>
        <v>0</v>
      </c>
      <c r="O123" s="1" t="str">
        <f>All_Data[[#This Row],[Tier2 Description]]&amp;All_Data[[#This Row],[Order No]]</f>
        <v>CERAMICS4252791</v>
      </c>
    </row>
    <row r="124" spans="1:15" x14ac:dyDescent="0.35">
      <c r="A124">
        <v>202001</v>
      </c>
      <c r="B124" t="str">
        <f>LEFT(All_Data[[#This Row],[Invoice (Year+Month)]],4)</f>
        <v>2020</v>
      </c>
      <c r="C124" t="str">
        <f>RIGHT(All_Data[[#This Row],[Invoice (Year+Month)]],2)</f>
        <v>01</v>
      </c>
      <c r="D124" t="s">
        <v>9</v>
      </c>
      <c r="E124">
        <v>110700</v>
      </c>
      <c r="F124" t="s">
        <v>17</v>
      </c>
      <c r="G124" t="s">
        <v>32</v>
      </c>
      <c r="H124" t="s">
        <v>33</v>
      </c>
      <c r="I124">
        <v>4252791</v>
      </c>
      <c r="J124">
        <v>200</v>
      </c>
      <c r="K124" s="1">
        <v>1126</v>
      </c>
      <c r="L124" s="1">
        <v>494.72</v>
      </c>
      <c r="M124" s="1">
        <f>All_Data[[#This Row],[EUR Sales Amount]]-All_Data[[#This Row],[EUR Cost Amount]]</f>
        <v>631.28</v>
      </c>
      <c r="N124">
        <f>IF(All_Data[[#This Row],[Order Line Quantity]]&lt;0,1,0)</f>
        <v>0</v>
      </c>
      <c r="O124" s="1" t="str">
        <f>All_Data[[#This Row],[Tier2 Description]]&amp;All_Data[[#This Row],[Order No]]</f>
        <v>SPORT BOTTLES4252791</v>
      </c>
    </row>
    <row r="125" spans="1:15" x14ac:dyDescent="0.35">
      <c r="A125">
        <v>202001</v>
      </c>
      <c r="B125" t="str">
        <f>LEFT(All_Data[[#This Row],[Invoice (Year+Month)]],4)</f>
        <v>2020</v>
      </c>
      <c r="C125" t="str">
        <f>RIGHT(All_Data[[#This Row],[Invoice (Year+Month)]],2)</f>
        <v>01</v>
      </c>
      <c r="D125" t="s">
        <v>9</v>
      </c>
      <c r="E125">
        <v>110700</v>
      </c>
      <c r="F125" t="s">
        <v>17</v>
      </c>
      <c r="G125" t="s">
        <v>32</v>
      </c>
      <c r="H125" t="s">
        <v>33</v>
      </c>
      <c r="I125">
        <v>4252792</v>
      </c>
      <c r="J125">
        <v>100</v>
      </c>
      <c r="K125" s="1">
        <v>323</v>
      </c>
      <c r="L125" s="1">
        <v>83.64</v>
      </c>
      <c r="M125" s="1">
        <f>All_Data[[#This Row],[EUR Sales Amount]]-All_Data[[#This Row],[EUR Cost Amount]]</f>
        <v>239.36</v>
      </c>
      <c r="N125">
        <f>IF(All_Data[[#This Row],[Order Line Quantity]]&lt;0,1,0)</f>
        <v>0</v>
      </c>
      <c r="O125" s="1" t="str">
        <f>All_Data[[#This Row],[Tier2 Description]]&amp;All_Data[[#This Row],[Order No]]</f>
        <v>SPORT BOTTLES4252792</v>
      </c>
    </row>
    <row r="126" spans="1:15" x14ac:dyDescent="0.35">
      <c r="A126">
        <v>202001</v>
      </c>
      <c r="B126" t="str">
        <f>LEFT(All_Data[[#This Row],[Invoice (Year+Month)]],4)</f>
        <v>2020</v>
      </c>
      <c r="C126" t="str">
        <f>RIGHT(All_Data[[#This Row],[Invoice (Year+Month)]],2)</f>
        <v>01</v>
      </c>
      <c r="D126" t="s">
        <v>9</v>
      </c>
      <c r="E126">
        <v>110700</v>
      </c>
      <c r="F126" t="s">
        <v>17</v>
      </c>
      <c r="G126" t="s">
        <v>13</v>
      </c>
      <c r="H126" t="s">
        <v>15</v>
      </c>
      <c r="I126">
        <v>4255510</v>
      </c>
      <c r="J126">
        <v>40</v>
      </c>
      <c r="K126" s="1">
        <v>175.8</v>
      </c>
      <c r="L126" s="1">
        <v>70.42</v>
      </c>
      <c r="M126" s="1">
        <f>All_Data[[#This Row],[EUR Sales Amount]]-All_Data[[#This Row],[EUR Cost Amount]]</f>
        <v>105.38000000000001</v>
      </c>
      <c r="N126">
        <f>IF(All_Data[[#This Row],[Order Line Quantity]]&lt;0,1,0)</f>
        <v>0</v>
      </c>
      <c r="O126" s="1" t="str">
        <f>All_Data[[#This Row],[Tier2 Description]]&amp;All_Data[[#This Row],[Order No]]</f>
        <v>UMBRELLAS4255510</v>
      </c>
    </row>
    <row r="127" spans="1:15" x14ac:dyDescent="0.35">
      <c r="A127">
        <v>202001</v>
      </c>
      <c r="B127" t="str">
        <f>LEFT(All_Data[[#This Row],[Invoice (Year+Month)]],4)</f>
        <v>2020</v>
      </c>
      <c r="C127" t="str">
        <f>RIGHT(All_Data[[#This Row],[Invoice (Year+Month)]],2)</f>
        <v>01</v>
      </c>
      <c r="D127" t="s">
        <v>9</v>
      </c>
      <c r="E127">
        <v>110700</v>
      </c>
      <c r="F127" t="s">
        <v>17</v>
      </c>
      <c r="G127" t="s">
        <v>13</v>
      </c>
      <c r="H127" t="s">
        <v>15</v>
      </c>
      <c r="I127">
        <v>4258453</v>
      </c>
      <c r="J127">
        <v>168</v>
      </c>
      <c r="K127" s="1">
        <v>708.96</v>
      </c>
      <c r="L127" s="1">
        <v>299.36</v>
      </c>
      <c r="M127" s="1">
        <f>All_Data[[#This Row],[EUR Sales Amount]]-All_Data[[#This Row],[EUR Cost Amount]]</f>
        <v>409.6</v>
      </c>
      <c r="N127">
        <f>IF(All_Data[[#This Row],[Order Line Quantity]]&lt;0,1,0)</f>
        <v>0</v>
      </c>
      <c r="O127" s="1" t="str">
        <f>All_Data[[#This Row],[Tier2 Description]]&amp;All_Data[[#This Row],[Order No]]</f>
        <v>UMBRELLAS4258453</v>
      </c>
    </row>
    <row r="128" spans="1:15" x14ac:dyDescent="0.35">
      <c r="A128">
        <v>202001</v>
      </c>
      <c r="B128" t="str">
        <f>LEFT(All_Data[[#This Row],[Invoice (Year+Month)]],4)</f>
        <v>2020</v>
      </c>
      <c r="C128" t="str">
        <f>RIGHT(All_Data[[#This Row],[Invoice (Year+Month)]],2)</f>
        <v>01</v>
      </c>
      <c r="D128" t="s">
        <v>9</v>
      </c>
      <c r="E128">
        <v>110700</v>
      </c>
      <c r="F128" t="s">
        <v>17</v>
      </c>
      <c r="G128" t="s">
        <v>26</v>
      </c>
      <c r="H128" t="s">
        <v>43</v>
      </c>
      <c r="I128">
        <v>4251825</v>
      </c>
      <c r="J128">
        <v>4</v>
      </c>
      <c r="K128" s="1">
        <v>3.2</v>
      </c>
      <c r="L128" s="1">
        <v>1.22</v>
      </c>
      <c r="M128" s="1">
        <f>All_Data[[#This Row],[EUR Sales Amount]]-All_Data[[#This Row],[EUR Cost Amount]]</f>
        <v>1.9800000000000002</v>
      </c>
      <c r="N128">
        <f>IF(All_Data[[#This Row],[Order Line Quantity]]&lt;0,1,0)</f>
        <v>0</v>
      </c>
      <c r="O128" s="1" t="str">
        <f>All_Data[[#This Row],[Tier2 Description]]&amp;All_Data[[#This Row],[Order No]]</f>
        <v>SAFETY AUTO &amp; TOOLS4251825</v>
      </c>
    </row>
    <row r="129" spans="1:15" x14ac:dyDescent="0.35">
      <c r="A129">
        <v>202001</v>
      </c>
      <c r="B129" t="str">
        <f>LEFT(All_Data[[#This Row],[Invoice (Year+Month)]],4)</f>
        <v>2020</v>
      </c>
      <c r="C129" t="str">
        <f>RIGHT(All_Data[[#This Row],[Invoice (Year+Month)]],2)</f>
        <v>01</v>
      </c>
      <c r="D129" t="s">
        <v>9</v>
      </c>
      <c r="E129">
        <v>110700</v>
      </c>
      <c r="F129" t="s">
        <v>17</v>
      </c>
      <c r="G129" t="s">
        <v>22</v>
      </c>
      <c r="H129" t="s">
        <v>35</v>
      </c>
      <c r="I129">
        <v>4252791</v>
      </c>
      <c r="J129">
        <v>408</v>
      </c>
      <c r="K129" s="1">
        <v>658</v>
      </c>
      <c r="L129" s="1">
        <v>88.72</v>
      </c>
      <c r="M129" s="1">
        <f>All_Data[[#This Row],[EUR Sales Amount]]-All_Data[[#This Row],[EUR Cost Amount]]</f>
        <v>569.28</v>
      </c>
      <c r="N129">
        <f>IF(All_Data[[#This Row],[Order Line Quantity]]&lt;0,1,0)</f>
        <v>0</v>
      </c>
      <c r="O129" s="1" t="str">
        <f>All_Data[[#This Row],[Tier2 Description]]&amp;All_Data[[#This Row],[Order No]]</f>
        <v>DECORATION CHARGES4252791</v>
      </c>
    </row>
    <row r="130" spans="1:15" x14ac:dyDescent="0.35">
      <c r="A130">
        <v>202001</v>
      </c>
      <c r="B130" t="str">
        <f>LEFT(All_Data[[#This Row],[Invoice (Year+Month)]],4)</f>
        <v>2020</v>
      </c>
      <c r="C130" t="str">
        <f>RIGHT(All_Data[[#This Row],[Invoice (Year+Month)]],2)</f>
        <v>01</v>
      </c>
      <c r="D130" t="s">
        <v>9</v>
      </c>
      <c r="E130">
        <v>110700</v>
      </c>
      <c r="F130" t="s">
        <v>17</v>
      </c>
      <c r="G130" t="s">
        <v>22</v>
      </c>
      <c r="H130" t="s">
        <v>35</v>
      </c>
      <c r="I130">
        <v>4252792</v>
      </c>
      <c r="J130">
        <v>102</v>
      </c>
      <c r="K130" s="1">
        <v>118</v>
      </c>
      <c r="L130" s="1">
        <v>16.46</v>
      </c>
      <c r="M130" s="1">
        <f>All_Data[[#This Row],[EUR Sales Amount]]-All_Data[[#This Row],[EUR Cost Amount]]</f>
        <v>101.53999999999999</v>
      </c>
      <c r="N130">
        <f>IF(All_Data[[#This Row],[Order Line Quantity]]&lt;0,1,0)</f>
        <v>0</v>
      </c>
      <c r="O130" s="1" t="str">
        <f>All_Data[[#This Row],[Tier2 Description]]&amp;All_Data[[#This Row],[Order No]]</f>
        <v>DECORATION CHARGES4252792</v>
      </c>
    </row>
    <row r="131" spans="1:15" x14ac:dyDescent="0.35">
      <c r="A131">
        <v>202001</v>
      </c>
      <c r="B131" t="str">
        <f>LEFT(All_Data[[#This Row],[Invoice (Year+Month)]],4)</f>
        <v>2020</v>
      </c>
      <c r="C131" t="str">
        <f>RIGHT(All_Data[[#This Row],[Invoice (Year+Month)]],2)</f>
        <v>01</v>
      </c>
      <c r="D131" t="s">
        <v>9</v>
      </c>
      <c r="E131">
        <v>110700</v>
      </c>
      <c r="F131" t="s">
        <v>17</v>
      </c>
      <c r="G131" t="s">
        <v>22</v>
      </c>
      <c r="H131" t="s">
        <v>35</v>
      </c>
      <c r="I131">
        <v>4258453</v>
      </c>
      <c r="J131">
        <v>170</v>
      </c>
      <c r="K131" s="1">
        <v>264.88</v>
      </c>
      <c r="L131" s="1">
        <v>35.96</v>
      </c>
      <c r="M131" s="1">
        <f>All_Data[[#This Row],[EUR Sales Amount]]-All_Data[[#This Row],[EUR Cost Amount]]</f>
        <v>228.92</v>
      </c>
      <c r="N131">
        <f>IF(All_Data[[#This Row],[Order Line Quantity]]&lt;0,1,0)</f>
        <v>0</v>
      </c>
      <c r="O131" s="1" t="str">
        <f>All_Data[[#This Row],[Tier2 Description]]&amp;All_Data[[#This Row],[Order No]]</f>
        <v>DECORATION CHARGES4258453</v>
      </c>
    </row>
    <row r="132" spans="1:15" x14ac:dyDescent="0.35">
      <c r="A132">
        <v>202001</v>
      </c>
      <c r="B132" t="str">
        <f>LEFT(All_Data[[#This Row],[Invoice (Year+Month)]],4)</f>
        <v>2020</v>
      </c>
      <c r="C132" t="str">
        <f>RIGHT(All_Data[[#This Row],[Invoice (Year+Month)]],2)</f>
        <v>01</v>
      </c>
      <c r="D132" t="s">
        <v>9</v>
      </c>
      <c r="E132">
        <v>111542</v>
      </c>
      <c r="F132" t="s">
        <v>10</v>
      </c>
      <c r="G132" t="s">
        <v>22</v>
      </c>
      <c r="H132" t="s">
        <v>23</v>
      </c>
      <c r="I132">
        <v>4259789</v>
      </c>
      <c r="J132">
        <v>10</v>
      </c>
      <c r="K132" s="1">
        <v>29.5</v>
      </c>
      <c r="L132" s="1">
        <v>9.6</v>
      </c>
      <c r="M132" s="1">
        <f>All_Data[[#This Row],[EUR Sales Amount]]-All_Data[[#This Row],[EUR Cost Amount]]</f>
        <v>19.899999999999999</v>
      </c>
      <c r="N132">
        <f>IF(All_Data[[#This Row],[Order Line Quantity]]&lt;0,1,0)</f>
        <v>0</v>
      </c>
      <c r="O132" s="1" t="str">
        <f>All_Data[[#This Row],[Tier2 Description]]&amp;All_Data[[#This Row],[Order No]]</f>
        <v>CATALOGUES4259789</v>
      </c>
    </row>
    <row r="133" spans="1:15" x14ac:dyDescent="0.35">
      <c r="A133">
        <v>202001</v>
      </c>
      <c r="B133" t="str">
        <f>LEFT(All_Data[[#This Row],[Invoice (Year+Month)]],4)</f>
        <v>2020</v>
      </c>
      <c r="C133" t="str">
        <f>RIGHT(All_Data[[#This Row],[Invoice (Year+Month)]],2)</f>
        <v>01</v>
      </c>
      <c r="D133" t="s">
        <v>9</v>
      </c>
      <c r="E133">
        <v>111628</v>
      </c>
      <c r="F133" t="s">
        <v>10</v>
      </c>
      <c r="G133" t="s">
        <v>36</v>
      </c>
      <c r="H133" t="s">
        <v>36</v>
      </c>
      <c r="I133">
        <v>4239855</v>
      </c>
      <c r="J133">
        <v>1000</v>
      </c>
      <c r="K133" s="1">
        <v>2160</v>
      </c>
      <c r="L133" s="1">
        <v>2030</v>
      </c>
      <c r="M133" s="1">
        <f>All_Data[[#This Row],[EUR Sales Amount]]-All_Data[[#This Row],[EUR Cost Amount]]</f>
        <v>130</v>
      </c>
      <c r="N133">
        <f>IF(All_Data[[#This Row],[Order Line Quantity]]&lt;0,1,0)</f>
        <v>0</v>
      </c>
      <c r="O133" s="1" t="str">
        <f>All_Data[[#This Row],[Tier2 Description]]&amp;All_Data[[#This Row],[Order No]]</f>
        <v>MEMORY4239855</v>
      </c>
    </row>
    <row r="134" spans="1:15" x14ac:dyDescent="0.35">
      <c r="A134">
        <v>202001</v>
      </c>
      <c r="B134" t="str">
        <f>LEFT(All_Data[[#This Row],[Invoice (Year+Month)]],4)</f>
        <v>2020</v>
      </c>
      <c r="C134" t="str">
        <f>RIGHT(All_Data[[#This Row],[Invoice (Year+Month)]],2)</f>
        <v>01</v>
      </c>
      <c r="D134" t="s">
        <v>9</v>
      </c>
      <c r="E134">
        <v>111669</v>
      </c>
      <c r="F134" t="s">
        <v>17</v>
      </c>
      <c r="G134" t="s">
        <v>11</v>
      </c>
      <c r="H134" t="s">
        <v>38</v>
      </c>
      <c r="I134">
        <v>4249139</v>
      </c>
      <c r="J134">
        <v>600</v>
      </c>
      <c r="K134" s="1">
        <v>1230</v>
      </c>
      <c r="L134" s="1">
        <v>663</v>
      </c>
      <c r="M134" s="1">
        <f>All_Data[[#This Row],[EUR Sales Amount]]-All_Data[[#This Row],[EUR Cost Amount]]</f>
        <v>567</v>
      </c>
      <c r="N134">
        <f>IF(All_Data[[#This Row],[Order Line Quantity]]&lt;0,1,0)</f>
        <v>0</v>
      </c>
      <c r="O134" s="1" t="str">
        <f>All_Data[[#This Row],[Tier2 Description]]&amp;All_Data[[#This Row],[Order No]]</f>
        <v>BACKPACKS4249139</v>
      </c>
    </row>
    <row r="135" spans="1:15" x14ac:dyDescent="0.35">
      <c r="A135">
        <v>202001</v>
      </c>
      <c r="B135" t="str">
        <f>LEFT(All_Data[[#This Row],[Invoice (Year+Month)]],4)</f>
        <v>2020</v>
      </c>
      <c r="C135" t="str">
        <f>RIGHT(All_Data[[#This Row],[Invoice (Year+Month)]],2)</f>
        <v>01</v>
      </c>
      <c r="D135" t="s">
        <v>9</v>
      </c>
      <c r="E135">
        <v>111669</v>
      </c>
      <c r="F135" t="s">
        <v>17</v>
      </c>
      <c r="G135" t="s">
        <v>11</v>
      </c>
      <c r="H135" t="s">
        <v>40</v>
      </c>
      <c r="I135">
        <v>4258600</v>
      </c>
      <c r="J135">
        <v>300</v>
      </c>
      <c r="K135" s="1">
        <v>543</v>
      </c>
      <c r="L135" s="1">
        <v>190.98</v>
      </c>
      <c r="M135" s="1">
        <f>All_Data[[#This Row],[EUR Sales Amount]]-All_Data[[#This Row],[EUR Cost Amount]]</f>
        <v>352.02</v>
      </c>
      <c r="N135">
        <f>IF(All_Data[[#This Row],[Order Line Quantity]]&lt;0,1,0)</f>
        <v>0</v>
      </c>
      <c r="O135" s="1" t="str">
        <f>All_Data[[#This Row],[Tier2 Description]]&amp;All_Data[[#This Row],[Order No]]</f>
        <v>TOTES4258600</v>
      </c>
    </row>
    <row r="136" spans="1:15" x14ac:dyDescent="0.35">
      <c r="A136">
        <v>202001</v>
      </c>
      <c r="B136" t="str">
        <f>LEFT(All_Data[[#This Row],[Invoice (Year+Month)]],4)</f>
        <v>2020</v>
      </c>
      <c r="C136" t="str">
        <f>RIGHT(All_Data[[#This Row],[Invoice (Year+Month)]],2)</f>
        <v>01</v>
      </c>
      <c r="D136" t="s">
        <v>9</v>
      </c>
      <c r="E136">
        <v>111669</v>
      </c>
      <c r="F136" t="s">
        <v>17</v>
      </c>
      <c r="G136" t="s">
        <v>32</v>
      </c>
      <c r="H136" t="s">
        <v>33</v>
      </c>
      <c r="I136">
        <v>4248184</v>
      </c>
      <c r="J136">
        <v>600</v>
      </c>
      <c r="K136" s="1">
        <v>4488</v>
      </c>
      <c r="L136" s="1">
        <v>1732.82</v>
      </c>
      <c r="M136" s="1">
        <f>All_Data[[#This Row],[EUR Sales Amount]]-All_Data[[#This Row],[EUR Cost Amount]]</f>
        <v>2755.1800000000003</v>
      </c>
      <c r="N136">
        <f>IF(All_Data[[#This Row],[Order Line Quantity]]&lt;0,1,0)</f>
        <v>0</v>
      </c>
      <c r="O136" s="1" t="str">
        <f>All_Data[[#This Row],[Tier2 Description]]&amp;All_Data[[#This Row],[Order No]]</f>
        <v>SPORT BOTTLES4248184</v>
      </c>
    </row>
    <row r="137" spans="1:15" x14ac:dyDescent="0.35">
      <c r="A137">
        <v>202001</v>
      </c>
      <c r="B137" t="str">
        <f>LEFT(All_Data[[#This Row],[Invoice (Year+Month)]],4)</f>
        <v>2020</v>
      </c>
      <c r="C137" t="str">
        <f>RIGHT(All_Data[[#This Row],[Invoice (Year+Month)]],2)</f>
        <v>01</v>
      </c>
      <c r="D137" t="s">
        <v>9</v>
      </c>
      <c r="E137">
        <v>111669</v>
      </c>
      <c r="F137" t="s">
        <v>17</v>
      </c>
      <c r="G137" t="s">
        <v>26</v>
      </c>
      <c r="H137" t="s">
        <v>50</v>
      </c>
      <c r="I137">
        <v>4258554</v>
      </c>
      <c r="J137">
        <v>300</v>
      </c>
      <c r="K137" s="1">
        <v>150</v>
      </c>
      <c r="L137" s="1">
        <v>74.86</v>
      </c>
      <c r="M137" s="1">
        <f>All_Data[[#This Row],[EUR Sales Amount]]-All_Data[[#This Row],[EUR Cost Amount]]</f>
        <v>75.14</v>
      </c>
      <c r="N137">
        <f>IF(All_Data[[#This Row],[Order Line Quantity]]&lt;0,1,0)</f>
        <v>0</v>
      </c>
      <c r="O137" s="1" t="str">
        <f>All_Data[[#This Row],[Tier2 Description]]&amp;All_Data[[#This Row],[Order No]]</f>
        <v>OUTDOOR &amp; LEISURE4258554</v>
      </c>
    </row>
    <row r="138" spans="1:15" x14ac:dyDescent="0.35">
      <c r="A138">
        <v>202001</v>
      </c>
      <c r="B138" t="str">
        <f>LEFT(All_Data[[#This Row],[Invoice (Year+Month)]],4)</f>
        <v>2020</v>
      </c>
      <c r="C138" t="str">
        <f>RIGHT(All_Data[[#This Row],[Invoice (Year+Month)]],2)</f>
        <v>01</v>
      </c>
      <c r="D138" t="s">
        <v>9</v>
      </c>
      <c r="E138">
        <v>111669</v>
      </c>
      <c r="F138" t="s">
        <v>17</v>
      </c>
      <c r="G138" t="s">
        <v>22</v>
      </c>
      <c r="H138" t="s">
        <v>35</v>
      </c>
      <c r="I138">
        <v>4248184</v>
      </c>
      <c r="J138">
        <v>602</v>
      </c>
      <c r="K138" s="1">
        <v>430</v>
      </c>
      <c r="L138" s="1">
        <v>27.18</v>
      </c>
      <c r="M138" s="1">
        <f>All_Data[[#This Row],[EUR Sales Amount]]-All_Data[[#This Row],[EUR Cost Amount]]</f>
        <v>402.82</v>
      </c>
      <c r="N138">
        <f>IF(All_Data[[#This Row],[Order Line Quantity]]&lt;0,1,0)</f>
        <v>0</v>
      </c>
      <c r="O138" s="1" t="str">
        <f>All_Data[[#This Row],[Tier2 Description]]&amp;All_Data[[#This Row],[Order No]]</f>
        <v>DECORATION CHARGES4248184</v>
      </c>
    </row>
    <row r="139" spans="1:15" x14ac:dyDescent="0.35">
      <c r="A139">
        <v>202001</v>
      </c>
      <c r="B139" t="str">
        <f>LEFT(All_Data[[#This Row],[Invoice (Year+Month)]],4)</f>
        <v>2020</v>
      </c>
      <c r="C139" t="str">
        <f>RIGHT(All_Data[[#This Row],[Invoice (Year+Month)]],2)</f>
        <v>01</v>
      </c>
      <c r="D139" t="s">
        <v>9</v>
      </c>
      <c r="E139">
        <v>111799</v>
      </c>
      <c r="F139" t="s">
        <v>17</v>
      </c>
      <c r="G139" t="s">
        <v>11</v>
      </c>
      <c r="H139" t="s">
        <v>38</v>
      </c>
      <c r="I139">
        <v>4260829</v>
      </c>
      <c r="J139">
        <v>2</v>
      </c>
      <c r="K139" s="1">
        <v>2.2200000000000002</v>
      </c>
      <c r="L139" s="1">
        <v>0.7</v>
      </c>
      <c r="M139" s="1">
        <f>All_Data[[#This Row],[EUR Sales Amount]]-All_Data[[#This Row],[EUR Cost Amount]]</f>
        <v>1.5200000000000002</v>
      </c>
      <c r="N139">
        <f>IF(All_Data[[#This Row],[Order Line Quantity]]&lt;0,1,0)</f>
        <v>0</v>
      </c>
      <c r="O139" s="1" t="str">
        <f>All_Data[[#This Row],[Tier2 Description]]&amp;All_Data[[#This Row],[Order No]]</f>
        <v>BACKPACKS4260829</v>
      </c>
    </row>
    <row r="140" spans="1:15" x14ac:dyDescent="0.35">
      <c r="A140">
        <v>202001</v>
      </c>
      <c r="B140" t="str">
        <f>LEFT(All_Data[[#This Row],[Invoice (Year+Month)]],4)</f>
        <v>2020</v>
      </c>
      <c r="C140" t="str">
        <f>RIGHT(All_Data[[#This Row],[Invoice (Year+Month)]],2)</f>
        <v>01</v>
      </c>
      <c r="D140" t="s">
        <v>9</v>
      </c>
      <c r="E140">
        <v>111799</v>
      </c>
      <c r="F140" t="s">
        <v>17</v>
      </c>
      <c r="G140" t="s">
        <v>11</v>
      </c>
      <c r="H140" t="s">
        <v>12</v>
      </c>
      <c r="I140">
        <v>4251308</v>
      </c>
      <c r="J140">
        <v>800</v>
      </c>
      <c r="K140" s="1">
        <v>816</v>
      </c>
      <c r="L140" s="1">
        <v>328.72</v>
      </c>
      <c r="M140" s="1">
        <f>All_Data[[#This Row],[EUR Sales Amount]]-All_Data[[#This Row],[EUR Cost Amount]]</f>
        <v>487.28</v>
      </c>
      <c r="N140">
        <f>IF(All_Data[[#This Row],[Order Line Quantity]]&lt;0,1,0)</f>
        <v>0</v>
      </c>
      <c r="O140" s="1" t="str">
        <f>All_Data[[#This Row],[Tier2 Description]]&amp;All_Data[[#This Row],[Order No]]</f>
        <v>BUSINESS CASES4251308</v>
      </c>
    </row>
    <row r="141" spans="1:15" x14ac:dyDescent="0.35">
      <c r="A141">
        <v>202001</v>
      </c>
      <c r="B141" t="str">
        <f>LEFT(All_Data[[#This Row],[Invoice (Year+Month)]],4)</f>
        <v>2020</v>
      </c>
      <c r="C141" t="str">
        <f>RIGHT(All_Data[[#This Row],[Invoice (Year+Month)]],2)</f>
        <v>01</v>
      </c>
      <c r="D141" t="s">
        <v>9</v>
      </c>
      <c r="E141">
        <v>111799</v>
      </c>
      <c r="F141" t="s">
        <v>17</v>
      </c>
      <c r="G141" t="s">
        <v>11</v>
      </c>
      <c r="H141" t="s">
        <v>40</v>
      </c>
      <c r="I141">
        <v>4260829</v>
      </c>
      <c r="J141">
        <v>4</v>
      </c>
      <c r="K141" s="1">
        <v>4.28</v>
      </c>
      <c r="L141" s="1">
        <v>1.32</v>
      </c>
      <c r="M141" s="1">
        <f>All_Data[[#This Row],[EUR Sales Amount]]-All_Data[[#This Row],[EUR Cost Amount]]</f>
        <v>2.96</v>
      </c>
      <c r="N141">
        <f>IF(All_Data[[#This Row],[Order Line Quantity]]&lt;0,1,0)</f>
        <v>0</v>
      </c>
      <c r="O141" s="1" t="str">
        <f>All_Data[[#This Row],[Tier2 Description]]&amp;All_Data[[#This Row],[Order No]]</f>
        <v>TOTES4260829</v>
      </c>
    </row>
    <row r="142" spans="1:15" x14ac:dyDescent="0.35">
      <c r="A142">
        <v>202001</v>
      </c>
      <c r="B142" t="str">
        <f>LEFT(All_Data[[#This Row],[Invoice (Year+Month)]],4)</f>
        <v>2020</v>
      </c>
      <c r="C142" t="str">
        <f>RIGHT(All_Data[[#This Row],[Invoice (Year+Month)]],2)</f>
        <v>01</v>
      </c>
      <c r="D142" t="s">
        <v>9</v>
      </c>
      <c r="E142">
        <v>111799</v>
      </c>
      <c r="F142" t="s">
        <v>17</v>
      </c>
      <c r="G142" t="s">
        <v>11</v>
      </c>
      <c r="H142" t="s">
        <v>47</v>
      </c>
      <c r="I142">
        <v>4260829</v>
      </c>
      <c r="J142">
        <v>4</v>
      </c>
      <c r="K142" s="1">
        <v>9.94</v>
      </c>
      <c r="L142" s="1">
        <v>3.6</v>
      </c>
      <c r="M142" s="1">
        <f>All_Data[[#This Row],[EUR Sales Amount]]-All_Data[[#This Row],[EUR Cost Amount]]</f>
        <v>6.34</v>
      </c>
      <c r="N142">
        <f>IF(All_Data[[#This Row],[Order Line Quantity]]&lt;0,1,0)</f>
        <v>0</v>
      </c>
      <c r="O142" s="1" t="str">
        <f>All_Data[[#This Row],[Tier2 Description]]&amp;All_Data[[#This Row],[Order No]]</f>
        <v>TRAVEL GIFTS4260829</v>
      </c>
    </row>
    <row r="143" spans="1:15" x14ac:dyDescent="0.35">
      <c r="A143">
        <v>202001</v>
      </c>
      <c r="B143" t="str">
        <f>LEFT(All_Data[[#This Row],[Invoice (Year+Month)]],4)</f>
        <v>2020</v>
      </c>
      <c r="C143" t="str">
        <f>RIGHT(All_Data[[#This Row],[Invoice (Year+Month)]],2)</f>
        <v>01</v>
      </c>
      <c r="D143" t="s">
        <v>9</v>
      </c>
      <c r="E143">
        <v>111799</v>
      </c>
      <c r="F143" t="s">
        <v>17</v>
      </c>
      <c r="G143" t="s">
        <v>32</v>
      </c>
      <c r="H143" t="s">
        <v>51</v>
      </c>
      <c r="I143">
        <v>4260829</v>
      </c>
      <c r="J143">
        <v>2</v>
      </c>
      <c r="K143" s="1">
        <v>3.46</v>
      </c>
      <c r="L143" s="1">
        <v>1.38</v>
      </c>
      <c r="M143" s="1">
        <f>All_Data[[#This Row],[EUR Sales Amount]]-All_Data[[#This Row],[EUR Cost Amount]]</f>
        <v>2.08</v>
      </c>
      <c r="N143">
        <f>IF(All_Data[[#This Row],[Order Line Quantity]]&lt;0,1,0)</f>
        <v>0</v>
      </c>
      <c r="O143" s="1" t="str">
        <f>All_Data[[#This Row],[Tier2 Description]]&amp;All_Data[[#This Row],[Order No]]</f>
        <v>MUGS &amp; TUMBLERS4260829</v>
      </c>
    </row>
    <row r="144" spans="1:15" x14ac:dyDescent="0.35">
      <c r="A144">
        <v>202001</v>
      </c>
      <c r="B144" t="str">
        <f>LEFT(All_Data[[#This Row],[Invoice (Year+Month)]],4)</f>
        <v>2020</v>
      </c>
      <c r="C144" t="str">
        <f>RIGHT(All_Data[[#This Row],[Invoice (Year+Month)]],2)</f>
        <v>01</v>
      </c>
      <c r="D144" t="s">
        <v>9</v>
      </c>
      <c r="E144">
        <v>111799</v>
      </c>
      <c r="F144" t="s">
        <v>17</v>
      </c>
      <c r="G144" t="s">
        <v>13</v>
      </c>
      <c r="H144" t="s">
        <v>14</v>
      </c>
      <c r="I144">
        <v>4260829</v>
      </c>
      <c r="J144">
        <v>4</v>
      </c>
      <c r="K144" s="1">
        <v>3.66</v>
      </c>
      <c r="L144" s="1">
        <v>1.5</v>
      </c>
      <c r="M144" s="1">
        <f>All_Data[[#This Row],[EUR Sales Amount]]-All_Data[[#This Row],[EUR Cost Amount]]</f>
        <v>2.16</v>
      </c>
      <c r="N144">
        <f>IF(All_Data[[#This Row],[Order Line Quantity]]&lt;0,1,0)</f>
        <v>0</v>
      </c>
      <c r="O144" s="1" t="str">
        <f>All_Data[[#This Row],[Tier2 Description]]&amp;All_Data[[#This Row],[Order No]]</f>
        <v>DESKTOP4260829</v>
      </c>
    </row>
    <row r="145" spans="1:15" x14ac:dyDescent="0.35">
      <c r="A145">
        <v>202001</v>
      </c>
      <c r="B145" t="str">
        <f>LEFT(All_Data[[#This Row],[Invoice (Year+Month)]],4)</f>
        <v>2020</v>
      </c>
      <c r="C145" t="str">
        <f>RIGHT(All_Data[[#This Row],[Invoice (Year+Month)]],2)</f>
        <v>01</v>
      </c>
      <c r="D145" t="s">
        <v>9</v>
      </c>
      <c r="E145">
        <v>111799</v>
      </c>
      <c r="F145" t="s">
        <v>17</v>
      </c>
      <c r="G145" t="s">
        <v>13</v>
      </c>
      <c r="H145" t="s">
        <v>41</v>
      </c>
      <c r="I145">
        <v>4260829</v>
      </c>
      <c r="J145">
        <v>2</v>
      </c>
      <c r="K145" s="1">
        <v>0.62</v>
      </c>
      <c r="L145" s="1">
        <v>0.26</v>
      </c>
      <c r="M145" s="1">
        <f>All_Data[[#This Row],[EUR Sales Amount]]-All_Data[[#This Row],[EUR Cost Amount]]</f>
        <v>0.36</v>
      </c>
      <c r="N145">
        <f>IF(All_Data[[#This Row],[Order Line Quantity]]&lt;0,1,0)</f>
        <v>0</v>
      </c>
      <c r="O145" s="1" t="str">
        <f>All_Data[[#This Row],[Tier2 Description]]&amp;All_Data[[#This Row],[Order No]]</f>
        <v>KEYCHAINS4260829</v>
      </c>
    </row>
    <row r="146" spans="1:15" x14ac:dyDescent="0.35">
      <c r="A146">
        <v>202001</v>
      </c>
      <c r="B146" t="str">
        <f>LEFT(All_Data[[#This Row],[Invoice (Year+Month)]],4)</f>
        <v>2020</v>
      </c>
      <c r="C146" t="str">
        <f>RIGHT(All_Data[[#This Row],[Invoice (Year+Month)]],2)</f>
        <v>01</v>
      </c>
      <c r="D146" t="s">
        <v>9</v>
      </c>
      <c r="E146">
        <v>111799</v>
      </c>
      <c r="F146" t="s">
        <v>17</v>
      </c>
      <c r="G146" t="s">
        <v>13</v>
      </c>
      <c r="H146" t="s">
        <v>34</v>
      </c>
      <c r="I146">
        <v>4260829</v>
      </c>
      <c r="J146">
        <v>4</v>
      </c>
      <c r="K146" s="1">
        <v>13.28</v>
      </c>
      <c r="L146" s="1">
        <v>4.88</v>
      </c>
      <c r="M146" s="1">
        <f>All_Data[[#This Row],[EUR Sales Amount]]-All_Data[[#This Row],[EUR Cost Amount]]</f>
        <v>8.3999999999999986</v>
      </c>
      <c r="N146">
        <f>IF(All_Data[[#This Row],[Order Line Quantity]]&lt;0,1,0)</f>
        <v>0</v>
      </c>
      <c r="O146" s="1" t="str">
        <f>All_Data[[#This Row],[Tier2 Description]]&amp;All_Data[[#This Row],[Order No]]</f>
        <v>STATIONERY4260829</v>
      </c>
    </row>
    <row r="147" spans="1:15" x14ac:dyDescent="0.35">
      <c r="A147">
        <v>202001</v>
      </c>
      <c r="B147" t="str">
        <f>LEFT(All_Data[[#This Row],[Invoice (Year+Month)]],4)</f>
        <v>2020</v>
      </c>
      <c r="C147" t="str">
        <f>RIGHT(All_Data[[#This Row],[Invoice (Year+Month)]],2)</f>
        <v>01</v>
      </c>
      <c r="D147" t="s">
        <v>9</v>
      </c>
      <c r="E147">
        <v>111799</v>
      </c>
      <c r="F147" t="s">
        <v>17</v>
      </c>
      <c r="G147" t="s">
        <v>13</v>
      </c>
      <c r="H147" t="s">
        <v>16</v>
      </c>
      <c r="I147">
        <v>4251308</v>
      </c>
      <c r="J147">
        <v>2100</v>
      </c>
      <c r="K147" s="1">
        <v>1304</v>
      </c>
      <c r="L147" s="1">
        <v>772</v>
      </c>
      <c r="M147" s="1">
        <f>All_Data[[#This Row],[EUR Sales Amount]]-All_Data[[#This Row],[EUR Cost Amount]]</f>
        <v>532</v>
      </c>
      <c r="N147">
        <f>IF(All_Data[[#This Row],[Order Line Quantity]]&lt;0,1,0)</f>
        <v>0</v>
      </c>
      <c r="O147" s="1" t="str">
        <f>All_Data[[#This Row],[Tier2 Description]]&amp;All_Data[[#This Row],[Order No]]</f>
        <v>WRITING4251308</v>
      </c>
    </row>
    <row r="148" spans="1:15" x14ac:dyDescent="0.35">
      <c r="A148">
        <v>202001</v>
      </c>
      <c r="B148" t="str">
        <f>LEFT(All_Data[[#This Row],[Invoice (Year+Month)]],4)</f>
        <v>2020</v>
      </c>
      <c r="C148" t="str">
        <f>RIGHT(All_Data[[#This Row],[Invoice (Year+Month)]],2)</f>
        <v>01</v>
      </c>
      <c r="D148" t="s">
        <v>9</v>
      </c>
      <c r="E148">
        <v>111799</v>
      </c>
      <c r="F148" t="s">
        <v>17</v>
      </c>
      <c r="G148" t="s">
        <v>18</v>
      </c>
      <c r="H148" t="s">
        <v>21</v>
      </c>
      <c r="I148">
        <v>4260829</v>
      </c>
      <c r="J148">
        <v>2</v>
      </c>
      <c r="K148" s="1">
        <v>4.68</v>
      </c>
      <c r="L148" s="1">
        <v>2.38</v>
      </c>
      <c r="M148" s="1">
        <f>All_Data[[#This Row],[EUR Sales Amount]]-All_Data[[#This Row],[EUR Cost Amount]]</f>
        <v>2.2999999999999998</v>
      </c>
      <c r="N148">
        <f>IF(All_Data[[#This Row],[Order Line Quantity]]&lt;0,1,0)</f>
        <v>0</v>
      </c>
      <c r="O148" s="1" t="str">
        <f>All_Data[[#This Row],[Tier2 Description]]&amp;All_Data[[#This Row],[Order No]]</f>
        <v>T-SHIRTS &amp; ACTIVE TOPS4260829</v>
      </c>
    </row>
    <row r="149" spans="1:15" x14ac:dyDescent="0.35">
      <c r="A149">
        <v>202001</v>
      </c>
      <c r="B149" t="str">
        <f>LEFT(All_Data[[#This Row],[Invoice (Year+Month)]],4)</f>
        <v>2020</v>
      </c>
      <c r="C149" t="str">
        <f>RIGHT(All_Data[[#This Row],[Invoice (Year+Month)]],2)</f>
        <v>01</v>
      </c>
      <c r="D149" t="s">
        <v>9</v>
      </c>
      <c r="E149">
        <v>111799</v>
      </c>
      <c r="F149" t="s">
        <v>17</v>
      </c>
      <c r="G149" t="s">
        <v>36</v>
      </c>
      <c r="H149" t="s">
        <v>36</v>
      </c>
      <c r="I149">
        <v>4251561</v>
      </c>
      <c r="J149">
        <v>200</v>
      </c>
      <c r="K149" s="1">
        <v>326</v>
      </c>
      <c r="L149" s="1">
        <v>250.48</v>
      </c>
      <c r="M149" s="1">
        <f>All_Data[[#This Row],[EUR Sales Amount]]-All_Data[[#This Row],[EUR Cost Amount]]</f>
        <v>75.52000000000001</v>
      </c>
      <c r="N149">
        <f>IF(All_Data[[#This Row],[Order Line Quantity]]&lt;0,1,0)</f>
        <v>0</v>
      </c>
      <c r="O149" s="1" t="str">
        <f>All_Data[[#This Row],[Tier2 Description]]&amp;All_Data[[#This Row],[Order No]]</f>
        <v>MEMORY4251561</v>
      </c>
    </row>
    <row r="150" spans="1:15" x14ac:dyDescent="0.35">
      <c r="A150">
        <v>202001</v>
      </c>
      <c r="B150" t="str">
        <f>LEFT(All_Data[[#This Row],[Invoice (Year+Month)]],4)</f>
        <v>2020</v>
      </c>
      <c r="C150" t="str">
        <f>RIGHT(All_Data[[#This Row],[Invoice (Year+Month)]],2)</f>
        <v>01</v>
      </c>
      <c r="D150" t="s">
        <v>9</v>
      </c>
      <c r="E150">
        <v>111799</v>
      </c>
      <c r="F150" t="s">
        <v>17</v>
      </c>
      <c r="G150" t="s">
        <v>22</v>
      </c>
      <c r="H150" t="s">
        <v>23</v>
      </c>
      <c r="I150">
        <v>4254738</v>
      </c>
      <c r="J150">
        <v>70</v>
      </c>
      <c r="K150" s="1">
        <v>171.5</v>
      </c>
      <c r="L150" s="1">
        <v>67.2</v>
      </c>
      <c r="M150" s="1">
        <f>All_Data[[#This Row],[EUR Sales Amount]]-All_Data[[#This Row],[EUR Cost Amount]]</f>
        <v>104.3</v>
      </c>
      <c r="N150">
        <f>IF(All_Data[[#This Row],[Order Line Quantity]]&lt;0,1,0)</f>
        <v>0</v>
      </c>
      <c r="O150" s="1" t="str">
        <f>All_Data[[#This Row],[Tier2 Description]]&amp;All_Data[[#This Row],[Order No]]</f>
        <v>CATALOGUES4254738</v>
      </c>
    </row>
    <row r="151" spans="1:15" x14ac:dyDescent="0.35">
      <c r="A151">
        <v>202001</v>
      </c>
      <c r="B151" t="str">
        <f>LEFT(All_Data[[#This Row],[Invoice (Year+Month)]],4)</f>
        <v>2020</v>
      </c>
      <c r="C151" t="str">
        <f>RIGHT(All_Data[[#This Row],[Invoice (Year+Month)]],2)</f>
        <v>01</v>
      </c>
      <c r="D151" t="s">
        <v>9</v>
      </c>
      <c r="E151">
        <v>111799</v>
      </c>
      <c r="F151" t="s">
        <v>17</v>
      </c>
      <c r="G151" t="s">
        <v>22</v>
      </c>
      <c r="H151" t="s">
        <v>35</v>
      </c>
      <c r="I151">
        <v>4251308</v>
      </c>
      <c r="J151">
        <v>2906</v>
      </c>
      <c r="K151" s="1">
        <v>1030</v>
      </c>
      <c r="L151" s="1">
        <v>92.9</v>
      </c>
      <c r="M151" s="1">
        <f>All_Data[[#This Row],[EUR Sales Amount]]-All_Data[[#This Row],[EUR Cost Amount]]</f>
        <v>937.1</v>
      </c>
      <c r="N151">
        <f>IF(All_Data[[#This Row],[Order Line Quantity]]&lt;0,1,0)</f>
        <v>0</v>
      </c>
      <c r="O151" s="1" t="str">
        <f>All_Data[[#This Row],[Tier2 Description]]&amp;All_Data[[#This Row],[Order No]]</f>
        <v>DECORATION CHARGES4251308</v>
      </c>
    </row>
    <row r="152" spans="1:15" x14ac:dyDescent="0.35">
      <c r="A152">
        <v>202001</v>
      </c>
      <c r="B152" t="str">
        <f>LEFT(All_Data[[#This Row],[Invoice (Year+Month)]],4)</f>
        <v>2020</v>
      </c>
      <c r="C152" t="str">
        <f>RIGHT(All_Data[[#This Row],[Invoice (Year+Month)]],2)</f>
        <v>01</v>
      </c>
      <c r="D152" t="s">
        <v>9</v>
      </c>
      <c r="E152">
        <v>111799</v>
      </c>
      <c r="F152" t="s">
        <v>17</v>
      </c>
      <c r="G152" t="s">
        <v>22</v>
      </c>
      <c r="H152" t="s">
        <v>35</v>
      </c>
      <c r="I152">
        <v>4251561</v>
      </c>
      <c r="J152">
        <v>204</v>
      </c>
      <c r="K152" s="1">
        <v>172</v>
      </c>
      <c r="L152" s="1">
        <v>37.76</v>
      </c>
      <c r="M152" s="1">
        <f>All_Data[[#This Row],[EUR Sales Amount]]-All_Data[[#This Row],[EUR Cost Amount]]</f>
        <v>134.24</v>
      </c>
      <c r="N152">
        <f>IF(All_Data[[#This Row],[Order Line Quantity]]&lt;0,1,0)</f>
        <v>0</v>
      </c>
      <c r="O152" s="1" t="str">
        <f>All_Data[[#This Row],[Tier2 Description]]&amp;All_Data[[#This Row],[Order No]]</f>
        <v>DECORATION CHARGES4251561</v>
      </c>
    </row>
    <row r="153" spans="1:15" x14ac:dyDescent="0.35">
      <c r="A153">
        <v>202001</v>
      </c>
      <c r="B153" t="str">
        <f>LEFT(All_Data[[#This Row],[Invoice (Year+Month)]],4)</f>
        <v>2020</v>
      </c>
      <c r="C153" t="str">
        <f>RIGHT(All_Data[[#This Row],[Invoice (Year+Month)]],2)</f>
        <v>01</v>
      </c>
      <c r="D153" t="s">
        <v>9</v>
      </c>
      <c r="E153">
        <v>111799</v>
      </c>
      <c r="F153" t="s">
        <v>17</v>
      </c>
      <c r="G153" t="s">
        <v>29</v>
      </c>
      <c r="H153" t="s">
        <v>52</v>
      </c>
      <c r="I153">
        <v>4260829</v>
      </c>
      <c r="J153">
        <v>4</v>
      </c>
      <c r="K153" s="1">
        <v>3.56</v>
      </c>
      <c r="L153" s="1">
        <v>1.3</v>
      </c>
      <c r="M153" s="1">
        <f>All_Data[[#This Row],[EUR Sales Amount]]-All_Data[[#This Row],[EUR Cost Amount]]</f>
        <v>2.2599999999999998</v>
      </c>
      <c r="N153">
        <f>IF(All_Data[[#This Row],[Order Line Quantity]]&lt;0,1,0)</f>
        <v>0</v>
      </c>
      <c r="O153" s="1" t="str">
        <f>All_Data[[#This Row],[Tier2 Description]]&amp;All_Data[[#This Row],[Order No]]</f>
        <v>GENERAL TECH4260829</v>
      </c>
    </row>
    <row r="154" spans="1:15" x14ac:dyDescent="0.35">
      <c r="A154">
        <v>202001</v>
      </c>
      <c r="B154" t="str">
        <f>LEFT(All_Data[[#This Row],[Invoice (Year+Month)]],4)</f>
        <v>2020</v>
      </c>
      <c r="C154" t="str">
        <f>RIGHT(All_Data[[#This Row],[Invoice (Year+Month)]],2)</f>
        <v>01</v>
      </c>
      <c r="D154" t="s">
        <v>9</v>
      </c>
      <c r="E154">
        <v>111799</v>
      </c>
      <c r="F154" t="s">
        <v>17</v>
      </c>
      <c r="G154" t="s">
        <v>29</v>
      </c>
      <c r="H154" t="s">
        <v>31</v>
      </c>
      <c r="I154">
        <v>4260829</v>
      </c>
      <c r="J154">
        <v>4</v>
      </c>
      <c r="K154" s="1">
        <v>30.8</v>
      </c>
      <c r="L154" s="1">
        <v>14.92</v>
      </c>
      <c r="M154" s="1">
        <f>All_Data[[#This Row],[EUR Sales Amount]]-All_Data[[#This Row],[EUR Cost Amount]]</f>
        <v>15.88</v>
      </c>
      <c r="N154">
        <f>IF(All_Data[[#This Row],[Order Line Quantity]]&lt;0,1,0)</f>
        <v>0</v>
      </c>
      <c r="O154" s="1" t="str">
        <f>All_Data[[#This Row],[Tier2 Description]]&amp;All_Data[[#This Row],[Order No]]</f>
        <v>POWER4260829</v>
      </c>
    </row>
    <row r="155" spans="1:15" x14ac:dyDescent="0.35">
      <c r="A155">
        <v>202001</v>
      </c>
      <c r="B155" t="str">
        <f>LEFT(All_Data[[#This Row],[Invoice (Year+Month)]],4)</f>
        <v>2020</v>
      </c>
      <c r="C155" t="str">
        <f>RIGHT(All_Data[[#This Row],[Invoice (Year+Month)]],2)</f>
        <v>01</v>
      </c>
      <c r="D155" t="s">
        <v>9</v>
      </c>
      <c r="E155">
        <v>111840</v>
      </c>
      <c r="F155" t="s">
        <v>17</v>
      </c>
      <c r="G155" t="s">
        <v>11</v>
      </c>
      <c r="H155" t="s">
        <v>40</v>
      </c>
      <c r="I155">
        <v>4249429</v>
      </c>
      <c r="J155">
        <v>200</v>
      </c>
      <c r="K155" s="1">
        <v>150</v>
      </c>
      <c r="L155" s="1">
        <v>68.400000000000006</v>
      </c>
      <c r="M155" s="1">
        <f>All_Data[[#This Row],[EUR Sales Amount]]-All_Data[[#This Row],[EUR Cost Amount]]</f>
        <v>81.599999999999994</v>
      </c>
      <c r="N155">
        <f>IF(All_Data[[#This Row],[Order Line Quantity]]&lt;0,1,0)</f>
        <v>0</v>
      </c>
      <c r="O155" s="1" t="str">
        <f>All_Data[[#This Row],[Tier2 Description]]&amp;All_Data[[#This Row],[Order No]]</f>
        <v>TOTES4249429</v>
      </c>
    </row>
    <row r="156" spans="1:15" x14ac:dyDescent="0.35">
      <c r="A156">
        <v>202001</v>
      </c>
      <c r="B156" t="str">
        <f>LEFT(All_Data[[#This Row],[Invoice (Year+Month)]],4)</f>
        <v>2020</v>
      </c>
      <c r="C156" t="str">
        <f>RIGHT(All_Data[[#This Row],[Invoice (Year+Month)]],2)</f>
        <v>01</v>
      </c>
      <c r="D156" t="s">
        <v>9</v>
      </c>
      <c r="E156">
        <v>111840</v>
      </c>
      <c r="F156" t="s">
        <v>17</v>
      </c>
      <c r="G156" t="s">
        <v>32</v>
      </c>
      <c r="H156" t="s">
        <v>49</v>
      </c>
      <c r="I156">
        <v>4249429</v>
      </c>
      <c r="J156">
        <v>202</v>
      </c>
      <c r="K156" s="1">
        <v>614.08000000000004</v>
      </c>
      <c r="L156" s="1">
        <v>151.19999999999999</v>
      </c>
      <c r="M156" s="1">
        <f>All_Data[[#This Row],[EUR Sales Amount]]-All_Data[[#This Row],[EUR Cost Amount]]</f>
        <v>462.88000000000005</v>
      </c>
      <c r="N156">
        <f>IF(All_Data[[#This Row],[Order Line Quantity]]&lt;0,1,0)</f>
        <v>0</v>
      </c>
      <c r="O156" s="1" t="str">
        <f>All_Data[[#This Row],[Tier2 Description]]&amp;All_Data[[#This Row],[Order No]]</f>
        <v>CERAMICS4249429</v>
      </c>
    </row>
    <row r="157" spans="1:15" x14ac:dyDescent="0.35">
      <c r="A157">
        <v>202001</v>
      </c>
      <c r="B157" t="str">
        <f>LEFT(All_Data[[#This Row],[Invoice (Year+Month)]],4)</f>
        <v>2020</v>
      </c>
      <c r="C157" t="str">
        <f>RIGHT(All_Data[[#This Row],[Invoice (Year+Month)]],2)</f>
        <v>01</v>
      </c>
      <c r="D157" t="s">
        <v>9</v>
      </c>
      <c r="E157">
        <v>111840</v>
      </c>
      <c r="F157" t="s">
        <v>17</v>
      </c>
      <c r="G157" t="s">
        <v>13</v>
      </c>
      <c r="H157" t="s">
        <v>16</v>
      </c>
      <c r="I157">
        <v>4249429</v>
      </c>
      <c r="J157">
        <v>1004</v>
      </c>
      <c r="K157" s="1">
        <v>120.48</v>
      </c>
      <c r="L157" s="1">
        <v>57.38</v>
      </c>
      <c r="M157" s="1">
        <f>All_Data[[#This Row],[EUR Sales Amount]]-All_Data[[#This Row],[EUR Cost Amount]]</f>
        <v>63.1</v>
      </c>
      <c r="N157">
        <f>IF(All_Data[[#This Row],[Order Line Quantity]]&lt;0,1,0)</f>
        <v>0</v>
      </c>
      <c r="O157" s="1" t="str">
        <f>All_Data[[#This Row],[Tier2 Description]]&amp;All_Data[[#This Row],[Order No]]</f>
        <v>WRITING4249429</v>
      </c>
    </row>
    <row r="158" spans="1:15" x14ac:dyDescent="0.35">
      <c r="A158">
        <v>202001</v>
      </c>
      <c r="B158" t="str">
        <f>LEFT(All_Data[[#This Row],[Invoice (Year+Month)]],4)</f>
        <v>2020</v>
      </c>
      <c r="C158" t="str">
        <f>RIGHT(All_Data[[#This Row],[Invoice (Year+Month)]],2)</f>
        <v>01</v>
      </c>
      <c r="D158" t="s">
        <v>9</v>
      </c>
      <c r="E158">
        <v>111840</v>
      </c>
      <c r="F158" t="s">
        <v>17</v>
      </c>
      <c r="G158" t="s">
        <v>13</v>
      </c>
      <c r="H158" t="s">
        <v>16</v>
      </c>
      <c r="I158">
        <v>4254707</v>
      </c>
      <c r="J158">
        <v>204</v>
      </c>
      <c r="K158" s="1">
        <v>24.48</v>
      </c>
      <c r="L158" s="1">
        <v>8.5399999999999991</v>
      </c>
      <c r="M158" s="1">
        <f>All_Data[[#This Row],[EUR Sales Amount]]-All_Data[[#This Row],[EUR Cost Amount]]</f>
        <v>15.940000000000001</v>
      </c>
      <c r="N158">
        <f>IF(All_Data[[#This Row],[Order Line Quantity]]&lt;0,1,0)</f>
        <v>0</v>
      </c>
      <c r="O158" s="1" t="str">
        <f>All_Data[[#This Row],[Tier2 Description]]&amp;All_Data[[#This Row],[Order No]]</f>
        <v>WRITING4254707</v>
      </c>
    </row>
    <row r="159" spans="1:15" x14ac:dyDescent="0.35">
      <c r="A159">
        <v>202001</v>
      </c>
      <c r="B159" t="str">
        <f>LEFT(All_Data[[#This Row],[Invoice (Year+Month)]],4)</f>
        <v>2020</v>
      </c>
      <c r="C159" t="str">
        <f>RIGHT(All_Data[[#This Row],[Invoice (Year+Month)]],2)</f>
        <v>01</v>
      </c>
      <c r="D159" t="s">
        <v>9</v>
      </c>
      <c r="E159">
        <v>111840</v>
      </c>
      <c r="F159" t="s">
        <v>17</v>
      </c>
      <c r="G159" t="s">
        <v>22</v>
      </c>
      <c r="H159" t="s">
        <v>35</v>
      </c>
      <c r="I159">
        <v>4249429</v>
      </c>
      <c r="J159">
        <v>1412</v>
      </c>
      <c r="K159" s="1">
        <v>455.04</v>
      </c>
      <c r="L159" s="1">
        <v>68.98</v>
      </c>
      <c r="M159" s="1">
        <f>All_Data[[#This Row],[EUR Sales Amount]]-All_Data[[#This Row],[EUR Cost Amount]]</f>
        <v>386.06</v>
      </c>
      <c r="N159">
        <f>IF(All_Data[[#This Row],[Order Line Quantity]]&lt;0,1,0)</f>
        <v>0</v>
      </c>
      <c r="O159" s="1" t="str">
        <f>All_Data[[#This Row],[Tier2 Description]]&amp;All_Data[[#This Row],[Order No]]</f>
        <v>DECORATION CHARGES4249429</v>
      </c>
    </row>
    <row r="160" spans="1:15" x14ac:dyDescent="0.35">
      <c r="A160">
        <v>202001</v>
      </c>
      <c r="B160" t="str">
        <f>LEFT(All_Data[[#This Row],[Invoice (Year+Month)]],4)</f>
        <v>2020</v>
      </c>
      <c r="C160" t="str">
        <f>RIGHT(All_Data[[#This Row],[Invoice (Year+Month)]],2)</f>
        <v>01</v>
      </c>
      <c r="D160" t="s">
        <v>9</v>
      </c>
      <c r="E160">
        <v>111840</v>
      </c>
      <c r="F160" t="s">
        <v>17</v>
      </c>
      <c r="G160" t="s">
        <v>22</v>
      </c>
      <c r="H160" t="s">
        <v>35</v>
      </c>
      <c r="I160">
        <v>4254707</v>
      </c>
      <c r="J160">
        <v>208</v>
      </c>
      <c r="K160" s="1">
        <v>116.32</v>
      </c>
      <c r="L160" s="1">
        <v>32.5</v>
      </c>
      <c r="M160" s="1">
        <f>All_Data[[#This Row],[EUR Sales Amount]]-All_Data[[#This Row],[EUR Cost Amount]]</f>
        <v>83.82</v>
      </c>
      <c r="N160">
        <f>IF(All_Data[[#This Row],[Order Line Quantity]]&lt;0,1,0)</f>
        <v>0</v>
      </c>
      <c r="O160" s="1" t="str">
        <f>All_Data[[#This Row],[Tier2 Description]]&amp;All_Data[[#This Row],[Order No]]</f>
        <v>DECORATION CHARGES4254707</v>
      </c>
    </row>
    <row r="161" spans="1:15" x14ac:dyDescent="0.35">
      <c r="A161">
        <v>202001</v>
      </c>
      <c r="B161" t="str">
        <f>LEFT(All_Data[[#This Row],[Invoice (Year+Month)]],4)</f>
        <v>2020</v>
      </c>
      <c r="C161" t="str">
        <f>RIGHT(All_Data[[#This Row],[Invoice (Year+Month)]],2)</f>
        <v>01</v>
      </c>
      <c r="D161" t="s">
        <v>9</v>
      </c>
      <c r="E161">
        <v>112122</v>
      </c>
      <c r="F161" t="s">
        <v>17</v>
      </c>
      <c r="G161" t="s">
        <v>22</v>
      </c>
      <c r="H161" t="s">
        <v>23</v>
      </c>
      <c r="I161">
        <v>4215791</v>
      </c>
      <c r="J161">
        <v>90</v>
      </c>
      <c r="K161" s="1">
        <v>236</v>
      </c>
      <c r="L161" s="1">
        <v>136.80000000000001</v>
      </c>
      <c r="M161" s="1">
        <f>All_Data[[#This Row],[EUR Sales Amount]]-All_Data[[#This Row],[EUR Cost Amount]]</f>
        <v>99.199999999999989</v>
      </c>
      <c r="N161">
        <f>IF(All_Data[[#This Row],[Order Line Quantity]]&lt;0,1,0)</f>
        <v>0</v>
      </c>
      <c r="O161" s="1" t="str">
        <f>All_Data[[#This Row],[Tier2 Description]]&amp;All_Data[[#This Row],[Order No]]</f>
        <v>CATALOGUES4215791</v>
      </c>
    </row>
    <row r="162" spans="1:15" x14ac:dyDescent="0.35">
      <c r="A162">
        <v>202001</v>
      </c>
      <c r="B162" t="str">
        <f>LEFT(All_Data[[#This Row],[Invoice (Year+Month)]],4)</f>
        <v>2020</v>
      </c>
      <c r="C162" t="str">
        <f>RIGHT(All_Data[[#This Row],[Invoice (Year+Month)]],2)</f>
        <v>01</v>
      </c>
      <c r="D162" t="s">
        <v>9</v>
      </c>
      <c r="E162">
        <v>112122</v>
      </c>
      <c r="F162" t="s">
        <v>17</v>
      </c>
      <c r="G162" t="s">
        <v>22</v>
      </c>
      <c r="H162" t="s">
        <v>23</v>
      </c>
      <c r="I162">
        <v>4252274</v>
      </c>
      <c r="J162">
        <v>10</v>
      </c>
      <c r="K162" s="1">
        <v>0</v>
      </c>
      <c r="L162" s="1">
        <v>60</v>
      </c>
      <c r="M162" s="1">
        <f>All_Data[[#This Row],[EUR Sales Amount]]-All_Data[[#This Row],[EUR Cost Amount]]</f>
        <v>-60</v>
      </c>
      <c r="N162">
        <f>IF(All_Data[[#This Row],[Order Line Quantity]]&lt;0,1,0)</f>
        <v>0</v>
      </c>
      <c r="O162" s="1" t="str">
        <f>All_Data[[#This Row],[Tier2 Description]]&amp;All_Data[[#This Row],[Order No]]</f>
        <v>CATALOGUES4252274</v>
      </c>
    </row>
    <row r="163" spans="1:15" x14ac:dyDescent="0.35">
      <c r="A163">
        <v>202001</v>
      </c>
      <c r="B163" t="str">
        <f>LEFT(All_Data[[#This Row],[Invoice (Year+Month)]],4)</f>
        <v>2020</v>
      </c>
      <c r="C163" t="str">
        <f>RIGHT(All_Data[[#This Row],[Invoice (Year+Month)]],2)</f>
        <v>01</v>
      </c>
      <c r="D163" t="s">
        <v>9</v>
      </c>
      <c r="E163">
        <v>112242</v>
      </c>
      <c r="F163" t="s">
        <v>17</v>
      </c>
      <c r="G163" t="s">
        <v>11</v>
      </c>
      <c r="H163" t="s">
        <v>38</v>
      </c>
      <c r="I163">
        <v>4252160</v>
      </c>
      <c r="J163">
        <v>40</v>
      </c>
      <c r="K163" s="1">
        <v>715.6</v>
      </c>
      <c r="L163" s="1">
        <v>298.18</v>
      </c>
      <c r="M163" s="1">
        <f>All_Data[[#This Row],[EUR Sales Amount]]-All_Data[[#This Row],[EUR Cost Amount]]</f>
        <v>417.42</v>
      </c>
      <c r="N163">
        <f>IF(All_Data[[#This Row],[Order Line Quantity]]&lt;0,1,0)</f>
        <v>0</v>
      </c>
      <c r="O163" s="1" t="str">
        <f>All_Data[[#This Row],[Tier2 Description]]&amp;All_Data[[#This Row],[Order No]]</f>
        <v>BACKPACKS4252160</v>
      </c>
    </row>
    <row r="164" spans="1:15" x14ac:dyDescent="0.35">
      <c r="A164">
        <v>202001</v>
      </c>
      <c r="B164" t="str">
        <f>LEFT(All_Data[[#This Row],[Invoice (Year+Month)]],4)</f>
        <v>2020</v>
      </c>
      <c r="C164" t="str">
        <f>RIGHT(All_Data[[#This Row],[Invoice (Year+Month)]],2)</f>
        <v>01</v>
      </c>
      <c r="D164" t="s">
        <v>9</v>
      </c>
      <c r="E164">
        <v>112242</v>
      </c>
      <c r="F164" t="s">
        <v>17</v>
      </c>
      <c r="G164" t="s">
        <v>11</v>
      </c>
      <c r="H164" t="s">
        <v>38</v>
      </c>
      <c r="I164">
        <v>4257949</v>
      </c>
      <c r="J164">
        <v>12</v>
      </c>
      <c r="K164" s="1">
        <v>214.68</v>
      </c>
      <c r="L164" s="1">
        <v>89.46</v>
      </c>
      <c r="M164" s="1">
        <f>All_Data[[#This Row],[EUR Sales Amount]]-All_Data[[#This Row],[EUR Cost Amount]]</f>
        <v>125.22000000000001</v>
      </c>
      <c r="N164">
        <f>IF(All_Data[[#This Row],[Order Line Quantity]]&lt;0,1,0)</f>
        <v>0</v>
      </c>
      <c r="O164" s="1" t="str">
        <f>All_Data[[#This Row],[Tier2 Description]]&amp;All_Data[[#This Row],[Order No]]</f>
        <v>BACKPACKS4257949</v>
      </c>
    </row>
    <row r="165" spans="1:15" x14ac:dyDescent="0.35">
      <c r="A165">
        <v>202001</v>
      </c>
      <c r="B165" t="str">
        <f>LEFT(All_Data[[#This Row],[Invoice (Year+Month)]],4)</f>
        <v>2020</v>
      </c>
      <c r="C165" t="str">
        <f>RIGHT(All_Data[[#This Row],[Invoice (Year+Month)]],2)</f>
        <v>01</v>
      </c>
      <c r="D165" t="s">
        <v>9</v>
      </c>
      <c r="E165">
        <v>112242</v>
      </c>
      <c r="F165" t="s">
        <v>17</v>
      </c>
      <c r="G165" t="s">
        <v>26</v>
      </c>
      <c r="H165" t="s">
        <v>27</v>
      </c>
      <c r="I165">
        <v>4252160</v>
      </c>
      <c r="J165">
        <v>20</v>
      </c>
      <c r="K165" s="1">
        <v>72.8</v>
      </c>
      <c r="L165" s="1">
        <v>35.78</v>
      </c>
      <c r="M165" s="1">
        <f>All_Data[[#This Row],[EUR Sales Amount]]-All_Data[[#This Row],[EUR Cost Amount]]</f>
        <v>37.019999999999996</v>
      </c>
      <c r="N165">
        <f>IF(All_Data[[#This Row],[Order Line Quantity]]&lt;0,1,0)</f>
        <v>0</v>
      </c>
      <c r="O165" s="1" t="str">
        <f>All_Data[[#This Row],[Tier2 Description]]&amp;All_Data[[#This Row],[Order No]]</f>
        <v>APRON &amp; KITCHEN TEXTILES4252160</v>
      </c>
    </row>
    <row r="166" spans="1:15" x14ac:dyDescent="0.35">
      <c r="A166">
        <v>202001</v>
      </c>
      <c r="B166" t="str">
        <f>LEFT(All_Data[[#This Row],[Invoice (Year+Month)]],4)</f>
        <v>2020</v>
      </c>
      <c r="C166" t="str">
        <f>RIGHT(All_Data[[#This Row],[Invoice (Year+Month)]],2)</f>
        <v>01</v>
      </c>
      <c r="D166" t="s">
        <v>9</v>
      </c>
      <c r="E166">
        <v>112242</v>
      </c>
      <c r="F166" t="s">
        <v>17</v>
      </c>
      <c r="G166" t="s">
        <v>26</v>
      </c>
      <c r="H166" t="s">
        <v>28</v>
      </c>
      <c r="I166">
        <v>4247235</v>
      </c>
      <c r="J166">
        <v>800</v>
      </c>
      <c r="K166" s="1">
        <v>5248</v>
      </c>
      <c r="L166" s="1">
        <v>2252.8000000000002</v>
      </c>
      <c r="M166" s="1">
        <f>All_Data[[#This Row],[EUR Sales Amount]]-All_Data[[#This Row],[EUR Cost Amount]]</f>
        <v>2995.2</v>
      </c>
      <c r="N166">
        <f>IF(All_Data[[#This Row],[Order Line Quantity]]&lt;0,1,0)</f>
        <v>0</v>
      </c>
      <c r="O166" s="1" t="str">
        <f>All_Data[[#This Row],[Tier2 Description]]&amp;All_Data[[#This Row],[Order No]]</f>
        <v>HOUSEWARES4247235</v>
      </c>
    </row>
    <row r="167" spans="1:15" x14ac:dyDescent="0.35">
      <c r="A167">
        <v>202001</v>
      </c>
      <c r="B167" t="str">
        <f>LEFT(All_Data[[#This Row],[Invoice (Year+Month)]],4)</f>
        <v>2020</v>
      </c>
      <c r="C167" t="str">
        <f>RIGHT(All_Data[[#This Row],[Invoice (Year+Month)]],2)</f>
        <v>01</v>
      </c>
      <c r="D167" t="s">
        <v>9</v>
      </c>
      <c r="E167">
        <v>112242</v>
      </c>
      <c r="F167" t="s">
        <v>17</v>
      </c>
      <c r="G167" t="s">
        <v>26</v>
      </c>
      <c r="H167" t="s">
        <v>42</v>
      </c>
      <c r="I167">
        <v>4250147</v>
      </c>
      <c r="J167">
        <v>80</v>
      </c>
      <c r="K167" s="1">
        <v>108.8</v>
      </c>
      <c r="L167" s="1">
        <v>57</v>
      </c>
      <c r="M167" s="1">
        <f>All_Data[[#This Row],[EUR Sales Amount]]-All_Data[[#This Row],[EUR Cost Amount]]</f>
        <v>51.8</v>
      </c>
      <c r="N167">
        <f>IF(All_Data[[#This Row],[Order Line Quantity]]&lt;0,1,0)</f>
        <v>0</v>
      </c>
      <c r="O167" s="1" t="str">
        <f>All_Data[[#This Row],[Tier2 Description]]&amp;All_Data[[#This Row],[Order No]]</f>
        <v>LIGHTING4250147</v>
      </c>
    </row>
    <row r="168" spans="1:15" x14ac:dyDescent="0.35">
      <c r="A168">
        <v>202001</v>
      </c>
      <c r="B168" t="str">
        <f>LEFT(All_Data[[#This Row],[Invoice (Year+Month)]],4)</f>
        <v>2020</v>
      </c>
      <c r="C168" t="str">
        <f>RIGHT(All_Data[[#This Row],[Invoice (Year+Month)]],2)</f>
        <v>01</v>
      </c>
      <c r="D168" t="s">
        <v>9</v>
      </c>
      <c r="E168">
        <v>112242</v>
      </c>
      <c r="F168" t="s">
        <v>17</v>
      </c>
      <c r="G168" t="s">
        <v>26</v>
      </c>
      <c r="H168" t="s">
        <v>42</v>
      </c>
      <c r="I168">
        <v>4254386</v>
      </c>
      <c r="J168">
        <v>24</v>
      </c>
      <c r="K168" s="1">
        <v>42.24</v>
      </c>
      <c r="L168" s="1">
        <v>17.100000000000001</v>
      </c>
      <c r="M168" s="1">
        <f>All_Data[[#This Row],[EUR Sales Amount]]-All_Data[[#This Row],[EUR Cost Amount]]</f>
        <v>25.14</v>
      </c>
      <c r="N168">
        <f>IF(All_Data[[#This Row],[Order Line Quantity]]&lt;0,1,0)</f>
        <v>0</v>
      </c>
      <c r="O168" s="1" t="str">
        <f>All_Data[[#This Row],[Tier2 Description]]&amp;All_Data[[#This Row],[Order No]]</f>
        <v>LIGHTING4254386</v>
      </c>
    </row>
    <row r="169" spans="1:15" x14ac:dyDescent="0.35">
      <c r="A169">
        <v>202001</v>
      </c>
      <c r="B169" t="str">
        <f>LEFT(All_Data[[#This Row],[Invoice (Year+Month)]],4)</f>
        <v>2020</v>
      </c>
      <c r="C169" t="str">
        <f>RIGHT(All_Data[[#This Row],[Invoice (Year+Month)]],2)</f>
        <v>01</v>
      </c>
      <c r="D169" t="s">
        <v>9</v>
      </c>
      <c r="E169">
        <v>112242</v>
      </c>
      <c r="F169" t="s">
        <v>17</v>
      </c>
      <c r="G169" t="s">
        <v>26</v>
      </c>
      <c r="H169" t="s">
        <v>42</v>
      </c>
      <c r="I169">
        <v>4257949</v>
      </c>
      <c r="J169">
        <v>24</v>
      </c>
      <c r="K169" s="1">
        <v>42.24</v>
      </c>
      <c r="L169" s="1">
        <v>17.100000000000001</v>
      </c>
      <c r="M169" s="1">
        <f>All_Data[[#This Row],[EUR Sales Amount]]-All_Data[[#This Row],[EUR Cost Amount]]</f>
        <v>25.14</v>
      </c>
      <c r="N169">
        <f>IF(All_Data[[#This Row],[Order Line Quantity]]&lt;0,1,0)</f>
        <v>0</v>
      </c>
      <c r="O169" s="1" t="str">
        <f>All_Data[[#This Row],[Tier2 Description]]&amp;All_Data[[#This Row],[Order No]]</f>
        <v>LIGHTING4257949</v>
      </c>
    </row>
    <row r="170" spans="1:15" x14ac:dyDescent="0.35">
      <c r="A170">
        <v>202001</v>
      </c>
      <c r="B170" t="str">
        <f>LEFT(All_Data[[#This Row],[Invoice (Year+Month)]],4)</f>
        <v>2020</v>
      </c>
      <c r="C170" t="str">
        <f>RIGHT(All_Data[[#This Row],[Invoice (Year+Month)]],2)</f>
        <v>01</v>
      </c>
      <c r="D170" t="s">
        <v>9</v>
      </c>
      <c r="E170">
        <v>112242</v>
      </c>
      <c r="F170" t="s">
        <v>17</v>
      </c>
      <c r="G170" t="s">
        <v>22</v>
      </c>
      <c r="H170" t="s">
        <v>23</v>
      </c>
      <c r="I170">
        <v>4252262</v>
      </c>
      <c r="J170">
        <v>10</v>
      </c>
      <c r="K170" s="1">
        <v>0</v>
      </c>
      <c r="L170" s="1">
        <v>60</v>
      </c>
      <c r="M170" s="1">
        <f>All_Data[[#This Row],[EUR Sales Amount]]-All_Data[[#This Row],[EUR Cost Amount]]</f>
        <v>-60</v>
      </c>
      <c r="N170">
        <f>IF(All_Data[[#This Row],[Order Line Quantity]]&lt;0,1,0)</f>
        <v>0</v>
      </c>
      <c r="O170" s="1" t="str">
        <f>All_Data[[#This Row],[Tier2 Description]]&amp;All_Data[[#This Row],[Order No]]</f>
        <v>CATALOGUES4252262</v>
      </c>
    </row>
    <row r="171" spans="1:15" x14ac:dyDescent="0.35">
      <c r="A171">
        <v>202001</v>
      </c>
      <c r="B171" t="str">
        <f>LEFT(All_Data[[#This Row],[Invoice (Year+Month)]],4)</f>
        <v>2020</v>
      </c>
      <c r="C171" t="str">
        <f>RIGHT(All_Data[[#This Row],[Invoice (Year+Month)]],2)</f>
        <v>01</v>
      </c>
      <c r="D171" t="s">
        <v>9</v>
      </c>
      <c r="E171">
        <v>112242</v>
      </c>
      <c r="F171" t="s">
        <v>17</v>
      </c>
      <c r="G171" t="s">
        <v>22</v>
      </c>
      <c r="H171" t="s">
        <v>35</v>
      </c>
      <c r="I171">
        <v>4247235</v>
      </c>
      <c r="J171">
        <v>3208</v>
      </c>
      <c r="K171" s="1">
        <v>2264</v>
      </c>
      <c r="L171" s="1">
        <v>33.76</v>
      </c>
      <c r="M171" s="1">
        <f>All_Data[[#This Row],[EUR Sales Amount]]-All_Data[[#This Row],[EUR Cost Amount]]</f>
        <v>2230.2399999999998</v>
      </c>
      <c r="N171">
        <f>IF(All_Data[[#This Row],[Order Line Quantity]]&lt;0,1,0)</f>
        <v>0</v>
      </c>
      <c r="O171" s="1" t="str">
        <f>All_Data[[#This Row],[Tier2 Description]]&amp;All_Data[[#This Row],[Order No]]</f>
        <v>DECORATION CHARGES4247235</v>
      </c>
    </row>
    <row r="172" spans="1:15" x14ac:dyDescent="0.35">
      <c r="A172">
        <v>202001</v>
      </c>
      <c r="B172" t="str">
        <f>LEFT(All_Data[[#This Row],[Invoice (Year+Month)]],4)</f>
        <v>2020</v>
      </c>
      <c r="C172" t="str">
        <f>RIGHT(All_Data[[#This Row],[Invoice (Year+Month)]],2)</f>
        <v>01</v>
      </c>
      <c r="D172" t="s">
        <v>9</v>
      </c>
      <c r="E172">
        <v>112242</v>
      </c>
      <c r="F172" t="s">
        <v>17</v>
      </c>
      <c r="G172" t="s">
        <v>29</v>
      </c>
      <c r="H172" t="s">
        <v>30</v>
      </c>
      <c r="I172">
        <v>4247717</v>
      </c>
      <c r="J172">
        <v>24</v>
      </c>
      <c r="K172" s="1">
        <v>414.96</v>
      </c>
      <c r="L172" s="1">
        <v>169.26</v>
      </c>
      <c r="M172" s="1">
        <f>All_Data[[#This Row],[EUR Sales Amount]]-All_Data[[#This Row],[EUR Cost Amount]]</f>
        <v>245.7</v>
      </c>
      <c r="N172">
        <f>IF(All_Data[[#This Row],[Order Line Quantity]]&lt;0,1,0)</f>
        <v>0</v>
      </c>
      <c r="O172" s="1" t="str">
        <f>All_Data[[#This Row],[Tier2 Description]]&amp;All_Data[[#This Row],[Order No]]</f>
        <v>AUDIO4247717</v>
      </c>
    </row>
    <row r="173" spans="1:15" x14ac:dyDescent="0.35">
      <c r="A173">
        <v>202001</v>
      </c>
      <c r="B173" t="str">
        <f>LEFT(All_Data[[#This Row],[Invoice (Year+Month)]],4)</f>
        <v>2020</v>
      </c>
      <c r="C173" t="str">
        <f>RIGHT(All_Data[[#This Row],[Invoice (Year+Month)]],2)</f>
        <v>01</v>
      </c>
      <c r="D173" t="s">
        <v>9</v>
      </c>
      <c r="E173">
        <v>112242</v>
      </c>
      <c r="F173" t="s">
        <v>17</v>
      </c>
      <c r="G173" t="s">
        <v>29</v>
      </c>
      <c r="H173" t="s">
        <v>30</v>
      </c>
      <c r="I173">
        <v>4250147</v>
      </c>
      <c r="J173">
        <v>48</v>
      </c>
      <c r="K173" s="1">
        <v>552</v>
      </c>
      <c r="L173" s="1">
        <v>236.72</v>
      </c>
      <c r="M173" s="1">
        <f>All_Data[[#This Row],[EUR Sales Amount]]-All_Data[[#This Row],[EUR Cost Amount]]</f>
        <v>315.27999999999997</v>
      </c>
      <c r="N173">
        <f>IF(All_Data[[#This Row],[Order Line Quantity]]&lt;0,1,0)</f>
        <v>0</v>
      </c>
      <c r="O173" s="1" t="str">
        <f>All_Data[[#This Row],[Tier2 Description]]&amp;All_Data[[#This Row],[Order No]]</f>
        <v>AUDIO4250147</v>
      </c>
    </row>
    <row r="174" spans="1:15" x14ac:dyDescent="0.35">
      <c r="A174">
        <v>202001</v>
      </c>
      <c r="B174" t="str">
        <f>LEFT(All_Data[[#This Row],[Invoice (Year+Month)]],4)</f>
        <v>2020</v>
      </c>
      <c r="C174" t="str">
        <f>RIGHT(All_Data[[#This Row],[Invoice (Year+Month)]],2)</f>
        <v>01</v>
      </c>
      <c r="D174" t="s">
        <v>9</v>
      </c>
      <c r="E174">
        <v>112242</v>
      </c>
      <c r="F174" t="s">
        <v>17</v>
      </c>
      <c r="G174" t="s">
        <v>29</v>
      </c>
      <c r="H174" t="s">
        <v>30</v>
      </c>
      <c r="I174">
        <v>4252160</v>
      </c>
      <c r="J174">
        <v>20</v>
      </c>
      <c r="K174" s="1">
        <v>280</v>
      </c>
      <c r="L174" s="1">
        <v>163.38</v>
      </c>
      <c r="M174" s="1">
        <f>All_Data[[#This Row],[EUR Sales Amount]]-All_Data[[#This Row],[EUR Cost Amount]]</f>
        <v>116.62</v>
      </c>
      <c r="N174">
        <f>IF(All_Data[[#This Row],[Order Line Quantity]]&lt;0,1,0)</f>
        <v>0</v>
      </c>
      <c r="O174" s="1" t="str">
        <f>All_Data[[#This Row],[Tier2 Description]]&amp;All_Data[[#This Row],[Order No]]</f>
        <v>AUDIO4252160</v>
      </c>
    </row>
    <row r="175" spans="1:15" x14ac:dyDescent="0.35">
      <c r="A175">
        <v>202001</v>
      </c>
      <c r="B175" t="str">
        <f>LEFT(All_Data[[#This Row],[Invoice (Year+Month)]],4)</f>
        <v>2020</v>
      </c>
      <c r="C175" t="str">
        <f>RIGHT(All_Data[[#This Row],[Invoice (Year+Month)]],2)</f>
        <v>01</v>
      </c>
      <c r="D175" t="s">
        <v>9</v>
      </c>
      <c r="E175">
        <v>112242</v>
      </c>
      <c r="F175" t="s">
        <v>17</v>
      </c>
      <c r="G175" t="s">
        <v>29</v>
      </c>
      <c r="H175" t="s">
        <v>30</v>
      </c>
      <c r="I175">
        <v>4257949</v>
      </c>
      <c r="J175">
        <v>48</v>
      </c>
      <c r="K175" s="1">
        <v>672</v>
      </c>
      <c r="L175" s="1">
        <v>392.12</v>
      </c>
      <c r="M175" s="1">
        <f>All_Data[[#This Row],[EUR Sales Amount]]-All_Data[[#This Row],[EUR Cost Amount]]</f>
        <v>279.88</v>
      </c>
      <c r="N175">
        <f>IF(All_Data[[#This Row],[Order Line Quantity]]&lt;0,1,0)</f>
        <v>0</v>
      </c>
      <c r="O175" s="1" t="str">
        <f>All_Data[[#This Row],[Tier2 Description]]&amp;All_Data[[#This Row],[Order No]]</f>
        <v>AUDIO4257949</v>
      </c>
    </row>
    <row r="176" spans="1:15" x14ac:dyDescent="0.35">
      <c r="A176">
        <v>202001</v>
      </c>
      <c r="B176" t="str">
        <f>LEFT(All_Data[[#This Row],[Invoice (Year+Month)]],4)</f>
        <v>2020</v>
      </c>
      <c r="C176" t="str">
        <f>RIGHT(All_Data[[#This Row],[Invoice (Year+Month)]],2)</f>
        <v>01</v>
      </c>
      <c r="D176" t="s">
        <v>9</v>
      </c>
      <c r="E176">
        <v>112242</v>
      </c>
      <c r="F176" t="s">
        <v>17</v>
      </c>
      <c r="G176" t="s">
        <v>29</v>
      </c>
      <c r="H176" t="s">
        <v>52</v>
      </c>
      <c r="I176">
        <v>4250151</v>
      </c>
      <c r="J176">
        <v>128</v>
      </c>
      <c r="K176" s="1">
        <v>1907.52</v>
      </c>
      <c r="L176" s="1">
        <v>1309.5999999999999</v>
      </c>
      <c r="M176" s="1">
        <f>All_Data[[#This Row],[EUR Sales Amount]]-All_Data[[#This Row],[EUR Cost Amount]]</f>
        <v>597.92000000000007</v>
      </c>
      <c r="N176">
        <f>IF(All_Data[[#This Row],[Order Line Quantity]]&lt;0,1,0)</f>
        <v>0</v>
      </c>
      <c r="O176" s="1" t="str">
        <f>All_Data[[#This Row],[Tier2 Description]]&amp;All_Data[[#This Row],[Order No]]</f>
        <v>GENERAL TECH4250151</v>
      </c>
    </row>
    <row r="177" spans="1:15" x14ac:dyDescent="0.35">
      <c r="A177">
        <v>202001</v>
      </c>
      <c r="B177" t="str">
        <f>LEFT(All_Data[[#This Row],[Invoice (Year+Month)]],4)</f>
        <v>2020</v>
      </c>
      <c r="C177" t="str">
        <f>RIGHT(All_Data[[#This Row],[Invoice (Year+Month)]],2)</f>
        <v>01</v>
      </c>
      <c r="D177" t="s">
        <v>9</v>
      </c>
      <c r="E177">
        <v>112242</v>
      </c>
      <c r="F177" t="s">
        <v>17</v>
      </c>
      <c r="G177" t="s">
        <v>29</v>
      </c>
      <c r="H177" t="s">
        <v>52</v>
      </c>
      <c r="I177">
        <v>4254463</v>
      </c>
      <c r="J177">
        <v>132</v>
      </c>
      <c r="K177" s="1">
        <v>1806.28</v>
      </c>
      <c r="L177" s="1">
        <v>1215.24</v>
      </c>
      <c r="M177" s="1">
        <f>All_Data[[#This Row],[EUR Sales Amount]]-All_Data[[#This Row],[EUR Cost Amount]]</f>
        <v>591.04</v>
      </c>
      <c r="N177">
        <f>IF(All_Data[[#This Row],[Order Line Quantity]]&lt;0,1,0)</f>
        <v>0</v>
      </c>
      <c r="O177" s="1" t="str">
        <f>All_Data[[#This Row],[Tier2 Description]]&amp;All_Data[[#This Row],[Order No]]</f>
        <v>GENERAL TECH4254463</v>
      </c>
    </row>
    <row r="178" spans="1:15" x14ac:dyDescent="0.35">
      <c r="A178">
        <v>202001</v>
      </c>
      <c r="B178" t="str">
        <f>LEFT(All_Data[[#This Row],[Invoice (Year+Month)]],4)</f>
        <v>2020</v>
      </c>
      <c r="C178" t="str">
        <f>RIGHT(All_Data[[#This Row],[Invoice (Year+Month)]],2)</f>
        <v>01</v>
      </c>
      <c r="D178" t="s">
        <v>9</v>
      </c>
      <c r="E178">
        <v>112242</v>
      </c>
      <c r="F178" t="s">
        <v>17</v>
      </c>
      <c r="G178" t="s">
        <v>29</v>
      </c>
      <c r="H178" t="s">
        <v>52</v>
      </c>
      <c r="I178">
        <v>4258259</v>
      </c>
      <c r="J178">
        <v>6</v>
      </c>
      <c r="K178" s="1">
        <v>454.14</v>
      </c>
      <c r="L178" s="1">
        <v>353.1</v>
      </c>
      <c r="M178" s="1">
        <f>All_Data[[#This Row],[EUR Sales Amount]]-All_Data[[#This Row],[EUR Cost Amount]]</f>
        <v>101.03999999999996</v>
      </c>
      <c r="N178">
        <f>IF(All_Data[[#This Row],[Order Line Quantity]]&lt;0,1,0)</f>
        <v>0</v>
      </c>
      <c r="O178" s="1" t="str">
        <f>All_Data[[#This Row],[Tier2 Description]]&amp;All_Data[[#This Row],[Order No]]</f>
        <v>GENERAL TECH4258259</v>
      </c>
    </row>
    <row r="179" spans="1:15" x14ac:dyDescent="0.35">
      <c r="A179">
        <v>202001</v>
      </c>
      <c r="B179" t="str">
        <f>LEFT(All_Data[[#This Row],[Invoice (Year+Month)]],4)</f>
        <v>2020</v>
      </c>
      <c r="C179" t="str">
        <f>RIGHT(All_Data[[#This Row],[Invoice (Year+Month)]],2)</f>
        <v>01</v>
      </c>
      <c r="D179" t="s">
        <v>9</v>
      </c>
      <c r="E179">
        <v>113072</v>
      </c>
      <c r="F179" t="s">
        <v>10</v>
      </c>
      <c r="G179" t="s">
        <v>18</v>
      </c>
      <c r="H179" t="s">
        <v>19</v>
      </c>
      <c r="I179">
        <v>4251131</v>
      </c>
      <c r="J179">
        <v>42</v>
      </c>
      <c r="K179" s="1">
        <v>585.82000000000005</v>
      </c>
      <c r="L179" s="1">
        <v>370.1</v>
      </c>
      <c r="M179" s="1">
        <f>All_Data[[#This Row],[EUR Sales Amount]]-All_Data[[#This Row],[EUR Cost Amount]]</f>
        <v>215.72000000000003</v>
      </c>
      <c r="N179">
        <f>IF(All_Data[[#This Row],[Order Line Quantity]]&lt;0,1,0)</f>
        <v>0</v>
      </c>
      <c r="O179" s="1" t="str">
        <f>All_Data[[#This Row],[Tier2 Description]]&amp;All_Data[[#This Row],[Order No]]</f>
        <v>FLEECE &amp; KNITS4251131</v>
      </c>
    </row>
    <row r="180" spans="1:15" x14ac:dyDescent="0.35">
      <c r="A180">
        <v>202001</v>
      </c>
      <c r="B180" t="str">
        <f>LEFT(All_Data[[#This Row],[Invoice (Year+Month)]],4)</f>
        <v>2020</v>
      </c>
      <c r="C180" t="str">
        <f>RIGHT(All_Data[[#This Row],[Invoice (Year+Month)]],2)</f>
        <v>01</v>
      </c>
      <c r="D180" t="s">
        <v>9</v>
      </c>
      <c r="E180">
        <v>113072</v>
      </c>
      <c r="F180" t="s">
        <v>10</v>
      </c>
      <c r="G180" t="s">
        <v>18</v>
      </c>
      <c r="H180" t="s">
        <v>20</v>
      </c>
      <c r="I180">
        <v>4261765</v>
      </c>
      <c r="J180">
        <v>20</v>
      </c>
      <c r="K180" s="1">
        <v>197.6</v>
      </c>
      <c r="L180" s="1">
        <v>96.58</v>
      </c>
      <c r="M180" s="1">
        <f>All_Data[[#This Row],[EUR Sales Amount]]-All_Data[[#This Row],[EUR Cost Amount]]</f>
        <v>101.02</v>
      </c>
      <c r="N180">
        <f>IF(All_Data[[#This Row],[Order Line Quantity]]&lt;0,1,0)</f>
        <v>0</v>
      </c>
      <c r="O180" s="1" t="str">
        <f>All_Data[[#This Row],[Tier2 Description]]&amp;All_Data[[#This Row],[Order No]]</f>
        <v>POLOS4261765</v>
      </c>
    </row>
    <row r="181" spans="1:15" x14ac:dyDescent="0.35">
      <c r="A181">
        <v>202001</v>
      </c>
      <c r="B181" t="str">
        <f>LEFT(All_Data[[#This Row],[Invoice (Year+Month)]],4)</f>
        <v>2020</v>
      </c>
      <c r="C181" t="str">
        <f>RIGHT(All_Data[[#This Row],[Invoice (Year+Month)]],2)</f>
        <v>01</v>
      </c>
      <c r="D181" t="s">
        <v>9</v>
      </c>
      <c r="E181">
        <v>113072</v>
      </c>
      <c r="F181" t="s">
        <v>10</v>
      </c>
      <c r="G181" t="s">
        <v>24</v>
      </c>
      <c r="H181" t="s">
        <v>25</v>
      </c>
      <c r="I181">
        <v>4251511</v>
      </c>
      <c r="J181">
        <v>66</v>
      </c>
      <c r="K181" s="1">
        <v>2325.66</v>
      </c>
      <c r="L181" s="1">
        <v>946.08</v>
      </c>
      <c r="M181" s="1">
        <f>All_Data[[#This Row],[EUR Sales Amount]]-All_Data[[#This Row],[EUR Cost Amount]]</f>
        <v>1379.58</v>
      </c>
      <c r="N181">
        <f>IF(All_Data[[#This Row],[Order Line Quantity]]&lt;0,1,0)</f>
        <v>0</v>
      </c>
      <c r="O181" s="1" t="str">
        <f>All_Data[[#This Row],[Tier2 Description]]&amp;All_Data[[#This Row],[Order No]]</f>
        <v>JACKETS4251511</v>
      </c>
    </row>
    <row r="182" spans="1:15" x14ac:dyDescent="0.35">
      <c r="A182">
        <v>202001</v>
      </c>
      <c r="B182" t="str">
        <f>LEFT(All_Data[[#This Row],[Invoice (Year+Month)]],4)</f>
        <v>2020</v>
      </c>
      <c r="C182" t="str">
        <f>RIGHT(All_Data[[#This Row],[Invoice (Year+Month)]],2)</f>
        <v>01</v>
      </c>
      <c r="D182" t="s">
        <v>9</v>
      </c>
      <c r="E182">
        <v>113072</v>
      </c>
      <c r="F182" t="s">
        <v>10</v>
      </c>
      <c r="G182" t="s">
        <v>24</v>
      </c>
      <c r="H182" t="s">
        <v>25</v>
      </c>
      <c r="I182">
        <v>4261765</v>
      </c>
      <c r="J182">
        <v>4</v>
      </c>
      <c r="K182" s="1">
        <v>154.36000000000001</v>
      </c>
      <c r="L182" s="1">
        <v>61.52</v>
      </c>
      <c r="M182" s="1">
        <f>All_Data[[#This Row],[EUR Sales Amount]]-All_Data[[#This Row],[EUR Cost Amount]]</f>
        <v>92.84</v>
      </c>
      <c r="N182">
        <f>IF(All_Data[[#This Row],[Order Line Quantity]]&lt;0,1,0)</f>
        <v>0</v>
      </c>
      <c r="O182" s="1" t="str">
        <f>All_Data[[#This Row],[Tier2 Description]]&amp;All_Data[[#This Row],[Order No]]</f>
        <v>JACKETS4261765</v>
      </c>
    </row>
    <row r="183" spans="1:15" x14ac:dyDescent="0.35">
      <c r="A183">
        <v>202001</v>
      </c>
      <c r="B183" t="str">
        <f>LEFT(All_Data[[#This Row],[Invoice (Year+Month)]],4)</f>
        <v>2020</v>
      </c>
      <c r="C183" t="str">
        <f>RIGHT(All_Data[[#This Row],[Invoice (Year+Month)]],2)</f>
        <v>01</v>
      </c>
      <c r="D183" t="s">
        <v>9</v>
      </c>
      <c r="E183">
        <v>113086</v>
      </c>
      <c r="F183" t="s">
        <v>10</v>
      </c>
      <c r="G183" t="s">
        <v>11</v>
      </c>
      <c r="H183" t="s">
        <v>38</v>
      </c>
      <c r="I183">
        <v>4255596</v>
      </c>
      <c r="J183">
        <v>700</v>
      </c>
      <c r="K183" s="1">
        <v>4165</v>
      </c>
      <c r="L183" s="1">
        <v>2022.12</v>
      </c>
      <c r="M183" s="1">
        <f>All_Data[[#This Row],[EUR Sales Amount]]-All_Data[[#This Row],[EUR Cost Amount]]</f>
        <v>2142.88</v>
      </c>
      <c r="N183">
        <f>IF(All_Data[[#This Row],[Order Line Quantity]]&lt;0,1,0)</f>
        <v>0</v>
      </c>
      <c r="O183" s="1" t="str">
        <f>All_Data[[#This Row],[Tier2 Description]]&amp;All_Data[[#This Row],[Order No]]</f>
        <v>BACKPACKS4255596</v>
      </c>
    </row>
    <row r="184" spans="1:15" x14ac:dyDescent="0.35">
      <c r="A184">
        <v>202001</v>
      </c>
      <c r="B184" t="str">
        <f>LEFT(All_Data[[#This Row],[Invoice (Year+Month)]],4)</f>
        <v>2020</v>
      </c>
      <c r="C184" t="str">
        <f>RIGHT(All_Data[[#This Row],[Invoice (Year+Month)]],2)</f>
        <v>01</v>
      </c>
      <c r="D184" t="s">
        <v>9</v>
      </c>
      <c r="E184">
        <v>113086</v>
      </c>
      <c r="F184" t="s">
        <v>10</v>
      </c>
      <c r="G184" t="s">
        <v>11</v>
      </c>
      <c r="H184" t="s">
        <v>47</v>
      </c>
      <c r="I184">
        <v>4246763</v>
      </c>
      <c r="J184">
        <v>1000</v>
      </c>
      <c r="K184" s="1">
        <v>300</v>
      </c>
      <c r="L184" s="1">
        <v>115.32</v>
      </c>
      <c r="M184" s="1">
        <f>All_Data[[#This Row],[EUR Sales Amount]]-All_Data[[#This Row],[EUR Cost Amount]]</f>
        <v>184.68</v>
      </c>
      <c r="N184">
        <f>IF(All_Data[[#This Row],[Order Line Quantity]]&lt;0,1,0)</f>
        <v>0</v>
      </c>
      <c r="O184" s="1" t="str">
        <f>All_Data[[#This Row],[Tier2 Description]]&amp;All_Data[[#This Row],[Order No]]</f>
        <v>TRAVEL GIFTS4246763</v>
      </c>
    </row>
    <row r="185" spans="1:15" x14ac:dyDescent="0.35">
      <c r="A185">
        <v>202001</v>
      </c>
      <c r="B185" t="str">
        <f>LEFT(All_Data[[#This Row],[Invoice (Year+Month)]],4)</f>
        <v>2020</v>
      </c>
      <c r="C185" t="str">
        <f>RIGHT(All_Data[[#This Row],[Invoice (Year+Month)]],2)</f>
        <v>01</v>
      </c>
      <c r="D185" t="s">
        <v>9</v>
      </c>
      <c r="E185">
        <v>113086</v>
      </c>
      <c r="F185" t="s">
        <v>10</v>
      </c>
      <c r="G185" t="s">
        <v>32</v>
      </c>
      <c r="H185" t="s">
        <v>49</v>
      </c>
      <c r="I185">
        <v>4251827</v>
      </c>
      <c r="J185">
        <v>48</v>
      </c>
      <c r="K185" s="1">
        <v>56.16</v>
      </c>
      <c r="L185" s="1">
        <v>23.34</v>
      </c>
      <c r="M185" s="1">
        <f>All_Data[[#This Row],[EUR Sales Amount]]-All_Data[[#This Row],[EUR Cost Amount]]</f>
        <v>32.819999999999993</v>
      </c>
      <c r="N185">
        <f>IF(All_Data[[#This Row],[Order Line Quantity]]&lt;0,1,0)</f>
        <v>0</v>
      </c>
      <c r="O185" s="1" t="str">
        <f>All_Data[[#This Row],[Tier2 Description]]&amp;All_Data[[#This Row],[Order No]]</f>
        <v>CERAMICS4251827</v>
      </c>
    </row>
    <row r="186" spans="1:15" x14ac:dyDescent="0.35">
      <c r="A186">
        <v>202001</v>
      </c>
      <c r="B186" t="str">
        <f>LEFT(All_Data[[#This Row],[Invoice (Year+Month)]],4)</f>
        <v>2020</v>
      </c>
      <c r="C186" t="str">
        <f>RIGHT(All_Data[[#This Row],[Invoice (Year+Month)]],2)</f>
        <v>01</v>
      </c>
      <c r="D186" t="s">
        <v>9</v>
      </c>
      <c r="E186">
        <v>113086</v>
      </c>
      <c r="F186" t="s">
        <v>10</v>
      </c>
      <c r="G186" t="s">
        <v>13</v>
      </c>
      <c r="H186" t="s">
        <v>37</v>
      </c>
      <c r="I186">
        <v>4251807</v>
      </c>
      <c r="J186">
        <v>80</v>
      </c>
      <c r="K186" s="1">
        <v>23.2</v>
      </c>
      <c r="L186" s="1">
        <v>9.36</v>
      </c>
      <c r="M186" s="1">
        <f>All_Data[[#This Row],[EUR Sales Amount]]-All_Data[[#This Row],[EUR Cost Amount]]</f>
        <v>13.84</v>
      </c>
      <c r="N186">
        <f>IF(All_Data[[#This Row],[Order Line Quantity]]&lt;0,1,0)</f>
        <v>0</v>
      </c>
      <c r="O186" s="1" t="str">
        <f>All_Data[[#This Row],[Tier2 Description]]&amp;All_Data[[#This Row],[Order No]]</f>
        <v>GENERAL4251807</v>
      </c>
    </row>
    <row r="187" spans="1:15" x14ac:dyDescent="0.35">
      <c r="A187">
        <v>202001</v>
      </c>
      <c r="B187" t="str">
        <f>LEFT(All_Data[[#This Row],[Invoice (Year+Month)]],4)</f>
        <v>2020</v>
      </c>
      <c r="C187" t="str">
        <f>RIGHT(All_Data[[#This Row],[Invoice (Year+Month)]],2)</f>
        <v>01</v>
      </c>
      <c r="D187" t="s">
        <v>9</v>
      </c>
      <c r="E187">
        <v>113086</v>
      </c>
      <c r="F187" t="s">
        <v>10</v>
      </c>
      <c r="G187" t="s">
        <v>13</v>
      </c>
      <c r="H187" t="s">
        <v>34</v>
      </c>
      <c r="I187">
        <v>4246763</v>
      </c>
      <c r="J187">
        <v>3000</v>
      </c>
      <c r="K187" s="1">
        <v>2160</v>
      </c>
      <c r="L187" s="1">
        <v>1093.8800000000001</v>
      </c>
      <c r="M187" s="1">
        <f>All_Data[[#This Row],[EUR Sales Amount]]-All_Data[[#This Row],[EUR Cost Amount]]</f>
        <v>1066.1199999999999</v>
      </c>
      <c r="N187">
        <f>IF(All_Data[[#This Row],[Order Line Quantity]]&lt;0,1,0)</f>
        <v>0</v>
      </c>
      <c r="O187" s="1" t="str">
        <f>All_Data[[#This Row],[Tier2 Description]]&amp;All_Data[[#This Row],[Order No]]</f>
        <v>STATIONERY4246763</v>
      </c>
    </row>
    <row r="188" spans="1:15" x14ac:dyDescent="0.35">
      <c r="A188">
        <v>202001</v>
      </c>
      <c r="B188" t="str">
        <f>LEFT(All_Data[[#This Row],[Invoice (Year+Month)]],4)</f>
        <v>2020</v>
      </c>
      <c r="C188" t="str">
        <f>RIGHT(All_Data[[#This Row],[Invoice (Year+Month)]],2)</f>
        <v>01</v>
      </c>
      <c r="D188" t="s">
        <v>9</v>
      </c>
      <c r="E188">
        <v>113086</v>
      </c>
      <c r="F188" t="s">
        <v>10</v>
      </c>
      <c r="G188" t="s">
        <v>13</v>
      </c>
      <c r="H188" t="s">
        <v>16</v>
      </c>
      <c r="I188">
        <v>4251827</v>
      </c>
      <c r="J188">
        <v>200</v>
      </c>
      <c r="K188" s="1">
        <v>22</v>
      </c>
      <c r="L188" s="1">
        <v>8.0399999999999991</v>
      </c>
      <c r="M188" s="1">
        <f>All_Data[[#This Row],[EUR Sales Amount]]-All_Data[[#This Row],[EUR Cost Amount]]</f>
        <v>13.96</v>
      </c>
      <c r="N188">
        <f>IF(All_Data[[#This Row],[Order Line Quantity]]&lt;0,1,0)</f>
        <v>0</v>
      </c>
      <c r="O188" s="1" t="str">
        <f>All_Data[[#This Row],[Tier2 Description]]&amp;All_Data[[#This Row],[Order No]]</f>
        <v>WRITING4251827</v>
      </c>
    </row>
    <row r="189" spans="1:15" x14ac:dyDescent="0.35">
      <c r="A189">
        <v>202001</v>
      </c>
      <c r="B189" t="str">
        <f>LEFT(All_Data[[#This Row],[Invoice (Year+Month)]],4)</f>
        <v>2020</v>
      </c>
      <c r="C189" t="str">
        <f>RIGHT(All_Data[[#This Row],[Invoice (Year+Month)]],2)</f>
        <v>01</v>
      </c>
      <c r="D189" t="s">
        <v>9</v>
      </c>
      <c r="E189">
        <v>113086</v>
      </c>
      <c r="F189" t="s">
        <v>10</v>
      </c>
      <c r="G189" t="s">
        <v>22</v>
      </c>
      <c r="H189" t="s">
        <v>23</v>
      </c>
      <c r="I189">
        <v>4215787</v>
      </c>
      <c r="J189">
        <v>80</v>
      </c>
      <c r="K189" s="1">
        <v>196</v>
      </c>
      <c r="L189" s="1">
        <v>76.8</v>
      </c>
      <c r="M189" s="1">
        <f>All_Data[[#This Row],[EUR Sales Amount]]-All_Data[[#This Row],[EUR Cost Amount]]</f>
        <v>119.2</v>
      </c>
      <c r="N189">
        <f>IF(All_Data[[#This Row],[Order Line Quantity]]&lt;0,1,0)</f>
        <v>0</v>
      </c>
      <c r="O189" s="1" t="str">
        <f>All_Data[[#This Row],[Tier2 Description]]&amp;All_Data[[#This Row],[Order No]]</f>
        <v>CATALOGUES4215787</v>
      </c>
    </row>
    <row r="190" spans="1:15" x14ac:dyDescent="0.35">
      <c r="A190">
        <v>202001</v>
      </c>
      <c r="B190" t="str">
        <f>LEFT(All_Data[[#This Row],[Invoice (Year+Month)]],4)</f>
        <v>2020</v>
      </c>
      <c r="C190" t="str">
        <f>RIGHT(All_Data[[#This Row],[Invoice (Year+Month)]],2)</f>
        <v>01</v>
      </c>
      <c r="D190" t="s">
        <v>9</v>
      </c>
      <c r="E190">
        <v>113086</v>
      </c>
      <c r="F190" t="s">
        <v>10</v>
      </c>
      <c r="G190" t="s">
        <v>22</v>
      </c>
      <c r="H190" t="s">
        <v>35</v>
      </c>
      <c r="I190">
        <v>4246763</v>
      </c>
      <c r="J190">
        <v>4004</v>
      </c>
      <c r="K190" s="1">
        <v>790</v>
      </c>
      <c r="L190" s="1">
        <v>75.760000000000005</v>
      </c>
      <c r="M190" s="1">
        <f>All_Data[[#This Row],[EUR Sales Amount]]-All_Data[[#This Row],[EUR Cost Amount]]</f>
        <v>714.24</v>
      </c>
      <c r="N190">
        <f>IF(All_Data[[#This Row],[Order Line Quantity]]&lt;0,1,0)</f>
        <v>0</v>
      </c>
      <c r="O190" s="1" t="str">
        <f>All_Data[[#This Row],[Tier2 Description]]&amp;All_Data[[#This Row],[Order No]]</f>
        <v>DECORATION CHARGES4246763</v>
      </c>
    </row>
    <row r="191" spans="1:15" x14ac:dyDescent="0.35">
      <c r="A191">
        <v>202001</v>
      </c>
      <c r="B191" t="str">
        <f>LEFT(All_Data[[#This Row],[Invoice (Year+Month)]],4)</f>
        <v>2020</v>
      </c>
      <c r="C191" t="str">
        <f>RIGHT(All_Data[[#This Row],[Invoice (Year+Month)]],2)</f>
        <v>01</v>
      </c>
      <c r="D191" t="s">
        <v>9</v>
      </c>
      <c r="E191">
        <v>113086</v>
      </c>
      <c r="F191" t="s">
        <v>10</v>
      </c>
      <c r="G191" t="s">
        <v>22</v>
      </c>
      <c r="H191" t="s">
        <v>35</v>
      </c>
      <c r="I191">
        <v>4251827</v>
      </c>
      <c r="J191">
        <v>312</v>
      </c>
      <c r="K191" s="1">
        <v>308.16000000000003</v>
      </c>
      <c r="L191" s="1">
        <v>134.94</v>
      </c>
      <c r="M191" s="1">
        <f>All_Data[[#This Row],[EUR Sales Amount]]-All_Data[[#This Row],[EUR Cost Amount]]</f>
        <v>173.22000000000003</v>
      </c>
      <c r="N191">
        <f>IF(All_Data[[#This Row],[Order Line Quantity]]&lt;0,1,0)</f>
        <v>0</v>
      </c>
      <c r="O191" s="1" t="str">
        <f>All_Data[[#This Row],[Tier2 Description]]&amp;All_Data[[#This Row],[Order No]]</f>
        <v>DECORATION CHARGES4251827</v>
      </c>
    </row>
    <row r="192" spans="1:15" x14ac:dyDescent="0.35">
      <c r="A192">
        <v>202001</v>
      </c>
      <c r="B192" t="str">
        <f>LEFT(All_Data[[#This Row],[Invoice (Year+Month)]],4)</f>
        <v>2020</v>
      </c>
      <c r="C192" t="str">
        <f>RIGHT(All_Data[[#This Row],[Invoice (Year+Month)]],2)</f>
        <v>01</v>
      </c>
      <c r="D192" t="s">
        <v>9</v>
      </c>
      <c r="E192">
        <v>6000041</v>
      </c>
      <c r="F192" t="s">
        <v>10</v>
      </c>
      <c r="G192" t="s">
        <v>11</v>
      </c>
      <c r="H192" t="s">
        <v>38</v>
      </c>
      <c r="I192">
        <v>4250723</v>
      </c>
      <c r="J192">
        <v>200</v>
      </c>
      <c r="K192" s="1">
        <v>1004</v>
      </c>
      <c r="L192" s="1">
        <v>415.58</v>
      </c>
      <c r="M192" s="1">
        <f>All_Data[[#This Row],[EUR Sales Amount]]-All_Data[[#This Row],[EUR Cost Amount]]</f>
        <v>588.42000000000007</v>
      </c>
      <c r="N192">
        <f>IF(All_Data[[#This Row],[Order Line Quantity]]&lt;0,1,0)</f>
        <v>0</v>
      </c>
      <c r="O192" s="1" t="str">
        <f>All_Data[[#This Row],[Tier2 Description]]&amp;All_Data[[#This Row],[Order No]]</f>
        <v>BACKPACKS4250723</v>
      </c>
    </row>
    <row r="193" spans="1:15" x14ac:dyDescent="0.35">
      <c r="A193">
        <v>202001</v>
      </c>
      <c r="B193" t="str">
        <f>LEFT(All_Data[[#This Row],[Invoice (Year+Month)]],4)</f>
        <v>2020</v>
      </c>
      <c r="C193" t="str">
        <f>RIGHT(All_Data[[#This Row],[Invoice (Year+Month)]],2)</f>
        <v>01</v>
      </c>
      <c r="D193" t="s">
        <v>9</v>
      </c>
      <c r="E193">
        <v>6000085</v>
      </c>
      <c r="F193" t="s">
        <v>17</v>
      </c>
      <c r="G193" t="s">
        <v>36</v>
      </c>
      <c r="H193" t="s">
        <v>36</v>
      </c>
      <c r="I193">
        <v>4259125</v>
      </c>
      <c r="J193">
        <v>100</v>
      </c>
      <c r="K193" s="1">
        <v>185</v>
      </c>
      <c r="L193" s="1">
        <v>151.94</v>
      </c>
      <c r="M193" s="1">
        <f>All_Data[[#This Row],[EUR Sales Amount]]-All_Data[[#This Row],[EUR Cost Amount]]</f>
        <v>33.06</v>
      </c>
      <c r="N193">
        <f>IF(All_Data[[#This Row],[Order Line Quantity]]&lt;0,1,0)</f>
        <v>0</v>
      </c>
      <c r="O193" s="1" t="str">
        <f>All_Data[[#This Row],[Tier2 Description]]&amp;All_Data[[#This Row],[Order No]]</f>
        <v>MEMORY4259125</v>
      </c>
    </row>
    <row r="194" spans="1:15" x14ac:dyDescent="0.35">
      <c r="A194">
        <v>202001</v>
      </c>
      <c r="B194" t="str">
        <f>LEFT(All_Data[[#This Row],[Invoice (Year+Month)]],4)</f>
        <v>2020</v>
      </c>
      <c r="C194" t="str">
        <f>RIGHT(All_Data[[#This Row],[Invoice (Year+Month)]],2)</f>
        <v>01</v>
      </c>
      <c r="D194" t="s">
        <v>9</v>
      </c>
      <c r="E194">
        <v>6000085</v>
      </c>
      <c r="F194" t="s">
        <v>17</v>
      </c>
      <c r="G194" t="s">
        <v>22</v>
      </c>
      <c r="H194" t="s">
        <v>23</v>
      </c>
      <c r="I194">
        <v>4261964</v>
      </c>
      <c r="J194">
        <v>46</v>
      </c>
      <c r="K194" s="1">
        <v>118</v>
      </c>
      <c r="L194" s="1">
        <v>74.400000000000006</v>
      </c>
      <c r="M194" s="1">
        <f>All_Data[[#This Row],[EUR Sales Amount]]-All_Data[[#This Row],[EUR Cost Amount]]</f>
        <v>43.599999999999994</v>
      </c>
      <c r="N194">
        <f>IF(All_Data[[#This Row],[Order Line Quantity]]&lt;0,1,0)</f>
        <v>0</v>
      </c>
      <c r="O194" s="1" t="str">
        <f>All_Data[[#This Row],[Tier2 Description]]&amp;All_Data[[#This Row],[Order No]]</f>
        <v>CATALOGUES4261964</v>
      </c>
    </row>
    <row r="195" spans="1:15" x14ac:dyDescent="0.35">
      <c r="A195">
        <v>202001</v>
      </c>
      <c r="B195" t="str">
        <f>LEFT(All_Data[[#This Row],[Invoice (Year+Month)]],4)</f>
        <v>2020</v>
      </c>
      <c r="C195" t="str">
        <f>RIGHT(All_Data[[#This Row],[Invoice (Year+Month)]],2)</f>
        <v>01</v>
      </c>
      <c r="D195" t="s">
        <v>9</v>
      </c>
      <c r="E195">
        <v>6000085</v>
      </c>
      <c r="F195" t="s">
        <v>17</v>
      </c>
      <c r="G195" t="s">
        <v>22</v>
      </c>
      <c r="H195" t="s">
        <v>35</v>
      </c>
      <c r="I195">
        <v>4259125</v>
      </c>
      <c r="J195">
        <v>102</v>
      </c>
      <c r="K195" s="1">
        <v>189</v>
      </c>
      <c r="L195" s="1">
        <v>8.6999999999999993</v>
      </c>
      <c r="M195" s="1">
        <f>All_Data[[#This Row],[EUR Sales Amount]]-All_Data[[#This Row],[EUR Cost Amount]]</f>
        <v>180.3</v>
      </c>
      <c r="N195">
        <f>IF(All_Data[[#This Row],[Order Line Quantity]]&lt;0,1,0)</f>
        <v>0</v>
      </c>
      <c r="O195" s="1" t="str">
        <f>All_Data[[#This Row],[Tier2 Description]]&amp;All_Data[[#This Row],[Order No]]</f>
        <v>DECORATION CHARGES4259125</v>
      </c>
    </row>
    <row r="196" spans="1:15" x14ac:dyDescent="0.35">
      <c r="A196">
        <v>202001</v>
      </c>
      <c r="B196" t="str">
        <f>LEFT(All_Data[[#This Row],[Invoice (Year+Month)]],4)</f>
        <v>2020</v>
      </c>
      <c r="C196" t="str">
        <f>RIGHT(All_Data[[#This Row],[Invoice (Year+Month)]],2)</f>
        <v>01</v>
      </c>
      <c r="D196" t="s">
        <v>9</v>
      </c>
      <c r="E196">
        <v>6000095</v>
      </c>
      <c r="F196" t="s">
        <v>10</v>
      </c>
      <c r="G196" t="s">
        <v>13</v>
      </c>
      <c r="H196" t="s">
        <v>16</v>
      </c>
      <c r="I196">
        <v>4247772</v>
      </c>
      <c r="J196">
        <v>350</v>
      </c>
      <c r="K196" s="1">
        <v>5295.5</v>
      </c>
      <c r="L196" s="1">
        <v>3058.48</v>
      </c>
      <c r="M196" s="1">
        <f>All_Data[[#This Row],[EUR Sales Amount]]-All_Data[[#This Row],[EUR Cost Amount]]</f>
        <v>2237.02</v>
      </c>
      <c r="N196">
        <f>IF(All_Data[[#This Row],[Order Line Quantity]]&lt;0,1,0)</f>
        <v>0</v>
      </c>
      <c r="O196" s="1" t="str">
        <f>All_Data[[#This Row],[Tier2 Description]]&amp;All_Data[[#This Row],[Order No]]</f>
        <v>WRITING4247772</v>
      </c>
    </row>
    <row r="197" spans="1:15" x14ac:dyDescent="0.35">
      <c r="A197">
        <v>202001</v>
      </c>
      <c r="B197" t="str">
        <f>LEFT(All_Data[[#This Row],[Invoice (Year+Month)]],4)</f>
        <v>2020</v>
      </c>
      <c r="C197" t="str">
        <f>RIGHT(All_Data[[#This Row],[Invoice (Year+Month)]],2)</f>
        <v>01</v>
      </c>
      <c r="D197" t="s">
        <v>9</v>
      </c>
      <c r="E197">
        <v>6000095</v>
      </c>
      <c r="F197" t="s">
        <v>10</v>
      </c>
      <c r="G197" t="s">
        <v>26</v>
      </c>
      <c r="H197" t="s">
        <v>50</v>
      </c>
      <c r="I197">
        <v>4251743</v>
      </c>
      <c r="J197">
        <v>1000</v>
      </c>
      <c r="K197" s="1">
        <v>430</v>
      </c>
      <c r="L197" s="1">
        <v>205.6</v>
      </c>
      <c r="M197" s="1">
        <f>All_Data[[#This Row],[EUR Sales Amount]]-All_Data[[#This Row],[EUR Cost Amount]]</f>
        <v>224.4</v>
      </c>
      <c r="N197">
        <f>IF(All_Data[[#This Row],[Order Line Quantity]]&lt;0,1,0)</f>
        <v>0</v>
      </c>
      <c r="O197" s="1" t="str">
        <f>All_Data[[#This Row],[Tier2 Description]]&amp;All_Data[[#This Row],[Order No]]</f>
        <v>OUTDOOR &amp; LEISURE4251743</v>
      </c>
    </row>
    <row r="198" spans="1:15" x14ac:dyDescent="0.35">
      <c r="A198">
        <v>202001</v>
      </c>
      <c r="B198" t="str">
        <f>LEFT(All_Data[[#This Row],[Invoice (Year+Month)]],4)</f>
        <v>2020</v>
      </c>
      <c r="C198" t="str">
        <f>RIGHT(All_Data[[#This Row],[Invoice (Year+Month)]],2)</f>
        <v>01</v>
      </c>
      <c r="D198" t="s">
        <v>9</v>
      </c>
      <c r="E198">
        <v>6000095</v>
      </c>
      <c r="F198" t="s">
        <v>10</v>
      </c>
      <c r="G198" t="s">
        <v>22</v>
      </c>
      <c r="H198" t="s">
        <v>35</v>
      </c>
      <c r="I198">
        <v>4247772</v>
      </c>
      <c r="J198">
        <v>352</v>
      </c>
      <c r="K198" s="1">
        <v>171.5</v>
      </c>
      <c r="L198" s="1">
        <v>21.38</v>
      </c>
      <c r="M198" s="1">
        <f>All_Data[[#This Row],[EUR Sales Amount]]-All_Data[[#This Row],[EUR Cost Amount]]</f>
        <v>150.12</v>
      </c>
      <c r="N198">
        <f>IF(All_Data[[#This Row],[Order Line Quantity]]&lt;0,1,0)</f>
        <v>0</v>
      </c>
      <c r="O198" s="1" t="str">
        <f>All_Data[[#This Row],[Tier2 Description]]&amp;All_Data[[#This Row],[Order No]]</f>
        <v>DECORATION CHARGES4247772</v>
      </c>
    </row>
    <row r="199" spans="1:15" x14ac:dyDescent="0.35">
      <c r="A199">
        <v>202001</v>
      </c>
      <c r="B199" t="str">
        <f>LEFT(All_Data[[#This Row],[Invoice (Year+Month)]],4)</f>
        <v>2020</v>
      </c>
      <c r="C199" t="str">
        <f>RIGHT(All_Data[[#This Row],[Invoice (Year+Month)]],2)</f>
        <v>01</v>
      </c>
      <c r="D199" t="s">
        <v>9</v>
      </c>
      <c r="E199">
        <v>6000095</v>
      </c>
      <c r="F199" t="s">
        <v>10</v>
      </c>
      <c r="G199" t="s">
        <v>22</v>
      </c>
      <c r="H199" t="s">
        <v>35</v>
      </c>
      <c r="I199">
        <v>4248254</v>
      </c>
      <c r="J199">
        <v>1002</v>
      </c>
      <c r="K199" s="1">
        <v>220</v>
      </c>
      <c r="L199" s="1">
        <v>27.88</v>
      </c>
      <c r="M199" s="1">
        <f>All_Data[[#This Row],[EUR Sales Amount]]-All_Data[[#This Row],[EUR Cost Amount]]</f>
        <v>192.12</v>
      </c>
      <c r="N199">
        <f>IF(All_Data[[#This Row],[Order Line Quantity]]&lt;0,1,0)</f>
        <v>0</v>
      </c>
      <c r="O199" s="1" t="str">
        <f>All_Data[[#This Row],[Tier2 Description]]&amp;All_Data[[#This Row],[Order No]]</f>
        <v>DECORATION CHARGES4248254</v>
      </c>
    </row>
    <row r="200" spans="1:15" x14ac:dyDescent="0.35">
      <c r="A200">
        <v>202001</v>
      </c>
      <c r="B200" t="str">
        <f>LEFT(All_Data[[#This Row],[Invoice (Year+Month)]],4)</f>
        <v>2020</v>
      </c>
      <c r="C200" t="str">
        <f>RIGHT(All_Data[[#This Row],[Invoice (Year+Month)]],2)</f>
        <v>01</v>
      </c>
      <c r="D200" t="s">
        <v>9</v>
      </c>
      <c r="E200">
        <v>6000095</v>
      </c>
      <c r="F200" t="s">
        <v>10</v>
      </c>
      <c r="G200" t="s">
        <v>22</v>
      </c>
      <c r="H200" t="s">
        <v>35</v>
      </c>
      <c r="I200">
        <v>4251743</v>
      </c>
      <c r="J200">
        <v>1002</v>
      </c>
      <c r="K200" s="1">
        <v>220</v>
      </c>
      <c r="L200" s="1">
        <v>27.88</v>
      </c>
      <c r="M200" s="1">
        <f>All_Data[[#This Row],[EUR Sales Amount]]-All_Data[[#This Row],[EUR Cost Amount]]</f>
        <v>192.12</v>
      </c>
      <c r="N200">
        <f>IF(All_Data[[#This Row],[Order Line Quantity]]&lt;0,1,0)</f>
        <v>0</v>
      </c>
      <c r="O200" s="1" t="str">
        <f>All_Data[[#This Row],[Tier2 Description]]&amp;All_Data[[#This Row],[Order No]]</f>
        <v>DECORATION CHARGES4251743</v>
      </c>
    </row>
    <row r="201" spans="1:15" x14ac:dyDescent="0.35">
      <c r="A201">
        <v>202001</v>
      </c>
      <c r="B201" t="str">
        <f>LEFT(All_Data[[#This Row],[Invoice (Year+Month)]],4)</f>
        <v>2020</v>
      </c>
      <c r="C201" t="str">
        <f>RIGHT(All_Data[[#This Row],[Invoice (Year+Month)]],2)</f>
        <v>01</v>
      </c>
      <c r="D201" t="s">
        <v>9</v>
      </c>
      <c r="E201">
        <v>6000095</v>
      </c>
      <c r="F201" t="s">
        <v>10</v>
      </c>
      <c r="G201" t="s">
        <v>29</v>
      </c>
      <c r="H201" t="s">
        <v>31</v>
      </c>
      <c r="I201">
        <v>4248254</v>
      </c>
      <c r="J201">
        <v>1000</v>
      </c>
      <c r="K201" s="1">
        <v>990</v>
      </c>
      <c r="L201" s="1">
        <v>1176.54</v>
      </c>
      <c r="M201" s="1">
        <f>All_Data[[#This Row],[EUR Sales Amount]]-All_Data[[#This Row],[EUR Cost Amount]]</f>
        <v>-186.53999999999996</v>
      </c>
      <c r="N201">
        <f>IF(All_Data[[#This Row],[Order Line Quantity]]&lt;0,1,0)</f>
        <v>0</v>
      </c>
      <c r="O201" s="1" t="str">
        <f>All_Data[[#This Row],[Tier2 Description]]&amp;All_Data[[#This Row],[Order No]]</f>
        <v>POWER4248254</v>
      </c>
    </row>
    <row r="202" spans="1:15" x14ac:dyDescent="0.35">
      <c r="A202">
        <v>202001</v>
      </c>
      <c r="B202" t="str">
        <f>LEFT(All_Data[[#This Row],[Invoice (Year+Month)]],4)</f>
        <v>2020</v>
      </c>
      <c r="C202" t="str">
        <f>RIGHT(All_Data[[#This Row],[Invoice (Year+Month)]],2)</f>
        <v>01</v>
      </c>
      <c r="D202" t="s">
        <v>9</v>
      </c>
      <c r="E202">
        <v>6000155</v>
      </c>
      <c r="F202" t="s">
        <v>10</v>
      </c>
      <c r="G202" t="s">
        <v>13</v>
      </c>
      <c r="H202" t="s">
        <v>37</v>
      </c>
      <c r="I202">
        <v>4249721</v>
      </c>
      <c r="J202">
        <v>1200</v>
      </c>
      <c r="K202" s="1">
        <v>204</v>
      </c>
      <c r="L202" s="1">
        <v>168</v>
      </c>
      <c r="M202" s="1">
        <f>All_Data[[#This Row],[EUR Sales Amount]]-All_Data[[#This Row],[EUR Cost Amount]]</f>
        <v>36</v>
      </c>
      <c r="N202">
        <f>IF(All_Data[[#This Row],[Order Line Quantity]]&lt;0,1,0)</f>
        <v>0</v>
      </c>
      <c r="O202" s="1" t="str">
        <f>All_Data[[#This Row],[Tier2 Description]]&amp;All_Data[[#This Row],[Order No]]</f>
        <v>GENERAL4249721</v>
      </c>
    </row>
    <row r="203" spans="1:15" x14ac:dyDescent="0.35">
      <c r="A203">
        <v>202001</v>
      </c>
      <c r="B203" t="str">
        <f>LEFT(All_Data[[#This Row],[Invoice (Year+Month)]],4)</f>
        <v>2020</v>
      </c>
      <c r="C203" t="str">
        <f>RIGHT(All_Data[[#This Row],[Invoice (Year+Month)]],2)</f>
        <v>01</v>
      </c>
      <c r="D203" t="s">
        <v>9</v>
      </c>
      <c r="E203">
        <v>6000155</v>
      </c>
      <c r="F203" t="s">
        <v>10</v>
      </c>
      <c r="G203" t="s">
        <v>26</v>
      </c>
      <c r="H203" t="s">
        <v>42</v>
      </c>
      <c r="I203">
        <v>4251401</v>
      </c>
      <c r="J203">
        <v>6</v>
      </c>
      <c r="K203" s="1">
        <v>27.58</v>
      </c>
      <c r="L203" s="1">
        <v>8.74</v>
      </c>
      <c r="M203" s="1">
        <f>All_Data[[#This Row],[EUR Sales Amount]]-All_Data[[#This Row],[EUR Cost Amount]]</f>
        <v>18.839999999999996</v>
      </c>
      <c r="N203">
        <f>IF(All_Data[[#This Row],[Order Line Quantity]]&lt;0,1,0)</f>
        <v>0</v>
      </c>
      <c r="O203" s="1" t="str">
        <f>All_Data[[#This Row],[Tier2 Description]]&amp;All_Data[[#This Row],[Order No]]</f>
        <v>LIGHTING4251401</v>
      </c>
    </row>
    <row r="204" spans="1:15" x14ac:dyDescent="0.35">
      <c r="A204">
        <v>202001</v>
      </c>
      <c r="B204" t="str">
        <f>LEFT(All_Data[[#This Row],[Invoice (Year+Month)]],4)</f>
        <v>2020</v>
      </c>
      <c r="C204" t="str">
        <f>RIGHT(All_Data[[#This Row],[Invoice (Year+Month)]],2)</f>
        <v>01</v>
      </c>
      <c r="D204" t="s">
        <v>9</v>
      </c>
      <c r="E204">
        <v>6000155</v>
      </c>
      <c r="F204" t="s">
        <v>10</v>
      </c>
      <c r="G204" t="s">
        <v>26</v>
      </c>
      <c r="H204" t="s">
        <v>43</v>
      </c>
      <c r="I204">
        <v>4251401</v>
      </c>
      <c r="J204">
        <v>2</v>
      </c>
      <c r="K204" s="1">
        <v>10.72</v>
      </c>
      <c r="L204" s="1">
        <v>3.54</v>
      </c>
      <c r="M204" s="1">
        <f>All_Data[[#This Row],[EUR Sales Amount]]-All_Data[[#This Row],[EUR Cost Amount]]</f>
        <v>7.1800000000000006</v>
      </c>
      <c r="N204">
        <f>IF(All_Data[[#This Row],[Order Line Quantity]]&lt;0,1,0)</f>
        <v>0</v>
      </c>
      <c r="O204" s="1" t="str">
        <f>All_Data[[#This Row],[Tier2 Description]]&amp;All_Data[[#This Row],[Order No]]</f>
        <v>SAFETY AUTO &amp; TOOLS4251401</v>
      </c>
    </row>
    <row r="205" spans="1:15" x14ac:dyDescent="0.35">
      <c r="A205">
        <v>202001</v>
      </c>
      <c r="B205" t="str">
        <f>LEFT(All_Data[[#This Row],[Invoice (Year+Month)]],4)</f>
        <v>2020</v>
      </c>
      <c r="C205" t="str">
        <f>RIGHT(All_Data[[#This Row],[Invoice (Year+Month)]],2)</f>
        <v>01</v>
      </c>
      <c r="D205" t="s">
        <v>9</v>
      </c>
      <c r="E205">
        <v>6000155</v>
      </c>
      <c r="F205" t="s">
        <v>10</v>
      </c>
      <c r="G205" t="s">
        <v>18</v>
      </c>
      <c r="H205" t="s">
        <v>20</v>
      </c>
      <c r="I205">
        <v>4251401</v>
      </c>
      <c r="J205">
        <v>30</v>
      </c>
      <c r="K205" s="1">
        <v>158.19999999999999</v>
      </c>
      <c r="L205" s="1">
        <v>77.180000000000007</v>
      </c>
      <c r="M205" s="1">
        <f>All_Data[[#This Row],[EUR Sales Amount]]-All_Data[[#This Row],[EUR Cost Amount]]</f>
        <v>81.019999999999982</v>
      </c>
      <c r="N205">
        <f>IF(All_Data[[#This Row],[Order Line Quantity]]&lt;0,1,0)</f>
        <v>0</v>
      </c>
      <c r="O205" s="1" t="str">
        <f>All_Data[[#This Row],[Tier2 Description]]&amp;All_Data[[#This Row],[Order No]]</f>
        <v>POLOS4251401</v>
      </c>
    </row>
    <row r="206" spans="1:15" x14ac:dyDescent="0.35">
      <c r="A206">
        <v>202001</v>
      </c>
      <c r="B206" t="str">
        <f>LEFT(All_Data[[#This Row],[Invoice (Year+Month)]],4)</f>
        <v>2020</v>
      </c>
      <c r="C206" t="str">
        <f>RIGHT(All_Data[[#This Row],[Invoice (Year+Month)]],2)</f>
        <v>01</v>
      </c>
      <c r="D206" t="s">
        <v>9</v>
      </c>
      <c r="E206">
        <v>6000155</v>
      </c>
      <c r="F206" t="s">
        <v>10</v>
      </c>
      <c r="G206" t="s">
        <v>18</v>
      </c>
      <c r="H206" t="s">
        <v>21</v>
      </c>
      <c r="I206">
        <v>4251401</v>
      </c>
      <c r="J206">
        <v>40</v>
      </c>
      <c r="K206" s="1">
        <v>106.8</v>
      </c>
      <c r="L206" s="1">
        <v>47.62</v>
      </c>
      <c r="M206" s="1">
        <f>All_Data[[#This Row],[EUR Sales Amount]]-All_Data[[#This Row],[EUR Cost Amount]]</f>
        <v>59.18</v>
      </c>
      <c r="N206">
        <f>IF(All_Data[[#This Row],[Order Line Quantity]]&lt;0,1,0)</f>
        <v>0</v>
      </c>
      <c r="O206" s="1" t="str">
        <f>All_Data[[#This Row],[Tier2 Description]]&amp;All_Data[[#This Row],[Order No]]</f>
        <v>T-SHIRTS &amp; ACTIVE TOPS4251401</v>
      </c>
    </row>
    <row r="207" spans="1:15" x14ac:dyDescent="0.35">
      <c r="A207">
        <v>202001</v>
      </c>
      <c r="B207" t="str">
        <f>LEFT(All_Data[[#This Row],[Invoice (Year+Month)]],4)</f>
        <v>2020</v>
      </c>
      <c r="C207" t="str">
        <f>RIGHT(All_Data[[#This Row],[Invoice (Year+Month)]],2)</f>
        <v>01</v>
      </c>
      <c r="D207" t="s">
        <v>9</v>
      </c>
      <c r="E207">
        <v>6000205</v>
      </c>
      <c r="F207" t="s">
        <v>17</v>
      </c>
      <c r="G207" t="s">
        <v>32</v>
      </c>
      <c r="H207" t="s">
        <v>33</v>
      </c>
      <c r="I207">
        <v>4250392</v>
      </c>
      <c r="J207">
        <v>100</v>
      </c>
      <c r="K207" s="1">
        <v>353</v>
      </c>
      <c r="L207" s="1">
        <v>91.38</v>
      </c>
      <c r="M207" s="1">
        <f>All_Data[[#This Row],[EUR Sales Amount]]-All_Data[[#This Row],[EUR Cost Amount]]</f>
        <v>261.62</v>
      </c>
      <c r="N207">
        <f>IF(All_Data[[#This Row],[Order Line Quantity]]&lt;0,1,0)</f>
        <v>0</v>
      </c>
      <c r="O207" s="1" t="str">
        <f>All_Data[[#This Row],[Tier2 Description]]&amp;All_Data[[#This Row],[Order No]]</f>
        <v>SPORT BOTTLES4250392</v>
      </c>
    </row>
    <row r="208" spans="1:15" x14ac:dyDescent="0.35">
      <c r="A208">
        <v>202001</v>
      </c>
      <c r="B208" t="str">
        <f>LEFT(All_Data[[#This Row],[Invoice (Year+Month)]],4)</f>
        <v>2020</v>
      </c>
      <c r="C208" t="str">
        <f>RIGHT(All_Data[[#This Row],[Invoice (Year+Month)]],2)</f>
        <v>01</v>
      </c>
      <c r="D208" t="s">
        <v>9</v>
      </c>
      <c r="E208">
        <v>6000205</v>
      </c>
      <c r="F208" t="s">
        <v>17</v>
      </c>
      <c r="G208" t="s">
        <v>13</v>
      </c>
      <c r="H208" t="s">
        <v>16</v>
      </c>
      <c r="I208">
        <v>4247642</v>
      </c>
      <c r="J208">
        <v>1500</v>
      </c>
      <c r="K208" s="1">
        <v>4440</v>
      </c>
      <c r="L208" s="1">
        <v>3474.7</v>
      </c>
      <c r="M208" s="1">
        <f>All_Data[[#This Row],[EUR Sales Amount]]-All_Data[[#This Row],[EUR Cost Amount]]</f>
        <v>965.30000000000018</v>
      </c>
      <c r="N208">
        <f>IF(All_Data[[#This Row],[Order Line Quantity]]&lt;0,1,0)</f>
        <v>0</v>
      </c>
      <c r="O208" s="1" t="str">
        <f>All_Data[[#This Row],[Tier2 Description]]&amp;All_Data[[#This Row],[Order No]]</f>
        <v>WRITING4247642</v>
      </c>
    </row>
    <row r="209" spans="1:15" x14ac:dyDescent="0.35">
      <c r="A209">
        <v>202001</v>
      </c>
      <c r="B209" t="str">
        <f>LEFT(All_Data[[#This Row],[Invoice (Year+Month)]],4)</f>
        <v>2020</v>
      </c>
      <c r="C209" t="str">
        <f>RIGHT(All_Data[[#This Row],[Invoice (Year+Month)]],2)</f>
        <v>01</v>
      </c>
      <c r="D209" t="s">
        <v>9</v>
      </c>
      <c r="E209">
        <v>6000205</v>
      </c>
      <c r="F209" t="s">
        <v>17</v>
      </c>
      <c r="G209" t="s">
        <v>22</v>
      </c>
      <c r="H209" t="s">
        <v>35</v>
      </c>
      <c r="I209">
        <v>4247642</v>
      </c>
      <c r="J209">
        <v>1504</v>
      </c>
      <c r="K209" s="1">
        <v>515</v>
      </c>
      <c r="L209" s="1">
        <v>50.76</v>
      </c>
      <c r="M209" s="1">
        <f>All_Data[[#This Row],[EUR Sales Amount]]-All_Data[[#This Row],[EUR Cost Amount]]</f>
        <v>464.24</v>
      </c>
      <c r="N209">
        <f>IF(All_Data[[#This Row],[Order Line Quantity]]&lt;0,1,0)</f>
        <v>0</v>
      </c>
      <c r="O209" s="1" t="str">
        <f>All_Data[[#This Row],[Tier2 Description]]&amp;All_Data[[#This Row],[Order No]]</f>
        <v>DECORATION CHARGES4247642</v>
      </c>
    </row>
    <row r="210" spans="1:15" x14ac:dyDescent="0.35">
      <c r="A210">
        <v>202001</v>
      </c>
      <c r="B210" t="str">
        <f>LEFT(All_Data[[#This Row],[Invoice (Year+Month)]],4)</f>
        <v>2020</v>
      </c>
      <c r="C210" t="str">
        <f>RIGHT(All_Data[[#This Row],[Invoice (Year+Month)]],2)</f>
        <v>01</v>
      </c>
      <c r="D210" t="s">
        <v>9</v>
      </c>
      <c r="E210">
        <v>6000205</v>
      </c>
      <c r="F210" t="s">
        <v>17</v>
      </c>
      <c r="G210" t="s">
        <v>22</v>
      </c>
      <c r="H210" t="s">
        <v>35</v>
      </c>
      <c r="I210">
        <v>4250392</v>
      </c>
      <c r="J210">
        <v>106</v>
      </c>
      <c r="K210" s="1">
        <v>302</v>
      </c>
      <c r="L210" s="1">
        <v>54.64</v>
      </c>
      <c r="M210" s="1">
        <f>All_Data[[#This Row],[EUR Sales Amount]]-All_Data[[#This Row],[EUR Cost Amount]]</f>
        <v>247.36</v>
      </c>
      <c r="N210">
        <f>IF(All_Data[[#This Row],[Order Line Quantity]]&lt;0,1,0)</f>
        <v>0</v>
      </c>
      <c r="O210" s="1" t="str">
        <f>All_Data[[#This Row],[Tier2 Description]]&amp;All_Data[[#This Row],[Order No]]</f>
        <v>DECORATION CHARGES4250392</v>
      </c>
    </row>
    <row r="211" spans="1:15" x14ac:dyDescent="0.35">
      <c r="A211">
        <v>202001</v>
      </c>
      <c r="B211" t="str">
        <f>LEFT(All_Data[[#This Row],[Invoice (Year+Month)]],4)</f>
        <v>2020</v>
      </c>
      <c r="C211" t="str">
        <f>RIGHT(All_Data[[#This Row],[Invoice (Year+Month)]],2)</f>
        <v>01</v>
      </c>
      <c r="D211" t="s">
        <v>9</v>
      </c>
      <c r="E211">
        <v>6000206</v>
      </c>
      <c r="F211" t="s">
        <v>17</v>
      </c>
      <c r="G211" t="s">
        <v>11</v>
      </c>
      <c r="H211" t="s">
        <v>40</v>
      </c>
      <c r="I211">
        <v>4257788</v>
      </c>
      <c r="J211">
        <v>8</v>
      </c>
      <c r="K211" s="1">
        <v>23.68</v>
      </c>
      <c r="L211" s="1">
        <v>6.88</v>
      </c>
      <c r="M211" s="1">
        <f>All_Data[[#This Row],[EUR Sales Amount]]-All_Data[[#This Row],[EUR Cost Amount]]</f>
        <v>16.8</v>
      </c>
      <c r="N211">
        <f>IF(All_Data[[#This Row],[Order Line Quantity]]&lt;0,1,0)</f>
        <v>0</v>
      </c>
      <c r="O211" s="1" t="str">
        <f>All_Data[[#This Row],[Tier2 Description]]&amp;All_Data[[#This Row],[Order No]]</f>
        <v>TOTES4257788</v>
      </c>
    </row>
    <row r="212" spans="1:15" x14ac:dyDescent="0.35">
      <c r="A212">
        <v>202001</v>
      </c>
      <c r="B212" t="str">
        <f>LEFT(All_Data[[#This Row],[Invoice (Year+Month)]],4)</f>
        <v>2020</v>
      </c>
      <c r="C212" t="str">
        <f>RIGHT(All_Data[[#This Row],[Invoice (Year+Month)]],2)</f>
        <v>01</v>
      </c>
      <c r="D212" t="s">
        <v>9</v>
      </c>
      <c r="E212">
        <v>6000206</v>
      </c>
      <c r="F212" t="s">
        <v>17</v>
      </c>
      <c r="G212" t="s">
        <v>11</v>
      </c>
      <c r="H212" t="s">
        <v>40</v>
      </c>
      <c r="I212">
        <v>4259317</v>
      </c>
      <c r="J212">
        <v>2</v>
      </c>
      <c r="K212" s="1">
        <v>4.04</v>
      </c>
      <c r="L212" s="1">
        <v>1.74</v>
      </c>
      <c r="M212" s="1">
        <f>All_Data[[#This Row],[EUR Sales Amount]]-All_Data[[#This Row],[EUR Cost Amount]]</f>
        <v>2.2999999999999998</v>
      </c>
      <c r="N212">
        <f>IF(All_Data[[#This Row],[Order Line Quantity]]&lt;0,1,0)</f>
        <v>0</v>
      </c>
      <c r="O212" s="1" t="str">
        <f>All_Data[[#This Row],[Tier2 Description]]&amp;All_Data[[#This Row],[Order No]]</f>
        <v>TOTES4259317</v>
      </c>
    </row>
    <row r="213" spans="1:15" x14ac:dyDescent="0.35">
      <c r="A213">
        <v>202001</v>
      </c>
      <c r="B213" t="str">
        <f>LEFT(All_Data[[#This Row],[Invoice (Year+Month)]],4)</f>
        <v>2020</v>
      </c>
      <c r="C213" t="str">
        <f>RIGHT(All_Data[[#This Row],[Invoice (Year+Month)]],2)</f>
        <v>01</v>
      </c>
      <c r="D213" t="s">
        <v>9</v>
      </c>
      <c r="E213">
        <v>6000206</v>
      </c>
      <c r="F213" t="s">
        <v>17</v>
      </c>
      <c r="G213" t="s">
        <v>13</v>
      </c>
      <c r="H213" t="s">
        <v>16</v>
      </c>
      <c r="I213">
        <v>4260022</v>
      </c>
      <c r="J213">
        <v>1200</v>
      </c>
      <c r="K213" s="1">
        <v>276</v>
      </c>
      <c r="L213" s="1">
        <v>121.84</v>
      </c>
      <c r="M213" s="1">
        <f>All_Data[[#This Row],[EUR Sales Amount]]-All_Data[[#This Row],[EUR Cost Amount]]</f>
        <v>154.16</v>
      </c>
      <c r="N213">
        <f>IF(All_Data[[#This Row],[Order Line Quantity]]&lt;0,1,0)</f>
        <v>0</v>
      </c>
      <c r="O213" s="1" t="str">
        <f>All_Data[[#This Row],[Tier2 Description]]&amp;All_Data[[#This Row],[Order No]]</f>
        <v>WRITING4260022</v>
      </c>
    </row>
    <row r="214" spans="1:15" x14ac:dyDescent="0.35">
      <c r="A214">
        <v>202001</v>
      </c>
      <c r="B214" t="str">
        <f>LEFT(All_Data[[#This Row],[Invoice (Year+Month)]],4)</f>
        <v>2020</v>
      </c>
      <c r="C214" t="str">
        <f>RIGHT(All_Data[[#This Row],[Invoice (Year+Month)]],2)</f>
        <v>01</v>
      </c>
      <c r="D214" t="s">
        <v>9</v>
      </c>
      <c r="E214">
        <v>6000206</v>
      </c>
      <c r="F214" t="s">
        <v>17</v>
      </c>
      <c r="G214" t="s">
        <v>22</v>
      </c>
      <c r="H214" t="s">
        <v>23</v>
      </c>
      <c r="I214">
        <v>4251172</v>
      </c>
      <c r="J214">
        <v>60</v>
      </c>
      <c r="K214" s="1">
        <v>177</v>
      </c>
      <c r="L214" s="1">
        <v>57.6</v>
      </c>
      <c r="M214" s="1">
        <f>All_Data[[#This Row],[EUR Sales Amount]]-All_Data[[#This Row],[EUR Cost Amount]]</f>
        <v>119.4</v>
      </c>
      <c r="N214">
        <f>IF(All_Data[[#This Row],[Order Line Quantity]]&lt;0,1,0)</f>
        <v>0</v>
      </c>
      <c r="O214" s="1" t="str">
        <f>All_Data[[#This Row],[Tier2 Description]]&amp;All_Data[[#This Row],[Order No]]</f>
        <v>CATALOGUES4251172</v>
      </c>
    </row>
    <row r="215" spans="1:15" x14ac:dyDescent="0.35">
      <c r="A215">
        <v>202001</v>
      </c>
      <c r="B215" t="str">
        <f>LEFT(All_Data[[#This Row],[Invoice (Year+Month)]],4)</f>
        <v>2020</v>
      </c>
      <c r="C215" t="str">
        <f>RIGHT(All_Data[[#This Row],[Invoice (Year+Month)]],2)</f>
        <v>01</v>
      </c>
      <c r="D215" t="s">
        <v>9</v>
      </c>
      <c r="E215">
        <v>6000206</v>
      </c>
      <c r="F215" t="s">
        <v>17</v>
      </c>
      <c r="G215" t="s">
        <v>22</v>
      </c>
      <c r="H215" t="s">
        <v>35</v>
      </c>
      <c r="I215">
        <v>4260022</v>
      </c>
      <c r="J215">
        <v>1204</v>
      </c>
      <c r="K215" s="1">
        <v>440</v>
      </c>
      <c r="L215" s="1">
        <v>47.76</v>
      </c>
      <c r="M215" s="1">
        <f>All_Data[[#This Row],[EUR Sales Amount]]-All_Data[[#This Row],[EUR Cost Amount]]</f>
        <v>392.24</v>
      </c>
      <c r="N215">
        <f>IF(All_Data[[#This Row],[Order Line Quantity]]&lt;0,1,0)</f>
        <v>0</v>
      </c>
      <c r="O215" s="1" t="str">
        <f>All_Data[[#This Row],[Tier2 Description]]&amp;All_Data[[#This Row],[Order No]]</f>
        <v>DECORATION CHARGES4260022</v>
      </c>
    </row>
    <row r="216" spans="1:15" x14ac:dyDescent="0.35">
      <c r="A216">
        <v>202001</v>
      </c>
      <c r="B216" t="str">
        <f>LEFT(All_Data[[#This Row],[Invoice (Year+Month)]],4)</f>
        <v>2020</v>
      </c>
      <c r="C216" t="str">
        <f>RIGHT(All_Data[[#This Row],[Invoice (Year+Month)]],2)</f>
        <v>01</v>
      </c>
      <c r="D216" t="s">
        <v>9</v>
      </c>
      <c r="E216">
        <v>6000213</v>
      </c>
      <c r="F216" t="s">
        <v>10</v>
      </c>
      <c r="G216" t="s">
        <v>13</v>
      </c>
      <c r="H216" t="s">
        <v>37</v>
      </c>
      <c r="I216">
        <v>4260299</v>
      </c>
      <c r="J216">
        <v>202</v>
      </c>
      <c r="K216" s="1">
        <v>38.380000000000003</v>
      </c>
      <c r="L216" s="1">
        <v>16.64</v>
      </c>
      <c r="M216" s="1">
        <f>All_Data[[#This Row],[EUR Sales Amount]]-All_Data[[#This Row],[EUR Cost Amount]]</f>
        <v>21.740000000000002</v>
      </c>
      <c r="N216">
        <f>IF(All_Data[[#This Row],[Order Line Quantity]]&lt;0,1,0)</f>
        <v>0</v>
      </c>
      <c r="O216" s="1" t="str">
        <f>All_Data[[#This Row],[Tier2 Description]]&amp;All_Data[[#This Row],[Order No]]</f>
        <v>GENERAL4260299</v>
      </c>
    </row>
    <row r="217" spans="1:15" x14ac:dyDescent="0.35">
      <c r="A217">
        <v>202001</v>
      </c>
      <c r="B217" t="str">
        <f>LEFT(All_Data[[#This Row],[Invoice (Year+Month)]],4)</f>
        <v>2020</v>
      </c>
      <c r="C217" t="str">
        <f>RIGHT(All_Data[[#This Row],[Invoice (Year+Month)]],2)</f>
        <v>01</v>
      </c>
      <c r="D217" t="s">
        <v>9</v>
      </c>
      <c r="E217">
        <v>6000213</v>
      </c>
      <c r="F217" t="s">
        <v>10</v>
      </c>
      <c r="G217" t="s">
        <v>13</v>
      </c>
      <c r="H217" t="s">
        <v>16</v>
      </c>
      <c r="I217">
        <v>4259403</v>
      </c>
      <c r="J217">
        <v>2000</v>
      </c>
      <c r="K217" s="1">
        <v>220</v>
      </c>
      <c r="L217" s="1">
        <v>114.18</v>
      </c>
      <c r="M217" s="1">
        <f>All_Data[[#This Row],[EUR Sales Amount]]-All_Data[[#This Row],[EUR Cost Amount]]</f>
        <v>105.82</v>
      </c>
      <c r="N217">
        <f>IF(All_Data[[#This Row],[Order Line Quantity]]&lt;0,1,0)</f>
        <v>0</v>
      </c>
      <c r="O217" s="1" t="str">
        <f>All_Data[[#This Row],[Tier2 Description]]&amp;All_Data[[#This Row],[Order No]]</f>
        <v>WRITING4259403</v>
      </c>
    </row>
    <row r="218" spans="1:15" x14ac:dyDescent="0.35">
      <c r="A218">
        <v>202001</v>
      </c>
      <c r="B218" t="str">
        <f>LEFT(All_Data[[#This Row],[Invoice (Year+Month)]],4)</f>
        <v>2020</v>
      </c>
      <c r="C218" t="str">
        <f>RIGHT(All_Data[[#This Row],[Invoice (Year+Month)]],2)</f>
        <v>01</v>
      </c>
      <c r="D218" t="s">
        <v>9</v>
      </c>
      <c r="E218">
        <v>6000213</v>
      </c>
      <c r="F218" t="s">
        <v>10</v>
      </c>
      <c r="G218" t="s">
        <v>13</v>
      </c>
      <c r="H218" t="s">
        <v>16</v>
      </c>
      <c r="I218">
        <v>4261121</v>
      </c>
      <c r="J218">
        <v>1000</v>
      </c>
      <c r="K218" s="1">
        <v>30</v>
      </c>
      <c r="L218" s="1">
        <v>16.2</v>
      </c>
      <c r="M218" s="1">
        <f>All_Data[[#This Row],[EUR Sales Amount]]-All_Data[[#This Row],[EUR Cost Amount]]</f>
        <v>13.8</v>
      </c>
      <c r="N218">
        <f>IF(All_Data[[#This Row],[Order Line Quantity]]&lt;0,1,0)</f>
        <v>0</v>
      </c>
      <c r="O218" s="1" t="str">
        <f>All_Data[[#This Row],[Tier2 Description]]&amp;All_Data[[#This Row],[Order No]]</f>
        <v>WRITING4261121</v>
      </c>
    </row>
    <row r="219" spans="1:15" x14ac:dyDescent="0.35">
      <c r="A219">
        <v>202001</v>
      </c>
      <c r="B219" t="str">
        <f>LEFT(All_Data[[#This Row],[Invoice (Year+Month)]],4)</f>
        <v>2020</v>
      </c>
      <c r="C219" t="str">
        <f>RIGHT(All_Data[[#This Row],[Invoice (Year+Month)]],2)</f>
        <v>01</v>
      </c>
      <c r="D219" t="s">
        <v>9</v>
      </c>
      <c r="E219">
        <v>6000213</v>
      </c>
      <c r="F219" t="s">
        <v>10</v>
      </c>
      <c r="G219" t="s">
        <v>26</v>
      </c>
      <c r="H219" t="s">
        <v>28</v>
      </c>
      <c r="I219">
        <v>4259369</v>
      </c>
      <c r="J219">
        <v>96</v>
      </c>
      <c r="K219" s="1">
        <v>368.64</v>
      </c>
      <c r="L219" s="1">
        <v>126.34</v>
      </c>
      <c r="M219" s="1">
        <f>All_Data[[#This Row],[EUR Sales Amount]]-All_Data[[#This Row],[EUR Cost Amount]]</f>
        <v>242.29999999999998</v>
      </c>
      <c r="N219">
        <f>IF(All_Data[[#This Row],[Order Line Quantity]]&lt;0,1,0)</f>
        <v>0</v>
      </c>
      <c r="O219" s="1" t="str">
        <f>All_Data[[#This Row],[Tier2 Description]]&amp;All_Data[[#This Row],[Order No]]</f>
        <v>HOUSEWARES4259369</v>
      </c>
    </row>
    <row r="220" spans="1:15" x14ac:dyDescent="0.35">
      <c r="A220">
        <v>202001</v>
      </c>
      <c r="B220" t="str">
        <f>LEFT(All_Data[[#This Row],[Invoice (Year+Month)]],4)</f>
        <v>2020</v>
      </c>
      <c r="C220" t="str">
        <f>RIGHT(All_Data[[#This Row],[Invoice (Year+Month)]],2)</f>
        <v>01</v>
      </c>
      <c r="D220" t="s">
        <v>9</v>
      </c>
      <c r="E220">
        <v>6000213</v>
      </c>
      <c r="F220" t="s">
        <v>10</v>
      </c>
      <c r="G220" t="s">
        <v>26</v>
      </c>
      <c r="H220" t="s">
        <v>50</v>
      </c>
      <c r="I220">
        <v>4259369</v>
      </c>
      <c r="J220">
        <v>6</v>
      </c>
      <c r="K220" s="1">
        <v>92.54</v>
      </c>
      <c r="L220" s="1">
        <v>28.36</v>
      </c>
      <c r="M220" s="1">
        <f>All_Data[[#This Row],[EUR Sales Amount]]-All_Data[[#This Row],[EUR Cost Amount]]</f>
        <v>64.180000000000007</v>
      </c>
      <c r="N220">
        <f>IF(All_Data[[#This Row],[Order Line Quantity]]&lt;0,1,0)</f>
        <v>0</v>
      </c>
      <c r="O220" s="1" t="str">
        <f>All_Data[[#This Row],[Tier2 Description]]&amp;All_Data[[#This Row],[Order No]]</f>
        <v>OUTDOOR &amp; LEISURE4259369</v>
      </c>
    </row>
    <row r="221" spans="1:15" x14ac:dyDescent="0.35">
      <c r="A221">
        <v>202001</v>
      </c>
      <c r="B221" t="str">
        <f>LEFT(All_Data[[#This Row],[Invoice (Year+Month)]],4)</f>
        <v>2020</v>
      </c>
      <c r="C221" t="str">
        <f>RIGHT(All_Data[[#This Row],[Invoice (Year+Month)]],2)</f>
        <v>01</v>
      </c>
      <c r="D221" t="s">
        <v>9</v>
      </c>
      <c r="E221">
        <v>6000213</v>
      </c>
      <c r="F221" t="s">
        <v>10</v>
      </c>
      <c r="G221" t="s">
        <v>26</v>
      </c>
      <c r="H221" t="s">
        <v>43</v>
      </c>
      <c r="I221">
        <v>4261011</v>
      </c>
      <c r="J221">
        <v>1000</v>
      </c>
      <c r="K221" s="1">
        <v>140</v>
      </c>
      <c r="L221" s="1">
        <v>57.52</v>
      </c>
      <c r="M221" s="1">
        <f>All_Data[[#This Row],[EUR Sales Amount]]-All_Data[[#This Row],[EUR Cost Amount]]</f>
        <v>82.47999999999999</v>
      </c>
      <c r="N221">
        <f>IF(All_Data[[#This Row],[Order Line Quantity]]&lt;0,1,0)</f>
        <v>0</v>
      </c>
      <c r="O221" s="1" t="str">
        <f>All_Data[[#This Row],[Tier2 Description]]&amp;All_Data[[#This Row],[Order No]]</f>
        <v>SAFETY AUTO &amp; TOOLS4261011</v>
      </c>
    </row>
    <row r="222" spans="1:15" x14ac:dyDescent="0.35">
      <c r="A222">
        <v>202001</v>
      </c>
      <c r="B222" t="str">
        <f>LEFT(All_Data[[#This Row],[Invoice (Year+Month)]],4)</f>
        <v>2020</v>
      </c>
      <c r="C222" t="str">
        <f>RIGHT(All_Data[[#This Row],[Invoice (Year+Month)]],2)</f>
        <v>01</v>
      </c>
      <c r="D222" t="s">
        <v>9</v>
      </c>
      <c r="E222">
        <v>6000213</v>
      </c>
      <c r="F222" t="s">
        <v>10</v>
      </c>
      <c r="G222" t="s">
        <v>36</v>
      </c>
      <c r="H222" t="s">
        <v>36</v>
      </c>
      <c r="I222">
        <v>4260450</v>
      </c>
      <c r="J222">
        <v>200</v>
      </c>
      <c r="K222" s="1">
        <v>386</v>
      </c>
      <c r="L222" s="1">
        <v>309.42</v>
      </c>
      <c r="M222" s="1">
        <f>All_Data[[#This Row],[EUR Sales Amount]]-All_Data[[#This Row],[EUR Cost Amount]]</f>
        <v>76.579999999999984</v>
      </c>
      <c r="N222">
        <f>IF(All_Data[[#This Row],[Order Line Quantity]]&lt;0,1,0)</f>
        <v>0</v>
      </c>
      <c r="O222" s="1" t="str">
        <f>All_Data[[#This Row],[Tier2 Description]]&amp;All_Data[[#This Row],[Order No]]</f>
        <v>MEMORY4260450</v>
      </c>
    </row>
    <row r="223" spans="1:15" x14ac:dyDescent="0.35">
      <c r="A223">
        <v>202001</v>
      </c>
      <c r="B223" t="str">
        <f>LEFT(All_Data[[#This Row],[Invoice (Year+Month)]],4)</f>
        <v>2020</v>
      </c>
      <c r="C223" t="str">
        <f>RIGHT(All_Data[[#This Row],[Invoice (Year+Month)]],2)</f>
        <v>01</v>
      </c>
      <c r="D223" t="s">
        <v>9</v>
      </c>
      <c r="E223">
        <v>6000213</v>
      </c>
      <c r="F223" t="s">
        <v>10</v>
      </c>
      <c r="G223" t="s">
        <v>22</v>
      </c>
      <c r="H223" t="s">
        <v>35</v>
      </c>
      <c r="I223">
        <v>4259403</v>
      </c>
      <c r="J223">
        <v>2002</v>
      </c>
      <c r="K223" s="1">
        <v>450</v>
      </c>
      <c r="L223" s="1">
        <v>60.02</v>
      </c>
      <c r="M223" s="1">
        <f>All_Data[[#This Row],[EUR Sales Amount]]-All_Data[[#This Row],[EUR Cost Amount]]</f>
        <v>389.98</v>
      </c>
      <c r="N223">
        <f>IF(All_Data[[#This Row],[Order Line Quantity]]&lt;0,1,0)</f>
        <v>0</v>
      </c>
      <c r="O223" s="1" t="str">
        <f>All_Data[[#This Row],[Tier2 Description]]&amp;All_Data[[#This Row],[Order No]]</f>
        <v>DECORATION CHARGES4259403</v>
      </c>
    </row>
    <row r="224" spans="1:15" x14ac:dyDescent="0.35">
      <c r="A224">
        <v>202001</v>
      </c>
      <c r="B224" t="str">
        <f>LEFT(All_Data[[#This Row],[Invoice (Year+Month)]],4)</f>
        <v>2020</v>
      </c>
      <c r="C224" t="str">
        <f>RIGHT(All_Data[[#This Row],[Invoice (Year+Month)]],2)</f>
        <v>01</v>
      </c>
      <c r="D224" t="s">
        <v>9</v>
      </c>
      <c r="E224">
        <v>6000213</v>
      </c>
      <c r="F224" t="s">
        <v>10</v>
      </c>
      <c r="G224" t="s">
        <v>22</v>
      </c>
      <c r="H224" t="s">
        <v>35</v>
      </c>
      <c r="I224">
        <v>4260450</v>
      </c>
      <c r="J224">
        <v>406</v>
      </c>
      <c r="K224" s="1">
        <v>342</v>
      </c>
      <c r="L224" s="1">
        <v>57.64</v>
      </c>
      <c r="M224" s="1">
        <f>All_Data[[#This Row],[EUR Sales Amount]]-All_Data[[#This Row],[EUR Cost Amount]]</f>
        <v>284.36</v>
      </c>
      <c r="N224">
        <f>IF(All_Data[[#This Row],[Order Line Quantity]]&lt;0,1,0)</f>
        <v>0</v>
      </c>
      <c r="O224" s="1" t="str">
        <f>All_Data[[#This Row],[Tier2 Description]]&amp;All_Data[[#This Row],[Order No]]</f>
        <v>DECORATION CHARGES4260450</v>
      </c>
    </row>
    <row r="225" spans="1:15" x14ac:dyDescent="0.35">
      <c r="A225">
        <v>202001</v>
      </c>
      <c r="B225" t="str">
        <f>LEFT(All_Data[[#This Row],[Invoice (Year+Month)]],4)</f>
        <v>2020</v>
      </c>
      <c r="C225" t="str">
        <f>RIGHT(All_Data[[#This Row],[Invoice (Year+Month)]],2)</f>
        <v>01</v>
      </c>
      <c r="D225" t="s">
        <v>9</v>
      </c>
      <c r="E225">
        <v>6000213</v>
      </c>
      <c r="F225" t="s">
        <v>10</v>
      </c>
      <c r="G225" t="s">
        <v>22</v>
      </c>
      <c r="H225" t="s">
        <v>35</v>
      </c>
      <c r="I225">
        <v>4261011</v>
      </c>
      <c r="J225">
        <v>1002</v>
      </c>
      <c r="K225" s="1">
        <v>350</v>
      </c>
      <c r="L225" s="1">
        <v>30.02</v>
      </c>
      <c r="M225" s="1">
        <f>All_Data[[#This Row],[EUR Sales Amount]]-All_Data[[#This Row],[EUR Cost Amount]]</f>
        <v>319.98</v>
      </c>
      <c r="N225">
        <f>IF(All_Data[[#This Row],[Order Line Quantity]]&lt;0,1,0)</f>
        <v>0</v>
      </c>
      <c r="O225" s="1" t="str">
        <f>All_Data[[#This Row],[Tier2 Description]]&amp;All_Data[[#This Row],[Order No]]</f>
        <v>DECORATION CHARGES4261011</v>
      </c>
    </row>
    <row r="226" spans="1:15" x14ac:dyDescent="0.35">
      <c r="A226">
        <v>202001</v>
      </c>
      <c r="B226" t="str">
        <f>LEFT(All_Data[[#This Row],[Invoice (Year+Month)]],4)</f>
        <v>2020</v>
      </c>
      <c r="C226" t="str">
        <f>RIGHT(All_Data[[#This Row],[Invoice (Year+Month)]],2)</f>
        <v>01</v>
      </c>
      <c r="D226" t="s">
        <v>9</v>
      </c>
      <c r="E226">
        <v>6000213</v>
      </c>
      <c r="F226" t="s">
        <v>10</v>
      </c>
      <c r="G226" t="s">
        <v>22</v>
      </c>
      <c r="H226" t="s">
        <v>35</v>
      </c>
      <c r="I226">
        <v>4261121</v>
      </c>
      <c r="J226">
        <v>1002</v>
      </c>
      <c r="K226" s="1">
        <v>210</v>
      </c>
      <c r="L226" s="1">
        <v>27.88</v>
      </c>
      <c r="M226" s="1">
        <f>All_Data[[#This Row],[EUR Sales Amount]]-All_Data[[#This Row],[EUR Cost Amount]]</f>
        <v>182.12</v>
      </c>
      <c r="N226">
        <f>IF(All_Data[[#This Row],[Order Line Quantity]]&lt;0,1,0)</f>
        <v>0</v>
      </c>
      <c r="O226" s="1" t="str">
        <f>All_Data[[#This Row],[Tier2 Description]]&amp;All_Data[[#This Row],[Order No]]</f>
        <v>DECORATION CHARGES4261121</v>
      </c>
    </row>
    <row r="227" spans="1:15" x14ac:dyDescent="0.35">
      <c r="A227">
        <v>202001</v>
      </c>
      <c r="B227" t="str">
        <f>LEFT(All_Data[[#This Row],[Invoice (Year+Month)]],4)</f>
        <v>2020</v>
      </c>
      <c r="C227" t="str">
        <f>RIGHT(All_Data[[#This Row],[Invoice (Year+Month)]],2)</f>
        <v>01</v>
      </c>
      <c r="D227" t="s">
        <v>9</v>
      </c>
      <c r="E227">
        <v>6000222</v>
      </c>
      <c r="F227" t="s">
        <v>10</v>
      </c>
      <c r="G227" t="s">
        <v>32</v>
      </c>
      <c r="H227" t="s">
        <v>33</v>
      </c>
      <c r="I227">
        <v>4262209</v>
      </c>
      <c r="J227">
        <v>200</v>
      </c>
      <c r="K227" s="1">
        <v>152</v>
      </c>
      <c r="L227" s="1">
        <v>146.94</v>
      </c>
      <c r="M227" s="1">
        <f>All_Data[[#This Row],[EUR Sales Amount]]-All_Data[[#This Row],[EUR Cost Amount]]</f>
        <v>5.0600000000000023</v>
      </c>
      <c r="N227">
        <f>IF(All_Data[[#This Row],[Order Line Quantity]]&lt;0,1,0)</f>
        <v>0</v>
      </c>
      <c r="O227" s="1" t="str">
        <f>All_Data[[#This Row],[Tier2 Description]]&amp;All_Data[[#This Row],[Order No]]</f>
        <v>SPORT BOTTLES4262209</v>
      </c>
    </row>
    <row r="228" spans="1:15" x14ac:dyDescent="0.35">
      <c r="A228">
        <v>202001</v>
      </c>
      <c r="B228" t="str">
        <f>LEFT(All_Data[[#This Row],[Invoice (Year+Month)]],4)</f>
        <v>2020</v>
      </c>
      <c r="C228" t="str">
        <f>RIGHT(All_Data[[#This Row],[Invoice (Year+Month)]],2)</f>
        <v>01</v>
      </c>
      <c r="D228" t="s">
        <v>9</v>
      </c>
      <c r="E228">
        <v>6000222</v>
      </c>
      <c r="F228" t="s">
        <v>10</v>
      </c>
      <c r="G228" t="s">
        <v>22</v>
      </c>
      <c r="H228" t="s">
        <v>35</v>
      </c>
      <c r="I228">
        <v>4262209</v>
      </c>
      <c r="J228">
        <v>202</v>
      </c>
      <c r="K228" s="1">
        <v>132</v>
      </c>
      <c r="L228" s="1">
        <v>17.46</v>
      </c>
      <c r="M228" s="1">
        <f>All_Data[[#This Row],[EUR Sales Amount]]-All_Data[[#This Row],[EUR Cost Amount]]</f>
        <v>114.53999999999999</v>
      </c>
      <c r="N228">
        <f>IF(All_Data[[#This Row],[Order Line Quantity]]&lt;0,1,0)</f>
        <v>0</v>
      </c>
      <c r="O228" s="1" t="str">
        <f>All_Data[[#This Row],[Tier2 Description]]&amp;All_Data[[#This Row],[Order No]]</f>
        <v>DECORATION CHARGES4262209</v>
      </c>
    </row>
    <row r="229" spans="1:15" x14ac:dyDescent="0.35">
      <c r="A229">
        <v>202001</v>
      </c>
      <c r="B229" t="str">
        <f>LEFT(All_Data[[#This Row],[Invoice (Year+Month)]],4)</f>
        <v>2020</v>
      </c>
      <c r="C229" t="str">
        <f>RIGHT(All_Data[[#This Row],[Invoice (Year+Month)]],2)</f>
        <v>01</v>
      </c>
      <c r="D229" t="s">
        <v>9</v>
      </c>
      <c r="E229">
        <v>6000232</v>
      </c>
      <c r="F229" t="s">
        <v>17</v>
      </c>
      <c r="G229" t="s">
        <v>13</v>
      </c>
      <c r="H229" t="s">
        <v>37</v>
      </c>
      <c r="I229">
        <v>4248362</v>
      </c>
      <c r="J229">
        <v>1000</v>
      </c>
      <c r="K229" s="1">
        <v>350</v>
      </c>
      <c r="L229" s="1">
        <v>280</v>
      </c>
      <c r="M229" s="1">
        <f>All_Data[[#This Row],[EUR Sales Amount]]-All_Data[[#This Row],[EUR Cost Amount]]</f>
        <v>70</v>
      </c>
      <c r="N229">
        <f>IF(All_Data[[#This Row],[Order Line Quantity]]&lt;0,1,0)</f>
        <v>0</v>
      </c>
      <c r="O229" s="1" t="str">
        <f>All_Data[[#This Row],[Tier2 Description]]&amp;All_Data[[#This Row],[Order No]]</f>
        <v>GENERAL4248362</v>
      </c>
    </row>
    <row r="230" spans="1:15" x14ac:dyDescent="0.35">
      <c r="A230">
        <v>202001</v>
      </c>
      <c r="B230" t="str">
        <f>LEFT(All_Data[[#This Row],[Invoice (Year+Month)]],4)</f>
        <v>2020</v>
      </c>
      <c r="C230" t="str">
        <f>RIGHT(All_Data[[#This Row],[Invoice (Year+Month)]],2)</f>
        <v>01</v>
      </c>
      <c r="D230" t="s">
        <v>9</v>
      </c>
      <c r="E230">
        <v>6000232</v>
      </c>
      <c r="F230" t="s">
        <v>17</v>
      </c>
      <c r="G230" t="s">
        <v>13</v>
      </c>
      <c r="H230" t="s">
        <v>34</v>
      </c>
      <c r="I230">
        <v>4255452</v>
      </c>
      <c r="J230">
        <v>202</v>
      </c>
      <c r="K230" s="1">
        <v>1785.68</v>
      </c>
      <c r="L230" s="1">
        <v>600.74</v>
      </c>
      <c r="M230" s="1">
        <f>All_Data[[#This Row],[EUR Sales Amount]]-All_Data[[#This Row],[EUR Cost Amount]]</f>
        <v>1184.94</v>
      </c>
      <c r="N230">
        <f>IF(All_Data[[#This Row],[Order Line Quantity]]&lt;0,1,0)</f>
        <v>0</v>
      </c>
      <c r="O230" s="1" t="str">
        <f>All_Data[[#This Row],[Tier2 Description]]&amp;All_Data[[#This Row],[Order No]]</f>
        <v>STATIONERY4255452</v>
      </c>
    </row>
    <row r="231" spans="1:15" x14ac:dyDescent="0.35">
      <c r="A231">
        <v>202001</v>
      </c>
      <c r="B231" t="str">
        <f>LEFT(All_Data[[#This Row],[Invoice (Year+Month)]],4)</f>
        <v>2020</v>
      </c>
      <c r="C231" t="str">
        <f>RIGHT(All_Data[[#This Row],[Invoice (Year+Month)]],2)</f>
        <v>01</v>
      </c>
      <c r="D231" t="s">
        <v>9</v>
      </c>
      <c r="E231">
        <v>6000232</v>
      </c>
      <c r="F231" t="s">
        <v>17</v>
      </c>
      <c r="G231" t="s">
        <v>13</v>
      </c>
      <c r="H231" t="s">
        <v>16</v>
      </c>
      <c r="I231">
        <v>4255452</v>
      </c>
      <c r="J231">
        <v>202</v>
      </c>
      <c r="K231" s="1">
        <v>628.22</v>
      </c>
      <c r="L231" s="1">
        <v>477.44</v>
      </c>
      <c r="M231" s="1">
        <f>All_Data[[#This Row],[EUR Sales Amount]]-All_Data[[#This Row],[EUR Cost Amount]]</f>
        <v>150.78000000000003</v>
      </c>
      <c r="N231">
        <f>IF(All_Data[[#This Row],[Order Line Quantity]]&lt;0,1,0)</f>
        <v>0</v>
      </c>
      <c r="O231" s="1" t="str">
        <f>All_Data[[#This Row],[Tier2 Description]]&amp;All_Data[[#This Row],[Order No]]</f>
        <v>WRITING4255452</v>
      </c>
    </row>
    <row r="232" spans="1:15" x14ac:dyDescent="0.35">
      <c r="A232">
        <v>202001</v>
      </c>
      <c r="B232" t="str">
        <f>LEFT(All_Data[[#This Row],[Invoice (Year+Month)]],4)</f>
        <v>2020</v>
      </c>
      <c r="C232" t="str">
        <f>RIGHT(All_Data[[#This Row],[Invoice (Year+Month)]],2)</f>
        <v>01</v>
      </c>
      <c r="D232" t="s">
        <v>9</v>
      </c>
      <c r="E232">
        <v>6000232</v>
      </c>
      <c r="F232" t="s">
        <v>17</v>
      </c>
      <c r="G232" t="s">
        <v>13</v>
      </c>
      <c r="H232" t="s">
        <v>16</v>
      </c>
      <c r="I232">
        <v>4261739</v>
      </c>
      <c r="J232">
        <v>6</v>
      </c>
      <c r="K232" s="1">
        <v>19.68</v>
      </c>
      <c r="L232" s="1">
        <v>14.18</v>
      </c>
      <c r="M232" s="1">
        <f>All_Data[[#This Row],[EUR Sales Amount]]-All_Data[[#This Row],[EUR Cost Amount]]</f>
        <v>5.5</v>
      </c>
      <c r="N232">
        <f>IF(All_Data[[#This Row],[Order Line Quantity]]&lt;0,1,0)</f>
        <v>0</v>
      </c>
      <c r="O232" s="1" t="str">
        <f>All_Data[[#This Row],[Tier2 Description]]&amp;All_Data[[#This Row],[Order No]]</f>
        <v>WRITING4261739</v>
      </c>
    </row>
    <row r="233" spans="1:15" x14ac:dyDescent="0.35">
      <c r="A233">
        <v>202001</v>
      </c>
      <c r="B233" t="str">
        <f>LEFT(All_Data[[#This Row],[Invoice (Year+Month)]],4)</f>
        <v>2020</v>
      </c>
      <c r="C233" t="str">
        <f>RIGHT(All_Data[[#This Row],[Invoice (Year+Month)]],2)</f>
        <v>01</v>
      </c>
      <c r="D233" t="s">
        <v>9</v>
      </c>
      <c r="E233">
        <v>6000232</v>
      </c>
      <c r="F233" t="s">
        <v>17</v>
      </c>
      <c r="G233" t="s">
        <v>22</v>
      </c>
      <c r="H233" t="s">
        <v>35</v>
      </c>
      <c r="I233">
        <v>4255452</v>
      </c>
      <c r="J233">
        <v>610</v>
      </c>
      <c r="K233" s="1">
        <v>418.76</v>
      </c>
      <c r="L233" s="1">
        <v>25.66</v>
      </c>
      <c r="M233" s="1">
        <f>All_Data[[#This Row],[EUR Sales Amount]]-All_Data[[#This Row],[EUR Cost Amount]]</f>
        <v>393.09999999999997</v>
      </c>
      <c r="N233">
        <f>IF(All_Data[[#This Row],[Order Line Quantity]]&lt;0,1,0)</f>
        <v>0</v>
      </c>
      <c r="O233" s="1" t="str">
        <f>All_Data[[#This Row],[Tier2 Description]]&amp;All_Data[[#This Row],[Order No]]</f>
        <v>DECORATION CHARGES4255452</v>
      </c>
    </row>
    <row r="234" spans="1:15" x14ac:dyDescent="0.35">
      <c r="A234">
        <v>202001</v>
      </c>
      <c r="B234" t="str">
        <f>LEFT(All_Data[[#This Row],[Invoice (Year+Month)]],4)</f>
        <v>2020</v>
      </c>
      <c r="C234" t="str">
        <f>RIGHT(All_Data[[#This Row],[Invoice (Year+Month)]],2)</f>
        <v>01</v>
      </c>
      <c r="D234" t="s">
        <v>9</v>
      </c>
      <c r="E234">
        <v>6000232</v>
      </c>
      <c r="F234" t="s">
        <v>17</v>
      </c>
      <c r="G234" t="s">
        <v>22</v>
      </c>
      <c r="H234" t="s">
        <v>35</v>
      </c>
      <c r="I234">
        <v>4261739</v>
      </c>
      <c r="J234">
        <v>10</v>
      </c>
      <c r="K234" s="1">
        <v>107.5</v>
      </c>
      <c r="L234" s="1">
        <v>15.5</v>
      </c>
      <c r="M234" s="1">
        <f>All_Data[[#This Row],[EUR Sales Amount]]-All_Data[[#This Row],[EUR Cost Amount]]</f>
        <v>92</v>
      </c>
      <c r="N234">
        <f>IF(All_Data[[#This Row],[Order Line Quantity]]&lt;0,1,0)</f>
        <v>0</v>
      </c>
      <c r="O234" s="1" t="str">
        <f>All_Data[[#This Row],[Tier2 Description]]&amp;All_Data[[#This Row],[Order No]]</f>
        <v>DECORATION CHARGES4261739</v>
      </c>
    </row>
    <row r="235" spans="1:15" x14ac:dyDescent="0.35">
      <c r="A235">
        <v>202001</v>
      </c>
      <c r="B235" t="str">
        <f>LEFT(All_Data[[#This Row],[Invoice (Year+Month)]],4)</f>
        <v>2020</v>
      </c>
      <c r="C235" t="str">
        <f>RIGHT(All_Data[[#This Row],[Invoice (Year+Month)]],2)</f>
        <v>01</v>
      </c>
      <c r="D235" t="s">
        <v>9</v>
      </c>
      <c r="E235">
        <v>6000232</v>
      </c>
      <c r="F235" t="s">
        <v>17</v>
      </c>
      <c r="G235" t="s">
        <v>22</v>
      </c>
      <c r="H235" t="s">
        <v>45</v>
      </c>
      <c r="I235">
        <v>4260244</v>
      </c>
      <c r="J235">
        <v>24</v>
      </c>
      <c r="K235" s="1">
        <v>0</v>
      </c>
      <c r="L235" s="1">
        <v>0.22</v>
      </c>
      <c r="M235" s="1">
        <f>All_Data[[#This Row],[EUR Sales Amount]]-All_Data[[#This Row],[EUR Cost Amount]]</f>
        <v>-0.22</v>
      </c>
      <c r="N235">
        <f>IF(All_Data[[#This Row],[Order Line Quantity]]&lt;0,1,0)</f>
        <v>0</v>
      </c>
      <c r="O235" s="1" t="str">
        <f>All_Data[[#This Row],[Tier2 Description]]&amp;All_Data[[#This Row],[Order No]]</f>
        <v>NONWEARABLES OTHERS4260244</v>
      </c>
    </row>
    <row r="236" spans="1:15" x14ac:dyDescent="0.35">
      <c r="A236">
        <v>202001</v>
      </c>
      <c r="B236" t="str">
        <f>LEFT(All_Data[[#This Row],[Invoice (Year+Month)]],4)</f>
        <v>2020</v>
      </c>
      <c r="C236" t="str">
        <f>RIGHT(All_Data[[#This Row],[Invoice (Year+Month)]],2)</f>
        <v>01</v>
      </c>
      <c r="D236" t="s">
        <v>9</v>
      </c>
      <c r="E236">
        <v>6000261</v>
      </c>
      <c r="F236" t="s">
        <v>10</v>
      </c>
      <c r="G236" t="s">
        <v>48</v>
      </c>
      <c r="H236" t="s">
        <v>48</v>
      </c>
      <c r="I236">
        <v>4255897</v>
      </c>
      <c r="J236">
        <v>30</v>
      </c>
      <c r="K236" s="1">
        <v>36.6</v>
      </c>
      <c r="L236" s="1">
        <v>15.32</v>
      </c>
      <c r="M236" s="1">
        <f>All_Data[[#This Row],[EUR Sales Amount]]-All_Data[[#This Row],[EUR Cost Amount]]</f>
        <v>21.28</v>
      </c>
      <c r="N236">
        <f>IF(All_Data[[#This Row],[Order Line Quantity]]&lt;0,1,0)</f>
        <v>0</v>
      </c>
      <c r="O236" s="1" t="str">
        <f>All_Data[[#This Row],[Tier2 Description]]&amp;All_Data[[#This Row],[Order No]]</f>
        <v>HEADWEAR4255897</v>
      </c>
    </row>
    <row r="237" spans="1:15" x14ac:dyDescent="0.35">
      <c r="A237">
        <v>202001</v>
      </c>
      <c r="B237" t="str">
        <f>LEFT(All_Data[[#This Row],[Invoice (Year+Month)]],4)</f>
        <v>2020</v>
      </c>
      <c r="C237" t="str">
        <f>RIGHT(All_Data[[#This Row],[Invoice (Year+Month)]],2)</f>
        <v>01</v>
      </c>
      <c r="D237" t="s">
        <v>9</v>
      </c>
      <c r="E237">
        <v>6000261</v>
      </c>
      <c r="F237" t="s">
        <v>10</v>
      </c>
      <c r="G237" t="s">
        <v>22</v>
      </c>
      <c r="H237" t="s">
        <v>35</v>
      </c>
      <c r="I237">
        <v>4255897</v>
      </c>
      <c r="J237">
        <v>34</v>
      </c>
      <c r="K237" s="1">
        <v>120.1</v>
      </c>
      <c r="L237" s="1">
        <v>31.64</v>
      </c>
      <c r="M237" s="1">
        <f>All_Data[[#This Row],[EUR Sales Amount]]-All_Data[[#This Row],[EUR Cost Amount]]</f>
        <v>88.46</v>
      </c>
      <c r="N237">
        <f>IF(All_Data[[#This Row],[Order Line Quantity]]&lt;0,1,0)</f>
        <v>0</v>
      </c>
      <c r="O237" s="1" t="str">
        <f>All_Data[[#This Row],[Tier2 Description]]&amp;All_Data[[#This Row],[Order No]]</f>
        <v>DECORATION CHARGES4255897</v>
      </c>
    </row>
    <row r="238" spans="1:15" x14ac:dyDescent="0.35">
      <c r="A238">
        <v>202001</v>
      </c>
      <c r="B238" t="str">
        <f>LEFT(All_Data[[#This Row],[Invoice (Year+Month)]],4)</f>
        <v>2020</v>
      </c>
      <c r="C238" t="str">
        <f>RIGHT(All_Data[[#This Row],[Invoice (Year+Month)]],2)</f>
        <v>01</v>
      </c>
      <c r="D238" t="s">
        <v>9</v>
      </c>
      <c r="E238">
        <v>6000302</v>
      </c>
      <c r="F238" t="s">
        <v>17</v>
      </c>
      <c r="G238" t="s">
        <v>13</v>
      </c>
      <c r="H238" t="s">
        <v>37</v>
      </c>
      <c r="I238">
        <v>4261682</v>
      </c>
      <c r="J238">
        <v>300</v>
      </c>
      <c r="K238" s="1">
        <v>90</v>
      </c>
      <c r="L238" s="1">
        <v>46.52</v>
      </c>
      <c r="M238" s="1">
        <f>All_Data[[#This Row],[EUR Sales Amount]]-All_Data[[#This Row],[EUR Cost Amount]]</f>
        <v>43.48</v>
      </c>
      <c r="N238">
        <f>IF(All_Data[[#This Row],[Order Line Quantity]]&lt;0,1,0)</f>
        <v>0</v>
      </c>
      <c r="O238" s="1" t="str">
        <f>All_Data[[#This Row],[Tier2 Description]]&amp;All_Data[[#This Row],[Order No]]</f>
        <v>GENERAL4261682</v>
      </c>
    </row>
    <row r="239" spans="1:15" x14ac:dyDescent="0.35">
      <c r="A239">
        <v>202001</v>
      </c>
      <c r="B239" t="str">
        <f>LEFT(All_Data[[#This Row],[Invoice (Year+Month)]],4)</f>
        <v>2020</v>
      </c>
      <c r="C239" t="str">
        <f>RIGHT(All_Data[[#This Row],[Invoice (Year+Month)]],2)</f>
        <v>01</v>
      </c>
      <c r="D239" t="s">
        <v>9</v>
      </c>
      <c r="E239">
        <v>6000302</v>
      </c>
      <c r="F239" t="s">
        <v>17</v>
      </c>
      <c r="G239" t="s">
        <v>26</v>
      </c>
      <c r="H239" t="s">
        <v>43</v>
      </c>
      <c r="I239">
        <v>4243230</v>
      </c>
      <c r="J239">
        <v>4000</v>
      </c>
      <c r="K239" s="1">
        <v>2560</v>
      </c>
      <c r="L239" s="1">
        <v>1323.7</v>
      </c>
      <c r="M239" s="1">
        <f>All_Data[[#This Row],[EUR Sales Amount]]-All_Data[[#This Row],[EUR Cost Amount]]</f>
        <v>1236.3</v>
      </c>
      <c r="N239">
        <f>IF(All_Data[[#This Row],[Order Line Quantity]]&lt;0,1,0)</f>
        <v>0</v>
      </c>
      <c r="O239" s="1" t="str">
        <f>All_Data[[#This Row],[Tier2 Description]]&amp;All_Data[[#This Row],[Order No]]</f>
        <v>SAFETY AUTO &amp; TOOLS4243230</v>
      </c>
    </row>
    <row r="240" spans="1:15" x14ac:dyDescent="0.35">
      <c r="A240">
        <v>202001</v>
      </c>
      <c r="B240" t="str">
        <f>LEFT(All_Data[[#This Row],[Invoice (Year+Month)]],4)</f>
        <v>2020</v>
      </c>
      <c r="C240" t="str">
        <f>RIGHT(All_Data[[#This Row],[Invoice (Year+Month)]],2)</f>
        <v>01</v>
      </c>
      <c r="D240" t="s">
        <v>9</v>
      </c>
      <c r="E240">
        <v>6000302</v>
      </c>
      <c r="F240" t="s">
        <v>17</v>
      </c>
      <c r="G240" t="s">
        <v>22</v>
      </c>
      <c r="H240" t="s">
        <v>23</v>
      </c>
      <c r="I240">
        <v>4252257</v>
      </c>
      <c r="J240">
        <v>4</v>
      </c>
      <c r="K240" s="1">
        <v>0</v>
      </c>
      <c r="L240" s="1">
        <v>24</v>
      </c>
      <c r="M240" s="1">
        <f>All_Data[[#This Row],[EUR Sales Amount]]-All_Data[[#This Row],[EUR Cost Amount]]</f>
        <v>-24</v>
      </c>
      <c r="N240">
        <f>IF(All_Data[[#This Row],[Order Line Quantity]]&lt;0,1,0)</f>
        <v>0</v>
      </c>
      <c r="O240" s="1" t="str">
        <f>All_Data[[#This Row],[Tier2 Description]]&amp;All_Data[[#This Row],[Order No]]</f>
        <v>CATALOGUES4252257</v>
      </c>
    </row>
    <row r="241" spans="1:15" x14ac:dyDescent="0.35">
      <c r="A241">
        <v>202001</v>
      </c>
      <c r="B241" t="str">
        <f>LEFT(All_Data[[#This Row],[Invoice (Year+Month)]],4)</f>
        <v>2020</v>
      </c>
      <c r="C241" t="str">
        <f>RIGHT(All_Data[[#This Row],[Invoice (Year+Month)]],2)</f>
        <v>01</v>
      </c>
      <c r="D241" t="s">
        <v>9</v>
      </c>
      <c r="E241">
        <v>6000302</v>
      </c>
      <c r="F241" t="s">
        <v>17</v>
      </c>
      <c r="G241" t="s">
        <v>22</v>
      </c>
      <c r="H241" t="s">
        <v>35</v>
      </c>
      <c r="I241">
        <v>4243230</v>
      </c>
      <c r="J241">
        <v>8004</v>
      </c>
      <c r="K241" s="1">
        <v>1479</v>
      </c>
      <c r="L241" s="1">
        <v>115.76</v>
      </c>
      <c r="M241" s="1">
        <f>All_Data[[#This Row],[EUR Sales Amount]]-All_Data[[#This Row],[EUR Cost Amount]]</f>
        <v>1363.24</v>
      </c>
      <c r="N241">
        <f>IF(All_Data[[#This Row],[Order Line Quantity]]&lt;0,1,0)</f>
        <v>0</v>
      </c>
      <c r="O241" s="1" t="str">
        <f>All_Data[[#This Row],[Tier2 Description]]&amp;All_Data[[#This Row],[Order No]]</f>
        <v>DECORATION CHARGES4243230</v>
      </c>
    </row>
    <row r="242" spans="1:15" x14ac:dyDescent="0.35">
      <c r="A242">
        <v>202001</v>
      </c>
      <c r="B242" t="str">
        <f>LEFT(All_Data[[#This Row],[Invoice (Year+Month)]],4)</f>
        <v>2020</v>
      </c>
      <c r="C242" t="str">
        <f>RIGHT(All_Data[[#This Row],[Invoice (Year+Month)]],2)</f>
        <v>01</v>
      </c>
      <c r="D242" t="s">
        <v>9</v>
      </c>
      <c r="E242">
        <v>6000335</v>
      </c>
      <c r="F242" t="s">
        <v>10</v>
      </c>
      <c r="G242" t="s">
        <v>18</v>
      </c>
      <c r="H242" t="s">
        <v>20</v>
      </c>
      <c r="I242">
        <v>4262462</v>
      </c>
      <c r="J242">
        <v>10</v>
      </c>
      <c r="K242" s="1">
        <v>72.5</v>
      </c>
      <c r="L242" s="1">
        <v>36.26</v>
      </c>
      <c r="M242" s="1">
        <f>All_Data[[#This Row],[EUR Sales Amount]]-All_Data[[#This Row],[EUR Cost Amount]]</f>
        <v>36.24</v>
      </c>
      <c r="N242">
        <f>IF(All_Data[[#This Row],[Order Line Quantity]]&lt;0,1,0)</f>
        <v>0</v>
      </c>
      <c r="O242" s="1" t="str">
        <f>All_Data[[#This Row],[Tier2 Description]]&amp;All_Data[[#This Row],[Order No]]</f>
        <v>POLOS4262462</v>
      </c>
    </row>
    <row r="243" spans="1:15" x14ac:dyDescent="0.35">
      <c r="A243">
        <v>202001</v>
      </c>
      <c r="B243" t="str">
        <f>LEFT(All_Data[[#This Row],[Invoice (Year+Month)]],4)</f>
        <v>2020</v>
      </c>
      <c r="C243" t="str">
        <f>RIGHT(All_Data[[#This Row],[Invoice (Year+Month)]],2)</f>
        <v>01</v>
      </c>
      <c r="D243" t="s">
        <v>9</v>
      </c>
      <c r="E243">
        <v>6000411</v>
      </c>
      <c r="F243" t="s">
        <v>17</v>
      </c>
      <c r="G243" t="s">
        <v>11</v>
      </c>
      <c r="H243" t="s">
        <v>39</v>
      </c>
      <c r="I243">
        <v>4257056</v>
      </c>
      <c r="J243">
        <v>2</v>
      </c>
      <c r="K243" s="1">
        <v>45.82</v>
      </c>
      <c r="L243" s="1">
        <v>15.7</v>
      </c>
      <c r="M243" s="1">
        <f>All_Data[[#This Row],[EUR Sales Amount]]-All_Data[[#This Row],[EUR Cost Amount]]</f>
        <v>30.12</v>
      </c>
      <c r="N243">
        <f>IF(All_Data[[#This Row],[Order Line Quantity]]&lt;0,1,0)</f>
        <v>0</v>
      </c>
      <c r="O243" s="1" t="str">
        <f>All_Data[[#This Row],[Tier2 Description]]&amp;All_Data[[#This Row],[Order No]]</f>
        <v>COOLERS4257056</v>
      </c>
    </row>
    <row r="244" spans="1:15" x14ac:dyDescent="0.35">
      <c r="A244">
        <v>202001</v>
      </c>
      <c r="B244" t="str">
        <f>LEFT(All_Data[[#This Row],[Invoice (Year+Month)]],4)</f>
        <v>2020</v>
      </c>
      <c r="C244" t="str">
        <f>RIGHT(All_Data[[#This Row],[Invoice (Year+Month)]],2)</f>
        <v>01</v>
      </c>
      <c r="D244" t="s">
        <v>9</v>
      </c>
      <c r="E244">
        <v>6000411</v>
      </c>
      <c r="F244" t="s">
        <v>17</v>
      </c>
      <c r="G244" t="s">
        <v>11</v>
      </c>
      <c r="H244" t="s">
        <v>40</v>
      </c>
      <c r="I244">
        <v>4261477</v>
      </c>
      <c r="J244">
        <v>200</v>
      </c>
      <c r="K244" s="1">
        <v>436</v>
      </c>
      <c r="L244" s="1">
        <v>166.42</v>
      </c>
      <c r="M244" s="1">
        <f>All_Data[[#This Row],[EUR Sales Amount]]-All_Data[[#This Row],[EUR Cost Amount]]</f>
        <v>269.58000000000004</v>
      </c>
      <c r="N244">
        <f>IF(All_Data[[#This Row],[Order Line Quantity]]&lt;0,1,0)</f>
        <v>0</v>
      </c>
      <c r="O244" s="1" t="str">
        <f>All_Data[[#This Row],[Tier2 Description]]&amp;All_Data[[#This Row],[Order No]]</f>
        <v>TOTES4261477</v>
      </c>
    </row>
    <row r="245" spans="1:15" x14ac:dyDescent="0.35">
      <c r="A245">
        <v>202001</v>
      </c>
      <c r="B245" t="str">
        <f>LEFT(All_Data[[#This Row],[Invoice (Year+Month)]],4)</f>
        <v>2020</v>
      </c>
      <c r="C245" t="str">
        <f>RIGHT(All_Data[[#This Row],[Invoice (Year+Month)]],2)</f>
        <v>01</v>
      </c>
      <c r="D245" t="s">
        <v>9</v>
      </c>
      <c r="E245">
        <v>6000411</v>
      </c>
      <c r="F245" t="s">
        <v>17</v>
      </c>
      <c r="G245" t="s">
        <v>32</v>
      </c>
      <c r="H245" t="s">
        <v>49</v>
      </c>
      <c r="I245">
        <v>4250797</v>
      </c>
      <c r="J245">
        <v>8</v>
      </c>
      <c r="K245" s="1">
        <v>39.5</v>
      </c>
      <c r="L245" s="1">
        <v>16.62</v>
      </c>
      <c r="M245" s="1">
        <f>All_Data[[#This Row],[EUR Sales Amount]]-All_Data[[#This Row],[EUR Cost Amount]]</f>
        <v>22.88</v>
      </c>
      <c r="N245">
        <f>IF(All_Data[[#This Row],[Order Line Quantity]]&lt;0,1,0)</f>
        <v>0</v>
      </c>
      <c r="O245" s="1" t="str">
        <f>All_Data[[#This Row],[Tier2 Description]]&amp;All_Data[[#This Row],[Order No]]</f>
        <v>CERAMICS4250797</v>
      </c>
    </row>
    <row r="246" spans="1:15" x14ac:dyDescent="0.35">
      <c r="A246">
        <v>202001</v>
      </c>
      <c r="B246" t="str">
        <f>LEFT(All_Data[[#This Row],[Invoice (Year+Month)]],4)</f>
        <v>2020</v>
      </c>
      <c r="C246" t="str">
        <f>RIGHT(All_Data[[#This Row],[Invoice (Year+Month)]],2)</f>
        <v>01</v>
      </c>
      <c r="D246" t="s">
        <v>9</v>
      </c>
      <c r="E246">
        <v>6000411</v>
      </c>
      <c r="F246" t="s">
        <v>17</v>
      </c>
      <c r="G246" t="s">
        <v>32</v>
      </c>
      <c r="H246" t="s">
        <v>49</v>
      </c>
      <c r="I246">
        <v>4257056</v>
      </c>
      <c r="J246">
        <v>6</v>
      </c>
      <c r="K246" s="1">
        <v>26.46</v>
      </c>
      <c r="L246" s="1">
        <v>12.36</v>
      </c>
      <c r="M246" s="1">
        <f>All_Data[[#This Row],[EUR Sales Amount]]-All_Data[[#This Row],[EUR Cost Amount]]</f>
        <v>14.100000000000001</v>
      </c>
      <c r="N246">
        <f>IF(All_Data[[#This Row],[Order Line Quantity]]&lt;0,1,0)</f>
        <v>0</v>
      </c>
      <c r="O246" s="1" t="str">
        <f>All_Data[[#This Row],[Tier2 Description]]&amp;All_Data[[#This Row],[Order No]]</f>
        <v>CERAMICS4257056</v>
      </c>
    </row>
    <row r="247" spans="1:15" x14ac:dyDescent="0.35">
      <c r="A247">
        <v>202001</v>
      </c>
      <c r="B247" t="str">
        <f>LEFT(All_Data[[#This Row],[Invoice (Year+Month)]],4)</f>
        <v>2020</v>
      </c>
      <c r="C247" t="str">
        <f>RIGHT(All_Data[[#This Row],[Invoice (Year+Month)]],2)</f>
        <v>01</v>
      </c>
      <c r="D247" t="s">
        <v>9</v>
      </c>
      <c r="E247">
        <v>6000411</v>
      </c>
      <c r="F247" t="s">
        <v>17</v>
      </c>
      <c r="G247" t="s">
        <v>32</v>
      </c>
      <c r="H247" t="s">
        <v>51</v>
      </c>
      <c r="I247">
        <v>4251902</v>
      </c>
      <c r="J247">
        <v>2</v>
      </c>
      <c r="K247" s="1">
        <v>14.2</v>
      </c>
      <c r="L247" s="1">
        <v>6.38</v>
      </c>
      <c r="M247" s="1">
        <f>All_Data[[#This Row],[EUR Sales Amount]]-All_Data[[#This Row],[EUR Cost Amount]]</f>
        <v>7.8199999999999994</v>
      </c>
      <c r="N247">
        <f>IF(All_Data[[#This Row],[Order Line Quantity]]&lt;0,1,0)</f>
        <v>0</v>
      </c>
      <c r="O247" s="1" t="str">
        <f>All_Data[[#This Row],[Tier2 Description]]&amp;All_Data[[#This Row],[Order No]]</f>
        <v>MUGS &amp; TUMBLERS4251902</v>
      </c>
    </row>
    <row r="248" spans="1:15" x14ac:dyDescent="0.35">
      <c r="A248">
        <v>202001</v>
      </c>
      <c r="B248" t="str">
        <f>LEFT(All_Data[[#This Row],[Invoice (Year+Month)]],4)</f>
        <v>2020</v>
      </c>
      <c r="C248" t="str">
        <f>RIGHT(All_Data[[#This Row],[Invoice (Year+Month)]],2)</f>
        <v>01</v>
      </c>
      <c r="D248" t="s">
        <v>9</v>
      </c>
      <c r="E248">
        <v>6000411</v>
      </c>
      <c r="F248" t="s">
        <v>17</v>
      </c>
      <c r="G248" t="s">
        <v>32</v>
      </c>
      <c r="H248" t="s">
        <v>51</v>
      </c>
      <c r="I248">
        <v>4261477</v>
      </c>
      <c r="J248">
        <v>200</v>
      </c>
      <c r="K248" s="1">
        <v>300</v>
      </c>
      <c r="L248" s="1">
        <v>138.76</v>
      </c>
      <c r="M248" s="1">
        <f>All_Data[[#This Row],[EUR Sales Amount]]-All_Data[[#This Row],[EUR Cost Amount]]</f>
        <v>161.24</v>
      </c>
      <c r="N248">
        <f>IF(All_Data[[#This Row],[Order Line Quantity]]&lt;0,1,0)</f>
        <v>0</v>
      </c>
      <c r="O248" s="1" t="str">
        <f>All_Data[[#This Row],[Tier2 Description]]&amp;All_Data[[#This Row],[Order No]]</f>
        <v>MUGS &amp; TUMBLERS4261477</v>
      </c>
    </row>
    <row r="249" spans="1:15" x14ac:dyDescent="0.35">
      <c r="A249">
        <v>202001</v>
      </c>
      <c r="B249" t="str">
        <f>LEFT(All_Data[[#This Row],[Invoice (Year+Month)]],4)</f>
        <v>2020</v>
      </c>
      <c r="C249" t="str">
        <f>RIGHT(All_Data[[#This Row],[Invoice (Year+Month)]],2)</f>
        <v>01</v>
      </c>
      <c r="D249" t="s">
        <v>9</v>
      </c>
      <c r="E249">
        <v>6000411</v>
      </c>
      <c r="F249" t="s">
        <v>17</v>
      </c>
      <c r="G249" t="s">
        <v>26</v>
      </c>
      <c r="H249" t="s">
        <v>53</v>
      </c>
      <c r="I249">
        <v>4250797</v>
      </c>
      <c r="J249">
        <v>4</v>
      </c>
      <c r="K249" s="1">
        <v>45.04</v>
      </c>
      <c r="L249" s="1">
        <v>15.48</v>
      </c>
      <c r="M249" s="1">
        <f>All_Data[[#This Row],[EUR Sales Amount]]-All_Data[[#This Row],[EUR Cost Amount]]</f>
        <v>29.56</v>
      </c>
      <c r="N249">
        <f>IF(All_Data[[#This Row],[Order Line Quantity]]&lt;0,1,0)</f>
        <v>0</v>
      </c>
      <c r="O249" s="1" t="str">
        <f>All_Data[[#This Row],[Tier2 Description]]&amp;All_Data[[#This Row],[Order No]]</f>
        <v>BLANKETS4250797</v>
      </c>
    </row>
    <row r="250" spans="1:15" x14ac:dyDescent="0.35">
      <c r="A250">
        <v>202001</v>
      </c>
      <c r="B250" t="str">
        <f>LEFT(All_Data[[#This Row],[Invoice (Year+Month)]],4)</f>
        <v>2020</v>
      </c>
      <c r="C250" t="str">
        <f>RIGHT(All_Data[[#This Row],[Invoice (Year+Month)]],2)</f>
        <v>01</v>
      </c>
      <c r="D250" t="s">
        <v>9</v>
      </c>
      <c r="E250">
        <v>6000411</v>
      </c>
      <c r="F250" t="s">
        <v>17</v>
      </c>
      <c r="G250" t="s">
        <v>26</v>
      </c>
      <c r="H250" t="s">
        <v>53</v>
      </c>
      <c r="I250">
        <v>4258881</v>
      </c>
      <c r="J250">
        <v>2</v>
      </c>
      <c r="K250" s="1">
        <v>21.08</v>
      </c>
      <c r="L250" s="1">
        <v>7.68</v>
      </c>
      <c r="M250" s="1">
        <f>All_Data[[#This Row],[EUR Sales Amount]]-All_Data[[#This Row],[EUR Cost Amount]]</f>
        <v>13.399999999999999</v>
      </c>
      <c r="N250">
        <f>IF(All_Data[[#This Row],[Order Line Quantity]]&lt;0,1,0)</f>
        <v>0</v>
      </c>
      <c r="O250" s="1" t="str">
        <f>All_Data[[#This Row],[Tier2 Description]]&amp;All_Data[[#This Row],[Order No]]</f>
        <v>BLANKETS4258881</v>
      </c>
    </row>
    <row r="251" spans="1:15" x14ac:dyDescent="0.35">
      <c r="A251">
        <v>202001</v>
      </c>
      <c r="B251" t="str">
        <f>LEFT(All_Data[[#This Row],[Invoice (Year+Month)]],4)</f>
        <v>2020</v>
      </c>
      <c r="C251" t="str">
        <f>RIGHT(All_Data[[#This Row],[Invoice (Year+Month)]],2)</f>
        <v>01</v>
      </c>
      <c r="D251" t="s">
        <v>9</v>
      </c>
      <c r="E251">
        <v>6000411</v>
      </c>
      <c r="F251" t="s">
        <v>17</v>
      </c>
      <c r="G251" t="s">
        <v>26</v>
      </c>
      <c r="H251" t="s">
        <v>28</v>
      </c>
      <c r="I251">
        <v>4260666</v>
      </c>
      <c r="J251">
        <v>50</v>
      </c>
      <c r="K251" s="1">
        <v>410</v>
      </c>
      <c r="L251" s="1">
        <v>231.88</v>
      </c>
      <c r="M251" s="1">
        <f>All_Data[[#This Row],[EUR Sales Amount]]-All_Data[[#This Row],[EUR Cost Amount]]</f>
        <v>178.12</v>
      </c>
      <c r="N251">
        <f>IF(All_Data[[#This Row],[Order Line Quantity]]&lt;0,1,0)</f>
        <v>0</v>
      </c>
      <c r="O251" s="1" t="str">
        <f>All_Data[[#This Row],[Tier2 Description]]&amp;All_Data[[#This Row],[Order No]]</f>
        <v>HOUSEWARES4260666</v>
      </c>
    </row>
    <row r="252" spans="1:15" x14ac:dyDescent="0.35">
      <c r="A252">
        <v>202001</v>
      </c>
      <c r="B252" t="str">
        <f>LEFT(All_Data[[#This Row],[Invoice (Year+Month)]],4)</f>
        <v>2020</v>
      </c>
      <c r="C252" t="str">
        <f>RIGHT(All_Data[[#This Row],[Invoice (Year+Month)]],2)</f>
        <v>01</v>
      </c>
      <c r="D252" t="s">
        <v>9</v>
      </c>
      <c r="E252">
        <v>6000411</v>
      </c>
      <c r="F252" t="s">
        <v>17</v>
      </c>
      <c r="G252" t="s">
        <v>26</v>
      </c>
      <c r="H252" t="s">
        <v>28</v>
      </c>
      <c r="I252">
        <v>4261477</v>
      </c>
      <c r="J252">
        <v>200</v>
      </c>
      <c r="K252" s="1">
        <v>588</v>
      </c>
      <c r="L252" s="1">
        <v>194.22</v>
      </c>
      <c r="M252" s="1">
        <f>All_Data[[#This Row],[EUR Sales Amount]]-All_Data[[#This Row],[EUR Cost Amount]]</f>
        <v>393.78</v>
      </c>
      <c r="N252">
        <f>IF(All_Data[[#This Row],[Order Line Quantity]]&lt;0,1,0)</f>
        <v>0</v>
      </c>
      <c r="O252" s="1" t="str">
        <f>All_Data[[#This Row],[Tier2 Description]]&amp;All_Data[[#This Row],[Order No]]</f>
        <v>HOUSEWARES4261477</v>
      </c>
    </row>
    <row r="253" spans="1:15" x14ac:dyDescent="0.35">
      <c r="A253">
        <v>202001</v>
      </c>
      <c r="B253" t="str">
        <f>LEFT(All_Data[[#This Row],[Invoice (Year+Month)]],4)</f>
        <v>2020</v>
      </c>
      <c r="C253" t="str">
        <f>RIGHT(All_Data[[#This Row],[Invoice (Year+Month)]],2)</f>
        <v>01</v>
      </c>
      <c r="D253" t="s">
        <v>9</v>
      </c>
      <c r="E253">
        <v>6000411</v>
      </c>
      <c r="F253" t="s">
        <v>17</v>
      </c>
      <c r="G253" t="s">
        <v>26</v>
      </c>
      <c r="H253" t="s">
        <v>43</v>
      </c>
      <c r="I253">
        <v>4259054</v>
      </c>
      <c r="J253">
        <v>500</v>
      </c>
      <c r="K253" s="1">
        <v>390</v>
      </c>
      <c r="L253" s="1">
        <v>158</v>
      </c>
      <c r="M253" s="1">
        <f>All_Data[[#This Row],[EUR Sales Amount]]-All_Data[[#This Row],[EUR Cost Amount]]</f>
        <v>232</v>
      </c>
      <c r="N253">
        <f>IF(All_Data[[#This Row],[Order Line Quantity]]&lt;0,1,0)</f>
        <v>0</v>
      </c>
      <c r="O253" s="1" t="str">
        <f>All_Data[[#This Row],[Tier2 Description]]&amp;All_Data[[#This Row],[Order No]]</f>
        <v>SAFETY AUTO &amp; TOOLS4259054</v>
      </c>
    </row>
    <row r="254" spans="1:15" x14ac:dyDescent="0.35">
      <c r="A254">
        <v>202001</v>
      </c>
      <c r="B254" t="str">
        <f>LEFT(All_Data[[#This Row],[Invoice (Year+Month)]],4)</f>
        <v>2020</v>
      </c>
      <c r="C254" t="str">
        <f>RIGHT(All_Data[[#This Row],[Invoice (Year+Month)]],2)</f>
        <v>01</v>
      </c>
      <c r="D254" t="s">
        <v>9</v>
      </c>
      <c r="E254">
        <v>6000411</v>
      </c>
      <c r="F254" t="s">
        <v>17</v>
      </c>
      <c r="G254" t="s">
        <v>36</v>
      </c>
      <c r="H254" t="s">
        <v>36</v>
      </c>
      <c r="I254">
        <v>4248168</v>
      </c>
      <c r="J254">
        <v>400</v>
      </c>
      <c r="K254" s="1">
        <v>860</v>
      </c>
      <c r="L254" s="1">
        <v>768</v>
      </c>
      <c r="M254" s="1">
        <f>All_Data[[#This Row],[EUR Sales Amount]]-All_Data[[#This Row],[EUR Cost Amount]]</f>
        <v>92</v>
      </c>
      <c r="N254">
        <f>IF(All_Data[[#This Row],[Order Line Quantity]]&lt;0,1,0)</f>
        <v>0</v>
      </c>
      <c r="O254" s="1" t="str">
        <f>All_Data[[#This Row],[Tier2 Description]]&amp;All_Data[[#This Row],[Order No]]</f>
        <v>MEMORY4248168</v>
      </c>
    </row>
    <row r="255" spans="1:15" x14ac:dyDescent="0.35">
      <c r="A255">
        <v>202001</v>
      </c>
      <c r="B255" t="str">
        <f>LEFT(All_Data[[#This Row],[Invoice (Year+Month)]],4)</f>
        <v>2020</v>
      </c>
      <c r="C255" t="str">
        <f>RIGHT(All_Data[[#This Row],[Invoice (Year+Month)]],2)</f>
        <v>01</v>
      </c>
      <c r="D255" t="s">
        <v>9</v>
      </c>
      <c r="E255">
        <v>6000411</v>
      </c>
      <c r="F255" t="s">
        <v>17</v>
      </c>
      <c r="G255" t="s">
        <v>22</v>
      </c>
      <c r="H255" t="s">
        <v>23</v>
      </c>
      <c r="I255">
        <v>4216179</v>
      </c>
      <c r="J255">
        <v>600</v>
      </c>
      <c r="K255" s="1">
        <v>1170</v>
      </c>
      <c r="L255" s="1">
        <v>576</v>
      </c>
      <c r="M255" s="1">
        <f>All_Data[[#This Row],[EUR Sales Amount]]-All_Data[[#This Row],[EUR Cost Amount]]</f>
        <v>594</v>
      </c>
      <c r="N255">
        <f>IF(All_Data[[#This Row],[Order Line Quantity]]&lt;0,1,0)</f>
        <v>0</v>
      </c>
      <c r="O255" s="1" t="str">
        <f>All_Data[[#This Row],[Tier2 Description]]&amp;All_Data[[#This Row],[Order No]]</f>
        <v>CATALOGUES4216179</v>
      </c>
    </row>
    <row r="256" spans="1:15" x14ac:dyDescent="0.35">
      <c r="A256">
        <v>202001</v>
      </c>
      <c r="B256" t="str">
        <f>LEFT(All_Data[[#This Row],[Invoice (Year+Month)]],4)</f>
        <v>2020</v>
      </c>
      <c r="C256" t="str">
        <f>RIGHT(All_Data[[#This Row],[Invoice (Year+Month)]],2)</f>
        <v>01</v>
      </c>
      <c r="D256" t="s">
        <v>9</v>
      </c>
      <c r="E256">
        <v>6000411</v>
      </c>
      <c r="F256" t="s">
        <v>17</v>
      </c>
      <c r="G256" t="s">
        <v>22</v>
      </c>
      <c r="H256" t="s">
        <v>23</v>
      </c>
      <c r="I256">
        <v>4216185</v>
      </c>
      <c r="J256">
        <v>6</v>
      </c>
      <c r="K256" s="1">
        <v>0</v>
      </c>
      <c r="L256" s="1">
        <v>36</v>
      </c>
      <c r="M256" s="1">
        <f>All_Data[[#This Row],[EUR Sales Amount]]-All_Data[[#This Row],[EUR Cost Amount]]</f>
        <v>-36</v>
      </c>
      <c r="N256">
        <f>IF(All_Data[[#This Row],[Order Line Quantity]]&lt;0,1,0)</f>
        <v>0</v>
      </c>
      <c r="O256" s="1" t="str">
        <f>All_Data[[#This Row],[Tier2 Description]]&amp;All_Data[[#This Row],[Order No]]</f>
        <v>CATALOGUES4216185</v>
      </c>
    </row>
    <row r="257" spans="1:15" x14ac:dyDescent="0.35">
      <c r="A257">
        <v>202001</v>
      </c>
      <c r="B257" t="str">
        <f>LEFT(All_Data[[#This Row],[Invoice (Year+Month)]],4)</f>
        <v>2020</v>
      </c>
      <c r="C257" t="str">
        <f>RIGHT(All_Data[[#This Row],[Invoice (Year+Month)]],2)</f>
        <v>01</v>
      </c>
      <c r="D257" t="s">
        <v>9</v>
      </c>
      <c r="E257">
        <v>6000411</v>
      </c>
      <c r="F257" t="s">
        <v>17</v>
      </c>
      <c r="G257" t="s">
        <v>22</v>
      </c>
      <c r="H257" t="s">
        <v>35</v>
      </c>
      <c r="I257">
        <v>4216179</v>
      </c>
      <c r="J257">
        <v>602</v>
      </c>
      <c r="K257" s="1">
        <v>550</v>
      </c>
      <c r="L257" s="1">
        <v>54.02</v>
      </c>
      <c r="M257" s="1">
        <f>All_Data[[#This Row],[EUR Sales Amount]]-All_Data[[#This Row],[EUR Cost Amount]]</f>
        <v>495.98</v>
      </c>
      <c r="N257">
        <f>IF(All_Data[[#This Row],[Order Line Quantity]]&lt;0,1,0)</f>
        <v>0</v>
      </c>
      <c r="O257" s="1" t="str">
        <f>All_Data[[#This Row],[Tier2 Description]]&amp;All_Data[[#This Row],[Order No]]</f>
        <v>DECORATION CHARGES4216179</v>
      </c>
    </row>
    <row r="258" spans="1:15" x14ac:dyDescent="0.35">
      <c r="A258">
        <v>202001</v>
      </c>
      <c r="B258" t="str">
        <f>LEFT(All_Data[[#This Row],[Invoice (Year+Month)]],4)</f>
        <v>2020</v>
      </c>
      <c r="C258" t="str">
        <f>RIGHT(All_Data[[#This Row],[Invoice (Year+Month)]],2)</f>
        <v>01</v>
      </c>
      <c r="D258" t="s">
        <v>9</v>
      </c>
      <c r="E258">
        <v>6000411</v>
      </c>
      <c r="F258" t="s">
        <v>17</v>
      </c>
      <c r="G258" t="s">
        <v>22</v>
      </c>
      <c r="H258" t="s">
        <v>35</v>
      </c>
      <c r="I258">
        <v>4259054</v>
      </c>
      <c r="J258">
        <v>502</v>
      </c>
      <c r="K258" s="1">
        <v>155</v>
      </c>
      <c r="L258" s="1">
        <v>22.88</v>
      </c>
      <c r="M258" s="1">
        <f>All_Data[[#This Row],[EUR Sales Amount]]-All_Data[[#This Row],[EUR Cost Amount]]</f>
        <v>132.12</v>
      </c>
      <c r="N258">
        <f>IF(All_Data[[#This Row],[Order Line Quantity]]&lt;0,1,0)</f>
        <v>0</v>
      </c>
      <c r="O258" s="1" t="str">
        <f>All_Data[[#This Row],[Tier2 Description]]&amp;All_Data[[#This Row],[Order No]]</f>
        <v>DECORATION CHARGES4259054</v>
      </c>
    </row>
    <row r="259" spans="1:15" x14ac:dyDescent="0.35">
      <c r="A259">
        <v>202001</v>
      </c>
      <c r="B259" t="str">
        <f>LEFT(All_Data[[#This Row],[Invoice (Year+Month)]],4)</f>
        <v>2020</v>
      </c>
      <c r="C259" t="str">
        <f>RIGHT(All_Data[[#This Row],[Invoice (Year+Month)]],2)</f>
        <v>01</v>
      </c>
      <c r="D259" t="s">
        <v>9</v>
      </c>
      <c r="E259">
        <v>6000411</v>
      </c>
      <c r="F259" t="s">
        <v>17</v>
      </c>
      <c r="G259" t="s">
        <v>22</v>
      </c>
      <c r="H259" t="s">
        <v>35</v>
      </c>
      <c r="I259">
        <v>4260666</v>
      </c>
      <c r="J259">
        <v>54</v>
      </c>
      <c r="K259" s="1">
        <v>191</v>
      </c>
      <c r="L259" s="1">
        <v>36.26</v>
      </c>
      <c r="M259" s="1">
        <f>All_Data[[#This Row],[EUR Sales Amount]]-All_Data[[#This Row],[EUR Cost Amount]]</f>
        <v>154.74</v>
      </c>
      <c r="N259">
        <f>IF(All_Data[[#This Row],[Order Line Quantity]]&lt;0,1,0)</f>
        <v>0</v>
      </c>
      <c r="O259" s="1" t="str">
        <f>All_Data[[#This Row],[Tier2 Description]]&amp;All_Data[[#This Row],[Order No]]</f>
        <v>DECORATION CHARGES4260666</v>
      </c>
    </row>
    <row r="260" spans="1:15" x14ac:dyDescent="0.35">
      <c r="A260">
        <v>202001</v>
      </c>
      <c r="B260" t="str">
        <f>LEFT(All_Data[[#This Row],[Invoice (Year+Month)]],4)</f>
        <v>2020</v>
      </c>
      <c r="C260" t="str">
        <f>RIGHT(All_Data[[#This Row],[Invoice (Year+Month)]],2)</f>
        <v>01</v>
      </c>
      <c r="D260" t="s">
        <v>9</v>
      </c>
      <c r="E260">
        <v>6000411</v>
      </c>
      <c r="F260" t="s">
        <v>17</v>
      </c>
      <c r="G260" t="s">
        <v>22</v>
      </c>
      <c r="H260" t="s">
        <v>35</v>
      </c>
      <c r="I260">
        <v>4261477</v>
      </c>
      <c r="J260">
        <v>610</v>
      </c>
      <c r="K260" s="1">
        <v>626</v>
      </c>
      <c r="L260" s="1">
        <v>99.1</v>
      </c>
      <c r="M260" s="1">
        <f>All_Data[[#This Row],[EUR Sales Amount]]-All_Data[[#This Row],[EUR Cost Amount]]</f>
        <v>526.9</v>
      </c>
      <c r="N260">
        <f>IF(All_Data[[#This Row],[Order Line Quantity]]&lt;0,1,0)</f>
        <v>0</v>
      </c>
      <c r="O260" s="1" t="str">
        <f>All_Data[[#This Row],[Tier2 Description]]&amp;All_Data[[#This Row],[Order No]]</f>
        <v>DECORATION CHARGES4261477</v>
      </c>
    </row>
    <row r="261" spans="1:15" x14ac:dyDescent="0.35">
      <c r="A261">
        <v>202001</v>
      </c>
      <c r="B261" t="str">
        <f>LEFT(All_Data[[#This Row],[Invoice (Year+Month)]],4)</f>
        <v>2020</v>
      </c>
      <c r="C261" t="str">
        <f>RIGHT(All_Data[[#This Row],[Invoice (Year+Month)]],2)</f>
        <v>01</v>
      </c>
      <c r="D261" t="s">
        <v>9</v>
      </c>
      <c r="E261">
        <v>6000411</v>
      </c>
      <c r="F261" t="s">
        <v>17</v>
      </c>
      <c r="G261" t="s">
        <v>29</v>
      </c>
      <c r="H261" t="s">
        <v>30</v>
      </c>
      <c r="I261">
        <v>4257056</v>
      </c>
      <c r="J261">
        <v>2</v>
      </c>
      <c r="K261" s="1">
        <v>12.4</v>
      </c>
      <c r="L261" s="1">
        <v>5.16</v>
      </c>
      <c r="M261" s="1">
        <f>All_Data[[#This Row],[EUR Sales Amount]]-All_Data[[#This Row],[EUR Cost Amount]]</f>
        <v>7.24</v>
      </c>
      <c r="N261">
        <f>IF(All_Data[[#This Row],[Order Line Quantity]]&lt;0,1,0)</f>
        <v>0</v>
      </c>
      <c r="O261" s="1" t="str">
        <f>All_Data[[#This Row],[Tier2 Description]]&amp;All_Data[[#This Row],[Order No]]</f>
        <v>AUDIO4257056</v>
      </c>
    </row>
    <row r="262" spans="1:15" x14ac:dyDescent="0.35">
      <c r="A262">
        <v>202001</v>
      </c>
      <c r="B262" t="str">
        <f>LEFT(All_Data[[#This Row],[Invoice (Year+Month)]],4)</f>
        <v>2020</v>
      </c>
      <c r="C262" t="str">
        <f>RIGHT(All_Data[[#This Row],[Invoice (Year+Month)]],2)</f>
        <v>01</v>
      </c>
      <c r="D262" t="s">
        <v>9</v>
      </c>
      <c r="E262">
        <v>6000468</v>
      </c>
      <c r="F262" t="s">
        <v>17</v>
      </c>
      <c r="G262" t="s">
        <v>11</v>
      </c>
      <c r="H262" t="s">
        <v>12</v>
      </c>
      <c r="I262">
        <v>4256798</v>
      </c>
      <c r="J262">
        <v>70</v>
      </c>
      <c r="K262" s="1">
        <v>1017.1</v>
      </c>
      <c r="L262" s="1">
        <v>297.38</v>
      </c>
      <c r="M262" s="1">
        <f>All_Data[[#This Row],[EUR Sales Amount]]-All_Data[[#This Row],[EUR Cost Amount]]</f>
        <v>719.72</v>
      </c>
      <c r="N262">
        <f>IF(All_Data[[#This Row],[Order Line Quantity]]&lt;0,1,0)</f>
        <v>0</v>
      </c>
      <c r="O262" s="1" t="str">
        <f>All_Data[[#This Row],[Tier2 Description]]&amp;All_Data[[#This Row],[Order No]]</f>
        <v>BUSINESS CASES4256798</v>
      </c>
    </row>
    <row r="263" spans="1:15" x14ac:dyDescent="0.35">
      <c r="A263">
        <v>202001</v>
      </c>
      <c r="B263" t="str">
        <f>LEFT(All_Data[[#This Row],[Invoice (Year+Month)]],4)</f>
        <v>2020</v>
      </c>
      <c r="C263" t="str">
        <f>RIGHT(All_Data[[#This Row],[Invoice (Year+Month)]],2)</f>
        <v>01</v>
      </c>
      <c r="D263" t="s">
        <v>9</v>
      </c>
      <c r="E263">
        <v>6000468</v>
      </c>
      <c r="F263" t="s">
        <v>17</v>
      </c>
      <c r="G263" t="s">
        <v>11</v>
      </c>
      <c r="H263" t="s">
        <v>40</v>
      </c>
      <c r="I263">
        <v>4256044</v>
      </c>
      <c r="J263">
        <v>400</v>
      </c>
      <c r="K263" s="1">
        <v>444</v>
      </c>
      <c r="L263" s="1">
        <v>131.24</v>
      </c>
      <c r="M263" s="1">
        <f>All_Data[[#This Row],[EUR Sales Amount]]-All_Data[[#This Row],[EUR Cost Amount]]</f>
        <v>312.76</v>
      </c>
      <c r="N263">
        <f>IF(All_Data[[#This Row],[Order Line Quantity]]&lt;0,1,0)</f>
        <v>0</v>
      </c>
      <c r="O263" s="1" t="str">
        <f>All_Data[[#This Row],[Tier2 Description]]&amp;All_Data[[#This Row],[Order No]]</f>
        <v>TOTES4256044</v>
      </c>
    </row>
    <row r="264" spans="1:15" x14ac:dyDescent="0.35">
      <c r="A264">
        <v>202001</v>
      </c>
      <c r="B264" t="str">
        <f>LEFT(All_Data[[#This Row],[Invoice (Year+Month)]],4)</f>
        <v>2020</v>
      </c>
      <c r="C264" t="str">
        <f>RIGHT(All_Data[[#This Row],[Invoice (Year+Month)]],2)</f>
        <v>01</v>
      </c>
      <c r="D264" t="s">
        <v>9</v>
      </c>
      <c r="E264">
        <v>6000468</v>
      </c>
      <c r="F264" t="s">
        <v>17</v>
      </c>
      <c r="G264" t="s">
        <v>32</v>
      </c>
      <c r="H264" t="s">
        <v>33</v>
      </c>
      <c r="I264">
        <v>4257233</v>
      </c>
      <c r="J264">
        <v>4</v>
      </c>
      <c r="K264" s="1">
        <v>6.52</v>
      </c>
      <c r="L264" s="1">
        <v>2.76</v>
      </c>
      <c r="M264" s="1">
        <f>All_Data[[#This Row],[EUR Sales Amount]]-All_Data[[#This Row],[EUR Cost Amount]]</f>
        <v>3.76</v>
      </c>
      <c r="N264">
        <f>IF(All_Data[[#This Row],[Order Line Quantity]]&lt;0,1,0)</f>
        <v>0</v>
      </c>
      <c r="O264" s="1" t="str">
        <f>All_Data[[#This Row],[Tier2 Description]]&amp;All_Data[[#This Row],[Order No]]</f>
        <v>SPORT BOTTLES4257233</v>
      </c>
    </row>
    <row r="265" spans="1:15" x14ac:dyDescent="0.35">
      <c r="A265">
        <v>202001</v>
      </c>
      <c r="B265" t="str">
        <f>LEFT(All_Data[[#This Row],[Invoice (Year+Month)]],4)</f>
        <v>2020</v>
      </c>
      <c r="C265" t="str">
        <f>RIGHT(All_Data[[#This Row],[Invoice (Year+Month)]],2)</f>
        <v>01</v>
      </c>
      <c r="D265" t="s">
        <v>9</v>
      </c>
      <c r="E265">
        <v>6000468</v>
      </c>
      <c r="F265" t="s">
        <v>17</v>
      </c>
      <c r="G265" t="s">
        <v>13</v>
      </c>
      <c r="H265" t="s">
        <v>37</v>
      </c>
      <c r="I265">
        <v>4242936</v>
      </c>
      <c r="J265">
        <v>4000</v>
      </c>
      <c r="K265" s="1">
        <v>2120</v>
      </c>
      <c r="L265" s="1">
        <v>1720</v>
      </c>
      <c r="M265" s="1">
        <f>All_Data[[#This Row],[EUR Sales Amount]]-All_Data[[#This Row],[EUR Cost Amount]]</f>
        <v>400</v>
      </c>
      <c r="N265">
        <f>IF(All_Data[[#This Row],[Order Line Quantity]]&lt;0,1,0)</f>
        <v>0</v>
      </c>
      <c r="O265" s="1" t="str">
        <f>All_Data[[#This Row],[Tier2 Description]]&amp;All_Data[[#This Row],[Order No]]</f>
        <v>GENERAL4242936</v>
      </c>
    </row>
    <row r="266" spans="1:15" x14ac:dyDescent="0.35">
      <c r="A266">
        <v>202001</v>
      </c>
      <c r="B266" t="str">
        <f>LEFT(All_Data[[#This Row],[Invoice (Year+Month)]],4)</f>
        <v>2020</v>
      </c>
      <c r="C266" t="str">
        <f>RIGHT(All_Data[[#This Row],[Invoice (Year+Month)]],2)</f>
        <v>01</v>
      </c>
      <c r="D266" t="s">
        <v>9</v>
      </c>
      <c r="E266">
        <v>6000468</v>
      </c>
      <c r="F266" t="s">
        <v>17</v>
      </c>
      <c r="G266" t="s">
        <v>13</v>
      </c>
      <c r="H266" t="s">
        <v>16</v>
      </c>
      <c r="I266">
        <v>4253614</v>
      </c>
      <c r="J266">
        <v>1200</v>
      </c>
      <c r="K266" s="1">
        <v>3552</v>
      </c>
      <c r="L266" s="1">
        <v>2824.96</v>
      </c>
      <c r="M266" s="1">
        <f>All_Data[[#This Row],[EUR Sales Amount]]-All_Data[[#This Row],[EUR Cost Amount]]</f>
        <v>727.04</v>
      </c>
      <c r="N266">
        <f>IF(All_Data[[#This Row],[Order Line Quantity]]&lt;0,1,0)</f>
        <v>0</v>
      </c>
      <c r="O266" s="1" t="str">
        <f>All_Data[[#This Row],[Tier2 Description]]&amp;All_Data[[#This Row],[Order No]]</f>
        <v>WRITING4253614</v>
      </c>
    </row>
    <row r="267" spans="1:15" x14ac:dyDescent="0.35">
      <c r="A267">
        <v>202001</v>
      </c>
      <c r="B267" t="str">
        <f>LEFT(All_Data[[#This Row],[Invoice (Year+Month)]],4)</f>
        <v>2020</v>
      </c>
      <c r="C267" t="str">
        <f>RIGHT(All_Data[[#This Row],[Invoice (Year+Month)]],2)</f>
        <v>01</v>
      </c>
      <c r="D267" t="s">
        <v>9</v>
      </c>
      <c r="E267">
        <v>6000468</v>
      </c>
      <c r="F267" t="s">
        <v>17</v>
      </c>
      <c r="G267" t="s">
        <v>26</v>
      </c>
      <c r="H267" t="s">
        <v>28</v>
      </c>
      <c r="I267">
        <v>4256044</v>
      </c>
      <c r="J267">
        <v>2</v>
      </c>
      <c r="K267" s="1">
        <v>41.98</v>
      </c>
      <c r="L267" s="1">
        <v>13.76</v>
      </c>
      <c r="M267" s="1">
        <f>All_Data[[#This Row],[EUR Sales Amount]]-All_Data[[#This Row],[EUR Cost Amount]]</f>
        <v>28.22</v>
      </c>
      <c r="N267">
        <f>IF(All_Data[[#This Row],[Order Line Quantity]]&lt;0,1,0)</f>
        <v>0</v>
      </c>
      <c r="O267" s="1" t="str">
        <f>All_Data[[#This Row],[Tier2 Description]]&amp;All_Data[[#This Row],[Order No]]</f>
        <v>HOUSEWARES4256044</v>
      </c>
    </row>
    <row r="268" spans="1:15" x14ac:dyDescent="0.35">
      <c r="A268">
        <v>202001</v>
      </c>
      <c r="B268" t="str">
        <f>LEFT(All_Data[[#This Row],[Invoice (Year+Month)]],4)</f>
        <v>2020</v>
      </c>
      <c r="C268" t="str">
        <f>RIGHT(All_Data[[#This Row],[Invoice (Year+Month)]],2)</f>
        <v>01</v>
      </c>
      <c r="D268" t="s">
        <v>9</v>
      </c>
      <c r="E268">
        <v>6000468</v>
      </c>
      <c r="F268" t="s">
        <v>17</v>
      </c>
      <c r="G268" t="s">
        <v>22</v>
      </c>
      <c r="H268" t="s">
        <v>23</v>
      </c>
      <c r="I268">
        <v>4252258</v>
      </c>
      <c r="J268">
        <v>8</v>
      </c>
      <c r="K268" s="1">
        <v>0</v>
      </c>
      <c r="L268" s="1">
        <v>48</v>
      </c>
      <c r="M268" s="1">
        <f>All_Data[[#This Row],[EUR Sales Amount]]-All_Data[[#This Row],[EUR Cost Amount]]</f>
        <v>-48</v>
      </c>
      <c r="N268">
        <f>IF(All_Data[[#This Row],[Order Line Quantity]]&lt;0,1,0)</f>
        <v>0</v>
      </c>
      <c r="O268" s="1" t="str">
        <f>All_Data[[#This Row],[Tier2 Description]]&amp;All_Data[[#This Row],[Order No]]</f>
        <v>CATALOGUES4252258</v>
      </c>
    </row>
    <row r="269" spans="1:15" x14ac:dyDescent="0.35">
      <c r="A269">
        <v>202001</v>
      </c>
      <c r="B269" t="str">
        <f>LEFT(All_Data[[#This Row],[Invoice (Year+Month)]],4)</f>
        <v>2020</v>
      </c>
      <c r="C269" t="str">
        <f>RIGHT(All_Data[[#This Row],[Invoice (Year+Month)]],2)</f>
        <v>01</v>
      </c>
      <c r="D269" t="s">
        <v>9</v>
      </c>
      <c r="E269">
        <v>6000468</v>
      </c>
      <c r="F269" t="s">
        <v>17</v>
      </c>
      <c r="G269" t="s">
        <v>22</v>
      </c>
      <c r="H269" t="s">
        <v>35</v>
      </c>
      <c r="I269">
        <v>4257233</v>
      </c>
      <c r="J269">
        <v>12</v>
      </c>
      <c r="K269" s="1">
        <v>140</v>
      </c>
      <c r="L269" s="1">
        <v>72.400000000000006</v>
      </c>
      <c r="M269" s="1">
        <f>All_Data[[#This Row],[EUR Sales Amount]]-All_Data[[#This Row],[EUR Cost Amount]]</f>
        <v>67.599999999999994</v>
      </c>
      <c r="N269">
        <f>IF(All_Data[[#This Row],[Order Line Quantity]]&lt;0,1,0)</f>
        <v>0</v>
      </c>
      <c r="O269" s="1" t="str">
        <f>All_Data[[#This Row],[Tier2 Description]]&amp;All_Data[[#This Row],[Order No]]</f>
        <v>DECORATION CHARGES4257233</v>
      </c>
    </row>
    <row r="270" spans="1:15" x14ac:dyDescent="0.35">
      <c r="A270">
        <v>202001</v>
      </c>
      <c r="B270" t="str">
        <f>LEFT(All_Data[[#This Row],[Invoice (Year+Month)]],4)</f>
        <v>2020</v>
      </c>
      <c r="C270" t="str">
        <f>RIGHT(All_Data[[#This Row],[Invoice (Year+Month)]],2)</f>
        <v>01</v>
      </c>
      <c r="D270" t="s">
        <v>9</v>
      </c>
      <c r="E270">
        <v>6000556</v>
      </c>
      <c r="F270" t="s">
        <v>10</v>
      </c>
      <c r="G270" t="s">
        <v>48</v>
      </c>
      <c r="H270" t="s">
        <v>48</v>
      </c>
      <c r="I270">
        <v>4251363</v>
      </c>
      <c r="J270">
        <v>224</v>
      </c>
      <c r="K270" s="1">
        <v>123.2</v>
      </c>
      <c r="L270" s="1">
        <v>109</v>
      </c>
      <c r="M270" s="1">
        <f>All_Data[[#This Row],[EUR Sales Amount]]-All_Data[[#This Row],[EUR Cost Amount]]</f>
        <v>14.200000000000003</v>
      </c>
      <c r="N270">
        <f>IF(All_Data[[#This Row],[Order Line Quantity]]&lt;0,1,0)</f>
        <v>0</v>
      </c>
      <c r="O270" s="1" t="str">
        <f>All_Data[[#This Row],[Tier2 Description]]&amp;All_Data[[#This Row],[Order No]]</f>
        <v>HEADWEAR4251363</v>
      </c>
    </row>
    <row r="271" spans="1:15" x14ac:dyDescent="0.35">
      <c r="A271">
        <v>202001</v>
      </c>
      <c r="B271" t="str">
        <f>LEFT(All_Data[[#This Row],[Invoice (Year+Month)]],4)</f>
        <v>2020</v>
      </c>
      <c r="C271" t="str">
        <f>RIGHT(All_Data[[#This Row],[Invoice (Year+Month)]],2)</f>
        <v>01</v>
      </c>
      <c r="D271" t="s">
        <v>9</v>
      </c>
      <c r="E271">
        <v>6000556</v>
      </c>
      <c r="F271" t="s">
        <v>10</v>
      </c>
      <c r="G271" t="s">
        <v>13</v>
      </c>
      <c r="H271" t="s">
        <v>34</v>
      </c>
      <c r="I271">
        <v>4239997</v>
      </c>
      <c r="J271">
        <v>1000</v>
      </c>
      <c r="K271" s="1">
        <v>2340</v>
      </c>
      <c r="L271" s="1">
        <v>3042.36</v>
      </c>
      <c r="M271" s="1">
        <f>All_Data[[#This Row],[EUR Sales Amount]]-All_Data[[#This Row],[EUR Cost Amount]]</f>
        <v>-702.36000000000013</v>
      </c>
      <c r="N271">
        <f>IF(All_Data[[#This Row],[Order Line Quantity]]&lt;0,1,0)</f>
        <v>0</v>
      </c>
      <c r="O271" s="1" t="str">
        <f>All_Data[[#This Row],[Tier2 Description]]&amp;All_Data[[#This Row],[Order No]]</f>
        <v>STATIONERY4239997</v>
      </c>
    </row>
    <row r="272" spans="1:15" x14ac:dyDescent="0.35">
      <c r="A272">
        <v>202001</v>
      </c>
      <c r="B272" t="str">
        <f>LEFT(All_Data[[#This Row],[Invoice (Year+Month)]],4)</f>
        <v>2020</v>
      </c>
      <c r="C272" t="str">
        <f>RIGHT(All_Data[[#This Row],[Invoice (Year+Month)]],2)</f>
        <v>01</v>
      </c>
      <c r="D272" t="s">
        <v>9</v>
      </c>
      <c r="E272">
        <v>6000556</v>
      </c>
      <c r="F272" t="s">
        <v>10</v>
      </c>
      <c r="G272" t="s">
        <v>18</v>
      </c>
      <c r="H272" t="s">
        <v>20</v>
      </c>
      <c r="I272">
        <v>4258941</v>
      </c>
      <c r="J272">
        <v>2</v>
      </c>
      <c r="K272" s="1">
        <v>29.58</v>
      </c>
      <c r="L272" s="1">
        <v>9.64</v>
      </c>
      <c r="M272" s="1">
        <f>All_Data[[#This Row],[EUR Sales Amount]]-All_Data[[#This Row],[EUR Cost Amount]]</f>
        <v>19.939999999999998</v>
      </c>
      <c r="N272">
        <f>IF(All_Data[[#This Row],[Order Line Quantity]]&lt;0,1,0)</f>
        <v>0</v>
      </c>
      <c r="O272" s="1" t="str">
        <f>All_Data[[#This Row],[Tier2 Description]]&amp;All_Data[[#This Row],[Order No]]</f>
        <v>POLOS4258941</v>
      </c>
    </row>
    <row r="273" spans="1:15" x14ac:dyDescent="0.35">
      <c r="A273">
        <v>202001</v>
      </c>
      <c r="B273" t="str">
        <f>LEFT(All_Data[[#This Row],[Invoice (Year+Month)]],4)</f>
        <v>2020</v>
      </c>
      <c r="C273" t="str">
        <f>RIGHT(All_Data[[#This Row],[Invoice (Year+Month)]],2)</f>
        <v>01</v>
      </c>
      <c r="D273" t="s">
        <v>9</v>
      </c>
      <c r="E273">
        <v>6000556</v>
      </c>
      <c r="F273" t="s">
        <v>10</v>
      </c>
      <c r="G273" t="s">
        <v>22</v>
      </c>
      <c r="H273" t="s">
        <v>35</v>
      </c>
      <c r="I273">
        <v>4239997</v>
      </c>
      <c r="J273">
        <v>2004</v>
      </c>
      <c r="K273" s="1">
        <v>510</v>
      </c>
      <c r="L273" s="1">
        <v>51.2</v>
      </c>
      <c r="M273" s="1">
        <f>All_Data[[#This Row],[EUR Sales Amount]]-All_Data[[#This Row],[EUR Cost Amount]]</f>
        <v>458.8</v>
      </c>
      <c r="N273">
        <f>IF(All_Data[[#This Row],[Order Line Quantity]]&lt;0,1,0)</f>
        <v>0</v>
      </c>
      <c r="O273" s="1" t="str">
        <f>All_Data[[#This Row],[Tier2 Description]]&amp;All_Data[[#This Row],[Order No]]</f>
        <v>DECORATION CHARGES4239997</v>
      </c>
    </row>
    <row r="274" spans="1:15" x14ac:dyDescent="0.35">
      <c r="A274">
        <v>202001</v>
      </c>
      <c r="B274" t="str">
        <f>LEFT(All_Data[[#This Row],[Invoice (Year+Month)]],4)</f>
        <v>2020</v>
      </c>
      <c r="C274" t="str">
        <f>RIGHT(All_Data[[#This Row],[Invoice (Year+Month)]],2)</f>
        <v>01</v>
      </c>
      <c r="D274" t="s">
        <v>9</v>
      </c>
      <c r="E274">
        <v>6000556</v>
      </c>
      <c r="F274" t="s">
        <v>10</v>
      </c>
      <c r="G274" t="s">
        <v>22</v>
      </c>
      <c r="H274" t="s">
        <v>35</v>
      </c>
      <c r="I274">
        <v>4251363</v>
      </c>
      <c r="J274">
        <v>226</v>
      </c>
      <c r="K274" s="1">
        <v>569.36</v>
      </c>
      <c r="L274" s="1">
        <v>11.64</v>
      </c>
      <c r="M274" s="1">
        <f>All_Data[[#This Row],[EUR Sales Amount]]-All_Data[[#This Row],[EUR Cost Amount]]</f>
        <v>557.72</v>
      </c>
      <c r="N274">
        <f>IF(All_Data[[#This Row],[Order Line Quantity]]&lt;0,1,0)</f>
        <v>0</v>
      </c>
      <c r="O274" s="1" t="str">
        <f>All_Data[[#This Row],[Tier2 Description]]&amp;All_Data[[#This Row],[Order No]]</f>
        <v>DECORATION CHARGES4251363</v>
      </c>
    </row>
    <row r="275" spans="1:15" x14ac:dyDescent="0.35">
      <c r="A275">
        <v>202001</v>
      </c>
      <c r="B275" t="str">
        <f>LEFT(All_Data[[#This Row],[Invoice (Year+Month)]],4)</f>
        <v>2020</v>
      </c>
      <c r="C275" t="str">
        <f>RIGHT(All_Data[[#This Row],[Invoice (Year+Month)]],2)</f>
        <v>01</v>
      </c>
      <c r="D275" t="s">
        <v>9</v>
      </c>
      <c r="E275">
        <v>6000581</v>
      </c>
      <c r="F275" t="s">
        <v>17</v>
      </c>
      <c r="G275" t="s">
        <v>13</v>
      </c>
      <c r="H275" t="s">
        <v>37</v>
      </c>
      <c r="I275">
        <v>4260094</v>
      </c>
      <c r="J275">
        <v>200</v>
      </c>
      <c r="K275" s="1">
        <v>138</v>
      </c>
      <c r="L275" s="1">
        <v>71.459999999999994</v>
      </c>
      <c r="M275" s="1">
        <f>All_Data[[#This Row],[EUR Sales Amount]]-All_Data[[#This Row],[EUR Cost Amount]]</f>
        <v>66.540000000000006</v>
      </c>
      <c r="N275">
        <f>IF(All_Data[[#This Row],[Order Line Quantity]]&lt;0,1,0)</f>
        <v>0</v>
      </c>
      <c r="O275" s="1" t="str">
        <f>All_Data[[#This Row],[Tier2 Description]]&amp;All_Data[[#This Row],[Order No]]</f>
        <v>GENERAL4260094</v>
      </c>
    </row>
    <row r="276" spans="1:15" x14ac:dyDescent="0.35">
      <c r="A276">
        <v>202001</v>
      </c>
      <c r="B276" t="str">
        <f>LEFT(All_Data[[#This Row],[Invoice (Year+Month)]],4)</f>
        <v>2020</v>
      </c>
      <c r="C276" t="str">
        <f>RIGHT(All_Data[[#This Row],[Invoice (Year+Month)]],2)</f>
        <v>01</v>
      </c>
      <c r="D276" t="s">
        <v>9</v>
      </c>
      <c r="E276">
        <v>6000581</v>
      </c>
      <c r="F276" t="s">
        <v>17</v>
      </c>
      <c r="G276" t="s">
        <v>22</v>
      </c>
      <c r="H276" t="s">
        <v>35</v>
      </c>
      <c r="I276">
        <v>4260094</v>
      </c>
      <c r="J276">
        <v>202</v>
      </c>
      <c r="K276" s="1">
        <v>108</v>
      </c>
      <c r="L276" s="1">
        <v>19.88</v>
      </c>
      <c r="M276" s="1">
        <f>All_Data[[#This Row],[EUR Sales Amount]]-All_Data[[#This Row],[EUR Cost Amount]]</f>
        <v>88.12</v>
      </c>
      <c r="N276">
        <f>IF(All_Data[[#This Row],[Order Line Quantity]]&lt;0,1,0)</f>
        <v>0</v>
      </c>
      <c r="O276" s="1" t="str">
        <f>All_Data[[#This Row],[Tier2 Description]]&amp;All_Data[[#This Row],[Order No]]</f>
        <v>DECORATION CHARGES4260094</v>
      </c>
    </row>
    <row r="277" spans="1:15" x14ac:dyDescent="0.35">
      <c r="A277">
        <v>202001</v>
      </c>
      <c r="B277" t="str">
        <f>LEFT(All_Data[[#This Row],[Invoice (Year+Month)]],4)</f>
        <v>2020</v>
      </c>
      <c r="C277" t="str">
        <f>RIGHT(All_Data[[#This Row],[Invoice (Year+Month)]],2)</f>
        <v>01</v>
      </c>
      <c r="D277" t="s">
        <v>9</v>
      </c>
      <c r="E277">
        <v>6001050</v>
      </c>
      <c r="F277" t="s">
        <v>17</v>
      </c>
      <c r="G277" t="s">
        <v>11</v>
      </c>
      <c r="H277" t="s">
        <v>40</v>
      </c>
      <c r="I277">
        <v>4251403</v>
      </c>
      <c r="J277">
        <v>4000</v>
      </c>
      <c r="K277" s="1">
        <v>2400</v>
      </c>
      <c r="L277" s="1">
        <v>978.54</v>
      </c>
      <c r="M277" s="1">
        <f>All_Data[[#This Row],[EUR Sales Amount]]-All_Data[[#This Row],[EUR Cost Amount]]</f>
        <v>1421.46</v>
      </c>
      <c r="N277">
        <f>IF(All_Data[[#This Row],[Order Line Quantity]]&lt;0,1,0)</f>
        <v>0</v>
      </c>
      <c r="O277" s="1" t="str">
        <f>All_Data[[#This Row],[Tier2 Description]]&amp;All_Data[[#This Row],[Order No]]</f>
        <v>TOTES4251403</v>
      </c>
    </row>
    <row r="278" spans="1:15" x14ac:dyDescent="0.35">
      <c r="A278">
        <v>202001</v>
      </c>
      <c r="B278" t="str">
        <f>LEFT(All_Data[[#This Row],[Invoice (Year+Month)]],4)</f>
        <v>2020</v>
      </c>
      <c r="C278" t="str">
        <f>RIGHT(All_Data[[#This Row],[Invoice (Year+Month)]],2)</f>
        <v>01</v>
      </c>
      <c r="D278" t="s">
        <v>9</v>
      </c>
      <c r="E278">
        <v>6001050</v>
      </c>
      <c r="F278" t="s">
        <v>17</v>
      </c>
      <c r="G278" t="s">
        <v>22</v>
      </c>
      <c r="H278" t="s">
        <v>23</v>
      </c>
      <c r="I278">
        <v>4252617</v>
      </c>
      <c r="J278">
        <v>2</v>
      </c>
      <c r="K278" s="1">
        <v>0</v>
      </c>
      <c r="L278" s="1">
        <v>12</v>
      </c>
      <c r="M278" s="1">
        <f>All_Data[[#This Row],[EUR Sales Amount]]-All_Data[[#This Row],[EUR Cost Amount]]</f>
        <v>-12</v>
      </c>
      <c r="N278">
        <f>IF(All_Data[[#This Row],[Order Line Quantity]]&lt;0,1,0)</f>
        <v>0</v>
      </c>
      <c r="O278" s="1" t="str">
        <f>All_Data[[#This Row],[Tier2 Description]]&amp;All_Data[[#This Row],[Order No]]</f>
        <v>CATALOGUES4252617</v>
      </c>
    </row>
    <row r="279" spans="1:15" x14ac:dyDescent="0.35">
      <c r="A279">
        <v>202001</v>
      </c>
      <c r="B279" t="str">
        <f>LEFT(All_Data[[#This Row],[Invoice (Year+Month)]],4)</f>
        <v>2020</v>
      </c>
      <c r="C279" t="str">
        <f>RIGHT(All_Data[[#This Row],[Invoice (Year+Month)]],2)</f>
        <v>01</v>
      </c>
      <c r="D279" t="s">
        <v>9</v>
      </c>
      <c r="E279">
        <v>6001050</v>
      </c>
      <c r="F279" t="s">
        <v>17</v>
      </c>
      <c r="G279" t="s">
        <v>22</v>
      </c>
      <c r="H279" t="s">
        <v>23</v>
      </c>
      <c r="I279">
        <v>4264037</v>
      </c>
      <c r="J279">
        <v>50</v>
      </c>
      <c r="K279" s="1">
        <v>147.5</v>
      </c>
      <c r="L279" s="1">
        <v>48</v>
      </c>
      <c r="M279" s="1">
        <f>All_Data[[#This Row],[EUR Sales Amount]]-All_Data[[#This Row],[EUR Cost Amount]]</f>
        <v>99.5</v>
      </c>
      <c r="N279">
        <f>IF(All_Data[[#This Row],[Order Line Quantity]]&lt;0,1,0)</f>
        <v>0</v>
      </c>
      <c r="O279" s="1" t="str">
        <f>All_Data[[#This Row],[Tier2 Description]]&amp;All_Data[[#This Row],[Order No]]</f>
        <v>CATALOGUES4264037</v>
      </c>
    </row>
    <row r="280" spans="1:15" x14ac:dyDescent="0.35">
      <c r="A280">
        <v>202001</v>
      </c>
      <c r="B280" t="str">
        <f>LEFT(All_Data[[#This Row],[Invoice (Year+Month)]],4)</f>
        <v>2020</v>
      </c>
      <c r="C280" t="str">
        <f>RIGHT(All_Data[[#This Row],[Invoice (Year+Month)]],2)</f>
        <v>01</v>
      </c>
      <c r="D280" t="s">
        <v>9</v>
      </c>
      <c r="E280">
        <v>6001050</v>
      </c>
      <c r="F280" t="s">
        <v>17</v>
      </c>
      <c r="G280" t="s">
        <v>22</v>
      </c>
      <c r="H280" t="s">
        <v>35</v>
      </c>
      <c r="I280">
        <v>4251403</v>
      </c>
      <c r="J280">
        <v>4002</v>
      </c>
      <c r="K280" s="1">
        <v>1030</v>
      </c>
      <c r="L280" s="1">
        <v>213.58</v>
      </c>
      <c r="M280" s="1">
        <f>All_Data[[#This Row],[EUR Sales Amount]]-All_Data[[#This Row],[EUR Cost Amount]]</f>
        <v>816.42</v>
      </c>
      <c r="N280">
        <f>IF(All_Data[[#This Row],[Order Line Quantity]]&lt;0,1,0)</f>
        <v>0</v>
      </c>
      <c r="O280" s="1" t="str">
        <f>All_Data[[#This Row],[Tier2 Description]]&amp;All_Data[[#This Row],[Order No]]</f>
        <v>DECORATION CHARGES4251403</v>
      </c>
    </row>
    <row r="281" spans="1:15" x14ac:dyDescent="0.35">
      <c r="A281">
        <v>202001</v>
      </c>
      <c r="B281" t="str">
        <f>LEFT(All_Data[[#This Row],[Invoice (Year+Month)]],4)</f>
        <v>2020</v>
      </c>
      <c r="C281" t="str">
        <f>RIGHT(All_Data[[#This Row],[Invoice (Year+Month)]],2)</f>
        <v>01</v>
      </c>
      <c r="D281" t="s">
        <v>9</v>
      </c>
      <c r="E281">
        <v>6001054</v>
      </c>
      <c r="F281" t="s">
        <v>10</v>
      </c>
      <c r="G281" t="s">
        <v>13</v>
      </c>
      <c r="H281" t="s">
        <v>34</v>
      </c>
      <c r="I281">
        <v>4245269</v>
      </c>
      <c r="J281">
        <v>500</v>
      </c>
      <c r="K281" s="1">
        <v>115</v>
      </c>
      <c r="L281" s="1">
        <v>216.92</v>
      </c>
      <c r="M281" s="1">
        <f>All_Data[[#This Row],[EUR Sales Amount]]-All_Data[[#This Row],[EUR Cost Amount]]</f>
        <v>-101.91999999999999</v>
      </c>
      <c r="N281">
        <f>IF(All_Data[[#This Row],[Order Line Quantity]]&lt;0,1,0)</f>
        <v>0</v>
      </c>
      <c r="O281" s="1" t="str">
        <f>All_Data[[#This Row],[Tier2 Description]]&amp;All_Data[[#This Row],[Order No]]</f>
        <v>STATIONERY4245269</v>
      </c>
    </row>
    <row r="282" spans="1:15" x14ac:dyDescent="0.35">
      <c r="A282">
        <v>202001</v>
      </c>
      <c r="B282" t="str">
        <f>LEFT(All_Data[[#This Row],[Invoice (Year+Month)]],4)</f>
        <v>2020</v>
      </c>
      <c r="C282" t="str">
        <f>RIGHT(All_Data[[#This Row],[Invoice (Year+Month)]],2)</f>
        <v>01</v>
      </c>
      <c r="D282" t="s">
        <v>9</v>
      </c>
      <c r="E282">
        <v>6001054</v>
      </c>
      <c r="F282" t="s">
        <v>10</v>
      </c>
      <c r="G282" t="s">
        <v>22</v>
      </c>
      <c r="H282" t="s">
        <v>35</v>
      </c>
      <c r="I282">
        <v>4245269</v>
      </c>
      <c r="J282">
        <v>506</v>
      </c>
      <c r="K282" s="1">
        <v>100</v>
      </c>
      <c r="L282" s="1">
        <v>10.06</v>
      </c>
      <c r="M282" s="1">
        <f>All_Data[[#This Row],[EUR Sales Amount]]-All_Data[[#This Row],[EUR Cost Amount]]</f>
        <v>89.94</v>
      </c>
      <c r="N282">
        <f>IF(All_Data[[#This Row],[Order Line Quantity]]&lt;0,1,0)</f>
        <v>0</v>
      </c>
      <c r="O282" s="1" t="str">
        <f>All_Data[[#This Row],[Tier2 Description]]&amp;All_Data[[#This Row],[Order No]]</f>
        <v>DECORATION CHARGES4245269</v>
      </c>
    </row>
    <row r="283" spans="1:15" x14ac:dyDescent="0.35">
      <c r="A283">
        <v>202001</v>
      </c>
      <c r="B283" t="str">
        <f>LEFT(All_Data[[#This Row],[Invoice (Year+Month)]],4)</f>
        <v>2020</v>
      </c>
      <c r="C283" t="str">
        <f>RIGHT(All_Data[[#This Row],[Invoice (Year+Month)]],2)</f>
        <v>01</v>
      </c>
      <c r="D283" t="s">
        <v>9</v>
      </c>
      <c r="E283">
        <v>6001065</v>
      </c>
      <c r="F283" t="s">
        <v>10</v>
      </c>
      <c r="G283" t="s">
        <v>13</v>
      </c>
      <c r="H283" t="s">
        <v>16</v>
      </c>
      <c r="I283">
        <v>4251407</v>
      </c>
      <c r="J283">
        <v>200</v>
      </c>
      <c r="K283" s="1">
        <v>3314</v>
      </c>
      <c r="L283" s="1">
        <v>1229.72</v>
      </c>
      <c r="M283" s="1">
        <f>All_Data[[#This Row],[EUR Sales Amount]]-All_Data[[#This Row],[EUR Cost Amount]]</f>
        <v>2084.2799999999997</v>
      </c>
      <c r="N283">
        <f>IF(All_Data[[#This Row],[Order Line Quantity]]&lt;0,1,0)</f>
        <v>0</v>
      </c>
      <c r="O283" s="1" t="str">
        <f>All_Data[[#This Row],[Tier2 Description]]&amp;All_Data[[#This Row],[Order No]]</f>
        <v>WRITING4251407</v>
      </c>
    </row>
    <row r="284" spans="1:15" x14ac:dyDescent="0.35">
      <c r="A284">
        <v>202001</v>
      </c>
      <c r="B284" t="str">
        <f>LEFT(All_Data[[#This Row],[Invoice (Year+Month)]],4)</f>
        <v>2020</v>
      </c>
      <c r="C284" t="str">
        <f>RIGHT(All_Data[[#This Row],[Invoice (Year+Month)]],2)</f>
        <v>01</v>
      </c>
      <c r="D284" t="s">
        <v>9</v>
      </c>
      <c r="E284">
        <v>6001065</v>
      </c>
      <c r="F284" t="s">
        <v>10</v>
      </c>
      <c r="G284" t="s">
        <v>22</v>
      </c>
      <c r="H284" t="s">
        <v>35</v>
      </c>
      <c r="I284">
        <v>4251407</v>
      </c>
      <c r="J284">
        <v>404</v>
      </c>
      <c r="K284" s="1">
        <v>329</v>
      </c>
      <c r="L284" s="1">
        <v>4.88</v>
      </c>
      <c r="M284" s="1">
        <f>All_Data[[#This Row],[EUR Sales Amount]]-All_Data[[#This Row],[EUR Cost Amount]]</f>
        <v>324.12</v>
      </c>
      <c r="N284">
        <f>IF(All_Data[[#This Row],[Order Line Quantity]]&lt;0,1,0)</f>
        <v>0</v>
      </c>
      <c r="O284" s="1" t="str">
        <f>All_Data[[#This Row],[Tier2 Description]]&amp;All_Data[[#This Row],[Order No]]</f>
        <v>DECORATION CHARGES4251407</v>
      </c>
    </row>
    <row r="285" spans="1:15" x14ac:dyDescent="0.35">
      <c r="A285">
        <v>202001</v>
      </c>
      <c r="B285" t="str">
        <f>LEFT(All_Data[[#This Row],[Invoice (Year+Month)]],4)</f>
        <v>2020</v>
      </c>
      <c r="C285" t="str">
        <f>RIGHT(All_Data[[#This Row],[Invoice (Year+Month)]],2)</f>
        <v>01</v>
      </c>
      <c r="D285" t="s">
        <v>9</v>
      </c>
      <c r="E285">
        <v>6001067</v>
      </c>
      <c r="F285" t="s">
        <v>10</v>
      </c>
      <c r="G285" t="s">
        <v>11</v>
      </c>
      <c r="H285" t="s">
        <v>38</v>
      </c>
      <c r="I285">
        <v>4251098</v>
      </c>
      <c r="J285">
        <v>90</v>
      </c>
      <c r="K285" s="1">
        <v>441.9</v>
      </c>
      <c r="L285" s="1">
        <v>131.30000000000001</v>
      </c>
      <c r="M285" s="1">
        <f>All_Data[[#This Row],[EUR Sales Amount]]-All_Data[[#This Row],[EUR Cost Amount]]</f>
        <v>310.59999999999997</v>
      </c>
      <c r="N285">
        <f>IF(All_Data[[#This Row],[Order Line Quantity]]&lt;0,1,0)</f>
        <v>0</v>
      </c>
      <c r="O285" s="1" t="str">
        <f>All_Data[[#This Row],[Tier2 Description]]&amp;All_Data[[#This Row],[Order No]]</f>
        <v>BACKPACKS4251098</v>
      </c>
    </row>
    <row r="286" spans="1:15" x14ac:dyDescent="0.35">
      <c r="A286">
        <v>202001</v>
      </c>
      <c r="B286" t="str">
        <f>LEFT(All_Data[[#This Row],[Invoice (Year+Month)]],4)</f>
        <v>2020</v>
      </c>
      <c r="C286" t="str">
        <f>RIGHT(All_Data[[#This Row],[Invoice (Year+Month)]],2)</f>
        <v>01</v>
      </c>
      <c r="D286" t="s">
        <v>9</v>
      </c>
      <c r="E286">
        <v>6001067</v>
      </c>
      <c r="F286" t="s">
        <v>10</v>
      </c>
      <c r="G286" t="s">
        <v>32</v>
      </c>
      <c r="H286" t="s">
        <v>33</v>
      </c>
      <c r="I286">
        <v>4257099</v>
      </c>
      <c r="J286">
        <v>576</v>
      </c>
      <c r="K286" s="1">
        <v>910.08</v>
      </c>
      <c r="L286" s="1">
        <v>392.4</v>
      </c>
      <c r="M286" s="1">
        <f>All_Data[[#This Row],[EUR Sales Amount]]-All_Data[[#This Row],[EUR Cost Amount]]</f>
        <v>517.68000000000006</v>
      </c>
      <c r="N286">
        <f>IF(All_Data[[#This Row],[Order Line Quantity]]&lt;0,1,0)</f>
        <v>0</v>
      </c>
      <c r="O286" s="1" t="str">
        <f>All_Data[[#This Row],[Tier2 Description]]&amp;All_Data[[#This Row],[Order No]]</f>
        <v>SPORT BOTTLES4257099</v>
      </c>
    </row>
    <row r="287" spans="1:15" x14ac:dyDescent="0.35">
      <c r="A287">
        <v>202001</v>
      </c>
      <c r="B287" t="str">
        <f>LEFT(All_Data[[#This Row],[Invoice (Year+Month)]],4)</f>
        <v>2020</v>
      </c>
      <c r="C287" t="str">
        <f>RIGHT(All_Data[[#This Row],[Invoice (Year+Month)]],2)</f>
        <v>01</v>
      </c>
      <c r="D287" t="s">
        <v>9</v>
      </c>
      <c r="E287">
        <v>6001067</v>
      </c>
      <c r="F287" t="s">
        <v>10</v>
      </c>
      <c r="G287" t="s">
        <v>22</v>
      </c>
      <c r="H287" t="s">
        <v>35</v>
      </c>
      <c r="I287">
        <v>4257099</v>
      </c>
      <c r="J287">
        <v>580</v>
      </c>
      <c r="K287" s="1">
        <v>193</v>
      </c>
      <c r="L287" s="1">
        <v>41.52</v>
      </c>
      <c r="M287" s="1">
        <f>All_Data[[#This Row],[EUR Sales Amount]]-All_Data[[#This Row],[EUR Cost Amount]]</f>
        <v>151.47999999999999</v>
      </c>
      <c r="N287">
        <f>IF(All_Data[[#This Row],[Order Line Quantity]]&lt;0,1,0)</f>
        <v>0</v>
      </c>
      <c r="O287" s="1" t="str">
        <f>All_Data[[#This Row],[Tier2 Description]]&amp;All_Data[[#This Row],[Order No]]</f>
        <v>DECORATION CHARGES4257099</v>
      </c>
    </row>
    <row r="288" spans="1:15" x14ac:dyDescent="0.35">
      <c r="A288">
        <v>202001</v>
      </c>
      <c r="B288" t="str">
        <f>LEFT(All_Data[[#This Row],[Invoice (Year+Month)]],4)</f>
        <v>2020</v>
      </c>
      <c r="C288" t="str">
        <f>RIGHT(All_Data[[#This Row],[Invoice (Year+Month)]],2)</f>
        <v>01</v>
      </c>
      <c r="D288" t="s">
        <v>9</v>
      </c>
      <c r="E288">
        <v>6001072</v>
      </c>
      <c r="F288" t="s">
        <v>17</v>
      </c>
      <c r="G288" t="s">
        <v>36</v>
      </c>
      <c r="H288" t="s">
        <v>36</v>
      </c>
      <c r="I288">
        <v>4259121</v>
      </c>
      <c r="J288">
        <v>100</v>
      </c>
      <c r="K288" s="1">
        <v>184</v>
      </c>
      <c r="L288" s="1">
        <v>125.24</v>
      </c>
      <c r="M288" s="1">
        <f>All_Data[[#This Row],[EUR Sales Amount]]-All_Data[[#This Row],[EUR Cost Amount]]</f>
        <v>58.760000000000005</v>
      </c>
      <c r="N288">
        <f>IF(All_Data[[#This Row],[Order Line Quantity]]&lt;0,1,0)</f>
        <v>0</v>
      </c>
      <c r="O288" s="1" t="str">
        <f>All_Data[[#This Row],[Tier2 Description]]&amp;All_Data[[#This Row],[Order No]]</f>
        <v>MEMORY4259121</v>
      </c>
    </row>
    <row r="289" spans="1:15" x14ac:dyDescent="0.35">
      <c r="A289">
        <v>202001</v>
      </c>
      <c r="B289" t="str">
        <f>LEFT(All_Data[[#This Row],[Invoice (Year+Month)]],4)</f>
        <v>2020</v>
      </c>
      <c r="C289" t="str">
        <f>RIGHT(All_Data[[#This Row],[Invoice (Year+Month)]],2)</f>
        <v>01</v>
      </c>
      <c r="D289" t="s">
        <v>9</v>
      </c>
      <c r="E289">
        <v>6001072</v>
      </c>
      <c r="F289" t="s">
        <v>17</v>
      </c>
      <c r="G289" t="s">
        <v>36</v>
      </c>
      <c r="H289" t="s">
        <v>36</v>
      </c>
      <c r="I289">
        <v>4261100</v>
      </c>
      <c r="J289">
        <v>200</v>
      </c>
      <c r="K289" s="1">
        <v>346</v>
      </c>
      <c r="L289" s="1">
        <v>248.64</v>
      </c>
      <c r="M289" s="1">
        <f>All_Data[[#This Row],[EUR Sales Amount]]-All_Data[[#This Row],[EUR Cost Amount]]</f>
        <v>97.360000000000014</v>
      </c>
      <c r="N289">
        <f>IF(All_Data[[#This Row],[Order Line Quantity]]&lt;0,1,0)</f>
        <v>0</v>
      </c>
      <c r="O289" s="1" t="str">
        <f>All_Data[[#This Row],[Tier2 Description]]&amp;All_Data[[#This Row],[Order No]]</f>
        <v>MEMORY4261100</v>
      </c>
    </row>
    <row r="290" spans="1:15" x14ac:dyDescent="0.35">
      <c r="A290">
        <v>202001</v>
      </c>
      <c r="B290" t="str">
        <f>LEFT(All_Data[[#This Row],[Invoice (Year+Month)]],4)</f>
        <v>2020</v>
      </c>
      <c r="C290" t="str">
        <f>RIGHT(All_Data[[#This Row],[Invoice (Year+Month)]],2)</f>
        <v>01</v>
      </c>
      <c r="D290" t="s">
        <v>9</v>
      </c>
      <c r="E290">
        <v>6001072</v>
      </c>
      <c r="F290" t="s">
        <v>17</v>
      </c>
      <c r="G290" t="s">
        <v>22</v>
      </c>
      <c r="H290" t="s">
        <v>35</v>
      </c>
      <c r="I290">
        <v>4261100</v>
      </c>
      <c r="J290">
        <v>204</v>
      </c>
      <c r="K290" s="1">
        <v>224</v>
      </c>
      <c r="L290" s="1">
        <v>37.76</v>
      </c>
      <c r="M290" s="1">
        <f>All_Data[[#This Row],[EUR Sales Amount]]-All_Data[[#This Row],[EUR Cost Amount]]</f>
        <v>186.24</v>
      </c>
      <c r="N290">
        <f>IF(All_Data[[#This Row],[Order Line Quantity]]&lt;0,1,0)</f>
        <v>0</v>
      </c>
      <c r="O290" s="1" t="str">
        <f>All_Data[[#This Row],[Tier2 Description]]&amp;All_Data[[#This Row],[Order No]]</f>
        <v>DECORATION CHARGES4261100</v>
      </c>
    </row>
    <row r="291" spans="1:15" x14ac:dyDescent="0.35">
      <c r="A291">
        <v>202001</v>
      </c>
      <c r="B291" t="str">
        <f>LEFT(All_Data[[#This Row],[Invoice (Year+Month)]],4)</f>
        <v>2020</v>
      </c>
      <c r="C291" t="str">
        <f>RIGHT(All_Data[[#This Row],[Invoice (Year+Month)]],2)</f>
        <v>01</v>
      </c>
      <c r="D291" t="s">
        <v>9</v>
      </c>
      <c r="E291">
        <v>6001073</v>
      </c>
      <c r="F291" t="s">
        <v>17</v>
      </c>
      <c r="G291" t="s">
        <v>11</v>
      </c>
      <c r="H291" t="s">
        <v>38</v>
      </c>
      <c r="I291">
        <v>4252789</v>
      </c>
      <c r="J291">
        <v>84</v>
      </c>
      <c r="K291" s="1">
        <v>1110.7</v>
      </c>
      <c r="L291" s="1">
        <v>386.72</v>
      </c>
      <c r="M291" s="1">
        <f>All_Data[[#This Row],[EUR Sales Amount]]-All_Data[[#This Row],[EUR Cost Amount]]</f>
        <v>723.98</v>
      </c>
      <c r="N291">
        <f>IF(All_Data[[#This Row],[Order Line Quantity]]&lt;0,1,0)</f>
        <v>0</v>
      </c>
      <c r="O291" s="1" t="str">
        <f>All_Data[[#This Row],[Tier2 Description]]&amp;All_Data[[#This Row],[Order No]]</f>
        <v>BACKPACKS4252789</v>
      </c>
    </row>
    <row r="292" spans="1:15" x14ac:dyDescent="0.35">
      <c r="A292">
        <v>202001</v>
      </c>
      <c r="B292" t="str">
        <f>LEFT(All_Data[[#This Row],[Invoice (Year+Month)]],4)</f>
        <v>2020</v>
      </c>
      <c r="C292" t="str">
        <f>RIGHT(All_Data[[#This Row],[Invoice (Year+Month)]],2)</f>
        <v>01</v>
      </c>
      <c r="D292" t="s">
        <v>9</v>
      </c>
      <c r="E292">
        <v>6001073</v>
      </c>
      <c r="F292" t="s">
        <v>17</v>
      </c>
      <c r="G292" t="s">
        <v>11</v>
      </c>
      <c r="H292" t="s">
        <v>38</v>
      </c>
      <c r="I292">
        <v>4260351</v>
      </c>
      <c r="J292">
        <v>140</v>
      </c>
      <c r="K292" s="1">
        <v>57.4</v>
      </c>
      <c r="L292" s="1">
        <v>33.24</v>
      </c>
      <c r="M292" s="1">
        <f>All_Data[[#This Row],[EUR Sales Amount]]-All_Data[[#This Row],[EUR Cost Amount]]</f>
        <v>24.159999999999997</v>
      </c>
      <c r="N292">
        <f>IF(All_Data[[#This Row],[Order Line Quantity]]&lt;0,1,0)</f>
        <v>0</v>
      </c>
      <c r="O292" s="1" t="str">
        <f>All_Data[[#This Row],[Tier2 Description]]&amp;All_Data[[#This Row],[Order No]]</f>
        <v>BACKPACKS4260351</v>
      </c>
    </row>
    <row r="293" spans="1:15" x14ac:dyDescent="0.35">
      <c r="A293">
        <v>202001</v>
      </c>
      <c r="B293" t="str">
        <f>LEFT(All_Data[[#This Row],[Invoice (Year+Month)]],4)</f>
        <v>2020</v>
      </c>
      <c r="C293" t="str">
        <f>RIGHT(All_Data[[#This Row],[Invoice (Year+Month)]],2)</f>
        <v>01</v>
      </c>
      <c r="D293" t="s">
        <v>9</v>
      </c>
      <c r="E293">
        <v>6001073</v>
      </c>
      <c r="F293" t="s">
        <v>17</v>
      </c>
      <c r="G293" t="s">
        <v>11</v>
      </c>
      <c r="H293" t="s">
        <v>12</v>
      </c>
      <c r="I293">
        <v>4252789</v>
      </c>
      <c r="J293">
        <v>2</v>
      </c>
      <c r="K293" s="1">
        <v>40.98</v>
      </c>
      <c r="L293" s="1">
        <v>9.82</v>
      </c>
      <c r="M293" s="1">
        <f>All_Data[[#This Row],[EUR Sales Amount]]-All_Data[[#This Row],[EUR Cost Amount]]</f>
        <v>31.159999999999997</v>
      </c>
      <c r="N293">
        <f>IF(All_Data[[#This Row],[Order Line Quantity]]&lt;0,1,0)</f>
        <v>0</v>
      </c>
      <c r="O293" s="1" t="str">
        <f>All_Data[[#This Row],[Tier2 Description]]&amp;All_Data[[#This Row],[Order No]]</f>
        <v>BUSINESS CASES4252789</v>
      </c>
    </row>
    <row r="294" spans="1:15" x14ac:dyDescent="0.35">
      <c r="A294">
        <v>202001</v>
      </c>
      <c r="B294" t="str">
        <f>LEFT(All_Data[[#This Row],[Invoice (Year+Month)]],4)</f>
        <v>2020</v>
      </c>
      <c r="C294" t="str">
        <f>RIGHT(All_Data[[#This Row],[Invoice (Year+Month)]],2)</f>
        <v>01</v>
      </c>
      <c r="D294" t="s">
        <v>9</v>
      </c>
      <c r="E294">
        <v>6001073</v>
      </c>
      <c r="F294" t="s">
        <v>17</v>
      </c>
      <c r="G294" t="s">
        <v>11</v>
      </c>
      <c r="H294" t="s">
        <v>40</v>
      </c>
      <c r="I294">
        <v>4251037</v>
      </c>
      <c r="J294">
        <v>100</v>
      </c>
      <c r="K294" s="1">
        <v>51</v>
      </c>
      <c r="L294" s="1">
        <v>23</v>
      </c>
      <c r="M294" s="1">
        <f>All_Data[[#This Row],[EUR Sales Amount]]-All_Data[[#This Row],[EUR Cost Amount]]</f>
        <v>28</v>
      </c>
      <c r="N294">
        <f>IF(All_Data[[#This Row],[Order Line Quantity]]&lt;0,1,0)</f>
        <v>0</v>
      </c>
      <c r="O294" s="1" t="str">
        <f>All_Data[[#This Row],[Tier2 Description]]&amp;All_Data[[#This Row],[Order No]]</f>
        <v>TOTES4251037</v>
      </c>
    </row>
    <row r="295" spans="1:15" x14ac:dyDescent="0.35">
      <c r="A295">
        <v>202001</v>
      </c>
      <c r="B295" t="str">
        <f>LEFT(All_Data[[#This Row],[Invoice (Year+Month)]],4)</f>
        <v>2020</v>
      </c>
      <c r="C295" t="str">
        <f>RIGHT(All_Data[[#This Row],[Invoice (Year+Month)]],2)</f>
        <v>01</v>
      </c>
      <c r="D295" t="s">
        <v>9</v>
      </c>
      <c r="E295">
        <v>6001073</v>
      </c>
      <c r="F295" t="s">
        <v>17</v>
      </c>
      <c r="G295" t="s">
        <v>48</v>
      </c>
      <c r="H295" t="s">
        <v>48</v>
      </c>
      <c r="I295">
        <v>4251037</v>
      </c>
      <c r="J295">
        <v>10</v>
      </c>
      <c r="K295" s="1">
        <v>11.9</v>
      </c>
      <c r="L295" s="1">
        <v>11.14</v>
      </c>
      <c r="M295" s="1">
        <f>All_Data[[#This Row],[EUR Sales Amount]]-All_Data[[#This Row],[EUR Cost Amount]]</f>
        <v>0.75999999999999979</v>
      </c>
      <c r="N295">
        <f>IF(All_Data[[#This Row],[Order Line Quantity]]&lt;0,1,0)</f>
        <v>0</v>
      </c>
      <c r="O295" s="1" t="str">
        <f>All_Data[[#This Row],[Tier2 Description]]&amp;All_Data[[#This Row],[Order No]]</f>
        <v>HEADWEAR4251037</v>
      </c>
    </row>
    <row r="296" spans="1:15" x14ac:dyDescent="0.35">
      <c r="A296">
        <v>202001</v>
      </c>
      <c r="B296" t="str">
        <f>LEFT(All_Data[[#This Row],[Invoice (Year+Month)]],4)</f>
        <v>2020</v>
      </c>
      <c r="C296" t="str">
        <f>RIGHT(All_Data[[#This Row],[Invoice (Year+Month)]],2)</f>
        <v>01</v>
      </c>
      <c r="D296" t="s">
        <v>9</v>
      </c>
      <c r="E296">
        <v>6001073</v>
      </c>
      <c r="F296" t="s">
        <v>17</v>
      </c>
      <c r="G296" t="s">
        <v>13</v>
      </c>
      <c r="H296" t="s">
        <v>34</v>
      </c>
      <c r="I296">
        <v>4251037</v>
      </c>
      <c r="J296">
        <v>144</v>
      </c>
      <c r="K296" s="1">
        <v>128.16</v>
      </c>
      <c r="L296" s="1">
        <v>129.18</v>
      </c>
      <c r="M296" s="1">
        <f>All_Data[[#This Row],[EUR Sales Amount]]-All_Data[[#This Row],[EUR Cost Amount]]</f>
        <v>-1.0200000000000102</v>
      </c>
      <c r="N296">
        <f>IF(All_Data[[#This Row],[Order Line Quantity]]&lt;0,1,0)</f>
        <v>0</v>
      </c>
      <c r="O296" s="1" t="str">
        <f>All_Data[[#This Row],[Tier2 Description]]&amp;All_Data[[#This Row],[Order No]]</f>
        <v>STATIONERY4251037</v>
      </c>
    </row>
    <row r="297" spans="1:15" x14ac:dyDescent="0.35">
      <c r="A297">
        <v>202001</v>
      </c>
      <c r="B297" t="str">
        <f>LEFT(All_Data[[#This Row],[Invoice (Year+Month)]],4)</f>
        <v>2020</v>
      </c>
      <c r="C297" t="str">
        <f>RIGHT(All_Data[[#This Row],[Invoice (Year+Month)]],2)</f>
        <v>01</v>
      </c>
      <c r="D297" t="s">
        <v>9</v>
      </c>
      <c r="E297">
        <v>6001073</v>
      </c>
      <c r="F297" t="s">
        <v>17</v>
      </c>
      <c r="G297" t="s">
        <v>13</v>
      </c>
      <c r="H297" t="s">
        <v>16</v>
      </c>
      <c r="I297">
        <v>4255529</v>
      </c>
      <c r="J297">
        <v>200</v>
      </c>
      <c r="K297" s="1">
        <v>28</v>
      </c>
      <c r="L297" s="1">
        <v>13.04</v>
      </c>
      <c r="M297" s="1">
        <f>All_Data[[#This Row],[EUR Sales Amount]]-All_Data[[#This Row],[EUR Cost Amount]]</f>
        <v>14.96</v>
      </c>
      <c r="N297">
        <f>IF(All_Data[[#This Row],[Order Line Quantity]]&lt;0,1,0)</f>
        <v>0</v>
      </c>
      <c r="O297" s="1" t="str">
        <f>All_Data[[#This Row],[Tier2 Description]]&amp;All_Data[[#This Row],[Order No]]</f>
        <v>WRITING4255529</v>
      </c>
    </row>
    <row r="298" spans="1:15" x14ac:dyDescent="0.35">
      <c r="A298">
        <v>202001</v>
      </c>
      <c r="B298" t="str">
        <f>LEFT(All_Data[[#This Row],[Invoice (Year+Month)]],4)</f>
        <v>2020</v>
      </c>
      <c r="C298" t="str">
        <f>RIGHT(All_Data[[#This Row],[Invoice (Year+Month)]],2)</f>
        <v>01</v>
      </c>
      <c r="D298" t="s">
        <v>9</v>
      </c>
      <c r="E298">
        <v>6001073</v>
      </c>
      <c r="F298" t="s">
        <v>17</v>
      </c>
      <c r="G298" t="s">
        <v>13</v>
      </c>
      <c r="H298" t="s">
        <v>16</v>
      </c>
      <c r="I298">
        <v>4255536</v>
      </c>
      <c r="J298">
        <v>8000</v>
      </c>
      <c r="K298" s="1">
        <v>560</v>
      </c>
      <c r="L298" s="1">
        <v>323.66000000000003</v>
      </c>
      <c r="M298" s="1">
        <f>All_Data[[#This Row],[EUR Sales Amount]]-All_Data[[#This Row],[EUR Cost Amount]]</f>
        <v>236.33999999999997</v>
      </c>
      <c r="N298">
        <f>IF(All_Data[[#This Row],[Order Line Quantity]]&lt;0,1,0)</f>
        <v>0</v>
      </c>
      <c r="O298" s="1" t="str">
        <f>All_Data[[#This Row],[Tier2 Description]]&amp;All_Data[[#This Row],[Order No]]</f>
        <v>WRITING4255536</v>
      </c>
    </row>
    <row r="299" spans="1:15" x14ac:dyDescent="0.35">
      <c r="A299">
        <v>202001</v>
      </c>
      <c r="B299" t="str">
        <f>LEFT(All_Data[[#This Row],[Invoice (Year+Month)]],4)</f>
        <v>2020</v>
      </c>
      <c r="C299" t="str">
        <f>RIGHT(All_Data[[#This Row],[Invoice (Year+Month)]],2)</f>
        <v>01</v>
      </c>
      <c r="D299" t="s">
        <v>9</v>
      </c>
      <c r="E299">
        <v>6001073</v>
      </c>
      <c r="F299" t="s">
        <v>17</v>
      </c>
      <c r="G299" t="s">
        <v>26</v>
      </c>
      <c r="H299" t="s">
        <v>27</v>
      </c>
      <c r="I299">
        <v>4260351</v>
      </c>
      <c r="J299">
        <v>20</v>
      </c>
      <c r="K299" s="1">
        <v>52.6</v>
      </c>
      <c r="L299" s="1">
        <v>35.6</v>
      </c>
      <c r="M299" s="1">
        <f>All_Data[[#This Row],[EUR Sales Amount]]-All_Data[[#This Row],[EUR Cost Amount]]</f>
        <v>17</v>
      </c>
      <c r="N299">
        <f>IF(All_Data[[#This Row],[Order Line Quantity]]&lt;0,1,0)</f>
        <v>0</v>
      </c>
      <c r="O299" s="1" t="str">
        <f>All_Data[[#This Row],[Tier2 Description]]&amp;All_Data[[#This Row],[Order No]]</f>
        <v>APRON &amp; KITCHEN TEXTILES4260351</v>
      </c>
    </row>
    <row r="300" spans="1:15" x14ac:dyDescent="0.35">
      <c r="A300">
        <v>202001</v>
      </c>
      <c r="B300" t="str">
        <f>LEFT(All_Data[[#This Row],[Invoice (Year+Month)]],4)</f>
        <v>2020</v>
      </c>
      <c r="C300" t="str">
        <f>RIGHT(All_Data[[#This Row],[Invoice (Year+Month)]],2)</f>
        <v>01</v>
      </c>
      <c r="D300" t="s">
        <v>9</v>
      </c>
      <c r="E300">
        <v>6001073</v>
      </c>
      <c r="F300" t="s">
        <v>17</v>
      </c>
      <c r="G300" t="s">
        <v>26</v>
      </c>
      <c r="H300" t="s">
        <v>50</v>
      </c>
      <c r="I300">
        <v>4251037</v>
      </c>
      <c r="J300">
        <v>600</v>
      </c>
      <c r="K300" s="1">
        <v>114</v>
      </c>
      <c r="L300" s="1">
        <v>112.94</v>
      </c>
      <c r="M300" s="1">
        <f>All_Data[[#This Row],[EUR Sales Amount]]-All_Data[[#This Row],[EUR Cost Amount]]</f>
        <v>1.0600000000000023</v>
      </c>
      <c r="N300">
        <f>IF(All_Data[[#This Row],[Order Line Quantity]]&lt;0,1,0)</f>
        <v>0</v>
      </c>
      <c r="O300" s="1" t="str">
        <f>All_Data[[#This Row],[Tier2 Description]]&amp;All_Data[[#This Row],[Order No]]</f>
        <v>OUTDOOR &amp; LEISURE4251037</v>
      </c>
    </row>
    <row r="301" spans="1:15" x14ac:dyDescent="0.35">
      <c r="A301">
        <v>202001</v>
      </c>
      <c r="B301" t="str">
        <f>LEFT(All_Data[[#This Row],[Invoice (Year+Month)]],4)</f>
        <v>2020</v>
      </c>
      <c r="C301" t="str">
        <f>RIGHT(All_Data[[#This Row],[Invoice (Year+Month)]],2)</f>
        <v>01</v>
      </c>
      <c r="D301" t="s">
        <v>9</v>
      </c>
      <c r="E301">
        <v>6001073</v>
      </c>
      <c r="F301" t="s">
        <v>17</v>
      </c>
      <c r="G301" t="s">
        <v>26</v>
      </c>
      <c r="H301" t="s">
        <v>50</v>
      </c>
      <c r="I301">
        <v>4252789</v>
      </c>
      <c r="J301">
        <v>200</v>
      </c>
      <c r="K301" s="1">
        <v>38</v>
      </c>
      <c r="L301" s="1">
        <v>39.86</v>
      </c>
      <c r="M301" s="1">
        <f>All_Data[[#This Row],[EUR Sales Amount]]-All_Data[[#This Row],[EUR Cost Amount]]</f>
        <v>-1.8599999999999994</v>
      </c>
      <c r="N301">
        <f>IF(All_Data[[#This Row],[Order Line Quantity]]&lt;0,1,0)</f>
        <v>0</v>
      </c>
      <c r="O301" s="1" t="str">
        <f>All_Data[[#This Row],[Tier2 Description]]&amp;All_Data[[#This Row],[Order No]]</f>
        <v>OUTDOOR &amp; LEISURE4252789</v>
      </c>
    </row>
    <row r="302" spans="1:15" x14ac:dyDescent="0.35">
      <c r="A302">
        <v>202001</v>
      </c>
      <c r="B302" t="str">
        <f>LEFT(All_Data[[#This Row],[Invoice (Year+Month)]],4)</f>
        <v>2020</v>
      </c>
      <c r="C302" t="str">
        <f>RIGHT(All_Data[[#This Row],[Invoice (Year+Month)]],2)</f>
        <v>01</v>
      </c>
      <c r="D302" t="s">
        <v>9</v>
      </c>
      <c r="E302">
        <v>6001073</v>
      </c>
      <c r="F302" t="s">
        <v>17</v>
      </c>
      <c r="G302" t="s">
        <v>18</v>
      </c>
      <c r="H302" t="s">
        <v>19</v>
      </c>
      <c r="I302">
        <v>4260351</v>
      </c>
      <c r="J302">
        <v>16</v>
      </c>
      <c r="K302" s="1">
        <v>236.24</v>
      </c>
      <c r="L302" s="1">
        <v>138.68</v>
      </c>
      <c r="M302" s="1">
        <f>All_Data[[#This Row],[EUR Sales Amount]]-All_Data[[#This Row],[EUR Cost Amount]]</f>
        <v>97.56</v>
      </c>
      <c r="N302">
        <f>IF(All_Data[[#This Row],[Order Line Quantity]]&lt;0,1,0)</f>
        <v>0</v>
      </c>
      <c r="O302" s="1" t="str">
        <f>All_Data[[#This Row],[Tier2 Description]]&amp;All_Data[[#This Row],[Order No]]</f>
        <v>FLEECE &amp; KNITS4260351</v>
      </c>
    </row>
    <row r="303" spans="1:15" x14ac:dyDescent="0.35">
      <c r="A303">
        <v>202001</v>
      </c>
      <c r="B303" t="str">
        <f>LEFT(All_Data[[#This Row],[Invoice (Year+Month)]],4)</f>
        <v>2020</v>
      </c>
      <c r="C303" t="str">
        <f>RIGHT(All_Data[[#This Row],[Invoice (Year+Month)]],2)</f>
        <v>01</v>
      </c>
      <c r="D303" t="s">
        <v>9</v>
      </c>
      <c r="E303">
        <v>6001073</v>
      </c>
      <c r="F303" t="s">
        <v>17</v>
      </c>
      <c r="G303" t="s">
        <v>18</v>
      </c>
      <c r="H303" t="s">
        <v>20</v>
      </c>
      <c r="I303">
        <v>4252789</v>
      </c>
      <c r="J303">
        <v>50</v>
      </c>
      <c r="K303" s="1">
        <v>243</v>
      </c>
      <c r="L303" s="1">
        <v>140.54</v>
      </c>
      <c r="M303" s="1">
        <f>All_Data[[#This Row],[EUR Sales Amount]]-All_Data[[#This Row],[EUR Cost Amount]]</f>
        <v>102.46000000000001</v>
      </c>
      <c r="N303">
        <f>IF(All_Data[[#This Row],[Order Line Quantity]]&lt;0,1,0)</f>
        <v>0</v>
      </c>
      <c r="O303" s="1" t="str">
        <f>All_Data[[#This Row],[Tier2 Description]]&amp;All_Data[[#This Row],[Order No]]</f>
        <v>POLOS4252789</v>
      </c>
    </row>
    <row r="304" spans="1:15" x14ac:dyDescent="0.35">
      <c r="A304">
        <v>202001</v>
      </c>
      <c r="B304" t="str">
        <f>LEFT(All_Data[[#This Row],[Invoice (Year+Month)]],4)</f>
        <v>2020</v>
      </c>
      <c r="C304" t="str">
        <f>RIGHT(All_Data[[#This Row],[Invoice (Year+Month)]],2)</f>
        <v>01</v>
      </c>
      <c r="D304" t="s">
        <v>9</v>
      </c>
      <c r="E304">
        <v>6001073</v>
      </c>
      <c r="F304" t="s">
        <v>17</v>
      </c>
      <c r="G304" t="s">
        <v>18</v>
      </c>
      <c r="H304" t="s">
        <v>21</v>
      </c>
      <c r="I304">
        <v>4252789</v>
      </c>
      <c r="J304">
        <v>10</v>
      </c>
      <c r="K304" s="1">
        <v>42.3</v>
      </c>
      <c r="L304" s="1">
        <v>23.14</v>
      </c>
      <c r="M304" s="1">
        <f>All_Data[[#This Row],[EUR Sales Amount]]-All_Data[[#This Row],[EUR Cost Amount]]</f>
        <v>19.159999999999997</v>
      </c>
      <c r="N304">
        <f>IF(All_Data[[#This Row],[Order Line Quantity]]&lt;0,1,0)</f>
        <v>0</v>
      </c>
      <c r="O304" s="1" t="str">
        <f>All_Data[[#This Row],[Tier2 Description]]&amp;All_Data[[#This Row],[Order No]]</f>
        <v>T-SHIRTS &amp; ACTIVE TOPS4252789</v>
      </c>
    </row>
    <row r="305" spans="1:15" x14ac:dyDescent="0.35">
      <c r="A305">
        <v>202001</v>
      </c>
      <c r="B305" t="str">
        <f>LEFT(All_Data[[#This Row],[Invoice (Year+Month)]],4)</f>
        <v>2020</v>
      </c>
      <c r="C305" t="str">
        <f>RIGHT(All_Data[[#This Row],[Invoice (Year+Month)]],2)</f>
        <v>01</v>
      </c>
      <c r="D305" t="s">
        <v>9</v>
      </c>
      <c r="E305">
        <v>6001073</v>
      </c>
      <c r="F305" t="s">
        <v>17</v>
      </c>
      <c r="G305" t="s">
        <v>18</v>
      </c>
      <c r="H305" t="s">
        <v>21</v>
      </c>
      <c r="I305">
        <v>4260351</v>
      </c>
      <c r="J305">
        <v>16</v>
      </c>
      <c r="K305" s="1">
        <v>78.08</v>
      </c>
      <c r="L305" s="1">
        <v>28.12</v>
      </c>
      <c r="M305" s="1">
        <f>All_Data[[#This Row],[EUR Sales Amount]]-All_Data[[#This Row],[EUR Cost Amount]]</f>
        <v>49.959999999999994</v>
      </c>
      <c r="N305">
        <f>IF(All_Data[[#This Row],[Order Line Quantity]]&lt;0,1,0)</f>
        <v>0</v>
      </c>
      <c r="O305" s="1" t="str">
        <f>All_Data[[#This Row],[Tier2 Description]]&amp;All_Data[[#This Row],[Order No]]</f>
        <v>T-SHIRTS &amp; ACTIVE TOPS4260351</v>
      </c>
    </row>
    <row r="306" spans="1:15" x14ac:dyDescent="0.35">
      <c r="A306">
        <v>202001</v>
      </c>
      <c r="B306" t="str">
        <f>LEFT(All_Data[[#This Row],[Invoice (Year+Month)]],4)</f>
        <v>2020</v>
      </c>
      <c r="C306" t="str">
        <f>RIGHT(All_Data[[#This Row],[Invoice (Year+Month)]],2)</f>
        <v>01</v>
      </c>
      <c r="D306" t="s">
        <v>9</v>
      </c>
      <c r="E306">
        <v>6001073</v>
      </c>
      <c r="F306" t="s">
        <v>17</v>
      </c>
      <c r="G306" t="s">
        <v>36</v>
      </c>
      <c r="H306" t="s">
        <v>36</v>
      </c>
      <c r="I306">
        <v>4249753</v>
      </c>
      <c r="J306">
        <v>200</v>
      </c>
      <c r="K306" s="1">
        <v>474</v>
      </c>
      <c r="L306" s="1">
        <v>444</v>
      </c>
      <c r="M306" s="1">
        <f>All_Data[[#This Row],[EUR Sales Amount]]-All_Data[[#This Row],[EUR Cost Amount]]</f>
        <v>30</v>
      </c>
      <c r="N306">
        <f>IF(All_Data[[#This Row],[Order Line Quantity]]&lt;0,1,0)</f>
        <v>0</v>
      </c>
      <c r="O306" s="1" t="str">
        <f>All_Data[[#This Row],[Tier2 Description]]&amp;All_Data[[#This Row],[Order No]]</f>
        <v>MEMORY4249753</v>
      </c>
    </row>
    <row r="307" spans="1:15" x14ac:dyDescent="0.35">
      <c r="A307">
        <v>202001</v>
      </c>
      <c r="B307" t="str">
        <f>LEFT(All_Data[[#This Row],[Invoice (Year+Month)]],4)</f>
        <v>2020</v>
      </c>
      <c r="C307" t="str">
        <f>RIGHT(All_Data[[#This Row],[Invoice (Year+Month)]],2)</f>
        <v>01</v>
      </c>
      <c r="D307" t="s">
        <v>9</v>
      </c>
      <c r="E307">
        <v>6001073</v>
      </c>
      <c r="F307" t="s">
        <v>17</v>
      </c>
      <c r="G307" t="s">
        <v>22</v>
      </c>
      <c r="H307" t="s">
        <v>23</v>
      </c>
      <c r="I307">
        <v>4252264</v>
      </c>
      <c r="J307">
        <v>4</v>
      </c>
      <c r="K307" s="1">
        <v>0</v>
      </c>
      <c r="L307" s="1">
        <v>24</v>
      </c>
      <c r="M307" s="1">
        <f>All_Data[[#This Row],[EUR Sales Amount]]-All_Data[[#This Row],[EUR Cost Amount]]</f>
        <v>-24</v>
      </c>
      <c r="N307">
        <f>IF(All_Data[[#This Row],[Order Line Quantity]]&lt;0,1,0)</f>
        <v>0</v>
      </c>
      <c r="O307" s="1" t="str">
        <f>All_Data[[#This Row],[Tier2 Description]]&amp;All_Data[[#This Row],[Order No]]</f>
        <v>CATALOGUES4252264</v>
      </c>
    </row>
    <row r="308" spans="1:15" x14ac:dyDescent="0.35">
      <c r="A308">
        <v>202001</v>
      </c>
      <c r="B308" t="str">
        <f>LEFT(All_Data[[#This Row],[Invoice (Year+Month)]],4)</f>
        <v>2020</v>
      </c>
      <c r="C308" t="str">
        <f>RIGHT(All_Data[[#This Row],[Invoice (Year+Month)]],2)</f>
        <v>01</v>
      </c>
      <c r="D308" t="s">
        <v>9</v>
      </c>
      <c r="E308">
        <v>6001073</v>
      </c>
      <c r="F308" t="s">
        <v>17</v>
      </c>
      <c r="G308" t="s">
        <v>22</v>
      </c>
      <c r="H308" t="s">
        <v>23</v>
      </c>
      <c r="I308">
        <v>4263951</v>
      </c>
      <c r="J308">
        <v>200</v>
      </c>
      <c r="K308" s="1">
        <v>390</v>
      </c>
      <c r="L308" s="1">
        <v>192</v>
      </c>
      <c r="M308" s="1">
        <f>All_Data[[#This Row],[EUR Sales Amount]]-All_Data[[#This Row],[EUR Cost Amount]]</f>
        <v>198</v>
      </c>
      <c r="N308">
        <f>IF(All_Data[[#This Row],[Order Line Quantity]]&lt;0,1,0)</f>
        <v>0</v>
      </c>
      <c r="O308" s="1" t="str">
        <f>All_Data[[#This Row],[Tier2 Description]]&amp;All_Data[[#This Row],[Order No]]</f>
        <v>CATALOGUES4263951</v>
      </c>
    </row>
    <row r="309" spans="1:15" x14ac:dyDescent="0.35">
      <c r="A309">
        <v>202001</v>
      </c>
      <c r="B309" t="str">
        <f>LEFT(All_Data[[#This Row],[Invoice (Year+Month)]],4)</f>
        <v>2020</v>
      </c>
      <c r="C309" t="str">
        <f>RIGHT(All_Data[[#This Row],[Invoice (Year+Month)]],2)</f>
        <v>01</v>
      </c>
      <c r="D309" t="s">
        <v>9</v>
      </c>
      <c r="E309">
        <v>6001073</v>
      </c>
      <c r="F309" t="s">
        <v>17</v>
      </c>
      <c r="G309" t="s">
        <v>22</v>
      </c>
      <c r="H309" t="s">
        <v>35</v>
      </c>
      <c r="I309">
        <v>4255536</v>
      </c>
      <c r="J309">
        <v>8002</v>
      </c>
      <c r="K309" s="1">
        <v>630</v>
      </c>
      <c r="L309" s="1">
        <v>95.46</v>
      </c>
      <c r="M309" s="1">
        <f>All_Data[[#This Row],[EUR Sales Amount]]-All_Data[[#This Row],[EUR Cost Amount]]</f>
        <v>534.54</v>
      </c>
      <c r="N309">
        <f>IF(All_Data[[#This Row],[Order Line Quantity]]&lt;0,1,0)</f>
        <v>0</v>
      </c>
      <c r="O309" s="1" t="str">
        <f>All_Data[[#This Row],[Tier2 Description]]&amp;All_Data[[#This Row],[Order No]]</f>
        <v>DECORATION CHARGES4255536</v>
      </c>
    </row>
    <row r="310" spans="1:15" x14ac:dyDescent="0.35">
      <c r="A310">
        <v>202001</v>
      </c>
      <c r="B310" t="str">
        <f>LEFT(All_Data[[#This Row],[Invoice (Year+Month)]],4)</f>
        <v>2020</v>
      </c>
      <c r="C310" t="str">
        <f>RIGHT(All_Data[[#This Row],[Invoice (Year+Month)]],2)</f>
        <v>01</v>
      </c>
      <c r="D310" t="s">
        <v>9</v>
      </c>
      <c r="E310">
        <v>6001073</v>
      </c>
      <c r="F310" t="s">
        <v>17</v>
      </c>
      <c r="G310" t="s">
        <v>24</v>
      </c>
      <c r="H310" t="s">
        <v>25</v>
      </c>
      <c r="I310">
        <v>4252789</v>
      </c>
      <c r="J310">
        <v>2</v>
      </c>
      <c r="K310" s="1">
        <v>75.62</v>
      </c>
      <c r="L310" s="1">
        <v>28.48</v>
      </c>
      <c r="M310" s="1">
        <f>All_Data[[#This Row],[EUR Sales Amount]]-All_Data[[#This Row],[EUR Cost Amount]]</f>
        <v>47.14</v>
      </c>
      <c r="N310">
        <f>IF(All_Data[[#This Row],[Order Line Quantity]]&lt;0,1,0)</f>
        <v>0</v>
      </c>
      <c r="O310" s="1" t="str">
        <f>All_Data[[#This Row],[Tier2 Description]]&amp;All_Data[[#This Row],[Order No]]</f>
        <v>JACKETS4252789</v>
      </c>
    </row>
    <row r="311" spans="1:15" x14ac:dyDescent="0.35">
      <c r="A311">
        <v>202001</v>
      </c>
      <c r="B311" t="str">
        <f>LEFT(All_Data[[#This Row],[Invoice (Year+Month)]],4)</f>
        <v>2020</v>
      </c>
      <c r="C311" t="str">
        <f>RIGHT(All_Data[[#This Row],[Invoice (Year+Month)]],2)</f>
        <v>01</v>
      </c>
      <c r="D311" t="s">
        <v>9</v>
      </c>
      <c r="E311">
        <v>6001073</v>
      </c>
      <c r="F311" t="s">
        <v>17</v>
      </c>
      <c r="G311" t="s">
        <v>24</v>
      </c>
      <c r="H311" t="s">
        <v>25</v>
      </c>
      <c r="I311">
        <v>4260351</v>
      </c>
      <c r="J311">
        <v>2</v>
      </c>
      <c r="K311" s="1">
        <v>45.98</v>
      </c>
      <c r="L311" s="1">
        <v>30.86</v>
      </c>
      <c r="M311" s="1">
        <f>All_Data[[#This Row],[EUR Sales Amount]]-All_Data[[#This Row],[EUR Cost Amount]]</f>
        <v>15.119999999999997</v>
      </c>
      <c r="N311">
        <f>IF(All_Data[[#This Row],[Order Line Quantity]]&lt;0,1,0)</f>
        <v>0</v>
      </c>
      <c r="O311" s="1" t="str">
        <f>All_Data[[#This Row],[Tier2 Description]]&amp;All_Data[[#This Row],[Order No]]</f>
        <v>JACKETS4260351</v>
      </c>
    </row>
    <row r="312" spans="1:15" x14ac:dyDescent="0.35">
      <c r="A312">
        <v>202001</v>
      </c>
      <c r="B312" t="str">
        <f>LEFT(All_Data[[#This Row],[Invoice (Year+Month)]],4)</f>
        <v>2020</v>
      </c>
      <c r="C312" t="str">
        <f>RIGHT(All_Data[[#This Row],[Invoice (Year+Month)]],2)</f>
        <v>01</v>
      </c>
      <c r="D312" t="s">
        <v>9</v>
      </c>
      <c r="E312">
        <v>6001108</v>
      </c>
      <c r="F312" t="s">
        <v>10</v>
      </c>
      <c r="G312" t="s">
        <v>13</v>
      </c>
      <c r="H312" t="s">
        <v>16</v>
      </c>
      <c r="I312">
        <v>4253870</v>
      </c>
      <c r="J312">
        <v>500</v>
      </c>
      <c r="K312" s="1">
        <v>60</v>
      </c>
      <c r="L312" s="1">
        <v>25.1</v>
      </c>
      <c r="M312" s="1">
        <f>All_Data[[#This Row],[EUR Sales Amount]]-All_Data[[#This Row],[EUR Cost Amount]]</f>
        <v>34.9</v>
      </c>
      <c r="N312">
        <f>IF(All_Data[[#This Row],[Order Line Quantity]]&lt;0,1,0)</f>
        <v>0</v>
      </c>
      <c r="O312" s="1" t="str">
        <f>All_Data[[#This Row],[Tier2 Description]]&amp;All_Data[[#This Row],[Order No]]</f>
        <v>WRITING4253870</v>
      </c>
    </row>
    <row r="313" spans="1:15" x14ac:dyDescent="0.35">
      <c r="A313">
        <v>202001</v>
      </c>
      <c r="B313" t="str">
        <f>LEFT(All_Data[[#This Row],[Invoice (Year+Month)]],4)</f>
        <v>2020</v>
      </c>
      <c r="C313" t="str">
        <f>RIGHT(All_Data[[#This Row],[Invoice (Year+Month)]],2)</f>
        <v>01</v>
      </c>
      <c r="D313" t="s">
        <v>9</v>
      </c>
      <c r="E313">
        <v>6001108</v>
      </c>
      <c r="F313" t="s">
        <v>10</v>
      </c>
      <c r="G313" t="s">
        <v>22</v>
      </c>
      <c r="H313" t="s">
        <v>35</v>
      </c>
      <c r="I313">
        <v>4253870</v>
      </c>
      <c r="J313">
        <v>504</v>
      </c>
      <c r="K313" s="1">
        <v>160</v>
      </c>
      <c r="L313" s="1">
        <v>35.46</v>
      </c>
      <c r="M313" s="1">
        <f>All_Data[[#This Row],[EUR Sales Amount]]-All_Data[[#This Row],[EUR Cost Amount]]</f>
        <v>124.53999999999999</v>
      </c>
      <c r="N313">
        <f>IF(All_Data[[#This Row],[Order Line Quantity]]&lt;0,1,0)</f>
        <v>0</v>
      </c>
      <c r="O313" s="1" t="str">
        <f>All_Data[[#This Row],[Tier2 Description]]&amp;All_Data[[#This Row],[Order No]]</f>
        <v>DECORATION CHARGES4253870</v>
      </c>
    </row>
    <row r="314" spans="1:15" x14ac:dyDescent="0.35">
      <c r="A314">
        <v>202001</v>
      </c>
      <c r="B314" t="str">
        <f>LEFT(All_Data[[#This Row],[Invoice (Year+Month)]],4)</f>
        <v>2020</v>
      </c>
      <c r="C314" t="str">
        <f>RIGHT(All_Data[[#This Row],[Invoice (Year+Month)]],2)</f>
        <v>01</v>
      </c>
      <c r="D314" t="s">
        <v>9</v>
      </c>
      <c r="E314">
        <v>6001125</v>
      </c>
      <c r="F314" t="s">
        <v>10</v>
      </c>
      <c r="G314" t="s">
        <v>32</v>
      </c>
      <c r="H314" t="s">
        <v>51</v>
      </c>
      <c r="I314">
        <v>4243976</v>
      </c>
      <c r="J314">
        <v>1200</v>
      </c>
      <c r="K314" s="1">
        <v>7032</v>
      </c>
      <c r="L314" s="1">
        <v>2942.1</v>
      </c>
      <c r="M314" s="1">
        <f>All_Data[[#This Row],[EUR Sales Amount]]-All_Data[[#This Row],[EUR Cost Amount]]</f>
        <v>4089.9</v>
      </c>
      <c r="N314">
        <f>IF(All_Data[[#This Row],[Order Line Quantity]]&lt;0,1,0)</f>
        <v>0</v>
      </c>
      <c r="O314" s="1" t="str">
        <f>All_Data[[#This Row],[Tier2 Description]]&amp;All_Data[[#This Row],[Order No]]</f>
        <v>MUGS &amp; TUMBLERS4243976</v>
      </c>
    </row>
    <row r="315" spans="1:15" x14ac:dyDescent="0.35">
      <c r="A315">
        <v>202001</v>
      </c>
      <c r="B315" t="str">
        <f>LEFT(All_Data[[#This Row],[Invoice (Year+Month)]],4)</f>
        <v>2020</v>
      </c>
      <c r="C315" t="str">
        <f>RIGHT(All_Data[[#This Row],[Invoice (Year+Month)]],2)</f>
        <v>01</v>
      </c>
      <c r="D315" t="s">
        <v>9</v>
      </c>
      <c r="E315">
        <v>6001125</v>
      </c>
      <c r="F315" t="s">
        <v>10</v>
      </c>
      <c r="G315" t="s">
        <v>13</v>
      </c>
      <c r="H315" t="s">
        <v>34</v>
      </c>
      <c r="I315">
        <v>4262354</v>
      </c>
      <c r="J315">
        <v>12</v>
      </c>
      <c r="K315" s="1">
        <v>214.08</v>
      </c>
      <c r="L315" s="1">
        <v>53.66</v>
      </c>
      <c r="M315" s="1">
        <f>All_Data[[#This Row],[EUR Sales Amount]]-All_Data[[#This Row],[EUR Cost Amount]]</f>
        <v>160.42000000000002</v>
      </c>
      <c r="N315">
        <f>IF(All_Data[[#This Row],[Order Line Quantity]]&lt;0,1,0)</f>
        <v>0</v>
      </c>
      <c r="O315" s="1" t="str">
        <f>All_Data[[#This Row],[Tier2 Description]]&amp;All_Data[[#This Row],[Order No]]</f>
        <v>STATIONERY4262354</v>
      </c>
    </row>
    <row r="316" spans="1:15" x14ac:dyDescent="0.35">
      <c r="A316">
        <v>202001</v>
      </c>
      <c r="B316" t="str">
        <f>LEFT(All_Data[[#This Row],[Invoice (Year+Month)]],4)</f>
        <v>2020</v>
      </c>
      <c r="C316" t="str">
        <f>RIGHT(All_Data[[#This Row],[Invoice (Year+Month)]],2)</f>
        <v>01</v>
      </c>
      <c r="D316" t="s">
        <v>9</v>
      </c>
      <c r="E316">
        <v>6001125</v>
      </c>
      <c r="F316" t="s">
        <v>10</v>
      </c>
      <c r="G316" t="s">
        <v>22</v>
      </c>
      <c r="H316" t="s">
        <v>23</v>
      </c>
      <c r="I316">
        <v>4255465</v>
      </c>
      <c r="J316">
        <v>4</v>
      </c>
      <c r="K316" s="1">
        <v>11.8</v>
      </c>
      <c r="L316" s="1">
        <v>3.84</v>
      </c>
      <c r="M316" s="1">
        <f>All_Data[[#This Row],[EUR Sales Amount]]-All_Data[[#This Row],[EUR Cost Amount]]</f>
        <v>7.9600000000000009</v>
      </c>
      <c r="N316">
        <f>IF(All_Data[[#This Row],[Order Line Quantity]]&lt;0,1,0)</f>
        <v>0</v>
      </c>
      <c r="O316" s="1" t="str">
        <f>All_Data[[#This Row],[Tier2 Description]]&amp;All_Data[[#This Row],[Order No]]</f>
        <v>CATALOGUES4255465</v>
      </c>
    </row>
    <row r="317" spans="1:15" x14ac:dyDescent="0.35">
      <c r="A317">
        <v>202001</v>
      </c>
      <c r="B317" t="str">
        <f>LEFT(All_Data[[#This Row],[Invoice (Year+Month)]],4)</f>
        <v>2020</v>
      </c>
      <c r="C317" t="str">
        <f>RIGHT(All_Data[[#This Row],[Invoice (Year+Month)]],2)</f>
        <v>01</v>
      </c>
      <c r="D317" t="s">
        <v>9</v>
      </c>
      <c r="E317">
        <v>6001125</v>
      </c>
      <c r="F317" t="s">
        <v>10</v>
      </c>
      <c r="G317" t="s">
        <v>22</v>
      </c>
      <c r="H317" t="s">
        <v>35</v>
      </c>
      <c r="I317">
        <v>4243976</v>
      </c>
      <c r="J317">
        <v>1204</v>
      </c>
      <c r="K317" s="1">
        <v>452</v>
      </c>
      <c r="L317" s="1">
        <v>47.76</v>
      </c>
      <c r="M317" s="1">
        <f>All_Data[[#This Row],[EUR Sales Amount]]-All_Data[[#This Row],[EUR Cost Amount]]</f>
        <v>404.24</v>
      </c>
      <c r="N317">
        <f>IF(All_Data[[#This Row],[Order Line Quantity]]&lt;0,1,0)</f>
        <v>0</v>
      </c>
      <c r="O317" s="1" t="str">
        <f>All_Data[[#This Row],[Tier2 Description]]&amp;All_Data[[#This Row],[Order No]]</f>
        <v>DECORATION CHARGES4243976</v>
      </c>
    </row>
    <row r="318" spans="1:15" x14ac:dyDescent="0.35">
      <c r="A318">
        <v>202001</v>
      </c>
      <c r="B318" t="str">
        <f>LEFT(All_Data[[#This Row],[Invoice (Year+Month)]],4)</f>
        <v>2020</v>
      </c>
      <c r="C318" t="str">
        <f>RIGHT(All_Data[[#This Row],[Invoice (Year+Month)]],2)</f>
        <v>01</v>
      </c>
      <c r="D318" t="s">
        <v>9</v>
      </c>
      <c r="E318">
        <v>6001130</v>
      </c>
      <c r="F318" t="s">
        <v>10</v>
      </c>
      <c r="G318" t="s">
        <v>11</v>
      </c>
      <c r="H318" t="s">
        <v>12</v>
      </c>
      <c r="I318">
        <v>4252380</v>
      </c>
      <c r="J318">
        <v>40</v>
      </c>
      <c r="K318" s="1">
        <v>30.8</v>
      </c>
      <c r="L318" s="1">
        <v>9.52</v>
      </c>
      <c r="M318" s="1">
        <f>All_Data[[#This Row],[EUR Sales Amount]]-All_Data[[#This Row],[EUR Cost Amount]]</f>
        <v>21.28</v>
      </c>
      <c r="N318">
        <f>IF(All_Data[[#This Row],[Order Line Quantity]]&lt;0,1,0)</f>
        <v>0</v>
      </c>
      <c r="O318" s="1" t="str">
        <f>All_Data[[#This Row],[Tier2 Description]]&amp;All_Data[[#This Row],[Order No]]</f>
        <v>BUSINESS CASES4252380</v>
      </c>
    </row>
    <row r="319" spans="1:15" x14ac:dyDescent="0.35">
      <c r="A319">
        <v>202001</v>
      </c>
      <c r="B319" t="str">
        <f>LEFT(All_Data[[#This Row],[Invoice (Year+Month)]],4)</f>
        <v>2020</v>
      </c>
      <c r="C319" t="str">
        <f>RIGHT(All_Data[[#This Row],[Invoice (Year+Month)]],2)</f>
        <v>01</v>
      </c>
      <c r="D319" t="s">
        <v>9</v>
      </c>
      <c r="E319">
        <v>6001143</v>
      </c>
      <c r="F319" t="s">
        <v>10</v>
      </c>
      <c r="G319" t="s">
        <v>13</v>
      </c>
      <c r="H319" t="s">
        <v>37</v>
      </c>
      <c r="I319">
        <v>4257497</v>
      </c>
      <c r="J319">
        <v>8</v>
      </c>
      <c r="K319" s="1">
        <v>6</v>
      </c>
      <c r="L319" s="1">
        <v>2.84</v>
      </c>
      <c r="M319" s="1">
        <f>All_Data[[#This Row],[EUR Sales Amount]]-All_Data[[#This Row],[EUR Cost Amount]]</f>
        <v>3.16</v>
      </c>
      <c r="N319">
        <f>IF(All_Data[[#This Row],[Order Line Quantity]]&lt;0,1,0)</f>
        <v>0</v>
      </c>
      <c r="O319" s="1" t="str">
        <f>All_Data[[#This Row],[Tier2 Description]]&amp;All_Data[[#This Row],[Order No]]</f>
        <v>GENERAL4257497</v>
      </c>
    </row>
    <row r="320" spans="1:15" x14ac:dyDescent="0.35">
      <c r="A320">
        <v>202001</v>
      </c>
      <c r="B320" t="str">
        <f>LEFT(All_Data[[#This Row],[Invoice (Year+Month)]],4)</f>
        <v>2020</v>
      </c>
      <c r="C320" t="str">
        <f>RIGHT(All_Data[[#This Row],[Invoice (Year+Month)]],2)</f>
        <v>01</v>
      </c>
      <c r="D320" t="s">
        <v>9</v>
      </c>
      <c r="E320">
        <v>6001180</v>
      </c>
      <c r="F320" t="s">
        <v>17</v>
      </c>
      <c r="G320" t="s">
        <v>32</v>
      </c>
      <c r="H320" t="s">
        <v>51</v>
      </c>
      <c r="I320">
        <v>4259873</v>
      </c>
      <c r="J320">
        <v>2</v>
      </c>
      <c r="K320" s="1">
        <v>0</v>
      </c>
      <c r="L320" s="1">
        <v>0.88</v>
      </c>
      <c r="M320" s="1">
        <f>All_Data[[#This Row],[EUR Sales Amount]]-All_Data[[#This Row],[EUR Cost Amount]]</f>
        <v>-0.88</v>
      </c>
      <c r="N320">
        <f>IF(All_Data[[#This Row],[Order Line Quantity]]&lt;0,1,0)</f>
        <v>0</v>
      </c>
      <c r="O320" s="1" t="str">
        <f>All_Data[[#This Row],[Tier2 Description]]&amp;All_Data[[#This Row],[Order No]]</f>
        <v>MUGS &amp; TUMBLERS4259873</v>
      </c>
    </row>
    <row r="321" spans="1:15" x14ac:dyDescent="0.35">
      <c r="A321">
        <v>202001</v>
      </c>
      <c r="B321" t="str">
        <f>LEFT(All_Data[[#This Row],[Invoice (Year+Month)]],4)</f>
        <v>2020</v>
      </c>
      <c r="C321" t="str">
        <f>RIGHT(All_Data[[#This Row],[Invoice (Year+Month)]],2)</f>
        <v>01</v>
      </c>
      <c r="D321" t="s">
        <v>9</v>
      </c>
      <c r="E321">
        <v>6001180</v>
      </c>
      <c r="F321" t="s">
        <v>17</v>
      </c>
      <c r="G321" t="s">
        <v>29</v>
      </c>
      <c r="H321" t="s">
        <v>52</v>
      </c>
      <c r="I321">
        <v>4258873</v>
      </c>
      <c r="J321">
        <v>440</v>
      </c>
      <c r="K321" s="1">
        <v>4840</v>
      </c>
      <c r="L321" s="1">
        <v>3946.8</v>
      </c>
      <c r="M321" s="1">
        <f>All_Data[[#This Row],[EUR Sales Amount]]-All_Data[[#This Row],[EUR Cost Amount]]</f>
        <v>893.19999999999982</v>
      </c>
      <c r="N321">
        <f>IF(All_Data[[#This Row],[Order Line Quantity]]&lt;0,1,0)</f>
        <v>0</v>
      </c>
      <c r="O321" s="1" t="str">
        <f>All_Data[[#This Row],[Tier2 Description]]&amp;All_Data[[#This Row],[Order No]]</f>
        <v>GENERAL TECH4258873</v>
      </c>
    </row>
    <row r="322" spans="1:15" x14ac:dyDescent="0.35">
      <c r="A322">
        <v>202001</v>
      </c>
      <c r="B322" t="str">
        <f>LEFT(All_Data[[#This Row],[Invoice (Year+Month)]],4)</f>
        <v>2020</v>
      </c>
      <c r="C322" t="str">
        <f>RIGHT(All_Data[[#This Row],[Invoice (Year+Month)]],2)</f>
        <v>01</v>
      </c>
      <c r="D322" t="s">
        <v>9</v>
      </c>
      <c r="E322">
        <v>6001181</v>
      </c>
      <c r="F322" t="s">
        <v>17</v>
      </c>
      <c r="G322" t="s">
        <v>13</v>
      </c>
      <c r="H322" t="s">
        <v>34</v>
      </c>
      <c r="I322">
        <v>4250992</v>
      </c>
      <c r="J322">
        <v>80</v>
      </c>
      <c r="K322" s="1">
        <v>271.2</v>
      </c>
      <c r="L322" s="1">
        <v>94.46</v>
      </c>
      <c r="M322" s="1">
        <f>All_Data[[#This Row],[EUR Sales Amount]]-All_Data[[#This Row],[EUR Cost Amount]]</f>
        <v>176.74</v>
      </c>
      <c r="N322">
        <f>IF(All_Data[[#This Row],[Order Line Quantity]]&lt;0,1,0)</f>
        <v>0</v>
      </c>
      <c r="O322" s="1" t="str">
        <f>All_Data[[#This Row],[Tier2 Description]]&amp;All_Data[[#This Row],[Order No]]</f>
        <v>STATIONERY4250992</v>
      </c>
    </row>
    <row r="323" spans="1:15" x14ac:dyDescent="0.35">
      <c r="A323">
        <v>202001</v>
      </c>
      <c r="B323" t="str">
        <f>LEFT(All_Data[[#This Row],[Invoice (Year+Month)]],4)</f>
        <v>2020</v>
      </c>
      <c r="C323" t="str">
        <f>RIGHT(All_Data[[#This Row],[Invoice (Year+Month)]],2)</f>
        <v>01</v>
      </c>
      <c r="D323" t="s">
        <v>9</v>
      </c>
      <c r="E323">
        <v>6001181</v>
      </c>
      <c r="F323" t="s">
        <v>17</v>
      </c>
      <c r="G323" t="s">
        <v>13</v>
      </c>
      <c r="H323" t="s">
        <v>16</v>
      </c>
      <c r="I323">
        <v>4259456</v>
      </c>
      <c r="J323">
        <v>52</v>
      </c>
      <c r="K323" s="1">
        <v>314.60000000000002</v>
      </c>
      <c r="L323" s="1">
        <v>189</v>
      </c>
      <c r="M323" s="1">
        <f>All_Data[[#This Row],[EUR Sales Amount]]-All_Data[[#This Row],[EUR Cost Amount]]</f>
        <v>125.60000000000002</v>
      </c>
      <c r="N323">
        <f>IF(All_Data[[#This Row],[Order Line Quantity]]&lt;0,1,0)</f>
        <v>0</v>
      </c>
      <c r="O323" s="1" t="str">
        <f>All_Data[[#This Row],[Tier2 Description]]&amp;All_Data[[#This Row],[Order No]]</f>
        <v>WRITING4259456</v>
      </c>
    </row>
    <row r="324" spans="1:15" x14ac:dyDescent="0.35">
      <c r="A324">
        <v>202001</v>
      </c>
      <c r="B324" t="str">
        <f>LEFT(All_Data[[#This Row],[Invoice (Year+Month)]],4)</f>
        <v>2020</v>
      </c>
      <c r="C324" t="str">
        <f>RIGHT(All_Data[[#This Row],[Invoice (Year+Month)]],2)</f>
        <v>01</v>
      </c>
      <c r="D324" t="s">
        <v>9</v>
      </c>
      <c r="E324">
        <v>6001181</v>
      </c>
      <c r="F324" t="s">
        <v>17</v>
      </c>
      <c r="G324" t="s">
        <v>26</v>
      </c>
      <c r="H324" t="s">
        <v>27</v>
      </c>
      <c r="I324">
        <v>4259456</v>
      </c>
      <c r="J324">
        <v>20</v>
      </c>
      <c r="K324" s="1">
        <v>76.599999999999994</v>
      </c>
      <c r="L324" s="1">
        <v>34.619999999999997</v>
      </c>
      <c r="M324" s="1">
        <f>All_Data[[#This Row],[EUR Sales Amount]]-All_Data[[#This Row],[EUR Cost Amount]]</f>
        <v>41.98</v>
      </c>
      <c r="N324">
        <f>IF(All_Data[[#This Row],[Order Line Quantity]]&lt;0,1,0)</f>
        <v>0</v>
      </c>
      <c r="O324" s="1" t="str">
        <f>All_Data[[#This Row],[Tier2 Description]]&amp;All_Data[[#This Row],[Order No]]</f>
        <v>APRON &amp; KITCHEN TEXTILES4259456</v>
      </c>
    </row>
    <row r="325" spans="1:15" x14ac:dyDescent="0.35">
      <c r="A325">
        <v>202001</v>
      </c>
      <c r="B325" t="str">
        <f>LEFT(All_Data[[#This Row],[Invoice (Year+Month)]],4)</f>
        <v>2020</v>
      </c>
      <c r="C325" t="str">
        <f>RIGHT(All_Data[[#This Row],[Invoice (Year+Month)]],2)</f>
        <v>01</v>
      </c>
      <c r="D325" t="s">
        <v>9</v>
      </c>
      <c r="E325">
        <v>6001214</v>
      </c>
      <c r="F325" t="s">
        <v>10</v>
      </c>
      <c r="G325" t="s">
        <v>13</v>
      </c>
      <c r="H325" t="s">
        <v>16</v>
      </c>
      <c r="I325">
        <v>4258752</v>
      </c>
      <c r="J325">
        <v>1002</v>
      </c>
      <c r="K325" s="1">
        <v>210.42</v>
      </c>
      <c r="L325" s="1">
        <v>57.82</v>
      </c>
      <c r="M325" s="1">
        <f>All_Data[[#This Row],[EUR Sales Amount]]-All_Data[[#This Row],[EUR Cost Amount]]</f>
        <v>152.6</v>
      </c>
      <c r="N325">
        <f>IF(All_Data[[#This Row],[Order Line Quantity]]&lt;0,1,0)</f>
        <v>0</v>
      </c>
      <c r="O325" s="1" t="str">
        <f>All_Data[[#This Row],[Tier2 Description]]&amp;All_Data[[#This Row],[Order No]]</f>
        <v>WRITING4258752</v>
      </c>
    </row>
    <row r="326" spans="1:15" x14ac:dyDescent="0.35">
      <c r="A326">
        <v>202001</v>
      </c>
      <c r="B326" t="str">
        <f>LEFT(All_Data[[#This Row],[Invoice (Year+Month)]],4)</f>
        <v>2020</v>
      </c>
      <c r="C326" t="str">
        <f>RIGHT(All_Data[[#This Row],[Invoice (Year+Month)]],2)</f>
        <v>01</v>
      </c>
      <c r="D326" t="s">
        <v>9</v>
      </c>
      <c r="E326">
        <v>6001214</v>
      </c>
      <c r="F326" t="s">
        <v>10</v>
      </c>
      <c r="G326" t="s">
        <v>26</v>
      </c>
      <c r="H326" t="s">
        <v>28</v>
      </c>
      <c r="I326">
        <v>4258819</v>
      </c>
      <c r="J326">
        <v>2</v>
      </c>
      <c r="K326" s="1">
        <v>20.239999999999998</v>
      </c>
      <c r="L326" s="1">
        <v>7.54</v>
      </c>
      <c r="M326" s="1">
        <f>All_Data[[#This Row],[EUR Sales Amount]]-All_Data[[#This Row],[EUR Cost Amount]]</f>
        <v>12.7</v>
      </c>
      <c r="N326">
        <f>IF(All_Data[[#This Row],[Order Line Quantity]]&lt;0,1,0)</f>
        <v>0</v>
      </c>
      <c r="O326" s="1" t="str">
        <f>All_Data[[#This Row],[Tier2 Description]]&amp;All_Data[[#This Row],[Order No]]</f>
        <v>HOUSEWARES4258819</v>
      </c>
    </row>
    <row r="327" spans="1:15" x14ac:dyDescent="0.35">
      <c r="A327">
        <v>202001</v>
      </c>
      <c r="B327" t="str">
        <f>LEFT(All_Data[[#This Row],[Invoice (Year+Month)]],4)</f>
        <v>2020</v>
      </c>
      <c r="C327" t="str">
        <f>RIGHT(All_Data[[#This Row],[Invoice (Year+Month)]],2)</f>
        <v>01</v>
      </c>
      <c r="D327" t="s">
        <v>9</v>
      </c>
      <c r="E327">
        <v>6001214</v>
      </c>
      <c r="F327" t="s">
        <v>10</v>
      </c>
      <c r="G327" t="s">
        <v>22</v>
      </c>
      <c r="H327" t="s">
        <v>35</v>
      </c>
      <c r="I327">
        <v>4258752</v>
      </c>
      <c r="J327">
        <v>1004</v>
      </c>
      <c r="K327" s="1">
        <v>150.16</v>
      </c>
      <c r="L327" s="1">
        <v>25.48</v>
      </c>
      <c r="M327" s="1">
        <f>All_Data[[#This Row],[EUR Sales Amount]]-All_Data[[#This Row],[EUR Cost Amount]]</f>
        <v>124.67999999999999</v>
      </c>
      <c r="N327">
        <f>IF(All_Data[[#This Row],[Order Line Quantity]]&lt;0,1,0)</f>
        <v>0</v>
      </c>
      <c r="O327" s="1" t="str">
        <f>All_Data[[#This Row],[Tier2 Description]]&amp;All_Data[[#This Row],[Order No]]</f>
        <v>DECORATION CHARGES4258752</v>
      </c>
    </row>
    <row r="328" spans="1:15" x14ac:dyDescent="0.35">
      <c r="A328">
        <v>202001</v>
      </c>
      <c r="B328" t="str">
        <f>LEFT(All_Data[[#This Row],[Invoice (Year+Month)]],4)</f>
        <v>2020</v>
      </c>
      <c r="C328" t="str">
        <f>RIGHT(All_Data[[#This Row],[Invoice (Year+Month)]],2)</f>
        <v>01</v>
      </c>
      <c r="D328" t="s">
        <v>9</v>
      </c>
      <c r="E328">
        <v>6001227</v>
      </c>
      <c r="F328" t="s">
        <v>10</v>
      </c>
      <c r="G328" t="s">
        <v>11</v>
      </c>
      <c r="H328" t="s">
        <v>40</v>
      </c>
      <c r="I328">
        <v>4244587</v>
      </c>
      <c r="J328">
        <v>1000</v>
      </c>
      <c r="K328" s="1">
        <v>2280</v>
      </c>
      <c r="L328" s="1">
        <v>1820</v>
      </c>
      <c r="M328" s="1">
        <f>All_Data[[#This Row],[EUR Sales Amount]]-All_Data[[#This Row],[EUR Cost Amount]]</f>
        <v>460</v>
      </c>
      <c r="N328">
        <f>IF(All_Data[[#This Row],[Order Line Quantity]]&lt;0,1,0)</f>
        <v>0</v>
      </c>
      <c r="O328" s="1" t="str">
        <f>All_Data[[#This Row],[Tier2 Description]]&amp;All_Data[[#This Row],[Order No]]</f>
        <v>TOTES4244587</v>
      </c>
    </row>
    <row r="329" spans="1:15" x14ac:dyDescent="0.35">
      <c r="A329">
        <v>202001</v>
      </c>
      <c r="B329" t="str">
        <f>LEFT(All_Data[[#This Row],[Invoice (Year+Month)]],4)</f>
        <v>2020</v>
      </c>
      <c r="C329" t="str">
        <f>RIGHT(All_Data[[#This Row],[Invoice (Year+Month)]],2)</f>
        <v>01</v>
      </c>
      <c r="D329" t="s">
        <v>9</v>
      </c>
      <c r="E329">
        <v>6001227</v>
      </c>
      <c r="F329" t="s">
        <v>10</v>
      </c>
      <c r="G329" t="s">
        <v>13</v>
      </c>
      <c r="H329" t="s">
        <v>14</v>
      </c>
      <c r="I329">
        <v>4246684</v>
      </c>
      <c r="J329">
        <v>200</v>
      </c>
      <c r="K329" s="1">
        <v>344</v>
      </c>
      <c r="L329" s="1">
        <v>85.92</v>
      </c>
      <c r="M329" s="1">
        <f>All_Data[[#This Row],[EUR Sales Amount]]-All_Data[[#This Row],[EUR Cost Amount]]</f>
        <v>258.08</v>
      </c>
      <c r="N329">
        <f>IF(All_Data[[#This Row],[Order Line Quantity]]&lt;0,1,0)</f>
        <v>0</v>
      </c>
      <c r="O329" s="1" t="str">
        <f>All_Data[[#This Row],[Tier2 Description]]&amp;All_Data[[#This Row],[Order No]]</f>
        <v>DESKTOP4246684</v>
      </c>
    </row>
    <row r="330" spans="1:15" x14ac:dyDescent="0.35">
      <c r="A330">
        <v>202001</v>
      </c>
      <c r="B330" t="str">
        <f>LEFT(All_Data[[#This Row],[Invoice (Year+Month)]],4)</f>
        <v>2020</v>
      </c>
      <c r="C330" t="str">
        <f>RIGHT(All_Data[[#This Row],[Invoice (Year+Month)]],2)</f>
        <v>01</v>
      </c>
      <c r="D330" t="s">
        <v>9</v>
      </c>
      <c r="E330">
        <v>6001227</v>
      </c>
      <c r="F330" t="s">
        <v>10</v>
      </c>
      <c r="G330" t="s">
        <v>22</v>
      </c>
      <c r="H330" t="s">
        <v>35</v>
      </c>
      <c r="I330">
        <v>4246684</v>
      </c>
      <c r="J330">
        <v>202</v>
      </c>
      <c r="K330" s="1">
        <v>124</v>
      </c>
      <c r="L330" s="1">
        <v>36.020000000000003</v>
      </c>
      <c r="M330" s="1">
        <f>All_Data[[#This Row],[EUR Sales Amount]]-All_Data[[#This Row],[EUR Cost Amount]]</f>
        <v>87.97999999999999</v>
      </c>
      <c r="N330">
        <f>IF(All_Data[[#This Row],[Order Line Quantity]]&lt;0,1,0)</f>
        <v>0</v>
      </c>
      <c r="O330" s="1" t="str">
        <f>All_Data[[#This Row],[Tier2 Description]]&amp;All_Data[[#This Row],[Order No]]</f>
        <v>DECORATION CHARGES4246684</v>
      </c>
    </row>
    <row r="331" spans="1:15" x14ac:dyDescent="0.35">
      <c r="A331">
        <v>202001</v>
      </c>
      <c r="B331" t="str">
        <f>LEFT(All_Data[[#This Row],[Invoice (Year+Month)]],4)</f>
        <v>2020</v>
      </c>
      <c r="C331" t="str">
        <f>RIGHT(All_Data[[#This Row],[Invoice (Year+Month)]],2)</f>
        <v>01</v>
      </c>
      <c r="D331" t="s">
        <v>9</v>
      </c>
      <c r="E331">
        <v>6001247</v>
      </c>
      <c r="F331" t="s">
        <v>17</v>
      </c>
      <c r="G331" t="s">
        <v>32</v>
      </c>
      <c r="H331" t="s">
        <v>33</v>
      </c>
      <c r="I331">
        <v>4246453</v>
      </c>
      <c r="J331">
        <v>300</v>
      </c>
      <c r="K331" s="1">
        <v>1011</v>
      </c>
      <c r="L331" s="1">
        <v>350.98</v>
      </c>
      <c r="M331" s="1">
        <f>All_Data[[#This Row],[EUR Sales Amount]]-All_Data[[#This Row],[EUR Cost Amount]]</f>
        <v>660.02</v>
      </c>
      <c r="N331">
        <f>IF(All_Data[[#This Row],[Order Line Quantity]]&lt;0,1,0)</f>
        <v>0</v>
      </c>
      <c r="O331" s="1" t="str">
        <f>All_Data[[#This Row],[Tier2 Description]]&amp;All_Data[[#This Row],[Order No]]</f>
        <v>SPORT BOTTLES4246453</v>
      </c>
    </row>
    <row r="332" spans="1:15" x14ac:dyDescent="0.35">
      <c r="A332">
        <v>202001</v>
      </c>
      <c r="B332" t="str">
        <f>LEFT(All_Data[[#This Row],[Invoice (Year+Month)]],4)</f>
        <v>2020</v>
      </c>
      <c r="C332" t="str">
        <f>RIGHT(All_Data[[#This Row],[Invoice (Year+Month)]],2)</f>
        <v>01</v>
      </c>
      <c r="D332" t="s">
        <v>9</v>
      </c>
      <c r="E332">
        <v>6001247</v>
      </c>
      <c r="F332" t="s">
        <v>17</v>
      </c>
      <c r="G332" t="s">
        <v>22</v>
      </c>
      <c r="H332" t="s">
        <v>35</v>
      </c>
      <c r="I332">
        <v>4246453</v>
      </c>
      <c r="J332">
        <v>302</v>
      </c>
      <c r="K332" s="1">
        <v>163</v>
      </c>
      <c r="L332" s="1">
        <v>20.88</v>
      </c>
      <c r="M332" s="1">
        <f>All_Data[[#This Row],[EUR Sales Amount]]-All_Data[[#This Row],[EUR Cost Amount]]</f>
        <v>142.12</v>
      </c>
      <c r="N332">
        <f>IF(All_Data[[#This Row],[Order Line Quantity]]&lt;0,1,0)</f>
        <v>0</v>
      </c>
      <c r="O332" s="1" t="str">
        <f>All_Data[[#This Row],[Tier2 Description]]&amp;All_Data[[#This Row],[Order No]]</f>
        <v>DECORATION CHARGES4246453</v>
      </c>
    </row>
    <row r="333" spans="1:15" x14ac:dyDescent="0.35">
      <c r="A333">
        <v>202001</v>
      </c>
      <c r="B333" t="str">
        <f>LEFT(All_Data[[#This Row],[Invoice (Year+Month)]],4)</f>
        <v>2020</v>
      </c>
      <c r="C333" t="str">
        <f>RIGHT(All_Data[[#This Row],[Invoice (Year+Month)]],2)</f>
        <v>01</v>
      </c>
      <c r="D333" t="s">
        <v>9</v>
      </c>
      <c r="E333">
        <v>6001276</v>
      </c>
      <c r="F333" t="s">
        <v>17</v>
      </c>
      <c r="G333" t="s">
        <v>11</v>
      </c>
      <c r="H333" t="s">
        <v>12</v>
      </c>
      <c r="I333">
        <v>4242340</v>
      </c>
      <c r="J333">
        <v>420</v>
      </c>
      <c r="K333" s="1">
        <v>2154.6</v>
      </c>
      <c r="L333" s="1">
        <v>869.36</v>
      </c>
      <c r="M333" s="1">
        <f>All_Data[[#This Row],[EUR Sales Amount]]-All_Data[[#This Row],[EUR Cost Amount]]</f>
        <v>1285.2399999999998</v>
      </c>
      <c r="N333">
        <f>IF(All_Data[[#This Row],[Order Line Quantity]]&lt;0,1,0)</f>
        <v>0</v>
      </c>
      <c r="O333" s="1" t="str">
        <f>All_Data[[#This Row],[Tier2 Description]]&amp;All_Data[[#This Row],[Order No]]</f>
        <v>BUSINESS CASES4242340</v>
      </c>
    </row>
    <row r="334" spans="1:15" x14ac:dyDescent="0.35">
      <c r="A334">
        <v>202001</v>
      </c>
      <c r="B334" t="str">
        <f>LEFT(All_Data[[#This Row],[Invoice (Year+Month)]],4)</f>
        <v>2020</v>
      </c>
      <c r="C334" t="str">
        <f>RIGHT(All_Data[[#This Row],[Invoice (Year+Month)]],2)</f>
        <v>01</v>
      </c>
      <c r="D334" t="s">
        <v>9</v>
      </c>
      <c r="E334">
        <v>6001276</v>
      </c>
      <c r="F334" t="s">
        <v>17</v>
      </c>
      <c r="G334" t="s">
        <v>13</v>
      </c>
      <c r="H334" t="s">
        <v>16</v>
      </c>
      <c r="I334">
        <v>4261402</v>
      </c>
      <c r="J334">
        <v>1000</v>
      </c>
      <c r="K334" s="1">
        <v>170</v>
      </c>
      <c r="L334" s="1">
        <v>65.8</v>
      </c>
      <c r="M334" s="1">
        <f>All_Data[[#This Row],[EUR Sales Amount]]-All_Data[[#This Row],[EUR Cost Amount]]</f>
        <v>104.2</v>
      </c>
      <c r="N334">
        <f>IF(All_Data[[#This Row],[Order Line Quantity]]&lt;0,1,0)</f>
        <v>0</v>
      </c>
      <c r="O334" s="1" t="str">
        <f>All_Data[[#This Row],[Tier2 Description]]&amp;All_Data[[#This Row],[Order No]]</f>
        <v>WRITING4261402</v>
      </c>
    </row>
    <row r="335" spans="1:15" x14ac:dyDescent="0.35">
      <c r="A335">
        <v>202001</v>
      </c>
      <c r="B335" t="str">
        <f>LEFT(All_Data[[#This Row],[Invoice (Year+Month)]],4)</f>
        <v>2020</v>
      </c>
      <c r="C335" t="str">
        <f>RIGHT(All_Data[[#This Row],[Invoice (Year+Month)]],2)</f>
        <v>01</v>
      </c>
      <c r="D335" t="s">
        <v>9</v>
      </c>
      <c r="E335">
        <v>6001276</v>
      </c>
      <c r="F335" t="s">
        <v>17</v>
      </c>
      <c r="G335" t="s">
        <v>22</v>
      </c>
      <c r="H335" t="s">
        <v>23</v>
      </c>
      <c r="I335">
        <v>4252608</v>
      </c>
      <c r="J335">
        <v>8</v>
      </c>
      <c r="K335" s="1">
        <v>0</v>
      </c>
      <c r="L335" s="1">
        <v>48</v>
      </c>
      <c r="M335" s="1">
        <f>All_Data[[#This Row],[EUR Sales Amount]]-All_Data[[#This Row],[EUR Cost Amount]]</f>
        <v>-48</v>
      </c>
      <c r="N335">
        <f>IF(All_Data[[#This Row],[Order Line Quantity]]&lt;0,1,0)</f>
        <v>0</v>
      </c>
      <c r="O335" s="1" t="str">
        <f>All_Data[[#This Row],[Tier2 Description]]&amp;All_Data[[#This Row],[Order No]]</f>
        <v>CATALOGUES4252608</v>
      </c>
    </row>
    <row r="336" spans="1:15" x14ac:dyDescent="0.35">
      <c r="A336">
        <v>202001</v>
      </c>
      <c r="B336" t="str">
        <f>LEFT(All_Data[[#This Row],[Invoice (Year+Month)]],4)</f>
        <v>2020</v>
      </c>
      <c r="C336" t="str">
        <f>RIGHT(All_Data[[#This Row],[Invoice (Year+Month)]],2)</f>
        <v>01</v>
      </c>
      <c r="D336" t="s">
        <v>9</v>
      </c>
      <c r="E336">
        <v>6001276</v>
      </c>
      <c r="F336" t="s">
        <v>17</v>
      </c>
      <c r="G336" t="s">
        <v>22</v>
      </c>
      <c r="H336" t="s">
        <v>35</v>
      </c>
      <c r="I336">
        <v>4242340</v>
      </c>
      <c r="J336">
        <v>432</v>
      </c>
      <c r="K336" s="1">
        <v>731.6</v>
      </c>
      <c r="L336" s="1">
        <v>105.88</v>
      </c>
      <c r="M336" s="1">
        <f>All_Data[[#This Row],[EUR Sales Amount]]-All_Data[[#This Row],[EUR Cost Amount]]</f>
        <v>625.72</v>
      </c>
      <c r="N336">
        <f>IF(All_Data[[#This Row],[Order Line Quantity]]&lt;0,1,0)</f>
        <v>0</v>
      </c>
      <c r="O336" s="1" t="str">
        <f>All_Data[[#This Row],[Tier2 Description]]&amp;All_Data[[#This Row],[Order No]]</f>
        <v>DECORATION CHARGES4242340</v>
      </c>
    </row>
    <row r="337" spans="1:15" x14ac:dyDescent="0.35">
      <c r="A337">
        <v>202001</v>
      </c>
      <c r="B337" t="str">
        <f>LEFT(All_Data[[#This Row],[Invoice (Year+Month)]],4)</f>
        <v>2020</v>
      </c>
      <c r="C337" t="str">
        <f>RIGHT(All_Data[[#This Row],[Invoice (Year+Month)]],2)</f>
        <v>01</v>
      </c>
      <c r="D337" t="s">
        <v>9</v>
      </c>
      <c r="E337">
        <v>6001276</v>
      </c>
      <c r="F337" t="s">
        <v>17</v>
      </c>
      <c r="G337" t="s">
        <v>22</v>
      </c>
      <c r="H337" t="s">
        <v>35</v>
      </c>
      <c r="I337">
        <v>4261402</v>
      </c>
      <c r="J337">
        <v>1004</v>
      </c>
      <c r="K337" s="1">
        <v>250</v>
      </c>
      <c r="L337" s="1">
        <v>45.76</v>
      </c>
      <c r="M337" s="1">
        <f>All_Data[[#This Row],[EUR Sales Amount]]-All_Data[[#This Row],[EUR Cost Amount]]</f>
        <v>204.24</v>
      </c>
      <c r="N337">
        <f>IF(All_Data[[#This Row],[Order Line Quantity]]&lt;0,1,0)</f>
        <v>0</v>
      </c>
      <c r="O337" s="1" t="str">
        <f>All_Data[[#This Row],[Tier2 Description]]&amp;All_Data[[#This Row],[Order No]]</f>
        <v>DECORATION CHARGES4261402</v>
      </c>
    </row>
    <row r="338" spans="1:15" x14ac:dyDescent="0.35">
      <c r="A338">
        <v>202001</v>
      </c>
      <c r="B338" t="str">
        <f>LEFT(All_Data[[#This Row],[Invoice (Year+Month)]],4)</f>
        <v>2020</v>
      </c>
      <c r="C338" t="str">
        <f>RIGHT(All_Data[[#This Row],[Invoice (Year+Month)]],2)</f>
        <v>01</v>
      </c>
      <c r="D338" t="s">
        <v>9</v>
      </c>
      <c r="E338">
        <v>6001291</v>
      </c>
      <c r="F338" t="s">
        <v>17</v>
      </c>
      <c r="G338" t="s">
        <v>32</v>
      </c>
      <c r="H338" t="s">
        <v>33</v>
      </c>
      <c r="I338">
        <v>4245811</v>
      </c>
      <c r="J338">
        <v>20</v>
      </c>
      <c r="K338" s="1">
        <v>88.8</v>
      </c>
      <c r="L338" s="1">
        <v>31.58</v>
      </c>
      <c r="M338" s="1">
        <f>All_Data[[#This Row],[EUR Sales Amount]]-All_Data[[#This Row],[EUR Cost Amount]]</f>
        <v>57.22</v>
      </c>
      <c r="N338">
        <f>IF(All_Data[[#This Row],[Order Line Quantity]]&lt;0,1,0)</f>
        <v>0</v>
      </c>
      <c r="O338" s="1" t="str">
        <f>All_Data[[#This Row],[Tier2 Description]]&amp;All_Data[[#This Row],[Order No]]</f>
        <v>SPORT BOTTLES4245811</v>
      </c>
    </row>
    <row r="339" spans="1:15" x14ac:dyDescent="0.35">
      <c r="A339">
        <v>202001</v>
      </c>
      <c r="B339" t="str">
        <f>LEFT(All_Data[[#This Row],[Invoice (Year+Month)]],4)</f>
        <v>2020</v>
      </c>
      <c r="C339" t="str">
        <f>RIGHT(All_Data[[#This Row],[Invoice (Year+Month)]],2)</f>
        <v>01</v>
      </c>
      <c r="D339" t="s">
        <v>9</v>
      </c>
      <c r="E339">
        <v>6001291</v>
      </c>
      <c r="F339" t="s">
        <v>17</v>
      </c>
      <c r="G339" t="s">
        <v>22</v>
      </c>
      <c r="H339" t="s">
        <v>35</v>
      </c>
      <c r="I339">
        <v>4245811</v>
      </c>
      <c r="J339">
        <v>28</v>
      </c>
      <c r="K339" s="1">
        <v>191</v>
      </c>
      <c r="L339" s="1">
        <v>72.56</v>
      </c>
      <c r="M339" s="1">
        <f>All_Data[[#This Row],[EUR Sales Amount]]-All_Data[[#This Row],[EUR Cost Amount]]</f>
        <v>118.44</v>
      </c>
      <c r="N339">
        <f>IF(All_Data[[#This Row],[Order Line Quantity]]&lt;0,1,0)</f>
        <v>0</v>
      </c>
      <c r="O339" s="1" t="str">
        <f>All_Data[[#This Row],[Tier2 Description]]&amp;All_Data[[#This Row],[Order No]]</f>
        <v>DECORATION CHARGES4245811</v>
      </c>
    </row>
    <row r="340" spans="1:15" x14ac:dyDescent="0.35">
      <c r="A340">
        <v>202001</v>
      </c>
      <c r="B340" t="str">
        <f>LEFT(All_Data[[#This Row],[Invoice (Year+Month)]],4)</f>
        <v>2020</v>
      </c>
      <c r="C340" t="str">
        <f>RIGHT(All_Data[[#This Row],[Invoice (Year+Month)]],2)</f>
        <v>01</v>
      </c>
      <c r="D340" t="s">
        <v>9</v>
      </c>
      <c r="E340">
        <v>6001302</v>
      </c>
      <c r="F340" t="s">
        <v>17</v>
      </c>
      <c r="G340" t="s">
        <v>11</v>
      </c>
      <c r="H340" t="s">
        <v>40</v>
      </c>
      <c r="I340">
        <v>4261571</v>
      </c>
      <c r="J340">
        <v>420</v>
      </c>
      <c r="K340" s="1">
        <v>1092</v>
      </c>
      <c r="L340" s="1">
        <v>349.48</v>
      </c>
      <c r="M340" s="1">
        <f>All_Data[[#This Row],[EUR Sales Amount]]-All_Data[[#This Row],[EUR Cost Amount]]</f>
        <v>742.52</v>
      </c>
      <c r="N340">
        <f>IF(All_Data[[#This Row],[Order Line Quantity]]&lt;0,1,0)</f>
        <v>0</v>
      </c>
      <c r="O340" s="1" t="str">
        <f>All_Data[[#This Row],[Tier2 Description]]&amp;All_Data[[#This Row],[Order No]]</f>
        <v>TOTES4261571</v>
      </c>
    </row>
    <row r="341" spans="1:15" x14ac:dyDescent="0.35">
      <c r="A341">
        <v>202001</v>
      </c>
      <c r="B341" t="str">
        <f>LEFT(All_Data[[#This Row],[Invoice (Year+Month)]],4)</f>
        <v>2020</v>
      </c>
      <c r="C341" t="str">
        <f>RIGHT(All_Data[[#This Row],[Invoice (Year+Month)]],2)</f>
        <v>01</v>
      </c>
      <c r="D341" t="s">
        <v>9</v>
      </c>
      <c r="E341">
        <v>6001302</v>
      </c>
      <c r="F341" t="s">
        <v>17</v>
      </c>
      <c r="G341" t="s">
        <v>29</v>
      </c>
      <c r="H341" t="s">
        <v>31</v>
      </c>
      <c r="I341">
        <v>4261571</v>
      </c>
      <c r="J341">
        <v>710</v>
      </c>
      <c r="K341" s="1">
        <v>1682.7</v>
      </c>
      <c r="L341" s="1">
        <v>973.94</v>
      </c>
      <c r="M341" s="1">
        <f>All_Data[[#This Row],[EUR Sales Amount]]-All_Data[[#This Row],[EUR Cost Amount]]</f>
        <v>708.76</v>
      </c>
      <c r="N341">
        <f>IF(All_Data[[#This Row],[Order Line Quantity]]&lt;0,1,0)</f>
        <v>0</v>
      </c>
      <c r="O341" s="1" t="str">
        <f>All_Data[[#This Row],[Tier2 Description]]&amp;All_Data[[#This Row],[Order No]]</f>
        <v>POWER4261571</v>
      </c>
    </row>
    <row r="342" spans="1:15" x14ac:dyDescent="0.35">
      <c r="A342">
        <v>202001</v>
      </c>
      <c r="B342" t="str">
        <f>LEFT(All_Data[[#This Row],[Invoice (Year+Month)]],4)</f>
        <v>2020</v>
      </c>
      <c r="C342" t="str">
        <f>RIGHT(All_Data[[#This Row],[Invoice (Year+Month)]],2)</f>
        <v>01</v>
      </c>
      <c r="D342" t="s">
        <v>9</v>
      </c>
      <c r="E342">
        <v>6001303</v>
      </c>
      <c r="F342" t="s">
        <v>17</v>
      </c>
      <c r="G342" t="s">
        <v>13</v>
      </c>
      <c r="H342" t="s">
        <v>16</v>
      </c>
      <c r="I342">
        <v>4256902</v>
      </c>
      <c r="J342">
        <v>8</v>
      </c>
      <c r="K342" s="1">
        <v>1.92</v>
      </c>
      <c r="L342" s="1">
        <v>0.84</v>
      </c>
      <c r="M342" s="1">
        <f>All_Data[[#This Row],[EUR Sales Amount]]-All_Data[[#This Row],[EUR Cost Amount]]</f>
        <v>1.08</v>
      </c>
      <c r="N342">
        <f>IF(All_Data[[#This Row],[Order Line Quantity]]&lt;0,1,0)</f>
        <v>0</v>
      </c>
      <c r="O342" s="1" t="str">
        <f>All_Data[[#This Row],[Tier2 Description]]&amp;All_Data[[#This Row],[Order No]]</f>
        <v>WRITING4256902</v>
      </c>
    </row>
    <row r="343" spans="1:15" x14ac:dyDescent="0.35">
      <c r="A343">
        <v>202001</v>
      </c>
      <c r="B343" t="str">
        <f>LEFT(All_Data[[#This Row],[Invoice (Year+Month)]],4)</f>
        <v>2020</v>
      </c>
      <c r="C343" t="str">
        <f>RIGHT(All_Data[[#This Row],[Invoice (Year+Month)]],2)</f>
        <v>01</v>
      </c>
      <c r="D343" t="s">
        <v>9</v>
      </c>
      <c r="E343">
        <v>6001311</v>
      </c>
      <c r="F343" t="s">
        <v>10</v>
      </c>
      <c r="G343" t="s">
        <v>32</v>
      </c>
      <c r="H343" t="s">
        <v>49</v>
      </c>
      <c r="I343">
        <v>4250631</v>
      </c>
      <c r="J343">
        <v>500</v>
      </c>
      <c r="K343" s="1">
        <v>685</v>
      </c>
      <c r="L343" s="1">
        <v>237.02</v>
      </c>
      <c r="M343" s="1">
        <f>All_Data[[#This Row],[EUR Sales Amount]]-All_Data[[#This Row],[EUR Cost Amount]]</f>
        <v>447.98</v>
      </c>
      <c r="N343">
        <f>IF(All_Data[[#This Row],[Order Line Quantity]]&lt;0,1,0)</f>
        <v>0</v>
      </c>
      <c r="O343" s="1" t="str">
        <f>All_Data[[#This Row],[Tier2 Description]]&amp;All_Data[[#This Row],[Order No]]</f>
        <v>CERAMICS4250631</v>
      </c>
    </row>
    <row r="344" spans="1:15" x14ac:dyDescent="0.35">
      <c r="A344">
        <v>202001</v>
      </c>
      <c r="B344" t="str">
        <f>LEFT(All_Data[[#This Row],[Invoice (Year+Month)]],4)</f>
        <v>2020</v>
      </c>
      <c r="C344" t="str">
        <f>RIGHT(All_Data[[#This Row],[Invoice (Year+Month)]],2)</f>
        <v>01</v>
      </c>
      <c r="D344" t="s">
        <v>9</v>
      </c>
      <c r="E344">
        <v>6001311</v>
      </c>
      <c r="F344" t="s">
        <v>10</v>
      </c>
      <c r="G344" t="s">
        <v>22</v>
      </c>
      <c r="H344" t="s">
        <v>35</v>
      </c>
      <c r="I344">
        <v>4250631</v>
      </c>
      <c r="J344">
        <v>508</v>
      </c>
      <c r="K344" s="1">
        <v>601</v>
      </c>
      <c r="L344" s="1">
        <v>76.52</v>
      </c>
      <c r="M344" s="1">
        <f>All_Data[[#This Row],[EUR Sales Amount]]-All_Data[[#This Row],[EUR Cost Amount]]</f>
        <v>524.48</v>
      </c>
      <c r="N344">
        <f>IF(All_Data[[#This Row],[Order Line Quantity]]&lt;0,1,0)</f>
        <v>0</v>
      </c>
      <c r="O344" s="1" t="str">
        <f>All_Data[[#This Row],[Tier2 Description]]&amp;All_Data[[#This Row],[Order No]]</f>
        <v>DECORATION CHARGES4250631</v>
      </c>
    </row>
    <row r="345" spans="1:15" x14ac:dyDescent="0.35">
      <c r="A345">
        <v>202001</v>
      </c>
      <c r="B345" t="str">
        <f>LEFT(All_Data[[#This Row],[Invoice (Year+Month)]],4)</f>
        <v>2020</v>
      </c>
      <c r="C345" t="str">
        <f>RIGHT(All_Data[[#This Row],[Invoice (Year+Month)]],2)</f>
        <v>01</v>
      </c>
      <c r="D345" t="s">
        <v>9</v>
      </c>
      <c r="E345">
        <v>6001314</v>
      </c>
      <c r="F345" t="s">
        <v>10</v>
      </c>
      <c r="G345" t="s">
        <v>32</v>
      </c>
      <c r="H345" t="s">
        <v>33</v>
      </c>
      <c r="I345">
        <v>4254202</v>
      </c>
      <c r="J345">
        <v>6</v>
      </c>
      <c r="K345" s="1">
        <v>97.68</v>
      </c>
      <c r="L345" s="1">
        <v>46.6</v>
      </c>
      <c r="M345" s="1">
        <f>All_Data[[#This Row],[EUR Sales Amount]]-All_Data[[#This Row],[EUR Cost Amount]]</f>
        <v>51.080000000000005</v>
      </c>
      <c r="N345">
        <f>IF(All_Data[[#This Row],[Order Line Quantity]]&lt;0,1,0)</f>
        <v>0</v>
      </c>
      <c r="O345" s="1" t="str">
        <f>All_Data[[#This Row],[Tier2 Description]]&amp;All_Data[[#This Row],[Order No]]</f>
        <v>SPORT BOTTLES4254202</v>
      </c>
    </row>
    <row r="346" spans="1:15" x14ac:dyDescent="0.35">
      <c r="A346">
        <v>202001</v>
      </c>
      <c r="B346" t="str">
        <f>LEFT(All_Data[[#This Row],[Invoice (Year+Month)]],4)</f>
        <v>2020</v>
      </c>
      <c r="C346" t="str">
        <f>RIGHT(All_Data[[#This Row],[Invoice (Year+Month)]],2)</f>
        <v>01</v>
      </c>
      <c r="D346" t="s">
        <v>9</v>
      </c>
      <c r="E346">
        <v>6001314</v>
      </c>
      <c r="F346" t="s">
        <v>10</v>
      </c>
      <c r="G346" t="s">
        <v>48</v>
      </c>
      <c r="H346" t="s">
        <v>48</v>
      </c>
      <c r="I346">
        <v>4254202</v>
      </c>
      <c r="J346">
        <v>6</v>
      </c>
      <c r="K346" s="1">
        <v>15.84</v>
      </c>
      <c r="L346" s="1">
        <v>5.72</v>
      </c>
      <c r="M346" s="1">
        <f>All_Data[[#This Row],[EUR Sales Amount]]-All_Data[[#This Row],[EUR Cost Amount]]</f>
        <v>10.120000000000001</v>
      </c>
      <c r="N346">
        <f>IF(All_Data[[#This Row],[Order Line Quantity]]&lt;0,1,0)</f>
        <v>0</v>
      </c>
      <c r="O346" s="1" t="str">
        <f>All_Data[[#This Row],[Tier2 Description]]&amp;All_Data[[#This Row],[Order No]]</f>
        <v>HEADWEAR4254202</v>
      </c>
    </row>
    <row r="347" spans="1:15" x14ac:dyDescent="0.35">
      <c r="A347">
        <v>202001</v>
      </c>
      <c r="B347" t="str">
        <f>LEFT(All_Data[[#This Row],[Invoice (Year+Month)]],4)</f>
        <v>2020</v>
      </c>
      <c r="C347" t="str">
        <f>RIGHT(All_Data[[#This Row],[Invoice (Year+Month)]],2)</f>
        <v>01</v>
      </c>
      <c r="D347" t="s">
        <v>9</v>
      </c>
      <c r="E347">
        <v>6001314</v>
      </c>
      <c r="F347" t="s">
        <v>10</v>
      </c>
      <c r="G347" t="s">
        <v>26</v>
      </c>
      <c r="H347" t="s">
        <v>28</v>
      </c>
      <c r="I347">
        <v>4254202</v>
      </c>
      <c r="J347">
        <v>6</v>
      </c>
      <c r="K347" s="1">
        <v>29.54</v>
      </c>
      <c r="L347" s="1">
        <v>13.28</v>
      </c>
      <c r="M347" s="1">
        <f>All_Data[[#This Row],[EUR Sales Amount]]-All_Data[[#This Row],[EUR Cost Amount]]</f>
        <v>16.259999999999998</v>
      </c>
      <c r="N347">
        <f>IF(All_Data[[#This Row],[Order Line Quantity]]&lt;0,1,0)</f>
        <v>0</v>
      </c>
      <c r="O347" s="1" t="str">
        <f>All_Data[[#This Row],[Tier2 Description]]&amp;All_Data[[#This Row],[Order No]]</f>
        <v>HOUSEWARES4254202</v>
      </c>
    </row>
    <row r="348" spans="1:15" x14ac:dyDescent="0.35">
      <c r="A348">
        <v>202001</v>
      </c>
      <c r="B348" t="str">
        <f>LEFT(All_Data[[#This Row],[Invoice (Year+Month)]],4)</f>
        <v>2020</v>
      </c>
      <c r="C348" t="str">
        <f>RIGHT(All_Data[[#This Row],[Invoice (Year+Month)]],2)</f>
        <v>01</v>
      </c>
      <c r="D348" t="s">
        <v>9</v>
      </c>
      <c r="E348">
        <v>6001314</v>
      </c>
      <c r="F348" t="s">
        <v>10</v>
      </c>
      <c r="G348" t="s">
        <v>18</v>
      </c>
      <c r="H348" t="s">
        <v>21</v>
      </c>
      <c r="I348">
        <v>4254202</v>
      </c>
      <c r="J348">
        <v>20</v>
      </c>
      <c r="K348" s="1">
        <v>84.6</v>
      </c>
      <c r="L348" s="1">
        <v>48.6</v>
      </c>
      <c r="M348" s="1">
        <f>All_Data[[#This Row],[EUR Sales Amount]]-All_Data[[#This Row],[EUR Cost Amount]]</f>
        <v>35.999999999999993</v>
      </c>
      <c r="N348">
        <f>IF(All_Data[[#This Row],[Order Line Quantity]]&lt;0,1,0)</f>
        <v>0</v>
      </c>
      <c r="O348" s="1" t="str">
        <f>All_Data[[#This Row],[Tier2 Description]]&amp;All_Data[[#This Row],[Order No]]</f>
        <v>T-SHIRTS &amp; ACTIVE TOPS4254202</v>
      </c>
    </row>
    <row r="349" spans="1:15" x14ac:dyDescent="0.35">
      <c r="A349">
        <v>202001</v>
      </c>
      <c r="B349" t="str">
        <f>LEFT(All_Data[[#This Row],[Invoice (Year+Month)]],4)</f>
        <v>2020</v>
      </c>
      <c r="C349" t="str">
        <f>RIGHT(All_Data[[#This Row],[Invoice (Year+Month)]],2)</f>
        <v>01</v>
      </c>
      <c r="D349" t="s">
        <v>9</v>
      </c>
      <c r="E349">
        <v>6001323</v>
      </c>
      <c r="F349" t="s">
        <v>10</v>
      </c>
      <c r="G349" t="s">
        <v>24</v>
      </c>
      <c r="H349" t="s">
        <v>54</v>
      </c>
      <c r="I349">
        <v>4251338</v>
      </c>
      <c r="J349">
        <v>4</v>
      </c>
      <c r="K349" s="1">
        <v>119.56</v>
      </c>
      <c r="L349" s="1">
        <v>41.12</v>
      </c>
      <c r="M349" s="1">
        <f>All_Data[[#This Row],[EUR Sales Amount]]-All_Data[[#This Row],[EUR Cost Amount]]</f>
        <v>78.44</v>
      </c>
      <c r="N349">
        <f>IF(All_Data[[#This Row],[Order Line Quantity]]&lt;0,1,0)</f>
        <v>0</v>
      </c>
      <c r="O349" s="1" t="str">
        <f>All_Data[[#This Row],[Tier2 Description]]&amp;All_Data[[#This Row],[Order No]]</f>
        <v>VESTS-BODYWARMERS4251338</v>
      </c>
    </row>
    <row r="350" spans="1:15" x14ac:dyDescent="0.35">
      <c r="A350">
        <v>202001</v>
      </c>
      <c r="B350" t="str">
        <f>LEFT(All_Data[[#This Row],[Invoice (Year+Month)]],4)</f>
        <v>2020</v>
      </c>
      <c r="C350" t="str">
        <f>RIGHT(All_Data[[#This Row],[Invoice (Year+Month)]],2)</f>
        <v>01</v>
      </c>
      <c r="D350" t="s">
        <v>9</v>
      </c>
      <c r="E350">
        <v>6001330</v>
      </c>
      <c r="F350" t="s">
        <v>10</v>
      </c>
      <c r="G350" t="s">
        <v>22</v>
      </c>
      <c r="H350" t="s">
        <v>23</v>
      </c>
      <c r="I350">
        <v>4229268</v>
      </c>
      <c r="J350">
        <v>10</v>
      </c>
      <c r="K350" s="1">
        <v>29.5</v>
      </c>
      <c r="L350" s="1">
        <v>9.6</v>
      </c>
      <c r="M350" s="1">
        <f>All_Data[[#This Row],[EUR Sales Amount]]-All_Data[[#This Row],[EUR Cost Amount]]</f>
        <v>19.899999999999999</v>
      </c>
      <c r="N350">
        <f>IF(All_Data[[#This Row],[Order Line Quantity]]&lt;0,1,0)</f>
        <v>0</v>
      </c>
      <c r="O350" s="1" t="str">
        <f>All_Data[[#This Row],[Tier2 Description]]&amp;All_Data[[#This Row],[Order No]]</f>
        <v>CATALOGUES4229268</v>
      </c>
    </row>
    <row r="351" spans="1:15" x14ac:dyDescent="0.35">
      <c r="A351">
        <v>202001</v>
      </c>
      <c r="B351" t="str">
        <f>LEFT(All_Data[[#This Row],[Invoice (Year+Month)]],4)</f>
        <v>2020</v>
      </c>
      <c r="C351" t="str">
        <f>RIGHT(All_Data[[#This Row],[Invoice (Year+Month)]],2)</f>
        <v>01</v>
      </c>
      <c r="D351" t="s">
        <v>9</v>
      </c>
      <c r="E351">
        <v>6001345</v>
      </c>
      <c r="F351" t="s">
        <v>17</v>
      </c>
      <c r="G351" t="s">
        <v>11</v>
      </c>
      <c r="H351" t="s">
        <v>40</v>
      </c>
      <c r="I351">
        <v>4258345</v>
      </c>
      <c r="J351">
        <v>1000</v>
      </c>
      <c r="K351" s="1">
        <v>330</v>
      </c>
      <c r="L351" s="1">
        <v>113.18</v>
      </c>
      <c r="M351" s="1">
        <f>All_Data[[#This Row],[EUR Sales Amount]]-All_Data[[#This Row],[EUR Cost Amount]]</f>
        <v>216.82</v>
      </c>
      <c r="N351">
        <f>IF(All_Data[[#This Row],[Order Line Quantity]]&lt;0,1,0)</f>
        <v>0</v>
      </c>
      <c r="O351" s="1" t="str">
        <f>All_Data[[#This Row],[Tier2 Description]]&amp;All_Data[[#This Row],[Order No]]</f>
        <v>TOTES4258345</v>
      </c>
    </row>
    <row r="352" spans="1:15" x14ac:dyDescent="0.35">
      <c r="A352">
        <v>202001</v>
      </c>
      <c r="B352" t="str">
        <f>LEFT(All_Data[[#This Row],[Invoice (Year+Month)]],4)</f>
        <v>2020</v>
      </c>
      <c r="C352" t="str">
        <f>RIGHT(All_Data[[#This Row],[Invoice (Year+Month)]],2)</f>
        <v>01</v>
      </c>
      <c r="D352" t="s">
        <v>9</v>
      </c>
      <c r="E352">
        <v>6001345</v>
      </c>
      <c r="F352" t="s">
        <v>17</v>
      </c>
      <c r="G352" t="s">
        <v>13</v>
      </c>
      <c r="H352" t="s">
        <v>34</v>
      </c>
      <c r="I352">
        <v>4258375</v>
      </c>
      <c r="J352">
        <v>1000</v>
      </c>
      <c r="K352" s="1">
        <v>400</v>
      </c>
      <c r="L352" s="1">
        <v>318.14</v>
      </c>
      <c r="M352" s="1">
        <f>All_Data[[#This Row],[EUR Sales Amount]]-All_Data[[#This Row],[EUR Cost Amount]]</f>
        <v>81.860000000000014</v>
      </c>
      <c r="N352">
        <f>IF(All_Data[[#This Row],[Order Line Quantity]]&lt;0,1,0)</f>
        <v>0</v>
      </c>
      <c r="O352" s="1" t="str">
        <f>All_Data[[#This Row],[Tier2 Description]]&amp;All_Data[[#This Row],[Order No]]</f>
        <v>STATIONERY4258375</v>
      </c>
    </row>
    <row r="353" spans="1:15" x14ac:dyDescent="0.35">
      <c r="A353">
        <v>202001</v>
      </c>
      <c r="B353" t="str">
        <f>LEFT(All_Data[[#This Row],[Invoice (Year+Month)]],4)</f>
        <v>2020</v>
      </c>
      <c r="C353" t="str">
        <f>RIGHT(All_Data[[#This Row],[Invoice (Year+Month)]],2)</f>
        <v>01</v>
      </c>
      <c r="D353" t="s">
        <v>9</v>
      </c>
      <c r="E353">
        <v>6001345</v>
      </c>
      <c r="F353" t="s">
        <v>17</v>
      </c>
      <c r="G353" t="s">
        <v>22</v>
      </c>
      <c r="H353" t="s">
        <v>35</v>
      </c>
      <c r="I353">
        <v>4258345</v>
      </c>
      <c r="J353">
        <v>1002</v>
      </c>
      <c r="K353" s="1">
        <v>460</v>
      </c>
      <c r="L353" s="1">
        <v>63.58</v>
      </c>
      <c r="M353" s="1">
        <f>All_Data[[#This Row],[EUR Sales Amount]]-All_Data[[#This Row],[EUR Cost Amount]]</f>
        <v>396.42</v>
      </c>
      <c r="N353">
        <f>IF(All_Data[[#This Row],[Order Line Quantity]]&lt;0,1,0)</f>
        <v>0</v>
      </c>
      <c r="O353" s="1" t="str">
        <f>All_Data[[#This Row],[Tier2 Description]]&amp;All_Data[[#This Row],[Order No]]</f>
        <v>DECORATION CHARGES4258345</v>
      </c>
    </row>
    <row r="354" spans="1:15" x14ac:dyDescent="0.35">
      <c r="A354">
        <v>202001</v>
      </c>
      <c r="B354" t="str">
        <f>LEFT(All_Data[[#This Row],[Invoice (Year+Month)]],4)</f>
        <v>2020</v>
      </c>
      <c r="C354" t="str">
        <f>RIGHT(All_Data[[#This Row],[Invoice (Year+Month)]],2)</f>
        <v>01</v>
      </c>
      <c r="D354" t="s">
        <v>9</v>
      </c>
      <c r="E354">
        <v>6001345</v>
      </c>
      <c r="F354" t="s">
        <v>17</v>
      </c>
      <c r="G354" t="s">
        <v>22</v>
      </c>
      <c r="H354" t="s">
        <v>35</v>
      </c>
      <c r="I354">
        <v>4258375</v>
      </c>
      <c r="J354">
        <v>1002</v>
      </c>
      <c r="K354" s="1">
        <v>80</v>
      </c>
      <c r="L354" s="1">
        <v>10.02</v>
      </c>
      <c r="M354" s="1">
        <f>All_Data[[#This Row],[EUR Sales Amount]]-All_Data[[#This Row],[EUR Cost Amount]]</f>
        <v>69.98</v>
      </c>
      <c r="N354">
        <f>IF(All_Data[[#This Row],[Order Line Quantity]]&lt;0,1,0)</f>
        <v>0</v>
      </c>
      <c r="O354" s="1" t="str">
        <f>All_Data[[#This Row],[Tier2 Description]]&amp;All_Data[[#This Row],[Order No]]</f>
        <v>DECORATION CHARGES4258375</v>
      </c>
    </row>
    <row r="355" spans="1:15" x14ac:dyDescent="0.35">
      <c r="A355">
        <v>202001</v>
      </c>
      <c r="B355" t="str">
        <f>LEFT(All_Data[[#This Row],[Invoice (Year+Month)]],4)</f>
        <v>2020</v>
      </c>
      <c r="C355" t="str">
        <f>RIGHT(All_Data[[#This Row],[Invoice (Year+Month)]],2)</f>
        <v>01</v>
      </c>
      <c r="D355" t="s">
        <v>9</v>
      </c>
      <c r="E355">
        <v>6001349</v>
      </c>
      <c r="F355" t="s">
        <v>17</v>
      </c>
      <c r="G355" t="s">
        <v>32</v>
      </c>
      <c r="H355" t="s">
        <v>33</v>
      </c>
      <c r="I355">
        <v>4240649</v>
      </c>
      <c r="J355">
        <v>2</v>
      </c>
      <c r="K355" s="1">
        <v>16.600000000000001</v>
      </c>
      <c r="L355" s="1">
        <v>8.34</v>
      </c>
      <c r="M355" s="1">
        <f>All_Data[[#This Row],[EUR Sales Amount]]-All_Data[[#This Row],[EUR Cost Amount]]</f>
        <v>8.2600000000000016</v>
      </c>
      <c r="N355">
        <f>IF(All_Data[[#This Row],[Order Line Quantity]]&lt;0,1,0)</f>
        <v>0</v>
      </c>
      <c r="O355" s="1" t="str">
        <f>All_Data[[#This Row],[Tier2 Description]]&amp;All_Data[[#This Row],[Order No]]</f>
        <v>SPORT BOTTLES4240649</v>
      </c>
    </row>
    <row r="356" spans="1:15" x14ac:dyDescent="0.35">
      <c r="A356">
        <v>202001</v>
      </c>
      <c r="B356" t="str">
        <f>LEFT(All_Data[[#This Row],[Invoice (Year+Month)]],4)</f>
        <v>2020</v>
      </c>
      <c r="C356" t="str">
        <f>RIGHT(All_Data[[#This Row],[Invoice (Year+Month)]],2)</f>
        <v>01</v>
      </c>
      <c r="D356" t="s">
        <v>9</v>
      </c>
      <c r="E356">
        <v>6001349</v>
      </c>
      <c r="F356" t="s">
        <v>17</v>
      </c>
      <c r="G356" t="s">
        <v>13</v>
      </c>
      <c r="H356" t="s">
        <v>14</v>
      </c>
      <c r="I356">
        <v>4261061</v>
      </c>
      <c r="J356">
        <v>250</v>
      </c>
      <c r="K356" s="1">
        <v>87.5</v>
      </c>
      <c r="L356" s="1">
        <v>45.98</v>
      </c>
      <c r="M356" s="1">
        <f>All_Data[[#This Row],[EUR Sales Amount]]-All_Data[[#This Row],[EUR Cost Amount]]</f>
        <v>41.52</v>
      </c>
      <c r="N356">
        <f>IF(All_Data[[#This Row],[Order Line Quantity]]&lt;0,1,0)</f>
        <v>0</v>
      </c>
      <c r="O356" s="1" t="str">
        <f>All_Data[[#This Row],[Tier2 Description]]&amp;All_Data[[#This Row],[Order No]]</f>
        <v>DESKTOP4261061</v>
      </c>
    </row>
    <row r="357" spans="1:15" x14ac:dyDescent="0.35">
      <c r="A357">
        <v>202001</v>
      </c>
      <c r="B357" t="str">
        <f>LEFT(All_Data[[#This Row],[Invoice (Year+Month)]],4)</f>
        <v>2020</v>
      </c>
      <c r="C357" t="str">
        <f>RIGHT(All_Data[[#This Row],[Invoice (Year+Month)]],2)</f>
        <v>01</v>
      </c>
      <c r="D357" t="s">
        <v>9</v>
      </c>
      <c r="E357">
        <v>6001349</v>
      </c>
      <c r="F357" t="s">
        <v>17</v>
      </c>
      <c r="G357" t="s">
        <v>13</v>
      </c>
      <c r="H357" t="s">
        <v>37</v>
      </c>
      <c r="I357">
        <v>4248791</v>
      </c>
      <c r="J357">
        <v>2000</v>
      </c>
      <c r="K357" s="1">
        <v>1900</v>
      </c>
      <c r="L357" s="1">
        <v>1760</v>
      </c>
      <c r="M357" s="1">
        <f>All_Data[[#This Row],[EUR Sales Amount]]-All_Data[[#This Row],[EUR Cost Amount]]</f>
        <v>140</v>
      </c>
      <c r="N357">
        <f>IF(All_Data[[#This Row],[Order Line Quantity]]&lt;0,1,0)</f>
        <v>0</v>
      </c>
      <c r="O357" s="1" t="str">
        <f>All_Data[[#This Row],[Tier2 Description]]&amp;All_Data[[#This Row],[Order No]]</f>
        <v>GENERAL4248791</v>
      </c>
    </row>
    <row r="358" spans="1:15" x14ac:dyDescent="0.35">
      <c r="A358">
        <v>202001</v>
      </c>
      <c r="B358" t="str">
        <f>LEFT(All_Data[[#This Row],[Invoice (Year+Month)]],4)</f>
        <v>2020</v>
      </c>
      <c r="C358" t="str">
        <f>RIGHT(All_Data[[#This Row],[Invoice (Year+Month)]],2)</f>
        <v>01</v>
      </c>
      <c r="D358" t="s">
        <v>9</v>
      </c>
      <c r="E358">
        <v>6001349</v>
      </c>
      <c r="F358" t="s">
        <v>17</v>
      </c>
      <c r="G358" t="s">
        <v>13</v>
      </c>
      <c r="H358" t="s">
        <v>37</v>
      </c>
      <c r="I358">
        <v>4257210</v>
      </c>
      <c r="J358">
        <v>500</v>
      </c>
      <c r="K358" s="1">
        <v>135</v>
      </c>
      <c r="L358" s="1">
        <v>77.540000000000006</v>
      </c>
      <c r="M358" s="1">
        <f>All_Data[[#This Row],[EUR Sales Amount]]-All_Data[[#This Row],[EUR Cost Amount]]</f>
        <v>57.459999999999994</v>
      </c>
      <c r="N358">
        <f>IF(All_Data[[#This Row],[Order Line Quantity]]&lt;0,1,0)</f>
        <v>0</v>
      </c>
      <c r="O358" s="1" t="str">
        <f>All_Data[[#This Row],[Tier2 Description]]&amp;All_Data[[#This Row],[Order No]]</f>
        <v>GENERAL4257210</v>
      </c>
    </row>
    <row r="359" spans="1:15" x14ac:dyDescent="0.35">
      <c r="A359">
        <v>202001</v>
      </c>
      <c r="B359" t="str">
        <f>LEFT(All_Data[[#This Row],[Invoice (Year+Month)]],4)</f>
        <v>2020</v>
      </c>
      <c r="C359" t="str">
        <f>RIGHT(All_Data[[#This Row],[Invoice (Year+Month)]],2)</f>
        <v>01</v>
      </c>
      <c r="D359" t="s">
        <v>9</v>
      </c>
      <c r="E359">
        <v>6001349</v>
      </c>
      <c r="F359" t="s">
        <v>17</v>
      </c>
      <c r="G359" t="s">
        <v>13</v>
      </c>
      <c r="H359" t="s">
        <v>41</v>
      </c>
      <c r="I359">
        <v>4257660</v>
      </c>
      <c r="J359">
        <v>40</v>
      </c>
      <c r="K359" s="1">
        <v>25.4</v>
      </c>
      <c r="L359" s="1">
        <v>10</v>
      </c>
      <c r="M359" s="1">
        <f>All_Data[[#This Row],[EUR Sales Amount]]-All_Data[[#This Row],[EUR Cost Amount]]</f>
        <v>15.399999999999999</v>
      </c>
      <c r="N359">
        <f>IF(All_Data[[#This Row],[Order Line Quantity]]&lt;0,1,0)</f>
        <v>0</v>
      </c>
      <c r="O359" s="1" t="str">
        <f>All_Data[[#This Row],[Tier2 Description]]&amp;All_Data[[#This Row],[Order No]]</f>
        <v>KEYCHAINS4257660</v>
      </c>
    </row>
    <row r="360" spans="1:15" x14ac:dyDescent="0.35">
      <c r="A360">
        <v>202001</v>
      </c>
      <c r="B360" t="str">
        <f>LEFT(All_Data[[#This Row],[Invoice (Year+Month)]],4)</f>
        <v>2020</v>
      </c>
      <c r="C360" t="str">
        <f>RIGHT(All_Data[[#This Row],[Invoice (Year+Month)]],2)</f>
        <v>01</v>
      </c>
      <c r="D360" t="s">
        <v>9</v>
      </c>
      <c r="E360">
        <v>6001349</v>
      </c>
      <c r="F360" t="s">
        <v>17</v>
      </c>
      <c r="G360" t="s">
        <v>13</v>
      </c>
      <c r="H360" t="s">
        <v>34</v>
      </c>
      <c r="I360">
        <v>4258805</v>
      </c>
      <c r="J360">
        <v>4</v>
      </c>
      <c r="K360" s="1">
        <v>3.32</v>
      </c>
      <c r="L360" s="1">
        <v>4.4400000000000004</v>
      </c>
      <c r="M360" s="1">
        <f>All_Data[[#This Row],[EUR Sales Amount]]-All_Data[[#This Row],[EUR Cost Amount]]</f>
        <v>-1.1200000000000006</v>
      </c>
      <c r="N360">
        <f>IF(All_Data[[#This Row],[Order Line Quantity]]&lt;0,1,0)</f>
        <v>0</v>
      </c>
      <c r="O360" s="1" t="str">
        <f>All_Data[[#This Row],[Tier2 Description]]&amp;All_Data[[#This Row],[Order No]]</f>
        <v>STATIONERY4258805</v>
      </c>
    </row>
    <row r="361" spans="1:15" x14ac:dyDescent="0.35">
      <c r="A361">
        <v>202001</v>
      </c>
      <c r="B361" t="str">
        <f>LEFT(All_Data[[#This Row],[Invoice (Year+Month)]],4)</f>
        <v>2020</v>
      </c>
      <c r="C361" t="str">
        <f>RIGHT(All_Data[[#This Row],[Invoice (Year+Month)]],2)</f>
        <v>01</v>
      </c>
      <c r="D361" t="s">
        <v>9</v>
      </c>
      <c r="E361">
        <v>6001349</v>
      </c>
      <c r="F361" t="s">
        <v>17</v>
      </c>
      <c r="G361" t="s">
        <v>13</v>
      </c>
      <c r="H361" t="s">
        <v>16</v>
      </c>
      <c r="I361">
        <v>4257660</v>
      </c>
      <c r="J361">
        <v>2</v>
      </c>
      <c r="K361" s="1">
        <v>0.57999999999999996</v>
      </c>
      <c r="L361" s="1">
        <v>0.4</v>
      </c>
      <c r="M361" s="1">
        <f>All_Data[[#This Row],[EUR Sales Amount]]-All_Data[[#This Row],[EUR Cost Amount]]</f>
        <v>0.17999999999999994</v>
      </c>
      <c r="N361">
        <f>IF(All_Data[[#This Row],[Order Line Quantity]]&lt;0,1,0)</f>
        <v>0</v>
      </c>
      <c r="O361" s="1" t="str">
        <f>All_Data[[#This Row],[Tier2 Description]]&amp;All_Data[[#This Row],[Order No]]</f>
        <v>WRITING4257660</v>
      </c>
    </row>
    <row r="362" spans="1:15" x14ac:dyDescent="0.35">
      <c r="A362">
        <v>202001</v>
      </c>
      <c r="B362" t="str">
        <f>LEFT(All_Data[[#This Row],[Invoice (Year+Month)]],4)</f>
        <v>2020</v>
      </c>
      <c r="C362" t="str">
        <f>RIGHT(All_Data[[#This Row],[Invoice (Year+Month)]],2)</f>
        <v>01</v>
      </c>
      <c r="D362" t="s">
        <v>9</v>
      </c>
      <c r="E362">
        <v>6001349</v>
      </c>
      <c r="F362" t="s">
        <v>17</v>
      </c>
      <c r="G362" t="s">
        <v>18</v>
      </c>
      <c r="H362" t="s">
        <v>19</v>
      </c>
      <c r="I362">
        <v>4254316</v>
      </c>
      <c r="J362">
        <v>40</v>
      </c>
      <c r="K362" s="1">
        <v>628</v>
      </c>
      <c r="L362" s="1">
        <v>253.46</v>
      </c>
      <c r="M362" s="1">
        <f>All_Data[[#This Row],[EUR Sales Amount]]-All_Data[[#This Row],[EUR Cost Amount]]</f>
        <v>374.53999999999996</v>
      </c>
      <c r="N362">
        <f>IF(All_Data[[#This Row],[Order Line Quantity]]&lt;0,1,0)</f>
        <v>0</v>
      </c>
      <c r="O362" s="1" t="str">
        <f>All_Data[[#This Row],[Tier2 Description]]&amp;All_Data[[#This Row],[Order No]]</f>
        <v>FLEECE &amp; KNITS4254316</v>
      </c>
    </row>
    <row r="363" spans="1:15" x14ac:dyDescent="0.35">
      <c r="A363">
        <v>202001</v>
      </c>
      <c r="B363" t="str">
        <f>LEFT(All_Data[[#This Row],[Invoice (Year+Month)]],4)</f>
        <v>2020</v>
      </c>
      <c r="C363" t="str">
        <f>RIGHT(All_Data[[#This Row],[Invoice (Year+Month)]],2)</f>
        <v>01</v>
      </c>
      <c r="D363" t="s">
        <v>9</v>
      </c>
      <c r="E363">
        <v>6001349</v>
      </c>
      <c r="F363" t="s">
        <v>17</v>
      </c>
      <c r="G363" t="s">
        <v>18</v>
      </c>
      <c r="H363" t="s">
        <v>21</v>
      </c>
      <c r="I363">
        <v>4249973</v>
      </c>
      <c r="J363">
        <v>40</v>
      </c>
      <c r="K363" s="1">
        <v>134</v>
      </c>
      <c r="L363" s="1">
        <v>74.44</v>
      </c>
      <c r="M363" s="1">
        <f>All_Data[[#This Row],[EUR Sales Amount]]-All_Data[[#This Row],[EUR Cost Amount]]</f>
        <v>59.56</v>
      </c>
      <c r="N363">
        <f>IF(All_Data[[#This Row],[Order Line Quantity]]&lt;0,1,0)</f>
        <v>0</v>
      </c>
      <c r="O363" s="1" t="str">
        <f>All_Data[[#This Row],[Tier2 Description]]&amp;All_Data[[#This Row],[Order No]]</f>
        <v>T-SHIRTS &amp; ACTIVE TOPS4249973</v>
      </c>
    </row>
    <row r="364" spans="1:15" x14ac:dyDescent="0.35">
      <c r="A364">
        <v>202001</v>
      </c>
      <c r="B364" t="str">
        <f>LEFT(All_Data[[#This Row],[Invoice (Year+Month)]],4)</f>
        <v>2020</v>
      </c>
      <c r="C364" t="str">
        <f>RIGHT(All_Data[[#This Row],[Invoice (Year+Month)]],2)</f>
        <v>01</v>
      </c>
      <c r="D364" t="s">
        <v>9</v>
      </c>
      <c r="E364">
        <v>6001349</v>
      </c>
      <c r="F364" t="s">
        <v>17</v>
      </c>
      <c r="G364" t="s">
        <v>36</v>
      </c>
      <c r="H364" t="s">
        <v>36</v>
      </c>
      <c r="I364">
        <v>4251460</v>
      </c>
      <c r="J364">
        <v>200</v>
      </c>
      <c r="K364" s="1">
        <v>370</v>
      </c>
      <c r="L364" s="1">
        <v>292.83999999999997</v>
      </c>
      <c r="M364" s="1">
        <f>All_Data[[#This Row],[EUR Sales Amount]]-All_Data[[#This Row],[EUR Cost Amount]]</f>
        <v>77.160000000000025</v>
      </c>
      <c r="N364">
        <f>IF(All_Data[[#This Row],[Order Line Quantity]]&lt;0,1,0)</f>
        <v>0</v>
      </c>
      <c r="O364" s="1" t="str">
        <f>All_Data[[#This Row],[Tier2 Description]]&amp;All_Data[[#This Row],[Order No]]</f>
        <v>MEMORY4251460</v>
      </c>
    </row>
    <row r="365" spans="1:15" x14ac:dyDescent="0.35">
      <c r="A365">
        <v>202001</v>
      </c>
      <c r="B365" t="str">
        <f>LEFT(All_Data[[#This Row],[Invoice (Year+Month)]],4)</f>
        <v>2020</v>
      </c>
      <c r="C365" t="str">
        <f>RIGHT(All_Data[[#This Row],[Invoice (Year+Month)]],2)</f>
        <v>01</v>
      </c>
      <c r="D365" t="s">
        <v>9</v>
      </c>
      <c r="E365">
        <v>6001349</v>
      </c>
      <c r="F365" t="s">
        <v>17</v>
      </c>
      <c r="G365" t="s">
        <v>22</v>
      </c>
      <c r="H365" t="s">
        <v>23</v>
      </c>
      <c r="I365">
        <v>4252607</v>
      </c>
      <c r="J365">
        <v>4</v>
      </c>
      <c r="K365" s="1">
        <v>0</v>
      </c>
      <c r="L365" s="1">
        <v>24</v>
      </c>
      <c r="M365" s="1">
        <f>All_Data[[#This Row],[EUR Sales Amount]]-All_Data[[#This Row],[EUR Cost Amount]]</f>
        <v>-24</v>
      </c>
      <c r="N365">
        <f>IF(All_Data[[#This Row],[Order Line Quantity]]&lt;0,1,0)</f>
        <v>0</v>
      </c>
      <c r="O365" s="1" t="str">
        <f>All_Data[[#This Row],[Tier2 Description]]&amp;All_Data[[#This Row],[Order No]]</f>
        <v>CATALOGUES4252607</v>
      </c>
    </row>
    <row r="366" spans="1:15" x14ac:dyDescent="0.35">
      <c r="A366">
        <v>202001</v>
      </c>
      <c r="B366" t="str">
        <f>LEFT(All_Data[[#This Row],[Invoice (Year+Month)]],4)</f>
        <v>2020</v>
      </c>
      <c r="C366" t="str">
        <f>RIGHT(All_Data[[#This Row],[Invoice (Year+Month)]],2)</f>
        <v>01</v>
      </c>
      <c r="D366" t="s">
        <v>9</v>
      </c>
      <c r="E366">
        <v>6001349</v>
      </c>
      <c r="F366" t="s">
        <v>17</v>
      </c>
      <c r="G366" t="s">
        <v>22</v>
      </c>
      <c r="H366" t="s">
        <v>35</v>
      </c>
      <c r="I366">
        <v>4249973</v>
      </c>
      <c r="J366">
        <v>42</v>
      </c>
      <c r="K366" s="1">
        <v>107.2</v>
      </c>
      <c r="L366" s="1">
        <v>15.58</v>
      </c>
      <c r="M366" s="1">
        <f>All_Data[[#This Row],[EUR Sales Amount]]-All_Data[[#This Row],[EUR Cost Amount]]</f>
        <v>91.62</v>
      </c>
      <c r="N366">
        <f>IF(All_Data[[#This Row],[Order Line Quantity]]&lt;0,1,0)</f>
        <v>0</v>
      </c>
      <c r="O366" s="1" t="str">
        <f>All_Data[[#This Row],[Tier2 Description]]&amp;All_Data[[#This Row],[Order No]]</f>
        <v>DECORATION CHARGES4249973</v>
      </c>
    </row>
    <row r="367" spans="1:15" x14ac:dyDescent="0.35">
      <c r="A367">
        <v>202001</v>
      </c>
      <c r="B367" t="str">
        <f>LEFT(All_Data[[#This Row],[Invoice (Year+Month)]],4)</f>
        <v>2020</v>
      </c>
      <c r="C367" t="str">
        <f>RIGHT(All_Data[[#This Row],[Invoice (Year+Month)]],2)</f>
        <v>01</v>
      </c>
      <c r="D367" t="s">
        <v>9</v>
      </c>
      <c r="E367">
        <v>6001349</v>
      </c>
      <c r="F367" t="s">
        <v>17</v>
      </c>
      <c r="G367" t="s">
        <v>22</v>
      </c>
      <c r="H367" t="s">
        <v>35</v>
      </c>
      <c r="I367">
        <v>4251460</v>
      </c>
      <c r="J367">
        <v>202</v>
      </c>
      <c r="K367" s="1">
        <v>118</v>
      </c>
      <c r="L367" s="1">
        <v>19.88</v>
      </c>
      <c r="M367" s="1">
        <f>All_Data[[#This Row],[EUR Sales Amount]]-All_Data[[#This Row],[EUR Cost Amount]]</f>
        <v>98.12</v>
      </c>
      <c r="N367">
        <f>IF(All_Data[[#This Row],[Order Line Quantity]]&lt;0,1,0)</f>
        <v>0</v>
      </c>
      <c r="O367" s="1" t="str">
        <f>All_Data[[#This Row],[Tier2 Description]]&amp;All_Data[[#This Row],[Order No]]</f>
        <v>DECORATION CHARGES4251460</v>
      </c>
    </row>
    <row r="368" spans="1:15" x14ac:dyDescent="0.35">
      <c r="A368">
        <v>202001</v>
      </c>
      <c r="B368" t="str">
        <f>LEFT(All_Data[[#This Row],[Invoice (Year+Month)]],4)</f>
        <v>2020</v>
      </c>
      <c r="C368" t="str">
        <f>RIGHT(All_Data[[#This Row],[Invoice (Year+Month)]],2)</f>
        <v>01</v>
      </c>
      <c r="D368" t="s">
        <v>9</v>
      </c>
      <c r="E368">
        <v>6001349</v>
      </c>
      <c r="F368" t="s">
        <v>17</v>
      </c>
      <c r="G368" t="s">
        <v>22</v>
      </c>
      <c r="H368" t="s">
        <v>35</v>
      </c>
      <c r="I368">
        <v>4254316</v>
      </c>
      <c r="J368">
        <v>130</v>
      </c>
      <c r="K368" s="1">
        <v>321.60000000000002</v>
      </c>
      <c r="L368" s="1">
        <v>73.900000000000006</v>
      </c>
      <c r="M368" s="1">
        <f>All_Data[[#This Row],[EUR Sales Amount]]-All_Data[[#This Row],[EUR Cost Amount]]</f>
        <v>247.70000000000002</v>
      </c>
      <c r="N368">
        <f>IF(All_Data[[#This Row],[Order Line Quantity]]&lt;0,1,0)</f>
        <v>0</v>
      </c>
      <c r="O368" s="1" t="str">
        <f>All_Data[[#This Row],[Tier2 Description]]&amp;All_Data[[#This Row],[Order No]]</f>
        <v>DECORATION CHARGES4254316</v>
      </c>
    </row>
    <row r="369" spans="1:15" x14ac:dyDescent="0.35">
      <c r="A369">
        <v>202001</v>
      </c>
      <c r="B369" t="str">
        <f>LEFT(All_Data[[#This Row],[Invoice (Year+Month)]],4)</f>
        <v>2020</v>
      </c>
      <c r="C369" t="str">
        <f>RIGHT(All_Data[[#This Row],[Invoice (Year+Month)]],2)</f>
        <v>01</v>
      </c>
      <c r="D369" t="s">
        <v>9</v>
      </c>
      <c r="E369">
        <v>6001349</v>
      </c>
      <c r="F369" t="s">
        <v>17</v>
      </c>
      <c r="G369" t="s">
        <v>22</v>
      </c>
      <c r="H369" t="s">
        <v>35</v>
      </c>
      <c r="I369">
        <v>4257210</v>
      </c>
      <c r="J369">
        <v>502</v>
      </c>
      <c r="K369" s="1">
        <v>280</v>
      </c>
      <c r="L369" s="1">
        <v>38.58</v>
      </c>
      <c r="M369" s="1">
        <f>All_Data[[#This Row],[EUR Sales Amount]]-All_Data[[#This Row],[EUR Cost Amount]]</f>
        <v>241.42000000000002</v>
      </c>
      <c r="N369">
        <f>IF(All_Data[[#This Row],[Order Line Quantity]]&lt;0,1,0)</f>
        <v>0</v>
      </c>
      <c r="O369" s="1" t="str">
        <f>All_Data[[#This Row],[Tier2 Description]]&amp;All_Data[[#This Row],[Order No]]</f>
        <v>DECORATION CHARGES4257210</v>
      </c>
    </row>
    <row r="370" spans="1:15" x14ac:dyDescent="0.35">
      <c r="A370">
        <v>202001</v>
      </c>
      <c r="B370" t="str">
        <f>LEFT(All_Data[[#This Row],[Invoice (Year+Month)]],4)</f>
        <v>2020</v>
      </c>
      <c r="C370" t="str">
        <f>RIGHT(All_Data[[#This Row],[Invoice (Year+Month)]],2)</f>
        <v>01</v>
      </c>
      <c r="D370" t="s">
        <v>9</v>
      </c>
      <c r="E370">
        <v>6001349</v>
      </c>
      <c r="F370" t="s">
        <v>17</v>
      </c>
      <c r="G370" t="s">
        <v>22</v>
      </c>
      <c r="H370" t="s">
        <v>35</v>
      </c>
      <c r="I370">
        <v>4261061</v>
      </c>
      <c r="J370">
        <v>252</v>
      </c>
      <c r="K370" s="1">
        <v>122.5</v>
      </c>
      <c r="L370" s="1">
        <v>20.38</v>
      </c>
      <c r="M370" s="1">
        <f>All_Data[[#This Row],[EUR Sales Amount]]-All_Data[[#This Row],[EUR Cost Amount]]</f>
        <v>102.12</v>
      </c>
      <c r="N370">
        <f>IF(All_Data[[#This Row],[Order Line Quantity]]&lt;0,1,0)</f>
        <v>0</v>
      </c>
      <c r="O370" s="1" t="str">
        <f>All_Data[[#This Row],[Tier2 Description]]&amp;All_Data[[#This Row],[Order No]]</f>
        <v>DECORATION CHARGES4261061</v>
      </c>
    </row>
    <row r="371" spans="1:15" x14ac:dyDescent="0.35">
      <c r="A371">
        <v>202001</v>
      </c>
      <c r="B371" t="str">
        <f>LEFT(All_Data[[#This Row],[Invoice (Year+Month)]],4)</f>
        <v>2020</v>
      </c>
      <c r="C371" t="str">
        <f>RIGHT(All_Data[[#This Row],[Invoice (Year+Month)]],2)</f>
        <v>01</v>
      </c>
      <c r="D371" t="s">
        <v>9</v>
      </c>
      <c r="E371">
        <v>6001350</v>
      </c>
      <c r="F371" t="s">
        <v>17</v>
      </c>
      <c r="G371" t="s">
        <v>32</v>
      </c>
      <c r="H371" t="s">
        <v>49</v>
      </c>
      <c r="I371">
        <v>4254681</v>
      </c>
      <c r="J371">
        <v>50</v>
      </c>
      <c r="K371" s="1">
        <v>119</v>
      </c>
      <c r="L371" s="1">
        <v>49.98</v>
      </c>
      <c r="M371" s="1">
        <f>All_Data[[#This Row],[EUR Sales Amount]]-All_Data[[#This Row],[EUR Cost Amount]]</f>
        <v>69.02000000000001</v>
      </c>
      <c r="N371">
        <f>IF(All_Data[[#This Row],[Order Line Quantity]]&lt;0,1,0)</f>
        <v>0</v>
      </c>
      <c r="O371" s="1" t="str">
        <f>All_Data[[#This Row],[Tier2 Description]]&amp;All_Data[[#This Row],[Order No]]</f>
        <v>CERAMICS4254681</v>
      </c>
    </row>
    <row r="372" spans="1:15" x14ac:dyDescent="0.35">
      <c r="A372">
        <v>202001</v>
      </c>
      <c r="B372" t="str">
        <f>LEFT(All_Data[[#This Row],[Invoice (Year+Month)]],4)</f>
        <v>2020</v>
      </c>
      <c r="C372" t="str">
        <f>RIGHT(All_Data[[#This Row],[Invoice (Year+Month)]],2)</f>
        <v>01</v>
      </c>
      <c r="D372" t="s">
        <v>9</v>
      </c>
      <c r="E372">
        <v>6001350</v>
      </c>
      <c r="F372" t="s">
        <v>17</v>
      </c>
      <c r="G372" t="s">
        <v>22</v>
      </c>
      <c r="H372" t="s">
        <v>23</v>
      </c>
      <c r="I372">
        <v>4252612</v>
      </c>
      <c r="J372">
        <v>4</v>
      </c>
      <c r="K372" s="1">
        <v>0</v>
      </c>
      <c r="L372" s="1">
        <v>24</v>
      </c>
      <c r="M372" s="1">
        <f>All_Data[[#This Row],[EUR Sales Amount]]-All_Data[[#This Row],[EUR Cost Amount]]</f>
        <v>-24</v>
      </c>
      <c r="N372">
        <f>IF(All_Data[[#This Row],[Order Line Quantity]]&lt;0,1,0)</f>
        <v>0</v>
      </c>
      <c r="O372" s="1" t="str">
        <f>All_Data[[#This Row],[Tier2 Description]]&amp;All_Data[[#This Row],[Order No]]</f>
        <v>CATALOGUES4252612</v>
      </c>
    </row>
    <row r="373" spans="1:15" x14ac:dyDescent="0.35">
      <c r="A373">
        <v>202001</v>
      </c>
      <c r="B373" t="str">
        <f>LEFT(All_Data[[#This Row],[Invoice (Year+Month)]],4)</f>
        <v>2020</v>
      </c>
      <c r="C373" t="str">
        <f>RIGHT(All_Data[[#This Row],[Invoice (Year+Month)]],2)</f>
        <v>01</v>
      </c>
      <c r="D373" t="s">
        <v>9</v>
      </c>
      <c r="E373">
        <v>6001350</v>
      </c>
      <c r="F373" t="s">
        <v>17</v>
      </c>
      <c r="G373" t="s">
        <v>22</v>
      </c>
      <c r="H373" t="s">
        <v>35</v>
      </c>
      <c r="I373">
        <v>4254681</v>
      </c>
      <c r="J373">
        <v>54</v>
      </c>
      <c r="K373" s="1">
        <v>167</v>
      </c>
      <c r="L373" s="1">
        <v>15.94</v>
      </c>
      <c r="M373" s="1">
        <f>All_Data[[#This Row],[EUR Sales Amount]]-All_Data[[#This Row],[EUR Cost Amount]]</f>
        <v>151.06</v>
      </c>
      <c r="N373">
        <f>IF(All_Data[[#This Row],[Order Line Quantity]]&lt;0,1,0)</f>
        <v>0</v>
      </c>
      <c r="O373" s="1" t="str">
        <f>All_Data[[#This Row],[Tier2 Description]]&amp;All_Data[[#This Row],[Order No]]</f>
        <v>DECORATION CHARGES4254681</v>
      </c>
    </row>
    <row r="374" spans="1:15" x14ac:dyDescent="0.35">
      <c r="A374">
        <v>202001</v>
      </c>
      <c r="B374" t="str">
        <f>LEFT(All_Data[[#This Row],[Invoice (Year+Month)]],4)</f>
        <v>2020</v>
      </c>
      <c r="C374" t="str">
        <f>RIGHT(All_Data[[#This Row],[Invoice (Year+Month)]],2)</f>
        <v>01</v>
      </c>
      <c r="D374" t="s">
        <v>9</v>
      </c>
      <c r="E374">
        <v>6001363</v>
      </c>
      <c r="F374" t="s">
        <v>17</v>
      </c>
      <c r="G374" t="s">
        <v>32</v>
      </c>
      <c r="H374" t="s">
        <v>33</v>
      </c>
      <c r="I374">
        <v>4242561</v>
      </c>
      <c r="J374">
        <v>500</v>
      </c>
      <c r="K374" s="1">
        <v>1570</v>
      </c>
      <c r="L374" s="1">
        <v>464.4</v>
      </c>
      <c r="M374" s="1">
        <f>All_Data[[#This Row],[EUR Sales Amount]]-All_Data[[#This Row],[EUR Cost Amount]]</f>
        <v>1105.5999999999999</v>
      </c>
      <c r="N374">
        <f>IF(All_Data[[#This Row],[Order Line Quantity]]&lt;0,1,0)</f>
        <v>0</v>
      </c>
      <c r="O374" s="1" t="str">
        <f>All_Data[[#This Row],[Tier2 Description]]&amp;All_Data[[#This Row],[Order No]]</f>
        <v>SPORT BOTTLES4242561</v>
      </c>
    </row>
    <row r="375" spans="1:15" x14ac:dyDescent="0.35">
      <c r="A375">
        <v>202001</v>
      </c>
      <c r="B375" t="str">
        <f>LEFT(All_Data[[#This Row],[Invoice (Year+Month)]],4)</f>
        <v>2020</v>
      </c>
      <c r="C375" t="str">
        <f>RIGHT(All_Data[[#This Row],[Invoice (Year+Month)]],2)</f>
        <v>01</v>
      </c>
      <c r="D375" t="s">
        <v>9</v>
      </c>
      <c r="E375">
        <v>6001385</v>
      </c>
      <c r="F375" t="s">
        <v>17</v>
      </c>
      <c r="G375" t="s">
        <v>48</v>
      </c>
      <c r="H375" t="s">
        <v>48</v>
      </c>
      <c r="I375">
        <v>4252842</v>
      </c>
      <c r="J375">
        <v>200</v>
      </c>
      <c r="K375" s="1">
        <v>200</v>
      </c>
      <c r="L375" s="1">
        <v>92.14</v>
      </c>
      <c r="M375" s="1">
        <f>All_Data[[#This Row],[EUR Sales Amount]]-All_Data[[#This Row],[EUR Cost Amount]]</f>
        <v>107.86</v>
      </c>
      <c r="N375">
        <f>IF(All_Data[[#This Row],[Order Line Quantity]]&lt;0,1,0)</f>
        <v>0</v>
      </c>
      <c r="O375" s="1" t="str">
        <f>All_Data[[#This Row],[Tier2 Description]]&amp;All_Data[[#This Row],[Order No]]</f>
        <v>HEADWEAR4252842</v>
      </c>
    </row>
    <row r="376" spans="1:15" x14ac:dyDescent="0.35">
      <c r="A376">
        <v>202001</v>
      </c>
      <c r="B376" t="str">
        <f>LEFT(All_Data[[#This Row],[Invoice (Year+Month)]],4)</f>
        <v>2020</v>
      </c>
      <c r="C376" t="str">
        <f>RIGHT(All_Data[[#This Row],[Invoice (Year+Month)]],2)</f>
        <v>01</v>
      </c>
      <c r="D376" t="s">
        <v>9</v>
      </c>
      <c r="E376">
        <v>6001385</v>
      </c>
      <c r="F376" t="s">
        <v>17</v>
      </c>
      <c r="G376" t="s">
        <v>22</v>
      </c>
      <c r="H376" t="s">
        <v>35</v>
      </c>
      <c r="I376">
        <v>4252842</v>
      </c>
      <c r="J376">
        <v>204</v>
      </c>
      <c r="K376" s="1">
        <v>272</v>
      </c>
      <c r="L376" s="1">
        <v>52.88</v>
      </c>
      <c r="M376" s="1">
        <f>All_Data[[#This Row],[EUR Sales Amount]]-All_Data[[#This Row],[EUR Cost Amount]]</f>
        <v>219.12</v>
      </c>
      <c r="N376">
        <f>IF(All_Data[[#This Row],[Order Line Quantity]]&lt;0,1,0)</f>
        <v>0</v>
      </c>
      <c r="O376" s="1" t="str">
        <f>All_Data[[#This Row],[Tier2 Description]]&amp;All_Data[[#This Row],[Order No]]</f>
        <v>DECORATION CHARGES4252842</v>
      </c>
    </row>
    <row r="377" spans="1:15" x14ac:dyDescent="0.35">
      <c r="A377">
        <v>202001</v>
      </c>
      <c r="B377" t="str">
        <f>LEFT(All_Data[[#This Row],[Invoice (Year+Month)]],4)</f>
        <v>2020</v>
      </c>
      <c r="C377" t="str">
        <f>RIGHT(All_Data[[#This Row],[Invoice (Year+Month)]],2)</f>
        <v>01</v>
      </c>
      <c r="D377" t="s">
        <v>9</v>
      </c>
      <c r="E377">
        <v>6001409</v>
      </c>
      <c r="F377" t="s">
        <v>10</v>
      </c>
      <c r="G377" t="s">
        <v>26</v>
      </c>
      <c r="H377" t="s">
        <v>50</v>
      </c>
      <c r="I377">
        <v>4254048</v>
      </c>
      <c r="J377">
        <v>2</v>
      </c>
      <c r="K377" s="1">
        <v>7.38</v>
      </c>
      <c r="L377" s="1">
        <v>2.5</v>
      </c>
      <c r="M377" s="1">
        <f>All_Data[[#This Row],[EUR Sales Amount]]-All_Data[[#This Row],[EUR Cost Amount]]</f>
        <v>4.88</v>
      </c>
      <c r="N377">
        <f>IF(All_Data[[#This Row],[Order Line Quantity]]&lt;0,1,0)</f>
        <v>0</v>
      </c>
      <c r="O377" s="1" t="str">
        <f>All_Data[[#This Row],[Tier2 Description]]&amp;All_Data[[#This Row],[Order No]]</f>
        <v>OUTDOOR &amp; LEISURE4254048</v>
      </c>
    </row>
    <row r="378" spans="1:15" x14ac:dyDescent="0.35">
      <c r="A378">
        <v>202001</v>
      </c>
      <c r="B378" t="str">
        <f>LEFT(All_Data[[#This Row],[Invoice (Year+Month)]],4)</f>
        <v>2020</v>
      </c>
      <c r="C378" t="str">
        <f>RIGHT(All_Data[[#This Row],[Invoice (Year+Month)]],2)</f>
        <v>01</v>
      </c>
      <c r="D378" t="s">
        <v>9</v>
      </c>
      <c r="E378">
        <v>6001419</v>
      </c>
      <c r="F378" t="s">
        <v>10</v>
      </c>
      <c r="G378" t="s">
        <v>32</v>
      </c>
      <c r="H378" t="s">
        <v>49</v>
      </c>
      <c r="I378">
        <v>4252295</v>
      </c>
      <c r="J378">
        <v>200</v>
      </c>
      <c r="K378" s="1">
        <v>290</v>
      </c>
      <c r="L378" s="1">
        <v>121.82</v>
      </c>
      <c r="M378" s="1">
        <f>All_Data[[#This Row],[EUR Sales Amount]]-All_Data[[#This Row],[EUR Cost Amount]]</f>
        <v>168.18</v>
      </c>
      <c r="N378">
        <f>IF(All_Data[[#This Row],[Order Line Quantity]]&lt;0,1,0)</f>
        <v>0</v>
      </c>
      <c r="O378" s="1" t="str">
        <f>All_Data[[#This Row],[Tier2 Description]]&amp;All_Data[[#This Row],[Order No]]</f>
        <v>CERAMICS4252295</v>
      </c>
    </row>
    <row r="379" spans="1:15" x14ac:dyDescent="0.35">
      <c r="A379">
        <v>202001</v>
      </c>
      <c r="B379" t="str">
        <f>LEFT(All_Data[[#This Row],[Invoice (Year+Month)]],4)</f>
        <v>2020</v>
      </c>
      <c r="C379" t="str">
        <f>RIGHT(All_Data[[#This Row],[Invoice (Year+Month)]],2)</f>
        <v>01</v>
      </c>
      <c r="D379" t="s">
        <v>9</v>
      </c>
      <c r="E379">
        <v>6001419</v>
      </c>
      <c r="F379" t="s">
        <v>10</v>
      </c>
      <c r="G379" t="s">
        <v>13</v>
      </c>
      <c r="H379" t="s">
        <v>37</v>
      </c>
      <c r="I379">
        <v>4253262</v>
      </c>
      <c r="J379">
        <v>200</v>
      </c>
      <c r="K379" s="1">
        <v>84</v>
      </c>
      <c r="L379" s="1">
        <v>34.880000000000003</v>
      </c>
      <c r="M379" s="1">
        <f>All_Data[[#This Row],[EUR Sales Amount]]-All_Data[[#This Row],[EUR Cost Amount]]</f>
        <v>49.12</v>
      </c>
      <c r="N379">
        <f>IF(All_Data[[#This Row],[Order Line Quantity]]&lt;0,1,0)</f>
        <v>0</v>
      </c>
      <c r="O379" s="1" t="str">
        <f>All_Data[[#This Row],[Tier2 Description]]&amp;All_Data[[#This Row],[Order No]]</f>
        <v>GENERAL4253262</v>
      </c>
    </row>
    <row r="380" spans="1:15" x14ac:dyDescent="0.35">
      <c r="A380">
        <v>202001</v>
      </c>
      <c r="B380" t="str">
        <f>LEFT(All_Data[[#This Row],[Invoice (Year+Month)]],4)</f>
        <v>2020</v>
      </c>
      <c r="C380" t="str">
        <f>RIGHT(All_Data[[#This Row],[Invoice (Year+Month)]],2)</f>
        <v>01</v>
      </c>
      <c r="D380" t="s">
        <v>9</v>
      </c>
      <c r="E380">
        <v>6001419</v>
      </c>
      <c r="F380" t="s">
        <v>10</v>
      </c>
      <c r="G380" t="s">
        <v>13</v>
      </c>
      <c r="H380" t="s">
        <v>34</v>
      </c>
      <c r="I380">
        <v>4253568</v>
      </c>
      <c r="J380">
        <v>40</v>
      </c>
      <c r="K380" s="1">
        <v>25.6</v>
      </c>
      <c r="L380" s="1">
        <v>12.14</v>
      </c>
      <c r="M380" s="1">
        <f>All_Data[[#This Row],[EUR Sales Amount]]-All_Data[[#This Row],[EUR Cost Amount]]</f>
        <v>13.46</v>
      </c>
      <c r="N380">
        <f>IF(All_Data[[#This Row],[Order Line Quantity]]&lt;0,1,0)</f>
        <v>0</v>
      </c>
      <c r="O380" s="1" t="str">
        <f>All_Data[[#This Row],[Tier2 Description]]&amp;All_Data[[#This Row],[Order No]]</f>
        <v>STATIONERY4253568</v>
      </c>
    </row>
    <row r="381" spans="1:15" x14ac:dyDescent="0.35">
      <c r="A381">
        <v>202001</v>
      </c>
      <c r="B381" t="str">
        <f>LEFT(All_Data[[#This Row],[Invoice (Year+Month)]],4)</f>
        <v>2020</v>
      </c>
      <c r="C381" t="str">
        <f>RIGHT(All_Data[[#This Row],[Invoice (Year+Month)]],2)</f>
        <v>01</v>
      </c>
      <c r="D381" t="s">
        <v>9</v>
      </c>
      <c r="E381">
        <v>6001419</v>
      </c>
      <c r="F381" t="s">
        <v>10</v>
      </c>
      <c r="G381" t="s">
        <v>22</v>
      </c>
      <c r="H381" t="s">
        <v>35</v>
      </c>
      <c r="I381">
        <v>4252295</v>
      </c>
      <c r="J381">
        <v>406</v>
      </c>
      <c r="K381" s="1">
        <v>586</v>
      </c>
      <c r="L381" s="1">
        <v>63.44</v>
      </c>
      <c r="M381" s="1">
        <f>All_Data[[#This Row],[EUR Sales Amount]]-All_Data[[#This Row],[EUR Cost Amount]]</f>
        <v>522.55999999999995</v>
      </c>
      <c r="N381">
        <f>IF(All_Data[[#This Row],[Order Line Quantity]]&lt;0,1,0)</f>
        <v>0</v>
      </c>
      <c r="O381" s="1" t="str">
        <f>All_Data[[#This Row],[Tier2 Description]]&amp;All_Data[[#This Row],[Order No]]</f>
        <v>DECORATION CHARGES4252295</v>
      </c>
    </row>
    <row r="382" spans="1:15" x14ac:dyDescent="0.35">
      <c r="A382">
        <v>202001</v>
      </c>
      <c r="B382" t="str">
        <f>LEFT(All_Data[[#This Row],[Invoice (Year+Month)]],4)</f>
        <v>2020</v>
      </c>
      <c r="C382" t="str">
        <f>RIGHT(All_Data[[#This Row],[Invoice (Year+Month)]],2)</f>
        <v>01</v>
      </c>
      <c r="D382" t="s">
        <v>9</v>
      </c>
      <c r="E382">
        <v>6001419</v>
      </c>
      <c r="F382" t="s">
        <v>10</v>
      </c>
      <c r="G382" t="s">
        <v>22</v>
      </c>
      <c r="H382" t="s">
        <v>35</v>
      </c>
      <c r="I382">
        <v>4253262</v>
      </c>
      <c r="J382">
        <v>202</v>
      </c>
      <c r="K382" s="1">
        <v>172</v>
      </c>
      <c r="L382" s="1">
        <v>23.58</v>
      </c>
      <c r="M382" s="1">
        <f>All_Data[[#This Row],[EUR Sales Amount]]-All_Data[[#This Row],[EUR Cost Amount]]</f>
        <v>148.42000000000002</v>
      </c>
      <c r="N382">
        <f>IF(All_Data[[#This Row],[Order Line Quantity]]&lt;0,1,0)</f>
        <v>0</v>
      </c>
      <c r="O382" s="1" t="str">
        <f>All_Data[[#This Row],[Tier2 Description]]&amp;All_Data[[#This Row],[Order No]]</f>
        <v>DECORATION CHARGES4253262</v>
      </c>
    </row>
    <row r="383" spans="1:15" x14ac:dyDescent="0.35">
      <c r="A383">
        <v>202001</v>
      </c>
      <c r="B383" t="str">
        <f>LEFT(All_Data[[#This Row],[Invoice (Year+Month)]],4)</f>
        <v>2020</v>
      </c>
      <c r="C383" t="str">
        <f>RIGHT(All_Data[[#This Row],[Invoice (Year+Month)]],2)</f>
        <v>01</v>
      </c>
      <c r="D383" t="s">
        <v>9</v>
      </c>
      <c r="E383">
        <v>6001433</v>
      </c>
      <c r="F383" t="s">
        <v>17</v>
      </c>
      <c r="G383" t="s">
        <v>32</v>
      </c>
      <c r="H383" t="s">
        <v>51</v>
      </c>
      <c r="I383">
        <v>4253924</v>
      </c>
      <c r="J383">
        <v>640</v>
      </c>
      <c r="K383" s="1">
        <v>864</v>
      </c>
      <c r="L383" s="1">
        <v>664.58</v>
      </c>
      <c r="M383" s="1">
        <f>All_Data[[#This Row],[EUR Sales Amount]]-All_Data[[#This Row],[EUR Cost Amount]]</f>
        <v>199.41999999999996</v>
      </c>
      <c r="N383">
        <f>IF(All_Data[[#This Row],[Order Line Quantity]]&lt;0,1,0)</f>
        <v>0</v>
      </c>
      <c r="O383" s="1" t="str">
        <f>All_Data[[#This Row],[Tier2 Description]]&amp;All_Data[[#This Row],[Order No]]</f>
        <v>MUGS &amp; TUMBLERS4253924</v>
      </c>
    </row>
    <row r="384" spans="1:15" x14ac:dyDescent="0.35">
      <c r="A384">
        <v>202001</v>
      </c>
      <c r="B384" t="str">
        <f>LEFT(All_Data[[#This Row],[Invoice (Year+Month)]],4)</f>
        <v>2020</v>
      </c>
      <c r="C384" t="str">
        <f>RIGHT(All_Data[[#This Row],[Invoice (Year+Month)]],2)</f>
        <v>01</v>
      </c>
      <c r="D384" t="s">
        <v>9</v>
      </c>
      <c r="E384">
        <v>6001433</v>
      </c>
      <c r="F384" t="s">
        <v>17</v>
      </c>
      <c r="G384" t="s">
        <v>48</v>
      </c>
      <c r="H384" t="s">
        <v>48</v>
      </c>
      <c r="I384">
        <v>4254194</v>
      </c>
      <c r="J384">
        <v>2</v>
      </c>
      <c r="K384" s="1">
        <v>5.28</v>
      </c>
      <c r="L384" s="1">
        <v>1.78</v>
      </c>
      <c r="M384" s="1">
        <f>All_Data[[#This Row],[EUR Sales Amount]]-All_Data[[#This Row],[EUR Cost Amount]]</f>
        <v>3.5</v>
      </c>
      <c r="N384">
        <f>IF(All_Data[[#This Row],[Order Line Quantity]]&lt;0,1,0)</f>
        <v>0</v>
      </c>
      <c r="O384" s="1" t="str">
        <f>All_Data[[#This Row],[Tier2 Description]]&amp;All_Data[[#This Row],[Order No]]</f>
        <v>HEADWEAR4254194</v>
      </c>
    </row>
    <row r="385" spans="1:15" x14ac:dyDescent="0.35">
      <c r="A385">
        <v>202001</v>
      </c>
      <c r="B385" t="str">
        <f>LEFT(All_Data[[#This Row],[Invoice (Year+Month)]],4)</f>
        <v>2020</v>
      </c>
      <c r="C385" t="str">
        <f>RIGHT(All_Data[[#This Row],[Invoice (Year+Month)]],2)</f>
        <v>01</v>
      </c>
      <c r="D385" t="s">
        <v>9</v>
      </c>
      <c r="E385">
        <v>6001433</v>
      </c>
      <c r="F385" t="s">
        <v>17</v>
      </c>
      <c r="G385" t="s">
        <v>13</v>
      </c>
      <c r="H385" t="s">
        <v>16</v>
      </c>
      <c r="I385">
        <v>4246508</v>
      </c>
      <c r="J385">
        <v>2000</v>
      </c>
      <c r="K385" s="1">
        <v>420</v>
      </c>
      <c r="L385" s="1">
        <v>219.22</v>
      </c>
      <c r="M385" s="1">
        <f>All_Data[[#This Row],[EUR Sales Amount]]-All_Data[[#This Row],[EUR Cost Amount]]</f>
        <v>200.78</v>
      </c>
      <c r="N385">
        <f>IF(All_Data[[#This Row],[Order Line Quantity]]&lt;0,1,0)</f>
        <v>0</v>
      </c>
      <c r="O385" s="1" t="str">
        <f>All_Data[[#This Row],[Tier2 Description]]&amp;All_Data[[#This Row],[Order No]]</f>
        <v>WRITING4246508</v>
      </c>
    </row>
    <row r="386" spans="1:15" x14ac:dyDescent="0.35">
      <c r="A386">
        <v>202001</v>
      </c>
      <c r="B386" t="str">
        <f>LEFT(All_Data[[#This Row],[Invoice (Year+Month)]],4)</f>
        <v>2020</v>
      </c>
      <c r="C386" t="str">
        <f>RIGHT(All_Data[[#This Row],[Invoice (Year+Month)]],2)</f>
        <v>01</v>
      </c>
      <c r="D386" t="s">
        <v>9</v>
      </c>
      <c r="E386">
        <v>6001433</v>
      </c>
      <c r="F386" t="s">
        <v>17</v>
      </c>
      <c r="G386" t="s">
        <v>26</v>
      </c>
      <c r="H386" t="s">
        <v>50</v>
      </c>
      <c r="I386">
        <v>4254194</v>
      </c>
      <c r="J386">
        <v>2</v>
      </c>
      <c r="K386" s="1">
        <v>1.6</v>
      </c>
      <c r="L386" s="1">
        <v>0.52</v>
      </c>
      <c r="M386" s="1">
        <f>All_Data[[#This Row],[EUR Sales Amount]]-All_Data[[#This Row],[EUR Cost Amount]]</f>
        <v>1.08</v>
      </c>
      <c r="N386">
        <f>IF(All_Data[[#This Row],[Order Line Quantity]]&lt;0,1,0)</f>
        <v>0</v>
      </c>
      <c r="O386" s="1" t="str">
        <f>All_Data[[#This Row],[Tier2 Description]]&amp;All_Data[[#This Row],[Order No]]</f>
        <v>OUTDOOR &amp; LEISURE4254194</v>
      </c>
    </row>
    <row r="387" spans="1:15" x14ac:dyDescent="0.35">
      <c r="A387">
        <v>202001</v>
      </c>
      <c r="B387" t="str">
        <f>LEFT(All_Data[[#This Row],[Invoice (Year+Month)]],4)</f>
        <v>2020</v>
      </c>
      <c r="C387" t="str">
        <f>RIGHT(All_Data[[#This Row],[Invoice (Year+Month)]],2)</f>
        <v>01</v>
      </c>
      <c r="D387" t="s">
        <v>9</v>
      </c>
      <c r="E387">
        <v>6001433</v>
      </c>
      <c r="F387" t="s">
        <v>17</v>
      </c>
      <c r="G387" t="s">
        <v>22</v>
      </c>
      <c r="H387" t="s">
        <v>35</v>
      </c>
      <c r="I387">
        <v>4246508</v>
      </c>
      <c r="J387">
        <v>2002</v>
      </c>
      <c r="K387" s="1">
        <v>350</v>
      </c>
      <c r="L387" s="1">
        <v>37.880000000000003</v>
      </c>
      <c r="M387" s="1">
        <f>All_Data[[#This Row],[EUR Sales Amount]]-All_Data[[#This Row],[EUR Cost Amount]]</f>
        <v>312.12</v>
      </c>
      <c r="N387">
        <f>IF(All_Data[[#This Row],[Order Line Quantity]]&lt;0,1,0)</f>
        <v>0</v>
      </c>
      <c r="O387" s="1" t="str">
        <f>All_Data[[#This Row],[Tier2 Description]]&amp;All_Data[[#This Row],[Order No]]</f>
        <v>DECORATION CHARGES4246508</v>
      </c>
    </row>
    <row r="388" spans="1:15" x14ac:dyDescent="0.35">
      <c r="A388">
        <v>202001</v>
      </c>
      <c r="B388" t="str">
        <f>LEFT(All_Data[[#This Row],[Invoice (Year+Month)]],4)</f>
        <v>2020</v>
      </c>
      <c r="C388" t="str">
        <f>RIGHT(All_Data[[#This Row],[Invoice (Year+Month)]],2)</f>
        <v>01</v>
      </c>
      <c r="D388" t="s">
        <v>9</v>
      </c>
      <c r="E388">
        <v>6001433</v>
      </c>
      <c r="F388" t="s">
        <v>17</v>
      </c>
      <c r="G388" t="s">
        <v>22</v>
      </c>
      <c r="H388" t="s">
        <v>35</v>
      </c>
      <c r="I388">
        <v>4249809</v>
      </c>
      <c r="J388">
        <v>302</v>
      </c>
      <c r="K388" s="1">
        <v>142</v>
      </c>
      <c r="L388" s="1">
        <v>20.88</v>
      </c>
      <c r="M388" s="1">
        <f>All_Data[[#This Row],[EUR Sales Amount]]-All_Data[[#This Row],[EUR Cost Amount]]</f>
        <v>121.12</v>
      </c>
      <c r="N388">
        <f>IF(All_Data[[#This Row],[Order Line Quantity]]&lt;0,1,0)</f>
        <v>0</v>
      </c>
      <c r="O388" s="1" t="str">
        <f>All_Data[[#This Row],[Tier2 Description]]&amp;All_Data[[#This Row],[Order No]]</f>
        <v>DECORATION CHARGES4249809</v>
      </c>
    </row>
    <row r="389" spans="1:15" x14ac:dyDescent="0.35">
      <c r="A389">
        <v>202001</v>
      </c>
      <c r="B389" t="str">
        <f>LEFT(All_Data[[#This Row],[Invoice (Year+Month)]],4)</f>
        <v>2020</v>
      </c>
      <c r="C389" t="str">
        <f>RIGHT(All_Data[[#This Row],[Invoice (Year+Month)]],2)</f>
        <v>01</v>
      </c>
      <c r="D389" t="s">
        <v>9</v>
      </c>
      <c r="E389">
        <v>6001433</v>
      </c>
      <c r="F389" t="s">
        <v>17</v>
      </c>
      <c r="G389" t="s">
        <v>22</v>
      </c>
      <c r="H389" t="s">
        <v>35</v>
      </c>
      <c r="I389">
        <v>4253924</v>
      </c>
      <c r="J389">
        <v>642</v>
      </c>
      <c r="K389" s="1">
        <v>127.6</v>
      </c>
      <c r="L389" s="1">
        <v>21.86</v>
      </c>
      <c r="M389" s="1">
        <f>All_Data[[#This Row],[EUR Sales Amount]]-All_Data[[#This Row],[EUR Cost Amount]]</f>
        <v>105.74</v>
      </c>
      <c r="N389">
        <f>IF(All_Data[[#This Row],[Order Line Quantity]]&lt;0,1,0)</f>
        <v>0</v>
      </c>
      <c r="O389" s="1" t="str">
        <f>All_Data[[#This Row],[Tier2 Description]]&amp;All_Data[[#This Row],[Order No]]</f>
        <v>DECORATION CHARGES4253924</v>
      </c>
    </row>
    <row r="390" spans="1:15" x14ac:dyDescent="0.35">
      <c r="A390">
        <v>202001</v>
      </c>
      <c r="B390" t="str">
        <f>LEFT(All_Data[[#This Row],[Invoice (Year+Month)]],4)</f>
        <v>2020</v>
      </c>
      <c r="C390" t="str">
        <f>RIGHT(All_Data[[#This Row],[Invoice (Year+Month)]],2)</f>
        <v>01</v>
      </c>
      <c r="D390" t="s">
        <v>9</v>
      </c>
      <c r="E390">
        <v>6001433</v>
      </c>
      <c r="F390" t="s">
        <v>17</v>
      </c>
      <c r="G390" t="s">
        <v>29</v>
      </c>
      <c r="H390" t="s">
        <v>31</v>
      </c>
      <c r="I390">
        <v>4249809</v>
      </c>
      <c r="J390">
        <v>300</v>
      </c>
      <c r="K390" s="1">
        <v>1518</v>
      </c>
      <c r="L390" s="1">
        <v>719.76</v>
      </c>
      <c r="M390" s="1">
        <f>All_Data[[#This Row],[EUR Sales Amount]]-All_Data[[#This Row],[EUR Cost Amount]]</f>
        <v>798.24</v>
      </c>
      <c r="N390">
        <f>IF(All_Data[[#This Row],[Order Line Quantity]]&lt;0,1,0)</f>
        <v>0</v>
      </c>
      <c r="O390" s="1" t="str">
        <f>All_Data[[#This Row],[Tier2 Description]]&amp;All_Data[[#This Row],[Order No]]</f>
        <v>POWER4249809</v>
      </c>
    </row>
    <row r="391" spans="1:15" x14ac:dyDescent="0.35">
      <c r="A391">
        <v>202001</v>
      </c>
      <c r="B391" t="str">
        <f>LEFT(All_Data[[#This Row],[Invoice (Year+Month)]],4)</f>
        <v>2020</v>
      </c>
      <c r="C391" t="str">
        <f>RIGHT(All_Data[[#This Row],[Invoice (Year+Month)]],2)</f>
        <v>01</v>
      </c>
      <c r="D391" t="s">
        <v>9</v>
      </c>
      <c r="E391">
        <v>6001441</v>
      </c>
      <c r="F391" t="s">
        <v>10</v>
      </c>
      <c r="G391" t="s">
        <v>13</v>
      </c>
      <c r="H391" t="s">
        <v>16</v>
      </c>
      <c r="I391">
        <v>4252968</v>
      </c>
      <c r="J391">
        <v>4000</v>
      </c>
      <c r="K391" s="1">
        <v>440</v>
      </c>
      <c r="L391" s="1">
        <v>228.34</v>
      </c>
      <c r="M391" s="1">
        <f>All_Data[[#This Row],[EUR Sales Amount]]-All_Data[[#This Row],[EUR Cost Amount]]</f>
        <v>211.66</v>
      </c>
      <c r="N391">
        <f>IF(All_Data[[#This Row],[Order Line Quantity]]&lt;0,1,0)</f>
        <v>0</v>
      </c>
      <c r="O391" s="1" t="str">
        <f>All_Data[[#This Row],[Tier2 Description]]&amp;All_Data[[#This Row],[Order No]]</f>
        <v>WRITING4252968</v>
      </c>
    </row>
    <row r="392" spans="1:15" x14ac:dyDescent="0.35">
      <c r="A392">
        <v>202001</v>
      </c>
      <c r="B392" t="str">
        <f>LEFT(All_Data[[#This Row],[Invoice (Year+Month)]],4)</f>
        <v>2020</v>
      </c>
      <c r="C392" t="str">
        <f>RIGHT(All_Data[[#This Row],[Invoice (Year+Month)]],2)</f>
        <v>01</v>
      </c>
      <c r="D392" t="s">
        <v>9</v>
      </c>
      <c r="E392">
        <v>6001441</v>
      </c>
      <c r="F392" t="s">
        <v>10</v>
      </c>
      <c r="G392" t="s">
        <v>22</v>
      </c>
      <c r="H392" t="s">
        <v>35</v>
      </c>
      <c r="I392">
        <v>4252968</v>
      </c>
      <c r="J392">
        <v>4004</v>
      </c>
      <c r="K392" s="1">
        <v>800</v>
      </c>
      <c r="L392" s="1">
        <v>75.760000000000005</v>
      </c>
      <c r="M392" s="1">
        <f>All_Data[[#This Row],[EUR Sales Amount]]-All_Data[[#This Row],[EUR Cost Amount]]</f>
        <v>724.24</v>
      </c>
      <c r="N392">
        <f>IF(All_Data[[#This Row],[Order Line Quantity]]&lt;0,1,0)</f>
        <v>0</v>
      </c>
      <c r="O392" s="1" t="str">
        <f>All_Data[[#This Row],[Tier2 Description]]&amp;All_Data[[#This Row],[Order No]]</f>
        <v>DECORATION CHARGES4252968</v>
      </c>
    </row>
    <row r="393" spans="1:15" x14ac:dyDescent="0.35">
      <c r="A393">
        <v>202001</v>
      </c>
      <c r="B393" t="str">
        <f>LEFT(All_Data[[#This Row],[Invoice (Year+Month)]],4)</f>
        <v>2020</v>
      </c>
      <c r="C393" t="str">
        <f>RIGHT(All_Data[[#This Row],[Invoice (Year+Month)]],2)</f>
        <v>01</v>
      </c>
      <c r="D393" t="s">
        <v>9</v>
      </c>
      <c r="E393">
        <v>6001467</v>
      </c>
      <c r="F393" t="s">
        <v>10</v>
      </c>
      <c r="G393" t="s">
        <v>26</v>
      </c>
      <c r="H393" t="s">
        <v>44</v>
      </c>
      <c r="I393">
        <v>4249580</v>
      </c>
      <c r="J393">
        <v>10000</v>
      </c>
      <c r="K393" s="1">
        <v>1800</v>
      </c>
      <c r="L393" s="1">
        <v>1088.02</v>
      </c>
      <c r="M393" s="1">
        <f>All_Data[[#This Row],[EUR Sales Amount]]-All_Data[[#This Row],[EUR Cost Amount]]</f>
        <v>711.98</v>
      </c>
      <c r="N393">
        <f>IF(All_Data[[#This Row],[Order Line Quantity]]&lt;0,1,0)</f>
        <v>0</v>
      </c>
      <c r="O393" s="1" t="str">
        <f>All_Data[[#This Row],[Tier2 Description]]&amp;All_Data[[#This Row],[Order No]]</f>
        <v>HBA4249580</v>
      </c>
    </row>
    <row r="394" spans="1:15" x14ac:dyDescent="0.35">
      <c r="A394">
        <v>202001</v>
      </c>
      <c r="B394" t="str">
        <f>LEFT(All_Data[[#This Row],[Invoice (Year+Month)]],4)</f>
        <v>2020</v>
      </c>
      <c r="C394" t="str">
        <f>RIGHT(All_Data[[#This Row],[Invoice (Year+Month)]],2)</f>
        <v>01</v>
      </c>
      <c r="D394" t="s">
        <v>9</v>
      </c>
      <c r="E394">
        <v>6001467</v>
      </c>
      <c r="F394" t="s">
        <v>10</v>
      </c>
      <c r="G394" t="s">
        <v>22</v>
      </c>
      <c r="H394" t="s">
        <v>35</v>
      </c>
      <c r="I394">
        <v>4249580</v>
      </c>
      <c r="J394">
        <v>10004</v>
      </c>
      <c r="K394" s="1">
        <v>2040</v>
      </c>
      <c r="L394" s="1">
        <v>135.76</v>
      </c>
      <c r="M394" s="1">
        <f>All_Data[[#This Row],[EUR Sales Amount]]-All_Data[[#This Row],[EUR Cost Amount]]</f>
        <v>1904.24</v>
      </c>
      <c r="N394">
        <f>IF(All_Data[[#This Row],[Order Line Quantity]]&lt;0,1,0)</f>
        <v>0</v>
      </c>
      <c r="O394" s="1" t="str">
        <f>All_Data[[#This Row],[Tier2 Description]]&amp;All_Data[[#This Row],[Order No]]</f>
        <v>DECORATION CHARGES4249580</v>
      </c>
    </row>
    <row r="395" spans="1:15" x14ac:dyDescent="0.35">
      <c r="A395">
        <v>202001</v>
      </c>
      <c r="B395" t="str">
        <f>LEFT(All_Data[[#This Row],[Invoice (Year+Month)]],4)</f>
        <v>2020</v>
      </c>
      <c r="C395" t="str">
        <f>RIGHT(All_Data[[#This Row],[Invoice (Year+Month)]],2)</f>
        <v>01</v>
      </c>
      <c r="D395" t="s">
        <v>9</v>
      </c>
      <c r="E395">
        <v>6001479</v>
      </c>
      <c r="F395" t="s">
        <v>17</v>
      </c>
      <c r="G395" t="s">
        <v>32</v>
      </c>
      <c r="H395" t="s">
        <v>55</v>
      </c>
      <c r="I395">
        <v>4259775</v>
      </c>
      <c r="J395">
        <v>1000</v>
      </c>
      <c r="K395" s="1">
        <v>1630</v>
      </c>
      <c r="L395" s="1">
        <v>720.48</v>
      </c>
      <c r="M395" s="1">
        <f>All_Data[[#This Row],[EUR Sales Amount]]-All_Data[[#This Row],[EUR Cost Amount]]</f>
        <v>909.52</v>
      </c>
      <c r="N395">
        <f>IF(All_Data[[#This Row],[Order Line Quantity]]&lt;0,1,0)</f>
        <v>0</v>
      </c>
      <c r="O395" s="1" t="str">
        <f>All_Data[[#This Row],[Tier2 Description]]&amp;All_Data[[#This Row],[Order No]]</f>
        <v>SPECIALTIES &amp; PACKAGING4259775</v>
      </c>
    </row>
    <row r="396" spans="1:15" x14ac:dyDescent="0.35">
      <c r="A396">
        <v>202001</v>
      </c>
      <c r="B396" t="str">
        <f>LEFT(All_Data[[#This Row],[Invoice (Year+Month)]],4)</f>
        <v>2020</v>
      </c>
      <c r="C396" t="str">
        <f>RIGHT(All_Data[[#This Row],[Invoice (Year+Month)]],2)</f>
        <v>01</v>
      </c>
      <c r="D396" t="s">
        <v>9</v>
      </c>
      <c r="E396">
        <v>6001479</v>
      </c>
      <c r="F396" t="s">
        <v>17</v>
      </c>
      <c r="G396" t="s">
        <v>22</v>
      </c>
      <c r="H396" t="s">
        <v>23</v>
      </c>
      <c r="I396">
        <v>4252615</v>
      </c>
      <c r="J396">
        <v>2</v>
      </c>
      <c r="K396" s="1">
        <v>0</v>
      </c>
      <c r="L396" s="1">
        <v>12</v>
      </c>
      <c r="M396" s="1">
        <f>All_Data[[#This Row],[EUR Sales Amount]]-All_Data[[#This Row],[EUR Cost Amount]]</f>
        <v>-12</v>
      </c>
      <c r="N396">
        <f>IF(All_Data[[#This Row],[Order Line Quantity]]&lt;0,1,0)</f>
        <v>0</v>
      </c>
      <c r="O396" s="1" t="str">
        <f>All_Data[[#This Row],[Tier2 Description]]&amp;All_Data[[#This Row],[Order No]]</f>
        <v>CATALOGUES4252615</v>
      </c>
    </row>
    <row r="397" spans="1:15" x14ac:dyDescent="0.35">
      <c r="A397">
        <v>202001</v>
      </c>
      <c r="B397" t="str">
        <f>LEFT(All_Data[[#This Row],[Invoice (Year+Month)]],4)</f>
        <v>2020</v>
      </c>
      <c r="C397" t="str">
        <f>RIGHT(All_Data[[#This Row],[Invoice (Year+Month)]],2)</f>
        <v>01</v>
      </c>
      <c r="D397" t="s">
        <v>9</v>
      </c>
      <c r="E397">
        <v>6001479</v>
      </c>
      <c r="F397" t="s">
        <v>17</v>
      </c>
      <c r="G397" t="s">
        <v>22</v>
      </c>
      <c r="H397" t="s">
        <v>35</v>
      </c>
      <c r="I397">
        <v>4259775</v>
      </c>
      <c r="J397">
        <v>1006</v>
      </c>
      <c r="K397" s="1">
        <v>690</v>
      </c>
      <c r="L397" s="1">
        <v>63.64</v>
      </c>
      <c r="M397" s="1">
        <f>All_Data[[#This Row],[EUR Sales Amount]]-All_Data[[#This Row],[EUR Cost Amount]]</f>
        <v>626.36</v>
      </c>
      <c r="N397">
        <f>IF(All_Data[[#This Row],[Order Line Quantity]]&lt;0,1,0)</f>
        <v>0</v>
      </c>
      <c r="O397" s="1" t="str">
        <f>All_Data[[#This Row],[Tier2 Description]]&amp;All_Data[[#This Row],[Order No]]</f>
        <v>DECORATION CHARGES4259775</v>
      </c>
    </row>
    <row r="398" spans="1:15" x14ac:dyDescent="0.35">
      <c r="A398">
        <v>202001</v>
      </c>
      <c r="B398" t="str">
        <f>LEFT(All_Data[[#This Row],[Invoice (Year+Month)]],4)</f>
        <v>2020</v>
      </c>
      <c r="C398" t="str">
        <f>RIGHT(All_Data[[#This Row],[Invoice (Year+Month)]],2)</f>
        <v>01</v>
      </c>
      <c r="D398" t="s">
        <v>9</v>
      </c>
      <c r="E398">
        <v>6001499</v>
      </c>
      <c r="F398" t="s">
        <v>17</v>
      </c>
      <c r="G398" t="s">
        <v>32</v>
      </c>
      <c r="H398" t="s">
        <v>51</v>
      </c>
      <c r="I398">
        <v>4248331</v>
      </c>
      <c r="J398">
        <v>5164</v>
      </c>
      <c r="K398" s="1">
        <v>6971.4</v>
      </c>
      <c r="L398" s="1">
        <v>2439</v>
      </c>
      <c r="M398" s="1">
        <f>All_Data[[#This Row],[EUR Sales Amount]]-All_Data[[#This Row],[EUR Cost Amount]]</f>
        <v>4532.3999999999996</v>
      </c>
      <c r="N398">
        <f>IF(All_Data[[#This Row],[Order Line Quantity]]&lt;0,1,0)</f>
        <v>0</v>
      </c>
      <c r="O398" s="1" t="str">
        <f>All_Data[[#This Row],[Tier2 Description]]&amp;All_Data[[#This Row],[Order No]]</f>
        <v>MUGS &amp; TUMBLERS4248331</v>
      </c>
    </row>
    <row r="399" spans="1:15" x14ac:dyDescent="0.35">
      <c r="A399">
        <v>202001</v>
      </c>
      <c r="B399" t="str">
        <f>LEFT(All_Data[[#This Row],[Invoice (Year+Month)]],4)</f>
        <v>2020</v>
      </c>
      <c r="C399" t="str">
        <f>RIGHT(All_Data[[#This Row],[Invoice (Year+Month)]],2)</f>
        <v>01</v>
      </c>
      <c r="D399" t="s">
        <v>9</v>
      </c>
      <c r="E399">
        <v>6001499</v>
      </c>
      <c r="F399" t="s">
        <v>17</v>
      </c>
      <c r="G399" t="s">
        <v>13</v>
      </c>
      <c r="H399" t="s">
        <v>16</v>
      </c>
      <c r="I399">
        <v>4248321</v>
      </c>
      <c r="J399">
        <v>3010</v>
      </c>
      <c r="K399" s="1">
        <v>3642.1</v>
      </c>
      <c r="L399" s="1">
        <v>1493.58</v>
      </c>
      <c r="M399" s="1">
        <f>All_Data[[#This Row],[EUR Sales Amount]]-All_Data[[#This Row],[EUR Cost Amount]]</f>
        <v>2148.52</v>
      </c>
      <c r="N399">
        <f>IF(All_Data[[#This Row],[Order Line Quantity]]&lt;0,1,0)</f>
        <v>0</v>
      </c>
      <c r="O399" s="1" t="str">
        <f>All_Data[[#This Row],[Tier2 Description]]&amp;All_Data[[#This Row],[Order No]]</f>
        <v>WRITING4248321</v>
      </c>
    </row>
    <row r="400" spans="1:15" x14ac:dyDescent="0.35">
      <c r="A400">
        <v>202001</v>
      </c>
      <c r="B400" t="str">
        <f>LEFT(All_Data[[#This Row],[Invoice (Year+Month)]],4)</f>
        <v>2020</v>
      </c>
      <c r="C400" t="str">
        <f>RIGHT(All_Data[[#This Row],[Invoice (Year+Month)]],2)</f>
        <v>01</v>
      </c>
      <c r="D400" t="s">
        <v>9</v>
      </c>
      <c r="E400">
        <v>6001499</v>
      </c>
      <c r="F400" t="s">
        <v>17</v>
      </c>
      <c r="G400" t="s">
        <v>22</v>
      </c>
      <c r="H400" t="s">
        <v>23</v>
      </c>
      <c r="I400">
        <v>4216070</v>
      </c>
      <c r="J400">
        <v>996</v>
      </c>
      <c r="K400" s="1">
        <v>1942.2</v>
      </c>
      <c r="L400" s="1">
        <v>956.16</v>
      </c>
      <c r="M400" s="1">
        <f>All_Data[[#This Row],[EUR Sales Amount]]-All_Data[[#This Row],[EUR Cost Amount]]</f>
        <v>986.04000000000008</v>
      </c>
      <c r="N400">
        <f>IF(All_Data[[#This Row],[Order Line Quantity]]&lt;0,1,0)</f>
        <v>0</v>
      </c>
      <c r="O400" s="1" t="str">
        <f>All_Data[[#This Row],[Tier2 Description]]&amp;All_Data[[#This Row],[Order No]]</f>
        <v>CATALOGUES4216070</v>
      </c>
    </row>
    <row r="401" spans="1:15" x14ac:dyDescent="0.35">
      <c r="A401">
        <v>202001</v>
      </c>
      <c r="B401" t="str">
        <f>LEFT(All_Data[[#This Row],[Invoice (Year+Month)]],4)</f>
        <v>2020</v>
      </c>
      <c r="C401" t="str">
        <f>RIGHT(All_Data[[#This Row],[Invoice (Year+Month)]],2)</f>
        <v>01</v>
      </c>
      <c r="D401" t="s">
        <v>9</v>
      </c>
      <c r="E401">
        <v>6001499</v>
      </c>
      <c r="F401" t="s">
        <v>17</v>
      </c>
      <c r="G401" t="s">
        <v>22</v>
      </c>
      <c r="H401" t="s">
        <v>35</v>
      </c>
      <c r="I401">
        <v>4248321</v>
      </c>
      <c r="J401">
        <v>3012</v>
      </c>
      <c r="K401" s="1">
        <v>581.70000000000005</v>
      </c>
      <c r="L401" s="1">
        <v>47.98</v>
      </c>
      <c r="M401" s="1">
        <f>All_Data[[#This Row],[EUR Sales Amount]]-All_Data[[#This Row],[EUR Cost Amount]]</f>
        <v>533.72</v>
      </c>
      <c r="N401">
        <f>IF(All_Data[[#This Row],[Order Line Quantity]]&lt;0,1,0)</f>
        <v>0</v>
      </c>
      <c r="O401" s="1" t="str">
        <f>All_Data[[#This Row],[Tier2 Description]]&amp;All_Data[[#This Row],[Order No]]</f>
        <v>DECORATION CHARGES4248321</v>
      </c>
    </row>
    <row r="402" spans="1:15" x14ac:dyDescent="0.35">
      <c r="A402">
        <v>202001</v>
      </c>
      <c r="B402" t="str">
        <f>LEFT(All_Data[[#This Row],[Invoice (Year+Month)]],4)</f>
        <v>2020</v>
      </c>
      <c r="C402" t="str">
        <f>RIGHT(All_Data[[#This Row],[Invoice (Year+Month)]],2)</f>
        <v>01</v>
      </c>
      <c r="D402" t="s">
        <v>9</v>
      </c>
      <c r="E402">
        <v>6001499</v>
      </c>
      <c r="F402" t="s">
        <v>17</v>
      </c>
      <c r="G402" t="s">
        <v>22</v>
      </c>
      <c r="H402" t="s">
        <v>35</v>
      </c>
      <c r="I402">
        <v>4248331</v>
      </c>
      <c r="J402">
        <v>5166</v>
      </c>
      <c r="K402" s="1">
        <v>844.6</v>
      </c>
      <c r="L402" s="1">
        <v>72.819999999999993</v>
      </c>
      <c r="M402" s="1">
        <f>All_Data[[#This Row],[EUR Sales Amount]]-All_Data[[#This Row],[EUR Cost Amount]]</f>
        <v>771.78</v>
      </c>
      <c r="N402">
        <f>IF(All_Data[[#This Row],[Order Line Quantity]]&lt;0,1,0)</f>
        <v>0</v>
      </c>
      <c r="O402" s="1" t="str">
        <f>All_Data[[#This Row],[Tier2 Description]]&amp;All_Data[[#This Row],[Order No]]</f>
        <v>DECORATION CHARGES4248331</v>
      </c>
    </row>
    <row r="403" spans="1:15" x14ac:dyDescent="0.35">
      <c r="A403">
        <v>202001</v>
      </c>
      <c r="B403" t="str">
        <f>LEFT(All_Data[[#This Row],[Invoice (Year+Month)]],4)</f>
        <v>2020</v>
      </c>
      <c r="C403" t="str">
        <f>RIGHT(All_Data[[#This Row],[Invoice (Year+Month)]],2)</f>
        <v>01</v>
      </c>
      <c r="D403" t="s">
        <v>9</v>
      </c>
      <c r="E403">
        <v>6001499</v>
      </c>
      <c r="F403" t="s">
        <v>17</v>
      </c>
      <c r="G403" t="s">
        <v>29</v>
      </c>
      <c r="H403" t="s">
        <v>52</v>
      </c>
      <c r="I403">
        <v>4252222</v>
      </c>
      <c r="J403">
        <v>50</v>
      </c>
      <c r="K403" s="1">
        <v>11.5</v>
      </c>
      <c r="L403" s="1">
        <v>4.3</v>
      </c>
      <c r="M403" s="1">
        <f>All_Data[[#This Row],[EUR Sales Amount]]-All_Data[[#This Row],[EUR Cost Amount]]</f>
        <v>7.2</v>
      </c>
      <c r="N403">
        <f>IF(All_Data[[#This Row],[Order Line Quantity]]&lt;0,1,0)</f>
        <v>0</v>
      </c>
      <c r="O403" s="1" t="str">
        <f>All_Data[[#This Row],[Tier2 Description]]&amp;All_Data[[#This Row],[Order No]]</f>
        <v>GENERAL TECH4252222</v>
      </c>
    </row>
    <row r="404" spans="1:15" x14ac:dyDescent="0.35">
      <c r="A404">
        <v>202001</v>
      </c>
      <c r="B404" t="str">
        <f>LEFT(All_Data[[#This Row],[Invoice (Year+Month)]],4)</f>
        <v>2020</v>
      </c>
      <c r="C404" t="str">
        <f>RIGHT(All_Data[[#This Row],[Invoice (Year+Month)]],2)</f>
        <v>01</v>
      </c>
      <c r="D404" t="s">
        <v>9</v>
      </c>
      <c r="E404">
        <v>6001516</v>
      </c>
      <c r="F404" t="s">
        <v>17</v>
      </c>
      <c r="G404" t="s">
        <v>32</v>
      </c>
      <c r="H404" t="s">
        <v>49</v>
      </c>
      <c r="I404">
        <v>4257663</v>
      </c>
      <c r="J404">
        <v>10</v>
      </c>
      <c r="K404" s="1">
        <v>20.94</v>
      </c>
      <c r="L404" s="1">
        <v>6.72</v>
      </c>
      <c r="M404" s="1">
        <f>All_Data[[#This Row],[EUR Sales Amount]]-All_Data[[#This Row],[EUR Cost Amount]]</f>
        <v>14.220000000000002</v>
      </c>
      <c r="N404">
        <f>IF(All_Data[[#This Row],[Order Line Quantity]]&lt;0,1,0)</f>
        <v>0</v>
      </c>
      <c r="O404" s="1" t="str">
        <f>All_Data[[#This Row],[Tier2 Description]]&amp;All_Data[[#This Row],[Order No]]</f>
        <v>CERAMICS4257663</v>
      </c>
    </row>
    <row r="405" spans="1:15" x14ac:dyDescent="0.35">
      <c r="A405">
        <v>202001</v>
      </c>
      <c r="B405" t="str">
        <f>LEFT(All_Data[[#This Row],[Invoice (Year+Month)]],4)</f>
        <v>2020</v>
      </c>
      <c r="C405" t="str">
        <f>RIGHT(All_Data[[#This Row],[Invoice (Year+Month)]],2)</f>
        <v>01</v>
      </c>
      <c r="D405" t="s">
        <v>9</v>
      </c>
      <c r="E405">
        <v>6001516</v>
      </c>
      <c r="F405" t="s">
        <v>17</v>
      </c>
      <c r="G405" t="s">
        <v>32</v>
      </c>
      <c r="H405" t="s">
        <v>33</v>
      </c>
      <c r="I405">
        <v>4251076</v>
      </c>
      <c r="J405">
        <v>200</v>
      </c>
      <c r="K405" s="1">
        <v>1712</v>
      </c>
      <c r="L405" s="1">
        <v>626.1</v>
      </c>
      <c r="M405" s="1">
        <f>All_Data[[#This Row],[EUR Sales Amount]]-All_Data[[#This Row],[EUR Cost Amount]]</f>
        <v>1085.9000000000001</v>
      </c>
      <c r="N405">
        <f>IF(All_Data[[#This Row],[Order Line Quantity]]&lt;0,1,0)</f>
        <v>0</v>
      </c>
      <c r="O405" s="1" t="str">
        <f>All_Data[[#This Row],[Tier2 Description]]&amp;All_Data[[#This Row],[Order No]]</f>
        <v>SPORT BOTTLES4251076</v>
      </c>
    </row>
    <row r="406" spans="1:15" x14ac:dyDescent="0.35">
      <c r="A406">
        <v>202001</v>
      </c>
      <c r="B406" t="str">
        <f>LEFT(All_Data[[#This Row],[Invoice (Year+Month)]],4)</f>
        <v>2020</v>
      </c>
      <c r="C406" t="str">
        <f>RIGHT(All_Data[[#This Row],[Invoice (Year+Month)]],2)</f>
        <v>01</v>
      </c>
      <c r="D406" t="s">
        <v>9</v>
      </c>
      <c r="E406">
        <v>6001516</v>
      </c>
      <c r="F406" t="s">
        <v>17</v>
      </c>
      <c r="G406" t="s">
        <v>13</v>
      </c>
      <c r="H406" t="s">
        <v>37</v>
      </c>
      <c r="I406">
        <v>4248384</v>
      </c>
      <c r="J406">
        <v>600</v>
      </c>
      <c r="K406" s="1">
        <v>414</v>
      </c>
      <c r="L406" s="1">
        <v>300</v>
      </c>
      <c r="M406" s="1">
        <f>All_Data[[#This Row],[EUR Sales Amount]]-All_Data[[#This Row],[EUR Cost Amount]]</f>
        <v>114</v>
      </c>
      <c r="N406">
        <f>IF(All_Data[[#This Row],[Order Line Quantity]]&lt;0,1,0)</f>
        <v>0</v>
      </c>
      <c r="O406" s="1" t="str">
        <f>All_Data[[#This Row],[Tier2 Description]]&amp;All_Data[[#This Row],[Order No]]</f>
        <v>GENERAL4248384</v>
      </c>
    </row>
    <row r="407" spans="1:15" x14ac:dyDescent="0.35">
      <c r="A407">
        <v>202001</v>
      </c>
      <c r="B407" t="str">
        <f>LEFT(All_Data[[#This Row],[Invoice (Year+Month)]],4)</f>
        <v>2020</v>
      </c>
      <c r="C407" t="str">
        <f>RIGHT(All_Data[[#This Row],[Invoice (Year+Month)]],2)</f>
        <v>01</v>
      </c>
      <c r="D407" t="s">
        <v>9</v>
      </c>
      <c r="E407">
        <v>6001516</v>
      </c>
      <c r="F407" t="s">
        <v>17</v>
      </c>
      <c r="G407" t="s">
        <v>13</v>
      </c>
      <c r="H407" t="s">
        <v>37</v>
      </c>
      <c r="I407">
        <v>4250123</v>
      </c>
      <c r="J407">
        <v>2000</v>
      </c>
      <c r="K407" s="1">
        <v>900</v>
      </c>
      <c r="L407" s="1">
        <v>740</v>
      </c>
      <c r="M407" s="1">
        <f>All_Data[[#This Row],[EUR Sales Amount]]-All_Data[[#This Row],[EUR Cost Amount]]</f>
        <v>160</v>
      </c>
      <c r="N407">
        <f>IF(All_Data[[#This Row],[Order Line Quantity]]&lt;0,1,0)</f>
        <v>0</v>
      </c>
      <c r="O407" s="1" t="str">
        <f>All_Data[[#This Row],[Tier2 Description]]&amp;All_Data[[#This Row],[Order No]]</f>
        <v>GENERAL4250123</v>
      </c>
    </row>
    <row r="408" spans="1:15" x14ac:dyDescent="0.35">
      <c r="A408">
        <v>202001</v>
      </c>
      <c r="B408" t="str">
        <f>LEFT(All_Data[[#This Row],[Invoice (Year+Month)]],4)</f>
        <v>2020</v>
      </c>
      <c r="C408" t="str">
        <f>RIGHT(All_Data[[#This Row],[Invoice (Year+Month)]],2)</f>
        <v>01</v>
      </c>
      <c r="D408" t="s">
        <v>9</v>
      </c>
      <c r="E408">
        <v>6001516</v>
      </c>
      <c r="F408" t="s">
        <v>17</v>
      </c>
      <c r="G408" t="s">
        <v>26</v>
      </c>
      <c r="H408" t="s">
        <v>50</v>
      </c>
      <c r="I408">
        <v>4255243</v>
      </c>
      <c r="J408">
        <v>1670</v>
      </c>
      <c r="K408" s="1">
        <v>1269.2</v>
      </c>
      <c r="L408" s="1">
        <v>442.08</v>
      </c>
      <c r="M408" s="1">
        <f>All_Data[[#This Row],[EUR Sales Amount]]-All_Data[[#This Row],[EUR Cost Amount]]</f>
        <v>827.12000000000012</v>
      </c>
      <c r="N408">
        <f>IF(All_Data[[#This Row],[Order Line Quantity]]&lt;0,1,0)</f>
        <v>0</v>
      </c>
      <c r="O408" s="1" t="str">
        <f>All_Data[[#This Row],[Tier2 Description]]&amp;All_Data[[#This Row],[Order No]]</f>
        <v>OUTDOOR &amp; LEISURE4255243</v>
      </c>
    </row>
    <row r="409" spans="1:15" x14ac:dyDescent="0.35">
      <c r="A409">
        <v>202001</v>
      </c>
      <c r="B409" t="str">
        <f>LEFT(All_Data[[#This Row],[Invoice (Year+Month)]],4)</f>
        <v>2020</v>
      </c>
      <c r="C409" t="str">
        <f>RIGHT(All_Data[[#This Row],[Invoice (Year+Month)]],2)</f>
        <v>01</v>
      </c>
      <c r="D409" t="s">
        <v>9</v>
      </c>
      <c r="E409">
        <v>6001516</v>
      </c>
      <c r="F409" t="s">
        <v>17</v>
      </c>
      <c r="G409" t="s">
        <v>22</v>
      </c>
      <c r="H409" t="s">
        <v>23</v>
      </c>
      <c r="I409">
        <v>4252616</v>
      </c>
      <c r="J409">
        <v>2</v>
      </c>
      <c r="K409" s="1">
        <v>0</v>
      </c>
      <c r="L409" s="1">
        <v>12</v>
      </c>
      <c r="M409" s="1">
        <f>All_Data[[#This Row],[EUR Sales Amount]]-All_Data[[#This Row],[EUR Cost Amount]]</f>
        <v>-12</v>
      </c>
      <c r="N409">
        <f>IF(All_Data[[#This Row],[Order Line Quantity]]&lt;0,1,0)</f>
        <v>0</v>
      </c>
      <c r="O409" s="1" t="str">
        <f>All_Data[[#This Row],[Tier2 Description]]&amp;All_Data[[#This Row],[Order No]]</f>
        <v>CATALOGUES4252616</v>
      </c>
    </row>
    <row r="410" spans="1:15" x14ac:dyDescent="0.35">
      <c r="A410">
        <v>202001</v>
      </c>
      <c r="B410" t="str">
        <f>LEFT(All_Data[[#This Row],[Invoice (Year+Month)]],4)</f>
        <v>2020</v>
      </c>
      <c r="C410" t="str">
        <f>RIGHT(All_Data[[#This Row],[Invoice (Year+Month)]],2)</f>
        <v>01</v>
      </c>
      <c r="D410" t="s">
        <v>9</v>
      </c>
      <c r="E410">
        <v>6001516</v>
      </c>
      <c r="F410" t="s">
        <v>17</v>
      </c>
      <c r="G410" t="s">
        <v>22</v>
      </c>
      <c r="H410" t="s">
        <v>23</v>
      </c>
      <c r="I410">
        <v>4254737</v>
      </c>
      <c r="J410">
        <v>40</v>
      </c>
      <c r="K410" s="1">
        <v>118</v>
      </c>
      <c r="L410" s="1">
        <v>38.4</v>
      </c>
      <c r="M410" s="1">
        <f>All_Data[[#This Row],[EUR Sales Amount]]-All_Data[[#This Row],[EUR Cost Amount]]</f>
        <v>79.599999999999994</v>
      </c>
      <c r="N410">
        <f>IF(All_Data[[#This Row],[Order Line Quantity]]&lt;0,1,0)</f>
        <v>0</v>
      </c>
      <c r="O410" s="1" t="str">
        <f>All_Data[[#This Row],[Tier2 Description]]&amp;All_Data[[#This Row],[Order No]]</f>
        <v>CATALOGUES4254737</v>
      </c>
    </row>
    <row r="411" spans="1:15" x14ac:dyDescent="0.35">
      <c r="A411">
        <v>202001</v>
      </c>
      <c r="B411" t="str">
        <f>LEFT(All_Data[[#This Row],[Invoice (Year+Month)]],4)</f>
        <v>2020</v>
      </c>
      <c r="C411" t="str">
        <f>RIGHT(All_Data[[#This Row],[Invoice (Year+Month)]],2)</f>
        <v>01</v>
      </c>
      <c r="D411" t="s">
        <v>9</v>
      </c>
      <c r="E411">
        <v>6001516</v>
      </c>
      <c r="F411" t="s">
        <v>17</v>
      </c>
      <c r="G411" t="s">
        <v>22</v>
      </c>
      <c r="H411" t="s">
        <v>35</v>
      </c>
      <c r="I411">
        <v>4251076</v>
      </c>
      <c r="J411">
        <v>202</v>
      </c>
      <c r="K411" s="1">
        <v>190</v>
      </c>
      <c r="L411" s="1">
        <v>23.18</v>
      </c>
      <c r="M411" s="1">
        <f>All_Data[[#This Row],[EUR Sales Amount]]-All_Data[[#This Row],[EUR Cost Amount]]</f>
        <v>166.82</v>
      </c>
      <c r="N411">
        <f>IF(All_Data[[#This Row],[Order Line Quantity]]&lt;0,1,0)</f>
        <v>0</v>
      </c>
      <c r="O411" s="1" t="str">
        <f>All_Data[[#This Row],[Tier2 Description]]&amp;All_Data[[#This Row],[Order No]]</f>
        <v>DECORATION CHARGES4251076</v>
      </c>
    </row>
    <row r="412" spans="1:15" x14ac:dyDescent="0.35">
      <c r="A412">
        <v>202001</v>
      </c>
      <c r="B412" t="str">
        <f>LEFT(All_Data[[#This Row],[Invoice (Year+Month)]],4)</f>
        <v>2020</v>
      </c>
      <c r="C412" t="str">
        <f>RIGHT(All_Data[[#This Row],[Invoice (Year+Month)]],2)</f>
        <v>01</v>
      </c>
      <c r="D412" t="s">
        <v>9</v>
      </c>
      <c r="E412">
        <v>6001516</v>
      </c>
      <c r="F412" t="s">
        <v>17</v>
      </c>
      <c r="G412" t="s">
        <v>22</v>
      </c>
      <c r="H412" t="s">
        <v>35</v>
      </c>
      <c r="I412">
        <v>4255243</v>
      </c>
      <c r="J412">
        <v>1672</v>
      </c>
      <c r="K412" s="1">
        <v>1005.2</v>
      </c>
      <c r="L412" s="1">
        <v>246.24</v>
      </c>
      <c r="M412" s="1">
        <f>All_Data[[#This Row],[EUR Sales Amount]]-All_Data[[#This Row],[EUR Cost Amount]]</f>
        <v>758.96</v>
      </c>
      <c r="N412">
        <f>IF(All_Data[[#This Row],[Order Line Quantity]]&lt;0,1,0)</f>
        <v>0</v>
      </c>
      <c r="O412" s="1" t="str">
        <f>All_Data[[#This Row],[Tier2 Description]]&amp;All_Data[[#This Row],[Order No]]</f>
        <v>DECORATION CHARGES4255243</v>
      </c>
    </row>
    <row r="413" spans="1:15" x14ac:dyDescent="0.35">
      <c r="A413">
        <v>202001</v>
      </c>
      <c r="B413" t="str">
        <f>LEFT(All_Data[[#This Row],[Invoice (Year+Month)]],4)</f>
        <v>2020</v>
      </c>
      <c r="C413" t="str">
        <f>RIGHT(All_Data[[#This Row],[Invoice (Year+Month)]],2)</f>
        <v>01</v>
      </c>
      <c r="D413" t="s">
        <v>9</v>
      </c>
      <c r="E413">
        <v>6001540</v>
      </c>
      <c r="F413" t="s">
        <v>17</v>
      </c>
      <c r="G413" t="s">
        <v>13</v>
      </c>
      <c r="H413" t="s">
        <v>37</v>
      </c>
      <c r="I413">
        <v>4239571</v>
      </c>
      <c r="J413">
        <v>1200</v>
      </c>
      <c r="K413" s="1">
        <v>528</v>
      </c>
      <c r="L413" s="1">
        <v>396</v>
      </c>
      <c r="M413" s="1">
        <f>All_Data[[#This Row],[EUR Sales Amount]]-All_Data[[#This Row],[EUR Cost Amount]]</f>
        <v>132</v>
      </c>
      <c r="N413">
        <f>IF(All_Data[[#This Row],[Order Line Quantity]]&lt;0,1,0)</f>
        <v>0</v>
      </c>
      <c r="O413" s="1" t="str">
        <f>All_Data[[#This Row],[Tier2 Description]]&amp;All_Data[[#This Row],[Order No]]</f>
        <v>GENERAL4239571</v>
      </c>
    </row>
    <row r="414" spans="1:15" x14ac:dyDescent="0.35">
      <c r="A414">
        <v>202001</v>
      </c>
      <c r="B414" t="str">
        <f>LEFT(All_Data[[#This Row],[Invoice (Year+Month)]],4)</f>
        <v>2020</v>
      </c>
      <c r="C414" t="str">
        <f>RIGHT(All_Data[[#This Row],[Invoice (Year+Month)]],2)</f>
        <v>01</v>
      </c>
      <c r="D414" t="s">
        <v>9</v>
      </c>
      <c r="E414">
        <v>6001540</v>
      </c>
      <c r="F414" t="s">
        <v>17</v>
      </c>
      <c r="G414" t="s">
        <v>13</v>
      </c>
      <c r="H414" t="s">
        <v>41</v>
      </c>
      <c r="I414">
        <v>4242205</v>
      </c>
      <c r="J414">
        <v>500</v>
      </c>
      <c r="K414" s="1">
        <v>200</v>
      </c>
      <c r="L414" s="1">
        <v>143.80000000000001</v>
      </c>
      <c r="M414" s="1">
        <f>All_Data[[#This Row],[EUR Sales Amount]]-All_Data[[#This Row],[EUR Cost Amount]]</f>
        <v>56.199999999999989</v>
      </c>
      <c r="N414">
        <f>IF(All_Data[[#This Row],[Order Line Quantity]]&lt;0,1,0)</f>
        <v>0</v>
      </c>
      <c r="O414" s="1" t="str">
        <f>All_Data[[#This Row],[Tier2 Description]]&amp;All_Data[[#This Row],[Order No]]</f>
        <v>KEYCHAINS4242205</v>
      </c>
    </row>
    <row r="415" spans="1:15" x14ac:dyDescent="0.35">
      <c r="A415">
        <v>202001</v>
      </c>
      <c r="B415" t="str">
        <f>LEFT(All_Data[[#This Row],[Invoice (Year+Month)]],4)</f>
        <v>2020</v>
      </c>
      <c r="C415" t="str">
        <f>RIGHT(All_Data[[#This Row],[Invoice (Year+Month)]],2)</f>
        <v>01</v>
      </c>
      <c r="D415" t="s">
        <v>9</v>
      </c>
      <c r="E415">
        <v>6001540</v>
      </c>
      <c r="F415" t="s">
        <v>17</v>
      </c>
      <c r="G415" t="s">
        <v>36</v>
      </c>
      <c r="H415" t="s">
        <v>36</v>
      </c>
      <c r="I415">
        <v>4238802</v>
      </c>
      <c r="J415">
        <v>500</v>
      </c>
      <c r="K415" s="1">
        <v>995</v>
      </c>
      <c r="L415" s="1">
        <v>900</v>
      </c>
      <c r="M415" s="1">
        <f>All_Data[[#This Row],[EUR Sales Amount]]-All_Data[[#This Row],[EUR Cost Amount]]</f>
        <v>95</v>
      </c>
      <c r="N415">
        <f>IF(All_Data[[#This Row],[Order Line Quantity]]&lt;0,1,0)</f>
        <v>0</v>
      </c>
      <c r="O415" s="1" t="str">
        <f>All_Data[[#This Row],[Tier2 Description]]&amp;All_Data[[#This Row],[Order No]]</f>
        <v>MEMORY4238802</v>
      </c>
    </row>
    <row r="416" spans="1:15" x14ac:dyDescent="0.35">
      <c r="A416">
        <v>202001</v>
      </c>
      <c r="B416" t="str">
        <f>LEFT(All_Data[[#This Row],[Invoice (Year+Month)]],4)</f>
        <v>2020</v>
      </c>
      <c r="C416" t="str">
        <f>RIGHT(All_Data[[#This Row],[Invoice (Year+Month)]],2)</f>
        <v>01</v>
      </c>
      <c r="D416" t="s">
        <v>9</v>
      </c>
      <c r="E416">
        <v>6001540</v>
      </c>
      <c r="F416" t="s">
        <v>17</v>
      </c>
      <c r="G416" t="s">
        <v>22</v>
      </c>
      <c r="H416" t="s">
        <v>23</v>
      </c>
      <c r="I416">
        <v>4216117</v>
      </c>
      <c r="J416">
        <v>100</v>
      </c>
      <c r="K416" s="1">
        <v>295</v>
      </c>
      <c r="L416" s="1">
        <v>96</v>
      </c>
      <c r="M416" s="1">
        <f>All_Data[[#This Row],[EUR Sales Amount]]-All_Data[[#This Row],[EUR Cost Amount]]</f>
        <v>199</v>
      </c>
      <c r="N416">
        <f>IF(All_Data[[#This Row],[Order Line Quantity]]&lt;0,1,0)</f>
        <v>0</v>
      </c>
      <c r="O416" s="1" t="str">
        <f>All_Data[[#This Row],[Tier2 Description]]&amp;All_Data[[#This Row],[Order No]]</f>
        <v>CATALOGUES4216117</v>
      </c>
    </row>
    <row r="417" spans="1:15" x14ac:dyDescent="0.35">
      <c r="A417">
        <v>202001</v>
      </c>
      <c r="B417" t="str">
        <f>LEFT(All_Data[[#This Row],[Invoice (Year+Month)]],4)</f>
        <v>2020</v>
      </c>
      <c r="C417" t="str">
        <f>RIGHT(All_Data[[#This Row],[Invoice (Year+Month)]],2)</f>
        <v>01</v>
      </c>
      <c r="D417" t="s">
        <v>9</v>
      </c>
      <c r="E417">
        <v>6001540</v>
      </c>
      <c r="F417" t="s">
        <v>17</v>
      </c>
      <c r="G417" t="s">
        <v>22</v>
      </c>
      <c r="H417" t="s">
        <v>35</v>
      </c>
      <c r="I417">
        <v>4216117</v>
      </c>
      <c r="J417">
        <v>104</v>
      </c>
      <c r="K417" s="1">
        <v>196</v>
      </c>
      <c r="L417" s="1">
        <v>36.76</v>
      </c>
      <c r="M417" s="1">
        <f>All_Data[[#This Row],[EUR Sales Amount]]-All_Data[[#This Row],[EUR Cost Amount]]</f>
        <v>159.24</v>
      </c>
      <c r="N417">
        <f>IF(All_Data[[#This Row],[Order Line Quantity]]&lt;0,1,0)</f>
        <v>0</v>
      </c>
      <c r="O417" s="1" t="str">
        <f>All_Data[[#This Row],[Tier2 Description]]&amp;All_Data[[#This Row],[Order No]]</f>
        <v>DECORATION CHARGES4216117</v>
      </c>
    </row>
    <row r="418" spans="1:15" x14ac:dyDescent="0.35">
      <c r="A418">
        <v>202001</v>
      </c>
      <c r="B418" t="str">
        <f>LEFT(All_Data[[#This Row],[Invoice (Year+Month)]],4)</f>
        <v>2020</v>
      </c>
      <c r="C418" t="str">
        <f>RIGHT(All_Data[[#This Row],[Invoice (Year+Month)]],2)</f>
        <v>01</v>
      </c>
      <c r="D418" t="s">
        <v>9</v>
      </c>
      <c r="E418">
        <v>6001540</v>
      </c>
      <c r="F418" t="s">
        <v>17</v>
      </c>
      <c r="G418" t="s">
        <v>22</v>
      </c>
      <c r="H418" t="s">
        <v>35</v>
      </c>
      <c r="I418">
        <v>4242205</v>
      </c>
      <c r="J418">
        <v>502</v>
      </c>
      <c r="K418" s="1">
        <v>30</v>
      </c>
      <c r="L418" s="1">
        <v>5.0199999999999996</v>
      </c>
      <c r="M418" s="1">
        <f>All_Data[[#This Row],[EUR Sales Amount]]-All_Data[[#This Row],[EUR Cost Amount]]</f>
        <v>24.98</v>
      </c>
      <c r="N418">
        <f>IF(All_Data[[#This Row],[Order Line Quantity]]&lt;0,1,0)</f>
        <v>0</v>
      </c>
      <c r="O418" s="1" t="str">
        <f>All_Data[[#This Row],[Tier2 Description]]&amp;All_Data[[#This Row],[Order No]]</f>
        <v>DECORATION CHARGES4242205</v>
      </c>
    </row>
    <row r="419" spans="1:15" x14ac:dyDescent="0.35">
      <c r="A419">
        <v>202001</v>
      </c>
      <c r="B419" t="str">
        <f>LEFT(All_Data[[#This Row],[Invoice (Year+Month)]],4)</f>
        <v>2020</v>
      </c>
      <c r="C419" t="str">
        <f>RIGHT(All_Data[[#This Row],[Invoice (Year+Month)]],2)</f>
        <v>01</v>
      </c>
      <c r="D419" t="s">
        <v>9</v>
      </c>
      <c r="E419">
        <v>6001546</v>
      </c>
      <c r="F419" t="s">
        <v>10</v>
      </c>
      <c r="G419" t="s">
        <v>13</v>
      </c>
      <c r="H419" t="s">
        <v>16</v>
      </c>
      <c r="I419">
        <v>4259904</v>
      </c>
      <c r="J419">
        <v>400</v>
      </c>
      <c r="K419" s="1">
        <v>48</v>
      </c>
      <c r="L419" s="1">
        <v>22.86</v>
      </c>
      <c r="M419" s="1">
        <f>All_Data[[#This Row],[EUR Sales Amount]]-All_Data[[#This Row],[EUR Cost Amount]]</f>
        <v>25.14</v>
      </c>
      <c r="N419">
        <f>IF(All_Data[[#This Row],[Order Line Quantity]]&lt;0,1,0)</f>
        <v>0</v>
      </c>
      <c r="O419" s="1" t="str">
        <f>All_Data[[#This Row],[Tier2 Description]]&amp;All_Data[[#This Row],[Order No]]</f>
        <v>WRITING4259904</v>
      </c>
    </row>
    <row r="420" spans="1:15" x14ac:dyDescent="0.35">
      <c r="A420">
        <v>202001</v>
      </c>
      <c r="B420" t="str">
        <f>LEFT(All_Data[[#This Row],[Invoice (Year+Month)]],4)</f>
        <v>2020</v>
      </c>
      <c r="C420" t="str">
        <f>RIGHT(All_Data[[#This Row],[Invoice (Year+Month)]],2)</f>
        <v>01</v>
      </c>
      <c r="D420" t="s">
        <v>9</v>
      </c>
      <c r="E420">
        <v>6001546</v>
      </c>
      <c r="F420" t="s">
        <v>10</v>
      </c>
      <c r="G420" t="s">
        <v>22</v>
      </c>
      <c r="H420" t="s">
        <v>35</v>
      </c>
      <c r="I420">
        <v>4259904</v>
      </c>
      <c r="J420">
        <v>408</v>
      </c>
      <c r="K420" s="1">
        <v>258</v>
      </c>
      <c r="L420" s="1">
        <v>72.64</v>
      </c>
      <c r="M420" s="1">
        <f>All_Data[[#This Row],[EUR Sales Amount]]-All_Data[[#This Row],[EUR Cost Amount]]</f>
        <v>185.36</v>
      </c>
      <c r="N420">
        <f>IF(All_Data[[#This Row],[Order Line Quantity]]&lt;0,1,0)</f>
        <v>0</v>
      </c>
      <c r="O420" s="1" t="str">
        <f>All_Data[[#This Row],[Tier2 Description]]&amp;All_Data[[#This Row],[Order No]]</f>
        <v>DECORATION CHARGES4259904</v>
      </c>
    </row>
    <row r="421" spans="1:15" x14ac:dyDescent="0.35">
      <c r="A421">
        <v>202001</v>
      </c>
      <c r="B421" t="str">
        <f>LEFT(All_Data[[#This Row],[Invoice (Year+Month)]],4)</f>
        <v>2020</v>
      </c>
      <c r="C421" t="str">
        <f>RIGHT(All_Data[[#This Row],[Invoice (Year+Month)]],2)</f>
        <v>01</v>
      </c>
      <c r="D421" t="s">
        <v>9</v>
      </c>
      <c r="E421">
        <v>6001578</v>
      </c>
      <c r="F421" t="s">
        <v>17</v>
      </c>
      <c r="G421" t="s">
        <v>32</v>
      </c>
      <c r="H421" t="s">
        <v>33</v>
      </c>
      <c r="I421">
        <v>4259333</v>
      </c>
      <c r="J421">
        <v>900</v>
      </c>
      <c r="K421" s="1">
        <v>1251</v>
      </c>
      <c r="L421" s="1">
        <v>611.41999999999996</v>
      </c>
      <c r="M421" s="1">
        <f>All_Data[[#This Row],[EUR Sales Amount]]-All_Data[[#This Row],[EUR Cost Amount]]</f>
        <v>639.58000000000004</v>
      </c>
      <c r="N421">
        <f>IF(All_Data[[#This Row],[Order Line Quantity]]&lt;0,1,0)</f>
        <v>0</v>
      </c>
      <c r="O421" s="1" t="str">
        <f>All_Data[[#This Row],[Tier2 Description]]&amp;All_Data[[#This Row],[Order No]]</f>
        <v>SPORT BOTTLES4259333</v>
      </c>
    </row>
    <row r="422" spans="1:15" x14ac:dyDescent="0.35">
      <c r="A422">
        <v>202001</v>
      </c>
      <c r="B422" t="str">
        <f>LEFT(All_Data[[#This Row],[Invoice (Year+Month)]],4)</f>
        <v>2020</v>
      </c>
      <c r="C422" t="str">
        <f>RIGHT(All_Data[[#This Row],[Invoice (Year+Month)]],2)</f>
        <v>01</v>
      </c>
      <c r="D422" t="s">
        <v>9</v>
      </c>
      <c r="E422">
        <v>6001578</v>
      </c>
      <c r="F422" t="s">
        <v>17</v>
      </c>
      <c r="G422" t="s">
        <v>36</v>
      </c>
      <c r="H422" t="s">
        <v>36</v>
      </c>
      <c r="I422">
        <v>4240900</v>
      </c>
      <c r="J422">
        <v>200</v>
      </c>
      <c r="K422" s="1">
        <v>340</v>
      </c>
      <c r="L422" s="1">
        <v>312</v>
      </c>
      <c r="M422" s="1">
        <f>All_Data[[#This Row],[EUR Sales Amount]]-All_Data[[#This Row],[EUR Cost Amount]]</f>
        <v>28</v>
      </c>
      <c r="N422">
        <f>IF(All_Data[[#This Row],[Order Line Quantity]]&lt;0,1,0)</f>
        <v>0</v>
      </c>
      <c r="O422" s="1" t="str">
        <f>All_Data[[#This Row],[Tier2 Description]]&amp;All_Data[[#This Row],[Order No]]</f>
        <v>MEMORY4240900</v>
      </c>
    </row>
    <row r="423" spans="1:15" x14ac:dyDescent="0.35">
      <c r="A423">
        <v>202001</v>
      </c>
      <c r="B423" t="str">
        <f>LEFT(All_Data[[#This Row],[Invoice (Year+Month)]],4)</f>
        <v>2020</v>
      </c>
      <c r="C423" t="str">
        <f>RIGHT(All_Data[[#This Row],[Invoice (Year+Month)]],2)</f>
        <v>01</v>
      </c>
      <c r="D423" t="s">
        <v>9</v>
      </c>
      <c r="E423">
        <v>6001578</v>
      </c>
      <c r="F423" t="s">
        <v>17</v>
      </c>
      <c r="G423" t="s">
        <v>22</v>
      </c>
      <c r="H423" t="s">
        <v>35</v>
      </c>
      <c r="I423">
        <v>4259333</v>
      </c>
      <c r="J423">
        <v>902</v>
      </c>
      <c r="K423" s="1">
        <v>547</v>
      </c>
      <c r="L423" s="1">
        <v>30.18</v>
      </c>
      <c r="M423" s="1">
        <f>All_Data[[#This Row],[EUR Sales Amount]]-All_Data[[#This Row],[EUR Cost Amount]]</f>
        <v>516.82000000000005</v>
      </c>
      <c r="N423">
        <f>IF(All_Data[[#This Row],[Order Line Quantity]]&lt;0,1,0)</f>
        <v>0</v>
      </c>
      <c r="O423" s="1" t="str">
        <f>All_Data[[#This Row],[Tier2 Description]]&amp;All_Data[[#This Row],[Order No]]</f>
        <v>DECORATION CHARGES4259333</v>
      </c>
    </row>
    <row r="424" spans="1:15" x14ac:dyDescent="0.35">
      <c r="A424">
        <v>202001</v>
      </c>
      <c r="B424" t="str">
        <f>LEFT(All_Data[[#This Row],[Invoice (Year+Month)]],4)</f>
        <v>2020</v>
      </c>
      <c r="C424" t="str">
        <f>RIGHT(All_Data[[#This Row],[Invoice (Year+Month)]],2)</f>
        <v>01</v>
      </c>
      <c r="D424" t="s">
        <v>9</v>
      </c>
      <c r="E424">
        <v>6001584</v>
      </c>
      <c r="F424" t="s">
        <v>17</v>
      </c>
      <c r="G424" t="s">
        <v>13</v>
      </c>
      <c r="H424" t="s">
        <v>34</v>
      </c>
      <c r="I424">
        <v>4250921</v>
      </c>
      <c r="J424">
        <v>102</v>
      </c>
      <c r="K424" s="1">
        <v>139.74</v>
      </c>
      <c r="L424" s="1">
        <v>55.82</v>
      </c>
      <c r="M424" s="1">
        <f>All_Data[[#This Row],[EUR Sales Amount]]-All_Data[[#This Row],[EUR Cost Amount]]</f>
        <v>83.920000000000016</v>
      </c>
      <c r="N424">
        <f>IF(All_Data[[#This Row],[Order Line Quantity]]&lt;0,1,0)</f>
        <v>0</v>
      </c>
      <c r="O424" s="1" t="str">
        <f>All_Data[[#This Row],[Tier2 Description]]&amp;All_Data[[#This Row],[Order No]]</f>
        <v>STATIONERY4250921</v>
      </c>
    </row>
    <row r="425" spans="1:15" x14ac:dyDescent="0.35">
      <c r="A425">
        <v>202001</v>
      </c>
      <c r="B425" t="str">
        <f>LEFT(All_Data[[#This Row],[Invoice (Year+Month)]],4)</f>
        <v>2020</v>
      </c>
      <c r="C425" t="str">
        <f>RIGHT(All_Data[[#This Row],[Invoice (Year+Month)]],2)</f>
        <v>01</v>
      </c>
      <c r="D425" t="s">
        <v>9</v>
      </c>
      <c r="E425">
        <v>6001584</v>
      </c>
      <c r="F425" t="s">
        <v>17</v>
      </c>
      <c r="G425" t="s">
        <v>26</v>
      </c>
      <c r="H425" t="s">
        <v>44</v>
      </c>
      <c r="I425">
        <v>4262014</v>
      </c>
      <c r="J425">
        <v>22</v>
      </c>
      <c r="K425" s="1">
        <v>27.5</v>
      </c>
      <c r="L425" s="1">
        <v>8.58</v>
      </c>
      <c r="M425" s="1">
        <f>All_Data[[#This Row],[EUR Sales Amount]]-All_Data[[#This Row],[EUR Cost Amount]]</f>
        <v>18.920000000000002</v>
      </c>
      <c r="N425">
        <f>IF(All_Data[[#This Row],[Order Line Quantity]]&lt;0,1,0)</f>
        <v>0</v>
      </c>
      <c r="O425" s="1" t="str">
        <f>All_Data[[#This Row],[Tier2 Description]]&amp;All_Data[[#This Row],[Order No]]</f>
        <v>HBA4262014</v>
      </c>
    </row>
    <row r="426" spans="1:15" x14ac:dyDescent="0.35">
      <c r="A426">
        <v>202001</v>
      </c>
      <c r="B426" t="str">
        <f>LEFT(All_Data[[#This Row],[Invoice (Year+Month)]],4)</f>
        <v>2020</v>
      </c>
      <c r="C426" t="str">
        <f>RIGHT(All_Data[[#This Row],[Invoice (Year+Month)]],2)</f>
        <v>01</v>
      </c>
      <c r="D426" t="s">
        <v>9</v>
      </c>
      <c r="E426">
        <v>6001584</v>
      </c>
      <c r="F426" t="s">
        <v>17</v>
      </c>
      <c r="G426" t="s">
        <v>26</v>
      </c>
      <c r="H426" t="s">
        <v>43</v>
      </c>
      <c r="I426">
        <v>4260325</v>
      </c>
      <c r="J426">
        <v>604</v>
      </c>
      <c r="K426" s="1">
        <v>1226.1199999999999</v>
      </c>
      <c r="L426" s="1">
        <v>631.46</v>
      </c>
      <c r="M426" s="1">
        <f>All_Data[[#This Row],[EUR Sales Amount]]-All_Data[[#This Row],[EUR Cost Amount]]</f>
        <v>594.65999999999985</v>
      </c>
      <c r="N426">
        <f>IF(All_Data[[#This Row],[Order Line Quantity]]&lt;0,1,0)</f>
        <v>0</v>
      </c>
      <c r="O426" s="1" t="str">
        <f>All_Data[[#This Row],[Tier2 Description]]&amp;All_Data[[#This Row],[Order No]]</f>
        <v>SAFETY AUTO &amp; TOOLS4260325</v>
      </c>
    </row>
    <row r="427" spans="1:15" x14ac:dyDescent="0.35">
      <c r="A427">
        <v>202001</v>
      </c>
      <c r="B427" t="str">
        <f>LEFT(All_Data[[#This Row],[Invoice (Year+Month)]],4)</f>
        <v>2020</v>
      </c>
      <c r="C427" t="str">
        <f>RIGHT(All_Data[[#This Row],[Invoice (Year+Month)]],2)</f>
        <v>01</v>
      </c>
      <c r="D427" t="s">
        <v>9</v>
      </c>
      <c r="E427">
        <v>6001584</v>
      </c>
      <c r="F427" t="s">
        <v>17</v>
      </c>
      <c r="G427" t="s">
        <v>22</v>
      </c>
      <c r="H427" t="s">
        <v>35</v>
      </c>
      <c r="I427">
        <v>4250921</v>
      </c>
      <c r="J427">
        <v>104</v>
      </c>
      <c r="K427" s="1">
        <v>207.3</v>
      </c>
      <c r="L427" s="1">
        <v>24.08</v>
      </c>
      <c r="M427" s="1">
        <f>All_Data[[#This Row],[EUR Sales Amount]]-All_Data[[#This Row],[EUR Cost Amount]]</f>
        <v>183.22000000000003</v>
      </c>
      <c r="N427">
        <f>IF(All_Data[[#This Row],[Order Line Quantity]]&lt;0,1,0)</f>
        <v>0</v>
      </c>
      <c r="O427" s="1" t="str">
        <f>All_Data[[#This Row],[Tier2 Description]]&amp;All_Data[[#This Row],[Order No]]</f>
        <v>DECORATION CHARGES4250921</v>
      </c>
    </row>
    <row r="428" spans="1:15" x14ac:dyDescent="0.35">
      <c r="A428">
        <v>202001</v>
      </c>
      <c r="B428" t="str">
        <f>LEFT(All_Data[[#This Row],[Invoice (Year+Month)]],4)</f>
        <v>2020</v>
      </c>
      <c r="C428" t="str">
        <f>RIGHT(All_Data[[#This Row],[Invoice (Year+Month)]],2)</f>
        <v>01</v>
      </c>
      <c r="D428" t="s">
        <v>9</v>
      </c>
      <c r="E428">
        <v>6001584</v>
      </c>
      <c r="F428" t="s">
        <v>17</v>
      </c>
      <c r="G428" t="s">
        <v>22</v>
      </c>
      <c r="H428" t="s">
        <v>35</v>
      </c>
      <c r="I428">
        <v>4260325</v>
      </c>
      <c r="J428">
        <v>1212</v>
      </c>
      <c r="K428" s="1">
        <v>1444.64</v>
      </c>
      <c r="L428" s="1">
        <v>158.38</v>
      </c>
      <c r="M428" s="1">
        <f>All_Data[[#This Row],[EUR Sales Amount]]-All_Data[[#This Row],[EUR Cost Amount]]</f>
        <v>1286.2600000000002</v>
      </c>
      <c r="N428">
        <f>IF(All_Data[[#This Row],[Order Line Quantity]]&lt;0,1,0)</f>
        <v>0</v>
      </c>
      <c r="O428" s="1" t="str">
        <f>All_Data[[#This Row],[Tier2 Description]]&amp;All_Data[[#This Row],[Order No]]</f>
        <v>DECORATION CHARGES4260325</v>
      </c>
    </row>
    <row r="429" spans="1:15" x14ac:dyDescent="0.35">
      <c r="A429">
        <v>202001</v>
      </c>
      <c r="B429" t="str">
        <f>LEFT(All_Data[[#This Row],[Invoice (Year+Month)]],4)</f>
        <v>2020</v>
      </c>
      <c r="C429" t="str">
        <f>RIGHT(All_Data[[#This Row],[Invoice (Year+Month)]],2)</f>
        <v>01</v>
      </c>
      <c r="D429" t="s">
        <v>9</v>
      </c>
      <c r="E429">
        <v>6001588</v>
      </c>
      <c r="F429" t="s">
        <v>17</v>
      </c>
      <c r="G429" t="s">
        <v>13</v>
      </c>
      <c r="H429" t="s">
        <v>34</v>
      </c>
      <c r="I429">
        <v>4251284</v>
      </c>
      <c r="J429">
        <v>400</v>
      </c>
      <c r="K429" s="1">
        <v>944</v>
      </c>
      <c r="L429" s="1">
        <v>334.9</v>
      </c>
      <c r="M429" s="1">
        <f>All_Data[[#This Row],[EUR Sales Amount]]-All_Data[[#This Row],[EUR Cost Amount]]</f>
        <v>609.1</v>
      </c>
      <c r="N429">
        <f>IF(All_Data[[#This Row],[Order Line Quantity]]&lt;0,1,0)</f>
        <v>0</v>
      </c>
      <c r="O429" s="1" t="str">
        <f>All_Data[[#This Row],[Tier2 Description]]&amp;All_Data[[#This Row],[Order No]]</f>
        <v>STATIONERY4251284</v>
      </c>
    </row>
    <row r="430" spans="1:15" x14ac:dyDescent="0.35">
      <c r="A430">
        <v>202001</v>
      </c>
      <c r="B430" t="str">
        <f>LEFT(All_Data[[#This Row],[Invoice (Year+Month)]],4)</f>
        <v>2020</v>
      </c>
      <c r="C430" t="str">
        <f>RIGHT(All_Data[[#This Row],[Invoice (Year+Month)]],2)</f>
        <v>01</v>
      </c>
      <c r="D430" t="s">
        <v>9</v>
      </c>
      <c r="E430">
        <v>6001588</v>
      </c>
      <c r="F430" t="s">
        <v>17</v>
      </c>
      <c r="G430" t="s">
        <v>18</v>
      </c>
      <c r="H430" t="s">
        <v>21</v>
      </c>
      <c r="I430">
        <v>4256807</v>
      </c>
      <c r="J430">
        <v>200</v>
      </c>
      <c r="K430" s="1">
        <v>300</v>
      </c>
      <c r="L430" s="1">
        <v>299.27999999999997</v>
      </c>
      <c r="M430" s="1">
        <f>All_Data[[#This Row],[EUR Sales Amount]]-All_Data[[#This Row],[EUR Cost Amount]]</f>
        <v>0.72000000000002728</v>
      </c>
      <c r="N430">
        <f>IF(All_Data[[#This Row],[Order Line Quantity]]&lt;0,1,0)</f>
        <v>0</v>
      </c>
      <c r="O430" s="1" t="str">
        <f>All_Data[[#This Row],[Tier2 Description]]&amp;All_Data[[#This Row],[Order No]]</f>
        <v>T-SHIRTS &amp; ACTIVE TOPS4256807</v>
      </c>
    </row>
    <row r="431" spans="1:15" x14ac:dyDescent="0.35">
      <c r="A431">
        <v>202001</v>
      </c>
      <c r="B431" t="str">
        <f>LEFT(All_Data[[#This Row],[Invoice (Year+Month)]],4)</f>
        <v>2020</v>
      </c>
      <c r="C431" t="str">
        <f>RIGHT(All_Data[[#This Row],[Invoice (Year+Month)]],2)</f>
        <v>01</v>
      </c>
      <c r="D431" t="s">
        <v>9</v>
      </c>
      <c r="E431">
        <v>6001588</v>
      </c>
      <c r="F431" t="s">
        <v>17</v>
      </c>
      <c r="G431" t="s">
        <v>18</v>
      </c>
      <c r="H431" t="s">
        <v>21</v>
      </c>
      <c r="I431">
        <v>4260502</v>
      </c>
      <c r="J431">
        <v>40</v>
      </c>
      <c r="K431" s="1">
        <v>101.6</v>
      </c>
      <c r="L431" s="1">
        <v>43.08</v>
      </c>
      <c r="M431" s="1">
        <f>All_Data[[#This Row],[EUR Sales Amount]]-All_Data[[#This Row],[EUR Cost Amount]]</f>
        <v>58.519999999999996</v>
      </c>
      <c r="N431">
        <f>IF(All_Data[[#This Row],[Order Line Quantity]]&lt;0,1,0)</f>
        <v>0</v>
      </c>
      <c r="O431" s="1" t="str">
        <f>All_Data[[#This Row],[Tier2 Description]]&amp;All_Data[[#This Row],[Order No]]</f>
        <v>T-SHIRTS &amp; ACTIVE TOPS4260502</v>
      </c>
    </row>
    <row r="432" spans="1:15" x14ac:dyDescent="0.35">
      <c r="A432">
        <v>202001</v>
      </c>
      <c r="B432" t="str">
        <f>LEFT(All_Data[[#This Row],[Invoice (Year+Month)]],4)</f>
        <v>2020</v>
      </c>
      <c r="C432" t="str">
        <f>RIGHT(All_Data[[#This Row],[Invoice (Year+Month)]],2)</f>
        <v>01</v>
      </c>
      <c r="D432" t="s">
        <v>9</v>
      </c>
      <c r="E432">
        <v>6001588</v>
      </c>
      <c r="F432" t="s">
        <v>17</v>
      </c>
      <c r="G432" t="s">
        <v>22</v>
      </c>
      <c r="H432" t="s">
        <v>35</v>
      </c>
      <c r="I432">
        <v>4251284</v>
      </c>
      <c r="J432">
        <v>804</v>
      </c>
      <c r="K432" s="1">
        <v>660</v>
      </c>
      <c r="L432" s="1">
        <v>50.36</v>
      </c>
      <c r="M432" s="1">
        <f>All_Data[[#This Row],[EUR Sales Amount]]-All_Data[[#This Row],[EUR Cost Amount]]</f>
        <v>609.64</v>
      </c>
      <c r="N432">
        <f>IF(All_Data[[#This Row],[Order Line Quantity]]&lt;0,1,0)</f>
        <v>0</v>
      </c>
      <c r="O432" s="1" t="str">
        <f>All_Data[[#This Row],[Tier2 Description]]&amp;All_Data[[#This Row],[Order No]]</f>
        <v>DECORATION CHARGES4251284</v>
      </c>
    </row>
    <row r="433" spans="1:15" x14ac:dyDescent="0.35">
      <c r="A433">
        <v>202001</v>
      </c>
      <c r="B433" t="str">
        <f>LEFT(All_Data[[#This Row],[Invoice (Year+Month)]],4)</f>
        <v>2020</v>
      </c>
      <c r="C433" t="str">
        <f>RIGHT(All_Data[[#This Row],[Invoice (Year+Month)]],2)</f>
        <v>01</v>
      </c>
      <c r="D433" t="s">
        <v>9</v>
      </c>
      <c r="E433">
        <v>6001588</v>
      </c>
      <c r="F433" t="s">
        <v>17</v>
      </c>
      <c r="G433" t="s">
        <v>22</v>
      </c>
      <c r="H433" t="s">
        <v>35</v>
      </c>
      <c r="I433">
        <v>4256807</v>
      </c>
      <c r="J433">
        <v>404</v>
      </c>
      <c r="K433" s="1">
        <v>428</v>
      </c>
      <c r="L433" s="1">
        <v>91.84</v>
      </c>
      <c r="M433" s="1">
        <f>All_Data[[#This Row],[EUR Sales Amount]]-All_Data[[#This Row],[EUR Cost Amount]]</f>
        <v>336.15999999999997</v>
      </c>
      <c r="N433">
        <f>IF(All_Data[[#This Row],[Order Line Quantity]]&lt;0,1,0)</f>
        <v>0</v>
      </c>
      <c r="O433" s="1" t="str">
        <f>All_Data[[#This Row],[Tier2 Description]]&amp;All_Data[[#This Row],[Order No]]</f>
        <v>DECORATION CHARGES4256807</v>
      </c>
    </row>
    <row r="434" spans="1:15" x14ac:dyDescent="0.35">
      <c r="A434">
        <v>202001</v>
      </c>
      <c r="B434" t="str">
        <f>LEFT(All_Data[[#This Row],[Invoice (Year+Month)]],4)</f>
        <v>2020</v>
      </c>
      <c r="C434" t="str">
        <f>RIGHT(All_Data[[#This Row],[Invoice (Year+Month)]],2)</f>
        <v>01</v>
      </c>
      <c r="D434" t="s">
        <v>9</v>
      </c>
      <c r="E434">
        <v>6001588</v>
      </c>
      <c r="F434" t="s">
        <v>17</v>
      </c>
      <c r="G434" t="s">
        <v>22</v>
      </c>
      <c r="H434" t="s">
        <v>35</v>
      </c>
      <c r="I434">
        <v>4260502</v>
      </c>
      <c r="J434">
        <v>46</v>
      </c>
      <c r="K434" s="1">
        <v>158.80000000000001</v>
      </c>
      <c r="L434" s="1">
        <v>48.72</v>
      </c>
      <c r="M434" s="1">
        <f>All_Data[[#This Row],[EUR Sales Amount]]-All_Data[[#This Row],[EUR Cost Amount]]</f>
        <v>110.08000000000001</v>
      </c>
      <c r="N434">
        <f>IF(All_Data[[#This Row],[Order Line Quantity]]&lt;0,1,0)</f>
        <v>0</v>
      </c>
      <c r="O434" s="1" t="str">
        <f>All_Data[[#This Row],[Tier2 Description]]&amp;All_Data[[#This Row],[Order No]]</f>
        <v>DECORATION CHARGES4260502</v>
      </c>
    </row>
    <row r="435" spans="1:15" x14ac:dyDescent="0.35">
      <c r="A435">
        <v>202001</v>
      </c>
      <c r="B435" t="str">
        <f>LEFT(All_Data[[#This Row],[Invoice (Year+Month)]],4)</f>
        <v>2020</v>
      </c>
      <c r="C435" t="str">
        <f>RIGHT(All_Data[[#This Row],[Invoice (Year+Month)]],2)</f>
        <v>01</v>
      </c>
      <c r="D435" t="s">
        <v>9</v>
      </c>
      <c r="E435">
        <v>6001589</v>
      </c>
      <c r="F435" t="s">
        <v>17</v>
      </c>
      <c r="G435" t="s">
        <v>32</v>
      </c>
      <c r="H435" t="s">
        <v>49</v>
      </c>
      <c r="I435">
        <v>4190370</v>
      </c>
      <c r="J435">
        <v>402</v>
      </c>
      <c r="K435" s="1">
        <v>2046.18</v>
      </c>
      <c r="L435" s="1">
        <v>756.4</v>
      </c>
      <c r="M435" s="1">
        <f>All_Data[[#This Row],[EUR Sales Amount]]-All_Data[[#This Row],[EUR Cost Amount]]</f>
        <v>1289.7800000000002</v>
      </c>
      <c r="N435">
        <f>IF(All_Data[[#This Row],[Order Line Quantity]]&lt;0,1,0)</f>
        <v>0</v>
      </c>
      <c r="O435" s="1" t="str">
        <f>All_Data[[#This Row],[Tier2 Description]]&amp;All_Data[[#This Row],[Order No]]</f>
        <v>CERAMICS4190370</v>
      </c>
    </row>
    <row r="436" spans="1:15" x14ac:dyDescent="0.35">
      <c r="A436">
        <v>202001</v>
      </c>
      <c r="B436" t="str">
        <f>LEFT(All_Data[[#This Row],[Invoice (Year+Month)]],4)</f>
        <v>2020</v>
      </c>
      <c r="C436" t="str">
        <f>RIGHT(All_Data[[#This Row],[Invoice (Year+Month)]],2)</f>
        <v>01</v>
      </c>
      <c r="D436" t="s">
        <v>9</v>
      </c>
      <c r="E436">
        <v>6001589</v>
      </c>
      <c r="F436" t="s">
        <v>17</v>
      </c>
      <c r="G436" t="s">
        <v>22</v>
      </c>
      <c r="H436" t="s">
        <v>35</v>
      </c>
      <c r="I436">
        <v>4190370</v>
      </c>
      <c r="J436">
        <v>404</v>
      </c>
      <c r="K436" s="1">
        <v>291.10000000000002</v>
      </c>
      <c r="L436" s="1">
        <v>21.9</v>
      </c>
      <c r="M436" s="1">
        <f>All_Data[[#This Row],[EUR Sales Amount]]-All_Data[[#This Row],[EUR Cost Amount]]</f>
        <v>269.20000000000005</v>
      </c>
      <c r="N436">
        <f>IF(All_Data[[#This Row],[Order Line Quantity]]&lt;0,1,0)</f>
        <v>0</v>
      </c>
      <c r="O436" s="1" t="str">
        <f>All_Data[[#This Row],[Tier2 Description]]&amp;All_Data[[#This Row],[Order No]]</f>
        <v>DECORATION CHARGES4190370</v>
      </c>
    </row>
    <row r="437" spans="1:15" x14ac:dyDescent="0.35">
      <c r="A437">
        <v>202001</v>
      </c>
      <c r="B437" t="str">
        <f>LEFT(All_Data[[#This Row],[Invoice (Year+Month)]],4)</f>
        <v>2020</v>
      </c>
      <c r="C437" t="str">
        <f>RIGHT(All_Data[[#This Row],[Invoice (Year+Month)]],2)</f>
        <v>01</v>
      </c>
      <c r="D437" t="s">
        <v>9</v>
      </c>
      <c r="E437">
        <v>6001590</v>
      </c>
      <c r="F437" t="s">
        <v>10</v>
      </c>
      <c r="G437" t="s">
        <v>32</v>
      </c>
      <c r="H437" t="s">
        <v>55</v>
      </c>
      <c r="I437">
        <v>4250317</v>
      </c>
      <c r="J437">
        <v>200</v>
      </c>
      <c r="K437" s="1">
        <v>352</v>
      </c>
      <c r="L437" s="1">
        <v>144.1</v>
      </c>
      <c r="M437" s="1">
        <f>All_Data[[#This Row],[EUR Sales Amount]]-All_Data[[#This Row],[EUR Cost Amount]]</f>
        <v>207.9</v>
      </c>
      <c r="N437">
        <f>IF(All_Data[[#This Row],[Order Line Quantity]]&lt;0,1,0)</f>
        <v>0</v>
      </c>
      <c r="O437" s="1" t="str">
        <f>All_Data[[#This Row],[Tier2 Description]]&amp;All_Data[[#This Row],[Order No]]</f>
        <v>SPECIALTIES &amp; PACKAGING4250317</v>
      </c>
    </row>
    <row r="438" spans="1:15" x14ac:dyDescent="0.35">
      <c r="A438">
        <v>202001</v>
      </c>
      <c r="B438" t="str">
        <f>LEFT(All_Data[[#This Row],[Invoice (Year+Month)]],4)</f>
        <v>2020</v>
      </c>
      <c r="C438" t="str">
        <f>RIGHT(All_Data[[#This Row],[Invoice (Year+Month)]],2)</f>
        <v>01</v>
      </c>
      <c r="D438" t="s">
        <v>9</v>
      </c>
      <c r="E438">
        <v>6001590</v>
      </c>
      <c r="F438" t="s">
        <v>10</v>
      </c>
      <c r="G438" t="s">
        <v>26</v>
      </c>
      <c r="H438" t="s">
        <v>50</v>
      </c>
      <c r="I438">
        <v>4250317</v>
      </c>
      <c r="J438">
        <v>200</v>
      </c>
      <c r="K438" s="1">
        <v>250</v>
      </c>
      <c r="L438" s="1">
        <v>86.08</v>
      </c>
      <c r="M438" s="1">
        <f>All_Data[[#This Row],[EUR Sales Amount]]-All_Data[[#This Row],[EUR Cost Amount]]</f>
        <v>163.92000000000002</v>
      </c>
      <c r="N438">
        <f>IF(All_Data[[#This Row],[Order Line Quantity]]&lt;0,1,0)</f>
        <v>0</v>
      </c>
      <c r="O438" s="1" t="str">
        <f>All_Data[[#This Row],[Tier2 Description]]&amp;All_Data[[#This Row],[Order No]]</f>
        <v>OUTDOOR &amp; LEISURE4250317</v>
      </c>
    </row>
    <row r="439" spans="1:15" x14ac:dyDescent="0.35">
      <c r="A439">
        <v>202001</v>
      </c>
      <c r="B439" t="str">
        <f>LEFT(All_Data[[#This Row],[Invoice (Year+Month)]],4)</f>
        <v>2020</v>
      </c>
      <c r="C439" t="str">
        <f>RIGHT(All_Data[[#This Row],[Invoice (Year+Month)]],2)</f>
        <v>01</v>
      </c>
      <c r="D439" t="s">
        <v>9</v>
      </c>
      <c r="E439">
        <v>6001590</v>
      </c>
      <c r="F439" t="s">
        <v>10</v>
      </c>
      <c r="G439" t="s">
        <v>22</v>
      </c>
      <c r="H439" t="s">
        <v>35</v>
      </c>
      <c r="I439">
        <v>4250317</v>
      </c>
      <c r="J439">
        <v>404</v>
      </c>
      <c r="K439" s="1">
        <v>290</v>
      </c>
      <c r="L439" s="1">
        <v>37.9</v>
      </c>
      <c r="M439" s="1">
        <f>All_Data[[#This Row],[EUR Sales Amount]]-All_Data[[#This Row],[EUR Cost Amount]]</f>
        <v>252.1</v>
      </c>
      <c r="N439">
        <f>IF(All_Data[[#This Row],[Order Line Quantity]]&lt;0,1,0)</f>
        <v>0</v>
      </c>
      <c r="O439" s="1" t="str">
        <f>All_Data[[#This Row],[Tier2 Description]]&amp;All_Data[[#This Row],[Order No]]</f>
        <v>DECORATION CHARGES4250317</v>
      </c>
    </row>
    <row r="440" spans="1:15" x14ac:dyDescent="0.35">
      <c r="A440">
        <v>202001</v>
      </c>
      <c r="B440" t="str">
        <f>LEFT(All_Data[[#This Row],[Invoice (Year+Month)]],4)</f>
        <v>2020</v>
      </c>
      <c r="C440" t="str">
        <f>RIGHT(All_Data[[#This Row],[Invoice (Year+Month)]],2)</f>
        <v>01</v>
      </c>
      <c r="D440" t="s">
        <v>9</v>
      </c>
      <c r="E440">
        <v>6001605</v>
      </c>
      <c r="F440" t="s">
        <v>17</v>
      </c>
      <c r="G440" t="s">
        <v>13</v>
      </c>
      <c r="H440" t="s">
        <v>37</v>
      </c>
      <c r="I440">
        <v>4252603</v>
      </c>
      <c r="J440">
        <v>2000</v>
      </c>
      <c r="K440" s="1">
        <v>340</v>
      </c>
      <c r="L440" s="1">
        <v>164.74</v>
      </c>
      <c r="M440" s="1">
        <f>All_Data[[#This Row],[EUR Sales Amount]]-All_Data[[#This Row],[EUR Cost Amount]]</f>
        <v>175.26</v>
      </c>
      <c r="N440">
        <f>IF(All_Data[[#This Row],[Order Line Quantity]]&lt;0,1,0)</f>
        <v>0</v>
      </c>
      <c r="O440" s="1" t="str">
        <f>All_Data[[#This Row],[Tier2 Description]]&amp;All_Data[[#This Row],[Order No]]</f>
        <v>GENERAL4252603</v>
      </c>
    </row>
    <row r="441" spans="1:15" x14ac:dyDescent="0.35">
      <c r="A441">
        <v>202001</v>
      </c>
      <c r="B441" t="str">
        <f>LEFT(All_Data[[#This Row],[Invoice (Year+Month)]],4)</f>
        <v>2020</v>
      </c>
      <c r="C441" t="str">
        <f>RIGHT(All_Data[[#This Row],[Invoice (Year+Month)]],2)</f>
        <v>01</v>
      </c>
      <c r="D441" t="s">
        <v>9</v>
      </c>
      <c r="E441">
        <v>6001605</v>
      </c>
      <c r="F441" t="s">
        <v>17</v>
      </c>
      <c r="G441" t="s">
        <v>22</v>
      </c>
      <c r="H441" t="s">
        <v>35</v>
      </c>
      <c r="I441">
        <v>4252603</v>
      </c>
      <c r="J441">
        <v>2002</v>
      </c>
      <c r="K441" s="1">
        <v>670</v>
      </c>
      <c r="L441" s="1">
        <v>113.58</v>
      </c>
      <c r="M441" s="1">
        <f>All_Data[[#This Row],[EUR Sales Amount]]-All_Data[[#This Row],[EUR Cost Amount]]</f>
        <v>556.41999999999996</v>
      </c>
      <c r="N441">
        <f>IF(All_Data[[#This Row],[Order Line Quantity]]&lt;0,1,0)</f>
        <v>0</v>
      </c>
      <c r="O441" s="1" t="str">
        <f>All_Data[[#This Row],[Tier2 Description]]&amp;All_Data[[#This Row],[Order No]]</f>
        <v>DECORATION CHARGES4252603</v>
      </c>
    </row>
    <row r="442" spans="1:15" x14ac:dyDescent="0.35">
      <c r="A442">
        <v>202001</v>
      </c>
      <c r="B442" t="str">
        <f>LEFT(All_Data[[#This Row],[Invoice (Year+Month)]],4)</f>
        <v>2020</v>
      </c>
      <c r="C442" t="str">
        <f>RIGHT(All_Data[[#This Row],[Invoice (Year+Month)]],2)</f>
        <v>01</v>
      </c>
      <c r="D442" t="s">
        <v>9</v>
      </c>
      <c r="E442">
        <v>6001605</v>
      </c>
      <c r="F442" t="s">
        <v>17</v>
      </c>
      <c r="G442" t="s">
        <v>22</v>
      </c>
      <c r="H442" t="s">
        <v>35</v>
      </c>
      <c r="I442">
        <v>4260883</v>
      </c>
      <c r="J442">
        <v>3002</v>
      </c>
      <c r="K442" s="1">
        <v>610</v>
      </c>
      <c r="L442" s="1">
        <v>47.88</v>
      </c>
      <c r="M442" s="1">
        <f>All_Data[[#This Row],[EUR Sales Amount]]-All_Data[[#This Row],[EUR Cost Amount]]</f>
        <v>562.12</v>
      </c>
      <c r="N442">
        <f>IF(All_Data[[#This Row],[Order Line Quantity]]&lt;0,1,0)</f>
        <v>0</v>
      </c>
      <c r="O442" s="1" t="str">
        <f>All_Data[[#This Row],[Tier2 Description]]&amp;All_Data[[#This Row],[Order No]]</f>
        <v>DECORATION CHARGES4260883</v>
      </c>
    </row>
    <row r="443" spans="1:15" x14ac:dyDescent="0.35">
      <c r="A443">
        <v>202001</v>
      </c>
      <c r="B443" t="str">
        <f>LEFT(All_Data[[#This Row],[Invoice (Year+Month)]],4)</f>
        <v>2020</v>
      </c>
      <c r="C443" t="str">
        <f>RIGHT(All_Data[[#This Row],[Invoice (Year+Month)]],2)</f>
        <v>01</v>
      </c>
      <c r="D443" t="s">
        <v>9</v>
      </c>
      <c r="E443">
        <v>6001605</v>
      </c>
      <c r="F443" t="s">
        <v>17</v>
      </c>
      <c r="G443" t="s">
        <v>24</v>
      </c>
      <c r="H443" t="s">
        <v>25</v>
      </c>
      <c r="I443">
        <v>4253426</v>
      </c>
      <c r="J443">
        <v>4</v>
      </c>
      <c r="K443" s="1">
        <v>130</v>
      </c>
      <c r="L443" s="1">
        <v>57.04</v>
      </c>
      <c r="M443" s="1">
        <f>All_Data[[#This Row],[EUR Sales Amount]]-All_Data[[#This Row],[EUR Cost Amount]]</f>
        <v>72.960000000000008</v>
      </c>
      <c r="N443">
        <f>IF(All_Data[[#This Row],[Order Line Quantity]]&lt;0,1,0)</f>
        <v>0</v>
      </c>
      <c r="O443" s="1" t="str">
        <f>All_Data[[#This Row],[Tier2 Description]]&amp;All_Data[[#This Row],[Order No]]</f>
        <v>JACKETS4253426</v>
      </c>
    </row>
    <row r="444" spans="1:15" x14ac:dyDescent="0.35">
      <c r="A444">
        <v>202001</v>
      </c>
      <c r="B444" t="str">
        <f>LEFT(All_Data[[#This Row],[Invoice (Year+Month)]],4)</f>
        <v>2020</v>
      </c>
      <c r="C444" t="str">
        <f>RIGHT(All_Data[[#This Row],[Invoice (Year+Month)]],2)</f>
        <v>01</v>
      </c>
      <c r="D444" t="s">
        <v>9</v>
      </c>
      <c r="E444">
        <v>6001605</v>
      </c>
      <c r="F444" t="s">
        <v>17</v>
      </c>
      <c r="G444" t="s">
        <v>29</v>
      </c>
      <c r="H444" t="s">
        <v>52</v>
      </c>
      <c r="I444">
        <v>4260883</v>
      </c>
      <c r="J444">
        <v>3000</v>
      </c>
      <c r="K444" s="1">
        <v>870</v>
      </c>
      <c r="L444" s="1">
        <v>1418.18</v>
      </c>
      <c r="M444" s="1">
        <f>All_Data[[#This Row],[EUR Sales Amount]]-All_Data[[#This Row],[EUR Cost Amount]]</f>
        <v>-548.18000000000006</v>
      </c>
      <c r="N444">
        <f>IF(All_Data[[#This Row],[Order Line Quantity]]&lt;0,1,0)</f>
        <v>0</v>
      </c>
      <c r="O444" s="1" t="str">
        <f>All_Data[[#This Row],[Tier2 Description]]&amp;All_Data[[#This Row],[Order No]]</f>
        <v>GENERAL TECH4260883</v>
      </c>
    </row>
    <row r="445" spans="1:15" x14ac:dyDescent="0.35">
      <c r="A445">
        <v>202001</v>
      </c>
      <c r="B445" t="str">
        <f>LEFT(All_Data[[#This Row],[Invoice (Year+Month)]],4)</f>
        <v>2020</v>
      </c>
      <c r="C445" t="str">
        <f>RIGHT(All_Data[[#This Row],[Invoice (Year+Month)]],2)</f>
        <v>01</v>
      </c>
      <c r="D445" t="s">
        <v>9</v>
      </c>
      <c r="E445">
        <v>6001612</v>
      </c>
      <c r="F445" t="s">
        <v>10</v>
      </c>
      <c r="G445" t="s">
        <v>13</v>
      </c>
      <c r="H445" t="s">
        <v>37</v>
      </c>
      <c r="I445">
        <v>4257253</v>
      </c>
      <c r="J445">
        <v>200</v>
      </c>
      <c r="K445" s="1">
        <v>34</v>
      </c>
      <c r="L445" s="1">
        <v>18.12</v>
      </c>
      <c r="M445" s="1">
        <f>All_Data[[#This Row],[EUR Sales Amount]]-All_Data[[#This Row],[EUR Cost Amount]]</f>
        <v>15.879999999999999</v>
      </c>
      <c r="N445">
        <f>IF(All_Data[[#This Row],[Order Line Quantity]]&lt;0,1,0)</f>
        <v>0</v>
      </c>
      <c r="O445" s="1" t="str">
        <f>All_Data[[#This Row],[Tier2 Description]]&amp;All_Data[[#This Row],[Order No]]</f>
        <v>GENERAL4257253</v>
      </c>
    </row>
    <row r="446" spans="1:15" x14ac:dyDescent="0.35">
      <c r="A446">
        <v>202001</v>
      </c>
      <c r="B446" t="str">
        <f>LEFT(All_Data[[#This Row],[Invoice (Year+Month)]],4)</f>
        <v>2020</v>
      </c>
      <c r="C446" t="str">
        <f>RIGHT(All_Data[[#This Row],[Invoice (Year+Month)]],2)</f>
        <v>01</v>
      </c>
      <c r="D446" t="s">
        <v>9</v>
      </c>
      <c r="E446">
        <v>6001612</v>
      </c>
      <c r="F446" t="s">
        <v>10</v>
      </c>
      <c r="G446" t="s">
        <v>13</v>
      </c>
      <c r="H446" t="s">
        <v>37</v>
      </c>
      <c r="I446">
        <v>4257255</v>
      </c>
      <c r="J446">
        <v>200</v>
      </c>
      <c r="K446" s="1">
        <v>22</v>
      </c>
      <c r="L446" s="1">
        <v>8.48</v>
      </c>
      <c r="M446" s="1">
        <f>All_Data[[#This Row],[EUR Sales Amount]]-All_Data[[#This Row],[EUR Cost Amount]]</f>
        <v>13.52</v>
      </c>
      <c r="N446">
        <f>IF(All_Data[[#This Row],[Order Line Quantity]]&lt;0,1,0)</f>
        <v>0</v>
      </c>
      <c r="O446" s="1" t="str">
        <f>All_Data[[#This Row],[Tier2 Description]]&amp;All_Data[[#This Row],[Order No]]</f>
        <v>GENERAL4257255</v>
      </c>
    </row>
    <row r="447" spans="1:15" x14ac:dyDescent="0.35">
      <c r="A447">
        <v>202001</v>
      </c>
      <c r="B447" t="str">
        <f>LEFT(All_Data[[#This Row],[Invoice (Year+Month)]],4)</f>
        <v>2020</v>
      </c>
      <c r="C447" t="str">
        <f>RIGHT(All_Data[[#This Row],[Invoice (Year+Month)]],2)</f>
        <v>01</v>
      </c>
      <c r="D447" t="s">
        <v>9</v>
      </c>
      <c r="E447">
        <v>6001612</v>
      </c>
      <c r="F447" t="s">
        <v>10</v>
      </c>
      <c r="G447" t="s">
        <v>13</v>
      </c>
      <c r="H447" t="s">
        <v>16</v>
      </c>
      <c r="I447">
        <v>4250385</v>
      </c>
      <c r="J447">
        <v>6000</v>
      </c>
      <c r="K447" s="1">
        <v>840</v>
      </c>
      <c r="L447" s="1">
        <v>462.34</v>
      </c>
      <c r="M447" s="1">
        <f>All_Data[[#This Row],[EUR Sales Amount]]-All_Data[[#This Row],[EUR Cost Amount]]</f>
        <v>377.66</v>
      </c>
      <c r="N447">
        <f>IF(All_Data[[#This Row],[Order Line Quantity]]&lt;0,1,0)</f>
        <v>0</v>
      </c>
      <c r="O447" s="1" t="str">
        <f>All_Data[[#This Row],[Tier2 Description]]&amp;All_Data[[#This Row],[Order No]]</f>
        <v>WRITING4250385</v>
      </c>
    </row>
    <row r="448" spans="1:15" x14ac:dyDescent="0.35">
      <c r="A448">
        <v>202001</v>
      </c>
      <c r="B448" t="str">
        <f>LEFT(All_Data[[#This Row],[Invoice (Year+Month)]],4)</f>
        <v>2020</v>
      </c>
      <c r="C448" t="str">
        <f>RIGHT(All_Data[[#This Row],[Invoice (Year+Month)]],2)</f>
        <v>01</v>
      </c>
      <c r="D448" t="s">
        <v>9</v>
      </c>
      <c r="E448">
        <v>6001612</v>
      </c>
      <c r="F448" t="s">
        <v>10</v>
      </c>
      <c r="G448" t="s">
        <v>13</v>
      </c>
      <c r="H448" t="s">
        <v>16</v>
      </c>
      <c r="I448">
        <v>4258398</v>
      </c>
      <c r="J448">
        <v>500</v>
      </c>
      <c r="K448" s="1">
        <v>15</v>
      </c>
      <c r="L448" s="1">
        <v>4.1399999999999997</v>
      </c>
      <c r="M448" s="1">
        <f>All_Data[[#This Row],[EUR Sales Amount]]-All_Data[[#This Row],[EUR Cost Amount]]</f>
        <v>10.86</v>
      </c>
      <c r="N448">
        <f>IF(All_Data[[#This Row],[Order Line Quantity]]&lt;0,1,0)</f>
        <v>0</v>
      </c>
      <c r="O448" s="1" t="str">
        <f>All_Data[[#This Row],[Tier2 Description]]&amp;All_Data[[#This Row],[Order No]]</f>
        <v>WRITING4258398</v>
      </c>
    </row>
    <row r="449" spans="1:15" x14ac:dyDescent="0.35">
      <c r="A449">
        <v>202001</v>
      </c>
      <c r="B449" t="str">
        <f>LEFT(All_Data[[#This Row],[Invoice (Year+Month)]],4)</f>
        <v>2020</v>
      </c>
      <c r="C449" t="str">
        <f>RIGHT(All_Data[[#This Row],[Invoice (Year+Month)]],2)</f>
        <v>01</v>
      </c>
      <c r="D449" t="s">
        <v>9</v>
      </c>
      <c r="E449">
        <v>6001612</v>
      </c>
      <c r="F449" t="s">
        <v>10</v>
      </c>
      <c r="G449" t="s">
        <v>26</v>
      </c>
      <c r="H449" t="s">
        <v>27</v>
      </c>
      <c r="I449">
        <v>4254945</v>
      </c>
      <c r="J449">
        <v>10</v>
      </c>
      <c r="K449" s="1">
        <v>36.4</v>
      </c>
      <c r="L449" s="1">
        <v>17.88</v>
      </c>
      <c r="M449" s="1">
        <f>All_Data[[#This Row],[EUR Sales Amount]]-All_Data[[#This Row],[EUR Cost Amount]]</f>
        <v>18.52</v>
      </c>
      <c r="N449">
        <f>IF(All_Data[[#This Row],[Order Line Quantity]]&lt;0,1,0)</f>
        <v>0</v>
      </c>
      <c r="O449" s="1" t="str">
        <f>All_Data[[#This Row],[Tier2 Description]]&amp;All_Data[[#This Row],[Order No]]</f>
        <v>APRON &amp; KITCHEN TEXTILES4254945</v>
      </c>
    </row>
    <row r="450" spans="1:15" x14ac:dyDescent="0.35">
      <c r="A450">
        <v>202001</v>
      </c>
      <c r="B450" t="str">
        <f>LEFT(All_Data[[#This Row],[Invoice (Year+Month)]],4)</f>
        <v>2020</v>
      </c>
      <c r="C450" t="str">
        <f>RIGHT(All_Data[[#This Row],[Invoice (Year+Month)]],2)</f>
        <v>01</v>
      </c>
      <c r="D450" t="s">
        <v>9</v>
      </c>
      <c r="E450">
        <v>6001612</v>
      </c>
      <c r="F450" t="s">
        <v>10</v>
      </c>
      <c r="G450" t="s">
        <v>26</v>
      </c>
      <c r="H450" t="s">
        <v>27</v>
      </c>
      <c r="I450">
        <v>4261455</v>
      </c>
      <c r="J450">
        <v>6</v>
      </c>
      <c r="K450" s="1">
        <v>21.84</v>
      </c>
      <c r="L450" s="1">
        <v>10.34</v>
      </c>
      <c r="M450" s="1">
        <f>All_Data[[#This Row],[EUR Sales Amount]]-All_Data[[#This Row],[EUR Cost Amount]]</f>
        <v>11.5</v>
      </c>
      <c r="N450">
        <f>IF(All_Data[[#This Row],[Order Line Quantity]]&lt;0,1,0)</f>
        <v>0</v>
      </c>
      <c r="O450" s="1" t="str">
        <f>All_Data[[#This Row],[Tier2 Description]]&amp;All_Data[[#This Row],[Order No]]</f>
        <v>APRON &amp; KITCHEN TEXTILES4261455</v>
      </c>
    </row>
    <row r="451" spans="1:15" x14ac:dyDescent="0.35">
      <c r="A451">
        <v>202001</v>
      </c>
      <c r="B451" t="str">
        <f>LEFT(All_Data[[#This Row],[Invoice (Year+Month)]],4)</f>
        <v>2020</v>
      </c>
      <c r="C451" t="str">
        <f>RIGHT(All_Data[[#This Row],[Invoice (Year+Month)]],2)</f>
        <v>01</v>
      </c>
      <c r="D451" t="s">
        <v>9</v>
      </c>
      <c r="E451">
        <v>6001612</v>
      </c>
      <c r="F451" t="s">
        <v>10</v>
      </c>
      <c r="G451" t="s">
        <v>22</v>
      </c>
      <c r="H451" t="s">
        <v>35</v>
      </c>
      <c r="I451">
        <v>4250385</v>
      </c>
      <c r="J451">
        <v>6002</v>
      </c>
      <c r="K451" s="1">
        <v>730</v>
      </c>
      <c r="L451" s="1">
        <v>77.88</v>
      </c>
      <c r="M451" s="1">
        <f>All_Data[[#This Row],[EUR Sales Amount]]-All_Data[[#This Row],[EUR Cost Amount]]</f>
        <v>652.12</v>
      </c>
      <c r="N451">
        <f>IF(All_Data[[#This Row],[Order Line Quantity]]&lt;0,1,0)</f>
        <v>0</v>
      </c>
      <c r="O451" s="1" t="str">
        <f>All_Data[[#This Row],[Tier2 Description]]&amp;All_Data[[#This Row],[Order No]]</f>
        <v>DECORATION CHARGES4250385</v>
      </c>
    </row>
    <row r="452" spans="1:15" x14ac:dyDescent="0.35">
      <c r="A452">
        <v>202001</v>
      </c>
      <c r="B452" t="str">
        <f>LEFT(All_Data[[#This Row],[Invoice (Year+Month)]],4)</f>
        <v>2020</v>
      </c>
      <c r="C452" t="str">
        <f>RIGHT(All_Data[[#This Row],[Invoice (Year+Month)]],2)</f>
        <v>01</v>
      </c>
      <c r="D452" t="s">
        <v>9</v>
      </c>
      <c r="E452">
        <v>6001612</v>
      </c>
      <c r="F452" t="s">
        <v>10</v>
      </c>
      <c r="G452" t="s">
        <v>22</v>
      </c>
      <c r="H452" t="s">
        <v>35</v>
      </c>
      <c r="I452">
        <v>4254945</v>
      </c>
      <c r="J452">
        <v>14</v>
      </c>
      <c r="K452" s="1">
        <v>107.3</v>
      </c>
      <c r="L452" s="1">
        <v>29.08</v>
      </c>
      <c r="M452" s="1">
        <f>All_Data[[#This Row],[EUR Sales Amount]]-All_Data[[#This Row],[EUR Cost Amount]]</f>
        <v>78.22</v>
      </c>
      <c r="N452">
        <f>IF(All_Data[[#This Row],[Order Line Quantity]]&lt;0,1,0)</f>
        <v>0</v>
      </c>
      <c r="O452" s="1" t="str">
        <f>All_Data[[#This Row],[Tier2 Description]]&amp;All_Data[[#This Row],[Order No]]</f>
        <v>DECORATION CHARGES4254945</v>
      </c>
    </row>
    <row r="453" spans="1:15" x14ac:dyDescent="0.35">
      <c r="A453">
        <v>202001</v>
      </c>
      <c r="B453" t="str">
        <f>LEFT(All_Data[[#This Row],[Invoice (Year+Month)]],4)</f>
        <v>2020</v>
      </c>
      <c r="C453" t="str">
        <f>RIGHT(All_Data[[#This Row],[Invoice (Year+Month)]],2)</f>
        <v>01</v>
      </c>
      <c r="D453" t="s">
        <v>9</v>
      </c>
      <c r="E453">
        <v>6001612</v>
      </c>
      <c r="F453" t="s">
        <v>10</v>
      </c>
      <c r="G453" t="s">
        <v>22</v>
      </c>
      <c r="H453" t="s">
        <v>35</v>
      </c>
      <c r="I453">
        <v>4257253</v>
      </c>
      <c r="J453">
        <v>202</v>
      </c>
      <c r="K453" s="1">
        <v>198</v>
      </c>
      <c r="L453" s="1">
        <v>23.58</v>
      </c>
      <c r="M453" s="1">
        <f>All_Data[[#This Row],[EUR Sales Amount]]-All_Data[[#This Row],[EUR Cost Amount]]</f>
        <v>174.42000000000002</v>
      </c>
      <c r="N453">
        <f>IF(All_Data[[#This Row],[Order Line Quantity]]&lt;0,1,0)</f>
        <v>0</v>
      </c>
      <c r="O453" s="1" t="str">
        <f>All_Data[[#This Row],[Tier2 Description]]&amp;All_Data[[#This Row],[Order No]]</f>
        <v>DECORATION CHARGES4257253</v>
      </c>
    </row>
    <row r="454" spans="1:15" x14ac:dyDescent="0.35">
      <c r="A454">
        <v>202001</v>
      </c>
      <c r="B454" t="str">
        <f>LEFT(All_Data[[#This Row],[Invoice (Year+Month)]],4)</f>
        <v>2020</v>
      </c>
      <c r="C454" t="str">
        <f>RIGHT(All_Data[[#This Row],[Invoice (Year+Month)]],2)</f>
        <v>01</v>
      </c>
      <c r="D454" t="s">
        <v>9</v>
      </c>
      <c r="E454">
        <v>6001612</v>
      </c>
      <c r="F454" t="s">
        <v>10</v>
      </c>
      <c r="G454" t="s">
        <v>22</v>
      </c>
      <c r="H454" t="s">
        <v>35</v>
      </c>
      <c r="I454">
        <v>4258398</v>
      </c>
      <c r="J454">
        <v>504</v>
      </c>
      <c r="K454" s="1">
        <v>165</v>
      </c>
      <c r="L454" s="1">
        <v>37.880000000000003</v>
      </c>
      <c r="M454" s="1">
        <f>All_Data[[#This Row],[EUR Sales Amount]]-All_Data[[#This Row],[EUR Cost Amount]]</f>
        <v>127.12</v>
      </c>
      <c r="N454">
        <f>IF(All_Data[[#This Row],[Order Line Quantity]]&lt;0,1,0)</f>
        <v>0</v>
      </c>
      <c r="O454" s="1" t="str">
        <f>All_Data[[#This Row],[Tier2 Description]]&amp;All_Data[[#This Row],[Order No]]</f>
        <v>DECORATION CHARGES4258398</v>
      </c>
    </row>
    <row r="455" spans="1:15" x14ac:dyDescent="0.35">
      <c r="A455">
        <v>202001</v>
      </c>
      <c r="B455" t="str">
        <f>LEFT(All_Data[[#This Row],[Invoice (Year+Month)]],4)</f>
        <v>2020</v>
      </c>
      <c r="C455" t="str">
        <f>RIGHT(All_Data[[#This Row],[Invoice (Year+Month)]],2)</f>
        <v>01</v>
      </c>
      <c r="D455" t="s">
        <v>9</v>
      </c>
      <c r="E455">
        <v>6001626</v>
      </c>
      <c r="F455" t="s">
        <v>17</v>
      </c>
      <c r="G455" t="s">
        <v>22</v>
      </c>
      <c r="H455" t="s">
        <v>23</v>
      </c>
      <c r="I455">
        <v>4252618</v>
      </c>
      <c r="J455">
        <v>4</v>
      </c>
      <c r="K455" s="1">
        <v>0</v>
      </c>
      <c r="L455" s="1">
        <v>24</v>
      </c>
      <c r="M455" s="1">
        <f>All_Data[[#This Row],[EUR Sales Amount]]-All_Data[[#This Row],[EUR Cost Amount]]</f>
        <v>-24</v>
      </c>
      <c r="N455">
        <f>IF(All_Data[[#This Row],[Order Line Quantity]]&lt;0,1,0)</f>
        <v>0</v>
      </c>
      <c r="O455" s="1" t="str">
        <f>All_Data[[#This Row],[Tier2 Description]]&amp;All_Data[[#This Row],[Order No]]</f>
        <v>CATALOGUES4252618</v>
      </c>
    </row>
    <row r="456" spans="1:15" x14ac:dyDescent="0.35">
      <c r="A456">
        <v>202001</v>
      </c>
      <c r="B456" t="str">
        <f>LEFT(All_Data[[#This Row],[Invoice (Year+Month)]],4)</f>
        <v>2020</v>
      </c>
      <c r="C456" t="str">
        <f>RIGHT(All_Data[[#This Row],[Invoice (Year+Month)]],2)</f>
        <v>01</v>
      </c>
      <c r="D456" t="s">
        <v>9</v>
      </c>
      <c r="E456">
        <v>6001628</v>
      </c>
      <c r="F456" t="s">
        <v>10</v>
      </c>
      <c r="G456" t="s">
        <v>22</v>
      </c>
      <c r="H456" t="s">
        <v>23</v>
      </c>
      <c r="I456">
        <v>4261059</v>
      </c>
      <c r="J456">
        <v>20</v>
      </c>
      <c r="K456" s="1">
        <v>59</v>
      </c>
      <c r="L456" s="1">
        <v>19.2</v>
      </c>
      <c r="M456" s="1">
        <f>All_Data[[#This Row],[EUR Sales Amount]]-All_Data[[#This Row],[EUR Cost Amount]]</f>
        <v>39.799999999999997</v>
      </c>
      <c r="N456">
        <f>IF(All_Data[[#This Row],[Order Line Quantity]]&lt;0,1,0)</f>
        <v>0</v>
      </c>
      <c r="O456" s="1" t="str">
        <f>All_Data[[#This Row],[Tier2 Description]]&amp;All_Data[[#This Row],[Order No]]</f>
        <v>CATALOGUES4261059</v>
      </c>
    </row>
    <row r="457" spans="1:15" x14ac:dyDescent="0.35">
      <c r="A457">
        <v>202001</v>
      </c>
      <c r="B457" t="str">
        <f>LEFT(All_Data[[#This Row],[Invoice (Year+Month)]],4)</f>
        <v>2020</v>
      </c>
      <c r="C457" t="str">
        <f>RIGHT(All_Data[[#This Row],[Invoice (Year+Month)]],2)</f>
        <v>01</v>
      </c>
      <c r="D457" t="s">
        <v>9</v>
      </c>
      <c r="E457">
        <v>6001639</v>
      </c>
      <c r="F457" t="s">
        <v>10</v>
      </c>
      <c r="G457" t="s">
        <v>13</v>
      </c>
      <c r="H457" t="s">
        <v>34</v>
      </c>
      <c r="I457">
        <v>4251102</v>
      </c>
      <c r="J457">
        <v>1420</v>
      </c>
      <c r="K457" s="1">
        <v>513.20000000000005</v>
      </c>
      <c r="L457" s="1">
        <v>174.72</v>
      </c>
      <c r="M457" s="1">
        <f>All_Data[[#This Row],[EUR Sales Amount]]-All_Data[[#This Row],[EUR Cost Amount]]</f>
        <v>338.48</v>
      </c>
      <c r="N457">
        <f>IF(All_Data[[#This Row],[Order Line Quantity]]&lt;0,1,0)</f>
        <v>0</v>
      </c>
      <c r="O457" s="1" t="str">
        <f>All_Data[[#This Row],[Tier2 Description]]&amp;All_Data[[#This Row],[Order No]]</f>
        <v>STATIONERY4251102</v>
      </c>
    </row>
    <row r="458" spans="1:15" x14ac:dyDescent="0.35">
      <c r="A458">
        <v>202001</v>
      </c>
      <c r="B458" t="str">
        <f>LEFT(All_Data[[#This Row],[Invoice (Year+Month)]],4)</f>
        <v>2020</v>
      </c>
      <c r="C458" t="str">
        <f>RIGHT(All_Data[[#This Row],[Invoice (Year+Month)]],2)</f>
        <v>01</v>
      </c>
      <c r="D458" t="s">
        <v>9</v>
      </c>
      <c r="E458">
        <v>6001639</v>
      </c>
      <c r="F458" t="s">
        <v>10</v>
      </c>
      <c r="G458" t="s">
        <v>13</v>
      </c>
      <c r="H458" t="s">
        <v>16</v>
      </c>
      <c r="I458">
        <v>4251102</v>
      </c>
      <c r="J458">
        <v>600</v>
      </c>
      <c r="K458" s="1">
        <v>174</v>
      </c>
      <c r="L458" s="1">
        <v>75.900000000000006</v>
      </c>
      <c r="M458" s="1">
        <f>All_Data[[#This Row],[EUR Sales Amount]]-All_Data[[#This Row],[EUR Cost Amount]]</f>
        <v>98.1</v>
      </c>
      <c r="N458">
        <f>IF(All_Data[[#This Row],[Order Line Quantity]]&lt;0,1,0)</f>
        <v>0</v>
      </c>
      <c r="O458" s="1" t="str">
        <f>All_Data[[#This Row],[Tier2 Description]]&amp;All_Data[[#This Row],[Order No]]</f>
        <v>WRITING4251102</v>
      </c>
    </row>
    <row r="459" spans="1:15" x14ac:dyDescent="0.35">
      <c r="A459">
        <v>202001</v>
      </c>
      <c r="B459" t="str">
        <f>LEFT(All_Data[[#This Row],[Invoice (Year+Month)]],4)</f>
        <v>2020</v>
      </c>
      <c r="C459" t="str">
        <f>RIGHT(All_Data[[#This Row],[Invoice (Year+Month)]],2)</f>
        <v>01</v>
      </c>
      <c r="D459" t="s">
        <v>9</v>
      </c>
      <c r="E459">
        <v>6001639</v>
      </c>
      <c r="F459" t="s">
        <v>10</v>
      </c>
      <c r="G459" t="s">
        <v>26</v>
      </c>
      <c r="H459" t="s">
        <v>44</v>
      </c>
      <c r="I459">
        <v>4251102</v>
      </c>
      <c r="J459">
        <v>510</v>
      </c>
      <c r="K459" s="1">
        <v>788.4</v>
      </c>
      <c r="L459" s="1">
        <v>284.33999999999997</v>
      </c>
      <c r="M459" s="1">
        <f>All_Data[[#This Row],[EUR Sales Amount]]-All_Data[[#This Row],[EUR Cost Amount]]</f>
        <v>504.06</v>
      </c>
      <c r="N459">
        <f>IF(All_Data[[#This Row],[Order Line Quantity]]&lt;0,1,0)</f>
        <v>0</v>
      </c>
      <c r="O459" s="1" t="str">
        <f>All_Data[[#This Row],[Tier2 Description]]&amp;All_Data[[#This Row],[Order No]]</f>
        <v>HBA4251102</v>
      </c>
    </row>
    <row r="460" spans="1:15" x14ac:dyDescent="0.35">
      <c r="A460">
        <v>202001</v>
      </c>
      <c r="B460" t="str">
        <f>LEFT(All_Data[[#This Row],[Invoice (Year+Month)]],4)</f>
        <v>2020</v>
      </c>
      <c r="C460" t="str">
        <f>RIGHT(All_Data[[#This Row],[Invoice (Year+Month)]],2)</f>
        <v>01</v>
      </c>
      <c r="D460" t="s">
        <v>9</v>
      </c>
      <c r="E460">
        <v>6001645</v>
      </c>
      <c r="F460" t="s">
        <v>10</v>
      </c>
      <c r="G460" t="s">
        <v>11</v>
      </c>
      <c r="H460" t="s">
        <v>38</v>
      </c>
      <c r="I460">
        <v>4251092</v>
      </c>
      <c r="J460">
        <v>100</v>
      </c>
      <c r="K460" s="1">
        <v>1049</v>
      </c>
      <c r="L460" s="1">
        <v>292.18</v>
      </c>
      <c r="M460" s="1">
        <f>All_Data[[#This Row],[EUR Sales Amount]]-All_Data[[#This Row],[EUR Cost Amount]]</f>
        <v>756.81999999999994</v>
      </c>
      <c r="N460">
        <f>IF(All_Data[[#This Row],[Order Line Quantity]]&lt;0,1,0)</f>
        <v>0</v>
      </c>
      <c r="O460" s="1" t="str">
        <f>All_Data[[#This Row],[Tier2 Description]]&amp;All_Data[[#This Row],[Order No]]</f>
        <v>BACKPACKS4251092</v>
      </c>
    </row>
    <row r="461" spans="1:15" x14ac:dyDescent="0.35">
      <c r="A461">
        <v>202001</v>
      </c>
      <c r="B461" t="str">
        <f>LEFT(All_Data[[#This Row],[Invoice (Year+Month)]],4)</f>
        <v>2020</v>
      </c>
      <c r="C461" t="str">
        <f>RIGHT(All_Data[[#This Row],[Invoice (Year+Month)]],2)</f>
        <v>01</v>
      </c>
      <c r="D461" t="s">
        <v>9</v>
      </c>
      <c r="E461">
        <v>6001645</v>
      </c>
      <c r="F461" t="s">
        <v>10</v>
      </c>
      <c r="G461" t="s">
        <v>22</v>
      </c>
      <c r="H461" t="s">
        <v>35</v>
      </c>
      <c r="I461">
        <v>4251092</v>
      </c>
      <c r="J461">
        <v>102</v>
      </c>
      <c r="K461" s="1">
        <v>182</v>
      </c>
      <c r="L461" s="1">
        <v>26.44</v>
      </c>
      <c r="M461" s="1">
        <f>All_Data[[#This Row],[EUR Sales Amount]]-All_Data[[#This Row],[EUR Cost Amount]]</f>
        <v>155.56</v>
      </c>
      <c r="N461">
        <f>IF(All_Data[[#This Row],[Order Line Quantity]]&lt;0,1,0)</f>
        <v>0</v>
      </c>
      <c r="O461" s="1" t="str">
        <f>All_Data[[#This Row],[Tier2 Description]]&amp;All_Data[[#This Row],[Order No]]</f>
        <v>DECORATION CHARGES4251092</v>
      </c>
    </row>
    <row r="462" spans="1:15" x14ac:dyDescent="0.35">
      <c r="A462">
        <v>202001</v>
      </c>
      <c r="B462" t="str">
        <f>LEFT(All_Data[[#This Row],[Invoice (Year+Month)]],4)</f>
        <v>2020</v>
      </c>
      <c r="C462" t="str">
        <f>RIGHT(All_Data[[#This Row],[Invoice (Year+Month)]],2)</f>
        <v>01</v>
      </c>
      <c r="D462" t="s">
        <v>9</v>
      </c>
      <c r="E462">
        <v>6001656</v>
      </c>
      <c r="F462" t="s">
        <v>17</v>
      </c>
      <c r="G462" t="s">
        <v>32</v>
      </c>
      <c r="H462" t="s">
        <v>33</v>
      </c>
      <c r="I462">
        <v>4256538</v>
      </c>
      <c r="J462">
        <v>4</v>
      </c>
      <c r="K462" s="1">
        <v>36.479999999999997</v>
      </c>
      <c r="L462" s="1">
        <v>12.48</v>
      </c>
      <c r="M462" s="1">
        <f>All_Data[[#This Row],[EUR Sales Amount]]-All_Data[[#This Row],[EUR Cost Amount]]</f>
        <v>23.999999999999996</v>
      </c>
      <c r="N462">
        <f>IF(All_Data[[#This Row],[Order Line Quantity]]&lt;0,1,0)</f>
        <v>0</v>
      </c>
      <c r="O462" s="1" t="str">
        <f>All_Data[[#This Row],[Tier2 Description]]&amp;All_Data[[#This Row],[Order No]]</f>
        <v>SPORT BOTTLES4256538</v>
      </c>
    </row>
    <row r="463" spans="1:15" x14ac:dyDescent="0.35">
      <c r="A463">
        <v>202001</v>
      </c>
      <c r="B463" t="str">
        <f>LEFT(All_Data[[#This Row],[Invoice (Year+Month)]],4)</f>
        <v>2020</v>
      </c>
      <c r="C463" t="str">
        <f>RIGHT(All_Data[[#This Row],[Invoice (Year+Month)]],2)</f>
        <v>01</v>
      </c>
      <c r="D463" t="s">
        <v>9</v>
      </c>
      <c r="E463">
        <v>6001656</v>
      </c>
      <c r="F463" t="s">
        <v>17</v>
      </c>
      <c r="G463" t="s">
        <v>13</v>
      </c>
      <c r="H463" t="s">
        <v>34</v>
      </c>
      <c r="I463">
        <v>4256538</v>
      </c>
      <c r="J463">
        <v>8</v>
      </c>
      <c r="K463" s="1">
        <v>8.36</v>
      </c>
      <c r="L463" s="1">
        <v>4.5999999999999996</v>
      </c>
      <c r="M463" s="1">
        <f>All_Data[[#This Row],[EUR Sales Amount]]-All_Data[[#This Row],[EUR Cost Amount]]</f>
        <v>3.76</v>
      </c>
      <c r="N463">
        <f>IF(All_Data[[#This Row],[Order Line Quantity]]&lt;0,1,0)</f>
        <v>0</v>
      </c>
      <c r="O463" s="1" t="str">
        <f>All_Data[[#This Row],[Tier2 Description]]&amp;All_Data[[#This Row],[Order No]]</f>
        <v>STATIONERY4256538</v>
      </c>
    </row>
    <row r="464" spans="1:15" x14ac:dyDescent="0.35">
      <c r="A464">
        <v>202001</v>
      </c>
      <c r="B464" t="str">
        <f>LEFT(All_Data[[#This Row],[Invoice (Year+Month)]],4)</f>
        <v>2020</v>
      </c>
      <c r="C464" t="str">
        <f>RIGHT(All_Data[[#This Row],[Invoice (Year+Month)]],2)</f>
        <v>01</v>
      </c>
      <c r="D464" t="s">
        <v>9</v>
      </c>
      <c r="E464">
        <v>6001656</v>
      </c>
      <c r="F464" t="s">
        <v>17</v>
      </c>
      <c r="G464" t="s">
        <v>13</v>
      </c>
      <c r="H464" t="s">
        <v>16</v>
      </c>
      <c r="I464">
        <v>4256538</v>
      </c>
      <c r="J464">
        <v>28</v>
      </c>
      <c r="K464" s="1">
        <v>9.0399999999999991</v>
      </c>
      <c r="L464" s="1">
        <v>3.06</v>
      </c>
      <c r="M464" s="1">
        <f>All_Data[[#This Row],[EUR Sales Amount]]-All_Data[[#This Row],[EUR Cost Amount]]</f>
        <v>5.9799999999999986</v>
      </c>
      <c r="N464">
        <f>IF(All_Data[[#This Row],[Order Line Quantity]]&lt;0,1,0)</f>
        <v>0</v>
      </c>
      <c r="O464" s="1" t="str">
        <f>All_Data[[#This Row],[Tier2 Description]]&amp;All_Data[[#This Row],[Order No]]</f>
        <v>WRITING4256538</v>
      </c>
    </row>
    <row r="465" spans="1:15" x14ac:dyDescent="0.35">
      <c r="A465">
        <v>202001</v>
      </c>
      <c r="B465" t="str">
        <f>LEFT(All_Data[[#This Row],[Invoice (Year+Month)]],4)</f>
        <v>2020</v>
      </c>
      <c r="C465" t="str">
        <f>RIGHT(All_Data[[#This Row],[Invoice (Year+Month)]],2)</f>
        <v>01</v>
      </c>
      <c r="D465" t="s">
        <v>9</v>
      </c>
      <c r="E465">
        <v>6001667</v>
      </c>
      <c r="F465" t="s">
        <v>10</v>
      </c>
      <c r="G465" t="s">
        <v>36</v>
      </c>
      <c r="H465" t="s">
        <v>36</v>
      </c>
      <c r="I465">
        <v>4245300</v>
      </c>
      <c r="J465">
        <v>400</v>
      </c>
      <c r="K465" s="1">
        <v>764</v>
      </c>
      <c r="L465" s="1">
        <v>796</v>
      </c>
      <c r="M465" s="1">
        <f>All_Data[[#This Row],[EUR Sales Amount]]-All_Data[[#This Row],[EUR Cost Amount]]</f>
        <v>-32</v>
      </c>
      <c r="N465">
        <f>IF(All_Data[[#This Row],[Order Line Quantity]]&lt;0,1,0)</f>
        <v>0</v>
      </c>
      <c r="O465" s="1" t="str">
        <f>All_Data[[#This Row],[Tier2 Description]]&amp;All_Data[[#This Row],[Order No]]</f>
        <v>MEMORY4245300</v>
      </c>
    </row>
    <row r="466" spans="1:15" x14ac:dyDescent="0.35">
      <c r="A466">
        <v>202001</v>
      </c>
      <c r="B466" t="str">
        <f>LEFT(All_Data[[#This Row],[Invoice (Year+Month)]],4)</f>
        <v>2020</v>
      </c>
      <c r="C466" t="str">
        <f>RIGHT(All_Data[[#This Row],[Invoice (Year+Month)]],2)</f>
        <v>01</v>
      </c>
      <c r="D466" t="s">
        <v>9</v>
      </c>
      <c r="E466">
        <v>6001667</v>
      </c>
      <c r="F466" t="s">
        <v>10</v>
      </c>
      <c r="G466" t="s">
        <v>36</v>
      </c>
      <c r="H466" t="s">
        <v>36</v>
      </c>
      <c r="I466">
        <v>4245302</v>
      </c>
      <c r="J466">
        <v>500</v>
      </c>
      <c r="K466" s="1">
        <v>825</v>
      </c>
      <c r="L466" s="1">
        <v>790</v>
      </c>
      <c r="M466" s="1">
        <f>All_Data[[#This Row],[EUR Sales Amount]]-All_Data[[#This Row],[EUR Cost Amount]]</f>
        <v>35</v>
      </c>
      <c r="N466">
        <f>IF(All_Data[[#This Row],[Order Line Quantity]]&lt;0,1,0)</f>
        <v>0</v>
      </c>
      <c r="O466" s="1" t="str">
        <f>All_Data[[#This Row],[Tier2 Description]]&amp;All_Data[[#This Row],[Order No]]</f>
        <v>MEMORY4245302</v>
      </c>
    </row>
    <row r="467" spans="1:15" x14ac:dyDescent="0.35">
      <c r="A467">
        <v>202001</v>
      </c>
      <c r="B467" t="str">
        <f>LEFT(All_Data[[#This Row],[Invoice (Year+Month)]],4)</f>
        <v>2020</v>
      </c>
      <c r="C467" t="str">
        <f>RIGHT(All_Data[[#This Row],[Invoice (Year+Month)]],2)</f>
        <v>01</v>
      </c>
      <c r="D467" t="s">
        <v>9</v>
      </c>
      <c r="E467">
        <v>6001668</v>
      </c>
      <c r="F467" t="s">
        <v>10</v>
      </c>
      <c r="G467" t="s">
        <v>13</v>
      </c>
      <c r="H467" t="s">
        <v>16</v>
      </c>
      <c r="I467">
        <v>4249669</v>
      </c>
      <c r="J467">
        <v>200</v>
      </c>
      <c r="K467" s="1">
        <v>1276</v>
      </c>
      <c r="L467" s="1">
        <v>781.58</v>
      </c>
      <c r="M467" s="1">
        <f>All_Data[[#This Row],[EUR Sales Amount]]-All_Data[[#This Row],[EUR Cost Amount]]</f>
        <v>494.41999999999996</v>
      </c>
      <c r="N467">
        <f>IF(All_Data[[#This Row],[Order Line Quantity]]&lt;0,1,0)</f>
        <v>0</v>
      </c>
      <c r="O467" s="1" t="str">
        <f>All_Data[[#This Row],[Tier2 Description]]&amp;All_Data[[#This Row],[Order No]]</f>
        <v>WRITING4249669</v>
      </c>
    </row>
    <row r="468" spans="1:15" x14ac:dyDescent="0.35">
      <c r="A468">
        <v>202001</v>
      </c>
      <c r="B468" t="str">
        <f>LEFT(All_Data[[#This Row],[Invoice (Year+Month)]],4)</f>
        <v>2020</v>
      </c>
      <c r="C468" t="str">
        <f>RIGHT(All_Data[[#This Row],[Invoice (Year+Month)]],2)</f>
        <v>01</v>
      </c>
      <c r="D468" t="s">
        <v>9</v>
      </c>
      <c r="E468">
        <v>6001668</v>
      </c>
      <c r="F468" t="s">
        <v>10</v>
      </c>
      <c r="G468" t="s">
        <v>13</v>
      </c>
      <c r="H468" t="s">
        <v>16</v>
      </c>
      <c r="I468">
        <v>4249670</v>
      </c>
      <c r="J468">
        <v>200</v>
      </c>
      <c r="K468" s="1">
        <v>1276</v>
      </c>
      <c r="L468" s="1">
        <v>781.58</v>
      </c>
      <c r="M468" s="1">
        <f>All_Data[[#This Row],[EUR Sales Amount]]-All_Data[[#This Row],[EUR Cost Amount]]</f>
        <v>494.41999999999996</v>
      </c>
      <c r="N468">
        <f>IF(All_Data[[#This Row],[Order Line Quantity]]&lt;0,1,0)</f>
        <v>0</v>
      </c>
      <c r="O468" s="1" t="str">
        <f>All_Data[[#This Row],[Tier2 Description]]&amp;All_Data[[#This Row],[Order No]]</f>
        <v>WRITING4249670</v>
      </c>
    </row>
    <row r="469" spans="1:15" x14ac:dyDescent="0.35">
      <c r="A469">
        <v>202001</v>
      </c>
      <c r="B469" t="str">
        <f>LEFT(All_Data[[#This Row],[Invoice (Year+Month)]],4)</f>
        <v>2020</v>
      </c>
      <c r="C469" t="str">
        <f>RIGHT(All_Data[[#This Row],[Invoice (Year+Month)]],2)</f>
        <v>01</v>
      </c>
      <c r="D469" t="s">
        <v>9</v>
      </c>
      <c r="E469">
        <v>6001668</v>
      </c>
      <c r="F469" t="s">
        <v>10</v>
      </c>
      <c r="G469" t="s">
        <v>22</v>
      </c>
      <c r="H469" t="s">
        <v>35</v>
      </c>
      <c r="I469">
        <v>4249669</v>
      </c>
      <c r="J469">
        <v>202</v>
      </c>
      <c r="K469" s="1">
        <v>210</v>
      </c>
      <c r="L469" s="1">
        <v>2.44</v>
      </c>
      <c r="M469" s="1">
        <f>All_Data[[#This Row],[EUR Sales Amount]]-All_Data[[#This Row],[EUR Cost Amount]]</f>
        <v>207.56</v>
      </c>
      <c r="N469">
        <f>IF(All_Data[[#This Row],[Order Line Quantity]]&lt;0,1,0)</f>
        <v>0</v>
      </c>
      <c r="O469" s="1" t="str">
        <f>All_Data[[#This Row],[Tier2 Description]]&amp;All_Data[[#This Row],[Order No]]</f>
        <v>DECORATION CHARGES4249669</v>
      </c>
    </row>
    <row r="470" spans="1:15" x14ac:dyDescent="0.35">
      <c r="A470">
        <v>202001</v>
      </c>
      <c r="B470" t="str">
        <f>LEFT(All_Data[[#This Row],[Invoice (Year+Month)]],4)</f>
        <v>2020</v>
      </c>
      <c r="C470" t="str">
        <f>RIGHT(All_Data[[#This Row],[Invoice (Year+Month)]],2)</f>
        <v>01</v>
      </c>
      <c r="D470" t="s">
        <v>9</v>
      </c>
      <c r="E470">
        <v>6001668</v>
      </c>
      <c r="F470" t="s">
        <v>10</v>
      </c>
      <c r="G470" t="s">
        <v>22</v>
      </c>
      <c r="H470" t="s">
        <v>35</v>
      </c>
      <c r="I470">
        <v>4249670</v>
      </c>
      <c r="J470">
        <v>202</v>
      </c>
      <c r="K470" s="1">
        <v>210</v>
      </c>
      <c r="L470" s="1">
        <v>2.44</v>
      </c>
      <c r="M470" s="1">
        <f>All_Data[[#This Row],[EUR Sales Amount]]-All_Data[[#This Row],[EUR Cost Amount]]</f>
        <v>207.56</v>
      </c>
      <c r="N470">
        <f>IF(All_Data[[#This Row],[Order Line Quantity]]&lt;0,1,0)</f>
        <v>0</v>
      </c>
      <c r="O470" s="1" t="str">
        <f>All_Data[[#This Row],[Tier2 Description]]&amp;All_Data[[#This Row],[Order No]]</f>
        <v>DECORATION CHARGES4249670</v>
      </c>
    </row>
    <row r="471" spans="1:15" x14ac:dyDescent="0.35">
      <c r="A471">
        <v>202001</v>
      </c>
      <c r="B471" t="str">
        <f>LEFT(All_Data[[#This Row],[Invoice (Year+Month)]],4)</f>
        <v>2020</v>
      </c>
      <c r="C471" t="str">
        <f>RIGHT(All_Data[[#This Row],[Invoice (Year+Month)]],2)</f>
        <v>01</v>
      </c>
      <c r="D471" t="s">
        <v>9</v>
      </c>
      <c r="E471">
        <v>6001676</v>
      </c>
      <c r="F471" t="s">
        <v>17</v>
      </c>
      <c r="G471" t="s">
        <v>32</v>
      </c>
      <c r="H471" t="s">
        <v>33</v>
      </c>
      <c r="I471">
        <v>4246643</v>
      </c>
      <c r="J471">
        <v>120</v>
      </c>
      <c r="K471" s="1">
        <v>180</v>
      </c>
      <c r="L471" s="1">
        <v>84.26</v>
      </c>
      <c r="M471" s="1">
        <f>All_Data[[#This Row],[EUR Sales Amount]]-All_Data[[#This Row],[EUR Cost Amount]]</f>
        <v>95.74</v>
      </c>
      <c r="N471">
        <f>IF(All_Data[[#This Row],[Order Line Quantity]]&lt;0,1,0)</f>
        <v>0</v>
      </c>
      <c r="O471" s="1" t="str">
        <f>All_Data[[#This Row],[Tier2 Description]]&amp;All_Data[[#This Row],[Order No]]</f>
        <v>SPORT BOTTLES4246643</v>
      </c>
    </row>
    <row r="472" spans="1:15" x14ac:dyDescent="0.35">
      <c r="A472">
        <v>202001</v>
      </c>
      <c r="B472" t="str">
        <f>LEFT(All_Data[[#This Row],[Invoice (Year+Month)]],4)</f>
        <v>2020</v>
      </c>
      <c r="C472" t="str">
        <f>RIGHT(All_Data[[#This Row],[Invoice (Year+Month)]],2)</f>
        <v>01</v>
      </c>
      <c r="D472" t="s">
        <v>9</v>
      </c>
      <c r="E472">
        <v>6001676</v>
      </c>
      <c r="F472" t="s">
        <v>17</v>
      </c>
      <c r="G472" t="s">
        <v>26</v>
      </c>
      <c r="H472" t="s">
        <v>28</v>
      </c>
      <c r="I472">
        <v>4253578</v>
      </c>
      <c r="J472">
        <v>120</v>
      </c>
      <c r="K472" s="1">
        <v>883.2</v>
      </c>
      <c r="L472" s="1">
        <v>278.24</v>
      </c>
      <c r="M472" s="1">
        <f>All_Data[[#This Row],[EUR Sales Amount]]-All_Data[[#This Row],[EUR Cost Amount]]</f>
        <v>604.96</v>
      </c>
      <c r="N472">
        <f>IF(All_Data[[#This Row],[Order Line Quantity]]&lt;0,1,0)</f>
        <v>0</v>
      </c>
      <c r="O472" s="1" t="str">
        <f>All_Data[[#This Row],[Tier2 Description]]&amp;All_Data[[#This Row],[Order No]]</f>
        <v>HOUSEWARES4253578</v>
      </c>
    </row>
    <row r="473" spans="1:15" x14ac:dyDescent="0.35">
      <c r="A473">
        <v>202001</v>
      </c>
      <c r="B473" t="str">
        <f>LEFT(All_Data[[#This Row],[Invoice (Year+Month)]],4)</f>
        <v>2020</v>
      </c>
      <c r="C473" t="str">
        <f>RIGHT(All_Data[[#This Row],[Invoice (Year+Month)]],2)</f>
        <v>01</v>
      </c>
      <c r="D473" t="s">
        <v>9</v>
      </c>
      <c r="E473">
        <v>6001676</v>
      </c>
      <c r="F473" t="s">
        <v>17</v>
      </c>
      <c r="G473" t="s">
        <v>26</v>
      </c>
      <c r="H473" t="s">
        <v>50</v>
      </c>
      <c r="I473">
        <v>4258768</v>
      </c>
      <c r="J473">
        <v>50</v>
      </c>
      <c r="K473" s="1">
        <v>267.5</v>
      </c>
      <c r="L473" s="1">
        <v>112.06</v>
      </c>
      <c r="M473" s="1">
        <f>All_Data[[#This Row],[EUR Sales Amount]]-All_Data[[#This Row],[EUR Cost Amount]]</f>
        <v>155.44</v>
      </c>
      <c r="N473">
        <f>IF(All_Data[[#This Row],[Order Line Quantity]]&lt;0,1,0)</f>
        <v>0</v>
      </c>
      <c r="O473" s="1" t="str">
        <f>All_Data[[#This Row],[Tier2 Description]]&amp;All_Data[[#This Row],[Order No]]</f>
        <v>OUTDOOR &amp; LEISURE4258768</v>
      </c>
    </row>
    <row r="474" spans="1:15" x14ac:dyDescent="0.35">
      <c r="A474">
        <v>202001</v>
      </c>
      <c r="B474" t="str">
        <f>LEFT(All_Data[[#This Row],[Invoice (Year+Month)]],4)</f>
        <v>2020</v>
      </c>
      <c r="C474" t="str">
        <f>RIGHT(All_Data[[#This Row],[Invoice (Year+Month)]],2)</f>
        <v>01</v>
      </c>
      <c r="D474" t="s">
        <v>9</v>
      </c>
      <c r="E474">
        <v>6001676</v>
      </c>
      <c r="F474" t="s">
        <v>17</v>
      </c>
      <c r="G474" t="s">
        <v>22</v>
      </c>
      <c r="H474" t="s">
        <v>35</v>
      </c>
      <c r="I474">
        <v>4246643</v>
      </c>
      <c r="J474">
        <v>122</v>
      </c>
      <c r="K474" s="1">
        <v>174.4</v>
      </c>
      <c r="L474" s="1">
        <v>22.38</v>
      </c>
      <c r="M474" s="1">
        <f>All_Data[[#This Row],[EUR Sales Amount]]-All_Data[[#This Row],[EUR Cost Amount]]</f>
        <v>152.02000000000001</v>
      </c>
      <c r="N474">
        <f>IF(All_Data[[#This Row],[Order Line Quantity]]&lt;0,1,0)</f>
        <v>0</v>
      </c>
      <c r="O474" s="1" t="str">
        <f>All_Data[[#This Row],[Tier2 Description]]&amp;All_Data[[#This Row],[Order No]]</f>
        <v>DECORATION CHARGES4246643</v>
      </c>
    </row>
    <row r="475" spans="1:15" x14ac:dyDescent="0.35">
      <c r="A475">
        <v>202001</v>
      </c>
      <c r="B475" t="str">
        <f>LEFT(All_Data[[#This Row],[Invoice (Year+Month)]],4)</f>
        <v>2020</v>
      </c>
      <c r="C475" t="str">
        <f>RIGHT(All_Data[[#This Row],[Invoice (Year+Month)]],2)</f>
        <v>01</v>
      </c>
      <c r="D475" t="s">
        <v>9</v>
      </c>
      <c r="E475">
        <v>6001676</v>
      </c>
      <c r="F475" t="s">
        <v>17</v>
      </c>
      <c r="G475" t="s">
        <v>22</v>
      </c>
      <c r="H475" t="s">
        <v>35</v>
      </c>
      <c r="I475">
        <v>4253578</v>
      </c>
      <c r="J475">
        <v>122</v>
      </c>
      <c r="K475" s="1">
        <v>147.4</v>
      </c>
      <c r="L475" s="1">
        <v>19.579999999999998</v>
      </c>
      <c r="M475" s="1">
        <f>All_Data[[#This Row],[EUR Sales Amount]]-All_Data[[#This Row],[EUR Cost Amount]]</f>
        <v>127.82000000000001</v>
      </c>
      <c r="N475">
        <f>IF(All_Data[[#This Row],[Order Line Quantity]]&lt;0,1,0)</f>
        <v>0</v>
      </c>
      <c r="O475" s="1" t="str">
        <f>All_Data[[#This Row],[Tier2 Description]]&amp;All_Data[[#This Row],[Order No]]</f>
        <v>DECORATION CHARGES4253578</v>
      </c>
    </row>
    <row r="476" spans="1:15" x14ac:dyDescent="0.35">
      <c r="A476">
        <v>202001</v>
      </c>
      <c r="B476" t="str">
        <f>LEFT(All_Data[[#This Row],[Invoice (Year+Month)]],4)</f>
        <v>2020</v>
      </c>
      <c r="C476" t="str">
        <f>RIGHT(All_Data[[#This Row],[Invoice (Year+Month)]],2)</f>
        <v>01</v>
      </c>
      <c r="D476" t="s">
        <v>9</v>
      </c>
      <c r="E476">
        <v>6001676</v>
      </c>
      <c r="F476" t="s">
        <v>17</v>
      </c>
      <c r="G476" t="s">
        <v>22</v>
      </c>
      <c r="H476" t="s">
        <v>35</v>
      </c>
      <c r="I476">
        <v>4258768</v>
      </c>
      <c r="J476">
        <v>54</v>
      </c>
      <c r="K476" s="1">
        <v>142</v>
      </c>
      <c r="L476" s="1">
        <v>34.44</v>
      </c>
      <c r="M476" s="1">
        <f>All_Data[[#This Row],[EUR Sales Amount]]-All_Data[[#This Row],[EUR Cost Amount]]</f>
        <v>107.56</v>
      </c>
      <c r="N476">
        <f>IF(All_Data[[#This Row],[Order Line Quantity]]&lt;0,1,0)</f>
        <v>0</v>
      </c>
      <c r="O476" s="1" t="str">
        <f>All_Data[[#This Row],[Tier2 Description]]&amp;All_Data[[#This Row],[Order No]]</f>
        <v>DECORATION CHARGES4258768</v>
      </c>
    </row>
    <row r="477" spans="1:15" x14ac:dyDescent="0.35">
      <c r="A477">
        <v>202001</v>
      </c>
      <c r="B477" t="str">
        <f>LEFT(All_Data[[#This Row],[Invoice (Year+Month)]],4)</f>
        <v>2020</v>
      </c>
      <c r="C477" t="str">
        <f>RIGHT(All_Data[[#This Row],[Invoice (Year+Month)]],2)</f>
        <v>01</v>
      </c>
      <c r="D477" t="s">
        <v>9</v>
      </c>
      <c r="E477">
        <v>6001679</v>
      </c>
      <c r="F477" t="s">
        <v>17</v>
      </c>
      <c r="G477" t="s">
        <v>11</v>
      </c>
      <c r="H477" t="s">
        <v>38</v>
      </c>
      <c r="I477">
        <v>4260879</v>
      </c>
      <c r="J477">
        <v>270</v>
      </c>
      <c r="K477" s="1">
        <v>688.5</v>
      </c>
      <c r="L477" s="1">
        <v>215.56</v>
      </c>
      <c r="M477" s="1">
        <f>All_Data[[#This Row],[EUR Sales Amount]]-All_Data[[#This Row],[EUR Cost Amount]]</f>
        <v>472.94</v>
      </c>
      <c r="N477">
        <f>IF(All_Data[[#This Row],[Order Line Quantity]]&lt;0,1,0)</f>
        <v>0</v>
      </c>
      <c r="O477" s="1" t="str">
        <f>All_Data[[#This Row],[Tier2 Description]]&amp;All_Data[[#This Row],[Order No]]</f>
        <v>BACKPACKS4260879</v>
      </c>
    </row>
    <row r="478" spans="1:15" x14ac:dyDescent="0.35">
      <c r="A478">
        <v>202001</v>
      </c>
      <c r="B478" t="str">
        <f>LEFT(All_Data[[#This Row],[Invoice (Year+Month)]],4)</f>
        <v>2020</v>
      </c>
      <c r="C478" t="str">
        <f>RIGHT(All_Data[[#This Row],[Invoice (Year+Month)]],2)</f>
        <v>01</v>
      </c>
      <c r="D478" t="s">
        <v>9</v>
      </c>
      <c r="E478">
        <v>6001679</v>
      </c>
      <c r="F478" t="s">
        <v>17</v>
      </c>
      <c r="G478" t="s">
        <v>32</v>
      </c>
      <c r="H478" t="s">
        <v>33</v>
      </c>
      <c r="I478">
        <v>4253394</v>
      </c>
      <c r="J478">
        <v>600</v>
      </c>
      <c r="K478" s="1">
        <v>1512</v>
      </c>
      <c r="L478" s="1">
        <v>512.44000000000005</v>
      </c>
      <c r="M478" s="1">
        <f>All_Data[[#This Row],[EUR Sales Amount]]-All_Data[[#This Row],[EUR Cost Amount]]</f>
        <v>999.56</v>
      </c>
      <c r="N478">
        <f>IF(All_Data[[#This Row],[Order Line Quantity]]&lt;0,1,0)</f>
        <v>0</v>
      </c>
      <c r="O478" s="1" t="str">
        <f>All_Data[[#This Row],[Tier2 Description]]&amp;All_Data[[#This Row],[Order No]]</f>
        <v>SPORT BOTTLES4253394</v>
      </c>
    </row>
    <row r="479" spans="1:15" x14ac:dyDescent="0.35">
      <c r="A479">
        <v>202001</v>
      </c>
      <c r="B479" t="str">
        <f>LEFT(All_Data[[#This Row],[Invoice (Year+Month)]],4)</f>
        <v>2020</v>
      </c>
      <c r="C479" t="str">
        <f>RIGHT(All_Data[[#This Row],[Invoice (Year+Month)]],2)</f>
        <v>01</v>
      </c>
      <c r="D479" t="s">
        <v>9</v>
      </c>
      <c r="E479">
        <v>6001679</v>
      </c>
      <c r="F479" t="s">
        <v>17</v>
      </c>
      <c r="G479" t="s">
        <v>13</v>
      </c>
      <c r="H479" t="s">
        <v>34</v>
      </c>
      <c r="I479">
        <v>4235419</v>
      </c>
      <c r="J479">
        <v>500</v>
      </c>
      <c r="K479" s="1">
        <v>795</v>
      </c>
      <c r="L479" s="1">
        <v>703.54</v>
      </c>
      <c r="M479" s="1">
        <f>All_Data[[#This Row],[EUR Sales Amount]]-All_Data[[#This Row],[EUR Cost Amount]]</f>
        <v>91.460000000000036</v>
      </c>
      <c r="N479">
        <f>IF(All_Data[[#This Row],[Order Line Quantity]]&lt;0,1,0)</f>
        <v>0</v>
      </c>
      <c r="O479" s="1" t="str">
        <f>All_Data[[#This Row],[Tier2 Description]]&amp;All_Data[[#This Row],[Order No]]</f>
        <v>STATIONERY4235419</v>
      </c>
    </row>
    <row r="480" spans="1:15" x14ac:dyDescent="0.35">
      <c r="A480">
        <v>202001</v>
      </c>
      <c r="B480" t="str">
        <f>LEFT(All_Data[[#This Row],[Invoice (Year+Month)]],4)</f>
        <v>2020</v>
      </c>
      <c r="C480" t="str">
        <f>RIGHT(All_Data[[#This Row],[Invoice (Year+Month)]],2)</f>
        <v>01</v>
      </c>
      <c r="D480" t="s">
        <v>9</v>
      </c>
      <c r="E480">
        <v>6001679</v>
      </c>
      <c r="F480" t="s">
        <v>17</v>
      </c>
      <c r="G480" t="s">
        <v>22</v>
      </c>
      <c r="H480" t="s">
        <v>35</v>
      </c>
      <c r="I480">
        <v>4235419</v>
      </c>
      <c r="J480">
        <v>1008</v>
      </c>
      <c r="K480" s="1">
        <v>400</v>
      </c>
      <c r="L480" s="1">
        <v>50.8</v>
      </c>
      <c r="M480" s="1">
        <f>All_Data[[#This Row],[EUR Sales Amount]]-All_Data[[#This Row],[EUR Cost Amount]]</f>
        <v>349.2</v>
      </c>
      <c r="N480">
        <f>IF(All_Data[[#This Row],[Order Line Quantity]]&lt;0,1,0)</f>
        <v>0</v>
      </c>
      <c r="O480" s="1" t="str">
        <f>All_Data[[#This Row],[Tier2 Description]]&amp;All_Data[[#This Row],[Order No]]</f>
        <v>DECORATION CHARGES4235419</v>
      </c>
    </row>
    <row r="481" spans="1:15" x14ac:dyDescent="0.35">
      <c r="A481">
        <v>202001</v>
      </c>
      <c r="B481" t="str">
        <f>LEFT(All_Data[[#This Row],[Invoice (Year+Month)]],4)</f>
        <v>2020</v>
      </c>
      <c r="C481" t="str">
        <f>RIGHT(All_Data[[#This Row],[Invoice (Year+Month)]],2)</f>
        <v>01</v>
      </c>
      <c r="D481" t="s">
        <v>9</v>
      </c>
      <c r="E481">
        <v>6001679</v>
      </c>
      <c r="F481" t="s">
        <v>17</v>
      </c>
      <c r="G481" t="s">
        <v>22</v>
      </c>
      <c r="H481" t="s">
        <v>35</v>
      </c>
      <c r="I481">
        <v>4253394</v>
      </c>
      <c r="J481">
        <v>602</v>
      </c>
      <c r="K481" s="1">
        <v>724</v>
      </c>
      <c r="L481" s="1">
        <v>68.22</v>
      </c>
      <c r="M481" s="1">
        <f>All_Data[[#This Row],[EUR Sales Amount]]-All_Data[[#This Row],[EUR Cost Amount]]</f>
        <v>655.78</v>
      </c>
      <c r="N481">
        <f>IF(All_Data[[#This Row],[Order Line Quantity]]&lt;0,1,0)</f>
        <v>0</v>
      </c>
      <c r="O481" s="1" t="str">
        <f>All_Data[[#This Row],[Tier2 Description]]&amp;All_Data[[#This Row],[Order No]]</f>
        <v>DECORATION CHARGES4253394</v>
      </c>
    </row>
    <row r="482" spans="1:15" x14ac:dyDescent="0.35">
      <c r="A482">
        <v>202001</v>
      </c>
      <c r="B482" t="str">
        <f>LEFT(All_Data[[#This Row],[Invoice (Year+Month)]],4)</f>
        <v>2020</v>
      </c>
      <c r="C482" t="str">
        <f>RIGHT(All_Data[[#This Row],[Invoice (Year+Month)]],2)</f>
        <v>01</v>
      </c>
      <c r="D482" t="s">
        <v>9</v>
      </c>
      <c r="E482">
        <v>6001679</v>
      </c>
      <c r="F482" t="s">
        <v>17</v>
      </c>
      <c r="G482" t="s">
        <v>22</v>
      </c>
      <c r="H482" t="s">
        <v>35</v>
      </c>
      <c r="I482">
        <v>4260879</v>
      </c>
      <c r="J482">
        <v>272</v>
      </c>
      <c r="K482" s="1">
        <v>229.3</v>
      </c>
      <c r="L482" s="1">
        <v>27.08</v>
      </c>
      <c r="M482" s="1">
        <f>All_Data[[#This Row],[EUR Sales Amount]]-All_Data[[#This Row],[EUR Cost Amount]]</f>
        <v>202.22000000000003</v>
      </c>
      <c r="N482">
        <f>IF(All_Data[[#This Row],[Order Line Quantity]]&lt;0,1,0)</f>
        <v>0</v>
      </c>
      <c r="O482" s="1" t="str">
        <f>All_Data[[#This Row],[Tier2 Description]]&amp;All_Data[[#This Row],[Order No]]</f>
        <v>DECORATION CHARGES4260879</v>
      </c>
    </row>
    <row r="483" spans="1:15" x14ac:dyDescent="0.35">
      <c r="A483">
        <v>202001</v>
      </c>
      <c r="B483" t="str">
        <f>LEFT(All_Data[[#This Row],[Invoice (Year+Month)]],4)</f>
        <v>2020</v>
      </c>
      <c r="C483" t="str">
        <f>RIGHT(All_Data[[#This Row],[Invoice (Year+Month)]],2)</f>
        <v>01</v>
      </c>
      <c r="D483" t="s">
        <v>9</v>
      </c>
      <c r="E483">
        <v>6001680</v>
      </c>
      <c r="F483" t="s">
        <v>10</v>
      </c>
      <c r="G483" t="s">
        <v>26</v>
      </c>
      <c r="H483" t="s">
        <v>28</v>
      </c>
      <c r="I483">
        <v>4253576</v>
      </c>
      <c r="J483">
        <v>200</v>
      </c>
      <c r="K483" s="1">
        <v>144</v>
      </c>
      <c r="L483" s="1">
        <v>40.82</v>
      </c>
      <c r="M483" s="1">
        <f>All_Data[[#This Row],[EUR Sales Amount]]-All_Data[[#This Row],[EUR Cost Amount]]</f>
        <v>103.18</v>
      </c>
      <c r="N483">
        <f>IF(All_Data[[#This Row],[Order Line Quantity]]&lt;0,1,0)</f>
        <v>0</v>
      </c>
      <c r="O483" s="1" t="str">
        <f>All_Data[[#This Row],[Tier2 Description]]&amp;All_Data[[#This Row],[Order No]]</f>
        <v>HOUSEWARES4253576</v>
      </c>
    </row>
    <row r="484" spans="1:15" x14ac:dyDescent="0.35">
      <c r="A484">
        <v>202001</v>
      </c>
      <c r="B484" t="str">
        <f>LEFT(All_Data[[#This Row],[Invoice (Year+Month)]],4)</f>
        <v>2020</v>
      </c>
      <c r="C484" t="str">
        <f>RIGHT(All_Data[[#This Row],[Invoice (Year+Month)]],2)</f>
        <v>01</v>
      </c>
      <c r="D484" t="s">
        <v>9</v>
      </c>
      <c r="E484">
        <v>6001680</v>
      </c>
      <c r="F484" t="s">
        <v>10</v>
      </c>
      <c r="G484" t="s">
        <v>22</v>
      </c>
      <c r="H484" t="s">
        <v>35</v>
      </c>
      <c r="I484">
        <v>4253576</v>
      </c>
      <c r="J484">
        <v>202</v>
      </c>
      <c r="K484" s="1">
        <v>124</v>
      </c>
      <c r="L484" s="1">
        <v>19.88</v>
      </c>
      <c r="M484" s="1">
        <f>All_Data[[#This Row],[EUR Sales Amount]]-All_Data[[#This Row],[EUR Cost Amount]]</f>
        <v>104.12</v>
      </c>
      <c r="N484">
        <f>IF(All_Data[[#This Row],[Order Line Quantity]]&lt;0,1,0)</f>
        <v>0</v>
      </c>
      <c r="O484" s="1" t="str">
        <f>All_Data[[#This Row],[Tier2 Description]]&amp;All_Data[[#This Row],[Order No]]</f>
        <v>DECORATION CHARGES4253576</v>
      </c>
    </row>
    <row r="485" spans="1:15" x14ac:dyDescent="0.35">
      <c r="A485">
        <v>202001</v>
      </c>
      <c r="B485" t="str">
        <f>LEFT(All_Data[[#This Row],[Invoice (Year+Month)]],4)</f>
        <v>2020</v>
      </c>
      <c r="C485" t="str">
        <f>RIGHT(All_Data[[#This Row],[Invoice (Year+Month)]],2)</f>
        <v>01</v>
      </c>
      <c r="D485" t="s">
        <v>9</v>
      </c>
      <c r="E485">
        <v>6001731</v>
      </c>
      <c r="F485" t="s">
        <v>10</v>
      </c>
      <c r="G485" t="s">
        <v>11</v>
      </c>
      <c r="H485" t="s">
        <v>40</v>
      </c>
      <c r="I485">
        <v>4254304</v>
      </c>
      <c r="J485">
        <v>500</v>
      </c>
      <c r="K485" s="1">
        <v>170</v>
      </c>
      <c r="L485" s="1">
        <v>59.88</v>
      </c>
      <c r="M485" s="1">
        <f>All_Data[[#This Row],[EUR Sales Amount]]-All_Data[[#This Row],[EUR Cost Amount]]</f>
        <v>110.12</v>
      </c>
      <c r="N485">
        <f>IF(All_Data[[#This Row],[Order Line Quantity]]&lt;0,1,0)</f>
        <v>0</v>
      </c>
      <c r="O485" s="1" t="str">
        <f>All_Data[[#This Row],[Tier2 Description]]&amp;All_Data[[#This Row],[Order No]]</f>
        <v>TOTES4254304</v>
      </c>
    </row>
    <row r="486" spans="1:15" x14ac:dyDescent="0.35">
      <c r="A486">
        <v>202001</v>
      </c>
      <c r="B486" t="str">
        <f>LEFT(All_Data[[#This Row],[Invoice (Year+Month)]],4)</f>
        <v>2020</v>
      </c>
      <c r="C486" t="str">
        <f>RIGHT(All_Data[[#This Row],[Invoice (Year+Month)]],2)</f>
        <v>01</v>
      </c>
      <c r="D486" t="s">
        <v>9</v>
      </c>
      <c r="E486">
        <v>6001731</v>
      </c>
      <c r="F486" t="s">
        <v>10</v>
      </c>
      <c r="G486" t="s">
        <v>13</v>
      </c>
      <c r="H486" t="s">
        <v>16</v>
      </c>
      <c r="I486">
        <v>4258476</v>
      </c>
      <c r="J486">
        <v>600</v>
      </c>
      <c r="K486" s="1">
        <v>72</v>
      </c>
      <c r="L486" s="1">
        <v>34.18</v>
      </c>
      <c r="M486" s="1">
        <f>All_Data[[#This Row],[EUR Sales Amount]]-All_Data[[#This Row],[EUR Cost Amount]]</f>
        <v>37.82</v>
      </c>
      <c r="N486">
        <f>IF(All_Data[[#This Row],[Order Line Quantity]]&lt;0,1,0)</f>
        <v>0</v>
      </c>
      <c r="O486" s="1" t="str">
        <f>All_Data[[#This Row],[Tier2 Description]]&amp;All_Data[[#This Row],[Order No]]</f>
        <v>WRITING4258476</v>
      </c>
    </row>
    <row r="487" spans="1:15" x14ac:dyDescent="0.35">
      <c r="A487">
        <v>202001</v>
      </c>
      <c r="B487" t="str">
        <f>LEFT(All_Data[[#This Row],[Invoice (Year+Month)]],4)</f>
        <v>2020</v>
      </c>
      <c r="C487" t="str">
        <f>RIGHT(All_Data[[#This Row],[Invoice (Year+Month)]],2)</f>
        <v>01</v>
      </c>
      <c r="D487" t="s">
        <v>9</v>
      </c>
      <c r="E487">
        <v>6001731</v>
      </c>
      <c r="F487" t="s">
        <v>10</v>
      </c>
      <c r="G487" t="s">
        <v>22</v>
      </c>
      <c r="H487" t="s">
        <v>35</v>
      </c>
      <c r="I487">
        <v>4254304</v>
      </c>
      <c r="J487">
        <v>502</v>
      </c>
      <c r="K487" s="1">
        <v>265</v>
      </c>
      <c r="L487" s="1">
        <v>38.58</v>
      </c>
      <c r="M487" s="1">
        <f>All_Data[[#This Row],[EUR Sales Amount]]-All_Data[[#This Row],[EUR Cost Amount]]</f>
        <v>226.42000000000002</v>
      </c>
      <c r="N487">
        <f>IF(All_Data[[#This Row],[Order Line Quantity]]&lt;0,1,0)</f>
        <v>0</v>
      </c>
      <c r="O487" s="1" t="str">
        <f>All_Data[[#This Row],[Tier2 Description]]&amp;All_Data[[#This Row],[Order No]]</f>
        <v>DECORATION CHARGES4254304</v>
      </c>
    </row>
    <row r="488" spans="1:15" x14ac:dyDescent="0.35">
      <c r="A488">
        <v>202001</v>
      </c>
      <c r="B488" t="str">
        <f>LEFT(All_Data[[#This Row],[Invoice (Year+Month)]],4)</f>
        <v>2020</v>
      </c>
      <c r="C488" t="str">
        <f>RIGHT(All_Data[[#This Row],[Invoice (Year+Month)]],2)</f>
        <v>01</v>
      </c>
      <c r="D488" t="s">
        <v>9</v>
      </c>
      <c r="E488">
        <v>6001731</v>
      </c>
      <c r="F488" t="s">
        <v>10</v>
      </c>
      <c r="G488" t="s">
        <v>22</v>
      </c>
      <c r="H488" t="s">
        <v>35</v>
      </c>
      <c r="I488">
        <v>4258476</v>
      </c>
      <c r="J488">
        <v>606</v>
      </c>
      <c r="K488" s="1">
        <v>230</v>
      </c>
      <c r="L488" s="1">
        <v>56.76</v>
      </c>
      <c r="M488" s="1">
        <f>All_Data[[#This Row],[EUR Sales Amount]]-All_Data[[#This Row],[EUR Cost Amount]]</f>
        <v>173.24</v>
      </c>
      <c r="N488">
        <f>IF(All_Data[[#This Row],[Order Line Quantity]]&lt;0,1,0)</f>
        <v>0</v>
      </c>
      <c r="O488" s="1" t="str">
        <f>All_Data[[#This Row],[Tier2 Description]]&amp;All_Data[[#This Row],[Order No]]</f>
        <v>DECORATION CHARGES4258476</v>
      </c>
    </row>
    <row r="489" spans="1:15" x14ac:dyDescent="0.35">
      <c r="A489">
        <v>202001</v>
      </c>
      <c r="B489" t="str">
        <f>LEFT(All_Data[[#This Row],[Invoice (Year+Month)]],4)</f>
        <v>2020</v>
      </c>
      <c r="C489" t="str">
        <f>RIGHT(All_Data[[#This Row],[Invoice (Year+Month)]],2)</f>
        <v>01</v>
      </c>
      <c r="D489" t="s">
        <v>9</v>
      </c>
      <c r="E489">
        <v>6001731</v>
      </c>
      <c r="F489" t="s">
        <v>10</v>
      </c>
      <c r="G489" t="s">
        <v>29</v>
      </c>
      <c r="H489" t="s">
        <v>52</v>
      </c>
      <c r="I489">
        <v>4258265</v>
      </c>
      <c r="J489">
        <v>2</v>
      </c>
      <c r="K489" s="1">
        <v>2.58</v>
      </c>
      <c r="L489" s="1">
        <v>0.84</v>
      </c>
      <c r="M489" s="1">
        <f>All_Data[[#This Row],[EUR Sales Amount]]-All_Data[[#This Row],[EUR Cost Amount]]</f>
        <v>1.7400000000000002</v>
      </c>
      <c r="N489">
        <f>IF(All_Data[[#This Row],[Order Line Quantity]]&lt;0,1,0)</f>
        <v>0</v>
      </c>
      <c r="O489" s="1" t="str">
        <f>All_Data[[#This Row],[Tier2 Description]]&amp;All_Data[[#This Row],[Order No]]</f>
        <v>GENERAL TECH4258265</v>
      </c>
    </row>
    <row r="490" spans="1:15" x14ac:dyDescent="0.35">
      <c r="A490">
        <v>202001</v>
      </c>
      <c r="B490" t="str">
        <f>LEFT(All_Data[[#This Row],[Invoice (Year+Month)]],4)</f>
        <v>2020</v>
      </c>
      <c r="C490" t="str">
        <f>RIGHT(All_Data[[#This Row],[Invoice (Year+Month)]],2)</f>
        <v>01</v>
      </c>
      <c r="D490" t="s">
        <v>9</v>
      </c>
      <c r="E490">
        <v>6001736</v>
      </c>
      <c r="F490" t="s">
        <v>17</v>
      </c>
      <c r="G490" t="s">
        <v>13</v>
      </c>
      <c r="H490" t="s">
        <v>16</v>
      </c>
      <c r="I490">
        <v>4261039</v>
      </c>
      <c r="J490">
        <v>4</v>
      </c>
      <c r="K490" s="1">
        <v>1.72</v>
      </c>
      <c r="L490" s="1">
        <v>0.72</v>
      </c>
      <c r="M490" s="1">
        <f>All_Data[[#This Row],[EUR Sales Amount]]-All_Data[[#This Row],[EUR Cost Amount]]</f>
        <v>1</v>
      </c>
      <c r="N490">
        <f>IF(All_Data[[#This Row],[Order Line Quantity]]&lt;0,1,0)</f>
        <v>0</v>
      </c>
      <c r="O490" s="1" t="str">
        <f>All_Data[[#This Row],[Tier2 Description]]&amp;All_Data[[#This Row],[Order No]]</f>
        <v>WRITING4261039</v>
      </c>
    </row>
    <row r="491" spans="1:15" x14ac:dyDescent="0.35">
      <c r="A491">
        <v>202001</v>
      </c>
      <c r="B491" t="str">
        <f>LEFT(All_Data[[#This Row],[Invoice (Year+Month)]],4)</f>
        <v>2020</v>
      </c>
      <c r="C491" t="str">
        <f>RIGHT(All_Data[[#This Row],[Invoice (Year+Month)]],2)</f>
        <v>01</v>
      </c>
      <c r="D491" t="s">
        <v>9</v>
      </c>
      <c r="E491">
        <v>6001736</v>
      </c>
      <c r="F491" t="s">
        <v>17</v>
      </c>
      <c r="G491" t="s">
        <v>13</v>
      </c>
      <c r="H491" t="s">
        <v>16</v>
      </c>
      <c r="I491">
        <v>4263904</v>
      </c>
      <c r="J491">
        <v>4</v>
      </c>
      <c r="K491" s="1">
        <v>1.76</v>
      </c>
      <c r="L491" s="1">
        <v>0.72</v>
      </c>
      <c r="M491" s="1">
        <f>All_Data[[#This Row],[EUR Sales Amount]]-All_Data[[#This Row],[EUR Cost Amount]]</f>
        <v>1.04</v>
      </c>
      <c r="N491">
        <f>IF(All_Data[[#This Row],[Order Line Quantity]]&lt;0,1,0)</f>
        <v>0</v>
      </c>
      <c r="O491" s="1" t="str">
        <f>All_Data[[#This Row],[Tier2 Description]]&amp;All_Data[[#This Row],[Order No]]</f>
        <v>WRITING4263904</v>
      </c>
    </row>
    <row r="492" spans="1:15" x14ac:dyDescent="0.35">
      <c r="A492">
        <v>202001</v>
      </c>
      <c r="B492" t="str">
        <f>LEFT(All_Data[[#This Row],[Invoice (Year+Month)]],4)</f>
        <v>2020</v>
      </c>
      <c r="C492" t="str">
        <f>RIGHT(All_Data[[#This Row],[Invoice (Year+Month)]],2)</f>
        <v>01</v>
      </c>
      <c r="D492" t="s">
        <v>9</v>
      </c>
      <c r="E492">
        <v>6001736</v>
      </c>
      <c r="F492" t="s">
        <v>17</v>
      </c>
      <c r="G492" t="s">
        <v>22</v>
      </c>
      <c r="H492" t="s">
        <v>23</v>
      </c>
      <c r="I492">
        <v>4216172</v>
      </c>
      <c r="J492">
        <v>60</v>
      </c>
      <c r="K492" s="1">
        <v>147</v>
      </c>
      <c r="L492" s="1">
        <v>57.6</v>
      </c>
      <c r="M492" s="1">
        <f>All_Data[[#This Row],[EUR Sales Amount]]-All_Data[[#This Row],[EUR Cost Amount]]</f>
        <v>89.4</v>
      </c>
      <c r="N492">
        <f>IF(All_Data[[#This Row],[Order Line Quantity]]&lt;0,1,0)</f>
        <v>0</v>
      </c>
      <c r="O492" s="1" t="str">
        <f>All_Data[[#This Row],[Tier2 Description]]&amp;All_Data[[#This Row],[Order No]]</f>
        <v>CATALOGUES4216172</v>
      </c>
    </row>
    <row r="493" spans="1:15" x14ac:dyDescent="0.35">
      <c r="A493">
        <v>202001</v>
      </c>
      <c r="B493" t="str">
        <f>LEFT(All_Data[[#This Row],[Invoice (Year+Month)]],4)</f>
        <v>2020</v>
      </c>
      <c r="C493" t="str">
        <f>RIGHT(All_Data[[#This Row],[Invoice (Year+Month)]],2)</f>
        <v>01</v>
      </c>
      <c r="D493" t="s">
        <v>9</v>
      </c>
      <c r="E493">
        <v>6001736</v>
      </c>
      <c r="F493" t="s">
        <v>17</v>
      </c>
      <c r="G493" t="s">
        <v>22</v>
      </c>
      <c r="H493" t="s">
        <v>23</v>
      </c>
      <c r="I493">
        <v>4252271</v>
      </c>
      <c r="J493">
        <v>2</v>
      </c>
      <c r="K493" s="1">
        <v>0</v>
      </c>
      <c r="L493" s="1">
        <v>12</v>
      </c>
      <c r="M493" s="1">
        <f>All_Data[[#This Row],[EUR Sales Amount]]-All_Data[[#This Row],[EUR Cost Amount]]</f>
        <v>-12</v>
      </c>
      <c r="N493">
        <f>IF(All_Data[[#This Row],[Order Line Quantity]]&lt;0,1,0)</f>
        <v>0</v>
      </c>
      <c r="O493" s="1" t="str">
        <f>All_Data[[#This Row],[Tier2 Description]]&amp;All_Data[[#This Row],[Order No]]</f>
        <v>CATALOGUES4252271</v>
      </c>
    </row>
    <row r="494" spans="1:15" x14ac:dyDescent="0.35">
      <c r="A494">
        <v>202001</v>
      </c>
      <c r="B494" t="str">
        <f>LEFT(All_Data[[#This Row],[Invoice (Year+Month)]],4)</f>
        <v>2020</v>
      </c>
      <c r="C494" t="str">
        <f>RIGHT(All_Data[[#This Row],[Invoice (Year+Month)]],2)</f>
        <v>01</v>
      </c>
      <c r="D494" t="s">
        <v>56</v>
      </c>
      <c r="E494">
        <v>3013771</v>
      </c>
      <c r="F494" t="s">
        <v>17</v>
      </c>
      <c r="G494" t="s">
        <v>11</v>
      </c>
      <c r="H494" t="s">
        <v>38</v>
      </c>
      <c r="I494">
        <v>1552620</v>
      </c>
      <c r="J494">
        <v>600</v>
      </c>
      <c r="K494" s="1">
        <v>1224</v>
      </c>
      <c r="L494" s="1">
        <v>497.34</v>
      </c>
      <c r="M494" s="1">
        <f>All_Data[[#This Row],[EUR Sales Amount]]-All_Data[[#This Row],[EUR Cost Amount]]</f>
        <v>726.66000000000008</v>
      </c>
      <c r="N494">
        <f>IF(All_Data[[#This Row],[Order Line Quantity]]&lt;0,1,0)</f>
        <v>0</v>
      </c>
      <c r="O494" s="1" t="str">
        <f>All_Data[[#This Row],[Tier2 Description]]&amp;All_Data[[#This Row],[Order No]]</f>
        <v>BACKPACKS1552620</v>
      </c>
    </row>
    <row r="495" spans="1:15" x14ac:dyDescent="0.35">
      <c r="A495">
        <v>202001</v>
      </c>
      <c r="B495" t="str">
        <f>LEFT(All_Data[[#This Row],[Invoice (Year+Month)]],4)</f>
        <v>2020</v>
      </c>
      <c r="C495" t="str">
        <f>RIGHT(All_Data[[#This Row],[Invoice (Year+Month)]],2)</f>
        <v>01</v>
      </c>
      <c r="D495" t="s">
        <v>56</v>
      </c>
      <c r="E495">
        <v>3013771</v>
      </c>
      <c r="F495" t="s">
        <v>17</v>
      </c>
      <c r="G495" t="s">
        <v>11</v>
      </c>
      <c r="H495" t="s">
        <v>38</v>
      </c>
      <c r="I495">
        <v>1552627</v>
      </c>
      <c r="J495">
        <v>2000</v>
      </c>
      <c r="K495" s="1">
        <v>760</v>
      </c>
      <c r="L495" s="1">
        <v>442.78</v>
      </c>
      <c r="M495" s="1">
        <f>All_Data[[#This Row],[EUR Sales Amount]]-All_Data[[#This Row],[EUR Cost Amount]]</f>
        <v>317.22000000000003</v>
      </c>
      <c r="N495">
        <f>IF(All_Data[[#This Row],[Order Line Quantity]]&lt;0,1,0)</f>
        <v>0</v>
      </c>
      <c r="O495" s="1" t="str">
        <f>All_Data[[#This Row],[Tier2 Description]]&amp;All_Data[[#This Row],[Order No]]</f>
        <v>BACKPACKS1552627</v>
      </c>
    </row>
    <row r="496" spans="1:15" x14ac:dyDescent="0.35">
      <c r="A496">
        <v>202001</v>
      </c>
      <c r="B496" t="str">
        <f>LEFT(All_Data[[#This Row],[Invoice (Year+Month)]],4)</f>
        <v>2020</v>
      </c>
      <c r="C496" t="str">
        <f>RIGHT(All_Data[[#This Row],[Invoice (Year+Month)]],2)</f>
        <v>01</v>
      </c>
      <c r="D496" t="s">
        <v>56</v>
      </c>
      <c r="E496">
        <v>3013771</v>
      </c>
      <c r="F496" t="s">
        <v>17</v>
      </c>
      <c r="G496" t="s">
        <v>11</v>
      </c>
      <c r="H496" t="s">
        <v>38</v>
      </c>
      <c r="I496">
        <v>1553718</v>
      </c>
      <c r="J496">
        <v>10</v>
      </c>
      <c r="K496" s="1">
        <v>6.7</v>
      </c>
      <c r="L496" s="1">
        <v>5.9</v>
      </c>
      <c r="M496" s="1">
        <f>All_Data[[#This Row],[EUR Sales Amount]]-All_Data[[#This Row],[EUR Cost Amount]]</f>
        <v>0.79999999999999982</v>
      </c>
      <c r="N496">
        <f>IF(All_Data[[#This Row],[Order Line Quantity]]&lt;0,1,0)</f>
        <v>0</v>
      </c>
      <c r="O496" s="1" t="str">
        <f>All_Data[[#This Row],[Tier2 Description]]&amp;All_Data[[#This Row],[Order No]]</f>
        <v>BACKPACKS1553718</v>
      </c>
    </row>
    <row r="497" spans="1:15" x14ac:dyDescent="0.35">
      <c r="A497">
        <v>202001</v>
      </c>
      <c r="B497" t="str">
        <f>LEFT(All_Data[[#This Row],[Invoice (Year+Month)]],4)</f>
        <v>2020</v>
      </c>
      <c r="C497" t="str">
        <f>RIGHT(All_Data[[#This Row],[Invoice (Year+Month)]],2)</f>
        <v>01</v>
      </c>
      <c r="D497" t="s">
        <v>56</v>
      </c>
      <c r="E497">
        <v>3013771</v>
      </c>
      <c r="F497" t="s">
        <v>17</v>
      </c>
      <c r="G497" t="s">
        <v>11</v>
      </c>
      <c r="H497" t="s">
        <v>39</v>
      </c>
      <c r="I497">
        <v>1553718</v>
      </c>
      <c r="J497">
        <v>4</v>
      </c>
      <c r="K497" s="1">
        <v>3.14</v>
      </c>
      <c r="L497" s="1">
        <v>2.5</v>
      </c>
      <c r="M497" s="1">
        <f>All_Data[[#This Row],[EUR Sales Amount]]-All_Data[[#This Row],[EUR Cost Amount]]</f>
        <v>0.64000000000000012</v>
      </c>
      <c r="N497">
        <f>IF(All_Data[[#This Row],[Order Line Quantity]]&lt;0,1,0)</f>
        <v>0</v>
      </c>
      <c r="O497" s="1" t="str">
        <f>All_Data[[#This Row],[Tier2 Description]]&amp;All_Data[[#This Row],[Order No]]</f>
        <v>COOLERS1553718</v>
      </c>
    </row>
    <row r="498" spans="1:15" x14ac:dyDescent="0.35">
      <c r="A498">
        <v>202001</v>
      </c>
      <c r="B498" t="str">
        <f>LEFT(All_Data[[#This Row],[Invoice (Year+Month)]],4)</f>
        <v>2020</v>
      </c>
      <c r="C498" t="str">
        <f>RIGHT(All_Data[[#This Row],[Invoice (Year+Month)]],2)</f>
        <v>01</v>
      </c>
      <c r="D498" t="s">
        <v>56</v>
      </c>
      <c r="E498">
        <v>3013771</v>
      </c>
      <c r="F498" t="s">
        <v>17</v>
      </c>
      <c r="G498" t="s">
        <v>11</v>
      </c>
      <c r="H498" t="s">
        <v>40</v>
      </c>
      <c r="I498">
        <v>1553718</v>
      </c>
      <c r="J498">
        <v>10</v>
      </c>
      <c r="K498" s="1">
        <v>4.9000000000000004</v>
      </c>
      <c r="L498" s="1">
        <v>3.4</v>
      </c>
      <c r="M498" s="1">
        <f>All_Data[[#This Row],[EUR Sales Amount]]-All_Data[[#This Row],[EUR Cost Amount]]</f>
        <v>1.5000000000000004</v>
      </c>
      <c r="N498">
        <f>IF(All_Data[[#This Row],[Order Line Quantity]]&lt;0,1,0)</f>
        <v>0</v>
      </c>
      <c r="O498" s="1" t="str">
        <f>All_Data[[#This Row],[Tier2 Description]]&amp;All_Data[[#This Row],[Order No]]</f>
        <v>TOTES1553718</v>
      </c>
    </row>
    <row r="499" spans="1:15" x14ac:dyDescent="0.35">
      <c r="A499">
        <v>202001</v>
      </c>
      <c r="B499" t="str">
        <f>LEFT(All_Data[[#This Row],[Invoice (Year+Month)]],4)</f>
        <v>2020</v>
      </c>
      <c r="C499" t="str">
        <f>RIGHT(All_Data[[#This Row],[Invoice (Year+Month)]],2)</f>
        <v>01</v>
      </c>
      <c r="D499" t="s">
        <v>56</v>
      </c>
      <c r="E499">
        <v>3013771</v>
      </c>
      <c r="F499" t="s">
        <v>17</v>
      </c>
      <c r="G499" t="s">
        <v>13</v>
      </c>
      <c r="H499" t="s">
        <v>37</v>
      </c>
      <c r="I499">
        <v>1553718</v>
      </c>
      <c r="J499">
        <v>4</v>
      </c>
      <c r="K499" s="1">
        <v>5.36</v>
      </c>
      <c r="L499" s="1">
        <v>4.5199999999999996</v>
      </c>
      <c r="M499" s="1">
        <f>All_Data[[#This Row],[EUR Sales Amount]]-All_Data[[#This Row],[EUR Cost Amount]]</f>
        <v>0.84000000000000075</v>
      </c>
      <c r="N499">
        <f>IF(All_Data[[#This Row],[Order Line Quantity]]&lt;0,1,0)</f>
        <v>0</v>
      </c>
      <c r="O499" s="1" t="str">
        <f>All_Data[[#This Row],[Tier2 Description]]&amp;All_Data[[#This Row],[Order No]]</f>
        <v>GENERAL1553718</v>
      </c>
    </row>
    <row r="500" spans="1:15" x14ac:dyDescent="0.35">
      <c r="A500">
        <v>202001</v>
      </c>
      <c r="B500" t="str">
        <f>LEFT(All_Data[[#This Row],[Invoice (Year+Month)]],4)</f>
        <v>2020</v>
      </c>
      <c r="C500" t="str">
        <f>RIGHT(All_Data[[#This Row],[Invoice (Year+Month)]],2)</f>
        <v>01</v>
      </c>
      <c r="D500" t="s">
        <v>56</v>
      </c>
      <c r="E500">
        <v>3013771</v>
      </c>
      <c r="F500" t="s">
        <v>17</v>
      </c>
      <c r="G500" t="s">
        <v>13</v>
      </c>
      <c r="H500" t="s">
        <v>41</v>
      </c>
      <c r="I500">
        <v>1553718</v>
      </c>
      <c r="J500">
        <v>2</v>
      </c>
      <c r="K500" s="1">
        <v>0.84</v>
      </c>
      <c r="L500" s="1">
        <v>0.72</v>
      </c>
      <c r="M500" s="1">
        <f>All_Data[[#This Row],[EUR Sales Amount]]-All_Data[[#This Row],[EUR Cost Amount]]</f>
        <v>0.12</v>
      </c>
      <c r="N500">
        <f>IF(All_Data[[#This Row],[Order Line Quantity]]&lt;0,1,0)</f>
        <v>0</v>
      </c>
      <c r="O500" s="1" t="str">
        <f>All_Data[[#This Row],[Tier2 Description]]&amp;All_Data[[#This Row],[Order No]]</f>
        <v>KEYCHAINS1553718</v>
      </c>
    </row>
    <row r="501" spans="1:15" x14ac:dyDescent="0.35">
      <c r="A501">
        <v>202001</v>
      </c>
      <c r="B501" t="str">
        <f>LEFT(All_Data[[#This Row],[Invoice (Year+Month)]],4)</f>
        <v>2020</v>
      </c>
      <c r="C501" t="str">
        <f>RIGHT(All_Data[[#This Row],[Invoice (Year+Month)]],2)</f>
        <v>01</v>
      </c>
      <c r="D501" t="s">
        <v>56</v>
      </c>
      <c r="E501">
        <v>3013771</v>
      </c>
      <c r="F501" t="s">
        <v>17</v>
      </c>
      <c r="G501" t="s">
        <v>13</v>
      </c>
      <c r="H501" t="s">
        <v>16</v>
      </c>
      <c r="I501">
        <v>1553718</v>
      </c>
      <c r="J501">
        <v>2</v>
      </c>
      <c r="K501" s="1">
        <v>1.8</v>
      </c>
      <c r="L501" s="1">
        <v>1</v>
      </c>
      <c r="M501" s="1">
        <f>All_Data[[#This Row],[EUR Sales Amount]]-All_Data[[#This Row],[EUR Cost Amount]]</f>
        <v>0.8</v>
      </c>
      <c r="N501">
        <f>IF(All_Data[[#This Row],[Order Line Quantity]]&lt;0,1,0)</f>
        <v>0</v>
      </c>
      <c r="O501" s="1" t="str">
        <f>All_Data[[#This Row],[Tier2 Description]]&amp;All_Data[[#This Row],[Order No]]</f>
        <v>WRITING1553718</v>
      </c>
    </row>
    <row r="502" spans="1:15" x14ac:dyDescent="0.35">
      <c r="A502">
        <v>202001</v>
      </c>
      <c r="B502" t="str">
        <f>LEFT(All_Data[[#This Row],[Invoice (Year+Month)]],4)</f>
        <v>2020</v>
      </c>
      <c r="C502" t="str">
        <f>RIGHT(All_Data[[#This Row],[Invoice (Year+Month)]],2)</f>
        <v>01</v>
      </c>
      <c r="D502" t="s">
        <v>56</v>
      </c>
      <c r="E502">
        <v>3013771</v>
      </c>
      <c r="F502" t="s">
        <v>17</v>
      </c>
      <c r="G502" t="s">
        <v>26</v>
      </c>
      <c r="H502" t="s">
        <v>27</v>
      </c>
      <c r="I502">
        <v>1553718</v>
      </c>
      <c r="J502">
        <v>4</v>
      </c>
      <c r="K502" s="1">
        <v>4.04</v>
      </c>
      <c r="L502" s="1">
        <v>3.98</v>
      </c>
      <c r="M502" s="1">
        <f>All_Data[[#This Row],[EUR Sales Amount]]-All_Data[[#This Row],[EUR Cost Amount]]</f>
        <v>6.0000000000000053E-2</v>
      </c>
      <c r="N502">
        <f>IF(All_Data[[#This Row],[Order Line Quantity]]&lt;0,1,0)</f>
        <v>0</v>
      </c>
      <c r="O502" s="1" t="str">
        <f>All_Data[[#This Row],[Tier2 Description]]&amp;All_Data[[#This Row],[Order No]]</f>
        <v>APRON &amp; KITCHEN TEXTILES1553718</v>
      </c>
    </row>
    <row r="503" spans="1:15" x14ac:dyDescent="0.35">
      <c r="A503">
        <v>202001</v>
      </c>
      <c r="B503" t="str">
        <f>LEFT(All_Data[[#This Row],[Invoice (Year+Month)]],4)</f>
        <v>2020</v>
      </c>
      <c r="C503" t="str">
        <f>RIGHT(All_Data[[#This Row],[Invoice (Year+Month)]],2)</f>
        <v>01</v>
      </c>
      <c r="D503" t="s">
        <v>56</v>
      </c>
      <c r="E503">
        <v>3013771</v>
      </c>
      <c r="F503" t="s">
        <v>17</v>
      </c>
      <c r="G503" t="s">
        <v>26</v>
      </c>
      <c r="H503" t="s">
        <v>28</v>
      </c>
      <c r="I503">
        <v>1553718</v>
      </c>
      <c r="J503">
        <v>18</v>
      </c>
      <c r="K503" s="1">
        <v>81.48</v>
      </c>
      <c r="L503" s="1">
        <v>56.52</v>
      </c>
      <c r="M503" s="1">
        <f>All_Data[[#This Row],[EUR Sales Amount]]-All_Data[[#This Row],[EUR Cost Amount]]</f>
        <v>24.96</v>
      </c>
      <c r="N503">
        <f>IF(All_Data[[#This Row],[Order Line Quantity]]&lt;0,1,0)</f>
        <v>0</v>
      </c>
      <c r="O503" s="1" t="str">
        <f>All_Data[[#This Row],[Tier2 Description]]&amp;All_Data[[#This Row],[Order No]]</f>
        <v>HOUSEWARES1553718</v>
      </c>
    </row>
    <row r="504" spans="1:15" x14ac:dyDescent="0.35">
      <c r="A504">
        <v>202001</v>
      </c>
      <c r="B504" t="str">
        <f>LEFT(All_Data[[#This Row],[Invoice (Year+Month)]],4)</f>
        <v>2020</v>
      </c>
      <c r="C504" t="str">
        <f>RIGHT(All_Data[[#This Row],[Invoice (Year+Month)]],2)</f>
        <v>01</v>
      </c>
      <c r="D504" t="s">
        <v>56</v>
      </c>
      <c r="E504">
        <v>3013771</v>
      </c>
      <c r="F504" t="s">
        <v>17</v>
      </c>
      <c r="G504" t="s">
        <v>26</v>
      </c>
      <c r="H504" t="s">
        <v>43</v>
      </c>
      <c r="I504">
        <v>1553718</v>
      </c>
      <c r="J504">
        <v>2</v>
      </c>
      <c r="K504" s="1">
        <v>0.76</v>
      </c>
      <c r="L504" s="1">
        <v>0.56000000000000005</v>
      </c>
      <c r="M504" s="1">
        <f>All_Data[[#This Row],[EUR Sales Amount]]-All_Data[[#This Row],[EUR Cost Amount]]</f>
        <v>0.19999999999999996</v>
      </c>
      <c r="N504">
        <f>IF(All_Data[[#This Row],[Order Line Quantity]]&lt;0,1,0)</f>
        <v>0</v>
      </c>
      <c r="O504" s="1" t="str">
        <f>All_Data[[#This Row],[Tier2 Description]]&amp;All_Data[[#This Row],[Order No]]</f>
        <v>SAFETY AUTO &amp; TOOLS1553718</v>
      </c>
    </row>
    <row r="505" spans="1:15" x14ac:dyDescent="0.35">
      <c r="A505">
        <v>202001</v>
      </c>
      <c r="B505" t="str">
        <f>LEFT(All_Data[[#This Row],[Invoice (Year+Month)]],4)</f>
        <v>2020</v>
      </c>
      <c r="C505" t="str">
        <f>RIGHT(All_Data[[#This Row],[Invoice (Year+Month)]],2)</f>
        <v>01</v>
      </c>
      <c r="D505" t="s">
        <v>56</v>
      </c>
      <c r="E505">
        <v>3013771</v>
      </c>
      <c r="F505" t="s">
        <v>17</v>
      </c>
      <c r="G505" t="s">
        <v>18</v>
      </c>
      <c r="H505" t="s">
        <v>20</v>
      </c>
      <c r="I505">
        <v>1553718</v>
      </c>
      <c r="J505">
        <v>8</v>
      </c>
      <c r="K505" s="1">
        <v>40.6</v>
      </c>
      <c r="L505" s="1">
        <v>35.18</v>
      </c>
      <c r="M505" s="1">
        <f>All_Data[[#This Row],[EUR Sales Amount]]-All_Data[[#This Row],[EUR Cost Amount]]</f>
        <v>5.4200000000000017</v>
      </c>
      <c r="N505">
        <f>IF(All_Data[[#This Row],[Order Line Quantity]]&lt;0,1,0)</f>
        <v>0</v>
      </c>
      <c r="O505" s="1" t="str">
        <f>All_Data[[#This Row],[Tier2 Description]]&amp;All_Data[[#This Row],[Order No]]</f>
        <v>POLOS1553718</v>
      </c>
    </row>
    <row r="506" spans="1:15" x14ac:dyDescent="0.35">
      <c r="A506">
        <v>202001</v>
      </c>
      <c r="B506" t="str">
        <f>LEFT(All_Data[[#This Row],[Invoice (Year+Month)]],4)</f>
        <v>2020</v>
      </c>
      <c r="C506" t="str">
        <f>RIGHT(All_Data[[#This Row],[Invoice (Year+Month)]],2)</f>
        <v>01</v>
      </c>
      <c r="D506" t="s">
        <v>56</v>
      </c>
      <c r="E506">
        <v>3013771</v>
      </c>
      <c r="F506" t="s">
        <v>17</v>
      </c>
      <c r="G506" t="s">
        <v>18</v>
      </c>
      <c r="H506" t="s">
        <v>21</v>
      </c>
      <c r="I506">
        <v>1553718</v>
      </c>
      <c r="J506">
        <v>8</v>
      </c>
      <c r="K506" s="1">
        <v>22.88</v>
      </c>
      <c r="L506" s="1">
        <v>21.34</v>
      </c>
      <c r="M506" s="1">
        <f>All_Data[[#This Row],[EUR Sales Amount]]-All_Data[[#This Row],[EUR Cost Amount]]</f>
        <v>1.5399999999999991</v>
      </c>
      <c r="N506">
        <f>IF(All_Data[[#This Row],[Order Line Quantity]]&lt;0,1,0)</f>
        <v>0</v>
      </c>
      <c r="O506" s="1" t="str">
        <f>All_Data[[#This Row],[Tier2 Description]]&amp;All_Data[[#This Row],[Order No]]</f>
        <v>T-SHIRTS &amp; ACTIVE TOPS1553718</v>
      </c>
    </row>
    <row r="507" spans="1:15" x14ac:dyDescent="0.35">
      <c r="A507">
        <v>202001</v>
      </c>
      <c r="B507" t="str">
        <f>LEFT(All_Data[[#This Row],[Invoice (Year+Month)]],4)</f>
        <v>2020</v>
      </c>
      <c r="C507" t="str">
        <f>RIGHT(All_Data[[#This Row],[Invoice (Year+Month)]],2)</f>
        <v>01</v>
      </c>
      <c r="D507" t="s">
        <v>56</v>
      </c>
      <c r="E507">
        <v>3013771</v>
      </c>
      <c r="F507" t="s">
        <v>17</v>
      </c>
      <c r="G507" t="s">
        <v>22</v>
      </c>
      <c r="H507" t="s">
        <v>35</v>
      </c>
      <c r="I507">
        <v>1552627</v>
      </c>
      <c r="J507">
        <v>2002</v>
      </c>
      <c r="K507" s="1">
        <v>520</v>
      </c>
      <c r="L507" s="1">
        <v>113.58</v>
      </c>
      <c r="M507" s="1">
        <f>All_Data[[#This Row],[EUR Sales Amount]]-All_Data[[#This Row],[EUR Cost Amount]]</f>
        <v>406.42</v>
      </c>
      <c r="N507">
        <f>IF(All_Data[[#This Row],[Order Line Quantity]]&lt;0,1,0)</f>
        <v>0</v>
      </c>
      <c r="O507" s="1" t="str">
        <f>All_Data[[#This Row],[Tier2 Description]]&amp;All_Data[[#This Row],[Order No]]</f>
        <v>DECORATION CHARGES1552627</v>
      </c>
    </row>
    <row r="508" spans="1:15" x14ac:dyDescent="0.35">
      <c r="A508">
        <v>202001</v>
      </c>
      <c r="B508" t="str">
        <f>LEFT(All_Data[[#This Row],[Invoice (Year+Month)]],4)</f>
        <v>2020</v>
      </c>
      <c r="C508" t="str">
        <f>RIGHT(All_Data[[#This Row],[Invoice (Year+Month)]],2)</f>
        <v>01</v>
      </c>
      <c r="D508" t="s">
        <v>56</v>
      </c>
      <c r="E508">
        <v>3013771</v>
      </c>
      <c r="F508" t="s">
        <v>17</v>
      </c>
      <c r="G508" t="s">
        <v>24</v>
      </c>
      <c r="H508" t="s">
        <v>25</v>
      </c>
      <c r="I508">
        <v>1553718</v>
      </c>
      <c r="J508">
        <v>2</v>
      </c>
      <c r="K508" s="1">
        <v>64.8</v>
      </c>
      <c r="L508" s="1">
        <v>52.7</v>
      </c>
      <c r="M508" s="1">
        <f>All_Data[[#This Row],[EUR Sales Amount]]-All_Data[[#This Row],[EUR Cost Amount]]</f>
        <v>12.099999999999994</v>
      </c>
      <c r="N508">
        <f>IF(All_Data[[#This Row],[Order Line Quantity]]&lt;0,1,0)</f>
        <v>0</v>
      </c>
      <c r="O508" s="1" t="str">
        <f>All_Data[[#This Row],[Tier2 Description]]&amp;All_Data[[#This Row],[Order No]]</f>
        <v>JACKETS1553718</v>
      </c>
    </row>
    <row r="509" spans="1:15" x14ac:dyDescent="0.35">
      <c r="A509">
        <v>202001</v>
      </c>
      <c r="B509" t="str">
        <f>LEFT(All_Data[[#This Row],[Invoice (Year+Month)]],4)</f>
        <v>2020</v>
      </c>
      <c r="C509" t="str">
        <f>RIGHT(All_Data[[#This Row],[Invoice (Year+Month)]],2)</f>
        <v>01</v>
      </c>
      <c r="D509" t="s">
        <v>56</v>
      </c>
      <c r="E509">
        <v>3013771</v>
      </c>
      <c r="F509" t="s">
        <v>17</v>
      </c>
      <c r="G509" t="s">
        <v>24</v>
      </c>
      <c r="H509" t="s">
        <v>25</v>
      </c>
      <c r="I509">
        <v>1554658</v>
      </c>
      <c r="J509">
        <v>48</v>
      </c>
      <c r="K509" s="1">
        <v>436.32</v>
      </c>
      <c r="L509" s="1">
        <v>238.3</v>
      </c>
      <c r="M509" s="1">
        <f>All_Data[[#This Row],[EUR Sales Amount]]-All_Data[[#This Row],[EUR Cost Amount]]</f>
        <v>198.01999999999998</v>
      </c>
      <c r="N509">
        <f>IF(All_Data[[#This Row],[Order Line Quantity]]&lt;0,1,0)</f>
        <v>0</v>
      </c>
      <c r="O509" s="1" t="str">
        <f>All_Data[[#This Row],[Tier2 Description]]&amp;All_Data[[#This Row],[Order No]]</f>
        <v>JACKETS1554658</v>
      </c>
    </row>
    <row r="510" spans="1:15" x14ac:dyDescent="0.35">
      <c r="A510">
        <v>202001</v>
      </c>
      <c r="B510" t="str">
        <f>LEFT(All_Data[[#This Row],[Invoice (Year+Month)]],4)</f>
        <v>2020</v>
      </c>
      <c r="C510" t="str">
        <f>RIGHT(All_Data[[#This Row],[Invoice (Year+Month)]],2)</f>
        <v>01</v>
      </c>
      <c r="D510" t="s">
        <v>56</v>
      </c>
      <c r="E510">
        <v>3013771</v>
      </c>
      <c r="F510" t="s">
        <v>17</v>
      </c>
      <c r="G510" t="s">
        <v>57</v>
      </c>
      <c r="H510" t="s">
        <v>58</v>
      </c>
      <c r="I510">
        <v>1553718</v>
      </c>
      <c r="J510">
        <v>6</v>
      </c>
      <c r="K510" s="1">
        <v>65.42</v>
      </c>
      <c r="L510" s="1">
        <v>44.64</v>
      </c>
      <c r="M510" s="1">
        <f>All_Data[[#This Row],[EUR Sales Amount]]-All_Data[[#This Row],[EUR Cost Amount]]</f>
        <v>20.78</v>
      </c>
      <c r="N510">
        <f>IF(All_Data[[#This Row],[Order Line Quantity]]&lt;0,1,0)</f>
        <v>0</v>
      </c>
      <c r="O510" s="1" t="str">
        <f>All_Data[[#This Row],[Tier2 Description]]&amp;All_Data[[#This Row],[Order No]]</f>
        <v>SHIRTS1553718</v>
      </c>
    </row>
    <row r="511" spans="1:15" x14ac:dyDescent="0.35">
      <c r="A511">
        <v>202001</v>
      </c>
      <c r="B511" t="str">
        <f>LEFT(All_Data[[#This Row],[Invoice (Year+Month)]],4)</f>
        <v>2020</v>
      </c>
      <c r="C511" t="str">
        <f>RIGHT(All_Data[[#This Row],[Invoice (Year+Month)]],2)</f>
        <v>01</v>
      </c>
      <c r="D511" t="s">
        <v>56</v>
      </c>
      <c r="E511">
        <v>3013772</v>
      </c>
      <c r="F511" t="s">
        <v>10</v>
      </c>
      <c r="G511" t="s">
        <v>13</v>
      </c>
      <c r="H511" t="s">
        <v>34</v>
      </c>
      <c r="I511">
        <v>1554552</v>
      </c>
      <c r="J511">
        <v>2</v>
      </c>
      <c r="K511" s="1">
        <v>4.0199999999999996</v>
      </c>
      <c r="L511" s="1">
        <v>1.56</v>
      </c>
      <c r="M511" s="1">
        <f>All_Data[[#This Row],[EUR Sales Amount]]-All_Data[[#This Row],[EUR Cost Amount]]</f>
        <v>2.4599999999999995</v>
      </c>
      <c r="N511">
        <f>IF(All_Data[[#This Row],[Order Line Quantity]]&lt;0,1,0)</f>
        <v>0</v>
      </c>
      <c r="O511" s="1" t="str">
        <f>All_Data[[#This Row],[Tier2 Description]]&amp;All_Data[[#This Row],[Order No]]</f>
        <v>STATIONERY1554552</v>
      </c>
    </row>
    <row r="512" spans="1:15" x14ac:dyDescent="0.35">
      <c r="A512">
        <v>202001</v>
      </c>
      <c r="B512" t="str">
        <f>LEFT(All_Data[[#This Row],[Invoice (Year+Month)]],4)</f>
        <v>2020</v>
      </c>
      <c r="C512" t="str">
        <f>RIGHT(All_Data[[#This Row],[Invoice (Year+Month)]],2)</f>
        <v>01</v>
      </c>
      <c r="D512" t="s">
        <v>56</v>
      </c>
      <c r="E512">
        <v>3013772</v>
      </c>
      <c r="F512" t="s">
        <v>10</v>
      </c>
      <c r="G512" t="s">
        <v>26</v>
      </c>
      <c r="H512" t="s">
        <v>28</v>
      </c>
      <c r="I512">
        <v>1552730</v>
      </c>
      <c r="J512">
        <v>40</v>
      </c>
      <c r="K512" s="1">
        <v>664.4</v>
      </c>
      <c r="L512" s="1">
        <v>206.3</v>
      </c>
      <c r="M512" s="1">
        <f>All_Data[[#This Row],[EUR Sales Amount]]-All_Data[[#This Row],[EUR Cost Amount]]</f>
        <v>458.09999999999997</v>
      </c>
      <c r="N512">
        <f>IF(All_Data[[#This Row],[Order Line Quantity]]&lt;0,1,0)</f>
        <v>0</v>
      </c>
      <c r="O512" s="1" t="str">
        <f>All_Data[[#This Row],[Tier2 Description]]&amp;All_Data[[#This Row],[Order No]]</f>
        <v>HOUSEWARES1552730</v>
      </c>
    </row>
    <row r="513" spans="1:15" x14ac:dyDescent="0.35">
      <c r="A513">
        <v>202001</v>
      </c>
      <c r="B513" t="str">
        <f>LEFT(All_Data[[#This Row],[Invoice (Year+Month)]],4)</f>
        <v>2020</v>
      </c>
      <c r="C513" t="str">
        <f>RIGHT(All_Data[[#This Row],[Invoice (Year+Month)]],2)</f>
        <v>01</v>
      </c>
      <c r="D513" t="s">
        <v>56</v>
      </c>
      <c r="E513">
        <v>3013772</v>
      </c>
      <c r="F513" t="s">
        <v>10</v>
      </c>
      <c r="G513" t="s">
        <v>26</v>
      </c>
      <c r="H513" t="s">
        <v>28</v>
      </c>
      <c r="I513">
        <v>1553726</v>
      </c>
      <c r="J513">
        <v>90</v>
      </c>
      <c r="K513" s="1">
        <v>1494.9</v>
      </c>
      <c r="L513" s="1">
        <v>464.16</v>
      </c>
      <c r="M513" s="1">
        <f>All_Data[[#This Row],[EUR Sales Amount]]-All_Data[[#This Row],[EUR Cost Amount]]</f>
        <v>1030.74</v>
      </c>
      <c r="N513">
        <f>IF(All_Data[[#This Row],[Order Line Quantity]]&lt;0,1,0)</f>
        <v>0</v>
      </c>
      <c r="O513" s="1" t="str">
        <f>All_Data[[#This Row],[Tier2 Description]]&amp;All_Data[[#This Row],[Order No]]</f>
        <v>HOUSEWARES1553726</v>
      </c>
    </row>
    <row r="514" spans="1:15" x14ac:dyDescent="0.35">
      <c r="A514">
        <v>202001</v>
      </c>
      <c r="B514" t="str">
        <f>LEFT(All_Data[[#This Row],[Invoice (Year+Month)]],4)</f>
        <v>2020</v>
      </c>
      <c r="C514" t="str">
        <f>RIGHT(All_Data[[#This Row],[Invoice (Year+Month)]],2)</f>
        <v>01</v>
      </c>
      <c r="D514" t="s">
        <v>56</v>
      </c>
      <c r="E514">
        <v>3013772</v>
      </c>
      <c r="F514" t="s">
        <v>10</v>
      </c>
      <c r="G514" t="s">
        <v>26</v>
      </c>
      <c r="H514" t="s">
        <v>28</v>
      </c>
      <c r="I514">
        <v>1554412</v>
      </c>
      <c r="J514">
        <v>4</v>
      </c>
      <c r="K514" s="1">
        <v>66.44</v>
      </c>
      <c r="L514" s="1">
        <v>20.62</v>
      </c>
      <c r="M514" s="1">
        <f>All_Data[[#This Row],[EUR Sales Amount]]-All_Data[[#This Row],[EUR Cost Amount]]</f>
        <v>45.819999999999993</v>
      </c>
      <c r="N514">
        <f>IF(All_Data[[#This Row],[Order Line Quantity]]&lt;0,1,0)</f>
        <v>0</v>
      </c>
      <c r="O514" s="1" t="str">
        <f>All_Data[[#This Row],[Tier2 Description]]&amp;All_Data[[#This Row],[Order No]]</f>
        <v>HOUSEWARES1554412</v>
      </c>
    </row>
    <row r="515" spans="1:15" x14ac:dyDescent="0.35">
      <c r="A515">
        <v>202001</v>
      </c>
      <c r="B515" t="str">
        <f>LEFT(All_Data[[#This Row],[Invoice (Year+Month)]],4)</f>
        <v>2020</v>
      </c>
      <c r="C515" t="str">
        <f>RIGHT(All_Data[[#This Row],[Invoice (Year+Month)]],2)</f>
        <v>01</v>
      </c>
      <c r="D515" t="s">
        <v>56</v>
      </c>
      <c r="E515">
        <v>3013772</v>
      </c>
      <c r="F515" t="s">
        <v>10</v>
      </c>
      <c r="G515" t="s">
        <v>26</v>
      </c>
      <c r="H515" t="s">
        <v>28</v>
      </c>
      <c r="I515">
        <v>1554552</v>
      </c>
      <c r="J515">
        <v>2</v>
      </c>
      <c r="K515" s="1">
        <v>18.64</v>
      </c>
      <c r="L515" s="1">
        <v>7.24</v>
      </c>
      <c r="M515" s="1">
        <f>All_Data[[#This Row],[EUR Sales Amount]]-All_Data[[#This Row],[EUR Cost Amount]]</f>
        <v>11.4</v>
      </c>
      <c r="N515">
        <f>IF(All_Data[[#This Row],[Order Line Quantity]]&lt;0,1,0)</f>
        <v>0</v>
      </c>
      <c r="O515" s="1" t="str">
        <f>All_Data[[#This Row],[Tier2 Description]]&amp;All_Data[[#This Row],[Order No]]</f>
        <v>HOUSEWARES1554552</v>
      </c>
    </row>
    <row r="516" spans="1:15" x14ac:dyDescent="0.35">
      <c r="A516">
        <v>202001</v>
      </c>
      <c r="B516" t="str">
        <f>LEFT(All_Data[[#This Row],[Invoice (Year+Month)]],4)</f>
        <v>2020</v>
      </c>
      <c r="C516" t="str">
        <f>RIGHT(All_Data[[#This Row],[Invoice (Year+Month)]],2)</f>
        <v>01</v>
      </c>
      <c r="D516" t="s">
        <v>56</v>
      </c>
      <c r="E516">
        <v>3013772</v>
      </c>
      <c r="F516" t="s">
        <v>10</v>
      </c>
      <c r="G516" t="s">
        <v>26</v>
      </c>
      <c r="H516" t="s">
        <v>28</v>
      </c>
      <c r="I516">
        <v>1554716</v>
      </c>
      <c r="J516">
        <v>40</v>
      </c>
      <c r="K516" s="1">
        <v>664.4</v>
      </c>
      <c r="L516" s="1">
        <v>206.3</v>
      </c>
      <c r="M516" s="1">
        <f>All_Data[[#This Row],[EUR Sales Amount]]-All_Data[[#This Row],[EUR Cost Amount]]</f>
        <v>458.09999999999997</v>
      </c>
      <c r="N516">
        <f>IF(All_Data[[#This Row],[Order Line Quantity]]&lt;0,1,0)</f>
        <v>0</v>
      </c>
      <c r="O516" s="1" t="str">
        <f>All_Data[[#This Row],[Tier2 Description]]&amp;All_Data[[#This Row],[Order No]]</f>
        <v>HOUSEWARES1554716</v>
      </c>
    </row>
    <row r="517" spans="1:15" x14ac:dyDescent="0.35">
      <c r="A517">
        <v>202001</v>
      </c>
      <c r="B517" t="str">
        <f>LEFT(All_Data[[#This Row],[Invoice (Year+Month)]],4)</f>
        <v>2020</v>
      </c>
      <c r="C517" t="str">
        <f>RIGHT(All_Data[[#This Row],[Invoice (Year+Month)]],2)</f>
        <v>01</v>
      </c>
      <c r="D517" t="s">
        <v>56</v>
      </c>
      <c r="E517">
        <v>3013777</v>
      </c>
      <c r="F517" t="s">
        <v>17</v>
      </c>
      <c r="G517" t="s">
        <v>13</v>
      </c>
      <c r="H517" t="s">
        <v>15</v>
      </c>
      <c r="I517">
        <v>1552003</v>
      </c>
      <c r="J517">
        <v>100</v>
      </c>
      <c r="K517" s="1">
        <v>407</v>
      </c>
      <c r="L517" s="1">
        <v>164.82</v>
      </c>
      <c r="M517" s="1">
        <f>All_Data[[#This Row],[EUR Sales Amount]]-All_Data[[#This Row],[EUR Cost Amount]]</f>
        <v>242.18</v>
      </c>
      <c r="N517">
        <f>IF(All_Data[[#This Row],[Order Line Quantity]]&lt;0,1,0)</f>
        <v>0</v>
      </c>
      <c r="O517" s="1" t="str">
        <f>All_Data[[#This Row],[Tier2 Description]]&amp;All_Data[[#This Row],[Order No]]</f>
        <v>UMBRELLAS1552003</v>
      </c>
    </row>
    <row r="518" spans="1:15" x14ac:dyDescent="0.35">
      <c r="A518">
        <v>202001</v>
      </c>
      <c r="B518" t="str">
        <f>LEFT(All_Data[[#This Row],[Invoice (Year+Month)]],4)</f>
        <v>2020</v>
      </c>
      <c r="C518" t="str">
        <f>RIGHT(All_Data[[#This Row],[Invoice (Year+Month)]],2)</f>
        <v>01</v>
      </c>
      <c r="D518" t="s">
        <v>56</v>
      </c>
      <c r="E518">
        <v>3013777</v>
      </c>
      <c r="F518" t="s">
        <v>17</v>
      </c>
      <c r="G518" t="s">
        <v>22</v>
      </c>
      <c r="H518" t="s">
        <v>35</v>
      </c>
      <c r="I518">
        <v>1552003</v>
      </c>
      <c r="J518">
        <v>102</v>
      </c>
      <c r="K518" s="1">
        <v>99</v>
      </c>
      <c r="L518" s="1">
        <v>18.579999999999998</v>
      </c>
      <c r="M518" s="1">
        <f>All_Data[[#This Row],[EUR Sales Amount]]-All_Data[[#This Row],[EUR Cost Amount]]</f>
        <v>80.42</v>
      </c>
      <c r="N518">
        <f>IF(All_Data[[#This Row],[Order Line Quantity]]&lt;0,1,0)</f>
        <v>0</v>
      </c>
      <c r="O518" s="1" t="str">
        <f>All_Data[[#This Row],[Tier2 Description]]&amp;All_Data[[#This Row],[Order No]]</f>
        <v>DECORATION CHARGES1552003</v>
      </c>
    </row>
    <row r="519" spans="1:15" x14ac:dyDescent="0.35">
      <c r="A519">
        <v>202001</v>
      </c>
      <c r="B519" t="str">
        <f>LEFT(All_Data[[#This Row],[Invoice (Year+Month)]],4)</f>
        <v>2020</v>
      </c>
      <c r="C519" t="str">
        <f>RIGHT(All_Data[[#This Row],[Invoice (Year+Month)]],2)</f>
        <v>01</v>
      </c>
      <c r="D519" t="s">
        <v>56</v>
      </c>
      <c r="E519">
        <v>3013780</v>
      </c>
      <c r="F519" t="s">
        <v>17</v>
      </c>
      <c r="G519" t="s">
        <v>13</v>
      </c>
      <c r="H519" t="s">
        <v>37</v>
      </c>
      <c r="I519">
        <v>1551232</v>
      </c>
      <c r="J519">
        <v>200</v>
      </c>
      <c r="K519" s="1">
        <v>66</v>
      </c>
      <c r="L519" s="1">
        <v>36.880000000000003</v>
      </c>
      <c r="M519" s="1">
        <f>All_Data[[#This Row],[EUR Sales Amount]]-All_Data[[#This Row],[EUR Cost Amount]]</f>
        <v>29.119999999999997</v>
      </c>
      <c r="N519">
        <f>IF(All_Data[[#This Row],[Order Line Quantity]]&lt;0,1,0)</f>
        <v>0</v>
      </c>
      <c r="O519" s="1" t="str">
        <f>All_Data[[#This Row],[Tier2 Description]]&amp;All_Data[[#This Row],[Order No]]</f>
        <v>GENERAL1551232</v>
      </c>
    </row>
    <row r="520" spans="1:15" x14ac:dyDescent="0.35">
      <c r="A520">
        <v>202001</v>
      </c>
      <c r="B520" t="str">
        <f>LEFT(All_Data[[#This Row],[Invoice (Year+Month)]],4)</f>
        <v>2020</v>
      </c>
      <c r="C520" t="str">
        <f>RIGHT(All_Data[[#This Row],[Invoice (Year+Month)]],2)</f>
        <v>01</v>
      </c>
      <c r="D520" t="s">
        <v>56</v>
      </c>
      <c r="E520">
        <v>3013780</v>
      </c>
      <c r="F520" t="s">
        <v>17</v>
      </c>
      <c r="G520" t="s">
        <v>13</v>
      </c>
      <c r="H520" t="s">
        <v>37</v>
      </c>
      <c r="I520">
        <v>1554460</v>
      </c>
      <c r="J520">
        <v>24</v>
      </c>
      <c r="K520" s="1">
        <v>7.92</v>
      </c>
      <c r="L520" s="1">
        <v>4.42</v>
      </c>
      <c r="M520" s="1">
        <f>All_Data[[#This Row],[EUR Sales Amount]]-All_Data[[#This Row],[EUR Cost Amount]]</f>
        <v>3.5</v>
      </c>
      <c r="N520">
        <f>IF(All_Data[[#This Row],[Order Line Quantity]]&lt;0,1,0)</f>
        <v>0</v>
      </c>
      <c r="O520" s="1" t="str">
        <f>All_Data[[#This Row],[Tier2 Description]]&amp;All_Data[[#This Row],[Order No]]</f>
        <v>GENERAL1554460</v>
      </c>
    </row>
    <row r="521" spans="1:15" x14ac:dyDescent="0.35">
      <c r="A521">
        <v>202001</v>
      </c>
      <c r="B521" t="str">
        <f>LEFT(All_Data[[#This Row],[Invoice (Year+Month)]],4)</f>
        <v>2020</v>
      </c>
      <c r="C521" t="str">
        <f>RIGHT(All_Data[[#This Row],[Invoice (Year+Month)]],2)</f>
        <v>01</v>
      </c>
      <c r="D521" t="s">
        <v>56</v>
      </c>
      <c r="E521">
        <v>3013780</v>
      </c>
      <c r="F521" t="s">
        <v>17</v>
      </c>
      <c r="G521" t="s">
        <v>13</v>
      </c>
      <c r="H521" t="s">
        <v>34</v>
      </c>
      <c r="I521">
        <v>1554145</v>
      </c>
      <c r="J521">
        <v>2</v>
      </c>
      <c r="K521" s="1">
        <v>13.74</v>
      </c>
      <c r="L521" s="1">
        <v>5.88</v>
      </c>
      <c r="M521" s="1">
        <f>All_Data[[#This Row],[EUR Sales Amount]]-All_Data[[#This Row],[EUR Cost Amount]]</f>
        <v>7.86</v>
      </c>
      <c r="N521">
        <f>IF(All_Data[[#This Row],[Order Line Quantity]]&lt;0,1,0)</f>
        <v>0</v>
      </c>
      <c r="O521" s="1" t="str">
        <f>All_Data[[#This Row],[Tier2 Description]]&amp;All_Data[[#This Row],[Order No]]</f>
        <v>STATIONERY1554145</v>
      </c>
    </row>
    <row r="522" spans="1:15" x14ac:dyDescent="0.35">
      <c r="A522">
        <v>202001</v>
      </c>
      <c r="B522" t="str">
        <f>LEFT(All_Data[[#This Row],[Invoice (Year+Month)]],4)</f>
        <v>2020</v>
      </c>
      <c r="C522" t="str">
        <f>RIGHT(All_Data[[#This Row],[Invoice (Year+Month)]],2)</f>
        <v>01</v>
      </c>
      <c r="D522" t="s">
        <v>56</v>
      </c>
      <c r="E522">
        <v>3013780</v>
      </c>
      <c r="F522" t="s">
        <v>17</v>
      </c>
      <c r="G522" t="s">
        <v>13</v>
      </c>
      <c r="H522" t="s">
        <v>16</v>
      </c>
      <c r="I522">
        <v>1554145</v>
      </c>
      <c r="J522">
        <v>2</v>
      </c>
      <c r="K522" s="1">
        <v>8.98</v>
      </c>
      <c r="L522" s="1">
        <v>4.42</v>
      </c>
      <c r="M522" s="1">
        <f>All_Data[[#This Row],[EUR Sales Amount]]-All_Data[[#This Row],[EUR Cost Amount]]</f>
        <v>4.5600000000000005</v>
      </c>
      <c r="N522">
        <f>IF(All_Data[[#This Row],[Order Line Quantity]]&lt;0,1,0)</f>
        <v>0</v>
      </c>
      <c r="O522" s="1" t="str">
        <f>All_Data[[#This Row],[Tier2 Description]]&amp;All_Data[[#This Row],[Order No]]</f>
        <v>WRITING1554145</v>
      </c>
    </row>
    <row r="523" spans="1:15" x14ac:dyDescent="0.35">
      <c r="A523">
        <v>202001</v>
      </c>
      <c r="B523" t="str">
        <f>LEFT(All_Data[[#This Row],[Invoice (Year+Month)]],4)</f>
        <v>2020</v>
      </c>
      <c r="C523" t="str">
        <f>RIGHT(All_Data[[#This Row],[Invoice (Year+Month)]],2)</f>
        <v>01</v>
      </c>
      <c r="D523" t="s">
        <v>56</v>
      </c>
      <c r="E523">
        <v>3013780</v>
      </c>
      <c r="F523" t="s">
        <v>17</v>
      </c>
      <c r="G523" t="s">
        <v>18</v>
      </c>
      <c r="H523" t="s">
        <v>19</v>
      </c>
      <c r="I523">
        <v>1553621</v>
      </c>
      <c r="J523">
        <v>24</v>
      </c>
      <c r="K523" s="1">
        <v>314.88</v>
      </c>
      <c r="L523" s="1">
        <v>150.47999999999999</v>
      </c>
      <c r="M523" s="1">
        <f>All_Data[[#This Row],[EUR Sales Amount]]-All_Data[[#This Row],[EUR Cost Amount]]</f>
        <v>164.4</v>
      </c>
      <c r="N523">
        <f>IF(All_Data[[#This Row],[Order Line Quantity]]&lt;0,1,0)</f>
        <v>0</v>
      </c>
      <c r="O523" s="1" t="str">
        <f>All_Data[[#This Row],[Tier2 Description]]&amp;All_Data[[#This Row],[Order No]]</f>
        <v>FLEECE &amp; KNITS1553621</v>
      </c>
    </row>
    <row r="524" spans="1:15" x14ac:dyDescent="0.35">
      <c r="A524">
        <v>202001</v>
      </c>
      <c r="B524" t="str">
        <f>LEFT(All_Data[[#This Row],[Invoice (Year+Month)]],4)</f>
        <v>2020</v>
      </c>
      <c r="C524" t="str">
        <f>RIGHT(All_Data[[#This Row],[Invoice (Year+Month)]],2)</f>
        <v>01</v>
      </c>
      <c r="D524" t="s">
        <v>56</v>
      </c>
      <c r="E524">
        <v>3013780</v>
      </c>
      <c r="F524" t="s">
        <v>17</v>
      </c>
      <c r="G524" t="s">
        <v>22</v>
      </c>
      <c r="H524" t="s">
        <v>35</v>
      </c>
      <c r="I524">
        <v>1551232</v>
      </c>
      <c r="J524">
        <v>202</v>
      </c>
      <c r="K524" s="1">
        <v>122</v>
      </c>
      <c r="L524" s="1">
        <v>23.58</v>
      </c>
      <c r="M524" s="1">
        <f>All_Data[[#This Row],[EUR Sales Amount]]-All_Data[[#This Row],[EUR Cost Amount]]</f>
        <v>98.42</v>
      </c>
      <c r="N524">
        <f>IF(All_Data[[#This Row],[Order Line Quantity]]&lt;0,1,0)</f>
        <v>0</v>
      </c>
      <c r="O524" s="1" t="str">
        <f>All_Data[[#This Row],[Tier2 Description]]&amp;All_Data[[#This Row],[Order No]]</f>
        <v>DECORATION CHARGES1551232</v>
      </c>
    </row>
    <row r="525" spans="1:15" x14ac:dyDescent="0.35">
      <c r="A525">
        <v>202001</v>
      </c>
      <c r="B525" t="str">
        <f>LEFT(All_Data[[#This Row],[Invoice (Year+Month)]],4)</f>
        <v>2020</v>
      </c>
      <c r="C525" t="str">
        <f>RIGHT(All_Data[[#This Row],[Invoice (Year+Month)]],2)</f>
        <v>01</v>
      </c>
      <c r="D525" t="s">
        <v>56</v>
      </c>
      <c r="E525">
        <v>3013780</v>
      </c>
      <c r="F525" t="s">
        <v>17</v>
      </c>
      <c r="G525" t="s">
        <v>22</v>
      </c>
      <c r="H525" t="s">
        <v>35</v>
      </c>
      <c r="I525">
        <v>1553621</v>
      </c>
      <c r="J525">
        <v>52</v>
      </c>
      <c r="K525" s="1">
        <v>159.36000000000001</v>
      </c>
      <c r="L525" s="1">
        <v>31.6</v>
      </c>
      <c r="M525" s="1">
        <f>All_Data[[#This Row],[EUR Sales Amount]]-All_Data[[#This Row],[EUR Cost Amount]]</f>
        <v>127.76000000000002</v>
      </c>
      <c r="N525">
        <f>IF(All_Data[[#This Row],[Order Line Quantity]]&lt;0,1,0)</f>
        <v>0</v>
      </c>
      <c r="O525" s="1" t="str">
        <f>All_Data[[#This Row],[Tier2 Description]]&amp;All_Data[[#This Row],[Order No]]</f>
        <v>DECORATION CHARGES1553621</v>
      </c>
    </row>
    <row r="526" spans="1:15" x14ac:dyDescent="0.35">
      <c r="A526">
        <v>202001</v>
      </c>
      <c r="B526" t="str">
        <f>LEFT(All_Data[[#This Row],[Invoice (Year+Month)]],4)</f>
        <v>2020</v>
      </c>
      <c r="C526" t="str">
        <f>RIGHT(All_Data[[#This Row],[Invoice (Year+Month)]],2)</f>
        <v>01</v>
      </c>
      <c r="D526" t="s">
        <v>56</v>
      </c>
      <c r="E526">
        <v>3013780</v>
      </c>
      <c r="F526" t="s">
        <v>17</v>
      </c>
      <c r="G526" t="s">
        <v>22</v>
      </c>
      <c r="H526" t="s">
        <v>35</v>
      </c>
      <c r="I526">
        <v>1554460</v>
      </c>
      <c r="J526">
        <v>28</v>
      </c>
      <c r="K526" s="1">
        <v>49.84</v>
      </c>
      <c r="L526" s="1">
        <v>29.78</v>
      </c>
      <c r="M526" s="1">
        <f>All_Data[[#This Row],[EUR Sales Amount]]-All_Data[[#This Row],[EUR Cost Amount]]</f>
        <v>20.060000000000002</v>
      </c>
      <c r="N526">
        <f>IF(All_Data[[#This Row],[Order Line Quantity]]&lt;0,1,0)</f>
        <v>0</v>
      </c>
      <c r="O526" s="1" t="str">
        <f>All_Data[[#This Row],[Tier2 Description]]&amp;All_Data[[#This Row],[Order No]]</f>
        <v>DECORATION CHARGES1554460</v>
      </c>
    </row>
    <row r="527" spans="1:15" x14ac:dyDescent="0.35">
      <c r="A527">
        <v>202001</v>
      </c>
      <c r="B527" t="str">
        <f>LEFT(All_Data[[#This Row],[Invoice (Year+Month)]],4)</f>
        <v>2020</v>
      </c>
      <c r="C527" t="str">
        <f>RIGHT(All_Data[[#This Row],[Invoice (Year+Month)]],2)</f>
        <v>01</v>
      </c>
      <c r="D527" t="s">
        <v>56</v>
      </c>
      <c r="E527">
        <v>3013784</v>
      </c>
      <c r="F527" t="s">
        <v>10</v>
      </c>
      <c r="G527" t="s">
        <v>29</v>
      </c>
      <c r="H527" t="s">
        <v>52</v>
      </c>
      <c r="I527">
        <v>1551298</v>
      </c>
      <c r="J527">
        <v>10</v>
      </c>
      <c r="K527" s="1">
        <v>226.4</v>
      </c>
      <c r="L527" s="1">
        <v>181.9</v>
      </c>
      <c r="M527" s="1">
        <f>All_Data[[#This Row],[EUR Sales Amount]]-All_Data[[#This Row],[EUR Cost Amount]]</f>
        <v>44.5</v>
      </c>
      <c r="N527">
        <f>IF(All_Data[[#This Row],[Order Line Quantity]]&lt;0,1,0)</f>
        <v>0</v>
      </c>
      <c r="O527" s="1" t="str">
        <f>All_Data[[#This Row],[Tier2 Description]]&amp;All_Data[[#This Row],[Order No]]</f>
        <v>GENERAL TECH1551298</v>
      </c>
    </row>
    <row r="528" spans="1:15" x14ac:dyDescent="0.35">
      <c r="A528">
        <v>202001</v>
      </c>
      <c r="B528" t="str">
        <f>LEFT(All_Data[[#This Row],[Invoice (Year+Month)]],4)</f>
        <v>2020</v>
      </c>
      <c r="C528" t="str">
        <f>RIGHT(All_Data[[#This Row],[Invoice (Year+Month)]],2)</f>
        <v>01</v>
      </c>
      <c r="D528" t="s">
        <v>56</v>
      </c>
      <c r="E528">
        <v>3013786</v>
      </c>
      <c r="F528" t="s">
        <v>17</v>
      </c>
      <c r="G528" t="s">
        <v>18</v>
      </c>
      <c r="H528" t="s">
        <v>20</v>
      </c>
      <c r="I528">
        <v>1553790</v>
      </c>
      <c r="J528">
        <v>52</v>
      </c>
      <c r="K528" s="1">
        <v>497.64</v>
      </c>
      <c r="L528" s="1">
        <v>221.4</v>
      </c>
      <c r="M528" s="1">
        <f>All_Data[[#This Row],[EUR Sales Amount]]-All_Data[[#This Row],[EUR Cost Amount]]</f>
        <v>276.24</v>
      </c>
      <c r="N528">
        <f>IF(All_Data[[#This Row],[Order Line Quantity]]&lt;0,1,0)</f>
        <v>0</v>
      </c>
      <c r="O528" s="1" t="str">
        <f>All_Data[[#This Row],[Tier2 Description]]&amp;All_Data[[#This Row],[Order No]]</f>
        <v>POLOS1553790</v>
      </c>
    </row>
    <row r="529" spans="1:15" x14ac:dyDescent="0.35">
      <c r="A529">
        <v>202001</v>
      </c>
      <c r="B529" t="str">
        <f>LEFT(All_Data[[#This Row],[Invoice (Year+Month)]],4)</f>
        <v>2020</v>
      </c>
      <c r="C529" t="str">
        <f>RIGHT(All_Data[[#This Row],[Invoice (Year+Month)]],2)</f>
        <v>01</v>
      </c>
      <c r="D529" t="s">
        <v>56</v>
      </c>
      <c r="E529">
        <v>3013786</v>
      </c>
      <c r="F529" t="s">
        <v>17</v>
      </c>
      <c r="G529" t="s">
        <v>18</v>
      </c>
      <c r="H529" t="s">
        <v>20</v>
      </c>
      <c r="I529">
        <v>1553869</v>
      </c>
      <c r="J529">
        <v>4</v>
      </c>
      <c r="K529" s="1">
        <v>38.28</v>
      </c>
      <c r="L529" s="1">
        <v>18.940000000000001</v>
      </c>
      <c r="M529" s="1">
        <f>All_Data[[#This Row],[EUR Sales Amount]]-All_Data[[#This Row],[EUR Cost Amount]]</f>
        <v>19.34</v>
      </c>
      <c r="N529">
        <f>IF(All_Data[[#This Row],[Order Line Quantity]]&lt;0,1,0)</f>
        <v>0</v>
      </c>
      <c r="O529" s="1" t="str">
        <f>All_Data[[#This Row],[Tier2 Description]]&amp;All_Data[[#This Row],[Order No]]</f>
        <v>POLOS1553869</v>
      </c>
    </row>
    <row r="530" spans="1:15" x14ac:dyDescent="0.35">
      <c r="A530">
        <v>202001</v>
      </c>
      <c r="B530" t="str">
        <f>LEFT(All_Data[[#This Row],[Invoice (Year+Month)]],4)</f>
        <v>2020</v>
      </c>
      <c r="C530" t="str">
        <f>RIGHT(All_Data[[#This Row],[Invoice (Year+Month)]],2)</f>
        <v>01</v>
      </c>
      <c r="D530" t="s">
        <v>56</v>
      </c>
      <c r="E530">
        <v>3013788</v>
      </c>
      <c r="F530" t="s">
        <v>17</v>
      </c>
      <c r="G530" t="s">
        <v>11</v>
      </c>
      <c r="H530" t="s">
        <v>38</v>
      </c>
      <c r="I530">
        <v>1554108</v>
      </c>
      <c r="J530">
        <v>100</v>
      </c>
      <c r="K530" s="1">
        <v>579</v>
      </c>
      <c r="L530" s="1">
        <v>310.94</v>
      </c>
      <c r="M530" s="1">
        <f>All_Data[[#This Row],[EUR Sales Amount]]-All_Data[[#This Row],[EUR Cost Amount]]</f>
        <v>268.06</v>
      </c>
      <c r="N530">
        <f>IF(All_Data[[#This Row],[Order Line Quantity]]&lt;0,1,0)</f>
        <v>0</v>
      </c>
      <c r="O530" s="1" t="str">
        <f>All_Data[[#This Row],[Tier2 Description]]&amp;All_Data[[#This Row],[Order No]]</f>
        <v>BACKPACKS1554108</v>
      </c>
    </row>
    <row r="531" spans="1:15" x14ac:dyDescent="0.35">
      <c r="A531">
        <v>202001</v>
      </c>
      <c r="B531" t="str">
        <f>LEFT(All_Data[[#This Row],[Invoice (Year+Month)]],4)</f>
        <v>2020</v>
      </c>
      <c r="C531" t="str">
        <f>RIGHT(All_Data[[#This Row],[Invoice (Year+Month)]],2)</f>
        <v>01</v>
      </c>
      <c r="D531" t="s">
        <v>56</v>
      </c>
      <c r="E531">
        <v>3013788</v>
      </c>
      <c r="F531" t="s">
        <v>17</v>
      </c>
      <c r="G531" t="s">
        <v>22</v>
      </c>
      <c r="H531" t="s">
        <v>35</v>
      </c>
      <c r="I531">
        <v>1554108</v>
      </c>
      <c r="J531">
        <v>102</v>
      </c>
      <c r="K531" s="1">
        <v>132</v>
      </c>
      <c r="L531" s="1">
        <v>26.44</v>
      </c>
      <c r="M531" s="1">
        <f>All_Data[[#This Row],[EUR Sales Amount]]-All_Data[[#This Row],[EUR Cost Amount]]</f>
        <v>105.56</v>
      </c>
      <c r="N531">
        <f>IF(All_Data[[#This Row],[Order Line Quantity]]&lt;0,1,0)</f>
        <v>0</v>
      </c>
      <c r="O531" s="1" t="str">
        <f>All_Data[[#This Row],[Tier2 Description]]&amp;All_Data[[#This Row],[Order No]]</f>
        <v>DECORATION CHARGES1554108</v>
      </c>
    </row>
    <row r="532" spans="1:15" x14ac:dyDescent="0.35">
      <c r="A532">
        <v>202001</v>
      </c>
      <c r="B532" t="str">
        <f>LEFT(All_Data[[#This Row],[Invoice (Year+Month)]],4)</f>
        <v>2020</v>
      </c>
      <c r="C532" t="str">
        <f>RIGHT(All_Data[[#This Row],[Invoice (Year+Month)]],2)</f>
        <v>01</v>
      </c>
      <c r="D532" t="s">
        <v>56</v>
      </c>
      <c r="E532">
        <v>3013793</v>
      </c>
      <c r="F532" t="s">
        <v>17</v>
      </c>
      <c r="G532" t="s">
        <v>11</v>
      </c>
      <c r="H532" t="s">
        <v>38</v>
      </c>
      <c r="I532">
        <v>1551661</v>
      </c>
      <c r="J532">
        <v>800</v>
      </c>
      <c r="K532" s="1">
        <v>9112</v>
      </c>
      <c r="L532" s="1">
        <v>3237.96</v>
      </c>
      <c r="M532" s="1">
        <f>All_Data[[#This Row],[EUR Sales Amount]]-All_Data[[#This Row],[EUR Cost Amount]]</f>
        <v>5874.04</v>
      </c>
      <c r="N532">
        <f>IF(All_Data[[#This Row],[Order Line Quantity]]&lt;0,1,0)</f>
        <v>0</v>
      </c>
      <c r="O532" s="1" t="str">
        <f>All_Data[[#This Row],[Tier2 Description]]&amp;All_Data[[#This Row],[Order No]]</f>
        <v>BACKPACKS1551661</v>
      </c>
    </row>
    <row r="533" spans="1:15" x14ac:dyDescent="0.35">
      <c r="A533">
        <v>202001</v>
      </c>
      <c r="B533" t="str">
        <f>LEFT(All_Data[[#This Row],[Invoice (Year+Month)]],4)</f>
        <v>2020</v>
      </c>
      <c r="C533" t="str">
        <f>RIGHT(All_Data[[#This Row],[Invoice (Year+Month)]],2)</f>
        <v>01</v>
      </c>
      <c r="D533" t="s">
        <v>56</v>
      </c>
      <c r="E533">
        <v>3013793</v>
      </c>
      <c r="F533" t="s">
        <v>17</v>
      </c>
      <c r="G533" t="s">
        <v>11</v>
      </c>
      <c r="H533" t="s">
        <v>12</v>
      </c>
      <c r="I533">
        <v>1553932</v>
      </c>
      <c r="J533">
        <v>20</v>
      </c>
      <c r="K533" s="1">
        <v>744.8</v>
      </c>
      <c r="L533" s="1">
        <v>267.04000000000002</v>
      </c>
      <c r="M533" s="1">
        <f>All_Data[[#This Row],[EUR Sales Amount]]-All_Data[[#This Row],[EUR Cost Amount]]</f>
        <v>477.75999999999993</v>
      </c>
      <c r="N533">
        <f>IF(All_Data[[#This Row],[Order Line Quantity]]&lt;0,1,0)</f>
        <v>0</v>
      </c>
      <c r="O533" s="1" t="str">
        <f>All_Data[[#This Row],[Tier2 Description]]&amp;All_Data[[#This Row],[Order No]]</f>
        <v>BUSINESS CASES1553932</v>
      </c>
    </row>
    <row r="534" spans="1:15" x14ac:dyDescent="0.35">
      <c r="A534">
        <v>202001</v>
      </c>
      <c r="B534" t="str">
        <f>LEFT(All_Data[[#This Row],[Invoice (Year+Month)]],4)</f>
        <v>2020</v>
      </c>
      <c r="C534" t="str">
        <f>RIGHT(All_Data[[#This Row],[Invoice (Year+Month)]],2)</f>
        <v>01</v>
      </c>
      <c r="D534" t="s">
        <v>56</v>
      </c>
      <c r="E534">
        <v>3013793</v>
      </c>
      <c r="F534" t="s">
        <v>17</v>
      </c>
      <c r="G534" t="s">
        <v>13</v>
      </c>
      <c r="H534" t="s">
        <v>41</v>
      </c>
      <c r="I534">
        <v>1552789</v>
      </c>
      <c r="J534">
        <v>2</v>
      </c>
      <c r="K534" s="1">
        <v>1.46</v>
      </c>
      <c r="L534" s="1">
        <v>0.74</v>
      </c>
      <c r="M534" s="1">
        <f>All_Data[[#This Row],[EUR Sales Amount]]-All_Data[[#This Row],[EUR Cost Amount]]</f>
        <v>0.72</v>
      </c>
      <c r="N534">
        <f>IF(All_Data[[#This Row],[Order Line Quantity]]&lt;0,1,0)</f>
        <v>0</v>
      </c>
      <c r="O534" s="1" t="str">
        <f>All_Data[[#This Row],[Tier2 Description]]&amp;All_Data[[#This Row],[Order No]]</f>
        <v>KEYCHAINS1552789</v>
      </c>
    </row>
    <row r="535" spans="1:15" x14ac:dyDescent="0.35">
      <c r="A535">
        <v>202001</v>
      </c>
      <c r="B535" t="str">
        <f>LEFT(All_Data[[#This Row],[Invoice (Year+Month)]],4)</f>
        <v>2020</v>
      </c>
      <c r="C535" t="str">
        <f>RIGHT(All_Data[[#This Row],[Invoice (Year+Month)]],2)</f>
        <v>01</v>
      </c>
      <c r="D535" t="s">
        <v>56</v>
      </c>
      <c r="E535">
        <v>3013793</v>
      </c>
      <c r="F535" t="s">
        <v>17</v>
      </c>
      <c r="G535" t="s">
        <v>13</v>
      </c>
      <c r="H535" t="s">
        <v>34</v>
      </c>
      <c r="I535">
        <v>1553329</v>
      </c>
      <c r="J535">
        <v>302</v>
      </c>
      <c r="K535" s="1">
        <v>570.78</v>
      </c>
      <c r="L535" s="1">
        <v>188.24</v>
      </c>
      <c r="M535" s="1">
        <f>All_Data[[#This Row],[EUR Sales Amount]]-All_Data[[#This Row],[EUR Cost Amount]]</f>
        <v>382.53999999999996</v>
      </c>
      <c r="N535">
        <f>IF(All_Data[[#This Row],[Order Line Quantity]]&lt;0,1,0)</f>
        <v>0</v>
      </c>
      <c r="O535" s="1" t="str">
        <f>All_Data[[#This Row],[Tier2 Description]]&amp;All_Data[[#This Row],[Order No]]</f>
        <v>STATIONERY1553329</v>
      </c>
    </row>
    <row r="536" spans="1:15" x14ac:dyDescent="0.35">
      <c r="A536">
        <v>202001</v>
      </c>
      <c r="B536" t="str">
        <f>LEFT(All_Data[[#This Row],[Invoice (Year+Month)]],4)</f>
        <v>2020</v>
      </c>
      <c r="C536" t="str">
        <f>RIGHT(All_Data[[#This Row],[Invoice (Year+Month)]],2)</f>
        <v>01</v>
      </c>
      <c r="D536" t="s">
        <v>56</v>
      </c>
      <c r="E536">
        <v>3013793</v>
      </c>
      <c r="F536" t="s">
        <v>17</v>
      </c>
      <c r="G536" t="s">
        <v>22</v>
      </c>
      <c r="H536" t="s">
        <v>23</v>
      </c>
      <c r="I536">
        <v>1553923</v>
      </c>
      <c r="J536">
        <v>40</v>
      </c>
      <c r="K536" s="1">
        <v>79.599999999999994</v>
      </c>
      <c r="L536" s="1">
        <v>181.2</v>
      </c>
      <c r="M536" s="1">
        <f>All_Data[[#This Row],[EUR Sales Amount]]-All_Data[[#This Row],[EUR Cost Amount]]</f>
        <v>-101.6</v>
      </c>
      <c r="N536">
        <f>IF(All_Data[[#This Row],[Order Line Quantity]]&lt;0,1,0)</f>
        <v>0</v>
      </c>
      <c r="O536" s="1" t="str">
        <f>All_Data[[#This Row],[Tier2 Description]]&amp;All_Data[[#This Row],[Order No]]</f>
        <v>CATALOGUES1553923</v>
      </c>
    </row>
    <row r="537" spans="1:15" x14ac:dyDescent="0.35">
      <c r="A537">
        <v>202001</v>
      </c>
      <c r="B537" t="str">
        <f>LEFT(All_Data[[#This Row],[Invoice (Year+Month)]],4)</f>
        <v>2020</v>
      </c>
      <c r="C537" t="str">
        <f>RIGHT(All_Data[[#This Row],[Invoice (Year+Month)]],2)</f>
        <v>01</v>
      </c>
      <c r="D537" t="s">
        <v>56</v>
      </c>
      <c r="E537">
        <v>3013800</v>
      </c>
      <c r="F537" t="s">
        <v>10</v>
      </c>
      <c r="G537" t="s">
        <v>13</v>
      </c>
      <c r="H537" t="s">
        <v>37</v>
      </c>
      <c r="I537">
        <v>1552538</v>
      </c>
      <c r="J537">
        <v>500</v>
      </c>
      <c r="K537" s="1">
        <v>305</v>
      </c>
      <c r="L537" s="1">
        <v>194.44</v>
      </c>
      <c r="M537" s="1">
        <f>All_Data[[#This Row],[EUR Sales Amount]]-All_Data[[#This Row],[EUR Cost Amount]]</f>
        <v>110.56</v>
      </c>
      <c r="N537">
        <f>IF(All_Data[[#This Row],[Order Line Quantity]]&lt;0,1,0)</f>
        <v>0</v>
      </c>
      <c r="O537" s="1" t="str">
        <f>All_Data[[#This Row],[Tier2 Description]]&amp;All_Data[[#This Row],[Order No]]</f>
        <v>GENERAL1552538</v>
      </c>
    </row>
    <row r="538" spans="1:15" x14ac:dyDescent="0.35">
      <c r="A538">
        <v>202001</v>
      </c>
      <c r="B538" t="str">
        <f>LEFT(All_Data[[#This Row],[Invoice (Year+Month)]],4)</f>
        <v>2020</v>
      </c>
      <c r="C538" t="str">
        <f>RIGHT(All_Data[[#This Row],[Invoice (Year+Month)]],2)</f>
        <v>01</v>
      </c>
      <c r="D538" t="s">
        <v>56</v>
      </c>
      <c r="E538">
        <v>3013804</v>
      </c>
      <c r="F538" t="s">
        <v>17</v>
      </c>
      <c r="G538" t="s">
        <v>32</v>
      </c>
      <c r="H538" t="s">
        <v>33</v>
      </c>
      <c r="I538">
        <v>1554356</v>
      </c>
      <c r="J538">
        <v>504</v>
      </c>
      <c r="K538" s="1">
        <v>725.76</v>
      </c>
      <c r="L538" s="1">
        <v>384.36</v>
      </c>
      <c r="M538" s="1">
        <f>All_Data[[#This Row],[EUR Sales Amount]]-All_Data[[#This Row],[EUR Cost Amount]]</f>
        <v>341.4</v>
      </c>
      <c r="N538">
        <f>IF(All_Data[[#This Row],[Order Line Quantity]]&lt;0,1,0)</f>
        <v>0</v>
      </c>
      <c r="O538" s="1" t="str">
        <f>All_Data[[#This Row],[Tier2 Description]]&amp;All_Data[[#This Row],[Order No]]</f>
        <v>SPORT BOTTLES1554356</v>
      </c>
    </row>
    <row r="539" spans="1:15" x14ac:dyDescent="0.35">
      <c r="A539">
        <v>202001</v>
      </c>
      <c r="B539" t="str">
        <f>LEFT(All_Data[[#This Row],[Invoice (Year+Month)]],4)</f>
        <v>2020</v>
      </c>
      <c r="C539" t="str">
        <f>RIGHT(All_Data[[#This Row],[Invoice (Year+Month)]],2)</f>
        <v>01</v>
      </c>
      <c r="D539" t="s">
        <v>56</v>
      </c>
      <c r="E539">
        <v>3013804</v>
      </c>
      <c r="F539" t="s">
        <v>17</v>
      </c>
      <c r="G539" t="s">
        <v>22</v>
      </c>
      <c r="H539" t="s">
        <v>45</v>
      </c>
      <c r="I539">
        <v>1553666</v>
      </c>
      <c r="J539">
        <v>6000</v>
      </c>
      <c r="K539" s="1">
        <v>2460</v>
      </c>
      <c r="L539" s="1">
        <v>1980</v>
      </c>
      <c r="M539" s="1">
        <f>All_Data[[#This Row],[EUR Sales Amount]]-All_Data[[#This Row],[EUR Cost Amount]]</f>
        <v>480</v>
      </c>
      <c r="N539">
        <f>IF(All_Data[[#This Row],[Order Line Quantity]]&lt;0,1,0)</f>
        <v>0</v>
      </c>
      <c r="O539" s="1" t="str">
        <f>All_Data[[#This Row],[Tier2 Description]]&amp;All_Data[[#This Row],[Order No]]</f>
        <v>NONWEARABLES OTHERS1553666</v>
      </c>
    </row>
    <row r="540" spans="1:15" x14ac:dyDescent="0.35">
      <c r="A540">
        <v>202001</v>
      </c>
      <c r="B540" t="str">
        <f>LEFT(All_Data[[#This Row],[Invoice (Year+Month)]],4)</f>
        <v>2020</v>
      </c>
      <c r="C540" t="str">
        <f>RIGHT(All_Data[[#This Row],[Invoice (Year+Month)]],2)</f>
        <v>01</v>
      </c>
      <c r="D540" t="s">
        <v>56</v>
      </c>
      <c r="E540">
        <v>3013806</v>
      </c>
      <c r="F540" t="s">
        <v>17</v>
      </c>
      <c r="G540" t="s">
        <v>11</v>
      </c>
      <c r="H540" t="s">
        <v>12</v>
      </c>
      <c r="I540">
        <v>1553047</v>
      </c>
      <c r="J540">
        <v>-150</v>
      </c>
      <c r="K540" s="1">
        <v>-213</v>
      </c>
      <c r="L540" s="1">
        <v>-86.26</v>
      </c>
      <c r="M540" s="1">
        <f>All_Data[[#This Row],[EUR Sales Amount]]-All_Data[[#This Row],[EUR Cost Amount]]</f>
        <v>-126.74</v>
      </c>
      <c r="N540">
        <f>IF(All_Data[[#This Row],[Order Line Quantity]]&lt;0,1,0)</f>
        <v>1</v>
      </c>
      <c r="O540" s="1" t="str">
        <f>All_Data[[#This Row],[Tier2 Description]]&amp;All_Data[[#This Row],[Order No]]</f>
        <v>BUSINESS CASES1553047</v>
      </c>
    </row>
    <row r="541" spans="1:15" x14ac:dyDescent="0.35">
      <c r="A541">
        <v>202001</v>
      </c>
      <c r="B541" t="str">
        <f>LEFT(All_Data[[#This Row],[Invoice (Year+Month)]],4)</f>
        <v>2020</v>
      </c>
      <c r="C541" t="str">
        <f>RIGHT(All_Data[[#This Row],[Invoice (Year+Month)]],2)</f>
        <v>01</v>
      </c>
      <c r="D541" t="s">
        <v>56</v>
      </c>
      <c r="E541">
        <v>3013806</v>
      </c>
      <c r="F541" t="s">
        <v>17</v>
      </c>
      <c r="G541" t="s">
        <v>11</v>
      </c>
      <c r="H541" t="s">
        <v>40</v>
      </c>
      <c r="I541">
        <v>1552397</v>
      </c>
      <c r="J541">
        <v>300</v>
      </c>
      <c r="K541" s="1">
        <v>180</v>
      </c>
      <c r="L541" s="1">
        <v>104.76</v>
      </c>
      <c r="M541" s="1">
        <f>All_Data[[#This Row],[EUR Sales Amount]]-All_Data[[#This Row],[EUR Cost Amount]]</f>
        <v>75.239999999999995</v>
      </c>
      <c r="N541">
        <f>IF(All_Data[[#This Row],[Order Line Quantity]]&lt;0,1,0)</f>
        <v>0</v>
      </c>
      <c r="O541" s="1" t="str">
        <f>All_Data[[#This Row],[Tier2 Description]]&amp;All_Data[[#This Row],[Order No]]</f>
        <v>TOTES1552397</v>
      </c>
    </row>
    <row r="542" spans="1:15" x14ac:dyDescent="0.35">
      <c r="A542">
        <v>202001</v>
      </c>
      <c r="B542" t="str">
        <f>LEFT(All_Data[[#This Row],[Invoice (Year+Month)]],4)</f>
        <v>2020</v>
      </c>
      <c r="C542" t="str">
        <f>RIGHT(All_Data[[#This Row],[Invoice (Year+Month)]],2)</f>
        <v>01</v>
      </c>
      <c r="D542" t="s">
        <v>56</v>
      </c>
      <c r="E542">
        <v>3013806</v>
      </c>
      <c r="F542" t="s">
        <v>17</v>
      </c>
      <c r="G542" t="s">
        <v>32</v>
      </c>
      <c r="H542" t="s">
        <v>55</v>
      </c>
      <c r="I542">
        <v>1552398</v>
      </c>
      <c r="J542">
        <v>300</v>
      </c>
      <c r="K542" s="1">
        <v>1980</v>
      </c>
      <c r="L542" s="1">
        <v>711.16</v>
      </c>
      <c r="M542" s="1">
        <f>All_Data[[#This Row],[EUR Sales Amount]]-All_Data[[#This Row],[EUR Cost Amount]]</f>
        <v>1268.8400000000001</v>
      </c>
      <c r="N542">
        <f>IF(All_Data[[#This Row],[Order Line Quantity]]&lt;0,1,0)</f>
        <v>0</v>
      </c>
      <c r="O542" s="1" t="str">
        <f>All_Data[[#This Row],[Tier2 Description]]&amp;All_Data[[#This Row],[Order No]]</f>
        <v>SPECIALTIES &amp; PACKAGING1552398</v>
      </c>
    </row>
    <row r="543" spans="1:15" x14ac:dyDescent="0.35">
      <c r="A543">
        <v>202001</v>
      </c>
      <c r="B543" t="str">
        <f>LEFT(All_Data[[#This Row],[Invoice (Year+Month)]],4)</f>
        <v>2020</v>
      </c>
      <c r="C543" t="str">
        <f>RIGHT(All_Data[[#This Row],[Invoice (Year+Month)]],2)</f>
        <v>01</v>
      </c>
      <c r="D543" t="s">
        <v>56</v>
      </c>
      <c r="E543">
        <v>3013806</v>
      </c>
      <c r="F543" t="s">
        <v>17</v>
      </c>
      <c r="G543" t="s">
        <v>32</v>
      </c>
      <c r="H543" t="s">
        <v>33</v>
      </c>
      <c r="I543">
        <v>1552397</v>
      </c>
      <c r="J543">
        <v>300</v>
      </c>
      <c r="K543" s="1">
        <v>2097</v>
      </c>
      <c r="L543" s="1">
        <v>934.26</v>
      </c>
      <c r="M543" s="1">
        <f>All_Data[[#This Row],[EUR Sales Amount]]-All_Data[[#This Row],[EUR Cost Amount]]</f>
        <v>1162.74</v>
      </c>
      <c r="N543">
        <f>IF(All_Data[[#This Row],[Order Line Quantity]]&lt;0,1,0)</f>
        <v>0</v>
      </c>
      <c r="O543" s="1" t="str">
        <f>All_Data[[#This Row],[Tier2 Description]]&amp;All_Data[[#This Row],[Order No]]</f>
        <v>SPORT BOTTLES1552397</v>
      </c>
    </row>
    <row r="544" spans="1:15" x14ac:dyDescent="0.35">
      <c r="A544">
        <v>202001</v>
      </c>
      <c r="B544" t="str">
        <f>LEFT(All_Data[[#This Row],[Invoice (Year+Month)]],4)</f>
        <v>2020</v>
      </c>
      <c r="C544" t="str">
        <f>RIGHT(All_Data[[#This Row],[Invoice (Year+Month)]],2)</f>
        <v>01</v>
      </c>
      <c r="D544" t="s">
        <v>56</v>
      </c>
      <c r="E544">
        <v>3013806</v>
      </c>
      <c r="F544" t="s">
        <v>17</v>
      </c>
      <c r="G544" t="s">
        <v>22</v>
      </c>
      <c r="H544" t="s">
        <v>35</v>
      </c>
      <c r="I544">
        <v>1552397</v>
      </c>
      <c r="J544">
        <v>604</v>
      </c>
      <c r="K544" s="1">
        <v>263</v>
      </c>
      <c r="L544" s="1">
        <v>49.46</v>
      </c>
      <c r="M544" s="1">
        <f>All_Data[[#This Row],[EUR Sales Amount]]-All_Data[[#This Row],[EUR Cost Amount]]</f>
        <v>213.54</v>
      </c>
      <c r="N544">
        <f>IF(All_Data[[#This Row],[Order Line Quantity]]&lt;0,1,0)</f>
        <v>0</v>
      </c>
      <c r="O544" s="1" t="str">
        <f>All_Data[[#This Row],[Tier2 Description]]&amp;All_Data[[#This Row],[Order No]]</f>
        <v>DECORATION CHARGES1552397</v>
      </c>
    </row>
    <row r="545" spans="1:15" x14ac:dyDescent="0.35">
      <c r="A545">
        <v>202001</v>
      </c>
      <c r="B545" t="str">
        <f>LEFT(All_Data[[#This Row],[Invoice (Year+Month)]],4)</f>
        <v>2020</v>
      </c>
      <c r="C545" t="str">
        <f>RIGHT(All_Data[[#This Row],[Invoice (Year+Month)]],2)</f>
        <v>01</v>
      </c>
      <c r="D545" t="s">
        <v>56</v>
      </c>
      <c r="E545">
        <v>3013806</v>
      </c>
      <c r="F545" t="s">
        <v>17</v>
      </c>
      <c r="G545" t="s">
        <v>22</v>
      </c>
      <c r="H545" t="s">
        <v>35</v>
      </c>
      <c r="I545">
        <v>1552398</v>
      </c>
      <c r="J545">
        <v>604</v>
      </c>
      <c r="K545" s="1">
        <v>344</v>
      </c>
      <c r="L545" s="1">
        <v>6.88</v>
      </c>
      <c r="M545" s="1">
        <f>All_Data[[#This Row],[EUR Sales Amount]]-All_Data[[#This Row],[EUR Cost Amount]]</f>
        <v>337.12</v>
      </c>
      <c r="N545">
        <f>IF(All_Data[[#This Row],[Order Line Quantity]]&lt;0,1,0)</f>
        <v>0</v>
      </c>
      <c r="O545" s="1" t="str">
        <f>All_Data[[#This Row],[Tier2 Description]]&amp;All_Data[[#This Row],[Order No]]</f>
        <v>DECORATION CHARGES1552398</v>
      </c>
    </row>
    <row r="546" spans="1:15" x14ac:dyDescent="0.35">
      <c r="A546">
        <v>202001</v>
      </c>
      <c r="B546" t="str">
        <f>LEFT(All_Data[[#This Row],[Invoice (Year+Month)]],4)</f>
        <v>2020</v>
      </c>
      <c r="C546" t="str">
        <f>RIGHT(All_Data[[#This Row],[Invoice (Year+Month)]],2)</f>
        <v>01</v>
      </c>
      <c r="D546" t="s">
        <v>56</v>
      </c>
      <c r="E546">
        <v>3013808</v>
      </c>
      <c r="F546" t="s">
        <v>10</v>
      </c>
      <c r="G546" t="s">
        <v>13</v>
      </c>
      <c r="H546" t="s">
        <v>37</v>
      </c>
      <c r="I546">
        <v>1553209</v>
      </c>
      <c r="J546">
        <v>1200</v>
      </c>
      <c r="K546" s="1">
        <v>756</v>
      </c>
      <c r="L546" s="1">
        <v>600</v>
      </c>
      <c r="M546" s="1">
        <f>All_Data[[#This Row],[EUR Sales Amount]]-All_Data[[#This Row],[EUR Cost Amount]]</f>
        <v>156</v>
      </c>
      <c r="N546">
        <f>IF(All_Data[[#This Row],[Order Line Quantity]]&lt;0,1,0)</f>
        <v>0</v>
      </c>
      <c r="O546" s="1" t="str">
        <f>All_Data[[#This Row],[Tier2 Description]]&amp;All_Data[[#This Row],[Order No]]</f>
        <v>GENERAL1553209</v>
      </c>
    </row>
    <row r="547" spans="1:15" x14ac:dyDescent="0.35">
      <c r="A547">
        <v>202001</v>
      </c>
      <c r="B547" t="str">
        <f>LEFT(All_Data[[#This Row],[Invoice (Year+Month)]],4)</f>
        <v>2020</v>
      </c>
      <c r="C547" t="str">
        <f>RIGHT(All_Data[[#This Row],[Invoice (Year+Month)]],2)</f>
        <v>01</v>
      </c>
      <c r="D547" t="s">
        <v>56</v>
      </c>
      <c r="E547">
        <v>3013809</v>
      </c>
      <c r="F547" t="s">
        <v>17</v>
      </c>
      <c r="G547" t="s">
        <v>11</v>
      </c>
      <c r="H547" t="s">
        <v>38</v>
      </c>
      <c r="I547">
        <v>1552934</v>
      </c>
      <c r="J547">
        <v>1000</v>
      </c>
      <c r="K547" s="1">
        <v>380</v>
      </c>
      <c r="L547" s="1">
        <v>213.68</v>
      </c>
      <c r="M547" s="1">
        <f>All_Data[[#This Row],[EUR Sales Amount]]-All_Data[[#This Row],[EUR Cost Amount]]</f>
        <v>166.32</v>
      </c>
      <c r="N547">
        <f>IF(All_Data[[#This Row],[Order Line Quantity]]&lt;0,1,0)</f>
        <v>0</v>
      </c>
      <c r="O547" s="1" t="str">
        <f>All_Data[[#This Row],[Tier2 Description]]&amp;All_Data[[#This Row],[Order No]]</f>
        <v>BACKPACKS1552934</v>
      </c>
    </row>
    <row r="548" spans="1:15" x14ac:dyDescent="0.35">
      <c r="A548">
        <v>202001</v>
      </c>
      <c r="B548" t="str">
        <f>LEFT(All_Data[[#This Row],[Invoice (Year+Month)]],4)</f>
        <v>2020</v>
      </c>
      <c r="C548" t="str">
        <f>RIGHT(All_Data[[#This Row],[Invoice (Year+Month)]],2)</f>
        <v>01</v>
      </c>
      <c r="D548" t="s">
        <v>56</v>
      </c>
      <c r="E548">
        <v>3013809</v>
      </c>
      <c r="F548" t="s">
        <v>17</v>
      </c>
      <c r="G548" t="s">
        <v>32</v>
      </c>
      <c r="H548" t="s">
        <v>49</v>
      </c>
      <c r="I548">
        <v>1554163</v>
      </c>
      <c r="J548">
        <v>200</v>
      </c>
      <c r="K548" s="1">
        <v>150</v>
      </c>
      <c r="L548" s="1">
        <v>100.22</v>
      </c>
      <c r="M548" s="1">
        <f>All_Data[[#This Row],[EUR Sales Amount]]-All_Data[[#This Row],[EUR Cost Amount]]</f>
        <v>49.78</v>
      </c>
      <c r="N548">
        <f>IF(All_Data[[#This Row],[Order Line Quantity]]&lt;0,1,0)</f>
        <v>0</v>
      </c>
      <c r="O548" s="1" t="str">
        <f>All_Data[[#This Row],[Tier2 Description]]&amp;All_Data[[#This Row],[Order No]]</f>
        <v>CERAMICS1554163</v>
      </c>
    </row>
    <row r="549" spans="1:15" x14ac:dyDescent="0.35">
      <c r="A549">
        <v>202001</v>
      </c>
      <c r="B549" t="str">
        <f>LEFT(All_Data[[#This Row],[Invoice (Year+Month)]],4)</f>
        <v>2020</v>
      </c>
      <c r="C549" t="str">
        <f>RIGHT(All_Data[[#This Row],[Invoice (Year+Month)]],2)</f>
        <v>01</v>
      </c>
      <c r="D549" t="s">
        <v>56</v>
      </c>
      <c r="E549">
        <v>3013809</v>
      </c>
      <c r="F549" t="s">
        <v>17</v>
      </c>
      <c r="G549" t="s">
        <v>26</v>
      </c>
      <c r="H549" t="s">
        <v>42</v>
      </c>
      <c r="I549">
        <v>1553888</v>
      </c>
      <c r="J549">
        <v>16</v>
      </c>
      <c r="K549" s="1">
        <v>17</v>
      </c>
      <c r="L549" s="1">
        <v>6.92</v>
      </c>
      <c r="M549" s="1">
        <f>All_Data[[#This Row],[EUR Sales Amount]]-All_Data[[#This Row],[EUR Cost Amount]]</f>
        <v>10.08</v>
      </c>
      <c r="N549">
        <f>IF(All_Data[[#This Row],[Order Line Quantity]]&lt;0,1,0)</f>
        <v>0</v>
      </c>
      <c r="O549" s="1" t="str">
        <f>All_Data[[#This Row],[Tier2 Description]]&amp;All_Data[[#This Row],[Order No]]</f>
        <v>LIGHTING1553888</v>
      </c>
    </row>
    <row r="550" spans="1:15" x14ac:dyDescent="0.35">
      <c r="A550">
        <v>202001</v>
      </c>
      <c r="B550" t="str">
        <f>LEFT(All_Data[[#This Row],[Invoice (Year+Month)]],4)</f>
        <v>2020</v>
      </c>
      <c r="C550" t="str">
        <f>RIGHT(All_Data[[#This Row],[Invoice (Year+Month)]],2)</f>
        <v>01</v>
      </c>
      <c r="D550" t="s">
        <v>56</v>
      </c>
      <c r="E550">
        <v>3013809</v>
      </c>
      <c r="F550" t="s">
        <v>17</v>
      </c>
      <c r="G550" t="s">
        <v>18</v>
      </c>
      <c r="H550" t="s">
        <v>20</v>
      </c>
      <c r="I550">
        <v>1553052</v>
      </c>
      <c r="J550">
        <v>4</v>
      </c>
      <c r="K550" s="1">
        <v>18.16</v>
      </c>
      <c r="L550" s="1">
        <v>9.98</v>
      </c>
      <c r="M550" s="1">
        <f>All_Data[[#This Row],[EUR Sales Amount]]-All_Data[[#This Row],[EUR Cost Amount]]</f>
        <v>8.18</v>
      </c>
      <c r="N550">
        <f>IF(All_Data[[#This Row],[Order Line Quantity]]&lt;0,1,0)</f>
        <v>0</v>
      </c>
      <c r="O550" s="1" t="str">
        <f>All_Data[[#This Row],[Tier2 Description]]&amp;All_Data[[#This Row],[Order No]]</f>
        <v>POLOS1553052</v>
      </c>
    </row>
    <row r="551" spans="1:15" x14ac:dyDescent="0.35">
      <c r="A551">
        <v>202001</v>
      </c>
      <c r="B551" t="str">
        <f>LEFT(All_Data[[#This Row],[Invoice (Year+Month)]],4)</f>
        <v>2020</v>
      </c>
      <c r="C551" t="str">
        <f>RIGHT(All_Data[[#This Row],[Invoice (Year+Month)]],2)</f>
        <v>01</v>
      </c>
      <c r="D551" t="s">
        <v>56</v>
      </c>
      <c r="E551">
        <v>3013809</v>
      </c>
      <c r="F551" t="s">
        <v>17</v>
      </c>
      <c r="G551" t="s">
        <v>22</v>
      </c>
      <c r="H551" t="s">
        <v>23</v>
      </c>
      <c r="I551">
        <v>1553097</v>
      </c>
      <c r="J551">
        <v>42</v>
      </c>
      <c r="K551" s="1">
        <v>79.599999999999994</v>
      </c>
      <c r="L551" s="1">
        <v>195.9</v>
      </c>
      <c r="M551" s="1">
        <f>All_Data[[#This Row],[EUR Sales Amount]]-All_Data[[#This Row],[EUR Cost Amount]]</f>
        <v>-116.30000000000001</v>
      </c>
      <c r="N551">
        <f>IF(All_Data[[#This Row],[Order Line Quantity]]&lt;0,1,0)</f>
        <v>0</v>
      </c>
      <c r="O551" s="1" t="str">
        <f>All_Data[[#This Row],[Tier2 Description]]&amp;All_Data[[#This Row],[Order No]]</f>
        <v>CATALOGUES1553097</v>
      </c>
    </row>
    <row r="552" spans="1:15" x14ac:dyDescent="0.35">
      <c r="A552">
        <v>202001</v>
      </c>
      <c r="B552" t="str">
        <f>LEFT(All_Data[[#This Row],[Invoice (Year+Month)]],4)</f>
        <v>2020</v>
      </c>
      <c r="C552" t="str">
        <f>RIGHT(All_Data[[#This Row],[Invoice (Year+Month)]],2)</f>
        <v>01</v>
      </c>
      <c r="D552" t="s">
        <v>56</v>
      </c>
      <c r="E552">
        <v>3013809</v>
      </c>
      <c r="F552" t="s">
        <v>17</v>
      </c>
      <c r="G552" t="s">
        <v>22</v>
      </c>
      <c r="H552" t="s">
        <v>35</v>
      </c>
      <c r="I552">
        <v>1550612</v>
      </c>
      <c r="J552">
        <v>142</v>
      </c>
      <c r="K552" s="1">
        <v>70.8</v>
      </c>
      <c r="L552" s="1">
        <v>19.28</v>
      </c>
      <c r="M552" s="1">
        <f>All_Data[[#This Row],[EUR Sales Amount]]-All_Data[[#This Row],[EUR Cost Amount]]</f>
        <v>51.519999999999996</v>
      </c>
      <c r="N552">
        <f>IF(All_Data[[#This Row],[Order Line Quantity]]&lt;0,1,0)</f>
        <v>0</v>
      </c>
      <c r="O552" s="1" t="str">
        <f>All_Data[[#This Row],[Tier2 Description]]&amp;All_Data[[#This Row],[Order No]]</f>
        <v>DECORATION CHARGES1550612</v>
      </c>
    </row>
    <row r="553" spans="1:15" x14ac:dyDescent="0.35">
      <c r="A553">
        <v>202001</v>
      </c>
      <c r="B553" t="str">
        <f>LEFT(All_Data[[#This Row],[Invoice (Year+Month)]],4)</f>
        <v>2020</v>
      </c>
      <c r="C553" t="str">
        <f>RIGHT(All_Data[[#This Row],[Invoice (Year+Month)]],2)</f>
        <v>01</v>
      </c>
      <c r="D553" t="s">
        <v>56</v>
      </c>
      <c r="E553">
        <v>3013809</v>
      </c>
      <c r="F553" t="s">
        <v>17</v>
      </c>
      <c r="G553" t="s">
        <v>22</v>
      </c>
      <c r="H553" t="s">
        <v>35</v>
      </c>
      <c r="I553">
        <v>1552934</v>
      </c>
      <c r="J553">
        <v>1002</v>
      </c>
      <c r="K553" s="1">
        <v>310</v>
      </c>
      <c r="L553" s="1">
        <v>63.58</v>
      </c>
      <c r="M553" s="1">
        <f>All_Data[[#This Row],[EUR Sales Amount]]-All_Data[[#This Row],[EUR Cost Amount]]</f>
        <v>246.42000000000002</v>
      </c>
      <c r="N553">
        <f>IF(All_Data[[#This Row],[Order Line Quantity]]&lt;0,1,0)</f>
        <v>0</v>
      </c>
      <c r="O553" s="1" t="str">
        <f>All_Data[[#This Row],[Tier2 Description]]&amp;All_Data[[#This Row],[Order No]]</f>
        <v>DECORATION CHARGES1552934</v>
      </c>
    </row>
    <row r="554" spans="1:15" x14ac:dyDescent="0.35">
      <c r="A554">
        <v>202001</v>
      </c>
      <c r="B554" t="str">
        <f>LEFT(All_Data[[#This Row],[Invoice (Year+Month)]],4)</f>
        <v>2020</v>
      </c>
      <c r="C554" t="str">
        <f>RIGHT(All_Data[[#This Row],[Invoice (Year+Month)]],2)</f>
        <v>01</v>
      </c>
      <c r="D554" t="s">
        <v>56</v>
      </c>
      <c r="E554">
        <v>3013809</v>
      </c>
      <c r="F554" t="s">
        <v>17</v>
      </c>
      <c r="G554" t="s">
        <v>22</v>
      </c>
      <c r="H554" t="s">
        <v>35</v>
      </c>
      <c r="I554">
        <v>1554163</v>
      </c>
      <c r="J554">
        <v>202</v>
      </c>
      <c r="K554" s="1">
        <v>176</v>
      </c>
      <c r="L554" s="1">
        <v>23.18</v>
      </c>
      <c r="M554" s="1">
        <f>All_Data[[#This Row],[EUR Sales Amount]]-All_Data[[#This Row],[EUR Cost Amount]]</f>
        <v>152.82</v>
      </c>
      <c r="N554">
        <f>IF(All_Data[[#This Row],[Order Line Quantity]]&lt;0,1,0)</f>
        <v>0</v>
      </c>
      <c r="O554" s="1" t="str">
        <f>All_Data[[#This Row],[Tier2 Description]]&amp;All_Data[[#This Row],[Order No]]</f>
        <v>DECORATION CHARGES1554163</v>
      </c>
    </row>
    <row r="555" spans="1:15" x14ac:dyDescent="0.35">
      <c r="A555">
        <v>202001</v>
      </c>
      <c r="B555" t="str">
        <f>LEFT(All_Data[[#This Row],[Invoice (Year+Month)]],4)</f>
        <v>2020</v>
      </c>
      <c r="C555" t="str">
        <f>RIGHT(All_Data[[#This Row],[Invoice (Year+Month)]],2)</f>
        <v>01</v>
      </c>
      <c r="D555" t="s">
        <v>56</v>
      </c>
      <c r="E555">
        <v>3013809</v>
      </c>
      <c r="F555" t="s">
        <v>17</v>
      </c>
      <c r="G555" t="s">
        <v>29</v>
      </c>
      <c r="H555" t="s">
        <v>30</v>
      </c>
      <c r="I555">
        <v>1550612</v>
      </c>
      <c r="J555">
        <v>140</v>
      </c>
      <c r="K555" s="1">
        <v>1951.6</v>
      </c>
      <c r="L555" s="1">
        <v>1153.52</v>
      </c>
      <c r="M555" s="1">
        <f>All_Data[[#This Row],[EUR Sales Amount]]-All_Data[[#This Row],[EUR Cost Amount]]</f>
        <v>798.07999999999993</v>
      </c>
      <c r="N555">
        <f>IF(All_Data[[#This Row],[Order Line Quantity]]&lt;0,1,0)</f>
        <v>0</v>
      </c>
      <c r="O555" s="1" t="str">
        <f>All_Data[[#This Row],[Tier2 Description]]&amp;All_Data[[#This Row],[Order No]]</f>
        <v>AUDIO1550612</v>
      </c>
    </row>
    <row r="556" spans="1:15" x14ac:dyDescent="0.35">
      <c r="A556">
        <v>202001</v>
      </c>
      <c r="B556" t="str">
        <f>LEFT(All_Data[[#This Row],[Invoice (Year+Month)]],4)</f>
        <v>2020</v>
      </c>
      <c r="C556" t="str">
        <f>RIGHT(All_Data[[#This Row],[Invoice (Year+Month)]],2)</f>
        <v>01</v>
      </c>
      <c r="D556" t="s">
        <v>56</v>
      </c>
      <c r="E556">
        <v>3013809</v>
      </c>
      <c r="F556" t="s">
        <v>17</v>
      </c>
      <c r="G556" t="s">
        <v>29</v>
      </c>
      <c r="H556" t="s">
        <v>31</v>
      </c>
      <c r="I556">
        <v>1553888</v>
      </c>
      <c r="J556">
        <v>4</v>
      </c>
      <c r="K556" s="1">
        <v>8.16</v>
      </c>
      <c r="L556" s="1">
        <v>4.26</v>
      </c>
      <c r="M556" s="1">
        <f>All_Data[[#This Row],[EUR Sales Amount]]-All_Data[[#This Row],[EUR Cost Amount]]</f>
        <v>3.9000000000000004</v>
      </c>
      <c r="N556">
        <f>IF(All_Data[[#This Row],[Order Line Quantity]]&lt;0,1,0)</f>
        <v>0</v>
      </c>
      <c r="O556" s="1" t="str">
        <f>All_Data[[#This Row],[Tier2 Description]]&amp;All_Data[[#This Row],[Order No]]</f>
        <v>POWER1553888</v>
      </c>
    </row>
    <row r="557" spans="1:15" x14ac:dyDescent="0.35">
      <c r="A557">
        <v>202001</v>
      </c>
      <c r="B557" t="str">
        <f>LEFT(All_Data[[#This Row],[Invoice (Year+Month)]],4)</f>
        <v>2020</v>
      </c>
      <c r="C557" t="str">
        <f>RIGHT(All_Data[[#This Row],[Invoice (Year+Month)]],2)</f>
        <v>01</v>
      </c>
      <c r="D557" t="s">
        <v>56</v>
      </c>
      <c r="E557">
        <v>3013809</v>
      </c>
      <c r="F557" t="s">
        <v>17</v>
      </c>
      <c r="G557" t="s">
        <v>57</v>
      </c>
      <c r="H557" t="s">
        <v>58</v>
      </c>
      <c r="I557">
        <v>1553052</v>
      </c>
      <c r="J557">
        <v>4</v>
      </c>
      <c r="K557" s="1">
        <v>68.680000000000007</v>
      </c>
      <c r="L557" s="1">
        <v>27.8</v>
      </c>
      <c r="M557" s="1">
        <f>All_Data[[#This Row],[EUR Sales Amount]]-All_Data[[#This Row],[EUR Cost Amount]]</f>
        <v>40.88000000000001</v>
      </c>
      <c r="N557">
        <f>IF(All_Data[[#This Row],[Order Line Quantity]]&lt;0,1,0)</f>
        <v>0</v>
      </c>
      <c r="O557" s="1" t="str">
        <f>All_Data[[#This Row],[Tier2 Description]]&amp;All_Data[[#This Row],[Order No]]</f>
        <v>SHIRTS1553052</v>
      </c>
    </row>
    <row r="558" spans="1:15" x14ac:dyDescent="0.35">
      <c r="A558">
        <v>202001</v>
      </c>
      <c r="B558" t="str">
        <f>LEFT(All_Data[[#This Row],[Invoice (Year+Month)]],4)</f>
        <v>2020</v>
      </c>
      <c r="C558" t="str">
        <f>RIGHT(All_Data[[#This Row],[Invoice (Year+Month)]],2)</f>
        <v>01</v>
      </c>
      <c r="D558" t="s">
        <v>56</v>
      </c>
      <c r="E558">
        <v>3013810</v>
      </c>
      <c r="F558" t="s">
        <v>17</v>
      </c>
      <c r="G558" t="s">
        <v>13</v>
      </c>
      <c r="H558" t="s">
        <v>15</v>
      </c>
      <c r="I558">
        <v>1554461</v>
      </c>
      <c r="J558">
        <v>200</v>
      </c>
      <c r="K558" s="1">
        <v>386</v>
      </c>
      <c r="L558" s="1">
        <v>284.36</v>
      </c>
      <c r="M558" s="1">
        <f>All_Data[[#This Row],[EUR Sales Amount]]-All_Data[[#This Row],[EUR Cost Amount]]</f>
        <v>101.63999999999999</v>
      </c>
      <c r="N558">
        <f>IF(All_Data[[#This Row],[Order Line Quantity]]&lt;0,1,0)</f>
        <v>0</v>
      </c>
      <c r="O558" s="1" t="str">
        <f>All_Data[[#This Row],[Tier2 Description]]&amp;All_Data[[#This Row],[Order No]]</f>
        <v>UMBRELLAS1554461</v>
      </c>
    </row>
    <row r="559" spans="1:15" x14ac:dyDescent="0.35">
      <c r="A559">
        <v>202001</v>
      </c>
      <c r="B559" t="str">
        <f>LEFT(All_Data[[#This Row],[Invoice (Year+Month)]],4)</f>
        <v>2020</v>
      </c>
      <c r="C559" t="str">
        <f>RIGHT(All_Data[[#This Row],[Invoice (Year+Month)]],2)</f>
        <v>01</v>
      </c>
      <c r="D559" t="s">
        <v>56</v>
      </c>
      <c r="E559">
        <v>3013810</v>
      </c>
      <c r="F559" t="s">
        <v>17</v>
      </c>
      <c r="G559" t="s">
        <v>13</v>
      </c>
      <c r="H559" t="s">
        <v>16</v>
      </c>
      <c r="I559">
        <v>1552761</v>
      </c>
      <c r="J559">
        <v>2000</v>
      </c>
      <c r="K559" s="1">
        <v>220</v>
      </c>
      <c r="L559" s="1">
        <v>213.9</v>
      </c>
      <c r="M559" s="1">
        <f>All_Data[[#This Row],[EUR Sales Amount]]-All_Data[[#This Row],[EUR Cost Amount]]</f>
        <v>6.0999999999999943</v>
      </c>
      <c r="N559">
        <f>IF(All_Data[[#This Row],[Order Line Quantity]]&lt;0,1,0)</f>
        <v>0</v>
      </c>
      <c r="O559" s="1" t="str">
        <f>All_Data[[#This Row],[Tier2 Description]]&amp;All_Data[[#This Row],[Order No]]</f>
        <v>WRITING1552761</v>
      </c>
    </row>
    <row r="560" spans="1:15" x14ac:dyDescent="0.35">
      <c r="A560">
        <v>202001</v>
      </c>
      <c r="B560" t="str">
        <f>LEFT(All_Data[[#This Row],[Invoice (Year+Month)]],4)</f>
        <v>2020</v>
      </c>
      <c r="C560" t="str">
        <f>RIGHT(All_Data[[#This Row],[Invoice (Year+Month)]],2)</f>
        <v>01</v>
      </c>
      <c r="D560" t="s">
        <v>56</v>
      </c>
      <c r="E560">
        <v>3013810</v>
      </c>
      <c r="F560" t="s">
        <v>17</v>
      </c>
      <c r="G560" t="s">
        <v>36</v>
      </c>
      <c r="H560" t="s">
        <v>36</v>
      </c>
      <c r="I560">
        <v>1552298</v>
      </c>
      <c r="J560">
        <v>1000</v>
      </c>
      <c r="K560" s="1">
        <v>3240</v>
      </c>
      <c r="L560" s="1">
        <v>2700</v>
      </c>
      <c r="M560" s="1">
        <f>All_Data[[#This Row],[EUR Sales Amount]]-All_Data[[#This Row],[EUR Cost Amount]]</f>
        <v>540</v>
      </c>
      <c r="N560">
        <f>IF(All_Data[[#This Row],[Order Line Quantity]]&lt;0,1,0)</f>
        <v>0</v>
      </c>
      <c r="O560" s="1" t="str">
        <f>All_Data[[#This Row],[Tier2 Description]]&amp;All_Data[[#This Row],[Order No]]</f>
        <v>MEMORY1552298</v>
      </c>
    </row>
    <row r="561" spans="1:15" x14ac:dyDescent="0.35">
      <c r="A561">
        <v>202001</v>
      </c>
      <c r="B561" t="str">
        <f>LEFT(All_Data[[#This Row],[Invoice (Year+Month)]],4)</f>
        <v>2020</v>
      </c>
      <c r="C561" t="str">
        <f>RIGHT(All_Data[[#This Row],[Invoice (Year+Month)]],2)</f>
        <v>01</v>
      </c>
      <c r="D561" t="s">
        <v>56</v>
      </c>
      <c r="E561">
        <v>3013810</v>
      </c>
      <c r="F561" t="s">
        <v>17</v>
      </c>
      <c r="G561" t="s">
        <v>22</v>
      </c>
      <c r="H561" t="s">
        <v>35</v>
      </c>
      <c r="I561">
        <v>1554461</v>
      </c>
      <c r="J561">
        <v>202</v>
      </c>
      <c r="K561" s="1">
        <v>130</v>
      </c>
      <c r="L561" s="1">
        <v>23.58</v>
      </c>
      <c r="M561" s="1">
        <f>All_Data[[#This Row],[EUR Sales Amount]]-All_Data[[#This Row],[EUR Cost Amount]]</f>
        <v>106.42</v>
      </c>
      <c r="N561">
        <f>IF(All_Data[[#This Row],[Order Line Quantity]]&lt;0,1,0)</f>
        <v>0</v>
      </c>
      <c r="O561" s="1" t="str">
        <f>All_Data[[#This Row],[Tier2 Description]]&amp;All_Data[[#This Row],[Order No]]</f>
        <v>DECORATION CHARGES1554461</v>
      </c>
    </row>
    <row r="562" spans="1:15" x14ac:dyDescent="0.35">
      <c r="A562">
        <v>202001</v>
      </c>
      <c r="B562" t="str">
        <f>LEFT(All_Data[[#This Row],[Invoice (Year+Month)]],4)</f>
        <v>2020</v>
      </c>
      <c r="C562" t="str">
        <f>RIGHT(All_Data[[#This Row],[Invoice (Year+Month)]],2)</f>
        <v>01</v>
      </c>
      <c r="D562" t="s">
        <v>56</v>
      </c>
      <c r="E562">
        <v>3013810</v>
      </c>
      <c r="F562" t="s">
        <v>17</v>
      </c>
      <c r="G562" t="s">
        <v>24</v>
      </c>
      <c r="H562" t="s">
        <v>25</v>
      </c>
      <c r="I562">
        <v>1552761</v>
      </c>
      <c r="J562">
        <v>2</v>
      </c>
      <c r="K562" s="1">
        <v>107.76</v>
      </c>
      <c r="L562" s="1">
        <v>49.5</v>
      </c>
      <c r="M562" s="1">
        <f>All_Data[[#This Row],[EUR Sales Amount]]-All_Data[[#This Row],[EUR Cost Amount]]</f>
        <v>58.260000000000005</v>
      </c>
      <c r="N562">
        <f>IF(All_Data[[#This Row],[Order Line Quantity]]&lt;0,1,0)</f>
        <v>0</v>
      </c>
      <c r="O562" s="1" t="str">
        <f>All_Data[[#This Row],[Tier2 Description]]&amp;All_Data[[#This Row],[Order No]]</f>
        <v>JACKETS1552761</v>
      </c>
    </row>
    <row r="563" spans="1:15" x14ac:dyDescent="0.35">
      <c r="A563">
        <v>202001</v>
      </c>
      <c r="B563" t="str">
        <f>LEFT(All_Data[[#This Row],[Invoice (Year+Month)]],4)</f>
        <v>2020</v>
      </c>
      <c r="C563" t="str">
        <f>RIGHT(All_Data[[#This Row],[Invoice (Year+Month)]],2)</f>
        <v>01</v>
      </c>
      <c r="D563" t="s">
        <v>56</v>
      </c>
      <c r="E563">
        <v>3013810</v>
      </c>
      <c r="F563" t="s">
        <v>17</v>
      </c>
      <c r="G563" t="s">
        <v>24</v>
      </c>
      <c r="H563" t="s">
        <v>25</v>
      </c>
      <c r="I563">
        <v>1553182</v>
      </c>
      <c r="J563">
        <v>6</v>
      </c>
      <c r="K563" s="1">
        <v>323.27999999999997</v>
      </c>
      <c r="L563" s="1">
        <v>150.52000000000001</v>
      </c>
      <c r="M563" s="1">
        <f>All_Data[[#This Row],[EUR Sales Amount]]-All_Data[[#This Row],[EUR Cost Amount]]</f>
        <v>172.75999999999996</v>
      </c>
      <c r="N563">
        <f>IF(All_Data[[#This Row],[Order Line Quantity]]&lt;0,1,0)</f>
        <v>0</v>
      </c>
      <c r="O563" s="1" t="str">
        <f>All_Data[[#This Row],[Tier2 Description]]&amp;All_Data[[#This Row],[Order No]]</f>
        <v>JACKETS1553182</v>
      </c>
    </row>
    <row r="564" spans="1:15" x14ac:dyDescent="0.35">
      <c r="A564">
        <v>202001</v>
      </c>
      <c r="B564" t="str">
        <f>LEFT(All_Data[[#This Row],[Invoice (Year+Month)]],4)</f>
        <v>2020</v>
      </c>
      <c r="C564" t="str">
        <f>RIGHT(All_Data[[#This Row],[Invoice (Year+Month)]],2)</f>
        <v>01</v>
      </c>
      <c r="D564" t="s">
        <v>56</v>
      </c>
      <c r="E564">
        <v>3013812</v>
      </c>
      <c r="F564" t="s">
        <v>17</v>
      </c>
      <c r="G564" t="s">
        <v>11</v>
      </c>
      <c r="H564" t="s">
        <v>40</v>
      </c>
      <c r="I564">
        <v>1554708</v>
      </c>
      <c r="J564">
        <v>-134</v>
      </c>
      <c r="K564" s="1">
        <v>-688.76</v>
      </c>
      <c r="L564" s="1">
        <v>-270.98</v>
      </c>
      <c r="M564" s="1">
        <f>All_Data[[#This Row],[EUR Sales Amount]]-All_Data[[#This Row],[EUR Cost Amount]]</f>
        <v>-417.78</v>
      </c>
      <c r="N564">
        <f>IF(All_Data[[#This Row],[Order Line Quantity]]&lt;0,1,0)</f>
        <v>1</v>
      </c>
      <c r="O564" s="1" t="str">
        <f>All_Data[[#This Row],[Tier2 Description]]&amp;All_Data[[#This Row],[Order No]]</f>
        <v>TOTES1554708</v>
      </c>
    </row>
    <row r="565" spans="1:15" x14ac:dyDescent="0.35">
      <c r="A565">
        <v>202001</v>
      </c>
      <c r="B565" t="str">
        <f>LEFT(All_Data[[#This Row],[Invoice (Year+Month)]],4)</f>
        <v>2020</v>
      </c>
      <c r="C565" t="str">
        <f>RIGHT(All_Data[[#This Row],[Invoice (Year+Month)]],2)</f>
        <v>01</v>
      </c>
      <c r="D565" t="s">
        <v>56</v>
      </c>
      <c r="E565">
        <v>3013812</v>
      </c>
      <c r="F565" t="s">
        <v>17</v>
      </c>
      <c r="G565" t="s">
        <v>13</v>
      </c>
      <c r="H565" t="s">
        <v>34</v>
      </c>
      <c r="I565">
        <v>1552355</v>
      </c>
      <c r="J565">
        <v>8</v>
      </c>
      <c r="K565" s="1">
        <v>3.84</v>
      </c>
      <c r="L565" s="1">
        <v>2.42</v>
      </c>
      <c r="M565" s="1">
        <f>All_Data[[#This Row],[EUR Sales Amount]]-All_Data[[#This Row],[EUR Cost Amount]]</f>
        <v>1.42</v>
      </c>
      <c r="N565">
        <f>IF(All_Data[[#This Row],[Order Line Quantity]]&lt;0,1,0)</f>
        <v>0</v>
      </c>
      <c r="O565" s="1" t="str">
        <f>All_Data[[#This Row],[Tier2 Description]]&amp;All_Data[[#This Row],[Order No]]</f>
        <v>STATIONERY1552355</v>
      </c>
    </row>
    <row r="566" spans="1:15" x14ac:dyDescent="0.35">
      <c r="A566">
        <v>202001</v>
      </c>
      <c r="B566" t="str">
        <f>LEFT(All_Data[[#This Row],[Invoice (Year+Month)]],4)</f>
        <v>2020</v>
      </c>
      <c r="C566" t="str">
        <f>RIGHT(All_Data[[#This Row],[Invoice (Year+Month)]],2)</f>
        <v>01</v>
      </c>
      <c r="D566" t="s">
        <v>56</v>
      </c>
      <c r="E566">
        <v>3013812</v>
      </c>
      <c r="F566" t="s">
        <v>17</v>
      </c>
      <c r="G566" t="s">
        <v>13</v>
      </c>
      <c r="H566" t="s">
        <v>15</v>
      </c>
      <c r="I566">
        <v>1552182</v>
      </c>
      <c r="J566">
        <v>304</v>
      </c>
      <c r="K566" s="1">
        <v>1237.28</v>
      </c>
      <c r="L566" s="1">
        <v>540.38</v>
      </c>
      <c r="M566" s="1">
        <f>All_Data[[#This Row],[EUR Sales Amount]]-All_Data[[#This Row],[EUR Cost Amount]]</f>
        <v>696.9</v>
      </c>
      <c r="N566">
        <f>IF(All_Data[[#This Row],[Order Line Quantity]]&lt;0,1,0)</f>
        <v>0</v>
      </c>
      <c r="O566" s="1" t="str">
        <f>All_Data[[#This Row],[Tier2 Description]]&amp;All_Data[[#This Row],[Order No]]</f>
        <v>UMBRELLAS1552182</v>
      </c>
    </row>
    <row r="567" spans="1:15" x14ac:dyDescent="0.35">
      <c r="A567">
        <v>202001</v>
      </c>
      <c r="B567" t="str">
        <f>LEFT(All_Data[[#This Row],[Invoice (Year+Month)]],4)</f>
        <v>2020</v>
      </c>
      <c r="C567" t="str">
        <f>RIGHT(All_Data[[#This Row],[Invoice (Year+Month)]],2)</f>
        <v>01</v>
      </c>
      <c r="D567" t="s">
        <v>56</v>
      </c>
      <c r="E567">
        <v>3013812</v>
      </c>
      <c r="F567" t="s">
        <v>17</v>
      </c>
      <c r="G567" t="s">
        <v>13</v>
      </c>
      <c r="H567" t="s">
        <v>16</v>
      </c>
      <c r="I567">
        <v>1554029</v>
      </c>
      <c r="J567">
        <v>1200</v>
      </c>
      <c r="K567" s="1">
        <v>384</v>
      </c>
      <c r="L567" s="1">
        <v>279.45999999999998</v>
      </c>
      <c r="M567" s="1">
        <f>All_Data[[#This Row],[EUR Sales Amount]]-All_Data[[#This Row],[EUR Cost Amount]]</f>
        <v>104.54000000000002</v>
      </c>
      <c r="N567">
        <f>IF(All_Data[[#This Row],[Order Line Quantity]]&lt;0,1,0)</f>
        <v>0</v>
      </c>
      <c r="O567" s="1" t="str">
        <f>All_Data[[#This Row],[Tier2 Description]]&amp;All_Data[[#This Row],[Order No]]</f>
        <v>WRITING1554029</v>
      </c>
    </row>
    <row r="568" spans="1:15" x14ac:dyDescent="0.35">
      <c r="A568">
        <v>202001</v>
      </c>
      <c r="B568" t="str">
        <f>LEFT(All_Data[[#This Row],[Invoice (Year+Month)]],4)</f>
        <v>2020</v>
      </c>
      <c r="C568" t="str">
        <f>RIGHT(All_Data[[#This Row],[Invoice (Year+Month)]],2)</f>
        <v>01</v>
      </c>
      <c r="D568" t="s">
        <v>56</v>
      </c>
      <c r="E568">
        <v>3013812</v>
      </c>
      <c r="F568" t="s">
        <v>17</v>
      </c>
      <c r="G568" t="s">
        <v>22</v>
      </c>
      <c r="H568" t="s">
        <v>35</v>
      </c>
      <c r="I568">
        <v>1554029</v>
      </c>
      <c r="J568">
        <v>1204</v>
      </c>
      <c r="K568" s="1">
        <v>444</v>
      </c>
      <c r="L568" s="1">
        <v>36.04</v>
      </c>
      <c r="M568" s="1">
        <f>All_Data[[#This Row],[EUR Sales Amount]]-All_Data[[#This Row],[EUR Cost Amount]]</f>
        <v>407.96</v>
      </c>
      <c r="N568">
        <f>IF(All_Data[[#This Row],[Order Line Quantity]]&lt;0,1,0)</f>
        <v>0</v>
      </c>
      <c r="O568" s="1" t="str">
        <f>All_Data[[#This Row],[Tier2 Description]]&amp;All_Data[[#This Row],[Order No]]</f>
        <v>DECORATION CHARGES1554029</v>
      </c>
    </row>
    <row r="569" spans="1:15" x14ac:dyDescent="0.35">
      <c r="A569">
        <v>202001</v>
      </c>
      <c r="B569" t="str">
        <f>LEFT(All_Data[[#This Row],[Invoice (Year+Month)]],4)</f>
        <v>2020</v>
      </c>
      <c r="C569" t="str">
        <f>RIGHT(All_Data[[#This Row],[Invoice (Year+Month)]],2)</f>
        <v>01</v>
      </c>
      <c r="D569" t="s">
        <v>56</v>
      </c>
      <c r="E569">
        <v>3013819</v>
      </c>
      <c r="F569" t="s">
        <v>10</v>
      </c>
      <c r="G569" t="s">
        <v>13</v>
      </c>
      <c r="H569" t="s">
        <v>16</v>
      </c>
      <c r="I569">
        <v>1553234</v>
      </c>
      <c r="J569">
        <v>6</v>
      </c>
      <c r="K569" s="1">
        <v>0.96</v>
      </c>
      <c r="L569" s="1">
        <v>0.36</v>
      </c>
      <c r="M569" s="1">
        <f>All_Data[[#This Row],[EUR Sales Amount]]-All_Data[[#This Row],[EUR Cost Amount]]</f>
        <v>0.6</v>
      </c>
      <c r="N569">
        <f>IF(All_Data[[#This Row],[Order Line Quantity]]&lt;0,1,0)</f>
        <v>0</v>
      </c>
      <c r="O569" s="1" t="str">
        <f>All_Data[[#This Row],[Tier2 Description]]&amp;All_Data[[#This Row],[Order No]]</f>
        <v>WRITING1553234</v>
      </c>
    </row>
    <row r="570" spans="1:15" x14ac:dyDescent="0.35">
      <c r="A570">
        <v>202001</v>
      </c>
      <c r="B570" t="str">
        <f>LEFT(All_Data[[#This Row],[Invoice (Year+Month)]],4)</f>
        <v>2020</v>
      </c>
      <c r="C570" t="str">
        <f>RIGHT(All_Data[[#This Row],[Invoice (Year+Month)]],2)</f>
        <v>01</v>
      </c>
      <c r="D570" t="s">
        <v>56</v>
      </c>
      <c r="E570">
        <v>3013821</v>
      </c>
      <c r="F570" t="s">
        <v>17</v>
      </c>
      <c r="G570" t="s">
        <v>11</v>
      </c>
      <c r="H570" t="s">
        <v>38</v>
      </c>
      <c r="I570">
        <v>1552670</v>
      </c>
      <c r="J570">
        <v>20</v>
      </c>
      <c r="K570" s="1">
        <v>432.6</v>
      </c>
      <c r="L570" s="1">
        <v>238.74</v>
      </c>
      <c r="M570" s="1">
        <f>All_Data[[#This Row],[EUR Sales Amount]]-All_Data[[#This Row],[EUR Cost Amount]]</f>
        <v>193.86</v>
      </c>
      <c r="N570">
        <f>IF(All_Data[[#This Row],[Order Line Quantity]]&lt;0,1,0)</f>
        <v>0</v>
      </c>
      <c r="O570" s="1" t="str">
        <f>All_Data[[#This Row],[Tier2 Description]]&amp;All_Data[[#This Row],[Order No]]</f>
        <v>BACKPACKS1552670</v>
      </c>
    </row>
    <row r="571" spans="1:15" x14ac:dyDescent="0.35">
      <c r="A571">
        <v>202001</v>
      </c>
      <c r="B571" t="str">
        <f>LEFT(All_Data[[#This Row],[Invoice (Year+Month)]],4)</f>
        <v>2020</v>
      </c>
      <c r="C571" t="str">
        <f>RIGHT(All_Data[[#This Row],[Invoice (Year+Month)]],2)</f>
        <v>01</v>
      </c>
      <c r="D571" t="s">
        <v>56</v>
      </c>
      <c r="E571">
        <v>3013821</v>
      </c>
      <c r="F571" t="s">
        <v>17</v>
      </c>
      <c r="G571" t="s">
        <v>11</v>
      </c>
      <c r="H571" t="s">
        <v>12</v>
      </c>
      <c r="I571">
        <v>1552670</v>
      </c>
      <c r="J571">
        <v>4</v>
      </c>
      <c r="K571" s="1">
        <v>13.96</v>
      </c>
      <c r="L571" s="1">
        <v>5.48</v>
      </c>
      <c r="M571" s="1">
        <f>All_Data[[#This Row],[EUR Sales Amount]]-All_Data[[#This Row],[EUR Cost Amount]]</f>
        <v>8.48</v>
      </c>
      <c r="N571">
        <f>IF(All_Data[[#This Row],[Order Line Quantity]]&lt;0,1,0)</f>
        <v>0</v>
      </c>
      <c r="O571" s="1" t="str">
        <f>All_Data[[#This Row],[Tier2 Description]]&amp;All_Data[[#This Row],[Order No]]</f>
        <v>BUSINESS CASES1552670</v>
      </c>
    </row>
    <row r="572" spans="1:15" x14ac:dyDescent="0.35">
      <c r="A572">
        <v>202001</v>
      </c>
      <c r="B572" t="str">
        <f>LEFT(All_Data[[#This Row],[Invoice (Year+Month)]],4)</f>
        <v>2020</v>
      </c>
      <c r="C572" t="str">
        <f>RIGHT(All_Data[[#This Row],[Invoice (Year+Month)]],2)</f>
        <v>01</v>
      </c>
      <c r="D572" t="s">
        <v>56</v>
      </c>
      <c r="E572">
        <v>3013821</v>
      </c>
      <c r="F572" t="s">
        <v>17</v>
      </c>
      <c r="G572" t="s">
        <v>32</v>
      </c>
      <c r="H572" t="s">
        <v>33</v>
      </c>
      <c r="I572">
        <v>1552837</v>
      </c>
      <c r="J572">
        <v>2</v>
      </c>
      <c r="K572" s="1">
        <v>14.98</v>
      </c>
      <c r="L572" s="1">
        <v>8.5</v>
      </c>
      <c r="M572" s="1">
        <f>All_Data[[#This Row],[EUR Sales Amount]]-All_Data[[#This Row],[EUR Cost Amount]]</f>
        <v>6.48</v>
      </c>
      <c r="N572">
        <f>IF(All_Data[[#This Row],[Order Line Quantity]]&lt;0,1,0)</f>
        <v>0</v>
      </c>
      <c r="O572" s="1" t="str">
        <f>All_Data[[#This Row],[Tier2 Description]]&amp;All_Data[[#This Row],[Order No]]</f>
        <v>SPORT BOTTLES1552837</v>
      </c>
    </row>
    <row r="573" spans="1:15" x14ac:dyDescent="0.35">
      <c r="A573">
        <v>202001</v>
      </c>
      <c r="B573" t="str">
        <f>LEFT(All_Data[[#This Row],[Invoice (Year+Month)]],4)</f>
        <v>2020</v>
      </c>
      <c r="C573" t="str">
        <f>RIGHT(All_Data[[#This Row],[Invoice (Year+Month)]],2)</f>
        <v>01</v>
      </c>
      <c r="D573" t="s">
        <v>56</v>
      </c>
      <c r="E573">
        <v>3013821</v>
      </c>
      <c r="F573" t="s">
        <v>17</v>
      </c>
      <c r="G573" t="s">
        <v>13</v>
      </c>
      <c r="H573" t="s">
        <v>34</v>
      </c>
      <c r="I573">
        <v>1552670</v>
      </c>
      <c r="J573">
        <v>6</v>
      </c>
      <c r="K573" s="1">
        <v>12.8</v>
      </c>
      <c r="L573" s="1">
        <v>6.74</v>
      </c>
      <c r="M573" s="1">
        <f>All_Data[[#This Row],[EUR Sales Amount]]-All_Data[[#This Row],[EUR Cost Amount]]</f>
        <v>6.0600000000000005</v>
      </c>
      <c r="N573">
        <f>IF(All_Data[[#This Row],[Order Line Quantity]]&lt;0,1,0)</f>
        <v>0</v>
      </c>
      <c r="O573" s="1" t="str">
        <f>All_Data[[#This Row],[Tier2 Description]]&amp;All_Data[[#This Row],[Order No]]</f>
        <v>STATIONERY1552670</v>
      </c>
    </row>
    <row r="574" spans="1:15" x14ac:dyDescent="0.35">
      <c r="A574">
        <v>202001</v>
      </c>
      <c r="B574" t="str">
        <f>LEFT(All_Data[[#This Row],[Invoice (Year+Month)]],4)</f>
        <v>2020</v>
      </c>
      <c r="C574" t="str">
        <f>RIGHT(All_Data[[#This Row],[Invoice (Year+Month)]],2)</f>
        <v>01</v>
      </c>
      <c r="D574" t="s">
        <v>56</v>
      </c>
      <c r="E574">
        <v>3013821</v>
      </c>
      <c r="F574" t="s">
        <v>17</v>
      </c>
      <c r="G574" t="s">
        <v>26</v>
      </c>
      <c r="H574" t="s">
        <v>43</v>
      </c>
      <c r="I574">
        <v>1552670</v>
      </c>
      <c r="J574">
        <v>20</v>
      </c>
      <c r="K574" s="1">
        <v>51.4</v>
      </c>
      <c r="L574" s="1">
        <v>28.5</v>
      </c>
      <c r="M574" s="1">
        <f>All_Data[[#This Row],[EUR Sales Amount]]-All_Data[[#This Row],[EUR Cost Amount]]</f>
        <v>22.9</v>
      </c>
      <c r="N574">
        <f>IF(All_Data[[#This Row],[Order Line Quantity]]&lt;0,1,0)</f>
        <v>0</v>
      </c>
      <c r="O574" s="1" t="str">
        <f>All_Data[[#This Row],[Tier2 Description]]&amp;All_Data[[#This Row],[Order No]]</f>
        <v>SAFETY AUTO &amp; TOOLS1552670</v>
      </c>
    </row>
    <row r="575" spans="1:15" x14ac:dyDescent="0.35">
      <c r="A575">
        <v>202001</v>
      </c>
      <c r="B575" t="str">
        <f>LEFT(All_Data[[#This Row],[Invoice (Year+Month)]],4)</f>
        <v>2020</v>
      </c>
      <c r="C575" t="str">
        <f>RIGHT(All_Data[[#This Row],[Invoice (Year+Month)]],2)</f>
        <v>01</v>
      </c>
      <c r="D575" t="s">
        <v>56</v>
      </c>
      <c r="E575">
        <v>3013821</v>
      </c>
      <c r="F575" t="s">
        <v>17</v>
      </c>
      <c r="G575" t="s">
        <v>29</v>
      </c>
      <c r="H575" t="s">
        <v>52</v>
      </c>
      <c r="I575">
        <v>1552670</v>
      </c>
      <c r="J575">
        <v>8</v>
      </c>
      <c r="K575" s="1">
        <v>11.92</v>
      </c>
      <c r="L575" s="1">
        <v>9.16</v>
      </c>
      <c r="M575" s="1">
        <f>All_Data[[#This Row],[EUR Sales Amount]]-All_Data[[#This Row],[EUR Cost Amount]]</f>
        <v>2.76</v>
      </c>
      <c r="N575">
        <f>IF(All_Data[[#This Row],[Order Line Quantity]]&lt;0,1,0)</f>
        <v>0</v>
      </c>
      <c r="O575" s="1" t="str">
        <f>All_Data[[#This Row],[Tier2 Description]]&amp;All_Data[[#This Row],[Order No]]</f>
        <v>GENERAL TECH1552670</v>
      </c>
    </row>
    <row r="576" spans="1:15" x14ac:dyDescent="0.35">
      <c r="A576">
        <v>202001</v>
      </c>
      <c r="B576" t="str">
        <f>LEFT(All_Data[[#This Row],[Invoice (Year+Month)]],4)</f>
        <v>2020</v>
      </c>
      <c r="C576" t="str">
        <f>RIGHT(All_Data[[#This Row],[Invoice (Year+Month)]],2)</f>
        <v>01</v>
      </c>
      <c r="D576" t="s">
        <v>56</v>
      </c>
      <c r="E576">
        <v>3013826</v>
      </c>
      <c r="F576" t="s">
        <v>17</v>
      </c>
      <c r="G576" t="s">
        <v>32</v>
      </c>
      <c r="H576" t="s">
        <v>33</v>
      </c>
      <c r="I576">
        <v>1554611</v>
      </c>
      <c r="J576">
        <v>800</v>
      </c>
      <c r="K576" s="1">
        <v>1976</v>
      </c>
      <c r="L576" s="1">
        <v>804.82</v>
      </c>
      <c r="M576" s="1">
        <f>All_Data[[#This Row],[EUR Sales Amount]]-All_Data[[#This Row],[EUR Cost Amount]]</f>
        <v>1171.1799999999998</v>
      </c>
      <c r="N576">
        <f>IF(All_Data[[#This Row],[Order Line Quantity]]&lt;0,1,0)</f>
        <v>0</v>
      </c>
      <c r="O576" s="1" t="str">
        <f>All_Data[[#This Row],[Tier2 Description]]&amp;All_Data[[#This Row],[Order No]]</f>
        <v>SPORT BOTTLES1554611</v>
      </c>
    </row>
    <row r="577" spans="1:15" x14ac:dyDescent="0.35">
      <c r="A577">
        <v>202001</v>
      </c>
      <c r="B577" t="str">
        <f>LEFT(All_Data[[#This Row],[Invoice (Year+Month)]],4)</f>
        <v>2020</v>
      </c>
      <c r="C577" t="str">
        <f>RIGHT(All_Data[[#This Row],[Invoice (Year+Month)]],2)</f>
        <v>01</v>
      </c>
      <c r="D577" t="s">
        <v>56</v>
      </c>
      <c r="E577">
        <v>3013826</v>
      </c>
      <c r="F577" t="s">
        <v>17</v>
      </c>
      <c r="G577" t="s">
        <v>48</v>
      </c>
      <c r="H577" t="s">
        <v>48</v>
      </c>
      <c r="I577">
        <v>1552696</v>
      </c>
      <c r="J577">
        <v>500</v>
      </c>
      <c r="K577" s="1">
        <v>550</v>
      </c>
      <c r="L577" s="1">
        <v>264.5</v>
      </c>
      <c r="M577" s="1">
        <f>All_Data[[#This Row],[EUR Sales Amount]]-All_Data[[#This Row],[EUR Cost Amount]]</f>
        <v>285.5</v>
      </c>
      <c r="N577">
        <f>IF(All_Data[[#This Row],[Order Line Quantity]]&lt;0,1,0)</f>
        <v>0</v>
      </c>
      <c r="O577" s="1" t="str">
        <f>All_Data[[#This Row],[Tier2 Description]]&amp;All_Data[[#This Row],[Order No]]</f>
        <v>HEADWEAR1552696</v>
      </c>
    </row>
    <row r="578" spans="1:15" x14ac:dyDescent="0.35">
      <c r="A578">
        <v>202001</v>
      </c>
      <c r="B578" t="str">
        <f>LEFT(All_Data[[#This Row],[Invoice (Year+Month)]],4)</f>
        <v>2020</v>
      </c>
      <c r="C578" t="str">
        <f>RIGHT(All_Data[[#This Row],[Invoice (Year+Month)]],2)</f>
        <v>01</v>
      </c>
      <c r="D578" t="s">
        <v>56</v>
      </c>
      <c r="E578">
        <v>3013826</v>
      </c>
      <c r="F578" t="s">
        <v>17</v>
      </c>
      <c r="G578" t="s">
        <v>13</v>
      </c>
      <c r="H578" t="s">
        <v>15</v>
      </c>
      <c r="I578">
        <v>1553489</v>
      </c>
      <c r="J578">
        <v>1000</v>
      </c>
      <c r="K578" s="1">
        <v>3390</v>
      </c>
      <c r="L578" s="1">
        <v>1773.88</v>
      </c>
      <c r="M578" s="1">
        <f>All_Data[[#This Row],[EUR Sales Amount]]-All_Data[[#This Row],[EUR Cost Amount]]</f>
        <v>1616.12</v>
      </c>
      <c r="N578">
        <f>IF(All_Data[[#This Row],[Order Line Quantity]]&lt;0,1,0)</f>
        <v>0</v>
      </c>
      <c r="O578" s="1" t="str">
        <f>All_Data[[#This Row],[Tier2 Description]]&amp;All_Data[[#This Row],[Order No]]</f>
        <v>UMBRELLAS1553489</v>
      </c>
    </row>
    <row r="579" spans="1:15" x14ac:dyDescent="0.35">
      <c r="A579">
        <v>202001</v>
      </c>
      <c r="B579" t="str">
        <f>LEFT(All_Data[[#This Row],[Invoice (Year+Month)]],4)</f>
        <v>2020</v>
      </c>
      <c r="C579" t="str">
        <f>RIGHT(All_Data[[#This Row],[Invoice (Year+Month)]],2)</f>
        <v>01</v>
      </c>
      <c r="D579" t="s">
        <v>56</v>
      </c>
      <c r="E579">
        <v>3013826</v>
      </c>
      <c r="F579" t="s">
        <v>17</v>
      </c>
      <c r="G579" t="s">
        <v>13</v>
      </c>
      <c r="H579" t="s">
        <v>16</v>
      </c>
      <c r="I579">
        <v>1552799</v>
      </c>
      <c r="J579">
        <v>2</v>
      </c>
      <c r="K579" s="1">
        <v>4.4800000000000004</v>
      </c>
      <c r="L579" s="1">
        <v>1.94</v>
      </c>
      <c r="M579" s="1">
        <f>All_Data[[#This Row],[EUR Sales Amount]]-All_Data[[#This Row],[EUR Cost Amount]]</f>
        <v>2.5400000000000005</v>
      </c>
      <c r="N579">
        <f>IF(All_Data[[#This Row],[Order Line Quantity]]&lt;0,1,0)</f>
        <v>0</v>
      </c>
      <c r="O579" s="1" t="str">
        <f>All_Data[[#This Row],[Tier2 Description]]&amp;All_Data[[#This Row],[Order No]]</f>
        <v>WRITING1552799</v>
      </c>
    </row>
    <row r="580" spans="1:15" x14ac:dyDescent="0.35">
      <c r="A580">
        <v>202001</v>
      </c>
      <c r="B580" t="str">
        <f>LEFT(All_Data[[#This Row],[Invoice (Year+Month)]],4)</f>
        <v>2020</v>
      </c>
      <c r="C580" t="str">
        <f>RIGHT(All_Data[[#This Row],[Invoice (Year+Month)]],2)</f>
        <v>01</v>
      </c>
      <c r="D580" t="s">
        <v>56</v>
      </c>
      <c r="E580">
        <v>3013826</v>
      </c>
      <c r="F580" t="s">
        <v>17</v>
      </c>
      <c r="G580" t="s">
        <v>22</v>
      </c>
      <c r="H580" t="s">
        <v>23</v>
      </c>
      <c r="I580">
        <v>1553202</v>
      </c>
      <c r="J580">
        <v>62</v>
      </c>
      <c r="K580" s="1">
        <v>119.4</v>
      </c>
      <c r="L580" s="1">
        <v>286.5</v>
      </c>
      <c r="M580" s="1">
        <f>All_Data[[#This Row],[EUR Sales Amount]]-All_Data[[#This Row],[EUR Cost Amount]]</f>
        <v>-167.1</v>
      </c>
      <c r="N580">
        <f>IF(All_Data[[#This Row],[Order Line Quantity]]&lt;0,1,0)</f>
        <v>0</v>
      </c>
      <c r="O580" s="1" t="str">
        <f>All_Data[[#This Row],[Tier2 Description]]&amp;All_Data[[#This Row],[Order No]]</f>
        <v>CATALOGUES1553202</v>
      </c>
    </row>
    <row r="581" spans="1:15" x14ac:dyDescent="0.35">
      <c r="A581">
        <v>202001</v>
      </c>
      <c r="B581" t="str">
        <f>LEFT(All_Data[[#This Row],[Invoice (Year+Month)]],4)</f>
        <v>2020</v>
      </c>
      <c r="C581" t="str">
        <f>RIGHT(All_Data[[#This Row],[Invoice (Year+Month)]],2)</f>
        <v>01</v>
      </c>
      <c r="D581" t="s">
        <v>56</v>
      </c>
      <c r="E581">
        <v>3013826</v>
      </c>
      <c r="F581" t="s">
        <v>17</v>
      </c>
      <c r="G581" t="s">
        <v>22</v>
      </c>
      <c r="H581" t="s">
        <v>35</v>
      </c>
      <c r="I581">
        <v>1552696</v>
      </c>
      <c r="J581">
        <v>502</v>
      </c>
      <c r="K581" s="1">
        <v>265</v>
      </c>
      <c r="L581" s="1">
        <v>38.58</v>
      </c>
      <c r="M581" s="1">
        <f>All_Data[[#This Row],[EUR Sales Amount]]-All_Data[[#This Row],[EUR Cost Amount]]</f>
        <v>226.42000000000002</v>
      </c>
      <c r="N581">
        <f>IF(All_Data[[#This Row],[Order Line Quantity]]&lt;0,1,0)</f>
        <v>0</v>
      </c>
      <c r="O581" s="1" t="str">
        <f>All_Data[[#This Row],[Tier2 Description]]&amp;All_Data[[#This Row],[Order No]]</f>
        <v>DECORATION CHARGES1552696</v>
      </c>
    </row>
    <row r="582" spans="1:15" x14ac:dyDescent="0.35">
      <c r="A582">
        <v>202001</v>
      </c>
      <c r="B582" t="str">
        <f>LEFT(All_Data[[#This Row],[Invoice (Year+Month)]],4)</f>
        <v>2020</v>
      </c>
      <c r="C582" t="str">
        <f>RIGHT(All_Data[[#This Row],[Invoice (Year+Month)]],2)</f>
        <v>01</v>
      </c>
      <c r="D582" t="s">
        <v>56</v>
      </c>
      <c r="E582">
        <v>3013826</v>
      </c>
      <c r="F582" t="s">
        <v>17</v>
      </c>
      <c r="G582" t="s">
        <v>22</v>
      </c>
      <c r="H582" t="s">
        <v>35</v>
      </c>
      <c r="I582">
        <v>1554611</v>
      </c>
      <c r="J582">
        <v>802</v>
      </c>
      <c r="K582" s="1">
        <v>528</v>
      </c>
      <c r="L582" s="1">
        <v>29.18</v>
      </c>
      <c r="M582" s="1">
        <f>All_Data[[#This Row],[EUR Sales Amount]]-All_Data[[#This Row],[EUR Cost Amount]]</f>
        <v>498.82</v>
      </c>
      <c r="N582">
        <f>IF(All_Data[[#This Row],[Order Line Quantity]]&lt;0,1,0)</f>
        <v>0</v>
      </c>
      <c r="O582" s="1" t="str">
        <f>All_Data[[#This Row],[Tier2 Description]]&amp;All_Data[[#This Row],[Order No]]</f>
        <v>DECORATION CHARGES1554611</v>
      </c>
    </row>
    <row r="583" spans="1:15" x14ac:dyDescent="0.35">
      <c r="A583">
        <v>202001</v>
      </c>
      <c r="B583" t="str">
        <f>LEFT(All_Data[[#This Row],[Invoice (Year+Month)]],4)</f>
        <v>2020</v>
      </c>
      <c r="C583" t="str">
        <f>RIGHT(All_Data[[#This Row],[Invoice (Year+Month)]],2)</f>
        <v>01</v>
      </c>
      <c r="D583" t="s">
        <v>56</v>
      </c>
      <c r="E583">
        <v>3013832</v>
      </c>
      <c r="F583" t="s">
        <v>10</v>
      </c>
      <c r="G583" t="s">
        <v>13</v>
      </c>
      <c r="H583" t="s">
        <v>14</v>
      </c>
      <c r="I583">
        <v>1552984</v>
      </c>
      <c r="J583">
        <v>2</v>
      </c>
      <c r="K583" s="1">
        <v>0.36</v>
      </c>
      <c r="L583" s="1">
        <v>0.08</v>
      </c>
      <c r="M583" s="1">
        <f>All_Data[[#This Row],[EUR Sales Amount]]-All_Data[[#This Row],[EUR Cost Amount]]</f>
        <v>0.27999999999999997</v>
      </c>
      <c r="N583">
        <f>IF(All_Data[[#This Row],[Order Line Quantity]]&lt;0,1,0)</f>
        <v>0</v>
      </c>
      <c r="O583" s="1" t="str">
        <f>All_Data[[#This Row],[Tier2 Description]]&amp;All_Data[[#This Row],[Order No]]</f>
        <v>DESKTOP1552984</v>
      </c>
    </row>
    <row r="584" spans="1:15" x14ac:dyDescent="0.35">
      <c r="A584">
        <v>202001</v>
      </c>
      <c r="B584" t="str">
        <f>LEFT(All_Data[[#This Row],[Invoice (Year+Month)]],4)</f>
        <v>2020</v>
      </c>
      <c r="C584" t="str">
        <f>RIGHT(All_Data[[#This Row],[Invoice (Year+Month)]],2)</f>
        <v>01</v>
      </c>
      <c r="D584" t="s">
        <v>56</v>
      </c>
      <c r="E584">
        <v>3013832</v>
      </c>
      <c r="F584" t="s">
        <v>10</v>
      </c>
      <c r="G584" t="s">
        <v>13</v>
      </c>
      <c r="H584" t="s">
        <v>14</v>
      </c>
      <c r="I584">
        <v>1553804</v>
      </c>
      <c r="J584">
        <v>8000</v>
      </c>
      <c r="K584" s="1">
        <v>1440</v>
      </c>
      <c r="L584" s="1">
        <v>341.16</v>
      </c>
      <c r="M584" s="1">
        <f>All_Data[[#This Row],[EUR Sales Amount]]-All_Data[[#This Row],[EUR Cost Amount]]</f>
        <v>1098.8399999999999</v>
      </c>
      <c r="N584">
        <f>IF(All_Data[[#This Row],[Order Line Quantity]]&lt;0,1,0)</f>
        <v>0</v>
      </c>
      <c r="O584" s="1" t="str">
        <f>All_Data[[#This Row],[Tier2 Description]]&amp;All_Data[[#This Row],[Order No]]</f>
        <v>DESKTOP1553804</v>
      </c>
    </row>
    <row r="585" spans="1:15" x14ac:dyDescent="0.35">
      <c r="A585">
        <v>202001</v>
      </c>
      <c r="B585" t="str">
        <f>LEFT(All_Data[[#This Row],[Invoice (Year+Month)]],4)</f>
        <v>2020</v>
      </c>
      <c r="C585" t="str">
        <f>RIGHT(All_Data[[#This Row],[Invoice (Year+Month)]],2)</f>
        <v>01</v>
      </c>
      <c r="D585" t="s">
        <v>56</v>
      </c>
      <c r="E585">
        <v>3013832</v>
      </c>
      <c r="F585" t="s">
        <v>10</v>
      </c>
      <c r="G585" t="s">
        <v>29</v>
      </c>
      <c r="H585" t="s">
        <v>52</v>
      </c>
      <c r="I585">
        <v>1554841</v>
      </c>
      <c r="J585">
        <v>2</v>
      </c>
      <c r="K585" s="1">
        <v>13.38</v>
      </c>
      <c r="L585" s="1">
        <v>5.34</v>
      </c>
      <c r="M585" s="1">
        <f>All_Data[[#This Row],[EUR Sales Amount]]-All_Data[[#This Row],[EUR Cost Amount]]</f>
        <v>8.0400000000000009</v>
      </c>
      <c r="N585">
        <f>IF(All_Data[[#This Row],[Order Line Quantity]]&lt;0,1,0)</f>
        <v>0</v>
      </c>
      <c r="O585" s="1" t="str">
        <f>All_Data[[#This Row],[Tier2 Description]]&amp;All_Data[[#This Row],[Order No]]</f>
        <v>GENERAL TECH1554841</v>
      </c>
    </row>
    <row r="586" spans="1:15" x14ac:dyDescent="0.35">
      <c r="A586">
        <v>202001</v>
      </c>
      <c r="B586" t="str">
        <f>LEFT(All_Data[[#This Row],[Invoice (Year+Month)]],4)</f>
        <v>2020</v>
      </c>
      <c r="C586" t="str">
        <f>RIGHT(All_Data[[#This Row],[Invoice (Year+Month)]],2)</f>
        <v>01</v>
      </c>
      <c r="D586" t="s">
        <v>56</v>
      </c>
      <c r="E586">
        <v>3013837</v>
      </c>
      <c r="F586" t="s">
        <v>17</v>
      </c>
      <c r="G586" t="s">
        <v>18</v>
      </c>
      <c r="H586" t="s">
        <v>20</v>
      </c>
      <c r="I586">
        <v>1552708</v>
      </c>
      <c r="J586">
        <v>-20</v>
      </c>
      <c r="K586" s="1">
        <v>-145.80000000000001</v>
      </c>
      <c r="L586" s="1">
        <v>-65.959999999999994</v>
      </c>
      <c r="M586" s="1">
        <f>All_Data[[#This Row],[EUR Sales Amount]]-All_Data[[#This Row],[EUR Cost Amount]]</f>
        <v>-79.840000000000018</v>
      </c>
      <c r="N586">
        <f>IF(All_Data[[#This Row],[Order Line Quantity]]&lt;0,1,0)</f>
        <v>1</v>
      </c>
      <c r="O586" s="1" t="str">
        <f>All_Data[[#This Row],[Tier2 Description]]&amp;All_Data[[#This Row],[Order No]]</f>
        <v>POLOS1552708</v>
      </c>
    </row>
    <row r="587" spans="1:15" x14ac:dyDescent="0.35">
      <c r="A587">
        <v>202001</v>
      </c>
      <c r="B587" t="str">
        <f>LEFT(All_Data[[#This Row],[Invoice (Year+Month)]],4)</f>
        <v>2020</v>
      </c>
      <c r="C587" t="str">
        <f>RIGHT(All_Data[[#This Row],[Invoice (Year+Month)]],2)</f>
        <v>01</v>
      </c>
      <c r="D587" t="s">
        <v>56</v>
      </c>
      <c r="E587">
        <v>3013837</v>
      </c>
      <c r="F587" t="s">
        <v>17</v>
      </c>
      <c r="G587" t="s">
        <v>18</v>
      </c>
      <c r="H587" t="s">
        <v>21</v>
      </c>
      <c r="I587">
        <v>1553384</v>
      </c>
      <c r="J587">
        <v>142</v>
      </c>
      <c r="K587" s="1">
        <v>542</v>
      </c>
      <c r="L587" s="1">
        <v>302.76</v>
      </c>
      <c r="M587" s="1">
        <f>All_Data[[#This Row],[EUR Sales Amount]]-All_Data[[#This Row],[EUR Cost Amount]]</f>
        <v>239.24</v>
      </c>
      <c r="N587">
        <f>IF(All_Data[[#This Row],[Order Line Quantity]]&lt;0,1,0)</f>
        <v>0</v>
      </c>
      <c r="O587" s="1" t="str">
        <f>All_Data[[#This Row],[Tier2 Description]]&amp;All_Data[[#This Row],[Order No]]</f>
        <v>T-SHIRTS &amp; ACTIVE TOPS1553384</v>
      </c>
    </row>
    <row r="588" spans="1:15" x14ac:dyDescent="0.35">
      <c r="A588">
        <v>202001</v>
      </c>
      <c r="B588" t="str">
        <f>LEFT(All_Data[[#This Row],[Invoice (Year+Month)]],4)</f>
        <v>2020</v>
      </c>
      <c r="C588" t="str">
        <f>RIGHT(All_Data[[#This Row],[Invoice (Year+Month)]],2)</f>
        <v>01</v>
      </c>
      <c r="D588" t="s">
        <v>56</v>
      </c>
      <c r="E588">
        <v>3013838</v>
      </c>
      <c r="F588" t="s">
        <v>10</v>
      </c>
      <c r="G588" t="s">
        <v>11</v>
      </c>
      <c r="H588" t="s">
        <v>40</v>
      </c>
      <c r="I588">
        <v>1553944</v>
      </c>
      <c r="J588">
        <v>4</v>
      </c>
      <c r="K588" s="1">
        <v>3.16</v>
      </c>
      <c r="L588" s="1">
        <v>1.72</v>
      </c>
      <c r="M588" s="1">
        <f>All_Data[[#This Row],[EUR Sales Amount]]-All_Data[[#This Row],[EUR Cost Amount]]</f>
        <v>1.4400000000000002</v>
      </c>
      <c r="N588">
        <f>IF(All_Data[[#This Row],[Order Line Quantity]]&lt;0,1,0)</f>
        <v>0</v>
      </c>
      <c r="O588" s="1" t="str">
        <f>All_Data[[#This Row],[Tier2 Description]]&amp;All_Data[[#This Row],[Order No]]</f>
        <v>TOTES1553944</v>
      </c>
    </row>
    <row r="589" spans="1:15" x14ac:dyDescent="0.35">
      <c r="A589">
        <v>202001</v>
      </c>
      <c r="B589" t="str">
        <f>LEFT(All_Data[[#This Row],[Invoice (Year+Month)]],4)</f>
        <v>2020</v>
      </c>
      <c r="C589" t="str">
        <f>RIGHT(All_Data[[#This Row],[Invoice (Year+Month)]],2)</f>
        <v>01</v>
      </c>
      <c r="D589" t="s">
        <v>56</v>
      </c>
      <c r="E589">
        <v>3013838</v>
      </c>
      <c r="F589" t="s">
        <v>10</v>
      </c>
      <c r="G589" t="s">
        <v>13</v>
      </c>
      <c r="H589" t="s">
        <v>34</v>
      </c>
      <c r="I589">
        <v>1554119</v>
      </c>
      <c r="J589">
        <v>2500</v>
      </c>
      <c r="K589" s="1">
        <v>1175</v>
      </c>
      <c r="L589" s="1">
        <v>427.86</v>
      </c>
      <c r="M589" s="1">
        <f>All_Data[[#This Row],[EUR Sales Amount]]-All_Data[[#This Row],[EUR Cost Amount]]</f>
        <v>747.14</v>
      </c>
      <c r="N589">
        <f>IF(All_Data[[#This Row],[Order Line Quantity]]&lt;0,1,0)</f>
        <v>0</v>
      </c>
      <c r="O589" s="1" t="str">
        <f>All_Data[[#This Row],[Tier2 Description]]&amp;All_Data[[#This Row],[Order No]]</f>
        <v>STATIONERY1554119</v>
      </c>
    </row>
    <row r="590" spans="1:15" x14ac:dyDescent="0.35">
      <c r="A590">
        <v>202001</v>
      </c>
      <c r="B590" t="str">
        <f>LEFT(All_Data[[#This Row],[Invoice (Year+Month)]],4)</f>
        <v>2020</v>
      </c>
      <c r="C590" t="str">
        <f>RIGHT(All_Data[[#This Row],[Invoice (Year+Month)]],2)</f>
        <v>01</v>
      </c>
      <c r="D590" t="s">
        <v>56</v>
      </c>
      <c r="E590">
        <v>3013838</v>
      </c>
      <c r="F590" t="s">
        <v>10</v>
      </c>
      <c r="G590" t="s">
        <v>22</v>
      </c>
      <c r="H590" t="s">
        <v>35</v>
      </c>
      <c r="I590">
        <v>1554119</v>
      </c>
      <c r="J590">
        <v>2502</v>
      </c>
      <c r="K590" s="1">
        <v>75</v>
      </c>
      <c r="L590" s="1">
        <v>25.02</v>
      </c>
      <c r="M590" s="1">
        <f>All_Data[[#This Row],[EUR Sales Amount]]-All_Data[[#This Row],[EUR Cost Amount]]</f>
        <v>49.980000000000004</v>
      </c>
      <c r="N590">
        <f>IF(All_Data[[#This Row],[Order Line Quantity]]&lt;0,1,0)</f>
        <v>0</v>
      </c>
      <c r="O590" s="1" t="str">
        <f>All_Data[[#This Row],[Tier2 Description]]&amp;All_Data[[#This Row],[Order No]]</f>
        <v>DECORATION CHARGES1554119</v>
      </c>
    </row>
    <row r="591" spans="1:15" x14ac:dyDescent="0.35">
      <c r="A591">
        <v>202001</v>
      </c>
      <c r="B591" t="str">
        <f>LEFT(All_Data[[#This Row],[Invoice (Year+Month)]],4)</f>
        <v>2020</v>
      </c>
      <c r="C591" t="str">
        <f>RIGHT(All_Data[[#This Row],[Invoice (Year+Month)]],2)</f>
        <v>01</v>
      </c>
      <c r="D591" t="s">
        <v>56</v>
      </c>
      <c r="E591">
        <v>3013842</v>
      </c>
      <c r="F591" t="s">
        <v>17</v>
      </c>
      <c r="G591" t="s">
        <v>29</v>
      </c>
      <c r="H591" t="s">
        <v>52</v>
      </c>
      <c r="I591">
        <v>1554923</v>
      </c>
      <c r="J591">
        <v>4</v>
      </c>
      <c r="K591" s="1">
        <v>1.28</v>
      </c>
      <c r="L591" s="1">
        <v>0.57999999999999996</v>
      </c>
      <c r="M591" s="1">
        <f>All_Data[[#This Row],[EUR Sales Amount]]-All_Data[[#This Row],[EUR Cost Amount]]</f>
        <v>0.70000000000000007</v>
      </c>
      <c r="N591">
        <f>IF(All_Data[[#This Row],[Order Line Quantity]]&lt;0,1,0)</f>
        <v>0</v>
      </c>
      <c r="O591" s="1" t="str">
        <f>All_Data[[#This Row],[Tier2 Description]]&amp;All_Data[[#This Row],[Order No]]</f>
        <v>GENERAL TECH1554923</v>
      </c>
    </row>
    <row r="592" spans="1:15" x14ac:dyDescent="0.35">
      <c r="A592">
        <v>202001</v>
      </c>
      <c r="B592" t="str">
        <f>LEFT(All_Data[[#This Row],[Invoice (Year+Month)]],4)</f>
        <v>2020</v>
      </c>
      <c r="C592" t="str">
        <f>RIGHT(All_Data[[#This Row],[Invoice (Year+Month)]],2)</f>
        <v>01</v>
      </c>
      <c r="D592" t="s">
        <v>56</v>
      </c>
      <c r="E592">
        <v>3013843</v>
      </c>
      <c r="F592" t="s">
        <v>17</v>
      </c>
      <c r="G592" t="s">
        <v>13</v>
      </c>
      <c r="H592" t="s">
        <v>14</v>
      </c>
      <c r="I592">
        <v>1553941</v>
      </c>
      <c r="J592">
        <v>2</v>
      </c>
      <c r="K592" s="1">
        <v>2.52</v>
      </c>
      <c r="L592" s="1">
        <v>1.24</v>
      </c>
      <c r="M592" s="1">
        <f>All_Data[[#This Row],[EUR Sales Amount]]-All_Data[[#This Row],[EUR Cost Amount]]</f>
        <v>1.28</v>
      </c>
      <c r="N592">
        <f>IF(All_Data[[#This Row],[Order Line Quantity]]&lt;0,1,0)</f>
        <v>0</v>
      </c>
      <c r="O592" s="1" t="str">
        <f>All_Data[[#This Row],[Tier2 Description]]&amp;All_Data[[#This Row],[Order No]]</f>
        <v>DESKTOP1553941</v>
      </c>
    </row>
    <row r="593" spans="1:15" x14ac:dyDescent="0.35">
      <c r="A593">
        <v>202001</v>
      </c>
      <c r="B593" t="str">
        <f>LEFT(All_Data[[#This Row],[Invoice (Year+Month)]],4)</f>
        <v>2020</v>
      </c>
      <c r="C593" t="str">
        <f>RIGHT(All_Data[[#This Row],[Invoice (Year+Month)]],2)</f>
        <v>01</v>
      </c>
      <c r="D593" t="s">
        <v>56</v>
      </c>
      <c r="E593">
        <v>3013843</v>
      </c>
      <c r="F593" t="s">
        <v>17</v>
      </c>
      <c r="G593" t="s">
        <v>13</v>
      </c>
      <c r="H593" t="s">
        <v>37</v>
      </c>
      <c r="I593">
        <v>1551979</v>
      </c>
      <c r="J593">
        <v>500</v>
      </c>
      <c r="K593" s="1">
        <v>200</v>
      </c>
      <c r="L593" s="1">
        <v>175</v>
      </c>
      <c r="M593" s="1">
        <f>All_Data[[#This Row],[EUR Sales Amount]]-All_Data[[#This Row],[EUR Cost Amount]]</f>
        <v>25</v>
      </c>
      <c r="N593">
        <f>IF(All_Data[[#This Row],[Order Line Quantity]]&lt;0,1,0)</f>
        <v>0</v>
      </c>
      <c r="O593" s="1" t="str">
        <f>All_Data[[#This Row],[Tier2 Description]]&amp;All_Data[[#This Row],[Order No]]</f>
        <v>GENERAL1551979</v>
      </c>
    </row>
    <row r="594" spans="1:15" x14ac:dyDescent="0.35">
      <c r="A594">
        <v>202001</v>
      </c>
      <c r="B594" t="str">
        <f>LEFT(All_Data[[#This Row],[Invoice (Year+Month)]],4)</f>
        <v>2020</v>
      </c>
      <c r="C594" t="str">
        <f>RIGHT(All_Data[[#This Row],[Invoice (Year+Month)]],2)</f>
        <v>01</v>
      </c>
      <c r="D594" t="s">
        <v>56</v>
      </c>
      <c r="E594">
        <v>3013843</v>
      </c>
      <c r="F594" t="s">
        <v>17</v>
      </c>
      <c r="G594" t="s">
        <v>13</v>
      </c>
      <c r="H594" t="s">
        <v>15</v>
      </c>
      <c r="I594">
        <v>1554228</v>
      </c>
      <c r="J594">
        <v>24</v>
      </c>
      <c r="K594" s="1">
        <v>97.68</v>
      </c>
      <c r="L594" s="1">
        <v>39.56</v>
      </c>
      <c r="M594" s="1">
        <f>All_Data[[#This Row],[EUR Sales Amount]]-All_Data[[#This Row],[EUR Cost Amount]]</f>
        <v>58.120000000000005</v>
      </c>
      <c r="N594">
        <f>IF(All_Data[[#This Row],[Order Line Quantity]]&lt;0,1,0)</f>
        <v>0</v>
      </c>
      <c r="O594" s="1" t="str">
        <f>All_Data[[#This Row],[Tier2 Description]]&amp;All_Data[[#This Row],[Order No]]</f>
        <v>UMBRELLAS1554228</v>
      </c>
    </row>
    <row r="595" spans="1:15" x14ac:dyDescent="0.35">
      <c r="A595">
        <v>202001</v>
      </c>
      <c r="B595" t="str">
        <f>LEFT(All_Data[[#This Row],[Invoice (Year+Month)]],4)</f>
        <v>2020</v>
      </c>
      <c r="C595" t="str">
        <f>RIGHT(All_Data[[#This Row],[Invoice (Year+Month)]],2)</f>
        <v>01</v>
      </c>
      <c r="D595" t="s">
        <v>56</v>
      </c>
      <c r="E595">
        <v>3013843</v>
      </c>
      <c r="F595" t="s">
        <v>17</v>
      </c>
      <c r="G595" t="s">
        <v>13</v>
      </c>
      <c r="H595" t="s">
        <v>16</v>
      </c>
      <c r="I595">
        <v>1553712</v>
      </c>
      <c r="J595">
        <v>6</v>
      </c>
      <c r="K595" s="1">
        <v>0.72</v>
      </c>
      <c r="L595" s="1">
        <v>0.5</v>
      </c>
      <c r="M595" s="1">
        <f>All_Data[[#This Row],[EUR Sales Amount]]-All_Data[[#This Row],[EUR Cost Amount]]</f>
        <v>0.21999999999999997</v>
      </c>
      <c r="N595">
        <f>IF(All_Data[[#This Row],[Order Line Quantity]]&lt;0,1,0)</f>
        <v>0</v>
      </c>
      <c r="O595" s="1" t="str">
        <f>All_Data[[#This Row],[Tier2 Description]]&amp;All_Data[[#This Row],[Order No]]</f>
        <v>WRITING1553712</v>
      </c>
    </row>
    <row r="596" spans="1:15" x14ac:dyDescent="0.35">
      <c r="A596">
        <v>202001</v>
      </c>
      <c r="B596" t="str">
        <f>LEFT(All_Data[[#This Row],[Invoice (Year+Month)]],4)</f>
        <v>2020</v>
      </c>
      <c r="C596" t="str">
        <f>RIGHT(All_Data[[#This Row],[Invoice (Year+Month)]],2)</f>
        <v>01</v>
      </c>
      <c r="D596" t="s">
        <v>56</v>
      </c>
      <c r="E596">
        <v>3013843</v>
      </c>
      <c r="F596" t="s">
        <v>17</v>
      </c>
      <c r="G596" t="s">
        <v>13</v>
      </c>
      <c r="H596" t="s">
        <v>16</v>
      </c>
      <c r="I596">
        <v>1553994</v>
      </c>
      <c r="J596">
        <v>2</v>
      </c>
      <c r="K596" s="1">
        <v>3.76</v>
      </c>
      <c r="L596" s="1">
        <v>1.82</v>
      </c>
      <c r="M596" s="1">
        <f>All_Data[[#This Row],[EUR Sales Amount]]-All_Data[[#This Row],[EUR Cost Amount]]</f>
        <v>1.9399999999999997</v>
      </c>
      <c r="N596">
        <f>IF(All_Data[[#This Row],[Order Line Quantity]]&lt;0,1,0)</f>
        <v>0</v>
      </c>
      <c r="O596" s="1" t="str">
        <f>All_Data[[#This Row],[Tier2 Description]]&amp;All_Data[[#This Row],[Order No]]</f>
        <v>WRITING1553994</v>
      </c>
    </row>
    <row r="597" spans="1:15" x14ac:dyDescent="0.35">
      <c r="A597">
        <v>202001</v>
      </c>
      <c r="B597" t="str">
        <f>LEFT(All_Data[[#This Row],[Invoice (Year+Month)]],4)</f>
        <v>2020</v>
      </c>
      <c r="C597" t="str">
        <f>RIGHT(All_Data[[#This Row],[Invoice (Year+Month)]],2)</f>
        <v>01</v>
      </c>
      <c r="D597" t="s">
        <v>56</v>
      </c>
      <c r="E597">
        <v>3013843</v>
      </c>
      <c r="F597" t="s">
        <v>17</v>
      </c>
      <c r="G597" t="s">
        <v>22</v>
      </c>
      <c r="H597" t="s">
        <v>23</v>
      </c>
      <c r="I597">
        <v>1555019</v>
      </c>
      <c r="J597">
        <v>200</v>
      </c>
      <c r="K597" s="1">
        <v>398</v>
      </c>
      <c r="L597" s="1">
        <v>906</v>
      </c>
      <c r="M597" s="1">
        <f>All_Data[[#This Row],[EUR Sales Amount]]-All_Data[[#This Row],[EUR Cost Amount]]</f>
        <v>-508</v>
      </c>
      <c r="N597">
        <f>IF(All_Data[[#This Row],[Order Line Quantity]]&lt;0,1,0)</f>
        <v>0</v>
      </c>
      <c r="O597" s="1" t="str">
        <f>All_Data[[#This Row],[Tier2 Description]]&amp;All_Data[[#This Row],[Order No]]</f>
        <v>CATALOGUES1555019</v>
      </c>
    </row>
    <row r="598" spans="1:15" x14ac:dyDescent="0.35">
      <c r="A598">
        <v>202001</v>
      </c>
      <c r="B598" t="str">
        <f>LEFT(All_Data[[#This Row],[Invoice (Year+Month)]],4)</f>
        <v>2020</v>
      </c>
      <c r="C598" t="str">
        <f>RIGHT(All_Data[[#This Row],[Invoice (Year+Month)]],2)</f>
        <v>01</v>
      </c>
      <c r="D598" t="s">
        <v>56</v>
      </c>
      <c r="E598">
        <v>3013843</v>
      </c>
      <c r="F598" t="s">
        <v>17</v>
      </c>
      <c r="G598" t="s">
        <v>29</v>
      </c>
      <c r="H598" t="s">
        <v>52</v>
      </c>
      <c r="I598">
        <v>1553953</v>
      </c>
      <c r="J598">
        <v>60</v>
      </c>
      <c r="K598" s="1">
        <v>74.400000000000006</v>
      </c>
      <c r="L598" s="1">
        <v>32.200000000000003</v>
      </c>
      <c r="M598" s="1">
        <f>All_Data[[#This Row],[EUR Sales Amount]]-All_Data[[#This Row],[EUR Cost Amount]]</f>
        <v>42.2</v>
      </c>
      <c r="N598">
        <f>IF(All_Data[[#This Row],[Order Line Quantity]]&lt;0,1,0)</f>
        <v>0</v>
      </c>
      <c r="O598" s="1" t="str">
        <f>All_Data[[#This Row],[Tier2 Description]]&amp;All_Data[[#This Row],[Order No]]</f>
        <v>GENERAL TECH1553953</v>
      </c>
    </row>
    <row r="599" spans="1:15" x14ac:dyDescent="0.35">
      <c r="A599">
        <v>202001</v>
      </c>
      <c r="B599" t="str">
        <f>LEFT(All_Data[[#This Row],[Invoice (Year+Month)]],4)</f>
        <v>2020</v>
      </c>
      <c r="C599" t="str">
        <f>RIGHT(All_Data[[#This Row],[Invoice (Year+Month)]],2)</f>
        <v>01</v>
      </c>
      <c r="D599" t="s">
        <v>56</v>
      </c>
      <c r="E599">
        <v>3013844</v>
      </c>
      <c r="F599" t="s">
        <v>10</v>
      </c>
      <c r="G599" t="s">
        <v>13</v>
      </c>
      <c r="H599" t="s">
        <v>16</v>
      </c>
      <c r="I599">
        <v>1552902</v>
      </c>
      <c r="J599">
        <v>10000</v>
      </c>
      <c r="K599" s="1">
        <v>600</v>
      </c>
      <c r="L599" s="1">
        <v>404.6</v>
      </c>
      <c r="M599" s="1">
        <f>All_Data[[#This Row],[EUR Sales Amount]]-All_Data[[#This Row],[EUR Cost Amount]]</f>
        <v>195.39999999999998</v>
      </c>
      <c r="N599">
        <f>IF(All_Data[[#This Row],[Order Line Quantity]]&lt;0,1,0)</f>
        <v>0</v>
      </c>
      <c r="O599" s="1" t="str">
        <f>All_Data[[#This Row],[Tier2 Description]]&amp;All_Data[[#This Row],[Order No]]</f>
        <v>WRITING1552902</v>
      </c>
    </row>
    <row r="600" spans="1:15" x14ac:dyDescent="0.35">
      <c r="A600">
        <v>202001</v>
      </c>
      <c r="B600" t="str">
        <f>LEFT(All_Data[[#This Row],[Invoice (Year+Month)]],4)</f>
        <v>2020</v>
      </c>
      <c r="C600" t="str">
        <f>RIGHT(All_Data[[#This Row],[Invoice (Year+Month)]],2)</f>
        <v>01</v>
      </c>
      <c r="D600" t="s">
        <v>56</v>
      </c>
      <c r="E600">
        <v>3013845</v>
      </c>
      <c r="F600" t="s">
        <v>10</v>
      </c>
      <c r="G600" t="s">
        <v>57</v>
      </c>
      <c r="H600" t="s">
        <v>58</v>
      </c>
      <c r="I600">
        <v>1552704</v>
      </c>
      <c r="J600">
        <v>-12</v>
      </c>
      <c r="K600" s="1">
        <v>-240.24</v>
      </c>
      <c r="L600" s="1">
        <v>-90</v>
      </c>
      <c r="M600" s="1">
        <f>All_Data[[#This Row],[EUR Sales Amount]]-All_Data[[#This Row],[EUR Cost Amount]]</f>
        <v>-150.24</v>
      </c>
      <c r="N600">
        <f>IF(All_Data[[#This Row],[Order Line Quantity]]&lt;0,1,0)</f>
        <v>1</v>
      </c>
      <c r="O600" s="1" t="str">
        <f>All_Data[[#This Row],[Tier2 Description]]&amp;All_Data[[#This Row],[Order No]]</f>
        <v>SHIRTS1552704</v>
      </c>
    </row>
    <row r="601" spans="1:15" x14ac:dyDescent="0.35">
      <c r="A601">
        <v>202001</v>
      </c>
      <c r="B601" t="str">
        <f>LEFT(All_Data[[#This Row],[Invoice (Year+Month)]],4)</f>
        <v>2020</v>
      </c>
      <c r="C601" t="str">
        <f>RIGHT(All_Data[[#This Row],[Invoice (Year+Month)]],2)</f>
        <v>01</v>
      </c>
      <c r="D601" t="s">
        <v>56</v>
      </c>
      <c r="E601">
        <v>3013847</v>
      </c>
      <c r="F601" t="s">
        <v>17</v>
      </c>
      <c r="G601" t="s">
        <v>22</v>
      </c>
      <c r="H601" t="s">
        <v>23</v>
      </c>
      <c r="I601">
        <v>1555021</v>
      </c>
      <c r="J601">
        <v>200</v>
      </c>
      <c r="K601" s="1">
        <v>398</v>
      </c>
      <c r="L601" s="1">
        <v>906</v>
      </c>
      <c r="M601" s="1">
        <f>All_Data[[#This Row],[EUR Sales Amount]]-All_Data[[#This Row],[EUR Cost Amount]]</f>
        <v>-508</v>
      </c>
      <c r="N601">
        <f>IF(All_Data[[#This Row],[Order Line Quantity]]&lt;0,1,0)</f>
        <v>0</v>
      </c>
      <c r="O601" s="1" t="str">
        <f>All_Data[[#This Row],[Tier2 Description]]&amp;All_Data[[#This Row],[Order No]]</f>
        <v>CATALOGUES1555021</v>
      </c>
    </row>
    <row r="602" spans="1:15" x14ac:dyDescent="0.35">
      <c r="A602">
        <v>202001</v>
      </c>
      <c r="B602" t="str">
        <f>LEFT(All_Data[[#This Row],[Invoice (Year+Month)]],4)</f>
        <v>2020</v>
      </c>
      <c r="C602" t="str">
        <f>RIGHT(All_Data[[#This Row],[Invoice (Year+Month)]],2)</f>
        <v>01</v>
      </c>
      <c r="D602" t="s">
        <v>56</v>
      </c>
      <c r="E602">
        <v>3013849</v>
      </c>
      <c r="F602" t="s">
        <v>10</v>
      </c>
      <c r="G602" t="s">
        <v>13</v>
      </c>
      <c r="H602" t="s">
        <v>16</v>
      </c>
      <c r="I602">
        <v>1552600</v>
      </c>
      <c r="J602">
        <v>100</v>
      </c>
      <c r="K602" s="1">
        <v>289</v>
      </c>
      <c r="L602" s="1">
        <v>176.52</v>
      </c>
      <c r="M602" s="1">
        <f>All_Data[[#This Row],[EUR Sales Amount]]-All_Data[[#This Row],[EUR Cost Amount]]</f>
        <v>112.47999999999999</v>
      </c>
      <c r="N602">
        <f>IF(All_Data[[#This Row],[Order Line Quantity]]&lt;0,1,0)</f>
        <v>0</v>
      </c>
      <c r="O602" s="1" t="str">
        <f>All_Data[[#This Row],[Tier2 Description]]&amp;All_Data[[#This Row],[Order No]]</f>
        <v>WRITING1552600</v>
      </c>
    </row>
    <row r="603" spans="1:15" x14ac:dyDescent="0.35">
      <c r="A603">
        <v>202001</v>
      </c>
      <c r="B603" t="str">
        <f>LEFT(All_Data[[#This Row],[Invoice (Year+Month)]],4)</f>
        <v>2020</v>
      </c>
      <c r="C603" t="str">
        <f>RIGHT(All_Data[[#This Row],[Invoice (Year+Month)]],2)</f>
        <v>01</v>
      </c>
      <c r="D603" t="s">
        <v>56</v>
      </c>
      <c r="E603">
        <v>3013849</v>
      </c>
      <c r="F603" t="s">
        <v>10</v>
      </c>
      <c r="G603" t="s">
        <v>13</v>
      </c>
      <c r="H603" t="s">
        <v>16</v>
      </c>
      <c r="I603">
        <v>1553420</v>
      </c>
      <c r="J603">
        <v>2</v>
      </c>
      <c r="K603" s="1">
        <v>0.2</v>
      </c>
      <c r="L603" s="1">
        <v>0.14000000000000001</v>
      </c>
      <c r="M603" s="1">
        <f>All_Data[[#This Row],[EUR Sales Amount]]-All_Data[[#This Row],[EUR Cost Amount]]</f>
        <v>0.06</v>
      </c>
      <c r="N603">
        <f>IF(All_Data[[#This Row],[Order Line Quantity]]&lt;0,1,0)</f>
        <v>0</v>
      </c>
      <c r="O603" s="1" t="str">
        <f>All_Data[[#This Row],[Tier2 Description]]&amp;All_Data[[#This Row],[Order No]]</f>
        <v>WRITING1553420</v>
      </c>
    </row>
    <row r="604" spans="1:15" x14ac:dyDescent="0.35">
      <c r="A604">
        <v>202001</v>
      </c>
      <c r="B604" t="str">
        <f>LEFT(All_Data[[#This Row],[Invoice (Year+Month)]],4)</f>
        <v>2020</v>
      </c>
      <c r="C604" t="str">
        <f>RIGHT(All_Data[[#This Row],[Invoice (Year+Month)]],2)</f>
        <v>01</v>
      </c>
      <c r="D604" t="s">
        <v>56</v>
      </c>
      <c r="E604">
        <v>3013853</v>
      </c>
      <c r="F604" t="s">
        <v>10</v>
      </c>
      <c r="G604" t="s">
        <v>22</v>
      </c>
      <c r="H604" t="s">
        <v>23</v>
      </c>
      <c r="I604">
        <v>1553863</v>
      </c>
      <c r="J604">
        <v>24</v>
      </c>
      <c r="K604" s="1">
        <v>39.799999999999997</v>
      </c>
      <c r="L604" s="1">
        <v>120</v>
      </c>
      <c r="M604" s="1">
        <f>All_Data[[#This Row],[EUR Sales Amount]]-All_Data[[#This Row],[EUR Cost Amount]]</f>
        <v>-80.2</v>
      </c>
      <c r="N604">
        <f>IF(All_Data[[#This Row],[Order Line Quantity]]&lt;0,1,0)</f>
        <v>0</v>
      </c>
      <c r="O604" s="1" t="str">
        <f>All_Data[[#This Row],[Tier2 Description]]&amp;All_Data[[#This Row],[Order No]]</f>
        <v>CATALOGUES1553863</v>
      </c>
    </row>
    <row r="605" spans="1:15" x14ac:dyDescent="0.35">
      <c r="A605">
        <v>202001</v>
      </c>
      <c r="B605" t="str">
        <f>LEFT(All_Data[[#This Row],[Invoice (Year+Month)]],4)</f>
        <v>2020</v>
      </c>
      <c r="C605" t="str">
        <f>RIGHT(All_Data[[#This Row],[Invoice (Year+Month)]],2)</f>
        <v>01</v>
      </c>
      <c r="D605" t="s">
        <v>56</v>
      </c>
      <c r="E605">
        <v>3013853</v>
      </c>
      <c r="F605" t="s">
        <v>10</v>
      </c>
      <c r="G605" t="s">
        <v>24</v>
      </c>
      <c r="H605" t="s">
        <v>25</v>
      </c>
      <c r="I605">
        <v>1553121</v>
      </c>
      <c r="J605">
        <v>2</v>
      </c>
      <c r="K605" s="1">
        <v>111.1</v>
      </c>
      <c r="L605" s="1">
        <v>50.36</v>
      </c>
      <c r="M605" s="1">
        <f>All_Data[[#This Row],[EUR Sales Amount]]-All_Data[[#This Row],[EUR Cost Amount]]</f>
        <v>60.739999999999995</v>
      </c>
      <c r="N605">
        <f>IF(All_Data[[#This Row],[Order Line Quantity]]&lt;0,1,0)</f>
        <v>0</v>
      </c>
      <c r="O605" s="1" t="str">
        <f>All_Data[[#This Row],[Tier2 Description]]&amp;All_Data[[#This Row],[Order No]]</f>
        <v>JACKETS1553121</v>
      </c>
    </row>
    <row r="606" spans="1:15" x14ac:dyDescent="0.35">
      <c r="A606">
        <v>202001</v>
      </c>
      <c r="B606" t="str">
        <f>LEFT(All_Data[[#This Row],[Invoice (Year+Month)]],4)</f>
        <v>2020</v>
      </c>
      <c r="C606" t="str">
        <f>RIGHT(All_Data[[#This Row],[Invoice (Year+Month)]],2)</f>
        <v>01</v>
      </c>
      <c r="D606" t="s">
        <v>56</v>
      </c>
      <c r="E606">
        <v>3013866</v>
      </c>
      <c r="F606" t="s">
        <v>17</v>
      </c>
      <c r="G606" t="s">
        <v>32</v>
      </c>
      <c r="H606" t="s">
        <v>49</v>
      </c>
      <c r="I606">
        <v>1552551</v>
      </c>
      <c r="J606">
        <v>100</v>
      </c>
      <c r="K606" s="1">
        <v>83</v>
      </c>
      <c r="L606" s="1">
        <v>77.44</v>
      </c>
      <c r="M606" s="1">
        <f>All_Data[[#This Row],[EUR Sales Amount]]-All_Data[[#This Row],[EUR Cost Amount]]</f>
        <v>5.5600000000000023</v>
      </c>
      <c r="N606">
        <f>IF(All_Data[[#This Row],[Order Line Quantity]]&lt;0,1,0)</f>
        <v>0</v>
      </c>
      <c r="O606" s="1" t="str">
        <f>All_Data[[#This Row],[Tier2 Description]]&amp;All_Data[[#This Row],[Order No]]</f>
        <v>CERAMICS1552551</v>
      </c>
    </row>
    <row r="607" spans="1:15" x14ac:dyDescent="0.35">
      <c r="A607">
        <v>202001</v>
      </c>
      <c r="B607" t="str">
        <f>LEFT(All_Data[[#This Row],[Invoice (Year+Month)]],4)</f>
        <v>2020</v>
      </c>
      <c r="C607" t="str">
        <f>RIGHT(All_Data[[#This Row],[Invoice (Year+Month)]],2)</f>
        <v>01</v>
      </c>
      <c r="D607" t="s">
        <v>56</v>
      </c>
      <c r="E607">
        <v>3013866</v>
      </c>
      <c r="F607" t="s">
        <v>17</v>
      </c>
      <c r="G607" t="s">
        <v>32</v>
      </c>
      <c r="H607" t="s">
        <v>51</v>
      </c>
      <c r="I607">
        <v>1553655</v>
      </c>
      <c r="J607">
        <v>2</v>
      </c>
      <c r="K607" s="1">
        <v>12.98</v>
      </c>
      <c r="L607" s="1">
        <v>5.58</v>
      </c>
      <c r="M607" s="1">
        <f>All_Data[[#This Row],[EUR Sales Amount]]-All_Data[[#This Row],[EUR Cost Amount]]</f>
        <v>7.4</v>
      </c>
      <c r="N607">
        <f>IF(All_Data[[#This Row],[Order Line Quantity]]&lt;0,1,0)</f>
        <v>0</v>
      </c>
      <c r="O607" s="1" t="str">
        <f>All_Data[[#This Row],[Tier2 Description]]&amp;All_Data[[#This Row],[Order No]]</f>
        <v>MUGS &amp; TUMBLERS1553655</v>
      </c>
    </row>
    <row r="608" spans="1:15" x14ac:dyDescent="0.35">
      <c r="A608">
        <v>202001</v>
      </c>
      <c r="B608" t="str">
        <f>LEFT(All_Data[[#This Row],[Invoice (Year+Month)]],4)</f>
        <v>2020</v>
      </c>
      <c r="C608" t="str">
        <f>RIGHT(All_Data[[#This Row],[Invoice (Year+Month)]],2)</f>
        <v>01</v>
      </c>
      <c r="D608" t="s">
        <v>56</v>
      </c>
      <c r="E608">
        <v>3013866</v>
      </c>
      <c r="F608" t="s">
        <v>17</v>
      </c>
      <c r="G608" t="s">
        <v>32</v>
      </c>
      <c r="H608" t="s">
        <v>33</v>
      </c>
      <c r="I608">
        <v>1554584</v>
      </c>
      <c r="J608">
        <v>2</v>
      </c>
      <c r="K608" s="1">
        <v>10.98</v>
      </c>
      <c r="L608" s="1">
        <v>5.32</v>
      </c>
      <c r="M608" s="1">
        <f>All_Data[[#This Row],[EUR Sales Amount]]-All_Data[[#This Row],[EUR Cost Amount]]</f>
        <v>5.66</v>
      </c>
      <c r="N608">
        <f>IF(All_Data[[#This Row],[Order Line Quantity]]&lt;0,1,0)</f>
        <v>0</v>
      </c>
      <c r="O608" s="1" t="str">
        <f>All_Data[[#This Row],[Tier2 Description]]&amp;All_Data[[#This Row],[Order No]]</f>
        <v>SPORT BOTTLES1554584</v>
      </c>
    </row>
    <row r="609" spans="1:15" x14ac:dyDescent="0.35">
      <c r="A609">
        <v>202001</v>
      </c>
      <c r="B609" t="str">
        <f>LEFT(All_Data[[#This Row],[Invoice (Year+Month)]],4)</f>
        <v>2020</v>
      </c>
      <c r="C609" t="str">
        <f>RIGHT(All_Data[[#This Row],[Invoice (Year+Month)]],2)</f>
        <v>01</v>
      </c>
      <c r="D609" t="s">
        <v>56</v>
      </c>
      <c r="E609">
        <v>3013866</v>
      </c>
      <c r="F609" t="s">
        <v>17</v>
      </c>
      <c r="G609" t="s">
        <v>26</v>
      </c>
      <c r="H609" t="s">
        <v>50</v>
      </c>
      <c r="I609">
        <v>1554268</v>
      </c>
      <c r="J609">
        <v>2</v>
      </c>
      <c r="K609" s="1">
        <v>20.18</v>
      </c>
      <c r="L609" s="1">
        <v>8.1</v>
      </c>
      <c r="M609" s="1">
        <f>All_Data[[#This Row],[EUR Sales Amount]]-All_Data[[#This Row],[EUR Cost Amount]]</f>
        <v>12.08</v>
      </c>
      <c r="N609">
        <f>IF(All_Data[[#This Row],[Order Line Quantity]]&lt;0,1,0)</f>
        <v>0</v>
      </c>
      <c r="O609" s="1" t="str">
        <f>All_Data[[#This Row],[Tier2 Description]]&amp;All_Data[[#This Row],[Order No]]</f>
        <v>OUTDOOR &amp; LEISURE1554268</v>
      </c>
    </row>
    <row r="610" spans="1:15" x14ac:dyDescent="0.35">
      <c r="A610">
        <v>202001</v>
      </c>
      <c r="B610" t="str">
        <f>LEFT(All_Data[[#This Row],[Invoice (Year+Month)]],4)</f>
        <v>2020</v>
      </c>
      <c r="C610" t="str">
        <f>RIGHT(All_Data[[#This Row],[Invoice (Year+Month)]],2)</f>
        <v>01</v>
      </c>
      <c r="D610" t="s">
        <v>56</v>
      </c>
      <c r="E610">
        <v>3013866</v>
      </c>
      <c r="F610" t="s">
        <v>17</v>
      </c>
      <c r="G610" t="s">
        <v>26</v>
      </c>
      <c r="H610" t="s">
        <v>50</v>
      </c>
      <c r="I610">
        <v>1554726</v>
      </c>
      <c r="J610">
        <v>2</v>
      </c>
      <c r="K610" s="1">
        <v>11.88</v>
      </c>
      <c r="L610" s="1">
        <v>6.06</v>
      </c>
      <c r="M610" s="1">
        <f>All_Data[[#This Row],[EUR Sales Amount]]-All_Data[[#This Row],[EUR Cost Amount]]</f>
        <v>5.8200000000000012</v>
      </c>
      <c r="N610">
        <f>IF(All_Data[[#This Row],[Order Line Quantity]]&lt;0,1,0)</f>
        <v>0</v>
      </c>
      <c r="O610" s="1" t="str">
        <f>All_Data[[#This Row],[Tier2 Description]]&amp;All_Data[[#This Row],[Order No]]</f>
        <v>OUTDOOR &amp; LEISURE1554726</v>
      </c>
    </row>
    <row r="611" spans="1:15" x14ac:dyDescent="0.35">
      <c r="A611">
        <v>202001</v>
      </c>
      <c r="B611" t="str">
        <f>LEFT(All_Data[[#This Row],[Invoice (Year+Month)]],4)</f>
        <v>2020</v>
      </c>
      <c r="C611" t="str">
        <f>RIGHT(All_Data[[#This Row],[Invoice (Year+Month)]],2)</f>
        <v>01</v>
      </c>
      <c r="D611" t="s">
        <v>56</v>
      </c>
      <c r="E611">
        <v>3013866</v>
      </c>
      <c r="F611" t="s">
        <v>17</v>
      </c>
      <c r="G611" t="s">
        <v>26</v>
      </c>
      <c r="H611" t="s">
        <v>50</v>
      </c>
      <c r="I611">
        <v>1554903</v>
      </c>
      <c r="J611">
        <v>1000</v>
      </c>
      <c r="K611" s="1">
        <v>5590</v>
      </c>
      <c r="L611" s="1">
        <v>3037.16</v>
      </c>
      <c r="M611" s="1">
        <f>All_Data[[#This Row],[EUR Sales Amount]]-All_Data[[#This Row],[EUR Cost Amount]]</f>
        <v>2552.84</v>
      </c>
      <c r="N611">
        <f>IF(All_Data[[#This Row],[Order Line Quantity]]&lt;0,1,0)</f>
        <v>0</v>
      </c>
      <c r="O611" s="1" t="str">
        <f>All_Data[[#This Row],[Tier2 Description]]&amp;All_Data[[#This Row],[Order No]]</f>
        <v>OUTDOOR &amp; LEISURE1554903</v>
      </c>
    </row>
    <row r="612" spans="1:15" x14ac:dyDescent="0.35">
      <c r="A612">
        <v>202001</v>
      </c>
      <c r="B612" t="str">
        <f>LEFT(All_Data[[#This Row],[Invoice (Year+Month)]],4)</f>
        <v>2020</v>
      </c>
      <c r="C612" t="str">
        <f>RIGHT(All_Data[[#This Row],[Invoice (Year+Month)]],2)</f>
        <v>01</v>
      </c>
      <c r="D612" t="s">
        <v>56</v>
      </c>
      <c r="E612">
        <v>3013866</v>
      </c>
      <c r="F612" t="s">
        <v>17</v>
      </c>
      <c r="G612" t="s">
        <v>18</v>
      </c>
      <c r="H612" t="s">
        <v>21</v>
      </c>
      <c r="I612">
        <v>1505557</v>
      </c>
      <c r="J612">
        <v>1600</v>
      </c>
      <c r="K612" s="1">
        <v>13584</v>
      </c>
      <c r="L612" s="1">
        <v>7193.02</v>
      </c>
      <c r="M612" s="1">
        <f>All_Data[[#This Row],[EUR Sales Amount]]-All_Data[[#This Row],[EUR Cost Amount]]</f>
        <v>6390.98</v>
      </c>
      <c r="N612">
        <f>IF(All_Data[[#This Row],[Order Line Quantity]]&lt;0,1,0)</f>
        <v>0</v>
      </c>
      <c r="O612" s="1" t="str">
        <f>All_Data[[#This Row],[Tier2 Description]]&amp;All_Data[[#This Row],[Order No]]</f>
        <v>T-SHIRTS &amp; ACTIVE TOPS1505557</v>
      </c>
    </row>
    <row r="613" spans="1:15" x14ac:dyDescent="0.35">
      <c r="A613">
        <v>202001</v>
      </c>
      <c r="B613" t="str">
        <f>LEFT(All_Data[[#This Row],[Invoice (Year+Month)]],4)</f>
        <v>2020</v>
      </c>
      <c r="C613" t="str">
        <f>RIGHT(All_Data[[#This Row],[Invoice (Year+Month)]],2)</f>
        <v>01</v>
      </c>
      <c r="D613" t="s">
        <v>56</v>
      </c>
      <c r="E613">
        <v>3013867</v>
      </c>
      <c r="F613" t="s">
        <v>17</v>
      </c>
      <c r="G613" t="s">
        <v>11</v>
      </c>
      <c r="H613" t="s">
        <v>38</v>
      </c>
      <c r="I613">
        <v>1554709</v>
      </c>
      <c r="J613">
        <v>600</v>
      </c>
      <c r="K613" s="1">
        <v>228</v>
      </c>
      <c r="L613" s="1">
        <v>128.22</v>
      </c>
      <c r="M613" s="1">
        <f>All_Data[[#This Row],[EUR Sales Amount]]-All_Data[[#This Row],[EUR Cost Amount]]</f>
        <v>99.78</v>
      </c>
      <c r="N613">
        <f>IF(All_Data[[#This Row],[Order Line Quantity]]&lt;0,1,0)</f>
        <v>0</v>
      </c>
      <c r="O613" s="1" t="str">
        <f>All_Data[[#This Row],[Tier2 Description]]&amp;All_Data[[#This Row],[Order No]]</f>
        <v>BACKPACKS1554709</v>
      </c>
    </row>
    <row r="614" spans="1:15" x14ac:dyDescent="0.35">
      <c r="A614">
        <v>202001</v>
      </c>
      <c r="B614" t="str">
        <f>LEFT(All_Data[[#This Row],[Invoice (Year+Month)]],4)</f>
        <v>2020</v>
      </c>
      <c r="C614" t="str">
        <f>RIGHT(All_Data[[#This Row],[Invoice (Year+Month)]],2)</f>
        <v>01</v>
      </c>
      <c r="D614" t="s">
        <v>56</v>
      </c>
      <c r="E614">
        <v>3013867</v>
      </c>
      <c r="F614" t="s">
        <v>17</v>
      </c>
      <c r="G614" t="s">
        <v>32</v>
      </c>
      <c r="H614" t="s">
        <v>33</v>
      </c>
      <c r="I614">
        <v>1553344</v>
      </c>
      <c r="J614">
        <v>200</v>
      </c>
      <c r="K614" s="1">
        <v>1578</v>
      </c>
      <c r="L614" s="1">
        <v>564.1</v>
      </c>
      <c r="M614" s="1">
        <f>All_Data[[#This Row],[EUR Sales Amount]]-All_Data[[#This Row],[EUR Cost Amount]]</f>
        <v>1013.9</v>
      </c>
      <c r="N614">
        <f>IF(All_Data[[#This Row],[Order Line Quantity]]&lt;0,1,0)</f>
        <v>0</v>
      </c>
      <c r="O614" s="1" t="str">
        <f>All_Data[[#This Row],[Tier2 Description]]&amp;All_Data[[#This Row],[Order No]]</f>
        <v>SPORT BOTTLES1553344</v>
      </c>
    </row>
    <row r="615" spans="1:15" x14ac:dyDescent="0.35">
      <c r="A615">
        <v>202001</v>
      </c>
      <c r="B615" t="str">
        <f>LEFT(All_Data[[#This Row],[Invoice (Year+Month)]],4)</f>
        <v>2020</v>
      </c>
      <c r="C615" t="str">
        <f>RIGHT(All_Data[[#This Row],[Invoice (Year+Month)]],2)</f>
        <v>01</v>
      </c>
      <c r="D615" t="s">
        <v>56</v>
      </c>
      <c r="E615">
        <v>3013867</v>
      </c>
      <c r="F615" t="s">
        <v>17</v>
      </c>
      <c r="G615" t="s">
        <v>13</v>
      </c>
      <c r="H615" t="s">
        <v>34</v>
      </c>
      <c r="I615">
        <v>1554012</v>
      </c>
      <c r="J615">
        <v>2</v>
      </c>
      <c r="K615" s="1">
        <v>59.22</v>
      </c>
      <c r="L615" s="1">
        <v>49.56</v>
      </c>
      <c r="M615" s="1">
        <f>All_Data[[#This Row],[EUR Sales Amount]]-All_Data[[#This Row],[EUR Cost Amount]]</f>
        <v>9.6599999999999966</v>
      </c>
      <c r="N615">
        <f>IF(All_Data[[#This Row],[Order Line Quantity]]&lt;0,1,0)</f>
        <v>0</v>
      </c>
      <c r="O615" s="1" t="str">
        <f>All_Data[[#This Row],[Tier2 Description]]&amp;All_Data[[#This Row],[Order No]]</f>
        <v>STATIONERY1554012</v>
      </c>
    </row>
    <row r="616" spans="1:15" x14ac:dyDescent="0.35">
      <c r="A616">
        <v>202001</v>
      </c>
      <c r="B616" t="str">
        <f>LEFT(All_Data[[#This Row],[Invoice (Year+Month)]],4)</f>
        <v>2020</v>
      </c>
      <c r="C616" t="str">
        <f>RIGHT(All_Data[[#This Row],[Invoice (Year+Month)]],2)</f>
        <v>01</v>
      </c>
      <c r="D616" t="s">
        <v>56</v>
      </c>
      <c r="E616">
        <v>3013867</v>
      </c>
      <c r="F616" t="s">
        <v>17</v>
      </c>
      <c r="G616" t="s">
        <v>26</v>
      </c>
      <c r="H616" t="s">
        <v>28</v>
      </c>
      <c r="I616">
        <v>1554454</v>
      </c>
      <c r="J616">
        <v>2</v>
      </c>
      <c r="K616" s="1">
        <v>16.88</v>
      </c>
      <c r="L616" s="1">
        <v>8.44</v>
      </c>
      <c r="M616" s="1">
        <f>All_Data[[#This Row],[EUR Sales Amount]]-All_Data[[#This Row],[EUR Cost Amount]]</f>
        <v>8.44</v>
      </c>
      <c r="N616">
        <f>IF(All_Data[[#This Row],[Order Line Quantity]]&lt;0,1,0)</f>
        <v>0</v>
      </c>
      <c r="O616" s="1" t="str">
        <f>All_Data[[#This Row],[Tier2 Description]]&amp;All_Data[[#This Row],[Order No]]</f>
        <v>HOUSEWARES1554454</v>
      </c>
    </row>
    <row r="617" spans="1:15" x14ac:dyDescent="0.35">
      <c r="A617">
        <v>202001</v>
      </c>
      <c r="B617" t="str">
        <f>LEFT(All_Data[[#This Row],[Invoice (Year+Month)]],4)</f>
        <v>2020</v>
      </c>
      <c r="C617" t="str">
        <f>RIGHT(All_Data[[#This Row],[Invoice (Year+Month)]],2)</f>
        <v>01</v>
      </c>
      <c r="D617" t="s">
        <v>56</v>
      </c>
      <c r="E617">
        <v>3013867</v>
      </c>
      <c r="F617" t="s">
        <v>17</v>
      </c>
      <c r="G617" t="s">
        <v>36</v>
      </c>
      <c r="H617" t="s">
        <v>36</v>
      </c>
      <c r="I617">
        <v>1552167</v>
      </c>
      <c r="J617">
        <v>140</v>
      </c>
      <c r="K617" s="1">
        <v>338.8</v>
      </c>
      <c r="L617" s="1">
        <v>200.82</v>
      </c>
      <c r="M617" s="1">
        <f>All_Data[[#This Row],[EUR Sales Amount]]-All_Data[[#This Row],[EUR Cost Amount]]</f>
        <v>137.98000000000002</v>
      </c>
      <c r="N617">
        <f>IF(All_Data[[#This Row],[Order Line Quantity]]&lt;0,1,0)</f>
        <v>0</v>
      </c>
      <c r="O617" s="1" t="str">
        <f>All_Data[[#This Row],[Tier2 Description]]&amp;All_Data[[#This Row],[Order No]]</f>
        <v>MEMORY1552167</v>
      </c>
    </row>
    <row r="618" spans="1:15" x14ac:dyDescent="0.35">
      <c r="A618">
        <v>202001</v>
      </c>
      <c r="B618" t="str">
        <f>LEFT(All_Data[[#This Row],[Invoice (Year+Month)]],4)</f>
        <v>2020</v>
      </c>
      <c r="C618" t="str">
        <f>RIGHT(All_Data[[#This Row],[Invoice (Year+Month)]],2)</f>
        <v>01</v>
      </c>
      <c r="D618" t="s">
        <v>56</v>
      </c>
      <c r="E618">
        <v>3013867</v>
      </c>
      <c r="F618" t="s">
        <v>17</v>
      </c>
      <c r="G618" t="s">
        <v>36</v>
      </c>
      <c r="H618" t="s">
        <v>36</v>
      </c>
      <c r="I618">
        <v>1552210</v>
      </c>
      <c r="J618">
        <v>252</v>
      </c>
      <c r="K618" s="1">
        <v>592.20000000000005</v>
      </c>
      <c r="L618" s="1">
        <v>519.12</v>
      </c>
      <c r="M618" s="1">
        <f>All_Data[[#This Row],[EUR Sales Amount]]-All_Data[[#This Row],[EUR Cost Amount]]</f>
        <v>73.080000000000041</v>
      </c>
      <c r="N618">
        <f>IF(All_Data[[#This Row],[Order Line Quantity]]&lt;0,1,0)</f>
        <v>0</v>
      </c>
      <c r="O618" s="1" t="str">
        <f>All_Data[[#This Row],[Tier2 Description]]&amp;All_Data[[#This Row],[Order No]]</f>
        <v>MEMORY1552210</v>
      </c>
    </row>
    <row r="619" spans="1:15" x14ac:dyDescent="0.35">
      <c r="A619">
        <v>202001</v>
      </c>
      <c r="B619" t="str">
        <f>LEFT(All_Data[[#This Row],[Invoice (Year+Month)]],4)</f>
        <v>2020</v>
      </c>
      <c r="C619" t="str">
        <f>RIGHT(All_Data[[#This Row],[Invoice (Year+Month)]],2)</f>
        <v>01</v>
      </c>
      <c r="D619" t="s">
        <v>56</v>
      </c>
      <c r="E619">
        <v>3013867</v>
      </c>
      <c r="F619" t="s">
        <v>17</v>
      </c>
      <c r="G619" t="s">
        <v>36</v>
      </c>
      <c r="H619" t="s">
        <v>36</v>
      </c>
      <c r="I619">
        <v>1552893</v>
      </c>
      <c r="J619">
        <v>140</v>
      </c>
      <c r="K619" s="1">
        <v>350</v>
      </c>
      <c r="L619" s="1">
        <v>199.54</v>
      </c>
      <c r="M619" s="1">
        <f>All_Data[[#This Row],[EUR Sales Amount]]-All_Data[[#This Row],[EUR Cost Amount]]</f>
        <v>150.46</v>
      </c>
      <c r="N619">
        <f>IF(All_Data[[#This Row],[Order Line Quantity]]&lt;0,1,0)</f>
        <v>0</v>
      </c>
      <c r="O619" s="1" t="str">
        <f>All_Data[[#This Row],[Tier2 Description]]&amp;All_Data[[#This Row],[Order No]]</f>
        <v>MEMORY1552893</v>
      </c>
    </row>
    <row r="620" spans="1:15" x14ac:dyDescent="0.35">
      <c r="A620">
        <v>202001</v>
      </c>
      <c r="B620" t="str">
        <f>LEFT(All_Data[[#This Row],[Invoice (Year+Month)]],4)</f>
        <v>2020</v>
      </c>
      <c r="C620" t="str">
        <f>RIGHT(All_Data[[#This Row],[Invoice (Year+Month)]],2)</f>
        <v>01</v>
      </c>
      <c r="D620" t="s">
        <v>56</v>
      </c>
      <c r="E620">
        <v>3013867</v>
      </c>
      <c r="F620" t="s">
        <v>17</v>
      </c>
      <c r="G620" t="s">
        <v>22</v>
      </c>
      <c r="H620" t="s">
        <v>35</v>
      </c>
      <c r="I620">
        <v>1552167</v>
      </c>
      <c r="J620">
        <v>142</v>
      </c>
      <c r="K620" s="1">
        <v>247.6</v>
      </c>
      <c r="L620" s="1">
        <v>4.22</v>
      </c>
      <c r="M620" s="1">
        <f>All_Data[[#This Row],[EUR Sales Amount]]-All_Data[[#This Row],[EUR Cost Amount]]</f>
        <v>243.38</v>
      </c>
      <c r="N620">
        <f>IF(All_Data[[#This Row],[Order Line Quantity]]&lt;0,1,0)</f>
        <v>0</v>
      </c>
      <c r="O620" s="1" t="str">
        <f>All_Data[[#This Row],[Tier2 Description]]&amp;All_Data[[#This Row],[Order No]]</f>
        <v>DECORATION CHARGES1552167</v>
      </c>
    </row>
    <row r="621" spans="1:15" x14ac:dyDescent="0.35">
      <c r="A621">
        <v>202001</v>
      </c>
      <c r="B621" t="str">
        <f>LEFT(All_Data[[#This Row],[Invoice (Year+Month)]],4)</f>
        <v>2020</v>
      </c>
      <c r="C621" t="str">
        <f>RIGHT(All_Data[[#This Row],[Invoice (Year+Month)]],2)</f>
        <v>01</v>
      </c>
      <c r="D621" t="s">
        <v>56</v>
      </c>
      <c r="E621">
        <v>3013867</v>
      </c>
      <c r="F621" t="s">
        <v>17</v>
      </c>
      <c r="G621" t="s">
        <v>29</v>
      </c>
      <c r="H621" t="s">
        <v>30</v>
      </c>
      <c r="I621">
        <v>1554012</v>
      </c>
      <c r="J621">
        <v>2</v>
      </c>
      <c r="K621" s="1">
        <v>32.119999999999997</v>
      </c>
      <c r="L621" s="1">
        <v>28.16</v>
      </c>
      <c r="M621" s="1">
        <f>All_Data[[#This Row],[EUR Sales Amount]]-All_Data[[#This Row],[EUR Cost Amount]]</f>
        <v>3.9599999999999973</v>
      </c>
      <c r="N621">
        <f>IF(All_Data[[#This Row],[Order Line Quantity]]&lt;0,1,0)</f>
        <v>0</v>
      </c>
      <c r="O621" s="1" t="str">
        <f>All_Data[[#This Row],[Tier2 Description]]&amp;All_Data[[#This Row],[Order No]]</f>
        <v>AUDIO1554012</v>
      </c>
    </row>
    <row r="622" spans="1:15" x14ac:dyDescent="0.35">
      <c r="A622">
        <v>202001</v>
      </c>
      <c r="B622" t="str">
        <f>LEFT(All_Data[[#This Row],[Invoice (Year+Month)]],4)</f>
        <v>2020</v>
      </c>
      <c r="C622" t="str">
        <f>RIGHT(All_Data[[#This Row],[Invoice (Year+Month)]],2)</f>
        <v>01</v>
      </c>
      <c r="D622" t="s">
        <v>56</v>
      </c>
      <c r="E622">
        <v>3013867</v>
      </c>
      <c r="F622" t="s">
        <v>17</v>
      </c>
      <c r="G622" t="s">
        <v>29</v>
      </c>
      <c r="H622" t="s">
        <v>31</v>
      </c>
      <c r="I622">
        <v>1554012</v>
      </c>
      <c r="J622">
        <v>4</v>
      </c>
      <c r="K622" s="1">
        <v>57.08</v>
      </c>
      <c r="L622" s="1">
        <v>49.64</v>
      </c>
      <c r="M622" s="1">
        <f>All_Data[[#This Row],[EUR Sales Amount]]-All_Data[[#This Row],[EUR Cost Amount]]</f>
        <v>7.4399999999999977</v>
      </c>
      <c r="N622">
        <f>IF(All_Data[[#This Row],[Order Line Quantity]]&lt;0,1,0)</f>
        <v>0</v>
      </c>
      <c r="O622" s="1" t="str">
        <f>All_Data[[#This Row],[Tier2 Description]]&amp;All_Data[[#This Row],[Order No]]</f>
        <v>POWER1554012</v>
      </c>
    </row>
    <row r="623" spans="1:15" x14ac:dyDescent="0.35">
      <c r="A623">
        <v>202001</v>
      </c>
      <c r="B623" t="str">
        <f>LEFT(All_Data[[#This Row],[Invoice (Year+Month)]],4)</f>
        <v>2020</v>
      </c>
      <c r="C623" t="str">
        <f>RIGHT(All_Data[[#This Row],[Invoice (Year+Month)]],2)</f>
        <v>01</v>
      </c>
      <c r="D623" t="s">
        <v>56</v>
      </c>
      <c r="E623">
        <v>3013872</v>
      </c>
      <c r="F623" t="s">
        <v>10</v>
      </c>
      <c r="G623" t="s">
        <v>11</v>
      </c>
      <c r="H623" t="s">
        <v>38</v>
      </c>
      <c r="I623">
        <v>1553169</v>
      </c>
      <c r="J623">
        <v>1000</v>
      </c>
      <c r="K623" s="1">
        <v>380</v>
      </c>
      <c r="L623" s="1">
        <v>229.04</v>
      </c>
      <c r="M623" s="1">
        <f>All_Data[[#This Row],[EUR Sales Amount]]-All_Data[[#This Row],[EUR Cost Amount]]</f>
        <v>150.96</v>
      </c>
      <c r="N623">
        <f>IF(All_Data[[#This Row],[Order Line Quantity]]&lt;0,1,0)</f>
        <v>0</v>
      </c>
      <c r="O623" s="1" t="str">
        <f>All_Data[[#This Row],[Tier2 Description]]&amp;All_Data[[#This Row],[Order No]]</f>
        <v>BACKPACKS1553169</v>
      </c>
    </row>
    <row r="624" spans="1:15" x14ac:dyDescent="0.35">
      <c r="A624">
        <v>202001</v>
      </c>
      <c r="B624" t="str">
        <f>LEFT(All_Data[[#This Row],[Invoice (Year+Month)]],4)</f>
        <v>2020</v>
      </c>
      <c r="C624" t="str">
        <f>RIGHT(All_Data[[#This Row],[Invoice (Year+Month)]],2)</f>
        <v>01</v>
      </c>
      <c r="D624" t="s">
        <v>56</v>
      </c>
      <c r="E624">
        <v>3013872</v>
      </c>
      <c r="F624" t="s">
        <v>10</v>
      </c>
      <c r="G624" t="s">
        <v>13</v>
      </c>
      <c r="H624" t="s">
        <v>41</v>
      </c>
      <c r="I624">
        <v>1554503</v>
      </c>
      <c r="J624">
        <v>140</v>
      </c>
      <c r="K624" s="1">
        <v>81.2</v>
      </c>
      <c r="L624" s="1">
        <v>54.16</v>
      </c>
      <c r="M624" s="1">
        <f>All_Data[[#This Row],[EUR Sales Amount]]-All_Data[[#This Row],[EUR Cost Amount]]</f>
        <v>27.040000000000006</v>
      </c>
      <c r="N624">
        <f>IF(All_Data[[#This Row],[Order Line Quantity]]&lt;0,1,0)</f>
        <v>0</v>
      </c>
      <c r="O624" s="1" t="str">
        <f>All_Data[[#This Row],[Tier2 Description]]&amp;All_Data[[#This Row],[Order No]]</f>
        <v>KEYCHAINS1554503</v>
      </c>
    </row>
    <row r="625" spans="1:15" x14ac:dyDescent="0.35">
      <c r="A625">
        <v>202001</v>
      </c>
      <c r="B625" t="str">
        <f>LEFT(All_Data[[#This Row],[Invoice (Year+Month)]],4)</f>
        <v>2020</v>
      </c>
      <c r="C625" t="str">
        <f>RIGHT(All_Data[[#This Row],[Invoice (Year+Month)]],2)</f>
        <v>01</v>
      </c>
      <c r="D625" t="s">
        <v>56</v>
      </c>
      <c r="E625">
        <v>3013872</v>
      </c>
      <c r="F625" t="s">
        <v>10</v>
      </c>
      <c r="G625" t="s">
        <v>13</v>
      </c>
      <c r="H625" t="s">
        <v>16</v>
      </c>
      <c r="I625">
        <v>1553169</v>
      </c>
      <c r="J625">
        <v>200</v>
      </c>
      <c r="K625" s="1">
        <v>154</v>
      </c>
      <c r="L625" s="1">
        <v>91.32</v>
      </c>
      <c r="M625" s="1">
        <f>All_Data[[#This Row],[EUR Sales Amount]]-All_Data[[#This Row],[EUR Cost Amount]]</f>
        <v>62.680000000000007</v>
      </c>
      <c r="N625">
        <f>IF(All_Data[[#This Row],[Order Line Quantity]]&lt;0,1,0)</f>
        <v>0</v>
      </c>
      <c r="O625" s="1" t="str">
        <f>All_Data[[#This Row],[Tier2 Description]]&amp;All_Data[[#This Row],[Order No]]</f>
        <v>WRITING1553169</v>
      </c>
    </row>
    <row r="626" spans="1:15" x14ac:dyDescent="0.35">
      <c r="A626">
        <v>202001</v>
      </c>
      <c r="B626" t="str">
        <f>LEFT(All_Data[[#This Row],[Invoice (Year+Month)]],4)</f>
        <v>2020</v>
      </c>
      <c r="C626" t="str">
        <f>RIGHT(All_Data[[#This Row],[Invoice (Year+Month)]],2)</f>
        <v>01</v>
      </c>
      <c r="D626" t="s">
        <v>56</v>
      </c>
      <c r="E626">
        <v>3013873</v>
      </c>
      <c r="F626" t="s">
        <v>10</v>
      </c>
      <c r="G626" t="s">
        <v>32</v>
      </c>
      <c r="H626" t="s">
        <v>51</v>
      </c>
      <c r="I626">
        <v>1553979</v>
      </c>
      <c r="J626">
        <v>2</v>
      </c>
      <c r="K626" s="1">
        <v>20.98</v>
      </c>
      <c r="L626" s="1">
        <v>7.76</v>
      </c>
      <c r="M626" s="1">
        <f>All_Data[[#This Row],[EUR Sales Amount]]-All_Data[[#This Row],[EUR Cost Amount]]</f>
        <v>13.22</v>
      </c>
      <c r="N626">
        <f>IF(All_Data[[#This Row],[Order Line Quantity]]&lt;0,1,0)</f>
        <v>0</v>
      </c>
      <c r="O626" s="1" t="str">
        <f>All_Data[[#This Row],[Tier2 Description]]&amp;All_Data[[#This Row],[Order No]]</f>
        <v>MUGS &amp; TUMBLERS1553979</v>
      </c>
    </row>
    <row r="627" spans="1:15" x14ac:dyDescent="0.35">
      <c r="A627">
        <v>202001</v>
      </c>
      <c r="B627" t="str">
        <f>LEFT(All_Data[[#This Row],[Invoice (Year+Month)]],4)</f>
        <v>2020</v>
      </c>
      <c r="C627" t="str">
        <f>RIGHT(All_Data[[#This Row],[Invoice (Year+Month)]],2)</f>
        <v>01</v>
      </c>
      <c r="D627" t="s">
        <v>56</v>
      </c>
      <c r="E627">
        <v>3013873</v>
      </c>
      <c r="F627" t="s">
        <v>10</v>
      </c>
      <c r="G627" t="s">
        <v>13</v>
      </c>
      <c r="H627" t="s">
        <v>34</v>
      </c>
      <c r="I627">
        <v>1553292</v>
      </c>
      <c r="J627">
        <v>4</v>
      </c>
      <c r="K627" s="1">
        <v>9.16</v>
      </c>
      <c r="L627" s="1">
        <v>3.4</v>
      </c>
      <c r="M627" s="1">
        <f>All_Data[[#This Row],[EUR Sales Amount]]-All_Data[[#This Row],[EUR Cost Amount]]</f>
        <v>5.76</v>
      </c>
      <c r="N627">
        <f>IF(All_Data[[#This Row],[Order Line Quantity]]&lt;0,1,0)</f>
        <v>0</v>
      </c>
      <c r="O627" s="1" t="str">
        <f>All_Data[[#This Row],[Tier2 Description]]&amp;All_Data[[#This Row],[Order No]]</f>
        <v>STATIONERY1553292</v>
      </c>
    </row>
    <row r="628" spans="1:15" x14ac:dyDescent="0.35">
      <c r="A628">
        <v>202001</v>
      </c>
      <c r="B628" t="str">
        <f>LEFT(All_Data[[#This Row],[Invoice (Year+Month)]],4)</f>
        <v>2020</v>
      </c>
      <c r="C628" t="str">
        <f>RIGHT(All_Data[[#This Row],[Invoice (Year+Month)]],2)</f>
        <v>01</v>
      </c>
      <c r="D628" t="s">
        <v>56</v>
      </c>
      <c r="E628">
        <v>3013873</v>
      </c>
      <c r="F628" t="s">
        <v>10</v>
      </c>
      <c r="G628" t="s">
        <v>26</v>
      </c>
      <c r="H628" t="s">
        <v>28</v>
      </c>
      <c r="I628">
        <v>1552476</v>
      </c>
      <c r="J628">
        <v>2</v>
      </c>
      <c r="K628" s="1">
        <v>1.68</v>
      </c>
      <c r="L628" s="1">
        <v>0.52</v>
      </c>
      <c r="M628" s="1">
        <f>All_Data[[#This Row],[EUR Sales Amount]]-All_Data[[#This Row],[EUR Cost Amount]]</f>
        <v>1.1599999999999999</v>
      </c>
      <c r="N628">
        <f>IF(All_Data[[#This Row],[Order Line Quantity]]&lt;0,1,0)</f>
        <v>0</v>
      </c>
      <c r="O628" s="1" t="str">
        <f>All_Data[[#This Row],[Tier2 Description]]&amp;All_Data[[#This Row],[Order No]]</f>
        <v>HOUSEWARES1552476</v>
      </c>
    </row>
    <row r="629" spans="1:15" x14ac:dyDescent="0.35">
      <c r="A629">
        <v>202001</v>
      </c>
      <c r="B629" t="str">
        <f>LEFT(All_Data[[#This Row],[Invoice (Year+Month)]],4)</f>
        <v>2020</v>
      </c>
      <c r="C629" t="str">
        <f>RIGHT(All_Data[[#This Row],[Invoice (Year+Month)]],2)</f>
        <v>01</v>
      </c>
      <c r="D629" t="s">
        <v>56</v>
      </c>
      <c r="E629">
        <v>3013873</v>
      </c>
      <c r="F629" t="s">
        <v>10</v>
      </c>
      <c r="G629" t="s">
        <v>29</v>
      </c>
      <c r="H629" t="s">
        <v>52</v>
      </c>
      <c r="I629">
        <v>1550014</v>
      </c>
      <c r="J629">
        <v>1400</v>
      </c>
      <c r="K629" s="1">
        <v>1820</v>
      </c>
      <c r="L629" s="1">
        <v>771.34</v>
      </c>
      <c r="M629" s="1">
        <f>All_Data[[#This Row],[EUR Sales Amount]]-All_Data[[#This Row],[EUR Cost Amount]]</f>
        <v>1048.6599999999999</v>
      </c>
      <c r="N629">
        <f>IF(All_Data[[#This Row],[Order Line Quantity]]&lt;0,1,0)</f>
        <v>0</v>
      </c>
      <c r="O629" s="1" t="str">
        <f>All_Data[[#This Row],[Tier2 Description]]&amp;All_Data[[#This Row],[Order No]]</f>
        <v>GENERAL TECH1550014</v>
      </c>
    </row>
    <row r="630" spans="1:15" x14ac:dyDescent="0.35">
      <c r="A630">
        <v>202001</v>
      </c>
      <c r="B630" t="str">
        <f>LEFT(All_Data[[#This Row],[Invoice (Year+Month)]],4)</f>
        <v>2020</v>
      </c>
      <c r="C630" t="str">
        <f>RIGHT(All_Data[[#This Row],[Invoice (Year+Month)]],2)</f>
        <v>01</v>
      </c>
      <c r="D630" t="s">
        <v>56</v>
      </c>
      <c r="E630">
        <v>3013877</v>
      </c>
      <c r="F630" t="s">
        <v>17</v>
      </c>
      <c r="G630" t="s">
        <v>11</v>
      </c>
      <c r="H630" t="s">
        <v>38</v>
      </c>
      <c r="I630">
        <v>1553391</v>
      </c>
      <c r="J630">
        <v>160</v>
      </c>
      <c r="K630" s="1">
        <v>6795.2</v>
      </c>
      <c r="L630" s="1">
        <v>2914.08</v>
      </c>
      <c r="M630" s="1">
        <f>All_Data[[#This Row],[EUR Sales Amount]]-All_Data[[#This Row],[EUR Cost Amount]]</f>
        <v>3881.12</v>
      </c>
      <c r="N630">
        <f>IF(All_Data[[#This Row],[Order Line Quantity]]&lt;0,1,0)</f>
        <v>0</v>
      </c>
      <c r="O630" s="1" t="str">
        <f>All_Data[[#This Row],[Tier2 Description]]&amp;All_Data[[#This Row],[Order No]]</f>
        <v>BACKPACKS1553391</v>
      </c>
    </row>
    <row r="631" spans="1:15" x14ac:dyDescent="0.35">
      <c r="A631">
        <v>202001</v>
      </c>
      <c r="B631" t="str">
        <f>LEFT(All_Data[[#This Row],[Invoice (Year+Month)]],4)</f>
        <v>2020</v>
      </c>
      <c r="C631" t="str">
        <f>RIGHT(All_Data[[#This Row],[Invoice (Year+Month)]],2)</f>
        <v>01</v>
      </c>
      <c r="D631" t="s">
        <v>56</v>
      </c>
      <c r="E631">
        <v>3013877</v>
      </c>
      <c r="F631" t="s">
        <v>17</v>
      </c>
      <c r="G631" t="s">
        <v>11</v>
      </c>
      <c r="H631" t="s">
        <v>12</v>
      </c>
      <c r="I631">
        <v>1552959</v>
      </c>
      <c r="J631">
        <v>560</v>
      </c>
      <c r="K631" s="1">
        <v>2794.4</v>
      </c>
      <c r="L631" s="1">
        <v>1035.76</v>
      </c>
      <c r="M631" s="1">
        <f>All_Data[[#This Row],[EUR Sales Amount]]-All_Data[[#This Row],[EUR Cost Amount]]</f>
        <v>1758.64</v>
      </c>
      <c r="N631">
        <f>IF(All_Data[[#This Row],[Order Line Quantity]]&lt;0,1,0)</f>
        <v>0</v>
      </c>
      <c r="O631" s="1" t="str">
        <f>All_Data[[#This Row],[Tier2 Description]]&amp;All_Data[[#This Row],[Order No]]</f>
        <v>BUSINESS CASES1552959</v>
      </c>
    </row>
    <row r="632" spans="1:15" x14ac:dyDescent="0.35">
      <c r="A632">
        <v>202001</v>
      </c>
      <c r="B632" t="str">
        <f>LEFT(All_Data[[#This Row],[Invoice (Year+Month)]],4)</f>
        <v>2020</v>
      </c>
      <c r="C632" t="str">
        <f>RIGHT(All_Data[[#This Row],[Invoice (Year+Month)]],2)</f>
        <v>01</v>
      </c>
      <c r="D632" t="s">
        <v>56</v>
      </c>
      <c r="E632">
        <v>3013877</v>
      </c>
      <c r="F632" t="s">
        <v>17</v>
      </c>
      <c r="G632" t="s">
        <v>13</v>
      </c>
      <c r="H632" t="s">
        <v>37</v>
      </c>
      <c r="I632">
        <v>1552443</v>
      </c>
      <c r="J632">
        <v>1500</v>
      </c>
      <c r="K632" s="1">
        <v>570</v>
      </c>
      <c r="L632" s="1">
        <v>375</v>
      </c>
      <c r="M632" s="1">
        <f>All_Data[[#This Row],[EUR Sales Amount]]-All_Data[[#This Row],[EUR Cost Amount]]</f>
        <v>195</v>
      </c>
      <c r="N632">
        <f>IF(All_Data[[#This Row],[Order Line Quantity]]&lt;0,1,0)</f>
        <v>0</v>
      </c>
      <c r="O632" s="1" t="str">
        <f>All_Data[[#This Row],[Tier2 Description]]&amp;All_Data[[#This Row],[Order No]]</f>
        <v>GENERAL1552443</v>
      </c>
    </row>
    <row r="633" spans="1:15" x14ac:dyDescent="0.35">
      <c r="A633">
        <v>202001</v>
      </c>
      <c r="B633" t="str">
        <f>LEFT(All_Data[[#This Row],[Invoice (Year+Month)]],4)</f>
        <v>2020</v>
      </c>
      <c r="C633" t="str">
        <f>RIGHT(All_Data[[#This Row],[Invoice (Year+Month)]],2)</f>
        <v>01</v>
      </c>
      <c r="D633" t="s">
        <v>56</v>
      </c>
      <c r="E633">
        <v>3013877</v>
      </c>
      <c r="F633" t="s">
        <v>17</v>
      </c>
      <c r="G633" t="s">
        <v>13</v>
      </c>
      <c r="H633" t="s">
        <v>37</v>
      </c>
      <c r="I633">
        <v>1552463</v>
      </c>
      <c r="J633">
        <v>5000</v>
      </c>
      <c r="K633" s="1">
        <v>950</v>
      </c>
      <c r="L633" s="1">
        <v>700</v>
      </c>
      <c r="M633" s="1">
        <f>All_Data[[#This Row],[EUR Sales Amount]]-All_Data[[#This Row],[EUR Cost Amount]]</f>
        <v>250</v>
      </c>
      <c r="N633">
        <f>IF(All_Data[[#This Row],[Order Line Quantity]]&lt;0,1,0)</f>
        <v>0</v>
      </c>
      <c r="O633" s="1" t="str">
        <f>All_Data[[#This Row],[Tier2 Description]]&amp;All_Data[[#This Row],[Order No]]</f>
        <v>GENERAL1552463</v>
      </c>
    </row>
    <row r="634" spans="1:15" x14ac:dyDescent="0.35">
      <c r="A634">
        <v>202001</v>
      </c>
      <c r="B634" t="str">
        <f>LEFT(All_Data[[#This Row],[Invoice (Year+Month)]],4)</f>
        <v>2020</v>
      </c>
      <c r="C634" t="str">
        <f>RIGHT(All_Data[[#This Row],[Invoice (Year+Month)]],2)</f>
        <v>01</v>
      </c>
      <c r="D634" t="s">
        <v>56</v>
      </c>
      <c r="E634">
        <v>3013877</v>
      </c>
      <c r="F634" t="s">
        <v>17</v>
      </c>
      <c r="G634" t="s">
        <v>13</v>
      </c>
      <c r="H634" t="s">
        <v>37</v>
      </c>
      <c r="I634">
        <v>1552911</v>
      </c>
      <c r="J634">
        <v>9000</v>
      </c>
      <c r="K634" s="1">
        <v>2880</v>
      </c>
      <c r="L634" s="1">
        <v>2610</v>
      </c>
      <c r="M634" s="1">
        <f>All_Data[[#This Row],[EUR Sales Amount]]-All_Data[[#This Row],[EUR Cost Amount]]</f>
        <v>270</v>
      </c>
      <c r="N634">
        <f>IF(All_Data[[#This Row],[Order Line Quantity]]&lt;0,1,0)</f>
        <v>0</v>
      </c>
      <c r="O634" s="1" t="str">
        <f>All_Data[[#This Row],[Tier2 Description]]&amp;All_Data[[#This Row],[Order No]]</f>
        <v>GENERAL1552911</v>
      </c>
    </row>
    <row r="635" spans="1:15" x14ac:dyDescent="0.35">
      <c r="A635">
        <v>202001</v>
      </c>
      <c r="B635" t="str">
        <f>LEFT(All_Data[[#This Row],[Invoice (Year+Month)]],4)</f>
        <v>2020</v>
      </c>
      <c r="C635" t="str">
        <f>RIGHT(All_Data[[#This Row],[Invoice (Year+Month)]],2)</f>
        <v>01</v>
      </c>
      <c r="D635" t="s">
        <v>56</v>
      </c>
      <c r="E635">
        <v>3013877</v>
      </c>
      <c r="F635" t="s">
        <v>17</v>
      </c>
      <c r="G635" t="s">
        <v>13</v>
      </c>
      <c r="H635" t="s">
        <v>37</v>
      </c>
      <c r="I635">
        <v>1552913</v>
      </c>
      <c r="J635">
        <v>2000</v>
      </c>
      <c r="K635" s="1">
        <v>1100</v>
      </c>
      <c r="L635" s="1">
        <v>1120</v>
      </c>
      <c r="M635" s="1">
        <f>All_Data[[#This Row],[EUR Sales Amount]]-All_Data[[#This Row],[EUR Cost Amount]]</f>
        <v>-20</v>
      </c>
      <c r="N635">
        <f>IF(All_Data[[#This Row],[Order Line Quantity]]&lt;0,1,0)</f>
        <v>0</v>
      </c>
      <c r="O635" s="1" t="str">
        <f>All_Data[[#This Row],[Tier2 Description]]&amp;All_Data[[#This Row],[Order No]]</f>
        <v>GENERAL1552913</v>
      </c>
    </row>
    <row r="636" spans="1:15" x14ac:dyDescent="0.35">
      <c r="A636">
        <v>202001</v>
      </c>
      <c r="B636" t="str">
        <f>LEFT(All_Data[[#This Row],[Invoice (Year+Month)]],4)</f>
        <v>2020</v>
      </c>
      <c r="C636" t="str">
        <f>RIGHT(All_Data[[#This Row],[Invoice (Year+Month)]],2)</f>
        <v>01</v>
      </c>
      <c r="D636" t="s">
        <v>56</v>
      </c>
      <c r="E636">
        <v>3013877</v>
      </c>
      <c r="F636" t="s">
        <v>17</v>
      </c>
      <c r="G636" t="s">
        <v>13</v>
      </c>
      <c r="H636" t="s">
        <v>37</v>
      </c>
      <c r="I636">
        <v>1552920</v>
      </c>
      <c r="J636">
        <v>500</v>
      </c>
      <c r="K636" s="1">
        <v>195</v>
      </c>
      <c r="L636" s="1">
        <v>175</v>
      </c>
      <c r="M636" s="1">
        <f>All_Data[[#This Row],[EUR Sales Amount]]-All_Data[[#This Row],[EUR Cost Amount]]</f>
        <v>20</v>
      </c>
      <c r="N636">
        <f>IF(All_Data[[#This Row],[Order Line Quantity]]&lt;0,1,0)</f>
        <v>0</v>
      </c>
      <c r="O636" s="1" t="str">
        <f>All_Data[[#This Row],[Tier2 Description]]&amp;All_Data[[#This Row],[Order No]]</f>
        <v>GENERAL1552920</v>
      </c>
    </row>
    <row r="637" spans="1:15" x14ac:dyDescent="0.35">
      <c r="A637">
        <v>202001</v>
      </c>
      <c r="B637" t="str">
        <f>LEFT(All_Data[[#This Row],[Invoice (Year+Month)]],4)</f>
        <v>2020</v>
      </c>
      <c r="C637" t="str">
        <f>RIGHT(All_Data[[#This Row],[Invoice (Year+Month)]],2)</f>
        <v>01</v>
      </c>
      <c r="D637" t="s">
        <v>56</v>
      </c>
      <c r="E637">
        <v>3013877</v>
      </c>
      <c r="F637" t="s">
        <v>17</v>
      </c>
      <c r="G637" t="s">
        <v>13</v>
      </c>
      <c r="H637" t="s">
        <v>37</v>
      </c>
      <c r="I637">
        <v>1553902</v>
      </c>
      <c r="J637">
        <v>500</v>
      </c>
      <c r="K637" s="1">
        <v>210</v>
      </c>
      <c r="L637" s="1">
        <v>190</v>
      </c>
      <c r="M637" s="1">
        <f>All_Data[[#This Row],[EUR Sales Amount]]-All_Data[[#This Row],[EUR Cost Amount]]</f>
        <v>20</v>
      </c>
      <c r="N637">
        <f>IF(All_Data[[#This Row],[Order Line Quantity]]&lt;0,1,0)</f>
        <v>0</v>
      </c>
      <c r="O637" s="1" t="str">
        <f>All_Data[[#This Row],[Tier2 Description]]&amp;All_Data[[#This Row],[Order No]]</f>
        <v>GENERAL1553902</v>
      </c>
    </row>
    <row r="638" spans="1:15" x14ac:dyDescent="0.35">
      <c r="A638">
        <v>202001</v>
      </c>
      <c r="B638" t="str">
        <f>LEFT(All_Data[[#This Row],[Invoice (Year+Month)]],4)</f>
        <v>2020</v>
      </c>
      <c r="C638" t="str">
        <f>RIGHT(All_Data[[#This Row],[Invoice (Year+Month)]],2)</f>
        <v>01</v>
      </c>
      <c r="D638" t="s">
        <v>56</v>
      </c>
      <c r="E638">
        <v>3013884</v>
      </c>
      <c r="F638" t="s">
        <v>17</v>
      </c>
      <c r="G638" t="s">
        <v>11</v>
      </c>
      <c r="H638" t="s">
        <v>39</v>
      </c>
      <c r="I638">
        <v>1552845</v>
      </c>
      <c r="J638">
        <v>400</v>
      </c>
      <c r="K638" s="1">
        <v>1784</v>
      </c>
      <c r="L638" s="1">
        <v>714.38</v>
      </c>
      <c r="M638" s="1">
        <f>All_Data[[#This Row],[EUR Sales Amount]]-All_Data[[#This Row],[EUR Cost Amount]]</f>
        <v>1069.6199999999999</v>
      </c>
      <c r="N638">
        <f>IF(All_Data[[#This Row],[Order Line Quantity]]&lt;0,1,0)</f>
        <v>0</v>
      </c>
      <c r="O638" s="1" t="str">
        <f>All_Data[[#This Row],[Tier2 Description]]&amp;All_Data[[#This Row],[Order No]]</f>
        <v>COOLERS1552845</v>
      </c>
    </row>
    <row r="639" spans="1:15" x14ac:dyDescent="0.35">
      <c r="A639">
        <v>202001</v>
      </c>
      <c r="B639" t="str">
        <f>LEFT(All_Data[[#This Row],[Invoice (Year+Month)]],4)</f>
        <v>2020</v>
      </c>
      <c r="C639" t="str">
        <f>RIGHT(All_Data[[#This Row],[Invoice (Year+Month)]],2)</f>
        <v>01</v>
      </c>
      <c r="D639" t="s">
        <v>56</v>
      </c>
      <c r="E639">
        <v>3013884</v>
      </c>
      <c r="F639" t="s">
        <v>17</v>
      </c>
      <c r="G639" t="s">
        <v>32</v>
      </c>
      <c r="H639" t="s">
        <v>33</v>
      </c>
      <c r="I639">
        <v>1553412</v>
      </c>
      <c r="J639">
        <v>30</v>
      </c>
      <c r="K639" s="1">
        <v>249.3</v>
      </c>
      <c r="L639" s="1">
        <v>83.08</v>
      </c>
      <c r="M639" s="1">
        <f>All_Data[[#This Row],[EUR Sales Amount]]-All_Data[[#This Row],[EUR Cost Amount]]</f>
        <v>166.22000000000003</v>
      </c>
      <c r="N639">
        <f>IF(All_Data[[#This Row],[Order Line Quantity]]&lt;0,1,0)</f>
        <v>0</v>
      </c>
      <c r="O639" s="1" t="str">
        <f>All_Data[[#This Row],[Tier2 Description]]&amp;All_Data[[#This Row],[Order No]]</f>
        <v>SPORT BOTTLES1553412</v>
      </c>
    </row>
    <row r="640" spans="1:15" x14ac:dyDescent="0.35">
      <c r="A640">
        <v>202001</v>
      </c>
      <c r="B640" t="str">
        <f>LEFT(All_Data[[#This Row],[Invoice (Year+Month)]],4)</f>
        <v>2020</v>
      </c>
      <c r="C640" t="str">
        <f>RIGHT(All_Data[[#This Row],[Invoice (Year+Month)]],2)</f>
        <v>01</v>
      </c>
      <c r="D640" t="s">
        <v>56</v>
      </c>
      <c r="E640">
        <v>3013886</v>
      </c>
      <c r="F640" t="s">
        <v>17</v>
      </c>
      <c r="G640" t="s">
        <v>11</v>
      </c>
      <c r="H640" t="s">
        <v>38</v>
      </c>
      <c r="I640">
        <v>1553188</v>
      </c>
      <c r="J640">
        <v>10480</v>
      </c>
      <c r="K640" s="1">
        <v>17501.599999999999</v>
      </c>
      <c r="L640" s="1">
        <v>8283.2800000000007</v>
      </c>
      <c r="M640" s="1">
        <f>All_Data[[#This Row],[EUR Sales Amount]]-All_Data[[#This Row],[EUR Cost Amount]]</f>
        <v>9218.3199999999979</v>
      </c>
      <c r="N640">
        <f>IF(All_Data[[#This Row],[Order Line Quantity]]&lt;0,1,0)</f>
        <v>0</v>
      </c>
      <c r="O640" s="1" t="str">
        <f>All_Data[[#This Row],[Tier2 Description]]&amp;All_Data[[#This Row],[Order No]]</f>
        <v>BACKPACKS1553188</v>
      </c>
    </row>
    <row r="641" spans="1:15" x14ac:dyDescent="0.35">
      <c r="A641">
        <v>202001</v>
      </c>
      <c r="B641" t="str">
        <f>LEFT(All_Data[[#This Row],[Invoice (Year+Month)]],4)</f>
        <v>2020</v>
      </c>
      <c r="C641" t="str">
        <f>RIGHT(All_Data[[#This Row],[Invoice (Year+Month)]],2)</f>
        <v>01</v>
      </c>
      <c r="D641" t="s">
        <v>56</v>
      </c>
      <c r="E641">
        <v>3013886</v>
      </c>
      <c r="F641" t="s">
        <v>17</v>
      </c>
      <c r="G641" t="s">
        <v>26</v>
      </c>
      <c r="H641" t="s">
        <v>28</v>
      </c>
      <c r="I641">
        <v>1553432</v>
      </c>
      <c r="J641">
        <v>8</v>
      </c>
      <c r="K641" s="1">
        <v>2.16</v>
      </c>
      <c r="L641" s="1">
        <v>0.78</v>
      </c>
      <c r="M641" s="1">
        <f>All_Data[[#This Row],[EUR Sales Amount]]-All_Data[[#This Row],[EUR Cost Amount]]</f>
        <v>1.3800000000000001</v>
      </c>
      <c r="N641">
        <f>IF(All_Data[[#This Row],[Order Line Quantity]]&lt;0,1,0)</f>
        <v>0</v>
      </c>
      <c r="O641" s="1" t="str">
        <f>All_Data[[#This Row],[Tier2 Description]]&amp;All_Data[[#This Row],[Order No]]</f>
        <v>HOUSEWARES1553432</v>
      </c>
    </row>
    <row r="642" spans="1:15" x14ac:dyDescent="0.35">
      <c r="A642">
        <v>202001</v>
      </c>
      <c r="B642" t="str">
        <f>LEFT(All_Data[[#This Row],[Invoice (Year+Month)]],4)</f>
        <v>2020</v>
      </c>
      <c r="C642" t="str">
        <f>RIGHT(All_Data[[#This Row],[Invoice (Year+Month)]],2)</f>
        <v>01</v>
      </c>
      <c r="D642" t="s">
        <v>56</v>
      </c>
      <c r="E642">
        <v>3013886</v>
      </c>
      <c r="F642" t="s">
        <v>17</v>
      </c>
      <c r="G642" t="s">
        <v>29</v>
      </c>
      <c r="H642" t="s">
        <v>31</v>
      </c>
      <c r="I642">
        <v>1553210</v>
      </c>
      <c r="J642">
        <v>50</v>
      </c>
      <c r="K642" s="1">
        <v>474.5</v>
      </c>
      <c r="L642" s="1">
        <v>252.78</v>
      </c>
      <c r="M642" s="1">
        <f>All_Data[[#This Row],[EUR Sales Amount]]-All_Data[[#This Row],[EUR Cost Amount]]</f>
        <v>221.72</v>
      </c>
      <c r="N642">
        <f>IF(All_Data[[#This Row],[Order Line Quantity]]&lt;0,1,0)</f>
        <v>0</v>
      </c>
      <c r="O642" s="1" t="str">
        <f>All_Data[[#This Row],[Tier2 Description]]&amp;All_Data[[#This Row],[Order No]]</f>
        <v>POWER1553210</v>
      </c>
    </row>
    <row r="643" spans="1:15" x14ac:dyDescent="0.35">
      <c r="A643">
        <v>202001</v>
      </c>
      <c r="B643" t="str">
        <f>LEFT(All_Data[[#This Row],[Invoice (Year+Month)]],4)</f>
        <v>2020</v>
      </c>
      <c r="C643" t="str">
        <f>RIGHT(All_Data[[#This Row],[Invoice (Year+Month)]],2)</f>
        <v>01</v>
      </c>
      <c r="D643" t="s">
        <v>56</v>
      </c>
      <c r="E643">
        <v>3013889</v>
      </c>
      <c r="F643" t="s">
        <v>10</v>
      </c>
      <c r="G643" t="s">
        <v>13</v>
      </c>
      <c r="H643" t="s">
        <v>16</v>
      </c>
      <c r="I643">
        <v>1552409</v>
      </c>
      <c r="J643">
        <v>2000</v>
      </c>
      <c r="K643" s="1">
        <v>240</v>
      </c>
      <c r="L643" s="1">
        <v>185.8</v>
      </c>
      <c r="M643" s="1">
        <f>All_Data[[#This Row],[EUR Sales Amount]]-All_Data[[#This Row],[EUR Cost Amount]]</f>
        <v>54.199999999999989</v>
      </c>
      <c r="N643">
        <f>IF(All_Data[[#This Row],[Order Line Quantity]]&lt;0,1,0)</f>
        <v>0</v>
      </c>
      <c r="O643" s="1" t="str">
        <f>All_Data[[#This Row],[Tier2 Description]]&amp;All_Data[[#This Row],[Order No]]</f>
        <v>WRITING1552409</v>
      </c>
    </row>
    <row r="644" spans="1:15" x14ac:dyDescent="0.35">
      <c r="A644">
        <v>202001</v>
      </c>
      <c r="B644" t="str">
        <f>LEFT(All_Data[[#This Row],[Invoice (Year+Month)]],4)</f>
        <v>2020</v>
      </c>
      <c r="C644" t="str">
        <f>RIGHT(All_Data[[#This Row],[Invoice (Year+Month)]],2)</f>
        <v>01</v>
      </c>
      <c r="D644" t="s">
        <v>56</v>
      </c>
      <c r="E644">
        <v>3013889</v>
      </c>
      <c r="F644" t="s">
        <v>10</v>
      </c>
      <c r="G644" t="s">
        <v>13</v>
      </c>
      <c r="H644" t="s">
        <v>16</v>
      </c>
      <c r="I644">
        <v>1553109</v>
      </c>
      <c r="J644">
        <v>2000</v>
      </c>
      <c r="K644" s="1">
        <v>240</v>
      </c>
      <c r="L644" s="1">
        <v>168.92</v>
      </c>
      <c r="M644" s="1">
        <f>All_Data[[#This Row],[EUR Sales Amount]]-All_Data[[#This Row],[EUR Cost Amount]]</f>
        <v>71.080000000000013</v>
      </c>
      <c r="N644">
        <f>IF(All_Data[[#This Row],[Order Line Quantity]]&lt;0,1,0)</f>
        <v>0</v>
      </c>
      <c r="O644" s="1" t="str">
        <f>All_Data[[#This Row],[Tier2 Description]]&amp;All_Data[[#This Row],[Order No]]</f>
        <v>WRITING1553109</v>
      </c>
    </row>
    <row r="645" spans="1:15" x14ac:dyDescent="0.35">
      <c r="A645">
        <v>202001</v>
      </c>
      <c r="B645" t="str">
        <f>LEFT(All_Data[[#This Row],[Invoice (Year+Month)]],4)</f>
        <v>2020</v>
      </c>
      <c r="C645" t="str">
        <f>RIGHT(All_Data[[#This Row],[Invoice (Year+Month)]],2)</f>
        <v>01</v>
      </c>
      <c r="D645" t="s">
        <v>56</v>
      </c>
      <c r="E645">
        <v>3013889</v>
      </c>
      <c r="F645" t="s">
        <v>10</v>
      </c>
      <c r="G645" t="s">
        <v>22</v>
      </c>
      <c r="H645" t="s">
        <v>35</v>
      </c>
      <c r="I645">
        <v>1552409</v>
      </c>
      <c r="J645">
        <v>2002</v>
      </c>
      <c r="K645" s="1">
        <v>300</v>
      </c>
      <c r="L645" s="1">
        <v>37.880000000000003</v>
      </c>
      <c r="M645" s="1">
        <f>All_Data[[#This Row],[EUR Sales Amount]]-All_Data[[#This Row],[EUR Cost Amount]]</f>
        <v>262.12</v>
      </c>
      <c r="N645">
        <f>IF(All_Data[[#This Row],[Order Line Quantity]]&lt;0,1,0)</f>
        <v>0</v>
      </c>
      <c r="O645" s="1" t="str">
        <f>All_Data[[#This Row],[Tier2 Description]]&amp;All_Data[[#This Row],[Order No]]</f>
        <v>DECORATION CHARGES1552409</v>
      </c>
    </row>
    <row r="646" spans="1:15" x14ac:dyDescent="0.35">
      <c r="A646">
        <v>202001</v>
      </c>
      <c r="B646" t="str">
        <f>LEFT(All_Data[[#This Row],[Invoice (Year+Month)]],4)</f>
        <v>2020</v>
      </c>
      <c r="C646" t="str">
        <f>RIGHT(All_Data[[#This Row],[Invoice (Year+Month)]],2)</f>
        <v>01</v>
      </c>
      <c r="D646" t="s">
        <v>56</v>
      </c>
      <c r="E646">
        <v>3013889</v>
      </c>
      <c r="F646" t="s">
        <v>10</v>
      </c>
      <c r="G646" t="s">
        <v>22</v>
      </c>
      <c r="H646" t="s">
        <v>35</v>
      </c>
      <c r="I646">
        <v>1553109</v>
      </c>
      <c r="J646">
        <v>2002</v>
      </c>
      <c r="K646" s="1">
        <v>300</v>
      </c>
      <c r="L646" s="1">
        <v>37.880000000000003</v>
      </c>
      <c r="M646" s="1">
        <f>All_Data[[#This Row],[EUR Sales Amount]]-All_Data[[#This Row],[EUR Cost Amount]]</f>
        <v>262.12</v>
      </c>
      <c r="N646">
        <f>IF(All_Data[[#This Row],[Order Line Quantity]]&lt;0,1,0)</f>
        <v>0</v>
      </c>
      <c r="O646" s="1" t="str">
        <f>All_Data[[#This Row],[Tier2 Description]]&amp;All_Data[[#This Row],[Order No]]</f>
        <v>DECORATION CHARGES1553109</v>
      </c>
    </row>
    <row r="647" spans="1:15" x14ac:dyDescent="0.35">
      <c r="A647">
        <v>202001</v>
      </c>
      <c r="B647" t="str">
        <f>LEFT(All_Data[[#This Row],[Invoice (Year+Month)]],4)</f>
        <v>2020</v>
      </c>
      <c r="C647" t="str">
        <f>RIGHT(All_Data[[#This Row],[Invoice (Year+Month)]],2)</f>
        <v>01</v>
      </c>
      <c r="D647" t="s">
        <v>56</v>
      </c>
      <c r="E647">
        <v>3013901</v>
      </c>
      <c r="F647" t="s">
        <v>10</v>
      </c>
      <c r="G647" t="s">
        <v>13</v>
      </c>
      <c r="H647" t="s">
        <v>37</v>
      </c>
      <c r="I647">
        <v>1553930</v>
      </c>
      <c r="J647">
        <v>800</v>
      </c>
      <c r="K647" s="1">
        <v>536</v>
      </c>
      <c r="L647" s="1">
        <v>285.8</v>
      </c>
      <c r="M647" s="1">
        <f>All_Data[[#This Row],[EUR Sales Amount]]-All_Data[[#This Row],[EUR Cost Amount]]</f>
        <v>250.2</v>
      </c>
      <c r="N647">
        <f>IF(All_Data[[#This Row],[Order Line Quantity]]&lt;0,1,0)</f>
        <v>0</v>
      </c>
      <c r="O647" s="1" t="str">
        <f>All_Data[[#This Row],[Tier2 Description]]&amp;All_Data[[#This Row],[Order No]]</f>
        <v>GENERAL1553930</v>
      </c>
    </row>
    <row r="648" spans="1:15" x14ac:dyDescent="0.35">
      <c r="A648">
        <v>202001</v>
      </c>
      <c r="B648" t="str">
        <f>LEFT(All_Data[[#This Row],[Invoice (Year+Month)]],4)</f>
        <v>2020</v>
      </c>
      <c r="C648" t="str">
        <f>RIGHT(All_Data[[#This Row],[Invoice (Year+Month)]],2)</f>
        <v>01</v>
      </c>
      <c r="D648" t="s">
        <v>56</v>
      </c>
      <c r="E648">
        <v>3013903</v>
      </c>
      <c r="F648" t="s">
        <v>10</v>
      </c>
      <c r="G648" t="s">
        <v>11</v>
      </c>
      <c r="H648" t="s">
        <v>40</v>
      </c>
      <c r="I648">
        <v>1549757</v>
      </c>
      <c r="J648">
        <v>2</v>
      </c>
      <c r="K648" s="1">
        <v>3.1</v>
      </c>
      <c r="L648" s="1">
        <v>1.78</v>
      </c>
      <c r="M648" s="1">
        <f>All_Data[[#This Row],[EUR Sales Amount]]-All_Data[[#This Row],[EUR Cost Amount]]</f>
        <v>1.32</v>
      </c>
      <c r="N648">
        <f>IF(All_Data[[#This Row],[Order Line Quantity]]&lt;0,1,0)</f>
        <v>0</v>
      </c>
      <c r="O648" s="1" t="str">
        <f>All_Data[[#This Row],[Tier2 Description]]&amp;All_Data[[#This Row],[Order No]]</f>
        <v>TOTES1549757</v>
      </c>
    </row>
    <row r="649" spans="1:15" x14ac:dyDescent="0.35">
      <c r="A649">
        <v>202001</v>
      </c>
      <c r="B649" t="str">
        <f>LEFT(All_Data[[#This Row],[Invoice (Year+Month)]],4)</f>
        <v>2020</v>
      </c>
      <c r="C649" t="str">
        <f>RIGHT(All_Data[[#This Row],[Invoice (Year+Month)]],2)</f>
        <v>01</v>
      </c>
      <c r="D649" t="s">
        <v>56</v>
      </c>
      <c r="E649">
        <v>3013903</v>
      </c>
      <c r="F649" t="s">
        <v>10</v>
      </c>
      <c r="G649" t="s">
        <v>11</v>
      </c>
      <c r="H649" t="s">
        <v>40</v>
      </c>
      <c r="I649">
        <v>1553685</v>
      </c>
      <c r="J649">
        <v>610</v>
      </c>
      <c r="K649" s="1">
        <v>854</v>
      </c>
      <c r="L649" s="1">
        <v>544.88</v>
      </c>
      <c r="M649" s="1">
        <f>All_Data[[#This Row],[EUR Sales Amount]]-All_Data[[#This Row],[EUR Cost Amount]]</f>
        <v>309.12</v>
      </c>
      <c r="N649">
        <f>IF(All_Data[[#This Row],[Order Line Quantity]]&lt;0,1,0)</f>
        <v>0</v>
      </c>
      <c r="O649" s="1" t="str">
        <f>All_Data[[#This Row],[Tier2 Description]]&amp;All_Data[[#This Row],[Order No]]</f>
        <v>TOTES1553685</v>
      </c>
    </row>
    <row r="650" spans="1:15" x14ac:dyDescent="0.35">
      <c r="A650">
        <v>202001</v>
      </c>
      <c r="B650" t="str">
        <f>LEFT(All_Data[[#This Row],[Invoice (Year+Month)]],4)</f>
        <v>2020</v>
      </c>
      <c r="C650" t="str">
        <f>RIGHT(All_Data[[#This Row],[Invoice (Year+Month)]],2)</f>
        <v>01</v>
      </c>
      <c r="D650" t="s">
        <v>56</v>
      </c>
      <c r="E650">
        <v>3013903</v>
      </c>
      <c r="F650" t="s">
        <v>10</v>
      </c>
      <c r="G650" t="s">
        <v>11</v>
      </c>
      <c r="H650" t="s">
        <v>40</v>
      </c>
      <c r="I650">
        <v>1554430</v>
      </c>
      <c r="J650">
        <v>1008</v>
      </c>
      <c r="K650" s="1">
        <v>534.24</v>
      </c>
      <c r="L650" s="1">
        <v>340.58</v>
      </c>
      <c r="M650" s="1">
        <f>All_Data[[#This Row],[EUR Sales Amount]]-All_Data[[#This Row],[EUR Cost Amount]]</f>
        <v>193.66000000000003</v>
      </c>
      <c r="N650">
        <f>IF(All_Data[[#This Row],[Order Line Quantity]]&lt;0,1,0)</f>
        <v>0</v>
      </c>
      <c r="O650" s="1" t="str">
        <f>All_Data[[#This Row],[Tier2 Description]]&amp;All_Data[[#This Row],[Order No]]</f>
        <v>TOTES1554430</v>
      </c>
    </row>
    <row r="651" spans="1:15" x14ac:dyDescent="0.35">
      <c r="A651">
        <v>202001</v>
      </c>
      <c r="B651" t="str">
        <f>LEFT(All_Data[[#This Row],[Invoice (Year+Month)]],4)</f>
        <v>2020</v>
      </c>
      <c r="C651" t="str">
        <f>RIGHT(All_Data[[#This Row],[Invoice (Year+Month)]],2)</f>
        <v>01</v>
      </c>
      <c r="D651" t="s">
        <v>56</v>
      </c>
      <c r="E651">
        <v>3013903</v>
      </c>
      <c r="F651" t="s">
        <v>10</v>
      </c>
      <c r="G651" t="s">
        <v>11</v>
      </c>
      <c r="H651" t="s">
        <v>40</v>
      </c>
      <c r="I651">
        <v>1554434</v>
      </c>
      <c r="J651">
        <v>1006</v>
      </c>
      <c r="K651" s="1">
        <v>533.17999999999995</v>
      </c>
      <c r="L651" s="1">
        <v>339.9</v>
      </c>
      <c r="M651" s="1">
        <f>All_Data[[#This Row],[EUR Sales Amount]]-All_Data[[#This Row],[EUR Cost Amount]]</f>
        <v>193.27999999999997</v>
      </c>
      <c r="N651">
        <f>IF(All_Data[[#This Row],[Order Line Quantity]]&lt;0,1,0)</f>
        <v>0</v>
      </c>
      <c r="O651" s="1" t="str">
        <f>All_Data[[#This Row],[Tier2 Description]]&amp;All_Data[[#This Row],[Order No]]</f>
        <v>TOTES1554434</v>
      </c>
    </row>
    <row r="652" spans="1:15" x14ac:dyDescent="0.35">
      <c r="A652">
        <v>202001</v>
      </c>
      <c r="B652" t="str">
        <f>LEFT(All_Data[[#This Row],[Invoice (Year+Month)]],4)</f>
        <v>2020</v>
      </c>
      <c r="C652" t="str">
        <f>RIGHT(All_Data[[#This Row],[Invoice (Year+Month)]],2)</f>
        <v>01</v>
      </c>
      <c r="D652" t="s">
        <v>56</v>
      </c>
      <c r="E652">
        <v>3013903</v>
      </c>
      <c r="F652" t="s">
        <v>10</v>
      </c>
      <c r="G652" t="s">
        <v>32</v>
      </c>
      <c r="H652" t="s">
        <v>49</v>
      </c>
      <c r="I652">
        <v>1553245</v>
      </c>
      <c r="J652">
        <v>2</v>
      </c>
      <c r="K652" s="1">
        <v>4.9800000000000004</v>
      </c>
      <c r="L652" s="1">
        <v>1.54</v>
      </c>
      <c r="M652" s="1">
        <f>All_Data[[#This Row],[EUR Sales Amount]]-All_Data[[#This Row],[EUR Cost Amount]]</f>
        <v>3.4400000000000004</v>
      </c>
      <c r="N652">
        <f>IF(All_Data[[#This Row],[Order Line Quantity]]&lt;0,1,0)</f>
        <v>0</v>
      </c>
      <c r="O652" s="1" t="str">
        <f>All_Data[[#This Row],[Tier2 Description]]&amp;All_Data[[#This Row],[Order No]]</f>
        <v>CERAMICS1553245</v>
      </c>
    </row>
    <row r="653" spans="1:15" x14ac:dyDescent="0.35">
      <c r="A653">
        <v>202001</v>
      </c>
      <c r="B653" t="str">
        <f>LEFT(All_Data[[#This Row],[Invoice (Year+Month)]],4)</f>
        <v>2020</v>
      </c>
      <c r="C653" t="str">
        <f>RIGHT(All_Data[[#This Row],[Invoice (Year+Month)]],2)</f>
        <v>01</v>
      </c>
      <c r="D653" t="s">
        <v>56</v>
      </c>
      <c r="E653">
        <v>3013903</v>
      </c>
      <c r="F653" t="s">
        <v>10</v>
      </c>
      <c r="G653" t="s">
        <v>13</v>
      </c>
      <c r="H653" t="s">
        <v>37</v>
      </c>
      <c r="I653">
        <v>1553711</v>
      </c>
      <c r="J653">
        <v>500</v>
      </c>
      <c r="K653" s="1">
        <v>210</v>
      </c>
      <c r="L653" s="1">
        <v>190</v>
      </c>
      <c r="M653" s="1">
        <f>All_Data[[#This Row],[EUR Sales Amount]]-All_Data[[#This Row],[EUR Cost Amount]]</f>
        <v>20</v>
      </c>
      <c r="N653">
        <f>IF(All_Data[[#This Row],[Order Line Quantity]]&lt;0,1,0)</f>
        <v>0</v>
      </c>
      <c r="O653" s="1" t="str">
        <f>All_Data[[#This Row],[Tier2 Description]]&amp;All_Data[[#This Row],[Order No]]</f>
        <v>GENERAL1553711</v>
      </c>
    </row>
    <row r="654" spans="1:15" x14ac:dyDescent="0.35">
      <c r="A654">
        <v>202001</v>
      </c>
      <c r="B654" t="str">
        <f>LEFT(All_Data[[#This Row],[Invoice (Year+Month)]],4)</f>
        <v>2020</v>
      </c>
      <c r="C654" t="str">
        <f>RIGHT(All_Data[[#This Row],[Invoice (Year+Month)]],2)</f>
        <v>01</v>
      </c>
      <c r="D654" t="s">
        <v>56</v>
      </c>
      <c r="E654">
        <v>3013903</v>
      </c>
      <c r="F654" t="s">
        <v>10</v>
      </c>
      <c r="G654" t="s">
        <v>22</v>
      </c>
      <c r="H654" t="s">
        <v>35</v>
      </c>
      <c r="I654">
        <v>1553245</v>
      </c>
      <c r="J654">
        <v>6</v>
      </c>
      <c r="K654" s="1">
        <v>70.58</v>
      </c>
      <c r="L654" s="1">
        <v>32.9</v>
      </c>
      <c r="M654" s="1">
        <f>All_Data[[#This Row],[EUR Sales Amount]]-All_Data[[#This Row],[EUR Cost Amount]]</f>
        <v>37.68</v>
      </c>
      <c r="N654">
        <f>IF(All_Data[[#This Row],[Order Line Quantity]]&lt;0,1,0)</f>
        <v>0</v>
      </c>
      <c r="O654" s="1" t="str">
        <f>All_Data[[#This Row],[Tier2 Description]]&amp;All_Data[[#This Row],[Order No]]</f>
        <v>DECORATION CHARGES1553245</v>
      </c>
    </row>
    <row r="655" spans="1:15" x14ac:dyDescent="0.35">
      <c r="A655">
        <v>202001</v>
      </c>
      <c r="B655" t="str">
        <f>LEFT(All_Data[[#This Row],[Invoice (Year+Month)]],4)</f>
        <v>2020</v>
      </c>
      <c r="C655" t="str">
        <f>RIGHT(All_Data[[#This Row],[Invoice (Year+Month)]],2)</f>
        <v>01</v>
      </c>
      <c r="D655" t="s">
        <v>56</v>
      </c>
      <c r="E655">
        <v>3013913</v>
      </c>
      <c r="F655" t="s">
        <v>17</v>
      </c>
      <c r="G655" t="s">
        <v>22</v>
      </c>
      <c r="H655" t="s">
        <v>23</v>
      </c>
      <c r="I655">
        <v>1553805</v>
      </c>
      <c r="J655">
        <v>44</v>
      </c>
      <c r="K655" s="1">
        <v>79.64</v>
      </c>
      <c r="L655" s="1">
        <v>70.2</v>
      </c>
      <c r="M655" s="1">
        <f>All_Data[[#This Row],[EUR Sales Amount]]-All_Data[[#This Row],[EUR Cost Amount]]</f>
        <v>9.4399999999999977</v>
      </c>
      <c r="N655">
        <f>IF(All_Data[[#This Row],[Order Line Quantity]]&lt;0,1,0)</f>
        <v>0</v>
      </c>
      <c r="O655" s="1" t="str">
        <f>All_Data[[#This Row],[Tier2 Description]]&amp;All_Data[[#This Row],[Order No]]</f>
        <v>CATALOGUES1553805</v>
      </c>
    </row>
    <row r="656" spans="1:15" x14ac:dyDescent="0.35">
      <c r="A656">
        <v>202001</v>
      </c>
      <c r="B656" t="str">
        <f>LEFT(All_Data[[#This Row],[Invoice (Year+Month)]],4)</f>
        <v>2020</v>
      </c>
      <c r="C656" t="str">
        <f>RIGHT(All_Data[[#This Row],[Invoice (Year+Month)]],2)</f>
        <v>01</v>
      </c>
      <c r="D656" t="s">
        <v>56</v>
      </c>
      <c r="E656">
        <v>3013923</v>
      </c>
      <c r="F656" t="s">
        <v>17</v>
      </c>
      <c r="G656" t="s">
        <v>11</v>
      </c>
      <c r="H656" t="s">
        <v>40</v>
      </c>
      <c r="I656">
        <v>1553032</v>
      </c>
      <c r="J656">
        <v>4</v>
      </c>
      <c r="K656" s="1">
        <v>9.44</v>
      </c>
      <c r="L656" s="1">
        <v>3.5</v>
      </c>
      <c r="M656" s="1">
        <f>All_Data[[#This Row],[EUR Sales Amount]]-All_Data[[#This Row],[EUR Cost Amount]]</f>
        <v>5.9399999999999995</v>
      </c>
      <c r="N656">
        <f>IF(All_Data[[#This Row],[Order Line Quantity]]&lt;0,1,0)</f>
        <v>0</v>
      </c>
      <c r="O656" s="1" t="str">
        <f>All_Data[[#This Row],[Tier2 Description]]&amp;All_Data[[#This Row],[Order No]]</f>
        <v>TOTES1553032</v>
      </c>
    </row>
    <row r="657" spans="1:15" x14ac:dyDescent="0.35">
      <c r="A657">
        <v>202001</v>
      </c>
      <c r="B657" t="str">
        <f>LEFT(All_Data[[#This Row],[Invoice (Year+Month)]],4)</f>
        <v>2020</v>
      </c>
      <c r="C657" t="str">
        <f>RIGHT(All_Data[[#This Row],[Invoice (Year+Month)]],2)</f>
        <v>01</v>
      </c>
      <c r="D657" t="s">
        <v>56</v>
      </c>
      <c r="E657">
        <v>3013923</v>
      </c>
      <c r="F657" t="s">
        <v>17</v>
      </c>
      <c r="G657" t="s">
        <v>32</v>
      </c>
      <c r="H657" t="s">
        <v>49</v>
      </c>
      <c r="I657">
        <v>1553032</v>
      </c>
      <c r="J657">
        <v>2</v>
      </c>
      <c r="K657" s="1">
        <v>4.74</v>
      </c>
      <c r="L657" s="1">
        <v>1.54</v>
      </c>
      <c r="M657" s="1">
        <f>All_Data[[#This Row],[EUR Sales Amount]]-All_Data[[#This Row],[EUR Cost Amount]]</f>
        <v>3.2</v>
      </c>
      <c r="N657">
        <f>IF(All_Data[[#This Row],[Order Line Quantity]]&lt;0,1,0)</f>
        <v>0</v>
      </c>
      <c r="O657" s="1" t="str">
        <f>All_Data[[#This Row],[Tier2 Description]]&amp;All_Data[[#This Row],[Order No]]</f>
        <v>CERAMICS1553032</v>
      </c>
    </row>
    <row r="658" spans="1:15" x14ac:dyDescent="0.35">
      <c r="A658">
        <v>202001</v>
      </c>
      <c r="B658" t="str">
        <f>LEFT(All_Data[[#This Row],[Invoice (Year+Month)]],4)</f>
        <v>2020</v>
      </c>
      <c r="C658" t="str">
        <f>RIGHT(All_Data[[#This Row],[Invoice (Year+Month)]],2)</f>
        <v>01</v>
      </c>
      <c r="D658" t="s">
        <v>56</v>
      </c>
      <c r="E658">
        <v>3013923</v>
      </c>
      <c r="F658" t="s">
        <v>17</v>
      </c>
      <c r="G658" t="s">
        <v>22</v>
      </c>
      <c r="H658" t="s">
        <v>23</v>
      </c>
      <c r="I658">
        <v>1553462</v>
      </c>
      <c r="J658">
        <v>40</v>
      </c>
      <c r="K658" s="1">
        <v>79.599999999999994</v>
      </c>
      <c r="L658" s="1">
        <v>181.2</v>
      </c>
      <c r="M658" s="1">
        <f>All_Data[[#This Row],[EUR Sales Amount]]-All_Data[[#This Row],[EUR Cost Amount]]</f>
        <v>-101.6</v>
      </c>
      <c r="N658">
        <f>IF(All_Data[[#This Row],[Order Line Quantity]]&lt;0,1,0)</f>
        <v>0</v>
      </c>
      <c r="O658" s="1" t="str">
        <f>All_Data[[#This Row],[Tier2 Description]]&amp;All_Data[[#This Row],[Order No]]</f>
        <v>CATALOGUES1553462</v>
      </c>
    </row>
    <row r="659" spans="1:15" x14ac:dyDescent="0.35">
      <c r="A659">
        <v>202001</v>
      </c>
      <c r="B659" t="str">
        <f>LEFT(All_Data[[#This Row],[Invoice (Year+Month)]],4)</f>
        <v>2020</v>
      </c>
      <c r="C659" t="str">
        <f>RIGHT(All_Data[[#This Row],[Invoice (Year+Month)]],2)</f>
        <v>01</v>
      </c>
      <c r="D659" t="s">
        <v>56</v>
      </c>
      <c r="E659">
        <v>3013923</v>
      </c>
      <c r="F659" t="s">
        <v>17</v>
      </c>
      <c r="G659" t="s">
        <v>22</v>
      </c>
      <c r="H659" t="s">
        <v>23</v>
      </c>
      <c r="I659">
        <v>1553882</v>
      </c>
      <c r="J659">
        <v>40</v>
      </c>
      <c r="K659" s="1">
        <v>79.599999999999994</v>
      </c>
      <c r="L659" s="1">
        <v>40.799999999999997</v>
      </c>
      <c r="M659" s="1">
        <f>All_Data[[#This Row],[EUR Sales Amount]]-All_Data[[#This Row],[EUR Cost Amount]]</f>
        <v>38.799999999999997</v>
      </c>
      <c r="N659">
        <f>IF(All_Data[[#This Row],[Order Line Quantity]]&lt;0,1,0)</f>
        <v>0</v>
      </c>
      <c r="O659" s="1" t="str">
        <f>All_Data[[#This Row],[Tier2 Description]]&amp;All_Data[[#This Row],[Order No]]</f>
        <v>CATALOGUES1553882</v>
      </c>
    </row>
    <row r="660" spans="1:15" x14ac:dyDescent="0.35">
      <c r="A660">
        <v>202001</v>
      </c>
      <c r="B660" t="str">
        <f>LEFT(All_Data[[#This Row],[Invoice (Year+Month)]],4)</f>
        <v>2020</v>
      </c>
      <c r="C660" t="str">
        <f>RIGHT(All_Data[[#This Row],[Invoice (Year+Month)]],2)</f>
        <v>01</v>
      </c>
      <c r="D660" t="s">
        <v>56</v>
      </c>
      <c r="E660">
        <v>3013923</v>
      </c>
      <c r="F660" t="s">
        <v>17</v>
      </c>
      <c r="G660" t="s">
        <v>22</v>
      </c>
      <c r="H660" t="s">
        <v>23</v>
      </c>
      <c r="I660">
        <v>1554683</v>
      </c>
      <c r="J660">
        <v>-40</v>
      </c>
      <c r="K660" s="1">
        <v>-79.599999999999994</v>
      </c>
      <c r="L660" s="1">
        <v>-181.2</v>
      </c>
      <c r="M660" s="1">
        <f>All_Data[[#This Row],[EUR Sales Amount]]-All_Data[[#This Row],[EUR Cost Amount]]</f>
        <v>101.6</v>
      </c>
      <c r="N660">
        <f>IF(All_Data[[#This Row],[Order Line Quantity]]&lt;0,1,0)</f>
        <v>1</v>
      </c>
      <c r="O660" s="1" t="str">
        <f>All_Data[[#This Row],[Tier2 Description]]&amp;All_Data[[#This Row],[Order No]]</f>
        <v>CATALOGUES1554683</v>
      </c>
    </row>
    <row r="661" spans="1:15" x14ac:dyDescent="0.35">
      <c r="A661">
        <v>202001</v>
      </c>
      <c r="B661" t="str">
        <f>LEFT(All_Data[[#This Row],[Invoice (Year+Month)]],4)</f>
        <v>2020</v>
      </c>
      <c r="C661" t="str">
        <f>RIGHT(All_Data[[#This Row],[Invoice (Year+Month)]],2)</f>
        <v>01</v>
      </c>
      <c r="D661" t="s">
        <v>56</v>
      </c>
      <c r="E661">
        <v>3013931</v>
      </c>
      <c r="F661" t="s">
        <v>17</v>
      </c>
      <c r="G661" t="s">
        <v>13</v>
      </c>
      <c r="H661" t="s">
        <v>16</v>
      </c>
      <c r="I661">
        <v>1553727</v>
      </c>
      <c r="J661">
        <v>20010</v>
      </c>
      <c r="K661" s="1">
        <v>3001.5</v>
      </c>
      <c r="L661" s="1">
        <v>2031.6</v>
      </c>
      <c r="M661" s="1">
        <f>All_Data[[#This Row],[EUR Sales Amount]]-All_Data[[#This Row],[EUR Cost Amount]]</f>
        <v>969.90000000000009</v>
      </c>
      <c r="N661">
        <f>IF(All_Data[[#This Row],[Order Line Quantity]]&lt;0,1,0)</f>
        <v>0</v>
      </c>
      <c r="O661" s="1" t="str">
        <f>All_Data[[#This Row],[Tier2 Description]]&amp;All_Data[[#This Row],[Order No]]</f>
        <v>WRITING1553727</v>
      </c>
    </row>
    <row r="662" spans="1:15" x14ac:dyDescent="0.35">
      <c r="A662">
        <v>202001</v>
      </c>
      <c r="B662" t="str">
        <f>LEFT(All_Data[[#This Row],[Invoice (Year+Month)]],4)</f>
        <v>2020</v>
      </c>
      <c r="C662" t="str">
        <f>RIGHT(All_Data[[#This Row],[Invoice (Year+Month)]],2)</f>
        <v>01</v>
      </c>
      <c r="D662" t="s">
        <v>56</v>
      </c>
      <c r="E662">
        <v>3013931</v>
      </c>
      <c r="F662" t="s">
        <v>17</v>
      </c>
      <c r="G662" t="s">
        <v>13</v>
      </c>
      <c r="H662" t="s">
        <v>16</v>
      </c>
      <c r="I662">
        <v>1555084</v>
      </c>
      <c r="J662">
        <v>2</v>
      </c>
      <c r="K662" s="1">
        <v>5.58</v>
      </c>
      <c r="L662" s="1">
        <v>2.52</v>
      </c>
      <c r="M662" s="1">
        <f>All_Data[[#This Row],[EUR Sales Amount]]-All_Data[[#This Row],[EUR Cost Amount]]</f>
        <v>3.06</v>
      </c>
      <c r="N662">
        <f>IF(All_Data[[#This Row],[Order Line Quantity]]&lt;0,1,0)</f>
        <v>0</v>
      </c>
      <c r="O662" s="1" t="str">
        <f>All_Data[[#This Row],[Tier2 Description]]&amp;All_Data[[#This Row],[Order No]]</f>
        <v>WRITING1555084</v>
      </c>
    </row>
    <row r="663" spans="1:15" x14ac:dyDescent="0.35">
      <c r="A663">
        <v>202001</v>
      </c>
      <c r="B663" t="str">
        <f>LEFT(All_Data[[#This Row],[Invoice (Year+Month)]],4)</f>
        <v>2020</v>
      </c>
      <c r="C663" t="str">
        <f>RIGHT(All_Data[[#This Row],[Invoice (Year+Month)]],2)</f>
        <v>01</v>
      </c>
      <c r="D663" t="s">
        <v>56</v>
      </c>
      <c r="E663">
        <v>3013931</v>
      </c>
      <c r="F663" t="s">
        <v>17</v>
      </c>
      <c r="G663" t="s">
        <v>24</v>
      </c>
      <c r="H663" t="s">
        <v>25</v>
      </c>
      <c r="I663">
        <v>1555084</v>
      </c>
      <c r="J663">
        <v>32</v>
      </c>
      <c r="K663" s="1">
        <v>1279.68</v>
      </c>
      <c r="L663" s="1">
        <v>606.54</v>
      </c>
      <c r="M663" s="1">
        <f>All_Data[[#This Row],[EUR Sales Amount]]-All_Data[[#This Row],[EUR Cost Amount]]</f>
        <v>673.1400000000001</v>
      </c>
      <c r="N663">
        <f>IF(All_Data[[#This Row],[Order Line Quantity]]&lt;0,1,0)</f>
        <v>0</v>
      </c>
      <c r="O663" s="1" t="str">
        <f>All_Data[[#This Row],[Tier2 Description]]&amp;All_Data[[#This Row],[Order No]]</f>
        <v>JACKETS1555084</v>
      </c>
    </row>
    <row r="664" spans="1:15" x14ac:dyDescent="0.35">
      <c r="A664">
        <v>202001</v>
      </c>
      <c r="B664" t="str">
        <f>LEFT(All_Data[[#This Row],[Invoice (Year+Month)]],4)</f>
        <v>2020</v>
      </c>
      <c r="C664" t="str">
        <f>RIGHT(All_Data[[#This Row],[Invoice (Year+Month)]],2)</f>
        <v>01</v>
      </c>
      <c r="D664" t="s">
        <v>56</v>
      </c>
      <c r="E664">
        <v>3013931</v>
      </c>
      <c r="F664" t="s">
        <v>17</v>
      </c>
      <c r="G664" t="s">
        <v>29</v>
      </c>
      <c r="H664" t="s">
        <v>30</v>
      </c>
      <c r="I664">
        <v>1554483</v>
      </c>
      <c r="J664">
        <v>2</v>
      </c>
      <c r="K664" s="1">
        <v>44.98</v>
      </c>
      <c r="L664" s="1">
        <v>16.54</v>
      </c>
      <c r="M664" s="1">
        <f>All_Data[[#This Row],[EUR Sales Amount]]-All_Data[[#This Row],[EUR Cost Amount]]</f>
        <v>28.439999999999998</v>
      </c>
      <c r="N664">
        <f>IF(All_Data[[#This Row],[Order Line Quantity]]&lt;0,1,0)</f>
        <v>0</v>
      </c>
      <c r="O664" s="1" t="str">
        <f>All_Data[[#This Row],[Tier2 Description]]&amp;All_Data[[#This Row],[Order No]]</f>
        <v>AUDIO1554483</v>
      </c>
    </row>
    <row r="665" spans="1:15" x14ac:dyDescent="0.35">
      <c r="A665">
        <v>202001</v>
      </c>
      <c r="B665" t="str">
        <f>LEFT(All_Data[[#This Row],[Invoice (Year+Month)]],4)</f>
        <v>2020</v>
      </c>
      <c r="C665" t="str">
        <f>RIGHT(All_Data[[#This Row],[Invoice (Year+Month)]],2)</f>
        <v>01</v>
      </c>
      <c r="D665" t="s">
        <v>56</v>
      </c>
      <c r="E665">
        <v>3013931</v>
      </c>
      <c r="F665" t="s">
        <v>17</v>
      </c>
      <c r="G665" t="s">
        <v>29</v>
      </c>
      <c r="H665" t="s">
        <v>52</v>
      </c>
      <c r="I665">
        <v>1554541</v>
      </c>
      <c r="J665">
        <v>10</v>
      </c>
      <c r="K665" s="1">
        <v>439.2</v>
      </c>
      <c r="L665" s="1">
        <v>370.26</v>
      </c>
      <c r="M665" s="1">
        <f>All_Data[[#This Row],[EUR Sales Amount]]-All_Data[[#This Row],[EUR Cost Amount]]</f>
        <v>68.94</v>
      </c>
      <c r="N665">
        <f>IF(All_Data[[#This Row],[Order Line Quantity]]&lt;0,1,0)</f>
        <v>0</v>
      </c>
      <c r="O665" s="1" t="str">
        <f>All_Data[[#This Row],[Tier2 Description]]&amp;All_Data[[#This Row],[Order No]]</f>
        <v>GENERAL TECH1554541</v>
      </c>
    </row>
    <row r="666" spans="1:15" x14ac:dyDescent="0.35">
      <c r="A666">
        <v>202001</v>
      </c>
      <c r="B666" t="str">
        <f>LEFT(All_Data[[#This Row],[Invoice (Year+Month)]],4)</f>
        <v>2020</v>
      </c>
      <c r="C666" t="str">
        <f>RIGHT(All_Data[[#This Row],[Invoice (Year+Month)]],2)</f>
        <v>01</v>
      </c>
      <c r="D666" t="s">
        <v>56</v>
      </c>
      <c r="E666">
        <v>3013938</v>
      </c>
      <c r="F666" t="s">
        <v>10</v>
      </c>
      <c r="G666" t="s">
        <v>11</v>
      </c>
      <c r="H666" t="s">
        <v>38</v>
      </c>
      <c r="I666">
        <v>1553081</v>
      </c>
      <c r="J666">
        <v>100</v>
      </c>
      <c r="K666" s="1">
        <v>40</v>
      </c>
      <c r="L666" s="1">
        <v>21.36</v>
      </c>
      <c r="M666" s="1">
        <f>All_Data[[#This Row],[EUR Sales Amount]]-All_Data[[#This Row],[EUR Cost Amount]]</f>
        <v>18.64</v>
      </c>
      <c r="N666">
        <f>IF(All_Data[[#This Row],[Order Line Quantity]]&lt;0,1,0)</f>
        <v>0</v>
      </c>
      <c r="O666" s="1" t="str">
        <f>All_Data[[#This Row],[Tier2 Description]]&amp;All_Data[[#This Row],[Order No]]</f>
        <v>BACKPACKS1553081</v>
      </c>
    </row>
    <row r="667" spans="1:15" x14ac:dyDescent="0.35">
      <c r="A667">
        <v>202001</v>
      </c>
      <c r="B667" t="str">
        <f>LEFT(All_Data[[#This Row],[Invoice (Year+Month)]],4)</f>
        <v>2020</v>
      </c>
      <c r="C667" t="str">
        <f>RIGHT(All_Data[[#This Row],[Invoice (Year+Month)]],2)</f>
        <v>01</v>
      </c>
      <c r="D667" t="s">
        <v>56</v>
      </c>
      <c r="E667">
        <v>3013938</v>
      </c>
      <c r="F667" t="s">
        <v>10</v>
      </c>
      <c r="G667" t="s">
        <v>24</v>
      </c>
      <c r="H667" t="s">
        <v>25</v>
      </c>
      <c r="I667">
        <v>1555061</v>
      </c>
      <c r="J667">
        <v>4</v>
      </c>
      <c r="K667" s="1">
        <v>43.72</v>
      </c>
      <c r="L667" s="1">
        <v>33.479999999999997</v>
      </c>
      <c r="M667" s="1">
        <f>All_Data[[#This Row],[EUR Sales Amount]]-All_Data[[#This Row],[EUR Cost Amount]]</f>
        <v>10.240000000000002</v>
      </c>
      <c r="N667">
        <f>IF(All_Data[[#This Row],[Order Line Quantity]]&lt;0,1,0)</f>
        <v>0</v>
      </c>
      <c r="O667" s="1" t="str">
        <f>All_Data[[#This Row],[Tier2 Description]]&amp;All_Data[[#This Row],[Order No]]</f>
        <v>JACKETS1555061</v>
      </c>
    </row>
    <row r="668" spans="1:15" x14ac:dyDescent="0.35">
      <c r="A668">
        <v>202001</v>
      </c>
      <c r="B668" t="str">
        <f>LEFT(All_Data[[#This Row],[Invoice (Year+Month)]],4)</f>
        <v>2020</v>
      </c>
      <c r="C668" t="str">
        <f>RIGHT(All_Data[[#This Row],[Invoice (Year+Month)]],2)</f>
        <v>01</v>
      </c>
      <c r="D668" t="s">
        <v>56</v>
      </c>
      <c r="E668">
        <v>3013938</v>
      </c>
      <c r="F668" t="s">
        <v>10</v>
      </c>
      <c r="G668" t="s">
        <v>24</v>
      </c>
      <c r="H668" t="s">
        <v>54</v>
      </c>
      <c r="I668">
        <v>1555061</v>
      </c>
      <c r="J668">
        <v>2</v>
      </c>
      <c r="K668" s="1">
        <v>22.16</v>
      </c>
      <c r="L668" s="1">
        <v>17.559999999999999</v>
      </c>
      <c r="M668" s="1">
        <f>All_Data[[#This Row],[EUR Sales Amount]]-All_Data[[#This Row],[EUR Cost Amount]]</f>
        <v>4.6000000000000014</v>
      </c>
      <c r="N668">
        <f>IF(All_Data[[#This Row],[Order Line Quantity]]&lt;0,1,0)</f>
        <v>0</v>
      </c>
      <c r="O668" s="1" t="str">
        <f>All_Data[[#This Row],[Tier2 Description]]&amp;All_Data[[#This Row],[Order No]]</f>
        <v>VESTS-BODYWARMERS1555061</v>
      </c>
    </row>
    <row r="669" spans="1:15" x14ac:dyDescent="0.35">
      <c r="A669">
        <v>202001</v>
      </c>
      <c r="B669" t="str">
        <f>LEFT(All_Data[[#This Row],[Invoice (Year+Month)]],4)</f>
        <v>2020</v>
      </c>
      <c r="C669" t="str">
        <f>RIGHT(All_Data[[#This Row],[Invoice (Year+Month)]],2)</f>
        <v>01</v>
      </c>
      <c r="D669" t="s">
        <v>56</v>
      </c>
      <c r="E669">
        <v>3013946</v>
      </c>
      <c r="F669" t="s">
        <v>10</v>
      </c>
      <c r="G669" t="s">
        <v>36</v>
      </c>
      <c r="H669" t="s">
        <v>36</v>
      </c>
      <c r="I669">
        <v>1552743</v>
      </c>
      <c r="J669">
        <v>200</v>
      </c>
      <c r="K669" s="1">
        <v>278</v>
      </c>
      <c r="L669" s="1">
        <v>266</v>
      </c>
      <c r="M669" s="1">
        <f>All_Data[[#This Row],[EUR Sales Amount]]-All_Data[[#This Row],[EUR Cost Amount]]</f>
        <v>12</v>
      </c>
      <c r="N669">
        <f>IF(All_Data[[#This Row],[Order Line Quantity]]&lt;0,1,0)</f>
        <v>0</v>
      </c>
      <c r="O669" s="1" t="str">
        <f>All_Data[[#This Row],[Tier2 Description]]&amp;All_Data[[#This Row],[Order No]]</f>
        <v>MEMORY1552743</v>
      </c>
    </row>
    <row r="670" spans="1:15" x14ac:dyDescent="0.35">
      <c r="A670">
        <v>202001</v>
      </c>
      <c r="B670" t="str">
        <f>LEFT(All_Data[[#This Row],[Invoice (Year+Month)]],4)</f>
        <v>2020</v>
      </c>
      <c r="C670" t="str">
        <f>RIGHT(All_Data[[#This Row],[Invoice (Year+Month)]],2)</f>
        <v>01</v>
      </c>
      <c r="D670" t="s">
        <v>56</v>
      </c>
      <c r="E670">
        <v>3013948</v>
      </c>
      <c r="F670" t="s">
        <v>17</v>
      </c>
      <c r="G670" t="s">
        <v>11</v>
      </c>
      <c r="H670" t="s">
        <v>38</v>
      </c>
      <c r="I670">
        <v>1552434</v>
      </c>
      <c r="J670">
        <v>2</v>
      </c>
      <c r="K670" s="1">
        <v>7.98</v>
      </c>
      <c r="L670" s="1">
        <v>4.18</v>
      </c>
      <c r="M670" s="1">
        <f>All_Data[[#This Row],[EUR Sales Amount]]-All_Data[[#This Row],[EUR Cost Amount]]</f>
        <v>3.8000000000000007</v>
      </c>
      <c r="N670">
        <f>IF(All_Data[[#This Row],[Order Line Quantity]]&lt;0,1,0)</f>
        <v>0</v>
      </c>
      <c r="O670" s="1" t="str">
        <f>All_Data[[#This Row],[Tier2 Description]]&amp;All_Data[[#This Row],[Order No]]</f>
        <v>BACKPACKS1552434</v>
      </c>
    </row>
    <row r="671" spans="1:15" x14ac:dyDescent="0.35">
      <c r="A671">
        <v>202001</v>
      </c>
      <c r="B671" t="str">
        <f>LEFT(All_Data[[#This Row],[Invoice (Year+Month)]],4)</f>
        <v>2020</v>
      </c>
      <c r="C671" t="str">
        <f>RIGHT(All_Data[[#This Row],[Invoice (Year+Month)]],2)</f>
        <v>01</v>
      </c>
      <c r="D671" t="s">
        <v>56</v>
      </c>
      <c r="E671">
        <v>3013948</v>
      </c>
      <c r="F671" t="s">
        <v>17</v>
      </c>
      <c r="G671" t="s">
        <v>24</v>
      </c>
      <c r="H671" t="s">
        <v>25</v>
      </c>
      <c r="I671">
        <v>1552871</v>
      </c>
      <c r="J671">
        <v>2</v>
      </c>
      <c r="K671" s="1">
        <v>29.98</v>
      </c>
      <c r="L671" s="1">
        <v>12.98</v>
      </c>
      <c r="M671" s="1">
        <f>All_Data[[#This Row],[EUR Sales Amount]]-All_Data[[#This Row],[EUR Cost Amount]]</f>
        <v>17</v>
      </c>
      <c r="N671">
        <f>IF(All_Data[[#This Row],[Order Line Quantity]]&lt;0,1,0)</f>
        <v>0</v>
      </c>
      <c r="O671" s="1" t="str">
        <f>All_Data[[#This Row],[Tier2 Description]]&amp;All_Data[[#This Row],[Order No]]</f>
        <v>JACKETS1552871</v>
      </c>
    </row>
    <row r="672" spans="1:15" x14ac:dyDescent="0.35">
      <c r="A672">
        <v>202001</v>
      </c>
      <c r="B672" t="str">
        <f>LEFT(All_Data[[#This Row],[Invoice (Year+Month)]],4)</f>
        <v>2020</v>
      </c>
      <c r="C672" t="str">
        <f>RIGHT(All_Data[[#This Row],[Invoice (Year+Month)]],2)</f>
        <v>01</v>
      </c>
      <c r="D672" t="s">
        <v>56</v>
      </c>
      <c r="E672">
        <v>3013948</v>
      </c>
      <c r="F672" t="s">
        <v>17</v>
      </c>
      <c r="G672" t="s">
        <v>24</v>
      </c>
      <c r="H672" t="s">
        <v>25</v>
      </c>
      <c r="I672">
        <v>1552904</v>
      </c>
      <c r="J672">
        <v>2</v>
      </c>
      <c r="K672" s="1">
        <v>29.98</v>
      </c>
      <c r="L672" s="1">
        <v>12.98</v>
      </c>
      <c r="M672" s="1">
        <f>All_Data[[#This Row],[EUR Sales Amount]]-All_Data[[#This Row],[EUR Cost Amount]]</f>
        <v>17</v>
      </c>
      <c r="N672">
        <f>IF(All_Data[[#This Row],[Order Line Quantity]]&lt;0,1,0)</f>
        <v>0</v>
      </c>
      <c r="O672" s="1" t="str">
        <f>All_Data[[#This Row],[Tier2 Description]]&amp;All_Data[[#This Row],[Order No]]</f>
        <v>JACKETS1552904</v>
      </c>
    </row>
    <row r="673" spans="1:15" x14ac:dyDescent="0.35">
      <c r="A673">
        <v>202001</v>
      </c>
      <c r="B673" t="str">
        <f>LEFT(All_Data[[#This Row],[Invoice (Year+Month)]],4)</f>
        <v>2020</v>
      </c>
      <c r="C673" t="str">
        <f>RIGHT(All_Data[[#This Row],[Invoice (Year+Month)]],2)</f>
        <v>01</v>
      </c>
      <c r="D673" t="s">
        <v>56</v>
      </c>
      <c r="E673">
        <v>3013949</v>
      </c>
      <c r="F673" t="s">
        <v>17</v>
      </c>
      <c r="G673" t="s">
        <v>11</v>
      </c>
      <c r="H673" t="s">
        <v>38</v>
      </c>
      <c r="I673">
        <v>1554239</v>
      </c>
      <c r="J673">
        <v>1200</v>
      </c>
      <c r="K673" s="1">
        <v>456</v>
      </c>
      <c r="L673" s="1">
        <v>271.56</v>
      </c>
      <c r="M673" s="1">
        <f>All_Data[[#This Row],[EUR Sales Amount]]-All_Data[[#This Row],[EUR Cost Amount]]</f>
        <v>184.44</v>
      </c>
      <c r="N673">
        <f>IF(All_Data[[#This Row],[Order Line Quantity]]&lt;0,1,0)</f>
        <v>0</v>
      </c>
      <c r="O673" s="1" t="str">
        <f>All_Data[[#This Row],[Tier2 Description]]&amp;All_Data[[#This Row],[Order No]]</f>
        <v>BACKPACKS1554239</v>
      </c>
    </row>
    <row r="674" spans="1:15" x14ac:dyDescent="0.35">
      <c r="A674">
        <v>202001</v>
      </c>
      <c r="B674" t="str">
        <f>LEFT(All_Data[[#This Row],[Invoice (Year+Month)]],4)</f>
        <v>2020</v>
      </c>
      <c r="C674" t="str">
        <f>RIGHT(All_Data[[#This Row],[Invoice (Year+Month)]],2)</f>
        <v>01</v>
      </c>
      <c r="D674" t="s">
        <v>56</v>
      </c>
      <c r="E674">
        <v>3013949</v>
      </c>
      <c r="F674" t="s">
        <v>17</v>
      </c>
      <c r="G674" t="s">
        <v>32</v>
      </c>
      <c r="H674" t="s">
        <v>33</v>
      </c>
      <c r="I674">
        <v>1552936</v>
      </c>
      <c r="J674">
        <v>4000</v>
      </c>
      <c r="K674" s="1">
        <v>7960</v>
      </c>
      <c r="L674" s="1">
        <v>4597.2</v>
      </c>
      <c r="M674" s="1">
        <f>All_Data[[#This Row],[EUR Sales Amount]]-All_Data[[#This Row],[EUR Cost Amount]]</f>
        <v>3362.8</v>
      </c>
      <c r="N674">
        <f>IF(All_Data[[#This Row],[Order Line Quantity]]&lt;0,1,0)</f>
        <v>0</v>
      </c>
      <c r="O674" s="1" t="str">
        <f>All_Data[[#This Row],[Tier2 Description]]&amp;All_Data[[#This Row],[Order No]]</f>
        <v>SPORT BOTTLES1552936</v>
      </c>
    </row>
    <row r="675" spans="1:15" x14ac:dyDescent="0.35">
      <c r="A675">
        <v>202001</v>
      </c>
      <c r="B675" t="str">
        <f>LEFT(All_Data[[#This Row],[Invoice (Year+Month)]],4)</f>
        <v>2020</v>
      </c>
      <c r="C675" t="str">
        <f>RIGHT(All_Data[[#This Row],[Invoice (Year+Month)]],2)</f>
        <v>01</v>
      </c>
      <c r="D675" t="s">
        <v>56</v>
      </c>
      <c r="E675">
        <v>3013949</v>
      </c>
      <c r="F675" t="s">
        <v>17</v>
      </c>
      <c r="G675" t="s">
        <v>18</v>
      </c>
      <c r="H675" t="s">
        <v>21</v>
      </c>
      <c r="I675">
        <v>1553717</v>
      </c>
      <c r="J675">
        <v>200</v>
      </c>
      <c r="K675" s="1">
        <v>254</v>
      </c>
      <c r="L675" s="1">
        <v>206</v>
      </c>
      <c r="M675" s="1">
        <f>All_Data[[#This Row],[EUR Sales Amount]]-All_Data[[#This Row],[EUR Cost Amount]]</f>
        <v>48</v>
      </c>
      <c r="N675">
        <f>IF(All_Data[[#This Row],[Order Line Quantity]]&lt;0,1,0)</f>
        <v>0</v>
      </c>
      <c r="O675" s="1" t="str">
        <f>All_Data[[#This Row],[Tier2 Description]]&amp;All_Data[[#This Row],[Order No]]</f>
        <v>T-SHIRTS &amp; ACTIVE TOPS1553717</v>
      </c>
    </row>
    <row r="676" spans="1:15" x14ac:dyDescent="0.35">
      <c r="A676">
        <v>202001</v>
      </c>
      <c r="B676" t="str">
        <f>LEFT(All_Data[[#This Row],[Invoice (Year+Month)]],4)</f>
        <v>2020</v>
      </c>
      <c r="C676" t="str">
        <f>RIGHT(All_Data[[#This Row],[Invoice (Year+Month)]],2)</f>
        <v>01</v>
      </c>
      <c r="D676" t="s">
        <v>56</v>
      </c>
      <c r="E676">
        <v>3013949</v>
      </c>
      <c r="F676" t="s">
        <v>17</v>
      </c>
      <c r="G676" t="s">
        <v>18</v>
      </c>
      <c r="H676" t="s">
        <v>21</v>
      </c>
      <c r="I676">
        <v>1554239</v>
      </c>
      <c r="J676">
        <v>50</v>
      </c>
      <c r="K676" s="1">
        <v>277</v>
      </c>
      <c r="L676" s="1">
        <v>126.76</v>
      </c>
      <c r="M676" s="1">
        <f>All_Data[[#This Row],[EUR Sales Amount]]-All_Data[[#This Row],[EUR Cost Amount]]</f>
        <v>150.24</v>
      </c>
      <c r="N676">
        <f>IF(All_Data[[#This Row],[Order Line Quantity]]&lt;0,1,0)</f>
        <v>0</v>
      </c>
      <c r="O676" s="1" t="str">
        <f>All_Data[[#This Row],[Tier2 Description]]&amp;All_Data[[#This Row],[Order No]]</f>
        <v>T-SHIRTS &amp; ACTIVE TOPS1554239</v>
      </c>
    </row>
    <row r="677" spans="1:15" x14ac:dyDescent="0.35">
      <c r="A677">
        <v>202001</v>
      </c>
      <c r="B677" t="str">
        <f>LEFT(All_Data[[#This Row],[Invoice (Year+Month)]],4)</f>
        <v>2020</v>
      </c>
      <c r="C677" t="str">
        <f>RIGHT(All_Data[[#This Row],[Invoice (Year+Month)]],2)</f>
        <v>01</v>
      </c>
      <c r="D677" t="s">
        <v>56</v>
      </c>
      <c r="E677">
        <v>3013949</v>
      </c>
      <c r="F677" t="s">
        <v>17</v>
      </c>
      <c r="G677" t="s">
        <v>22</v>
      </c>
      <c r="H677" t="s">
        <v>35</v>
      </c>
      <c r="I677">
        <v>1552936</v>
      </c>
      <c r="J677">
        <v>4010</v>
      </c>
      <c r="K677" s="1">
        <v>1880</v>
      </c>
      <c r="L677" s="1">
        <v>145.9</v>
      </c>
      <c r="M677" s="1">
        <f>All_Data[[#This Row],[EUR Sales Amount]]-All_Data[[#This Row],[EUR Cost Amount]]</f>
        <v>1734.1</v>
      </c>
      <c r="N677">
        <f>IF(All_Data[[#This Row],[Order Line Quantity]]&lt;0,1,0)</f>
        <v>0</v>
      </c>
      <c r="O677" s="1" t="str">
        <f>All_Data[[#This Row],[Tier2 Description]]&amp;All_Data[[#This Row],[Order No]]</f>
        <v>DECORATION CHARGES1552936</v>
      </c>
    </row>
    <row r="678" spans="1:15" x14ac:dyDescent="0.35">
      <c r="A678">
        <v>202001</v>
      </c>
      <c r="B678" t="str">
        <f>LEFT(All_Data[[#This Row],[Invoice (Year+Month)]],4)</f>
        <v>2020</v>
      </c>
      <c r="C678" t="str">
        <f>RIGHT(All_Data[[#This Row],[Invoice (Year+Month)]],2)</f>
        <v>01</v>
      </c>
      <c r="D678" t="s">
        <v>56</v>
      </c>
      <c r="E678">
        <v>3013960</v>
      </c>
      <c r="F678" t="s">
        <v>17</v>
      </c>
      <c r="G678" t="s">
        <v>32</v>
      </c>
      <c r="H678" t="s">
        <v>33</v>
      </c>
      <c r="I678">
        <v>1553575</v>
      </c>
      <c r="J678">
        <v>100</v>
      </c>
      <c r="K678" s="1">
        <v>98</v>
      </c>
      <c r="L678" s="1">
        <v>59.82</v>
      </c>
      <c r="M678" s="1">
        <f>All_Data[[#This Row],[EUR Sales Amount]]-All_Data[[#This Row],[EUR Cost Amount]]</f>
        <v>38.18</v>
      </c>
      <c r="N678">
        <f>IF(All_Data[[#This Row],[Order Line Quantity]]&lt;0,1,0)</f>
        <v>0</v>
      </c>
      <c r="O678" s="1" t="str">
        <f>All_Data[[#This Row],[Tier2 Description]]&amp;All_Data[[#This Row],[Order No]]</f>
        <v>SPORT BOTTLES1553575</v>
      </c>
    </row>
    <row r="679" spans="1:15" x14ac:dyDescent="0.35">
      <c r="A679">
        <v>202001</v>
      </c>
      <c r="B679" t="str">
        <f>LEFT(All_Data[[#This Row],[Invoice (Year+Month)]],4)</f>
        <v>2020</v>
      </c>
      <c r="C679" t="str">
        <f>RIGHT(All_Data[[#This Row],[Invoice (Year+Month)]],2)</f>
        <v>01</v>
      </c>
      <c r="D679" t="s">
        <v>56</v>
      </c>
      <c r="E679">
        <v>3013960</v>
      </c>
      <c r="F679" t="s">
        <v>17</v>
      </c>
      <c r="G679" t="s">
        <v>13</v>
      </c>
      <c r="H679" t="s">
        <v>15</v>
      </c>
      <c r="I679">
        <v>1552505</v>
      </c>
      <c r="J679">
        <v>502</v>
      </c>
      <c r="K679" s="1">
        <v>1154.5999999999999</v>
      </c>
      <c r="L679" s="1">
        <v>725.36</v>
      </c>
      <c r="M679" s="1">
        <f>All_Data[[#This Row],[EUR Sales Amount]]-All_Data[[#This Row],[EUR Cost Amount]]</f>
        <v>429.2399999999999</v>
      </c>
      <c r="N679">
        <f>IF(All_Data[[#This Row],[Order Line Quantity]]&lt;0,1,0)</f>
        <v>0</v>
      </c>
      <c r="O679" s="1" t="str">
        <f>All_Data[[#This Row],[Tier2 Description]]&amp;All_Data[[#This Row],[Order No]]</f>
        <v>UMBRELLAS1552505</v>
      </c>
    </row>
    <row r="680" spans="1:15" x14ac:dyDescent="0.35">
      <c r="A680">
        <v>202001</v>
      </c>
      <c r="B680" t="str">
        <f>LEFT(All_Data[[#This Row],[Invoice (Year+Month)]],4)</f>
        <v>2020</v>
      </c>
      <c r="C680" t="str">
        <f>RIGHT(All_Data[[#This Row],[Invoice (Year+Month)]],2)</f>
        <v>01</v>
      </c>
      <c r="D680" t="s">
        <v>56</v>
      </c>
      <c r="E680">
        <v>3013960</v>
      </c>
      <c r="F680" t="s">
        <v>17</v>
      </c>
      <c r="G680" t="s">
        <v>22</v>
      </c>
      <c r="H680" t="s">
        <v>35</v>
      </c>
      <c r="I680">
        <v>1552700</v>
      </c>
      <c r="J680">
        <v>502</v>
      </c>
      <c r="K680" s="1">
        <v>140</v>
      </c>
      <c r="L680" s="1">
        <v>22.88</v>
      </c>
      <c r="M680" s="1">
        <f>All_Data[[#This Row],[EUR Sales Amount]]-All_Data[[#This Row],[EUR Cost Amount]]</f>
        <v>117.12</v>
      </c>
      <c r="N680">
        <f>IF(All_Data[[#This Row],[Order Line Quantity]]&lt;0,1,0)</f>
        <v>0</v>
      </c>
      <c r="O680" s="1" t="str">
        <f>All_Data[[#This Row],[Tier2 Description]]&amp;All_Data[[#This Row],[Order No]]</f>
        <v>DECORATION CHARGES1552700</v>
      </c>
    </row>
    <row r="681" spans="1:15" x14ac:dyDescent="0.35">
      <c r="A681">
        <v>202001</v>
      </c>
      <c r="B681" t="str">
        <f>LEFT(All_Data[[#This Row],[Invoice (Year+Month)]],4)</f>
        <v>2020</v>
      </c>
      <c r="C681" t="str">
        <f>RIGHT(All_Data[[#This Row],[Invoice (Year+Month)]],2)</f>
        <v>01</v>
      </c>
      <c r="D681" t="s">
        <v>56</v>
      </c>
      <c r="E681">
        <v>3013960</v>
      </c>
      <c r="F681" t="s">
        <v>17</v>
      </c>
      <c r="G681" t="s">
        <v>22</v>
      </c>
      <c r="H681" t="s">
        <v>35</v>
      </c>
      <c r="I681">
        <v>1553575</v>
      </c>
      <c r="J681">
        <v>104</v>
      </c>
      <c r="K681" s="1">
        <v>168</v>
      </c>
      <c r="L681" s="1">
        <v>43.36</v>
      </c>
      <c r="M681" s="1">
        <f>All_Data[[#This Row],[EUR Sales Amount]]-All_Data[[#This Row],[EUR Cost Amount]]</f>
        <v>124.64</v>
      </c>
      <c r="N681">
        <f>IF(All_Data[[#This Row],[Order Line Quantity]]&lt;0,1,0)</f>
        <v>0</v>
      </c>
      <c r="O681" s="1" t="str">
        <f>All_Data[[#This Row],[Tier2 Description]]&amp;All_Data[[#This Row],[Order No]]</f>
        <v>DECORATION CHARGES1553575</v>
      </c>
    </row>
    <row r="682" spans="1:15" x14ac:dyDescent="0.35">
      <c r="A682">
        <v>202001</v>
      </c>
      <c r="B682" t="str">
        <f>LEFT(All_Data[[#This Row],[Invoice (Year+Month)]],4)</f>
        <v>2020</v>
      </c>
      <c r="C682" t="str">
        <f>RIGHT(All_Data[[#This Row],[Invoice (Year+Month)]],2)</f>
        <v>01</v>
      </c>
      <c r="D682" t="s">
        <v>56</v>
      </c>
      <c r="E682">
        <v>3013960</v>
      </c>
      <c r="F682" t="s">
        <v>17</v>
      </c>
      <c r="G682" t="s">
        <v>29</v>
      </c>
      <c r="H682" t="s">
        <v>52</v>
      </c>
      <c r="I682">
        <v>1552700</v>
      </c>
      <c r="J682">
        <v>500</v>
      </c>
      <c r="K682" s="1">
        <v>2900</v>
      </c>
      <c r="L682" s="1">
        <v>1352.74</v>
      </c>
      <c r="M682" s="1">
        <f>All_Data[[#This Row],[EUR Sales Amount]]-All_Data[[#This Row],[EUR Cost Amount]]</f>
        <v>1547.26</v>
      </c>
      <c r="N682">
        <f>IF(All_Data[[#This Row],[Order Line Quantity]]&lt;0,1,0)</f>
        <v>0</v>
      </c>
      <c r="O682" s="1" t="str">
        <f>All_Data[[#This Row],[Tier2 Description]]&amp;All_Data[[#This Row],[Order No]]</f>
        <v>GENERAL TECH1552700</v>
      </c>
    </row>
    <row r="683" spans="1:15" x14ac:dyDescent="0.35">
      <c r="A683">
        <v>202001</v>
      </c>
      <c r="B683" t="str">
        <f>LEFT(All_Data[[#This Row],[Invoice (Year+Month)]],4)</f>
        <v>2020</v>
      </c>
      <c r="C683" t="str">
        <f>RIGHT(All_Data[[#This Row],[Invoice (Year+Month)]],2)</f>
        <v>01</v>
      </c>
      <c r="D683" t="s">
        <v>56</v>
      </c>
      <c r="E683">
        <v>3013961</v>
      </c>
      <c r="F683" t="s">
        <v>17</v>
      </c>
      <c r="G683" t="s">
        <v>18</v>
      </c>
      <c r="H683" t="s">
        <v>19</v>
      </c>
      <c r="I683">
        <v>1554493</v>
      </c>
      <c r="J683">
        <v>2</v>
      </c>
      <c r="K683" s="1">
        <v>33.979999999999997</v>
      </c>
      <c r="L683" s="1">
        <v>21.98</v>
      </c>
      <c r="M683" s="1">
        <f>All_Data[[#This Row],[EUR Sales Amount]]-All_Data[[#This Row],[EUR Cost Amount]]</f>
        <v>11.999999999999996</v>
      </c>
      <c r="N683">
        <f>IF(All_Data[[#This Row],[Order Line Quantity]]&lt;0,1,0)</f>
        <v>0</v>
      </c>
      <c r="O683" s="1" t="str">
        <f>All_Data[[#This Row],[Tier2 Description]]&amp;All_Data[[#This Row],[Order No]]</f>
        <v>FLEECE &amp; KNITS1554493</v>
      </c>
    </row>
    <row r="684" spans="1:15" x14ac:dyDescent="0.35">
      <c r="A684">
        <v>202001</v>
      </c>
      <c r="B684" t="str">
        <f>LEFT(All_Data[[#This Row],[Invoice (Year+Month)]],4)</f>
        <v>2020</v>
      </c>
      <c r="C684" t="str">
        <f>RIGHT(All_Data[[#This Row],[Invoice (Year+Month)]],2)</f>
        <v>01</v>
      </c>
      <c r="D684" t="s">
        <v>56</v>
      </c>
      <c r="E684">
        <v>3013961</v>
      </c>
      <c r="F684" t="s">
        <v>17</v>
      </c>
      <c r="G684" t="s">
        <v>18</v>
      </c>
      <c r="H684" t="s">
        <v>21</v>
      </c>
      <c r="I684">
        <v>1554493</v>
      </c>
      <c r="J684">
        <v>4</v>
      </c>
      <c r="K684" s="1">
        <v>6</v>
      </c>
      <c r="L684" s="1">
        <v>6.26</v>
      </c>
      <c r="M684" s="1">
        <f>All_Data[[#This Row],[EUR Sales Amount]]-All_Data[[#This Row],[EUR Cost Amount]]</f>
        <v>-0.25999999999999979</v>
      </c>
      <c r="N684">
        <f>IF(All_Data[[#This Row],[Order Line Quantity]]&lt;0,1,0)</f>
        <v>0</v>
      </c>
      <c r="O684" s="1" t="str">
        <f>All_Data[[#This Row],[Tier2 Description]]&amp;All_Data[[#This Row],[Order No]]</f>
        <v>T-SHIRTS &amp; ACTIVE TOPS1554493</v>
      </c>
    </row>
    <row r="685" spans="1:15" x14ac:dyDescent="0.35">
      <c r="A685">
        <v>202001</v>
      </c>
      <c r="B685" t="str">
        <f>LEFT(All_Data[[#This Row],[Invoice (Year+Month)]],4)</f>
        <v>2020</v>
      </c>
      <c r="C685" t="str">
        <f>RIGHT(All_Data[[#This Row],[Invoice (Year+Month)]],2)</f>
        <v>01</v>
      </c>
      <c r="D685" t="s">
        <v>56</v>
      </c>
      <c r="E685">
        <v>3013961</v>
      </c>
      <c r="F685" t="s">
        <v>17</v>
      </c>
      <c r="G685" t="s">
        <v>24</v>
      </c>
      <c r="H685" t="s">
        <v>54</v>
      </c>
      <c r="I685">
        <v>1554493</v>
      </c>
      <c r="J685">
        <v>4</v>
      </c>
      <c r="K685" s="1">
        <v>74.680000000000007</v>
      </c>
      <c r="L685" s="1">
        <v>36.159999999999997</v>
      </c>
      <c r="M685" s="1">
        <f>All_Data[[#This Row],[EUR Sales Amount]]-All_Data[[#This Row],[EUR Cost Amount]]</f>
        <v>38.52000000000001</v>
      </c>
      <c r="N685">
        <f>IF(All_Data[[#This Row],[Order Line Quantity]]&lt;0,1,0)</f>
        <v>0</v>
      </c>
      <c r="O685" s="1" t="str">
        <f>All_Data[[#This Row],[Tier2 Description]]&amp;All_Data[[#This Row],[Order No]]</f>
        <v>VESTS-BODYWARMERS1554493</v>
      </c>
    </row>
    <row r="686" spans="1:15" x14ac:dyDescent="0.35">
      <c r="A686">
        <v>202001</v>
      </c>
      <c r="B686" t="str">
        <f>LEFT(All_Data[[#This Row],[Invoice (Year+Month)]],4)</f>
        <v>2020</v>
      </c>
      <c r="C686" t="str">
        <f>RIGHT(All_Data[[#This Row],[Invoice (Year+Month)]],2)</f>
        <v>01</v>
      </c>
      <c r="D686" t="s">
        <v>56</v>
      </c>
      <c r="E686">
        <v>3013969</v>
      </c>
      <c r="F686" t="s">
        <v>17</v>
      </c>
      <c r="G686" t="s">
        <v>13</v>
      </c>
      <c r="H686" t="s">
        <v>34</v>
      </c>
      <c r="I686">
        <v>1552841</v>
      </c>
      <c r="J686">
        <v>200</v>
      </c>
      <c r="K686" s="1">
        <v>188</v>
      </c>
      <c r="L686" s="1">
        <v>111.08</v>
      </c>
      <c r="M686" s="1">
        <f>All_Data[[#This Row],[EUR Sales Amount]]-All_Data[[#This Row],[EUR Cost Amount]]</f>
        <v>76.92</v>
      </c>
      <c r="N686">
        <f>IF(All_Data[[#This Row],[Order Line Quantity]]&lt;0,1,0)</f>
        <v>0</v>
      </c>
      <c r="O686" s="1" t="str">
        <f>All_Data[[#This Row],[Tier2 Description]]&amp;All_Data[[#This Row],[Order No]]</f>
        <v>STATIONERY1552841</v>
      </c>
    </row>
    <row r="687" spans="1:15" x14ac:dyDescent="0.35">
      <c r="A687">
        <v>202001</v>
      </c>
      <c r="B687" t="str">
        <f>LEFT(All_Data[[#This Row],[Invoice (Year+Month)]],4)</f>
        <v>2020</v>
      </c>
      <c r="C687" t="str">
        <f>RIGHT(All_Data[[#This Row],[Invoice (Year+Month)]],2)</f>
        <v>01</v>
      </c>
      <c r="D687" t="s">
        <v>56</v>
      </c>
      <c r="E687">
        <v>3013969</v>
      </c>
      <c r="F687" t="s">
        <v>17</v>
      </c>
      <c r="G687" t="s">
        <v>13</v>
      </c>
      <c r="H687" t="s">
        <v>34</v>
      </c>
      <c r="I687">
        <v>1553377</v>
      </c>
      <c r="J687">
        <v>200</v>
      </c>
      <c r="K687" s="1">
        <v>188</v>
      </c>
      <c r="L687" s="1">
        <v>111.08</v>
      </c>
      <c r="M687" s="1">
        <f>All_Data[[#This Row],[EUR Sales Amount]]-All_Data[[#This Row],[EUR Cost Amount]]</f>
        <v>76.92</v>
      </c>
      <c r="N687">
        <f>IF(All_Data[[#This Row],[Order Line Quantity]]&lt;0,1,0)</f>
        <v>0</v>
      </c>
      <c r="O687" s="1" t="str">
        <f>All_Data[[#This Row],[Tier2 Description]]&amp;All_Data[[#This Row],[Order No]]</f>
        <v>STATIONERY1553377</v>
      </c>
    </row>
    <row r="688" spans="1:15" x14ac:dyDescent="0.35">
      <c r="A688">
        <v>202001</v>
      </c>
      <c r="B688" t="str">
        <f>LEFT(All_Data[[#This Row],[Invoice (Year+Month)]],4)</f>
        <v>2020</v>
      </c>
      <c r="C688" t="str">
        <f>RIGHT(All_Data[[#This Row],[Invoice (Year+Month)]],2)</f>
        <v>01</v>
      </c>
      <c r="D688" t="s">
        <v>56</v>
      </c>
      <c r="E688">
        <v>3013969</v>
      </c>
      <c r="F688" t="s">
        <v>17</v>
      </c>
      <c r="G688" t="s">
        <v>13</v>
      </c>
      <c r="H688" t="s">
        <v>15</v>
      </c>
      <c r="I688">
        <v>1553528</v>
      </c>
      <c r="J688">
        <v>120</v>
      </c>
      <c r="K688" s="1">
        <v>488.4</v>
      </c>
      <c r="L688" s="1">
        <v>198.76</v>
      </c>
      <c r="M688" s="1">
        <f>All_Data[[#This Row],[EUR Sales Amount]]-All_Data[[#This Row],[EUR Cost Amount]]</f>
        <v>289.64</v>
      </c>
      <c r="N688">
        <f>IF(All_Data[[#This Row],[Order Line Quantity]]&lt;0,1,0)</f>
        <v>0</v>
      </c>
      <c r="O688" s="1" t="str">
        <f>All_Data[[#This Row],[Tier2 Description]]&amp;All_Data[[#This Row],[Order No]]</f>
        <v>UMBRELLAS1553528</v>
      </c>
    </row>
    <row r="689" spans="1:15" x14ac:dyDescent="0.35">
      <c r="A689">
        <v>202001</v>
      </c>
      <c r="B689" t="str">
        <f>LEFT(All_Data[[#This Row],[Invoice (Year+Month)]],4)</f>
        <v>2020</v>
      </c>
      <c r="C689" t="str">
        <f>RIGHT(All_Data[[#This Row],[Invoice (Year+Month)]],2)</f>
        <v>01</v>
      </c>
      <c r="D689" t="s">
        <v>56</v>
      </c>
      <c r="E689">
        <v>3013969</v>
      </c>
      <c r="F689" t="s">
        <v>17</v>
      </c>
      <c r="G689" t="s">
        <v>13</v>
      </c>
      <c r="H689" t="s">
        <v>16</v>
      </c>
      <c r="I689">
        <v>1553528</v>
      </c>
      <c r="J689">
        <v>8</v>
      </c>
      <c r="K689" s="1">
        <v>0.32</v>
      </c>
      <c r="L689" s="1">
        <v>0.12</v>
      </c>
      <c r="M689" s="1">
        <f>All_Data[[#This Row],[EUR Sales Amount]]-All_Data[[#This Row],[EUR Cost Amount]]</f>
        <v>0.2</v>
      </c>
      <c r="N689">
        <f>IF(All_Data[[#This Row],[Order Line Quantity]]&lt;0,1,0)</f>
        <v>0</v>
      </c>
      <c r="O689" s="1" t="str">
        <f>All_Data[[#This Row],[Tier2 Description]]&amp;All_Data[[#This Row],[Order No]]</f>
        <v>WRITING1553528</v>
      </c>
    </row>
    <row r="690" spans="1:15" x14ac:dyDescent="0.35">
      <c r="A690">
        <v>202001</v>
      </c>
      <c r="B690" t="str">
        <f>LEFT(All_Data[[#This Row],[Invoice (Year+Month)]],4)</f>
        <v>2020</v>
      </c>
      <c r="C690" t="str">
        <f>RIGHT(All_Data[[#This Row],[Invoice (Year+Month)]],2)</f>
        <v>01</v>
      </c>
      <c r="D690" t="s">
        <v>56</v>
      </c>
      <c r="E690">
        <v>3013969</v>
      </c>
      <c r="F690" t="s">
        <v>17</v>
      </c>
      <c r="G690" t="s">
        <v>26</v>
      </c>
      <c r="H690" t="s">
        <v>53</v>
      </c>
      <c r="I690">
        <v>1554559</v>
      </c>
      <c r="J690">
        <v>10</v>
      </c>
      <c r="K690" s="1">
        <v>52.1</v>
      </c>
      <c r="L690" s="1">
        <v>23.72</v>
      </c>
      <c r="M690" s="1">
        <f>All_Data[[#This Row],[EUR Sales Amount]]-All_Data[[#This Row],[EUR Cost Amount]]</f>
        <v>28.380000000000003</v>
      </c>
      <c r="N690">
        <f>IF(All_Data[[#This Row],[Order Line Quantity]]&lt;0,1,0)</f>
        <v>0</v>
      </c>
      <c r="O690" s="1" t="str">
        <f>All_Data[[#This Row],[Tier2 Description]]&amp;All_Data[[#This Row],[Order No]]</f>
        <v>BLANKETS1554559</v>
      </c>
    </row>
    <row r="691" spans="1:15" x14ac:dyDescent="0.35">
      <c r="A691">
        <v>202001</v>
      </c>
      <c r="B691" t="str">
        <f>LEFT(All_Data[[#This Row],[Invoice (Year+Month)]],4)</f>
        <v>2020</v>
      </c>
      <c r="C691" t="str">
        <f>RIGHT(All_Data[[#This Row],[Invoice (Year+Month)]],2)</f>
        <v>01</v>
      </c>
      <c r="D691" t="s">
        <v>56</v>
      </c>
      <c r="E691">
        <v>3013969</v>
      </c>
      <c r="F691" t="s">
        <v>17</v>
      </c>
      <c r="G691" t="s">
        <v>18</v>
      </c>
      <c r="H691" t="s">
        <v>20</v>
      </c>
      <c r="I691">
        <v>1553528</v>
      </c>
      <c r="J691">
        <v>10</v>
      </c>
      <c r="K691" s="1">
        <v>111</v>
      </c>
      <c r="L691" s="1">
        <v>49.14</v>
      </c>
      <c r="M691" s="1">
        <f>All_Data[[#This Row],[EUR Sales Amount]]-All_Data[[#This Row],[EUR Cost Amount]]</f>
        <v>61.86</v>
      </c>
      <c r="N691">
        <f>IF(All_Data[[#This Row],[Order Line Quantity]]&lt;0,1,0)</f>
        <v>0</v>
      </c>
      <c r="O691" s="1" t="str">
        <f>All_Data[[#This Row],[Tier2 Description]]&amp;All_Data[[#This Row],[Order No]]</f>
        <v>POLOS1553528</v>
      </c>
    </row>
    <row r="692" spans="1:15" x14ac:dyDescent="0.35">
      <c r="A692">
        <v>202001</v>
      </c>
      <c r="B692" t="str">
        <f>LEFT(All_Data[[#This Row],[Invoice (Year+Month)]],4)</f>
        <v>2020</v>
      </c>
      <c r="C692" t="str">
        <f>RIGHT(All_Data[[#This Row],[Invoice (Year+Month)]],2)</f>
        <v>01</v>
      </c>
      <c r="D692" t="s">
        <v>56</v>
      </c>
      <c r="E692">
        <v>3013969</v>
      </c>
      <c r="F692" t="s">
        <v>17</v>
      </c>
      <c r="G692" t="s">
        <v>18</v>
      </c>
      <c r="H692" t="s">
        <v>20</v>
      </c>
      <c r="I692">
        <v>1554559</v>
      </c>
      <c r="J692">
        <v>6</v>
      </c>
      <c r="K692" s="1">
        <v>66.599999999999994</v>
      </c>
      <c r="L692" s="1">
        <v>29.72</v>
      </c>
      <c r="M692" s="1">
        <f>All_Data[[#This Row],[EUR Sales Amount]]-All_Data[[#This Row],[EUR Cost Amount]]</f>
        <v>36.879999999999995</v>
      </c>
      <c r="N692">
        <f>IF(All_Data[[#This Row],[Order Line Quantity]]&lt;0,1,0)</f>
        <v>0</v>
      </c>
      <c r="O692" s="1" t="str">
        <f>All_Data[[#This Row],[Tier2 Description]]&amp;All_Data[[#This Row],[Order No]]</f>
        <v>POLOS1554559</v>
      </c>
    </row>
    <row r="693" spans="1:15" x14ac:dyDescent="0.35">
      <c r="A693">
        <v>202001</v>
      </c>
      <c r="B693" t="str">
        <f>LEFT(All_Data[[#This Row],[Invoice (Year+Month)]],4)</f>
        <v>2020</v>
      </c>
      <c r="C693" t="str">
        <f>RIGHT(All_Data[[#This Row],[Invoice (Year+Month)]],2)</f>
        <v>01</v>
      </c>
      <c r="D693" t="s">
        <v>56</v>
      </c>
      <c r="E693">
        <v>3013969</v>
      </c>
      <c r="F693" t="s">
        <v>17</v>
      </c>
      <c r="G693" t="s">
        <v>29</v>
      </c>
      <c r="H693" t="s">
        <v>31</v>
      </c>
      <c r="I693">
        <v>1554559</v>
      </c>
      <c r="J693">
        <v>2</v>
      </c>
      <c r="K693" s="1">
        <v>1.64</v>
      </c>
      <c r="L693" s="1">
        <v>1.2</v>
      </c>
      <c r="M693" s="1">
        <f>All_Data[[#This Row],[EUR Sales Amount]]-All_Data[[#This Row],[EUR Cost Amount]]</f>
        <v>0.43999999999999995</v>
      </c>
      <c r="N693">
        <f>IF(All_Data[[#This Row],[Order Line Quantity]]&lt;0,1,0)</f>
        <v>0</v>
      </c>
      <c r="O693" s="1" t="str">
        <f>All_Data[[#This Row],[Tier2 Description]]&amp;All_Data[[#This Row],[Order No]]</f>
        <v>POWER1554559</v>
      </c>
    </row>
    <row r="694" spans="1:15" x14ac:dyDescent="0.35">
      <c r="A694">
        <v>202001</v>
      </c>
      <c r="B694" t="str">
        <f>LEFT(All_Data[[#This Row],[Invoice (Year+Month)]],4)</f>
        <v>2020</v>
      </c>
      <c r="C694" t="str">
        <f>RIGHT(All_Data[[#This Row],[Invoice (Year+Month)]],2)</f>
        <v>01</v>
      </c>
      <c r="D694" t="s">
        <v>56</v>
      </c>
      <c r="E694">
        <v>3013971</v>
      </c>
      <c r="F694" t="s">
        <v>10</v>
      </c>
      <c r="G694" t="s">
        <v>11</v>
      </c>
      <c r="H694" t="s">
        <v>38</v>
      </c>
      <c r="I694">
        <v>1554211</v>
      </c>
      <c r="J694">
        <v>6800</v>
      </c>
      <c r="K694" s="1">
        <v>2584</v>
      </c>
      <c r="L694" s="1">
        <v>1572.14</v>
      </c>
      <c r="M694" s="1">
        <f>All_Data[[#This Row],[EUR Sales Amount]]-All_Data[[#This Row],[EUR Cost Amount]]</f>
        <v>1011.8599999999999</v>
      </c>
      <c r="N694">
        <f>IF(All_Data[[#This Row],[Order Line Quantity]]&lt;0,1,0)</f>
        <v>0</v>
      </c>
      <c r="O694" s="1" t="str">
        <f>All_Data[[#This Row],[Tier2 Description]]&amp;All_Data[[#This Row],[Order No]]</f>
        <v>BACKPACKS1554211</v>
      </c>
    </row>
    <row r="695" spans="1:15" x14ac:dyDescent="0.35">
      <c r="A695">
        <v>202001</v>
      </c>
      <c r="B695" t="str">
        <f>LEFT(All_Data[[#This Row],[Invoice (Year+Month)]],4)</f>
        <v>2020</v>
      </c>
      <c r="C695" t="str">
        <f>RIGHT(All_Data[[#This Row],[Invoice (Year+Month)]],2)</f>
        <v>01</v>
      </c>
      <c r="D695" t="s">
        <v>56</v>
      </c>
      <c r="E695">
        <v>3013971</v>
      </c>
      <c r="F695" t="s">
        <v>10</v>
      </c>
      <c r="G695" t="s">
        <v>22</v>
      </c>
      <c r="H695" t="s">
        <v>35</v>
      </c>
      <c r="I695">
        <v>1554211</v>
      </c>
      <c r="J695">
        <v>6802</v>
      </c>
      <c r="K695" s="1">
        <v>1536</v>
      </c>
      <c r="L695" s="1">
        <v>353.58</v>
      </c>
      <c r="M695" s="1">
        <f>All_Data[[#This Row],[EUR Sales Amount]]-All_Data[[#This Row],[EUR Cost Amount]]</f>
        <v>1182.42</v>
      </c>
      <c r="N695">
        <f>IF(All_Data[[#This Row],[Order Line Quantity]]&lt;0,1,0)</f>
        <v>0</v>
      </c>
      <c r="O695" s="1" t="str">
        <f>All_Data[[#This Row],[Tier2 Description]]&amp;All_Data[[#This Row],[Order No]]</f>
        <v>DECORATION CHARGES1554211</v>
      </c>
    </row>
    <row r="696" spans="1:15" x14ac:dyDescent="0.35">
      <c r="A696">
        <v>202001</v>
      </c>
      <c r="B696" t="str">
        <f>LEFT(All_Data[[#This Row],[Invoice (Year+Month)]],4)</f>
        <v>2020</v>
      </c>
      <c r="C696" t="str">
        <f>RIGHT(All_Data[[#This Row],[Invoice (Year+Month)]],2)</f>
        <v>01</v>
      </c>
      <c r="D696" t="s">
        <v>56</v>
      </c>
      <c r="E696">
        <v>3013976</v>
      </c>
      <c r="F696" t="s">
        <v>10</v>
      </c>
      <c r="G696" t="s">
        <v>22</v>
      </c>
      <c r="H696" t="s">
        <v>23</v>
      </c>
      <c r="I696">
        <v>1554714</v>
      </c>
      <c r="J696">
        <v>34</v>
      </c>
      <c r="K696" s="1">
        <v>59.74</v>
      </c>
      <c r="L696" s="1">
        <v>60</v>
      </c>
      <c r="M696" s="1">
        <f>All_Data[[#This Row],[EUR Sales Amount]]-All_Data[[#This Row],[EUR Cost Amount]]</f>
        <v>-0.25999999999999801</v>
      </c>
      <c r="N696">
        <f>IF(All_Data[[#This Row],[Order Line Quantity]]&lt;0,1,0)</f>
        <v>0</v>
      </c>
      <c r="O696" s="1" t="str">
        <f>All_Data[[#This Row],[Tier2 Description]]&amp;All_Data[[#This Row],[Order No]]</f>
        <v>CATALOGUES1554714</v>
      </c>
    </row>
    <row r="697" spans="1:15" x14ac:dyDescent="0.35">
      <c r="A697">
        <v>202001</v>
      </c>
      <c r="B697" t="str">
        <f>LEFT(All_Data[[#This Row],[Invoice (Year+Month)]],4)</f>
        <v>2020</v>
      </c>
      <c r="C697" t="str">
        <f>RIGHT(All_Data[[#This Row],[Invoice (Year+Month)]],2)</f>
        <v>01</v>
      </c>
      <c r="D697" t="s">
        <v>56</v>
      </c>
      <c r="E697">
        <v>3013977</v>
      </c>
      <c r="F697" t="s">
        <v>17</v>
      </c>
      <c r="G697" t="s">
        <v>11</v>
      </c>
      <c r="H697" t="s">
        <v>40</v>
      </c>
      <c r="I697">
        <v>1552466</v>
      </c>
      <c r="J697">
        <v>200</v>
      </c>
      <c r="K697" s="1">
        <v>132</v>
      </c>
      <c r="L697" s="1">
        <v>74.739999999999995</v>
      </c>
      <c r="M697" s="1">
        <f>All_Data[[#This Row],[EUR Sales Amount]]-All_Data[[#This Row],[EUR Cost Amount]]</f>
        <v>57.260000000000005</v>
      </c>
      <c r="N697">
        <f>IF(All_Data[[#This Row],[Order Line Quantity]]&lt;0,1,0)</f>
        <v>0</v>
      </c>
      <c r="O697" s="1" t="str">
        <f>All_Data[[#This Row],[Tier2 Description]]&amp;All_Data[[#This Row],[Order No]]</f>
        <v>TOTES1552466</v>
      </c>
    </row>
    <row r="698" spans="1:15" x14ac:dyDescent="0.35">
      <c r="A698">
        <v>202001</v>
      </c>
      <c r="B698" t="str">
        <f>LEFT(All_Data[[#This Row],[Invoice (Year+Month)]],4)</f>
        <v>2020</v>
      </c>
      <c r="C698" t="str">
        <f>RIGHT(All_Data[[#This Row],[Invoice (Year+Month)]],2)</f>
        <v>01</v>
      </c>
      <c r="D698" t="s">
        <v>56</v>
      </c>
      <c r="E698">
        <v>3013977</v>
      </c>
      <c r="F698" t="s">
        <v>17</v>
      </c>
      <c r="G698" t="s">
        <v>13</v>
      </c>
      <c r="H698" t="s">
        <v>37</v>
      </c>
      <c r="I698">
        <v>1552966</v>
      </c>
      <c r="J698">
        <v>1000</v>
      </c>
      <c r="K698" s="1">
        <v>180</v>
      </c>
      <c r="L698" s="1">
        <v>108.76</v>
      </c>
      <c r="M698" s="1">
        <f>All_Data[[#This Row],[EUR Sales Amount]]-All_Data[[#This Row],[EUR Cost Amount]]</f>
        <v>71.239999999999995</v>
      </c>
      <c r="N698">
        <f>IF(All_Data[[#This Row],[Order Line Quantity]]&lt;0,1,0)</f>
        <v>0</v>
      </c>
      <c r="O698" s="1" t="str">
        <f>All_Data[[#This Row],[Tier2 Description]]&amp;All_Data[[#This Row],[Order No]]</f>
        <v>GENERAL1552966</v>
      </c>
    </row>
    <row r="699" spans="1:15" x14ac:dyDescent="0.35">
      <c r="A699">
        <v>202001</v>
      </c>
      <c r="B699" t="str">
        <f>LEFT(All_Data[[#This Row],[Invoice (Year+Month)]],4)</f>
        <v>2020</v>
      </c>
      <c r="C699" t="str">
        <f>RIGHT(All_Data[[#This Row],[Invoice (Year+Month)]],2)</f>
        <v>01</v>
      </c>
      <c r="D699" t="s">
        <v>56</v>
      </c>
      <c r="E699">
        <v>3013977</v>
      </c>
      <c r="F699" t="s">
        <v>17</v>
      </c>
      <c r="G699" t="s">
        <v>13</v>
      </c>
      <c r="H699" t="s">
        <v>37</v>
      </c>
      <c r="I699">
        <v>1553847</v>
      </c>
      <c r="J699">
        <v>500</v>
      </c>
      <c r="K699" s="1">
        <v>230</v>
      </c>
      <c r="L699" s="1">
        <v>185</v>
      </c>
      <c r="M699" s="1">
        <f>All_Data[[#This Row],[EUR Sales Amount]]-All_Data[[#This Row],[EUR Cost Amount]]</f>
        <v>45</v>
      </c>
      <c r="N699">
        <f>IF(All_Data[[#This Row],[Order Line Quantity]]&lt;0,1,0)</f>
        <v>0</v>
      </c>
      <c r="O699" s="1" t="str">
        <f>All_Data[[#This Row],[Tier2 Description]]&amp;All_Data[[#This Row],[Order No]]</f>
        <v>GENERAL1553847</v>
      </c>
    </row>
    <row r="700" spans="1:15" x14ac:dyDescent="0.35">
      <c r="A700">
        <v>202001</v>
      </c>
      <c r="B700" t="str">
        <f>LEFT(All_Data[[#This Row],[Invoice (Year+Month)]],4)</f>
        <v>2020</v>
      </c>
      <c r="C700" t="str">
        <f>RIGHT(All_Data[[#This Row],[Invoice (Year+Month)]],2)</f>
        <v>01</v>
      </c>
      <c r="D700" t="s">
        <v>56</v>
      </c>
      <c r="E700">
        <v>3013977</v>
      </c>
      <c r="F700" t="s">
        <v>17</v>
      </c>
      <c r="G700" t="s">
        <v>13</v>
      </c>
      <c r="H700" t="s">
        <v>16</v>
      </c>
      <c r="I700">
        <v>1552324</v>
      </c>
      <c r="J700">
        <v>310</v>
      </c>
      <c r="K700" s="1">
        <v>40.299999999999997</v>
      </c>
      <c r="L700" s="1">
        <v>17.84</v>
      </c>
      <c r="M700" s="1">
        <f>All_Data[[#This Row],[EUR Sales Amount]]-All_Data[[#This Row],[EUR Cost Amount]]</f>
        <v>22.459999999999997</v>
      </c>
      <c r="N700">
        <f>IF(All_Data[[#This Row],[Order Line Quantity]]&lt;0,1,0)</f>
        <v>0</v>
      </c>
      <c r="O700" s="1" t="str">
        <f>All_Data[[#This Row],[Tier2 Description]]&amp;All_Data[[#This Row],[Order No]]</f>
        <v>WRITING1552324</v>
      </c>
    </row>
    <row r="701" spans="1:15" x14ac:dyDescent="0.35">
      <c r="A701">
        <v>202001</v>
      </c>
      <c r="B701" t="str">
        <f>LEFT(All_Data[[#This Row],[Invoice (Year+Month)]],4)</f>
        <v>2020</v>
      </c>
      <c r="C701" t="str">
        <f>RIGHT(All_Data[[#This Row],[Invoice (Year+Month)]],2)</f>
        <v>01</v>
      </c>
      <c r="D701" t="s">
        <v>56</v>
      </c>
      <c r="E701">
        <v>3013977</v>
      </c>
      <c r="F701" t="s">
        <v>17</v>
      </c>
      <c r="G701" t="s">
        <v>36</v>
      </c>
      <c r="H701" t="s">
        <v>36</v>
      </c>
      <c r="I701">
        <v>1552121</v>
      </c>
      <c r="J701">
        <v>1000</v>
      </c>
      <c r="K701" s="1">
        <v>1620</v>
      </c>
      <c r="L701" s="1">
        <v>1590</v>
      </c>
      <c r="M701" s="1">
        <f>All_Data[[#This Row],[EUR Sales Amount]]-All_Data[[#This Row],[EUR Cost Amount]]</f>
        <v>30</v>
      </c>
      <c r="N701">
        <f>IF(All_Data[[#This Row],[Order Line Quantity]]&lt;0,1,0)</f>
        <v>0</v>
      </c>
      <c r="O701" s="1" t="str">
        <f>All_Data[[#This Row],[Tier2 Description]]&amp;All_Data[[#This Row],[Order No]]</f>
        <v>MEMORY1552121</v>
      </c>
    </row>
    <row r="702" spans="1:15" x14ac:dyDescent="0.35">
      <c r="A702">
        <v>202001</v>
      </c>
      <c r="B702" t="str">
        <f>LEFT(All_Data[[#This Row],[Invoice (Year+Month)]],4)</f>
        <v>2020</v>
      </c>
      <c r="C702" t="str">
        <f>RIGHT(All_Data[[#This Row],[Invoice (Year+Month)]],2)</f>
        <v>01</v>
      </c>
      <c r="D702" t="s">
        <v>56</v>
      </c>
      <c r="E702">
        <v>3013977</v>
      </c>
      <c r="F702" t="s">
        <v>17</v>
      </c>
      <c r="G702" t="s">
        <v>57</v>
      </c>
      <c r="H702" t="s">
        <v>58</v>
      </c>
      <c r="I702">
        <v>1553661</v>
      </c>
      <c r="J702">
        <v>2</v>
      </c>
      <c r="K702" s="1">
        <v>21.98</v>
      </c>
      <c r="L702" s="1">
        <v>16.3</v>
      </c>
      <c r="M702" s="1">
        <f>All_Data[[#This Row],[EUR Sales Amount]]-All_Data[[#This Row],[EUR Cost Amount]]</f>
        <v>5.68</v>
      </c>
      <c r="N702">
        <f>IF(All_Data[[#This Row],[Order Line Quantity]]&lt;0,1,0)</f>
        <v>0</v>
      </c>
      <c r="O702" s="1" t="str">
        <f>All_Data[[#This Row],[Tier2 Description]]&amp;All_Data[[#This Row],[Order No]]</f>
        <v>SHIRTS1553661</v>
      </c>
    </row>
    <row r="703" spans="1:15" x14ac:dyDescent="0.35">
      <c r="A703">
        <v>202001</v>
      </c>
      <c r="B703" t="str">
        <f>LEFT(All_Data[[#This Row],[Invoice (Year+Month)]],4)</f>
        <v>2020</v>
      </c>
      <c r="C703" t="str">
        <f>RIGHT(All_Data[[#This Row],[Invoice (Year+Month)]],2)</f>
        <v>01</v>
      </c>
      <c r="D703" t="s">
        <v>56</v>
      </c>
      <c r="E703">
        <v>3013978</v>
      </c>
      <c r="F703" t="s">
        <v>17</v>
      </c>
      <c r="G703" t="s">
        <v>13</v>
      </c>
      <c r="H703" t="s">
        <v>16</v>
      </c>
      <c r="I703">
        <v>1552856</v>
      </c>
      <c r="J703">
        <v>600</v>
      </c>
      <c r="K703" s="1">
        <v>1242</v>
      </c>
      <c r="L703" s="1">
        <v>537.79999999999995</v>
      </c>
      <c r="M703" s="1">
        <f>All_Data[[#This Row],[EUR Sales Amount]]-All_Data[[#This Row],[EUR Cost Amount]]</f>
        <v>704.2</v>
      </c>
      <c r="N703">
        <f>IF(All_Data[[#This Row],[Order Line Quantity]]&lt;0,1,0)</f>
        <v>0</v>
      </c>
      <c r="O703" s="1" t="str">
        <f>All_Data[[#This Row],[Tier2 Description]]&amp;All_Data[[#This Row],[Order No]]</f>
        <v>WRITING1552856</v>
      </c>
    </row>
    <row r="704" spans="1:15" x14ac:dyDescent="0.35">
      <c r="A704">
        <v>202001</v>
      </c>
      <c r="B704" t="str">
        <f>LEFT(All_Data[[#This Row],[Invoice (Year+Month)]],4)</f>
        <v>2020</v>
      </c>
      <c r="C704" t="str">
        <f>RIGHT(All_Data[[#This Row],[Invoice (Year+Month)]],2)</f>
        <v>01</v>
      </c>
      <c r="D704" t="s">
        <v>56</v>
      </c>
      <c r="E704">
        <v>3013978</v>
      </c>
      <c r="F704" t="s">
        <v>17</v>
      </c>
      <c r="G704" t="s">
        <v>13</v>
      </c>
      <c r="H704" t="s">
        <v>16</v>
      </c>
      <c r="I704">
        <v>1553657</v>
      </c>
      <c r="J704">
        <v>20</v>
      </c>
      <c r="K704" s="1">
        <v>161.19999999999999</v>
      </c>
      <c r="L704" s="1">
        <v>103.76</v>
      </c>
      <c r="M704" s="1">
        <f>All_Data[[#This Row],[EUR Sales Amount]]-All_Data[[#This Row],[EUR Cost Amount]]</f>
        <v>57.439999999999984</v>
      </c>
      <c r="N704">
        <f>IF(All_Data[[#This Row],[Order Line Quantity]]&lt;0,1,0)</f>
        <v>0</v>
      </c>
      <c r="O704" s="1" t="str">
        <f>All_Data[[#This Row],[Tier2 Description]]&amp;All_Data[[#This Row],[Order No]]</f>
        <v>WRITING1553657</v>
      </c>
    </row>
    <row r="705" spans="1:15" x14ac:dyDescent="0.35">
      <c r="A705">
        <v>202001</v>
      </c>
      <c r="B705" t="str">
        <f>LEFT(All_Data[[#This Row],[Invoice (Year+Month)]],4)</f>
        <v>2020</v>
      </c>
      <c r="C705" t="str">
        <f>RIGHT(All_Data[[#This Row],[Invoice (Year+Month)]],2)</f>
        <v>01</v>
      </c>
      <c r="D705" t="s">
        <v>56</v>
      </c>
      <c r="E705">
        <v>3013988</v>
      </c>
      <c r="F705" t="s">
        <v>10</v>
      </c>
      <c r="G705" t="s">
        <v>13</v>
      </c>
      <c r="H705" t="s">
        <v>37</v>
      </c>
      <c r="I705">
        <v>1553744</v>
      </c>
      <c r="J705">
        <v>1000</v>
      </c>
      <c r="K705" s="1">
        <v>310</v>
      </c>
      <c r="L705" s="1">
        <v>201.02</v>
      </c>
      <c r="M705" s="1">
        <f>All_Data[[#This Row],[EUR Sales Amount]]-All_Data[[#This Row],[EUR Cost Amount]]</f>
        <v>108.97999999999999</v>
      </c>
      <c r="N705">
        <f>IF(All_Data[[#This Row],[Order Line Quantity]]&lt;0,1,0)</f>
        <v>0</v>
      </c>
      <c r="O705" s="1" t="str">
        <f>All_Data[[#This Row],[Tier2 Description]]&amp;All_Data[[#This Row],[Order No]]</f>
        <v>GENERAL1553744</v>
      </c>
    </row>
    <row r="706" spans="1:15" x14ac:dyDescent="0.35">
      <c r="A706">
        <v>202001</v>
      </c>
      <c r="B706" t="str">
        <f>LEFT(All_Data[[#This Row],[Invoice (Year+Month)]],4)</f>
        <v>2020</v>
      </c>
      <c r="C706" t="str">
        <f>RIGHT(All_Data[[#This Row],[Invoice (Year+Month)]],2)</f>
        <v>01</v>
      </c>
      <c r="D706" t="s">
        <v>56</v>
      </c>
      <c r="E706">
        <v>3013990</v>
      </c>
      <c r="F706" t="s">
        <v>10</v>
      </c>
      <c r="G706" t="s">
        <v>11</v>
      </c>
      <c r="H706" t="s">
        <v>47</v>
      </c>
      <c r="I706">
        <v>1553539</v>
      </c>
      <c r="J706">
        <v>6000</v>
      </c>
      <c r="K706" s="1">
        <v>960</v>
      </c>
      <c r="L706" s="1">
        <v>531.36</v>
      </c>
      <c r="M706" s="1">
        <f>All_Data[[#This Row],[EUR Sales Amount]]-All_Data[[#This Row],[EUR Cost Amount]]</f>
        <v>428.64</v>
      </c>
      <c r="N706">
        <f>IF(All_Data[[#This Row],[Order Line Quantity]]&lt;0,1,0)</f>
        <v>0</v>
      </c>
      <c r="O706" s="1" t="str">
        <f>All_Data[[#This Row],[Tier2 Description]]&amp;All_Data[[#This Row],[Order No]]</f>
        <v>TRAVEL GIFTS1553539</v>
      </c>
    </row>
    <row r="707" spans="1:15" x14ac:dyDescent="0.35">
      <c r="A707">
        <v>202001</v>
      </c>
      <c r="B707" t="str">
        <f>LEFT(All_Data[[#This Row],[Invoice (Year+Month)]],4)</f>
        <v>2020</v>
      </c>
      <c r="C707" t="str">
        <f>RIGHT(All_Data[[#This Row],[Invoice (Year+Month)]],2)</f>
        <v>01</v>
      </c>
      <c r="D707" t="s">
        <v>56</v>
      </c>
      <c r="E707">
        <v>3013990</v>
      </c>
      <c r="F707" t="s">
        <v>10</v>
      </c>
      <c r="G707" t="s">
        <v>13</v>
      </c>
      <c r="H707" t="s">
        <v>41</v>
      </c>
      <c r="I707">
        <v>1552050</v>
      </c>
      <c r="J707">
        <v>1600</v>
      </c>
      <c r="K707" s="1">
        <v>560</v>
      </c>
      <c r="L707" s="1">
        <v>460.14</v>
      </c>
      <c r="M707" s="1">
        <f>All_Data[[#This Row],[EUR Sales Amount]]-All_Data[[#This Row],[EUR Cost Amount]]</f>
        <v>99.860000000000014</v>
      </c>
      <c r="N707">
        <f>IF(All_Data[[#This Row],[Order Line Quantity]]&lt;0,1,0)</f>
        <v>0</v>
      </c>
      <c r="O707" s="1" t="str">
        <f>All_Data[[#This Row],[Tier2 Description]]&amp;All_Data[[#This Row],[Order No]]</f>
        <v>KEYCHAINS1552050</v>
      </c>
    </row>
    <row r="708" spans="1:15" x14ac:dyDescent="0.35">
      <c r="A708">
        <v>202001</v>
      </c>
      <c r="B708" t="str">
        <f>LEFT(All_Data[[#This Row],[Invoice (Year+Month)]],4)</f>
        <v>2020</v>
      </c>
      <c r="C708" t="str">
        <f>RIGHT(All_Data[[#This Row],[Invoice (Year+Month)]],2)</f>
        <v>01</v>
      </c>
      <c r="D708" t="s">
        <v>56</v>
      </c>
      <c r="E708">
        <v>3013990</v>
      </c>
      <c r="F708" t="s">
        <v>10</v>
      </c>
      <c r="G708" t="s">
        <v>26</v>
      </c>
      <c r="H708" t="s">
        <v>50</v>
      </c>
      <c r="I708">
        <v>1553960</v>
      </c>
      <c r="J708">
        <v>2000</v>
      </c>
      <c r="K708" s="1">
        <v>860</v>
      </c>
      <c r="L708" s="1">
        <v>533.05999999999995</v>
      </c>
      <c r="M708" s="1">
        <f>All_Data[[#This Row],[EUR Sales Amount]]-All_Data[[#This Row],[EUR Cost Amount]]</f>
        <v>326.94000000000005</v>
      </c>
      <c r="N708">
        <f>IF(All_Data[[#This Row],[Order Line Quantity]]&lt;0,1,0)</f>
        <v>0</v>
      </c>
      <c r="O708" s="1" t="str">
        <f>All_Data[[#This Row],[Tier2 Description]]&amp;All_Data[[#This Row],[Order No]]</f>
        <v>OUTDOOR &amp; LEISURE1553960</v>
      </c>
    </row>
    <row r="709" spans="1:15" x14ac:dyDescent="0.35">
      <c r="A709">
        <v>202001</v>
      </c>
      <c r="B709" t="str">
        <f>LEFT(All_Data[[#This Row],[Invoice (Year+Month)]],4)</f>
        <v>2020</v>
      </c>
      <c r="C709" t="str">
        <f>RIGHT(All_Data[[#This Row],[Invoice (Year+Month)]],2)</f>
        <v>01</v>
      </c>
      <c r="D709" t="s">
        <v>56</v>
      </c>
      <c r="E709">
        <v>3013990</v>
      </c>
      <c r="F709" t="s">
        <v>10</v>
      </c>
      <c r="G709" t="s">
        <v>26</v>
      </c>
      <c r="H709" t="s">
        <v>43</v>
      </c>
      <c r="I709">
        <v>1552043</v>
      </c>
      <c r="J709">
        <v>1000</v>
      </c>
      <c r="K709" s="1">
        <v>330</v>
      </c>
      <c r="L709" s="1">
        <v>169.92</v>
      </c>
      <c r="M709" s="1">
        <f>All_Data[[#This Row],[EUR Sales Amount]]-All_Data[[#This Row],[EUR Cost Amount]]</f>
        <v>160.08000000000001</v>
      </c>
      <c r="N709">
        <f>IF(All_Data[[#This Row],[Order Line Quantity]]&lt;0,1,0)</f>
        <v>0</v>
      </c>
      <c r="O709" s="1" t="str">
        <f>All_Data[[#This Row],[Tier2 Description]]&amp;All_Data[[#This Row],[Order No]]</f>
        <v>SAFETY AUTO &amp; TOOLS1552043</v>
      </c>
    </row>
    <row r="710" spans="1:15" x14ac:dyDescent="0.35">
      <c r="A710">
        <v>202001</v>
      </c>
      <c r="B710" t="str">
        <f>LEFT(All_Data[[#This Row],[Invoice (Year+Month)]],4)</f>
        <v>2020</v>
      </c>
      <c r="C710" t="str">
        <f>RIGHT(All_Data[[#This Row],[Invoice (Year+Month)]],2)</f>
        <v>01</v>
      </c>
      <c r="D710" t="s">
        <v>56</v>
      </c>
      <c r="E710">
        <v>3013990</v>
      </c>
      <c r="F710" t="s">
        <v>10</v>
      </c>
      <c r="G710" t="s">
        <v>26</v>
      </c>
      <c r="H710" t="s">
        <v>43</v>
      </c>
      <c r="I710">
        <v>1552048</v>
      </c>
      <c r="J710">
        <v>800</v>
      </c>
      <c r="K710" s="1">
        <v>704</v>
      </c>
      <c r="L710" s="1">
        <v>296.18</v>
      </c>
      <c r="M710" s="1">
        <f>All_Data[[#This Row],[EUR Sales Amount]]-All_Data[[#This Row],[EUR Cost Amount]]</f>
        <v>407.82</v>
      </c>
      <c r="N710">
        <f>IF(All_Data[[#This Row],[Order Line Quantity]]&lt;0,1,0)</f>
        <v>0</v>
      </c>
      <c r="O710" s="1" t="str">
        <f>All_Data[[#This Row],[Tier2 Description]]&amp;All_Data[[#This Row],[Order No]]</f>
        <v>SAFETY AUTO &amp; TOOLS1552048</v>
      </c>
    </row>
    <row r="711" spans="1:15" x14ac:dyDescent="0.35">
      <c r="A711">
        <v>202001</v>
      </c>
      <c r="B711" t="str">
        <f>LEFT(All_Data[[#This Row],[Invoice (Year+Month)]],4)</f>
        <v>2020</v>
      </c>
      <c r="C711" t="str">
        <f>RIGHT(All_Data[[#This Row],[Invoice (Year+Month)]],2)</f>
        <v>01</v>
      </c>
      <c r="D711" t="s">
        <v>56</v>
      </c>
      <c r="E711">
        <v>3013990</v>
      </c>
      <c r="F711" t="s">
        <v>10</v>
      </c>
      <c r="G711" t="s">
        <v>22</v>
      </c>
      <c r="H711" t="s">
        <v>35</v>
      </c>
      <c r="I711">
        <v>1552043</v>
      </c>
      <c r="J711">
        <v>1004</v>
      </c>
      <c r="K711" s="1">
        <v>211</v>
      </c>
      <c r="L711" s="1">
        <v>11</v>
      </c>
      <c r="M711" s="1">
        <f>All_Data[[#This Row],[EUR Sales Amount]]-All_Data[[#This Row],[EUR Cost Amount]]</f>
        <v>200</v>
      </c>
      <c r="N711">
        <f>IF(All_Data[[#This Row],[Order Line Quantity]]&lt;0,1,0)</f>
        <v>0</v>
      </c>
      <c r="O711" s="1" t="str">
        <f>All_Data[[#This Row],[Tier2 Description]]&amp;All_Data[[#This Row],[Order No]]</f>
        <v>DECORATION CHARGES1552043</v>
      </c>
    </row>
    <row r="712" spans="1:15" x14ac:dyDescent="0.35">
      <c r="A712">
        <v>202001</v>
      </c>
      <c r="B712" t="str">
        <f>LEFT(All_Data[[#This Row],[Invoice (Year+Month)]],4)</f>
        <v>2020</v>
      </c>
      <c r="C712" t="str">
        <f>RIGHT(All_Data[[#This Row],[Invoice (Year+Month)]],2)</f>
        <v>01</v>
      </c>
      <c r="D712" t="s">
        <v>56</v>
      </c>
      <c r="E712">
        <v>3013990</v>
      </c>
      <c r="F712" t="s">
        <v>10</v>
      </c>
      <c r="G712" t="s">
        <v>22</v>
      </c>
      <c r="H712" t="s">
        <v>35</v>
      </c>
      <c r="I712">
        <v>1552048</v>
      </c>
      <c r="J712">
        <v>804</v>
      </c>
      <c r="K712" s="1">
        <v>201</v>
      </c>
      <c r="L712" s="1">
        <v>27</v>
      </c>
      <c r="M712" s="1">
        <f>All_Data[[#This Row],[EUR Sales Amount]]-All_Data[[#This Row],[EUR Cost Amount]]</f>
        <v>174</v>
      </c>
      <c r="N712">
        <f>IF(All_Data[[#This Row],[Order Line Quantity]]&lt;0,1,0)</f>
        <v>0</v>
      </c>
      <c r="O712" s="1" t="str">
        <f>All_Data[[#This Row],[Tier2 Description]]&amp;All_Data[[#This Row],[Order No]]</f>
        <v>DECORATION CHARGES1552048</v>
      </c>
    </row>
    <row r="713" spans="1:15" x14ac:dyDescent="0.35">
      <c r="A713">
        <v>202001</v>
      </c>
      <c r="B713" t="str">
        <f>LEFT(All_Data[[#This Row],[Invoice (Year+Month)]],4)</f>
        <v>2020</v>
      </c>
      <c r="C713" t="str">
        <f>RIGHT(All_Data[[#This Row],[Invoice (Year+Month)]],2)</f>
        <v>01</v>
      </c>
      <c r="D713" t="s">
        <v>56</v>
      </c>
      <c r="E713">
        <v>3013990</v>
      </c>
      <c r="F713" t="s">
        <v>10</v>
      </c>
      <c r="G713" t="s">
        <v>22</v>
      </c>
      <c r="H713" t="s">
        <v>35</v>
      </c>
      <c r="I713">
        <v>1552050</v>
      </c>
      <c r="J713">
        <v>1602</v>
      </c>
      <c r="K713" s="1">
        <v>80</v>
      </c>
      <c r="L713" s="1">
        <v>16.02</v>
      </c>
      <c r="M713" s="1">
        <f>All_Data[[#This Row],[EUR Sales Amount]]-All_Data[[#This Row],[EUR Cost Amount]]</f>
        <v>63.980000000000004</v>
      </c>
      <c r="N713">
        <f>IF(All_Data[[#This Row],[Order Line Quantity]]&lt;0,1,0)</f>
        <v>0</v>
      </c>
      <c r="O713" s="1" t="str">
        <f>All_Data[[#This Row],[Tier2 Description]]&amp;All_Data[[#This Row],[Order No]]</f>
        <v>DECORATION CHARGES1552050</v>
      </c>
    </row>
    <row r="714" spans="1:15" x14ac:dyDescent="0.35">
      <c r="A714">
        <v>202001</v>
      </c>
      <c r="B714" t="str">
        <f>LEFT(All_Data[[#This Row],[Invoice (Year+Month)]],4)</f>
        <v>2020</v>
      </c>
      <c r="C714" t="str">
        <f>RIGHT(All_Data[[#This Row],[Invoice (Year+Month)]],2)</f>
        <v>01</v>
      </c>
      <c r="D714" t="s">
        <v>56</v>
      </c>
      <c r="E714">
        <v>3013990</v>
      </c>
      <c r="F714" t="s">
        <v>10</v>
      </c>
      <c r="G714" t="s">
        <v>22</v>
      </c>
      <c r="H714" t="s">
        <v>35</v>
      </c>
      <c r="I714">
        <v>1553539</v>
      </c>
      <c r="J714">
        <v>12002</v>
      </c>
      <c r="K714" s="1">
        <v>2940</v>
      </c>
      <c r="L714" s="1">
        <v>180.02</v>
      </c>
      <c r="M714" s="1">
        <f>All_Data[[#This Row],[EUR Sales Amount]]-All_Data[[#This Row],[EUR Cost Amount]]</f>
        <v>2759.98</v>
      </c>
      <c r="N714">
        <f>IF(All_Data[[#This Row],[Order Line Quantity]]&lt;0,1,0)</f>
        <v>0</v>
      </c>
      <c r="O714" s="1" t="str">
        <f>All_Data[[#This Row],[Tier2 Description]]&amp;All_Data[[#This Row],[Order No]]</f>
        <v>DECORATION CHARGES1553539</v>
      </c>
    </row>
    <row r="715" spans="1:15" x14ac:dyDescent="0.35">
      <c r="A715">
        <v>202001</v>
      </c>
      <c r="B715" t="str">
        <f>LEFT(All_Data[[#This Row],[Invoice (Year+Month)]],4)</f>
        <v>2020</v>
      </c>
      <c r="C715" t="str">
        <f>RIGHT(All_Data[[#This Row],[Invoice (Year+Month)]],2)</f>
        <v>01</v>
      </c>
      <c r="D715" t="s">
        <v>56</v>
      </c>
      <c r="E715">
        <v>3013990</v>
      </c>
      <c r="F715" t="s">
        <v>10</v>
      </c>
      <c r="G715" t="s">
        <v>22</v>
      </c>
      <c r="H715" t="s">
        <v>35</v>
      </c>
      <c r="I715">
        <v>1553960</v>
      </c>
      <c r="J715">
        <v>2002</v>
      </c>
      <c r="K715" s="1">
        <v>752</v>
      </c>
      <c r="L715" s="1">
        <v>351.92</v>
      </c>
      <c r="M715" s="1">
        <f>All_Data[[#This Row],[EUR Sales Amount]]-All_Data[[#This Row],[EUR Cost Amount]]</f>
        <v>400.08</v>
      </c>
      <c r="N715">
        <f>IF(All_Data[[#This Row],[Order Line Quantity]]&lt;0,1,0)</f>
        <v>0</v>
      </c>
      <c r="O715" s="1" t="str">
        <f>All_Data[[#This Row],[Tier2 Description]]&amp;All_Data[[#This Row],[Order No]]</f>
        <v>DECORATION CHARGES1553960</v>
      </c>
    </row>
    <row r="716" spans="1:15" x14ac:dyDescent="0.35">
      <c r="A716">
        <v>202001</v>
      </c>
      <c r="B716" t="str">
        <f>LEFT(All_Data[[#This Row],[Invoice (Year+Month)]],4)</f>
        <v>2020</v>
      </c>
      <c r="C716" t="str">
        <f>RIGHT(All_Data[[#This Row],[Invoice (Year+Month)]],2)</f>
        <v>01</v>
      </c>
      <c r="D716" t="s">
        <v>56</v>
      </c>
      <c r="E716">
        <v>3013995</v>
      </c>
      <c r="F716" t="s">
        <v>17</v>
      </c>
      <c r="G716" t="s">
        <v>48</v>
      </c>
      <c r="H716" t="s">
        <v>48</v>
      </c>
      <c r="I716">
        <v>1554257</v>
      </c>
      <c r="J716">
        <v>4</v>
      </c>
      <c r="K716" s="1">
        <v>2</v>
      </c>
      <c r="L716" s="1">
        <v>1.46</v>
      </c>
      <c r="M716" s="1">
        <f>All_Data[[#This Row],[EUR Sales Amount]]-All_Data[[#This Row],[EUR Cost Amount]]</f>
        <v>0.54</v>
      </c>
      <c r="N716">
        <f>IF(All_Data[[#This Row],[Order Line Quantity]]&lt;0,1,0)</f>
        <v>0</v>
      </c>
      <c r="O716" s="1" t="str">
        <f>All_Data[[#This Row],[Tier2 Description]]&amp;All_Data[[#This Row],[Order No]]</f>
        <v>HEADWEAR1554257</v>
      </c>
    </row>
    <row r="717" spans="1:15" x14ac:dyDescent="0.35">
      <c r="A717">
        <v>202001</v>
      </c>
      <c r="B717" t="str">
        <f>LEFT(All_Data[[#This Row],[Invoice (Year+Month)]],4)</f>
        <v>2020</v>
      </c>
      <c r="C717" t="str">
        <f>RIGHT(All_Data[[#This Row],[Invoice (Year+Month)]],2)</f>
        <v>01</v>
      </c>
      <c r="D717" t="s">
        <v>56</v>
      </c>
      <c r="E717">
        <v>3013995</v>
      </c>
      <c r="F717" t="s">
        <v>17</v>
      </c>
      <c r="G717" t="s">
        <v>26</v>
      </c>
      <c r="H717" t="s">
        <v>43</v>
      </c>
      <c r="I717">
        <v>1553868</v>
      </c>
      <c r="J717">
        <v>50</v>
      </c>
      <c r="K717" s="1">
        <v>309.5</v>
      </c>
      <c r="L717" s="1">
        <v>148.54</v>
      </c>
      <c r="M717" s="1">
        <f>All_Data[[#This Row],[EUR Sales Amount]]-All_Data[[#This Row],[EUR Cost Amount]]</f>
        <v>160.96</v>
      </c>
      <c r="N717">
        <f>IF(All_Data[[#This Row],[Order Line Quantity]]&lt;0,1,0)</f>
        <v>0</v>
      </c>
      <c r="O717" s="1" t="str">
        <f>All_Data[[#This Row],[Tier2 Description]]&amp;All_Data[[#This Row],[Order No]]</f>
        <v>SAFETY AUTO &amp; TOOLS1553868</v>
      </c>
    </row>
    <row r="718" spans="1:15" x14ac:dyDescent="0.35">
      <c r="A718">
        <v>202001</v>
      </c>
      <c r="B718" t="str">
        <f>LEFT(All_Data[[#This Row],[Invoice (Year+Month)]],4)</f>
        <v>2020</v>
      </c>
      <c r="C718" t="str">
        <f>RIGHT(All_Data[[#This Row],[Invoice (Year+Month)]],2)</f>
        <v>01</v>
      </c>
      <c r="D718" t="s">
        <v>56</v>
      </c>
      <c r="E718">
        <v>3013995</v>
      </c>
      <c r="F718" t="s">
        <v>17</v>
      </c>
      <c r="G718" t="s">
        <v>18</v>
      </c>
      <c r="H718" t="s">
        <v>20</v>
      </c>
      <c r="I718">
        <v>1554020</v>
      </c>
      <c r="J718">
        <v>32</v>
      </c>
      <c r="K718" s="1">
        <v>145.28</v>
      </c>
      <c r="L718" s="1">
        <v>78.42</v>
      </c>
      <c r="M718" s="1">
        <f>All_Data[[#This Row],[EUR Sales Amount]]-All_Data[[#This Row],[EUR Cost Amount]]</f>
        <v>66.86</v>
      </c>
      <c r="N718">
        <f>IF(All_Data[[#This Row],[Order Line Quantity]]&lt;0,1,0)</f>
        <v>0</v>
      </c>
      <c r="O718" s="1" t="str">
        <f>All_Data[[#This Row],[Tier2 Description]]&amp;All_Data[[#This Row],[Order No]]</f>
        <v>POLOS1554020</v>
      </c>
    </row>
    <row r="719" spans="1:15" x14ac:dyDescent="0.35">
      <c r="A719">
        <v>202001</v>
      </c>
      <c r="B719" t="str">
        <f>LEFT(All_Data[[#This Row],[Invoice (Year+Month)]],4)</f>
        <v>2020</v>
      </c>
      <c r="C719" t="str">
        <f>RIGHT(All_Data[[#This Row],[Invoice (Year+Month)]],2)</f>
        <v>01</v>
      </c>
      <c r="D719" t="s">
        <v>56</v>
      </c>
      <c r="E719">
        <v>3013995</v>
      </c>
      <c r="F719" t="s">
        <v>17</v>
      </c>
      <c r="G719" t="s">
        <v>18</v>
      </c>
      <c r="H719" t="s">
        <v>20</v>
      </c>
      <c r="I719">
        <v>1555064</v>
      </c>
      <c r="J719">
        <v>36</v>
      </c>
      <c r="K719" s="1">
        <v>272.52</v>
      </c>
      <c r="L719" s="1">
        <v>135</v>
      </c>
      <c r="M719" s="1">
        <f>All_Data[[#This Row],[EUR Sales Amount]]-All_Data[[#This Row],[EUR Cost Amount]]</f>
        <v>137.51999999999998</v>
      </c>
      <c r="N719">
        <f>IF(All_Data[[#This Row],[Order Line Quantity]]&lt;0,1,0)</f>
        <v>0</v>
      </c>
      <c r="O719" s="1" t="str">
        <f>All_Data[[#This Row],[Tier2 Description]]&amp;All_Data[[#This Row],[Order No]]</f>
        <v>POLOS1555064</v>
      </c>
    </row>
    <row r="720" spans="1:15" x14ac:dyDescent="0.35">
      <c r="A720">
        <v>202001</v>
      </c>
      <c r="B720" t="str">
        <f>LEFT(All_Data[[#This Row],[Invoice (Year+Month)]],4)</f>
        <v>2020</v>
      </c>
      <c r="C720" t="str">
        <f>RIGHT(All_Data[[#This Row],[Invoice (Year+Month)]],2)</f>
        <v>01</v>
      </c>
      <c r="D720" t="s">
        <v>56</v>
      </c>
      <c r="E720">
        <v>3013995</v>
      </c>
      <c r="F720" t="s">
        <v>17</v>
      </c>
      <c r="G720" t="s">
        <v>18</v>
      </c>
      <c r="H720" t="s">
        <v>21</v>
      </c>
      <c r="I720">
        <v>1554257</v>
      </c>
      <c r="J720">
        <v>4</v>
      </c>
      <c r="K720" s="1">
        <v>7.2</v>
      </c>
      <c r="L720" s="1">
        <v>4.9800000000000004</v>
      </c>
      <c r="M720" s="1">
        <f>All_Data[[#This Row],[EUR Sales Amount]]-All_Data[[#This Row],[EUR Cost Amount]]</f>
        <v>2.2199999999999998</v>
      </c>
      <c r="N720">
        <f>IF(All_Data[[#This Row],[Order Line Quantity]]&lt;0,1,0)</f>
        <v>0</v>
      </c>
      <c r="O720" s="1" t="str">
        <f>All_Data[[#This Row],[Tier2 Description]]&amp;All_Data[[#This Row],[Order No]]</f>
        <v>T-SHIRTS &amp; ACTIVE TOPS1554257</v>
      </c>
    </row>
    <row r="721" spans="1:15" x14ac:dyDescent="0.35">
      <c r="A721">
        <v>202001</v>
      </c>
      <c r="B721" t="str">
        <f>LEFT(All_Data[[#This Row],[Invoice (Year+Month)]],4)</f>
        <v>2020</v>
      </c>
      <c r="C721" t="str">
        <f>RIGHT(All_Data[[#This Row],[Invoice (Year+Month)]],2)</f>
        <v>01</v>
      </c>
      <c r="D721" t="s">
        <v>56</v>
      </c>
      <c r="E721">
        <v>3013995</v>
      </c>
      <c r="F721" t="s">
        <v>17</v>
      </c>
      <c r="G721" t="s">
        <v>22</v>
      </c>
      <c r="H721" t="s">
        <v>23</v>
      </c>
      <c r="I721">
        <v>1555086</v>
      </c>
      <c r="J721">
        <v>80</v>
      </c>
      <c r="K721" s="1">
        <v>159.19999999999999</v>
      </c>
      <c r="L721" s="1">
        <v>81.599999999999994</v>
      </c>
      <c r="M721" s="1">
        <f>All_Data[[#This Row],[EUR Sales Amount]]-All_Data[[#This Row],[EUR Cost Amount]]</f>
        <v>77.599999999999994</v>
      </c>
      <c r="N721">
        <f>IF(All_Data[[#This Row],[Order Line Quantity]]&lt;0,1,0)</f>
        <v>0</v>
      </c>
      <c r="O721" s="1" t="str">
        <f>All_Data[[#This Row],[Tier2 Description]]&amp;All_Data[[#This Row],[Order No]]</f>
        <v>CATALOGUES1555086</v>
      </c>
    </row>
    <row r="722" spans="1:15" x14ac:dyDescent="0.35">
      <c r="A722">
        <v>202001</v>
      </c>
      <c r="B722" t="str">
        <f>LEFT(All_Data[[#This Row],[Invoice (Year+Month)]],4)</f>
        <v>2020</v>
      </c>
      <c r="C722" t="str">
        <f>RIGHT(All_Data[[#This Row],[Invoice (Year+Month)]],2)</f>
        <v>01</v>
      </c>
      <c r="D722" t="s">
        <v>56</v>
      </c>
      <c r="E722">
        <v>3014002</v>
      </c>
      <c r="F722" t="s">
        <v>17</v>
      </c>
      <c r="G722" t="s">
        <v>11</v>
      </c>
      <c r="H722" t="s">
        <v>38</v>
      </c>
      <c r="I722">
        <v>1554254</v>
      </c>
      <c r="J722">
        <v>800</v>
      </c>
      <c r="K722" s="1">
        <v>304</v>
      </c>
      <c r="L722" s="1">
        <v>177.12</v>
      </c>
      <c r="M722" s="1">
        <f>All_Data[[#This Row],[EUR Sales Amount]]-All_Data[[#This Row],[EUR Cost Amount]]</f>
        <v>126.88</v>
      </c>
      <c r="N722">
        <f>IF(All_Data[[#This Row],[Order Line Quantity]]&lt;0,1,0)</f>
        <v>0</v>
      </c>
      <c r="O722" s="1" t="str">
        <f>All_Data[[#This Row],[Tier2 Description]]&amp;All_Data[[#This Row],[Order No]]</f>
        <v>BACKPACKS1554254</v>
      </c>
    </row>
    <row r="723" spans="1:15" x14ac:dyDescent="0.35">
      <c r="A723">
        <v>202001</v>
      </c>
      <c r="B723" t="str">
        <f>LEFT(All_Data[[#This Row],[Invoice (Year+Month)]],4)</f>
        <v>2020</v>
      </c>
      <c r="C723" t="str">
        <f>RIGHT(All_Data[[#This Row],[Invoice (Year+Month)]],2)</f>
        <v>01</v>
      </c>
      <c r="D723" t="s">
        <v>56</v>
      </c>
      <c r="E723">
        <v>3014002</v>
      </c>
      <c r="F723" t="s">
        <v>17</v>
      </c>
      <c r="G723" t="s">
        <v>32</v>
      </c>
      <c r="H723" t="s">
        <v>33</v>
      </c>
      <c r="I723">
        <v>1553102</v>
      </c>
      <c r="J723">
        <v>250</v>
      </c>
      <c r="K723" s="1">
        <v>245</v>
      </c>
      <c r="L723" s="1">
        <v>150</v>
      </c>
      <c r="M723" s="1">
        <f>All_Data[[#This Row],[EUR Sales Amount]]-All_Data[[#This Row],[EUR Cost Amount]]</f>
        <v>95</v>
      </c>
      <c r="N723">
        <f>IF(All_Data[[#This Row],[Order Line Quantity]]&lt;0,1,0)</f>
        <v>0</v>
      </c>
      <c r="O723" s="1" t="str">
        <f>All_Data[[#This Row],[Tier2 Description]]&amp;All_Data[[#This Row],[Order No]]</f>
        <v>SPORT BOTTLES1553102</v>
      </c>
    </row>
    <row r="724" spans="1:15" x14ac:dyDescent="0.35">
      <c r="A724">
        <v>202001</v>
      </c>
      <c r="B724" t="str">
        <f>LEFT(All_Data[[#This Row],[Invoice (Year+Month)]],4)</f>
        <v>2020</v>
      </c>
      <c r="C724" t="str">
        <f>RIGHT(All_Data[[#This Row],[Invoice (Year+Month)]],2)</f>
        <v>01</v>
      </c>
      <c r="D724" t="s">
        <v>56</v>
      </c>
      <c r="E724">
        <v>3014002</v>
      </c>
      <c r="F724" t="s">
        <v>17</v>
      </c>
      <c r="G724" t="s">
        <v>13</v>
      </c>
      <c r="H724" t="s">
        <v>37</v>
      </c>
      <c r="I724">
        <v>1552147</v>
      </c>
      <c r="J724">
        <v>1000</v>
      </c>
      <c r="K724" s="1">
        <v>350</v>
      </c>
      <c r="L724" s="1">
        <v>330</v>
      </c>
      <c r="M724" s="1">
        <f>All_Data[[#This Row],[EUR Sales Amount]]-All_Data[[#This Row],[EUR Cost Amount]]</f>
        <v>20</v>
      </c>
      <c r="N724">
        <f>IF(All_Data[[#This Row],[Order Line Quantity]]&lt;0,1,0)</f>
        <v>0</v>
      </c>
      <c r="O724" s="1" t="str">
        <f>All_Data[[#This Row],[Tier2 Description]]&amp;All_Data[[#This Row],[Order No]]</f>
        <v>GENERAL1552147</v>
      </c>
    </row>
    <row r="725" spans="1:15" x14ac:dyDescent="0.35">
      <c r="A725">
        <v>202001</v>
      </c>
      <c r="B725" t="str">
        <f>LEFT(All_Data[[#This Row],[Invoice (Year+Month)]],4)</f>
        <v>2020</v>
      </c>
      <c r="C725" t="str">
        <f>RIGHT(All_Data[[#This Row],[Invoice (Year+Month)]],2)</f>
        <v>01</v>
      </c>
      <c r="D725" t="s">
        <v>56</v>
      </c>
      <c r="E725">
        <v>3014002</v>
      </c>
      <c r="F725" t="s">
        <v>17</v>
      </c>
      <c r="G725" t="s">
        <v>13</v>
      </c>
      <c r="H725" t="s">
        <v>37</v>
      </c>
      <c r="I725">
        <v>1552174</v>
      </c>
      <c r="J725">
        <v>1000</v>
      </c>
      <c r="K725" s="1">
        <v>190</v>
      </c>
      <c r="L725" s="1">
        <v>140</v>
      </c>
      <c r="M725" s="1">
        <f>All_Data[[#This Row],[EUR Sales Amount]]-All_Data[[#This Row],[EUR Cost Amount]]</f>
        <v>50</v>
      </c>
      <c r="N725">
        <f>IF(All_Data[[#This Row],[Order Line Quantity]]&lt;0,1,0)</f>
        <v>0</v>
      </c>
      <c r="O725" s="1" t="str">
        <f>All_Data[[#This Row],[Tier2 Description]]&amp;All_Data[[#This Row],[Order No]]</f>
        <v>GENERAL1552174</v>
      </c>
    </row>
    <row r="726" spans="1:15" x14ac:dyDescent="0.35">
      <c r="A726">
        <v>202001</v>
      </c>
      <c r="B726" t="str">
        <f>LEFT(All_Data[[#This Row],[Invoice (Year+Month)]],4)</f>
        <v>2020</v>
      </c>
      <c r="C726" t="str">
        <f>RIGHT(All_Data[[#This Row],[Invoice (Year+Month)]],2)</f>
        <v>01</v>
      </c>
      <c r="D726" t="s">
        <v>56</v>
      </c>
      <c r="E726">
        <v>3014002</v>
      </c>
      <c r="F726" t="s">
        <v>17</v>
      </c>
      <c r="G726" t="s">
        <v>13</v>
      </c>
      <c r="H726" t="s">
        <v>34</v>
      </c>
      <c r="I726">
        <v>1551189</v>
      </c>
      <c r="J726">
        <v>4000</v>
      </c>
      <c r="K726" s="1">
        <v>840</v>
      </c>
      <c r="L726" s="1">
        <v>865.58</v>
      </c>
      <c r="M726" s="1">
        <f>All_Data[[#This Row],[EUR Sales Amount]]-All_Data[[#This Row],[EUR Cost Amount]]</f>
        <v>-25.580000000000041</v>
      </c>
      <c r="N726">
        <f>IF(All_Data[[#This Row],[Order Line Quantity]]&lt;0,1,0)</f>
        <v>0</v>
      </c>
      <c r="O726" s="1" t="str">
        <f>All_Data[[#This Row],[Tier2 Description]]&amp;All_Data[[#This Row],[Order No]]</f>
        <v>STATIONERY1551189</v>
      </c>
    </row>
    <row r="727" spans="1:15" x14ac:dyDescent="0.35">
      <c r="A727">
        <v>202001</v>
      </c>
      <c r="B727" t="str">
        <f>LEFT(All_Data[[#This Row],[Invoice (Year+Month)]],4)</f>
        <v>2020</v>
      </c>
      <c r="C727" t="str">
        <f>RIGHT(All_Data[[#This Row],[Invoice (Year+Month)]],2)</f>
        <v>01</v>
      </c>
      <c r="D727" t="s">
        <v>56</v>
      </c>
      <c r="E727">
        <v>3014002</v>
      </c>
      <c r="F727" t="s">
        <v>17</v>
      </c>
      <c r="G727" t="s">
        <v>13</v>
      </c>
      <c r="H727" t="s">
        <v>16</v>
      </c>
      <c r="I727">
        <v>1554254</v>
      </c>
      <c r="J727">
        <v>4000</v>
      </c>
      <c r="K727" s="1">
        <v>520</v>
      </c>
      <c r="L727" s="1">
        <v>268.7</v>
      </c>
      <c r="M727" s="1">
        <f>All_Data[[#This Row],[EUR Sales Amount]]-All_Data[[#This Row],[EUR Cost Amount]]</f>
        <v>251.3</v>
      </c>
      <c r="N727">
        <f>IF(All_Data[[#This Row],[Order Line Quantity]]&lt;0,1,0)</f>
        <v>0</v>
      </c>
      <c r="O727" s="1" t="str">
        <f>All_Data[[#This Row],[Tier2 Description]]&amp;All_Data[[#This Row],[Order No]]</f>
        <v>WRITING1554254</v>
      </c>
    </row>
    <row r="728" spans="1:15" x14ac:dyDescent="0.35">
      <c r="A728">
        <v>202001</v>
      </c>
      <c r="B728" t="str">
        <f>LEFT(All_Data[[#This Row],[Invoice (Year+Month)]],4)</f>
        <v>2020</v>
      </c>
      <c r="C728" t="str">
        <f>RIGHT(All_Data[[#This Row],[Invoice (Year+Month)]],2)</f>
        <v>01</v>
      </c>
      <c r="D728" t="s">
        <v>56</v>
      </c>
      <c r="E728">
        <v>3014002</v>
      </c>
      <c r="F728" t="s">
        <v>17</v>
      </c>
      <c r="G728" t="s">
        <v>18</v>
      </c>
      <c r="H728" t="s">
        <v>20</v>
      </c>
      <c r="I728">
        <v>1554254</v>
      </c>
      <c r="J728">
        <v>6</v>
      </c>
      <c r="K728" s="1">
        <v>56.04</v>
      </c>
      <c r="L728" s="1">
        <v>25.94</v>
      </c>
      <c r="M728" s="1">
        <f>All_Data[[#This Row],[EUR Sales Amount]]-All_Data[[#This Row],[EUR Cost Amount]]</f>
        <v>30.099999999999998</v>
      </c>
      <c r="N728">
        <f>IF(All_Data[[#This Row],[Order Line Quantity]]&lt;0,1,0)</f>
        <v>0</v>
      </c>
      <c r="O728" s="1" t="str">
        <f>All_Data[[#This Row],[Tier2 Description]]&amp;All_Data[[#This Row],[Order No]]</f>
        <v>POLOS1554254</v>
      </c>
    </row>
    <row r="729" spans="1:15" x14ac:dyDescent="0.35">
      <c r="A729">
        <v>202001</v>
      </c>
      <c r="B729" t="str">
        <f>LEFT(All_Data[[#This Row],[Invoice (Year+Month)]],4)</f>
        <v>2020</v>
      </c>
      <c r="C729" t="str">
        <f>RIGHT(All_Data[[#This Row],[Invoice (Year+Month)]],2)</f>
        <v>01</v>
      </c>
      <c r="D729" t="s">
        <v>56</v>
      </c>
      <c r="E729">
        <v>3014002</v>
      </c>
      <c r="F729" t="s">
        <v>17</v>
      </c>
      <c r="G729" t="s">
        <v>36</v>
      </c>
      <c r="H729" t="s">
        <v>36</v>
      </c>
      <c r="I729">
        <v>1550791</v>
      </c>
      <c r="J729">
        <v>200</v>
      </c>
      <c r="K729" s="1">
        <v>320</v>
      </c>
      <c r="L729" s="1">
        <v>292</v>
      </c>
      <c r="M729" s="1">
        <f>All_Data[[#This Row],[EUR Sales Amount]]-All_Data[[#This Row],[EUR Cost Amount]]</f>
        <v>28</v>
      </c>
      <c r="N729">
        <f>IF(All_Data[[#This Row],[Order Line Quantity]]&lt;0,1,0)</f>
        <v>0</v>
      </c>
      <c r="O729" s="1" t="str">
        <f>All_Data[[#This Row],[Tier2 Description]]&amp;All_Data[[#This Row],[Order No]]</f>
        <v>MEMORY1550791</v>
      </c>
    </row>
    <row r="730" spans="1:15" x14ac:dyDescent="0.35">
      <c r="A730">
        <v>202001</v>
      </c>
      <c r="B730" t="str">
        <f>LEFT(All_Data[[#This Row],[Invoice (Year+Month)]],4)</f>
        <v>2020</v>
      </c>
      <c r="C730" t="str">
        <f>RIGHT(All_Data[[#This Row],[Invoice (Year+Month)]],2)</f>
        <v>01</v>
      </c>
      <c r="D730" t="s">
        <v>56</v>
      </c>
      <c r="E730">
        <v>3014002</v>
      </c>
      <c r="F730" t="s">
        <v>17</v>
      </c>
      <c r="G730" t="s">
        <v>22</v>
      </c>
      <c r="H730" t="s">
        <v>23</v>
      </c>
      <c r="I730">
        <v>1554789</v>
      </c>
      <c r="J730">
        <v>200</v>
      </c>
      <c r="K730" s="1">
        <v>398</v>
      </c>
      <c r="L730" s="1">
        <v>906</v>
      </c>
      <c r="M730" s="1">
        <f>All_Data[[#This Row],[EUR Sales Amount]]-All_Data[[#This Row],[EUR Cost Amount]]</f>
        <v>-508</v>
      </c>
      <c r="N730">
        <f>IF(All_Data[[#This Row],[Order Line Quantity]]&lt;0,1,0)</f>
        <v>0</v>
      </c>
      <c r="O730" s="1" t="str">
        <f>All_Data[[#This Row],[Tier2 Description]]&amp;All_Data[[#This Row],[Order No]]</f>
        <v>CATALOGUES1554789</v>
      </c>
    </row>
    <row r="731" spans="1:15" x14ac:dyDescent="0.35">
      <c r="A731">
        <v>202001</v>
      </c>
      <c r="B731" t="str">
        <f>LEFT(All_Data[[#This Row],[Invoice (Year+Month)]],4)</f>
        <v>2020</v>
      </c>
      <c r="C731" t="str">
        <f>RIGHT(All_Data[[#This Row],[Invoice (Year+Month)]],2)</f>
        <v>01</v>
      </c>
      <c r="D731" t="s">
        <v>56</v>
      </c>
      <c r="E731">
        <v>3014002</v>
      </c>
      <c r="F731" t="s">
        <v>17</v>
      </c>
      <c r="G731" t="s">
        <v>22</v>
      </c>
      <c r="H731" t="s">
        <v>35</v>
      </c>
      <c r="I731">
        <v>1551189</v>
      </c>
      <c r="J731">
        <v>4008</v>
      </c>
      <c r="K731" s="1">
        <v>320</v>
      </c>
      <c r="L731" s="1">
        <v>40.08</v>
      </c>
      <c r="M731" s="1">
        <f>All_Data[[#This Row],[EUR Sales Amount]]-All_Data[[#This Row],[EUR Cost Amount]]</f>
        <v>279.92</v>
      </c>
      <c r="N731">
        <f>IF(All_Data[[#This Row],[Order Line Quantity]]&lt;0,1,0)</f>
        <v>0</v>
      </c>
      <c r="O731" s="1" t="str">
        <f>All_Data[[#This Row],[Tier2 Description]]&amp;All_Data[[#This Row],[Order No]]</f>
        <v>DECORATION CHARGES1551189</v>
      </c>
    </row>
    <row r="732" spans="1:15" x14ac:dyDescent="0.35">
      <c r="A732">
        <v>202001</v>
      </c>
      <c r="B732" t="str">
        <f>LEFT(All_Data[[#This Row],[Invoice (Year+Month)]],4)</f>
        <v>2020</v>
      </c>
      <c r="C732" t="str">
        <f>RIGHT(All_Data[[#This Row],[Invoice (Year+Month)]],2)</f>
        <v>01</v>
      </c>
      <c r="D732" t="s">
        <v>56</v>
      </c>
      <c r="E732">
        <v>3014002</v>
      </c>
      <c r="F732" t="s">
        <v>17</v>
      </c>
      <c r="G732" t="s">
        <v>22</v>
      </c>
      <c r="H732" t="s">
        <v>35</v>
      </c>
      <c r="I732">
        <v>1553102</v>
      </c>
      <c r="J732">
        <v>252</v>
      </c>
      <c r="K732" s="1">
        <v>110</v>
      </c>
      <c r="L732" s="1">
        <v>2.94</v>
      </c>
      <c r="M732" s="1">
        <f>All_Data[[#This Row],[EUR Sales Amount]]-All_Data[[#This Row],[EUR Cost Amount]]</f>
        <v>107.06</v>
      </c>
      <c r="N732">
        <f>IF(All_Data[[#This Row],[Order Line Quantity]]&lt;0,1,0)</f>
        <v>0</v>
      </c>
      <c r="O732" s="1" t="str">
        <f>All_Data[[#This Row],[Tier2 Description]]&amp;All_Data[[#This Row],[Order No]]</f>
        <v>DECORATION CHARGES1553102</v>
      </c>
    </row>
    <row r="733" spans="1:15" x14ac:dyDescent="0.35">
      <c r="A733">
        <v>202001</v>
      </c>
      <c r="B733" t="str">
        <f>LEFT(All_Data[[#This Row],[Invoice (Year+Month)]],4)</f>
        <v>2020</v>
      </c>
      <c r="C733" t="str">
        <f>RIGHT(All_Data[[#This Row],[Invoice (Year+Month)]],2)</f>
        <v>01</v>
      </c>
      <c r="D733" t="s">
        <v>56</v>
      </c>
      <c r="E733">
        <v>3014002</v>
      </c>
      <c r="F733" t="s">
        <v>17</v>
      </c>
      <c r="G733" t="s">
        <v>24</v>
      </c>
      <c r="H733" t="s">
        <v>25</v>
      </c>
      <c r="I733">
        <v>1552976</v>
      </c>
      <c r="J733">
        <v>4</v>
      </c>
      <c r="K733" s="1">
        <v>128.28</v>
      </c>
      <c r="L733" s="1">
        <v>102.18</v>
      </c>
      <c r="M733" s="1">
        <f>All_Data[[#This Row],[EUR Sales Amount]]-All_Data[[#This Row],[EUR Cost Amount]]</f>
        <v>26.099999999999994</v>
      </c>
      <c r="N733">
        <f>IF(All_Data[[#This Row],[Order Line Quantity]]&lt;0,1,0)</f>
        <v>0</v>
      </c>
      <c r="O733" s="1" t="str">
        <f>All_Data[[#This Row],[Tier2 Description]]&amp;All_Data[[#This Row],[Order No]]</f>
        <v>JACKETS1552976</v>
      </c>
    </row>
    <row r="734" spans="1:15" x14ac:dyDescent="0.35">
      <c r="A734">
        <v>202001</v>
      </c>
      <c r="B734" t="str">
        <f>LEFT(All_Data[[#This Row],[Invoice (Year+Month)]],4)</f>
        <v>2020</v>
      </c>
      <c r="C734" t="str">
        <f>RIGHT(All_Data[[#This Row],[Invoice (Year+Month)]],2)</f>
        <v>01</v>
      </c>
      <c r="D734" t="s">
        <v>56</v>
      </c>
      <c r="E734">
        <v>3014002</v>
      </c>
      <c r="F734" t="s">
        <v>17</v>
      </c>
      <c r="G734" t="s">
        <v>57</v>
      </c>
      <c r="H734" t="s">
        <v>58</v>
      </c>
      <c r="I734">
        <v>1553650</v>
      </c>
      <c r="J734">
        <v>2</v>
      </c>
      <c r="K734" s="1">
        <v>34.340000000000003</v>
      </c>
      <c r="L734" s="1">
        <v>13.22</v>
      </c>
      <c r="M734" s="1">
        <f>All_Data[[#This Row],[EUR Sales Amount]]-All_Data[[#This Row],[EUR Cost Amount]]</f>
        <v>21.120000000000005</v>
      </c>
      <c r="N734">
        <f>IF(All_Data[[#This Row],[Order Line Quantity]]&lt;0,1,0)</f>
        <v>0</v>
      </c>
      <c r="O734" s="1" t="str">
        <f>All_Data[[#This Row],[Tier2 Description]]&amp;All_Data[[#This Row],[Order No]]</f>
        <v>SHIRTS1553650</v>
      </c>
    </row>
    <row r="735" spans="1:15" x14ac:dyDescent="0.35">
      <c r="A735">
        <v>202001</v>
      </c>
      <c r="B735" t="str">
        <f>LEFT(All_Data[[#This Row],[Invoice (Year+Month)]],4)</f>
        <v>2020</v>
      </c>
      <c r="C735" t="str">
        <f>RIGHT(All_Data[[#This Row],[Invoice (Year+Month)]],2)</f>
        <v>01</v>
      </c>
      <c r="D735" t="s">
        <v>56</v>
      </c>
      <c r="E735">
        <v>3014006</v>
      </c>
      <c r="F735" t="s">
        <v>17</v>
      </c>
      <c r="G735" t="s">
        <v>48</v>
      </c>
      <c r="H735" t="s">
        <v>48</v>
      </c>
      <c r="I735">
        <v>1553898</v>
      </c>
      <c r="J735">
        <v>200</v>
      </c>
      <c r="K735" s="1">
        <v>178</v>
      </c>
      <c r="L735" s="1">
        <v>126.04</v>
      </c>
      <c r="M735" s="1">
        <f>All_Data[[#This Row],[EUR Sales Amount]]-All_Data[[#This Row],[EUR Cost Amount]]</f>
        <v>51.959999999999994</v>
      </c>
      <c r="N735">
        <f>IF(All_Data[[#This Row],[Order Line Quantity]]&lt;0,1,0)</f>
        <v>0</v>
      </c>
      <c r="O735" s="1" t="str">
        <f>All_Data[[#This Row],[Tier2 Description]]&amp;All_Data[[#This Row],[Order No]]</f>
        <v>HEADWEAR1553898</v>
      </c>
    </row>
    <row r="736" spans="1:15" x14ac:dyDescent="0.35">
      <c r="A736">
        <v>202001</v>
      </c>
      <c r="B736" t="str">
        <f>LEFT(All_Data[[#This Row],[Invoice (Year+Month)]],4)</f>
        <v>2020</v>
      </c>
      <c r="C736" t="str">
        <f>RIGHT(All_Data[[#This Row],[Invoice (Year+Month)]],2)</f>
        <v>01</v>
      </c>
      <c r="D736" t="s">
        <v>56</v>
      </c>
      <c r="E736">
        <v>3014006</v>
      </c>
      <c r="F736" t="s">
        <v>17</v>
      </c>
      <c r="G736" t="s">
        <v>22</v>
      </c>
      <c r="H736" t="s">
        <v>23</v>
      </c>
      <c r="I736">
        <v>1553678</v>
      </c>
      <c r="J736">
        <v>22</v>
      </c>
      <c r="K736" s="1">
        <v>39.799999999999997</v>
      </c>
      <c r="L736" s="1">
        <v>105.3</v>
      </c>
      <c r="M736" s="1">
        <f>All_Data[[#This Row],[EUR Sales Amount]]-All_Data[[#This Row],[EUR Cost Amount]]</f>
        <v>-65.5</v>
      </c>
      <c r="N736">
        <f>IF(All_Data[[#This Row],[Order Line Quantity]]&lt;0,1,0)</f>
        <v>0</v>
      </c>
      <c r="O736" s="1" t="str">
        <f>All_Data[[#This Row],[Tier2 Description]]&amp;All_Data[[#This Row],[Order No]]</f>
        <v>CATALOGUES1553678</v>
      </c>
    </row>
    <row r="737" spans="1:15" x14ac:dyDescent="0.35">
      <c r="A737">
        <v>202001</v>
      </c>
      <c r="B737" t="str">
        <f>LEFT(All_Data[[#This Row],[Invoice (Year+Month)]],4)</f>
        <v>2020</v>
      </c>
      <c r="C737" t="str">
        <f>RIGHT(All_Data[[#This Row],[Invoice (Year+Month)]],2)</f>
        <v>01</v>
      </c>
      <c r="D737" t="s">
        <v>56</v>
      </c>
      <c r="E737">
        <v>3014013</v>
      </c>
      <c r="F737" t="s">
        <v>17</v>
      </c>
      <c r="G737" t="s">
        <v>11</v>
      </c>
      <c r="H737" t="s">
        <v>38</v>
      </c>
      <c r="I737">
        <v>1555077</v>
      </c>
      <c r="J737">
        <v>100</v>
      </c>
      <c r="K737" s="1">
        <v>525</v>
      </c>
      <c r="L737" s="1">
        <v>191.94</v>
      </c>
      <c r="M737" s="1">
        <f>All_Data[[#This Row],[EUR Sales Amount]]-All_Data[[#This Row],[EUR Cost Amount]]</f>
        <v>333.06</v>
      </c>
      <c r="N737">
        <f>IF(All_Data[[#This Row],[Order Line Quantity]]&lt;0,1,0)</f>
        <v>0</v>
      </c>
      <c r="O737" s="1" t="str">
        <f>All_Data[[#This Row],[Tier2 Description]]&amp;All_Data[[#This Row],[Order No]]</f>
        <v>BACKPACKS1555077</v>
      </c>
    </row>
    <row r="738" spans="1:15" x14ac:dyDescent="0.35">
      <c r="A738">
        <v>202001</v>
      </c>
      <c r="B738" t="str">
        <f>LEFT(All_Data[[#This Row],[Invoice (Year+Month)]],4)</f>
        <v>2020</v>
      </c>
      <c r="C738" t="str">
        <f>RIGHT(All_Data[[#This Row],[Invoice (Year+Month)]],2)</f>
        <v>01</v>
      </c>
      <c r="D738" t="s">
        <v>56</v>
      </c>
      <c r="E738">
        <v>3014013</v>
      </c>
      <c r="F738" t="s">
        <v>17</v>
      </c>
      <c r="G738" t="s">
        <v>11</v>
      </c>
      <c r="H738" t="s">
        <v>38</v>
      </c>
      <c r="I738">
        <v>1555118</v>
      </c>
      <c r="J738">
        <v>4</v>
      </c>
      <c r="K738" s="1">
        <v>7.7</v>
      </c>
      <c r="L738" s="1">
        <v>3.82</v>
      </c>
      <c r="M738" s="1">
        <f>All_Data[[#This Row],[EUR Sales Amount]]-All_Data[[#This Row],[EUR Cost Amount]]</f>
        <v>3.8800000000000003</v>
      </c>
      <c r="N738">
        <f>IF(All_Data[[#This Row],[Order Line Quantity]]&lt;0,1,0)</f>
        <v>0</v>
      </c>
      <c r="O738" s="1" t="str">
        <f>All_Data[[#This Row],[Tier2 Description]]&amp;All_Data[[#This Row],[Order No]]</f>
        <v>BACKPACKS1555118</v>
      </c>
    </row>
    <row r="739" spans="1:15" x14ac:dyDescent="0.35">
      <c r="A739">
        <v>202001</v>
      </c>
      <c r="B739" t="str">
        <f>LEFT(All_Data[[#This Row],[Invoice (Year+Month)]],4)</f>
        <v>2020</v>
      </c>
      <c r="C739" t="str">
        <f>RIGHT(All_Data[[#This Row],[Invoice (Year+Month)]],2)</f>
        <v>01</v>
      </c>
      <c r="D739" t="s">
        <v>56</v>
      </c>
      <c r="E739">
        <v>3014013</v>
      </c>
      <c r="F739" t="s">
        <v>17</v>
      </c>
      <c r="G739" t="s">
        <v>48</v>
      </c>
      <c r="H739" t="s">
        <v>48</v>
      </c>
      <c r="I739">
        <v>1555118</v>
      </c>
      <c r="J739">
        <v>4</v>
      </c>
      <c r="K739" s="1">
        <v>3.36</v>
      </c>
      <c r="L739" s="1">
        <v>2.52</v>
      </c>
      <c r="M739" s="1">
        <f>All_Data[[#This Row],[EUR Sales Amount]]-All_Data[[#This Row],[EUR Cost Amount]]</f>
        <v>0.83999999999999986</v>
      </c>
      <c r="N739">
        <f>IF(All_Data[[#This Row],[Order Line Quantity]]&lt;0,1,0)</f>
        <v>0</v>
      </c>
      <c r="O739" s="1" t="str">
        <f>All_Data[[#This Row],[Tier2 Description]]&amp;All_Data[[#This Row],[Order No]]</f>
        <v>HEADWEAR1555118</v>
      </c>
    </row>
    <row r="740" spans="1:15" x14ac:dyDescent="0.35">
      <c r="A740">
        <v>202001</v>
      </c>
      <c r="B740" t="str">
        <f>LEFT(All_Data[[#This Row],[Invoice (Year+Month)]],4)</f>
        <v>2020</v>
      </c>
      <c r="C740" t="str">
        <f>RIGHT(All_Data[[#This Row],[Invoice (Year+Month)]],2)</f>
        <v>01</v>
      </c>
      <c r="D740" t="s">
        <v>56</v>
      </c>
      <c r="E740">
        <v>3014013</v>
      </c>
      <c r="F740" t="s">
        <v>17</v>
      </c>
      <c r="G740" t="s">
        <v>13</v>
      </c>
      <c r="H740" t="s">
        <v>37</v>
      </c>
      <c r="I740">
        <v>1553395</v>
      </c>
      <c r="J740">
        <v>2000</v>
      </c>
      <c r="K740" s="1">
        <v>320</v>
      </c>
      <c r="L740" s="1">
        <v>280</v>
      </c>
      <c r="M740" s="1">
        <f>All_Data[[#This Row],[EUR Sales Amount]]-All_Data[[#This Row],[EUR Cost Amount]]</f>
        <v>40</v>
      </c>
      <c r="N740">
        <f>IF(All_Data[[#This Row],[Order Line Quantity]]&lt;0,1,0)</f>
        <v>0</v>
      </c>
      <c r="O740" s="1" t="str">
        <f>All_Data[[#This Row],[Tier2 Description]]&amp;All_Data[[#This Row],[Order No]]</f>
        <v>GENERAL1553395</v>
      </c>
    </row>
    <row r="741" spans="1:15" x14ac:dyDescent="0.35">
      <c r="A741">
        <v>202001</v>
      </c>
      <c r="B741" t="str">
        <f>LEFT(All_Data[[#This Row],[Invoice (Year+Month)]],4)</f>
        <v>2020</v>
      </c>
      <c r="C741" t="str">
        <f>RIGHT(All_Data[[#This Row],[Invoice (Year+Month)]],2)</f>
        <v>01</v>
      </c>
      <c r="D741" t="s">
        <v>56</v>
      </c>
      <c r="E741">
        <v>3014013</v>
      </c>
      <c r="F741" t="s">
        <v>17</v>
      </c>
      <c r="G741" t="s">
        <v>13</v>
      </c>
      <c r="H741" t="s">
        <v>15</v>
      </c>
      <c r="I741">
        <v>1555117</v>
      </c>
      <c r="J741">
        <v>2</v>
      </c>
      <c r="K741" s="1">
        <v>3.98</v>
      </c>
      <c r="L741" s="1">
        <v>2.7</v>
      </c>
      <c r="M741" s="1">
        <f>All_Data[[#This Row],[EUR Sales Amount]]-All_Data[[#This Row],[EUR Cost Amount]]</f>
        <v>1.2799999999999998</v>
      </c>
      <c r="N741">
        <f>IF(All_Data[[#This Row],[Order Line Quantity]]&lt;0,1,0)</f>
        <v>0</v>
      </c>
      <c r="O741" s="1" t="str">
        <f>All_Data[[#This Row],[Tier2 Description]]&amp;All_Data[[#This Row],[Order No]]</f>
        <v>UMBRELLAS1555117</v>
      </c>
    </row>
    <row r="742" spans="1:15" x14ac:dyDescent="0.35">
      <c r="A742">
        <v>202001</v>
      </c>
      <c r="B742" t="str">
        <f>LEFT(All_Data[[#This Row],[Invoice (Year+Month)]],4)</f>
        <v>2020</v>
      </c>
      <c r="C742" t="str">
        <f>RIGHT(All_Data[[#This Row],[Invoice (Year+Month)]],2)</f>
        <v>01</v>
      </c>
      <c r="D742" t="s">
        <v>56</v>
      </c>
      <c r="E742">
        <v>3014013</v>
      </c>
      <c r="F742" t="s">
        <v>17</v>
      </c>
      <c r="G742" t="s">
        <v>13</v>
      </c>
      <c r="H742" t="s">
        <v>16</v>
      </c>
      <c r="I742">
        <v>1552965</v>
      </c>
      <c r="J742">
        <v>2</v>
      </c>
      <c r="K742" s="1">
        <v>0.36</v>
      </c>
      <c r="L742" s="1">
        <v>0.16</v>
      </c>
      <c r="M742" s="1">
        <f>All_Data[[#This Row],[EUR Sales Amount]]-All_Data[[#This Row],[EUR Cost Amount]]</f>
        <v>0.19999999999999998</v>
      </c>
      <c r="N742">
        <f>IF(All_Data[[#This Row],[Order Line Quantity]]&lt;0,1,0)</f>
        <v>0</v>
      </c>
      <c r="O742" s="1" t="str">
        <f>All_Data[[#This Row],[Tier2 Description]]&amp;All_Data[[#This Row],[Order No]]</f>
        <v>WRITING1552965</v>
      </c>
    </row>
    <row r="743" spans="1:15" x14ac:dyDescent="0.35">
      <c r="A743">
        <v>202001</v>
      </c>
      <c r="B743" t="str">
        <f>LEFT(All_Data[[#This Row],[Invoice (Year+Month)]],4)</f>
        <v>2020</v>
      </c>
      <c r="C743" t="str">
        <f>RIGHT(All_Data[[#This Row],[Invoice (Year+Month)]],2)</f>
        <v>01</v>
      </c>
      <c r="D743" t="s">
        <v>56</v>
      </c>
      <c r="E743">
        <v>3014013</v>
      </c>
      <c r="F743" t="s">
        <v>17</v>
      </c>
      <c r="G743" t="s">
        <v>13</v>
      </c>
      <c r="H743" t="s">
        <v>16</v>
      </c>
      <c r="I743">
        <v>1555118</v>
      </c>
      <c r="J743">
        <v>2</v>
      </c>
      <c r="K743" s="1">
        <v>0.12</v>
      </c>
      <c r="L743" s="1">
        <v>0.08</v>
      </c>
      <c r="M743" s="1">
        <f>All_Data[[#This Row],[EUR Sales Amount]]-All_Data[[#This Row],[EUR Cost Amount]]</f>
        <v>3.9999999999999994E-2</v>
      </c>
      <c r="N743">
        <f>IF(All_Data[[#This Row],[Order Line Quantity]]&lt;0,1,0)</f>
        <v>0</v>
      </c>
      <c r="O743" s="1" t="str">
        <f>All_Data[[#This Row],[Tier2 Description]]&amp;All_Data[[#This Row],[Order No]]</f>
        <v>WRITING1555118</v>
      </c>
    </row>
    <row r="744" spans="1:15" x14ac:dyDescent="0.35">
      <c r="A744">
        <v>202001</v>
      </c>
      <c r="B744" t="str">
        <f>LEFT(All_Data[[#This Row],[Invoice (Year+Month)]],4)</f>
        <v>2020</v>
      </c>
      <c r="C744" t="str">
        <f>RIGHT(All_Data[[#This Row],[Invoice (Year+Month)]],2)</f>
        <v>01</v>
      </c>
      <c r="D744" t="s">
        <v>56</v>
      </c>
      <c r="E744">
        <v>3014013</v>
      </c>
      <c r="F744" t="s">
        <v>17</v>
      </c>
      <c r="G744" t="s">
        <v>18</v>
      </c>
      <c r="H744" t="s">
        <v>19</v>
      </c>
      <c r="I744">
        <v>1555077</v>
      </c>
      <c r="J744">
        <v>4</v>
      </c>
      <c r="K744" s="1">
        <v>74.400000000000006</v>
      </c>
      <c r="L744" s="1">
        <v>28.66</v>
      </c>
      <c r="M744" s="1">
        <f>All_Data[[#This Row],[EUR Sales Amount]]-All_Data[[#This Row],[EUR Cost Amount]]</f>
        <v>45.740000000000009</v>
      </c>
      <c r="N744">
        <f>IF(All_Data[[#This Row],[Order Line Quantity]]&lt;0,1,0)</f>
        <v>0</v>
      </c>
      <c r="O744" s="1" t="str">
        <f>All_Data[[#This Row],[Tier2 Description]]&amp;All_Data[[#This Row],[Order No]]</f>
        <v>FLEECE &amp; KNITS1555077</v>
      </c>
    </row>
    <row r="745" spans="1:15" x14ac:dyDescent="0.35">
      <c r="A745">
        <v>202001</v>
      </c>
      <c r="B745" t="str">
        <f>LEFT(All_Data[[#This Row],[Invoice (Year+Month)]],4)</f>
        <v>2020</v>
      </c>
      <c r="C745" t="str">
        <f>RIGHT(All_Data[[#This Row],[Invoice (Year+Month)]],2)</f>
        <v>01</v>
      </c>
      <c r="D745" t="s">
        <v>56</v>
      </c>
      <c r="E745">
        <v>3014013</v>
      </c>
      <c r="F745" t="s">
        <v>17</v>
      </c>
      <c r="G745" t="s">
        <v>22</v>
      </c>
      <c r="H745" t="s">
        <v>23</v>
      </c>
      <c r="I745">
        <v>1554671</v>
      </c>
      <c r="J745">
        <v>200</v>
      </c>
      <c r="K745" s="1">
        <v>398</v>
      </c>
      <c r="L745" s="1">
        <v>906</v>
      </c>
      <c r="M745" s="1">
        <f>All_Data[[#This Row],[EUR Sales Amount]]-All_Data[[#This Row],[EUR Cost Amount]]</f>
        <v>-508</v>
      </c>
      <c r="N745">
        <f>IF(All_Data[[#This Row],[Order Line Quantity]]&lt;0,1,0)</f>
        <v>0</v>
      </c>
      <c r="O745" s="1" t="str">
        <f>All_Data[[#This Row],[Tier2 Description]]&amp;All_Data[[#This Row],[Order No]]</f>
        <v>CATALOGUES1554671</v>
      </c>
    </row>
    <row r="746" spans="1:15" x14ac:dyDescent="0.35">
      <c r="A746">
        <v>202001</v>
      </c>
      <c r="B746" t="str">
        <f>LEFT(All_Data[[#This Row],[Invoice (Year+Month)]],4)</f>
        <v>2020</v>
      </c>
      <c r="C746" t="str">
        <f>RIGHT(All_Data[[#This Row],[Invoice (Year+Month)]],2)</f>
        <v>01</v>
      </c>
      <c r="D746" t="s">
        <v>56</v>
      </c>
      <c r="E746">
        <v>3014013</v>
      </c>
      <c r="F746" t="s">
        <v>17</v>
      </c>
      <c r="G746" t="s">
        <v>24</v>
      </c>
      <c r="H746" t="s">
        <v>25</v>
      </c>
      <c r="I746">
        <v>1555077</v>
      </c>
      <c r="J746">
        <v>2</v>
      </c>
      <c r="K746" s="1">
        <v>47.34</v>
      </c>
      <c r="L746" s="1">
        <v>19.34</v>
      </c>
      <c r="M746" s="1">
        <f>All_Data[[#This Row],[EUR Sales Amount]]-All_Data[[#This Row],[EUR Cost Amount]]</f>
        <v>28.000000000000004</v>
      </c>
      <c r="N746">
        <f>IF(All_Data[[#This Row],[Order Line Quantity]]&lt;0,1,0)</f>
        <v>0</v>
      </c>
      <c r="O746" s="1" t="str">
        <f>All_Data[[#This Row],[Tier2 Description]]&amp;All_Data[[#This Row],[Order No]]</f>
        <v>JACKETS1555077</v>
      </c>
    </row>
    <row r="747" spans="1:15" x14ac:dyDescent="0.35">
      <c r="A747">
        <v>202001</v>
      </c>
      <c r="B747" t="str">
        <f>LEFT(All_Data[[#This Row],[Invoice (Year+Month)]],4)</f>
        <v>2020</v>
      </c>
      <c r="C747" t="str">
        <f>RIGHT(All_Data[[#This Row],[Invoice (Year+Month)]],2)</f>
        <v>01</v>
      </c>
      <c r="D747" t="s">
        <v>56</v>
      </c>
      <c r="E747">
        <v>3014019</v>
      </c>
      <c r="F747" t="s">
        <v>17</v>
      </c>
      <c r="G747" t="s">
        <v>48</v>
      </c>
      <c r="H747" t="s">
        <v>48</v>
      </c>
      <c r="I747">
        <v>1553550</v>
      </c>
      <c r="J747">
        <v>6</v>
      </c>
      <c r="K747" s="1">
        <v>7.58</v>
      </c>
      <c r="L747" s="1">
        <v>4.18</v>
      </c>
      <c r="M747" s="1">
        <f>All_Data[[#This Row],[EUR Sales Amount]]-All_Data[[#This Row],[EUR Cost Amount]]</f>
        <v>3.4000000000000004</v>
      </c>
      <c r="N747">
        <f>IF(All_Data[[#This Row],[Order Line Quantity]]&lt;0,1,0)</f>
        <v>0</v>
      </c>
      <c r="O747" s="1" t="str">
        <f>All_Data[[#This Row],[Tier2 Description]]&amp;All_Data[[#This Row],[Order No]]</f>
        <v>HEADWEAR1553550</v>
      </c>
    </row>
    <row r="748" spans="1:15" x14ac:dyDescent="0.35">
      <c r="A748">
        <v>202001</v>
      </c>
      <c r="B748" t="str">
        <f>LEFT(All_Data[[#This Row],[Invoice (Year+Month)]],4)</f>
        <v>2020</v>
      </c>
      <c r="C748" t="str">
        <f>RIGHT(All_Data[[#This Row],[Invoice (Year+Month)]],2)</f>
        <v>01</v>
      </c>
      <c r="D748" t="s">
        <v>56</v>
      </c>
      <c r="E748">
        <v>3014019</v>
      </c>
      <c r="F748" t="s">
        <v>17</v>
      </c>
      <c r="G748" t="s">
        <v>18</v>
      </c>
      <c r="H748" t="s">
        <v>20</v>
      </c>
      <c r="I748">
        <v>1553651</v>
      </c>
      <c r="J748">
        <v>600</v>
      </c>
      <c r="K748" s="1">
        <v>4272</v>
      </c>
      <c r="L748" s="1">
        <v>2075.1799999999998</v>
      </c>
      <c r="M748" s="1">
        <f>All_Data[[#This Row],[EUR Sales Amount]]-All_Data[[#This Row],[EUR Cost Amount]]</f>
        <v>2196.8200000000002</v>
      </c>
      <c r="N748">
        <f>IF(All_Data[[#This Row],[Order Line Quantity]]&lt;0,1,0)</f>
        <v>0</v>
      </c>
      <c r="O748" s="1" t="str">
        <f>All_Data[[#This Row],[Tier2 Description]]&amp;All_Data[[#This Row],[Order No]]</f>
        <v>POLOS1553651</v>
      </c>
    </row>
    <row r="749" spans="1:15" x14ac:dyDescent="0.35">
      <c r="A749">
        <v>202001</v>
      </c>
      <c r="B749" t="str">
        <f>LEFT(All_Data[[#This Row],[Invoice (Year+Month)]],4)</f>
        <v>2020</v>
      </c>
      <c r="C749" t="str">
        <f>RIGHT(All_Data[[#This Row],[Invoice (Year+Month)]],2)</f>
        <v>01</v>
      </c>
      <c r="D749" t="s">
        <v>56</v>
      </c>
      <c r="E749">
        <v>3014019</v>
      </c>
      <c r="F749" t="s">
        <v>17</v>
      </c>
      <c r="G749" t="s">
        <v>57</v>
      </c>
      <c r="H749" t="s">
        <v>58</v>
      </c>
      <c r="I749">
        <v>1552803</v>
      </c>
      <c r="J749">
        <v>14</v>
      </c>
      <c r="K749" s="1">
        <v>203.7</v>
      </c>
      <c r="L749" s="1">
        <v>91.2</v>
      </c>
      <c r="M749" s="1">
        <f>All_Data[[#This Row],[EUR Sales Amount]]-All_Data[[#This Row],[EUR Cost Amount]]</f>
        <v>112.49999999999999</v>
      </c>
      <c r="N749">
        <f>IF(All_Data[[#This Row],[Order Line Quantity]]&lt;0,1,0)</f>
        <v>0</v>
      </c>
      <c r="O749" s="1" t="str">
        <f>All_Data[[#This Row],[Tier2 Description]]&amp;All_Data[[#This Row],[Order No]]</f>
        <v>SHIRTS1552803</v>
      </c>
    </row>
    <row r="750" spans="1:15" x14ac:dyDescent="0.35">
      <c r="A750">
        <v>202001</v>
      </c>
      <c r="B750" t="str">
        <f>LEFT(All_Data[[#This Row],[Invoice (Year+Month)]],4)</f>
        <v>2020</v>
      </c>
      <c r="C750" t="str">
        <f>RIGHT(All_Data[[#This Row],[Invoice (Year+Month)]],2)</f>
        <v>01</v>
      </c>
      <c r="D750" t="s">
        <v>56</v>
      </c>
      <c r="E750">
        <v>3014019</v>
      </c>
      <c r="F750" t="s">
        <v>17</v>
      </c>
      <c r="G750" t="s">
        <v>57</v>
      </c>
      <c r="H750" t="s">
        <v>58</v>
      </c>
      <c r="I750">
        <v>1552955</v>
      </c>
      <c r="J750">
        <v>-14</v>
      </c>
      <c r="K750" s="1">
        <v>-203.7</v>
      </c>
      <c r="L750" s="1">
        <v>-92.02</v>
      </c>
      <c r="M750" s="1">
        <f>All_Data[[#This Row],[EUR Sales Amount]]-All_Data[[#This Row],[EUR Cost Amount]]</f>
        <v>-111.67999999999999</v>
      </c>
      <c r="N750">
        <f>IF(All_Data[[#This Row],[Order Line Quantity]]&lt;0,1,0)</f>
        <v>1</v>
      </c>
      <c r="O750" s="1" t="str">
        <f>All_Data[[#This Row],[Tier2 Description]]&amp;All_Data[[#This Row],[Order No]]</f>
        <v>SHIRTS1552955</v>
      </c>
    </row>
    <row r="751" spans="1:15" x14ac:dyDescent="0.35">
      <c r="A751">
        <v>202001</v>
      </c>
      <c r="B751" t="str">
        <f>LEFT(All_Data[[#This Row],[Invoice (Year+Month)]],4)</f>
        <v>2020</v>
      </c>
      <c r="C751" t="str">
        <f>RIGHT(All_Data[[#This Row],[Invoice (Year+Month)]],2)</f>
        <v>01</v>
      </c>
      <c r="D751" t="s">
        <v>56</v>
      </c>
      <c r="E751">
        <v>3014022</v>
      </c>
      <c r="F751" t="s">
        <v>10</v>
      </c>
      <c r="G751" t="s">
        <v>13</v>
      </c>
      <c r="H751" t="s">
        <v>37</v>
      </c>
      <c r="I751">
        <v>1551737</v>
      </c>
      <c r="J751">
        <v>2000</v>
      </c>
      <c r="K751" s="1">
        <v>620</v>
      </c>
      <c r="L751" s="1">
        <v>520</v>
      </c>
      <c r="M751" s="1">
        <f>All_Data[[#This Row],[EUR Sales Amount]]-All_Data[[#This Row],[EUR Cost Amount]]</f>
        <v>100</v>
      </c>
      <c r="N751">
        <f>IF(All_Data[[#This Row],[Order Line Quantity]]&lt;0,1,0)</f>
        <v>0</v>
      </c>
      <c r="O751" s="1" t="str">
        <f>All_Data[[#This Row],[Tier2 Description]]&amp;All_Data[[#This Row],[Order No]]</f>
        <v>GENERAL1551737</v>
      </c>
    </row>
    <row r="752" spans="1:15" x14ac:dyDescent="0.35">
      <c r="A752">
        <v>202001</v>
      </c>
      <c r="B752" t="str">
        <f>LEFT(All_Data[[#This Row],[Invoice (Year+Month)]],4)</f>
        <v>2020</v>
      </c>
      <c r="C752" t="str">
        <f>RIGHT(All_Data[[#This Row],[Invoice (Year+Month)]],2)</f>
        <v>01</v>
      </c>
      <c r="D752" t="s">
        <v>56</v>
      </c>
      <c r="E752">
        <v>3014026</v>
      </c>
      <c r="F752" t="s">
        <v>17</v>
      </c>
      <c r="G752" t="s">
        <v>11</v>
      </c>
      <c r="H752" t="s">
        <v>38</v>
      </c>
      <c r="I752">
        <v>1553130</v>
      </c>
      <c r="J752">
        <v>2</v>
      </c>
      <c r="K752" s="1">
        <v>22.78</v>
      </c>
      <c r="L752" s="1">
        <v>8.1</v>
      </c>
      <c r="M752" s="1">
        <f>All_Data[[#This Row],[EUR Sales Amount]]-All_Data[[#This Row],[EUR Cost Amount]]</f>
        <v>14.680000000000001</v>
      </c>
      <c r="N752">
        <f>IF(All_Data[[#This Row],[Order Line Quantity]]&lt;0,1,0)</f>
        <v>0</v>
      </c>
      <c r="O752" s="1" t="str">
        <f>All_Data[[#This Row],[Tier2 Description]]&amp;All_Data[[#This Row],[Order No]]</f>
        <v>BACKPACKS1553130</v>
      </c>
    </row>
    <row r="753" spans="1:15" x14ac:dyDescent="0.35">
      <c r="A753">
        <v>202001</v>
      </c>
      <c r="B753" t="str">
        <f>LEFT(All_Data[[#This Row],[Invoice (Year+Month)]],4)</f>
        <v>2020</v>
      </c>
      <c r="C753" t="str">
        <f>RIGHT(All_Data[[#This Row],[Invoice (Year+Month)]],2)</f>
        <v>01</v>
      </c>
      <c r="D753" t="s">
        <v>56</v>
      </c>
      <c r="E753">
        <v>3014026</v>
      </c>
      <c r="F753" t="s">
        <v>17</v>
      </c>
      <c r="G753" t="s">
        <v>11</v>
      </c>
      <c r="H753" t="s">
        <v>39</v>
      </c>
      <c r="I753">
        <v>1554488</v>
      </c>
      <c r="J753">
        <v>2</v>
      </c>
      <c r="K753" s="1">
        <v>3.34</v>
      </c>
      <c r="L753" s="1">
        <v>1.02</v>
      </c>
      <c r="M753" s="1">
        <f>All_Data[[#This Row],[EUR Sales Amount]]-All_Data[[#This Row],[EUR Cost Amount]]</f>
        <v>2.3199999999999998</v>
      </c>
      <c r="N753">
        <f>IF(All_Data[[#This Row],[Order Line Quantity]]&lt;0,1,0)</f>
        <v>0</v>
      </c>
      <c r="O753" s="1" t="str">
        <f>All_Data[[#This Row],[Tier2 Description]]&amp;All_Data[[#This Row],[Order No]]</f>
        <v>COOLERS1554488</v>
      </c>
    </row>
    <row r="754" spans="1:15" x14ac:dyDescent="0.35">
      <c r="A754">
        <v>202001</v>
      </c>
      <c r="B754" t="str">
        <f>LEFT(All_Data[[#This Row],[Invoice (Year+Month)]],4)</f>
        <v>2020</v>
      </c>
      <c r="C754" t="str">
        <f>RIGHT(All_Data[[#This Row],[Invoice (Year+Month)]],2)</f>
        <v>01</v>
      </c>
      <c r="D754" t="s">
        <v>56</v>
      </c>
      <c r="E754">
        <v>3014026</v>
      </c>
      <c r="F754" t="s">
        <v>17</v>
      </c>
      <c r="G754" t="s">
        <v>32</v>
      </c>
      <c r="H754" t="s">
        <v>51</v>
      </c>
      <c r="I754">
        <v>1553130</v>
      </c>
      <c r="J754">
        <v>2</v>
      </c>
      <c r="K754" s="1">
        <v>2.98</v>
      </c>
      <c r="L754" s="1">
        <v>1.4</v>
      </c>
      <c r="M754" s="1">
        <f>All_Data[[#This Row],[EUR Sales Amount]]-All_Data[[#This Row],[EUR Cost Amount]]</f>
        <v>1.58</v>
      </c>
      <c r="N754">
        <f>IF(All_Data[[#This Row],[Order Line Quantity]]&lt;0,1,0)</f>
        <v>0</v>
      </c>
      <c r="O754" s="1" t="str">
        <f>All_Data[[#This Row],[Tier2 Description]]&amp;All_Data[[#This Row],[Order No]]</f>
        <v>MUGS &amp; TUMBLERS1553130</v>
      </c>
    </row>
    <row r="755" spans="1:15" x14ac:dyDescent="0.35">
      <c r="A755">
        <v>202001</v>
      </c>
      <c r="B755" t="str">
        <f>LEFT(All_Data[[#This Row],[Invoice (Year+Month)]],4)</f>
        <v>2020</v>
      </c>
      <c r="C755" t="str">
        <f>RIGHT(All_Data[[#This Row],[Invoice (Year+Month)]],2)</f>
        <v>01</v>
      </c>
      <c r="D755" t="s">
        <v>56</v>
      </c>
      <c r="E755">
        <v>3014026</v>
      </c>
      <c r="F755" t="s">
        <v>17</v>
      </c>
      <c r="G755" t="s">
        <v>13</v>
      </c>
      <c r="H755" t="s">
        <v>14</v>
      </c>
      <c r="I755">
        <v>1554488</v>
      </c>
      <c r="J755">
        <v>2</v>
      </c>
      <c r="K755" s="1">
        <v>1.98</v>
      </c>
      <c r="L755" s="1">
        <v>1.58</v>
      </c>
      <c r="M755" s="1">
        <f>All_Data[[#This Row],[EUR Sales Amount]]-All_Data[[#This Row],[EUR Cost Amount]]</f>
        <v>0.39999999999999991</v>
      </c>
      <c r="N755">
        <f>IF(All_Data[[#This Row],[Order Line Quantity]]&lt;0,1,0)</f>
        <v>0</v>
      </c>
      <c r="O755" s="1" t="str">
        <f>All_Data[[#This Row],[Tier2 Description]]&amp;All_Data[[#This Row],[Order No]]</f>
        <v>DESKTOP1554488</v>
      </c>
    </row>
    <row r="756" spans="1:15" x14ac:dyDescent="0.35">
      <c r="A756">
        <v>202001</v>
      </c>
      <c r="B756" t="str">
        <f>LEFT(All_Data[[#This Row],[Invoice (Year+Month)]],4)</f>
        <v>2020</v>
      </c>
      <c r="C756" t="str">
        <f>RIGHT(All_Data[[#This Row],[Invoice (Year+Month)]],2)</f>
        <v>01</v>
      </c>
      <c r="D756" t="s">
        <v>56</v>
      </c>
      <c r="E756">
        <v>3014026</v>
      </c>
      <c r="F756" t="s">
        <v>17</v>
      </c>
      <c r="G756" t="s">
        <v>13</v>
      </c>
      <c r="H756" t="s">
        <v>34</v>
      </c>
      <c r="I756">
        <v>1554488</v>
      </c>
      <c r="J756">
        <v>6</v>
      </c>
      <c r="K756" s="1">
        <v>19.5</v>
      </c>
      <c r="L756" s="1">
        <v>7.78</v>
      </c>
      <c r="M756" s="1">
        <f>All_Data[[#This Row],[EUR Sales Amount]]-All_Data[[#This Row],[EUR Cost Amount]]</f>
        <v>11.719999999999999</v>
      </c>
      <c r="N756">
        <f>IF(All_Data[[#This Row],[Order Line Quantity]]&lt;0,1,0)</f>
        <v>0</v>
      </c>
      <c r="O756" s="1" t="str">
        <f>All_Data[[#This Row],[Tier2 Description]]&amp;All_Data[[#This Row],[Order No]]</f>
        <v>STATIONERY1554488</v>
      </c>
    </row>
    <row r="757" spans="1:15" x14ac:dyDescent="0.35">
      <c r="A757">
        <v>202001</v>
      </c>
      <c r="B757" t="str">
        <f>LEFT(All_Data[[#This Row],[Invoice (Year+Month)]],4)</f>
        <v>2020</v>
      </c>
      <c r="C757" t="str">
        <f>RIGHT(All_Data[[#This Row],[Invoice (Year+Month)]],2)</f>
        <v>01</v>
      </c>
      <c r="D757" t="s">
        <v>56</v>
      </c>
      <c r="E757">
        <v>3014026</v>
      </c>
      <c r="F757" t="s">
        <v>17</v>
      </c>
      <c r="G757" t="s">
        <v>26</v>
      </c>
      <c r="H757" t="s">
        <v>28</v>
      </c>
      <c r="I757">
        <v>1554488</v>
      </c>
      <c r="J757">
        <v>2</v>
      </c>
      <c r="K757" s="1">
        <v>0.42</v>
      </c>
      <c r="L757" s="1">
        <v>0.32</v>
      </c>
      <c r="M757" s="1">
        <f>All_Data[[#This Row],[EUR Sales Amount]]-All_Data[[#This Row],[EUR Cost Amount]]</f>
        <v>9.9999999999999978E-2</v>
      </c>
      <c r="N757">
        <f>IF(All_Data[[#This Row],[Order Line Quantity]]&lt;0,1,0)</f>
        <v>0</v>
      </c>
      <c r="O757" s="1" t="str">
        <f>All_Data[[#This Row],[Tier2 Description]]&amp;All_Data[[#This Row],[Order No]]</f>
        <v>HOUSEWARES1554488</v>
      </c>
    </row>
    <row r="758" spans="1:15" x14ac:dyDescent="0.35">
      <c r="A758">
        <v>202001</v>
      </c>
      <c r="B758" t="str">
        <f>LEFT(All_Data[[#This Row],[Invoice (Year+Month)]],4)</f>
        <v>2020</v>
      </c>
      <c r="C758" t="str">
        <f>RIGHT(All_Data[[#This Row],[Invoice (Year+Month)]],2)</f>
        <v>01</v>
      </c>
      <c r="D758" t="s">
        <v>56</v>
      </c>
      <c r="E758">
        <v>3014026</v>
      </c>
      <c r="F758" t="s">
        <v>17</v>
      </c>
      <c r="G758" t="s">
        <v>26</v>
      </c>
      <c r="H758" t="s">
        <v>50</v>
      </c>
      <c r="I758">
        <v>1553130</v>
      </c>
      <c r="J758">
        <v>2</v>
      </c>
      <c r="K758" s="1">
        <v>8.48</v>
      </c>
      <c r="L758" s="1">
        <v>3.66</v>
      </c>
      <c r="M758" s="1">
        <f>All_Data[[#This Row],[EUR Sales Amount]]-All_Data[[#This Row],[EUR Cost Amount]]</f>
        <v>4.82</v>
      </c>
      <c r="N758">
        <f>IF(All_Data[[#This Row],[Order Line Quantity]]&lt;0,1,0)</f>
        <v>0</v>
      </c>
      <c r="O758" s="1" t="str">
        <f>All_Data[[#This Row],[Tier2 Description]]&amp;All_Data[[#This Row],[Order No]]</f>
        <v>OUTDOOR &amp; LEISURE1553130</v>
      </c>
    </row>
    <row r="759" spans="1:15" x14ac:dyDescent="0.35">
      <c r="A759">
        <v>202001</v>
      </c>
      <c r="B759" t="str">
        <f>LEFT(All_Data[[#This Row],[Invoice (Year+Month)]],4)</f>
        <v>2020</v>
      </c>
      <c r="C759" t="str">
        <f>RIGHT(All_Data[[#This Row],[Invoice (Year+Month)]],2)</f>
        <v>01</v>
      </c>
      <c r="D759" t="s">
        <v>56</v>
      </c>
      <c r="E759">
        <v>3014026</v>
      </c>
      <c r="F759" t="s">
        <v>17</v>
      </c>
      <c r="G759" t="s">
        <v>26</v>
      </c>
      <c r="H759" t="s">
        <v>43</v>
      </c>
      <c r="I759">
        <v>1554488</v>
      </c>
      <c r="J759">
        <v>4</v>
      </c>
      <c r="K759" s="1">
        <v>1.62</v>
      </c>
      <c r="L759" s="1">
        <v>0.84</v>
      </c>
      <c r="M759" s="1">
        <f>All_Data[[#This Row],[EUR Sales Amount]]-All_Data[[#This Row],[EUR Cost Amount]]</f>
        <v>0.78000000000000014</v>
      </c>
      <c r="N759">
        <f>IF(All_Data[[#This Row],[Order Line Quantity]]&lt;0,1,0)</f>
        <v>0</v>
      </c>
      <c r="O759" s="1" t="str">
        <f>All_Data[[#This Row],[Tier2 Description]]&amp;All_Data[[#This Row],[Order No]]</f>
        <v>SAFETY AUTO &amp; TOOLS1554488</v>
      </c>
    </row>
    <row r="760" spans="1:15" x14ac:dyDescent="0.35">
      <c r="A760">
        <v>202001</v>
      </c>
      <c r="B760" t="str">
        <f>LEFT(All_Data[[#This Row],[Invoice (Year+Month)]],4)</f>
        <v>2020</v>
      </c>
      <c r="C760" t="str">
        <f>RIGHT(All_Data[[#This Row],[Invoice (Year+Month)]],2)</f>
        <v>01</v>
      </c>
      <c r="D760" t="s">
        <v>56</v>
      </c>
      <c r="E760">
        <v>3014026</v>
      </c>
      <c r="F760" t="s">
        <v>17</v>
      </c>
      <c r="G760" t="s">
        <v>24</v>
      </c>
      <c r="H760" t="s">
        <v>25</v>
      </c>
      <c r="I760">
        <v>1553130</v>
      </c>
      <c r="J760">
        <v>2</v>
      </c>
      <c r="K760" s="1">
        <v>64.64</v>
      </c>
      <c r="L760" s="1">
        <v>25.7</v>
      </c>
      <c r="M760" s="1">
        <f>All_Data[[#This Row],[EUR Sales Amount]]-All_Data[[#This Row],[EUR Cost Amount]]</f>
        <v>38.94</v>
      </c>
      <c r="N760">
        <f>IF(All_Data[[#This Row],[Order Line Quantity]]&lt;0,1,0)</f>
        <v>0</v>
      </c>
      <c r="O760" s="1" t="str">
        <f>All_Data[[#This Row],[Tier2 Description]]&amp;All_Data[[#This Row],[Order No]]</f>
        <v>JACKETS1553130</v>
      </c>
    </row>
    <row r="761" spans="1:15" x14ac:dyDescent="0.35">
      <c r="A761">
        <v>202001</v>
      </c>
      <c r="B761" t="str">
        <f>LEFT(All_Data[[#This Row],[Invoice (Year+Month)]],4)</f>
        <v>2020</v>
      </c>
      <c r="C761" t="str">
        <f>RIGHT(All_Data[[#This Row],[Invoice (Year+Month)]],2)</f>
        <v>01</v>
      </c>
      <c r="D761" t="s">
        <v>56</v>
      </c>
      <c r="E761">
        <v>3014026</v>
      </c>
      <c r="F761" t="s">
        <v>17</v>
      </c>
      <c r="G761" t="s">
        <v>24</v>
      </c>
      <c r="H761" t="s">
        <v>25</v>
      </c>
      <c r="I761">
        <v>1554488</v>
      </c>
      <c r="J761">
        <v>2</v>
      </c>
      <c r="K761" s="1">
        <v>111.1</v>
      </c>
      <c r="L761" s="1">
        <v>51.46</v>
      </c>
      <c r="M761" s="1">
        <f>All_Data[[#This Row],[EUR Sales Amount]]-All_Data[[#This Row],[EUR Cost Amount]]</f>
        <v>59.639999999999993</v>
      </c>
      <c r="N761">
        <f>IF(All_Data[[#This Row],[Order Line Quantity]]&lt;0,1,0)</f>
        <v>0</v>
      </c>
      <c r="O761" s="1" t="str">
        <f>All_Data[[#This Row],[Tier2 Description]]&amp;All_Data[[#This Row],[Order No]]</f>
        <v>JACKETS1554488</v>
      </c>
    </row>
    <row r="762" spans="1:15" x14ac:dyDescent="0.35">
      <c r="A762">
        <v>202001</v>
      </c>
      <c r="B762" t="str">
        <f>LEFT(All_Data[[#This Row],[Invoice (Year+Month)]],4)</f>
        <v>2020</v>
      </c>
      <c r="C762" t="str">
        <f>RIGHT(All_Data[[#This Row],[Invoice (Year+Month)]],2)</f>
        <v>01</v>
      </c>
      <c r="D762" t="s">
        <v>56</v>
      </c>
      <c r="E762">
        <v>3014026</v>
      </c>
      <c r="F762" t="s">
        <v>17</v>
      </c>
      <c r="G762" t="s">
        <v>29</v>
      </c>
      <c r="H762" t="s">
        <v>52</v>
      </c>
      <c r="I762">
        <v>1553130</v>
      </c>
      <c r="J762">
        <v>2</v>
      </c>
      <c r="K762" s="1">
        <v>0.7</v>
      </c>
      <c r="L762" s="1">
        <v>0.3</v>
      </c>
      <c r="M762" s="1">
        <f>All_Data[[#This Row],[EUR Sales Amount]]-All_Data[[#This Row],[EUR Cost Amount]]</f>
        <v>0.39999999999999997</v>
      </c>
      <c r="N762">
        <f>IF(All_Data[[#This Row],[Order Line Quantity]]&lt;0,1,0)</f>
        <v>0</v>
      </c>
      <c r="O762" s="1" t="str">
        <f>All_Data[[#This Row],[Tier2 Description]]&amp;All_Data[[#This Row],[Order No]]</f>
        <v>GENERAL TECH1553130</v>
      </c>
    </row>
    <row r="763" spans="1:15" x14ac:dyDescent="0.35">
      <c r="A763">
        <v>202001</v>
      </c>
      <c r="B763" t="str">
        <f>LEFT(All_Data[[#This Row],[Invoice (Year+Month)]],4)</f>
        <v>2020</v>
      </c>
      <c r="C763" t="str">
        <f>RIGHT(All_Data[[#This Row],[Invoice (Year+Month)]],2)</f>
        <v>01</v>
      </c>
      <c r="D763" t="s">
        <v>56</v>
      </c>
      <c r="E763">
        <v>3014026</v>
      </c>
      <c r="F763" t="s">
        <v>17</v>
      </c>
      <c r="G763" t="s">
        <v>29</v>
      </c>
      <c r="H763" t="s">
        <v>52</v>
      </c>
      <c r="I763">
        <v>1554488</v>
      </c>
      <c r="J763">
        <v>8</v>
      </c>
      <c r="K763" s="1">
        <v>2.3199999999999998</v>
      </c>
      <c r="L763" s="1">
        <v>0.92</v>
      </c>
      <c r="M763" s="1">
        <f>All_Data[[#This Row],[EUR Sales Amount]]-All_Data[[#This Row],[EUR Cost Amount]]</f>
        <v>1.4</v>
      </c>
      <c r="N763">
        <f>IF(All_Data[[#This Row],[Order Line Quantity]]&lt;0,1,0)</f>
        <v>0</v>
      </c>
      <c r="O763" s="1" t="str">
        <f>All_Data[[#This Row],[Tier2 Description]]&amp;All_Data[[#This Row],[Order No]]</f>
        <v>GENERAL TECH1554488</v>
      </c>
    </row>
    <row r="764" spans="1:15" x14ac:dyDescent="0.35">
      <c r="A764">
        <v>202001</v>
      </c>
      <c r="B764" t="str">
        <f>LEFT(All_Data[[#This Row],[Invoice (Year+Month)]],4)</f>
        <v>2020</v>
      </c>
      <c r="C764" t="str">
        <f>RIGHT(All_Data[[#This Row],[Invoice (Year+Month)]],2)</f>
        <v>01</v>
      </c>
      <c r="D764" t="s">
        <v>56</v>
      </c>
      <c r="E764">
        <v>3014029</v>
      </c>
      <c r="F764" t="s">
        <v>10</v>
      </c>
      <c r="G764" t="s">
        <v>13</v>
      </c>
      <c r="H764" t="s">
        <v>37</v>
      </c>
      <c r="I764">
        <v>1552415</v>
      </c>
      <c r="J764">
        <v>3000</v>
      </c>
      <c r="K764" s="1">
        <v>840</v>
      </c>
      <c r="L764" s="1">
        <v>660</v>
      </c>
      <c r="M764" s="1">
        <f>All_Data[[#This Row],[EUR Sales Amount]]-All_Data[[#This Row],[EUR Cost Amount]]</f>
        <v>180</v>
      </c>
      <c r="N764">
        <f>IF(All_Data[[#This Row],[Order Line Quantity]]&lt;0,1,0)</f>
        <v>0</v>
      </c>
      <c r="O764" s="1" t="str">
        <f>All_Data[[#This Row],[Tier2 Description]]&amp;All_Data[[#This Row],[Order No]]</f>
        <v>GENERAL1552415</v>
      </c>
    </row>
    <row r="765" spans="1:15" x14ac:dyDescent="0.35">
      <c r="A765">
        <v>202001</v>
      </c>
      <c r="B765" t="str">
        <f>LEFT(All_Data[[#This Row],[Invoice (Year+Month)]],4)</f>
        <v>2020</v>
      </c>
      <c r="C765" t="str">
        <f>RIGHT(All_Data[[#This Row],[Invoice (Year+Month)]],2)</f>
        <v>01</v>
      </c>
      <c r="D765" t="s">
        <v>56</v>
      </c>
      <c r="E765">
        <v>3014033</v>
      </c>
      <c r="F765" t="s">
        <v>10</v>
      </c>
      <c r="G765" t="s">
        <v>22</v>
      </c>
      <c r="H765" t="s">
        <v>45</v>
      </c>
      <c r="I765">
        <v>1553755</v>
      </c>
      <c r="J765">
        <v>7000</v>
      </c>
      <c r="K765" s="1">
        <v>1400</v>
      </c>
      <c r="L765" s="1">
        <v>1260</v>
      </c>
      <c r="M765" s="1">
        <f>All_Data[[#This Row],[EUR Sales Amount]]-All_Data[[#This Row],[EUR Cost Amount]]</f>
        <v>140</v>
      </c>
      <c r="N765">
        <f>IF(All_Data[[#This Row],[Order Line Quantity]]&lt;0,1,0)</f>
        <v>0</v>
      </c>
      <c r="O765" s="1" t="str">
        <f>All_Data[[#This Row],[Tier2 Description]]&amp;All_Data[[#This Row],[Order No]]</f>
        <v>NONWEARABLES OTHERS1553755</v>
      </c>
    </row>
    <row r="766" spans="1:15" x14ac:dyDescent="0.35">
      <c r="A766">
        <v>202001</v>
      </c>
      <c r="B766" t="str">
        <f>LEFT(All_Data[[#This Row],[Invoice (Year+Month)]],4)</f>
        <v>2020</v>
      </c>
      <c r="C766" t="str">
        <f>RIGHT(All_Data[[#This Row],[Invoice (Year+Month)]],2)</f>
        <v>01</v>
      </c>
      <c r="D766" t="s">
        <v>56</v>
      </c>
      <c r="E766">
        <v>3014048</v>
      </c>
      <c r="F766" t="s">
        <v>17</v>
      </c>
      <c r="G766" t="s">
        <v>18</v>
      </c>
      <c r="H766" t="s">
        <v>20</v>
      </c>
      <c r="I766">
        <v>1553355</v>
      </c>
      <c r="J766">
        <v>36</v>
      </c>
      <c r="K766" s="1">
        <v>336.24</v>
      </c>
      <c r="L766" s="1">
        <v>161.76</v>
      </c>
      <c r="M766" s="1">
        <f>All_Data[[#This Row],[EUR Sales Amount]]-All_Data[[#This Row],[EUR Cost Amount]]</f>
        <v>174.48000000000002</v>
      </c>
      <c r="N766">
        <f>IF(All_Data[[#This Row],[Order Line Quantity]]&lt;0,1,0)</f>
        <v>0</v>
      </c>
      <c r="O766" s="1" t="str">
        <f>All_Data[[#This Row],[Tier2 Description]]&amp;All_Data[[#This Row],[Order No]]</f>
        <v>POLOS1553355</v>
      </c>
    </row>
    <row r="767" spans="1:15" x14ac:dyDescent="0.35">
      <c r="A767">
        <v>202001</v>
      </c>
      <c r="B767" t="str">
        <f>LEFT(All_Data[[#This Row],[Invoice (Year+Month)]],4)</f>
        <v>2020</v>
      </c>
      <c r="C767" t="str">
        <f>RIGHT(All_Data[[#This Row],[Invoice (Year+Month)]],2)</f>
        <v>01</v>
      </c>
      <c r="D767" t="s">
        <v>56</v>
      </c>
      <c r="E767">
        <v>3014048</v>
      </c>
      <c r="F767" t="s">
        <v>17</v>
      </c>
      <c r="G767" t="s">
        <v>18</v>
      </c>
      <c r="H767" t="s">
        <v>20</v>
      </c>
      <c r="I767">
        <v>1553586</v>
      </c>
      <c r="J767">
        <v>4</v>
      </c>
      <c r="K767" s="1">
        <v>37.36</v>
      </c>
      <c r="L767" s="1">
        <v>15.76</v>
      </c>
      <c r="M767" s="1">
        <f>All_Data[[#This Row],[EUR Sales Amount]]-All_Data[[#This Row],[EUR Cost Amount]]</f>
        <v>21.6</v>
      </c>
      <c r="N767">
        <f>IF(All_Data[[#This Row],[Order Line Quantity]]&lt;0,1,0)</f>
        <v>0</v>
      </c>
      <c r="O767" s="1" t="str">
        <f>All_Data[[#This Row],[Tier2 Description]]&amp;All_Data[[#This Row],[Order No]]</f>
        <v>POLOS1553586</v>
      </c>
    </row>
    <row r="768" spans="1:15" x14ac:dyDescent="0.35">
      <c r="A768">
        <v>202001</v>
      </c>
      <c r="B768" t="str">
        <f>LEFT(All_Data[[#This Row],[Invoice (Year+Month)]],4)</f>
        <v>2020</v>
      </c>
      <c r="C768" t="str">
        <f>RIGHT(All_Data[[#This Row],[Invoice (Year+Month)]],2)</f>
        <v>01</v>
      </c>
      <c r="D768" t="s">
        <v>56</v>
      </c>
      <c r="E768">
        <v>3014048</v>
      </c>
      <c r="F768" t="s">
        <v>17</v>
      </c>
      <c r="G768" t="s">
        <v>22</v>
      </c>
      <c r="H768" t="s">
        <v>23</v>
      </c>
      <c r="I768">
        <v>1553371</v>
      </c>
      <c r="J768">
        <v>12</v>
      </c>
      <c r="K768" s="1">
        <v>29.9</v>
      </c>
      <c r="L768" s="1">
        <v>60</v>
      </c>
      <c r="M768" s="1">
        <f>All_Data[[#This Row],[EUR Sales Amount]]-All_Data[[#This Row],[EUR Cost Amount]]</f>
        <v>-30.1</v>
      </c>
      <c r="N768">
        <f>IF(All_Data[[#This Row],[Order Line Quantity]]&lt;0,1,0)</f>
        <v>0</v>
      </c>
      <c r="O768" s="1" t="str">
        <f>All_Data[[#This Row],[Tier2 Description]]&amp;All_Data[[#This Row],[Order No]]</f>
        <v>CATALOGUES1553371</v>
      </c>
    </row>
    <row r="769" spans="1:15" x14ac:dyDescent="0.35">
      <c r="A769">
        <v>202001</v>
      </c>
      <c r="B769" t="str">
        <f>LEFT(All_Data[[#This Row],[Invoice (Year+Month)]],4)</f>
        <v>2020</v>
      </c>
      <c r="C769" t="str">
        <f>RIGHT(All_Data[[#This Row],[Invoice (Year+Month)]],2)</f>
        <v>01</v>
      </c>
      <c r="D769" t="s">
        <v>56</v>
      </c>
      <c r="E769">
        <v>3014049</v>
      </c>
      <c r="F769" t="s">
        <v>10</v>
      </c>
      <c r="G769" t="s">
        <v>32</v>
      </c>
      <c r="H769" t="s">
        <v>51</v>
      </c>
      <c r="I769">
        <v>1554201</v>
      </c>
      <c r="J769">
        <v>1244</v>
      </c>
      <c r="K769" s="1">
        <v>1766.48</v>
      </c>
      <c r="L769" s="1">
        <v>1079.8</v>
      </c>
      <c r="M769" s="1">
        <f>All_Data[[#This Row],[EUR Sales Amount]]-All_Data[[#This Row],[EUR Cost Amount]]</f>
        <v>686.68000000000006</v>
      </c>
      <c r="N769">
        <f>IF(All_Data[[#This Row],[Order Line Quantity]]&lt;0,1,0)</f>
        <v>0</v>
      </c>
      <c r="O769" s="1" t="str">
        <f>All_Data[[#This Row],[Tier2 Description]]&amp;All_Data[[#This Row],[Order No]]</f>
        <v>MUGS &amp; TUMBLERS1554201</v>
      </c>
    </row>
    <row r="770" spans="1:15" x14ac:dyDescent="0.35">
      <c r="A770">
        <v>202001</v>
      </c>
      <c r="B770" t="str">
        <f>LEFT(All_Data[[#This Row],[Invoice (Year+Month)]],4)</f>
        <v>2020</v>
      </c>
      <c r="C770" t="str">
        <f>RIGHT(All_Data[[#This Row],[Invoice (Year+Month)]],2)</f>
        <v>01</v>
      </c>
      <c r="D770" t="s">
        <v>56</v>
      </c>
      <c r="E770">
        <v>3014049</v>
      </c>
      <c r="F770" t="s">
        <v>10</v>
      </c>
      <c r="G770" t="s">
        <v>32</v>
      </c>
      <c r="H770" t="s">
        <v>51</v>
      </c>
      <c r="I770">
        <v>1554381</v>
      </c>
      <c r="J770">
        <v>4</v>
      </c>
      <c r="K770" s="1">
        <v>9.9</v>
      </c>
      <c r="L770" s="1">
        <v>1.96</v>
      </c>
      <c r="M770" s="1">
        <f>All_Data[[#This Row],[EUR Sales Amount]]-All_Data[[#This Row],[EUR Cost Amount]]</f>
        <v>7.94</v>
      </c>
      <c r="N770">
        <f>IF(All_Data[[#This Row],[Order Line Quantity]]&lt;0,1,0)</f>
        <v>0</v>
      </c>
      <c r="O770" s="1" t="str">
        <f>All_Data[[#This Row],[Tier2 Description]]&amp;All_Data[[#This Row],[Order No]]</f>
        <v>MUGS &amp; TUMBLERS1554381</v>
      </c>
    </row>
    <row r="771" spans="1:15" x14ac:dyDescent="0.35">
      <c r="A771">
        <v>202001</v>
      </c>
      <c r="B771" t="str">
        <f>LEFT(All_Data[[#This Row],[Invoice (Year+Month)]],4)</f>
        <v>2020</v>
      </c>
      <c r="C771" t="str">
        <f>RIGHT(All_Data[[#This Row],[Invoice (Year+Month)]],2)</f>
        <v>01</v>
      </c>
      <c r="D771" t="s">
        <v>56</v>
      </c>
      <c r="E771">
        <v>3014049</v>
      </c>
      <c r="F771" t="s">
        <v>10</v>
      </c>
      <c r="G771" t="s">
        <v>32</v>
      </c>
      <c r="H771" t="s">
        <v>51</v>
      </c>
      <c r="I771">
        <v>1554383</v>
      </c>
      <c r="J771">
        <v>4</v>
      </c>
      <c r="K771" s="1">
        <v>5.96</v>
      </c>
      <c r="L771" s="1">
        <v>3.12</v>
      </c>
      <c r="M771" s="1">
        <f>All_Data[[#This Row],[EUR Sales Amount]]-All_Data[[#This Row],[EUR Cost Amount]]</f>
        <v>2.84</v>
      </c>
      <c r="N771">
        <f>IF(All_Data[[#This Row],[Order Line Quantity]]&lt;0,1,0)</f>
        <v>0</v>
      </c>
      <c r="O771" s="1" t="str">
        <f>All_Data[[#This Row],[Tier2 Description]]&amp;All_Data[[#This Row],[Order No]]</f>
        <v>MUGS &amp; TUMBLERS1554383</v>
      </c>
    </row>
    <row r="772" spans="1:15" x14ac:dyDescent="0.35">
      <c r="A772">
        <v>202001</v>
      </c>
      <c r="B772" t="str">
        <f>LEFT(All_Data[[#This Row],[Invoice (Year+Month)]],4)</f>
        <v>2020</v>
      </c>
      <c r="C772" t="str">
        <f>RIGHT(All_Data[[#This Row],[Invoice (Year+Month)]],2)</f>
        <v>01</v>
      </c>
      <c r="D772" t="s">
        <v>56</v>
      </c>
      <c r="E772">
        <v>3014049</v>
      </c>
      <c r="F772" t="s">
        <v>10</v>
      </c>
      <c r="G772" t="s">
        <v>13</v>
      </c>
      <c r="H772" t="s">
        <v>37</v>
      </c>
      <c r="I772">
        <v>1553537</v>
      </c>
      <c r="J772">
        <v>16700</v>
      </c>
      <c r="K772" s="1">
        <v>3006</v>
      </c>
      <c r="L772" s="1">
        <v>1816.16</v>
      </c>
      <c r="M772" s="1">
        <f>All_Data[[#This Row],[EUR Sales Amount]]-All_Data[[#This Row],[EUR Cost Amount]]</f>
        <v>1189.8399999999999</v>
      </c>
      <c r="N772">
        <f>IF(All_Data[[#This Row],[Order Line Quantity]]&lt;0,1,0)</f>
        <v>0</v>
      </c>
      <c r="O772" s="1" t="str">
        <f>All_Data[[#This Row],[Tier2 Description]]&amp;All_Data[[#This Row],[Order No]]</f>
        <v>GENERAL1553537</v>
      </c>
    </row>
    <row r="773" spans="1:15" x14ac:dyDescent="0.35">
      <c r="A773">
        <v>202001</v>
      </c>
      <c r="B773" t="str">
        <f>LEFT(All_Data[[#This Row],[Invoice (Year+Month)]],4)</f>
        <v>2020</v>
      </c>
      <c r="C773" t="str">
        <f>RIGHT(All_Data[[#This Row],[Invoice (Year+Month)]],2)</f>
        <v>01</v>
      </c>
      <c r="D773" t="s">
        <v>56</v>
      </c>
      <c r="E773">
        <v>3014049</v>
      </c>
      <c r="F773" t="s">
        <v>10</v>
      </c>
      <c r="G773" t="s">
        <v>13</v>
      </c>
      <c r="H773" t="s">
        <v>37</v>
      </c>
      <c r="I773">
        <v>1553830</v>
      </c>
      <c r="J773">
        <v>410</v>
      </c>
      <c r="K773" s="1">
        <v>73.8</v>
      </c>
      <c r="L773" s="1">
        <v>44.58</v>
      </c>
      <c r="M773" s="1">
        <f>All_Data[[#This Row],[EUR Sales Amount]]-All_Data[[#This Row],[EUR Cost Amount]]</f>
        <v>29.22</v>
      </c>
      <c r="N773">
        <f>IF(All_Data[[#This Row],[Order Line Quantity]]&lt;0,1,0)</f>
        <v>0</v>
      </c>
      <c r="O773" s="1" t="str">
        <f>All_Data[[#This Row],[Tier2 Description]]&amp;All_Data[[#This Row],[Order No]]</f>
        <v>GENERAL1553830</v>
      </c>
    </row>
    <row r="774" spans="1:15" x14ac:dyDescent="0.35">
      <c r="A774">
        <v>202001</v>
      </c>
      <c r="B774" t="str">
        <f>LEFT(All_Data[[#This Row],[Invoice (Year+Month)]],4)</f>
        <v>2020</v>
      </c>
      <c r="C774" t="str">
        <f>RIGHT(All_Data[[#This Row],[Invoice (Year+Month)]],2)</f>
        <v>01</v>
      </c>
      <c r="D774" t="s">
        <v>56</v>
      </c>
      <c r="E774">
        <v>3014049</v>
      </c>
      <c r="F774" t="s">
        <v>10</v>
      </c>
      <c r="G774" t="s">
        <v>13</v>
      </c>
      <c r="H774" t="s">
        <v>37</v>
      </c>
      <c r="I774">
        <v>1554939</v>
      </c>
      <c r="J774">
        <v>800</v>
      </c>
      <c r="K774" s="1">
        <v>1120</v>
      </c>
      <c r="L774" s="1">
        <v>1048</v>
      </c>
      <c r="M774" s="1">
        <f>All_Data[[#This Row],[EUR Sales Amount]]-All_Data[[#This Row],[EUR Cost Amount]]</f>
        <v>72</v>
      </c>
      <c r="N774">
        <f>IF(All_Data[[#This Row],[Order Line Quantity]]&lt;0,1,0)</f>
        <v>0</v>
      </c>
      <c r="O774" s="1" t="str">
        <f>All_Data[[#This Row],[Tier2 Description]]&amp;All_Data[[#This Row],[Order No]]</f>
        <v>GENERAL1554939</v>
      </c>
    </row>
    <row r="775" spans="1:15" x14ac:dyDescent="0.35">
      <c r="A775">
        <v>202001</v>
      </c>
      <c r="B775" t="str">
        <f>LEFT(All_Data[[#This Row],[Invoice (Year+Month)]],4)</f>
        <v>2020</v>
      </c>
      <c r="C775" t="str">
        <f>RIGHT(All_Data[[#This Row],[Invoice (Year+Month)]],2)</f>
        <v>01</v>
      </c>
      <c r="D775" t="s">
        <v>56</v>
      </c>
      <c r="E775">
        <v>3014049</v>
      </c>
      <c r="F775" t="s">
        <v>10</v>
      </c>
      <c r="G775" t="s">
        <v>13</v>
      </c>
      <c r="H775" t="s">
        <v>37</v>
      </c>
      <c r="I775">
        <v>1554941</v>
      </c>
      <c r="J775">
        <v>2010</v>
      </c>
      <c r="K775" s="1">
        <v>864.3</v>
      </c>
      <c r="L775" s="1">
        <v>703.5</v>
      </c>
      <c r="M775" s="1">
        <f>All_Data[[#This Row],[EUR Sales Amount]]-All_Data[[#This Row],[EUR Cost Amount]]</f>
        <v>160.79999999999995</v>
      </c>
      <c r="N775">
        <f>IF(All_Data[[#This Row],[Order Line Quantity]]&lt;0,1,0)</f>
        <v>0</v>
      </c>
      <c r="O775" s="1" t="str">
        <f>All_Data[[#This Row],[Tier2 Description]]&amp;All_Data[[#This Row],[Order No]]</f>
        <v>GENERAL1554941</v>
      </c>
    </row>
    <row r="776" spans="1:15" x14ac:dyDescent="0.35">
      <c r="A776">
        <v>202001</v>
      </c>
      <c r="B776" t="str">
        <f>LEFT(All_Data[[#This Row],[Invoice (Year+Month)]],4)</f>
        <v>2020</v>
      </c>
      <c r="C776" t="str">
        <f>RIGHT(All_Data[[#This Row],[Invoice (Year+Month)]],2)</f>
        <v>01</v>
      </c>
      <c r="D776" t="s">
        <v>56</v>
      </c>
      <c r="E776">
        <v>3014049</v>
      </c>
      <c r="F776" t="s">
        <v>10</v>
      </c>
      <c r="G776" t="s">
        <v>13</v>
      </c>
      <c r="H776" t="s">
        <v>37</v>
      </c>
      <c r="I776">
        <v>1555113</v>
      </c>
      <c r="J776">
        <v>2004</v>
      </c>
      <c r="K776" s="1">
        <v>140.28</v>
      </c>
      <c r="L776" s="1">
        <v>84.98</v>
      </c>
      <c r="M776" s="1">
        <f>All_Data[[#This Row],[EUR Sales Amount]]-All_Data[[#This Row],[EUR Cost Amount]]</f>
        <v>55.3</v>
      </c>
      <c r="N776">
        <f>IF(All_Data[[#This Row],[Order Line Quantity]]&lt;0,1,0)</f>
        <v>0</v>
      </c>
      <c r="O776" s="1" t="str">
        <f>All_Data[[#This Row],[Tier2 Description]]&amp;All_Data[[#This Row],[Order No]]</f>
        <v>GENERAL1555113</v>
      </c>
    </row>
    <row r="777" spans="1:15" x14ac:dyDescent="0.35">
      <c r="A777">
        <v>202001</v>
      </c>
      <c r="B777" t="str">
        <f>LEFT(All_Data[[#This Row],[Invoice (Year+Month)]],4)</f>
        <v>2020</v>
      </c>
      <c r="C777" t="str">
        <f>RIGHT(All_Data[[#This Row],[Invoice (Year+Month)]],2)</f>
        <v>01</v>
      </c>
      <c r="D777" t="s">
        <v>56</v>
      </c>
      <c r="E777">
        <v>3014053</v>
      </c>
      <c r="F777" t="s">
        <v>17</v>
      </c>
      <c r="G777" t="s">
        <v>13</v>
      </c>
      <c r="H777" t="s">
        <v>16</v>
      </c>
      <c r="I777">
        <v>1552376</v>
      </c>
      <c r="J777">
        <v>200</v>
      </c>
      <c r="K777" s="1">
        <v>1946</v>
      </c>
      <c r="L777" s="1">
        <v>1192.1400000000001</v>
      </c>
      <c r="M777" s="1">
        <f>All_Data[[#This Row],[EUR Sales Amount]]-All_Data[[#This Row],[EUR Cost Amount]]</f>
        <v>753.8599999999999</v>
      </c>
      <c r="N777">
        <f>IF(All_Data[[#This Row],[Order Line Quantity]]&lt;0,1,0)</f>
        <v>0</v>
      </c>
      <c r="O777" s="1" t="str">
        <f>All_Data[[#This Row],[Tier2 Description]]&amp;All_Data[[#This Row],[Order No]]</f>
        <v>WRITING1552376</v>
      </c>
    </row>
    <row r="778" spans="1:15" x14ac:dyDescent="0.35">
      <c r="A778">
        <v>202001</v>
      </c>
      <c r="B778" t="str">
        <f>LEFT(All_Data[[#This Row],[Invoice (Year+Month)]],4)</f>
        <v>2020</v>
      </c>
      <c r="C778" t="str">
        <f>RIGHT(All_Data[[#This Row],[Invoice (Year+Month)]],2)</f>
        <v>01</v>
      </c>
      <c r="D778" t="s">
        <v>56</v>
      </c>
      <c r="E778">
        <v>3014053</v>
      </c>
      <c r="F778" t="s">
        <v>17</v>
      </c>
      <c r="G778" t="s">
        <v>13</v>
      </c>
      <c r="H778" t="s">
        <v>16</v>
      </c>
      <c r="I778">
        <v>1553337</v>
      </c>
      <c r="J778">
        <v>100</v>
      </c>
      <c r="K778" s="1">
        <v>546</v>
      </c>
      <c r="L778" s="1">
        <v>364.42</v>
      </c>
      <c r="M778" s="1">
        <f>All_Data[[#This Row],[EUR Sales Amount]]-All_Data[[#This Row],[EUR Cost Amount]]</f>
        <v>181.57999999999998</v>
      </c>
      <c r="N778">
        <f>IF(All_Data[[#This Row],[Order Line Quantity]]&lt;0,1,0)</f>
        <v>0</v>
      </c>
      <c r="O778" s="1" t="str">
        <f>All_Data[[#This Row],[Tier2 Description]]&amp;All_Data[[#This Row],[Order No]]</f>
        <v>WRITING1553337</v>
      </c>
    </row>
    <row r="779" spans="1:15" x14ac:dyDescent="0.35">
      <c r="A779">
        <v>202001</v>
      </c>
      <c r="B779" t="str">
        <f>LEFT(All_Data[[#This Row],[Invoice (Year+Month)]],4)</f>
        <v>2020</v>
      </c>
      <c r="C779" t="str">
        <f>RIGHT(All_Data[[#This Row],[Invoice (Year+Month)]],2)</f>
        <v>01</v>
      </c>
      <c r="D779" t="s">
        <v>56</v>
      </c>
      <c r="E779">
        <v>3014053</v>
      </c>
      <c r="F779" t="s">
        <v>17</v>
      </c>
      <c r="G779" t="s">
        <v>26</v>
      </c>
      <c r="H779" t="s">
        <v>28</v>
      </c>
      <c r="I779">
        <v>1554750</v>
      </c>
      <c r="J779">
        <v>4</v>
      </c>
      <c r="K779" s="1">
        <v>22</v>
      </c>
      <c r="L779" s="1">
        <v>9.74</v>
      </c>
      <c r="M779" s="1">
        <f>All_Data[[#This Row],[EUR Sales Amount]]-All_Data[[#This Row],[EUR Cost Amount]]</f>
        <v>12.26</v>
      </c>
      <c r="N779">
        <f>IF(All_Data[[#This Row],[Order Line Quantity]]&lt;0,1,0)</f>
        <v>0</v>
      </c>
      <c r="O779" s="1" t="str">
        <f>All_Data[[#This Row],[Tier2 Description]]&amp;All_Data[[#This Row],[Order No]]</f>
        <v>HOUSEWARES1554750</v>
      </c>
    </row>
    <row r="780" spans="1:15" x14ac:dyDescent="0.35">
      <c r="A780">
        <v>202001</v>
      </c>
      <c r="B780" t="str">
        <f>LEFT(All_Data[[#This Row],[Invoice (Year+Month)]],4)</f>
        <v>2020</v>
      </c>
      <c r="C780" t="str">
        <f>RIGHT(All_Data[[#This Row],[Invoice (Year+Month)]],2)</f>
        <v>01</v>
      </c>
      <c r="D780" t="s">
        <v>56</v>
      </c>
      <c r="E780">
        <v>3014053</v>
      </c>
      <c r="F780" t="s">
        <v>17</v>
      </c>
      <c r="G780" t="s">
        <v>29</v>
      </c>
      <c r="H780" t="s">
        <v>30</v>
      </c>
      <c r="I780">
        <v>1552578</v>
      </c>
      <c r="J780">
        <v>1084</v>
      </c>
      <c r="K780" s="1">
        <v>4325.16</v>
      </c>
      <c r="L780" s="1">
        <v>3031.26</v>
      </c>
      <c r="M780" s="1">
        <f>All_Data[[#This Row],[EUR Sales Amount]]-All_Data[[#This Row],[EUR Cost Amount]]</f>
        <v>1293.8999999999996</v>
      </c>
      <c r="N780">
        <f>IF(All_Data[[#This Row],[Order Line Quantity]]&lt;0,1,0)</f>
        <v>0</v>
      </c>
      <c r="O780" s="1" t="str">
        <f>All_Data[[#This Row],[Tier2 Description]]&amp;All_Data[[#This Row],[Order No]]</f>
        <v>AUDIO1552578</v>
      </c>
    </row>
    <row r="781" spans="1:15" x14ac:dyDescent="0.35">
      <c r="A781">
        <v>202001</v>
      </c>
      <c r="B781" t="str">
        <f>LEFT(All_Data[[#This Row],[Invoice (Year+Month)]],4)</f>
        <v>2020</v>
      </c>
      <c r="C781" t="str">
        <f>RIGHT(All_Data[[#This Row],[Invoice (Year+Month)]],2)</f>
        <v>01</v>
      </c>
      <c r="D781" t="s">
        <v>56</v>
      </c>
      <c r="E781">
        <v>3014053</v>
      </c>
      <c r="F781" t="s">
        <v>17</v>
      </c>
      <c r="G781" t="s">
        <v>29</v>
      </c>
      <c r="H781" t="s">
        <v>30</v>
      </c>
      <c r="I781">
        <v>1552590</v>
      </c>
      <c r="J781">
        <v>2</v>
      </c>
      <c r="K781" s="1">
        <v>7.98</v>
      </c>
      <c r="L781" s="1">
        <v>5.76</v>
      </c>
      <c r="M781" s="1">
        <f>All_Data[[#This Row],[EUR Sales Amount]]-All_Data[[#This Row],[EUR Cost Amount]]</f>
        <v>2.2200000000000006</v>
      </c>
      <c r="N781">
        <f>IF(All_Data[[#This Row],[Order Line Quantity]]&lt;0,1,0)</f>
        <v>0</v>
      </c>
      <c r="O781" s="1" t="str">
        <f>All_Data[[#This Row],[Tier2 Description]]&amp;All_Data[[#This Row],[Order No]]</f>
        <v>AUDIO1552590</v>
      </c>
    </row>
    <row r="782" spans="1:15" x14ac:dyDescent="0.35">
      <c r="A782">
        <v>202001</v>
      </c>
      <c r="B782" t="str">
        <f>LEFT(All_Data[[#This Row],[Invoice (Year+Month)]],4)</f>
        <v>2020</v>
      </c>
      <c r="C782" t="str">
        <f>RIGHT(All_Data[[#This Row],[Invoice (Year+Month)]],2)</f>
        <v>01</v>
      </c>
      <c r="D782" t="s">
        <v>56</v>
      </c>
      <c r="E782">
        <v>3014053</v>
      </c>
      <c r="F782" t="s">
        <v>17</v>
      </c>
      <c r="G782" t="s">
        <v>29</v>
      </c>
      <c r="H782" t="s">
        <v>30</v>
      </c>
      <c r="I782">
        <v>1552631</v>
      </c>
      <c r="J782">
        <v>1000</v>
      </c>
      <c r="K782" s="1">
        <v>3990</v>
      </c>
      <c r="L782" s="1">
        <v>2770.4</v>
      </c>
      <c r="M782" s="1">
        <f>All_Data[[#This Row],[EUR Sales Amount]]-All_Data[[#This Row],[EUR Cost Amount]]</f>
        <v>1219.5999999999999</v>
      </c>
      <c r="N782">
        <f>IF(All_Data[[#This Row],[Order Line Quantity]]&lt;0,1,0)</f>
        <v>0</v>
      </c>
      <c r="O782" s="1" t="str">
        <f>All_Data[[#This Row],[Tier2 Description]]&amp;All_Data[[#This Row],[Order No]]</f>
        <v>AUDIO1552631</v>
      </c>
    </row>
    <row r="783" spans="1:15" x14ac:dyDescent="0.35">
      <c r="A783">
        <v>202001</v>
      </c>
      <c r="B783" t="str">
        <f>LEFT(All_Data[[#This Row],[Invoice (Year+Month)]],4)</f>
        <v>2020</v>
      </c>
      <c r="C783" t="str">
        <f>RIGHT(All_Data[[#This Row],[Invoice (Year+Month)]],2)</f>
        <v>01</v>
      </c>
      <c r="D783" t="s">
        <v>56</v>
      </c>
      <c r="E783">
        <v>3014054</v>
      </c>
      <c r="F783" t="s">
        <v>17</v>
      </c>
      <c r="G783" t="s">
        <v>11</v>
      </c>
      <c r="H783" t="s">
        <v>38</v>
      </c>
      <c r="I783">
        <v>1554899</v>
      </c>
      <c r="J783">
        <v>4</v>
      </c>
      <c r="K783" s="1">
        <v>67.34</v>
      </c>
      <c r="L783" s="1">
        <v>21.7</v>
      </c>
      <c r="M783" s="1">
        <f>All_Data[[#This Row],[EUR Sales Amount]]-All_Data[[#This Row],[EUR Cost Amount]]</f>
        <v>45.64</v>
      </c>
      <c r="N783">
        <f>IF(All_Data[[#This Row],[Order Line Quantity]]&lt;0,1,0)</f>
        <v>0</v>
      </c>
      <c r="O783" s="1" t="str">
        <f>All_Data[[#This Row],[Tier2 Description]]&amp;All_Data[[#This Row],[Order No]]</f>
        <v>BACKPACKS1554899</v>
      </c>
    </row>
    <row r="784" spans="1:15" x14ac:dyDescent="0.35">
      <c r="A784">
        <v>202001</v>
      </c>
      <c r="B784" t="str">
        <f>LEFT(All_Data[[#This Row],[Invoice (Year+Month)]],4)</f>
        <v>2020</v>
      </c>
      <c r="C784" t="str">
        <f>RIGHT(All_Data[[#This Row],[Invoice (Year+Month)]],2)</f>
        <v>01</v>
      </c>
      <c r="D784" t="s">
        <v>56</v>
      </c>
      <c r="E784">
        <v>3014054</v>
      </c>
      <c r="F784" t="s">
        <v>17</v>
      </c>
      <c r="G784" t="s">
        <v>11</v>
      </c>
      <c r="H784" t="s">
        <v>47</v>
      </c>
      <c r="I784">
        <v>1554899</v>
      </c>
      <c r="J784">
        <v>4</v>
      </c>
      <c r="K784" s="1">
        <v>62.28</v>
      </c>
      <c r="L784" s="1">
        <v>21.38</v>
      </c>
      <c r="M784" s="1">
        <f>All_Data[[#This Row],[EUR Sales Amount]]-All_Data[[#This Row],[EUR Cost Amount]]</f>
        <v>40.900000000000006</v>
      </c>
      <c r="N784">
        <f>IF(All_Data[[#This Row],[Order Line Quantity]]&lt;0,1,0)</f>
        <v>0</v>
      </c>
      <c r="O784" s="1" t="str">
        <f>All_Data[[#This Row],[Tier2 Description]]&amp;All_Data[[#This Row],[Order No]]</f>
        <v>TRAVEL GIFTS1554899</v>
      </c>
    </row>
    <row r="785" spans="1:15" x14ac:dyDescent="0.35">
      <c r="A785">
        <v>202001</v>
      </c>
      <c r="B785" t="str">
        <f>LEFT(All_Data[[#This Row],[Invoice (Year+Month)]],4)</f>
        <v>2020</v>
      </c>
      <c r="C785" t="str">
        <f>RIGHT(All_Data[[#This Row],[Invoice (Year+Month)]],2)</f>
        <v>01</v>
      </c>
      <c r="D785" t="s">
        <v>56</v>
      </c>
      <c r="E785">
        <v>3014054</v>
      </c>
      <c r="F785" t="s">
        <v>17</v>
      </c>
      <c r="G785" t="s">
        <v>13</v>
      </c>
      <c r="H785" t="s">
        <v>16</v>
      </c>
      <c r="I785">
        <v>1554620</v>
      </c>
      <c r="J785">
        <v>20</v>
      </c>
      <c r="K785" s="1">
        <v>86.4</v>
      </c>
      <c r="L785" s="1">
        <v>45.76</v>
      </c>
      <c r="M785" s="1">
        <f>All_Data[[#This Row],[EUR Sales Amount]]-All_Data[[#This Row],[EUR Cost Amount]]</f>
        <v>40.640000000000008</v>
      </c>
      <c r="N785">
        <f>IF(All_Data[[#This Row],[Order Line Quantity]]&lt;0,1,0)</f>
        <v>0</v>
      </c>
      <c r="O785" s="1" t="str">
        <f>All_Data[[#This Row],[Tier2 Description]]&amp;All_Data[[#This Row],[Order No]]</f>
        <v>WRITING1554620</v>
      </c>
    </row>
    <row r="786" spans="1:15" x14ac:dyDescent="0.35">
      <c r="A786">
        <v>202001</v>
      </c>
      <c r="B786" t="str">
        <f>LEFT(All_Data[[#This Row],[Invoice (Year+Month)]],4)</f>
        <v>2020</v>
      </c>
      <c r="C786" t="str">
        <f>RIGHT(All_Data[[#This Row],[Invoice (Year+Month)]],2)</f>
        <v>01</v>
      </c>
      <c r="D786" t="s">
        <v>56</v>
      </c>
      <c r="E786">
        <v>3014054</v>
      </c>
      <c r="F786" t="s">
        <v>17</v>
      </c>
      <c r="G786" t="s">
        <v>22</v>
      </c>
      <c r="H786" t="s">
        <v>35</v>
      </c>
      <c r="I786">
        <v>1552557</v>
      </c>
      <c r="J786">
        <v>104</v>
      </c>
      <c r="K786" s="1">
        <v>83</v>
      </c>
      <c r="L786" s="1">
        <v>33.880000000000003</v>
      </c>
      <c r="M786" s="1">
        <f>All_Data[[#This Row],[EUR Sales Amount]]-All_Data[[#This Row],[EUR Cost Amount]]</f>
        <v>49.12</v>
      </c>
      <c r="N786">
        <f>IF(All_Data[[#This Row],[Order Line Quantity]]&lt;0,1,0)</f>
        <v>0</v>
      </c>
      <c r="O786" s="1" t="str">
        <f>All_Data[[#This Row],[Tier2 Description]]&amp;All_Data[[#This Row],[Order No]]</f>
        <v>DECORATION CHARGES1552557</v>
      </c>
    </row>
    <row r="787" spans="1:15" x14ac:dyDescent="0.35">
      <c r="A787">
        <v>202001</v>
      </c>
      <c r="B787" t="str">
        <f>LEFT(All_Data[[#This Row],[Invoice (Year+Month)]],4)</f>
        <v>2020</v>
      </c>
      <c r="C787" t="str">
        <f>RIGHT(All_Data[[#This Row],[Invoice (Year+Month)]],2)</f>
        <v>01</v>
      </c>
      <c r="D787" t="s">
        <v>56</v>
      </c>
      <c r="E787">
        <v>3014054</v>
      </c>
      <c r="F787" t="s">
        <v>17</v>
      </c>
      <c r="G787" t="s">
        <v>24</v>
      </c>
      <c r="H787" t="s">
        <v>25</v>
      </c>
      <c r="I787">
        <v>1553088</v>
      </c>
      <c r="J787">
        <v>2</v>
      </c>
      <c r="K787" s="1">
        <v>31.56</v>
      </c>
      <c r="L787" s="1">
        <v>12.98</v>
      </c>
      <c r="M787" s="1">
        <f>All_Data[[#This Row],[EUR Sales Amount]]-All_Data[[#This Row],[EUR Cost Amount]]</f>
        <v>18.579999999999998</v>
      </c>
      <c r="N787">
        <f>IF(All_Data[[#This Row],[Order Line Quantity]]&lt;0,1,0)</f>
        <v>0</v>
      </c>
      <c r="O787" s="1" t="str">
        <f>All_Data[[#This Row],[Tier2 Description]]&amp;All_Data[[#This Row],[Order No]]</f>
        <v>JACKETS1553088</v>
      </c>
    </row>
    <row r="788" spans="1:15" x14ac:dyDescent="0.35">
      <c r="A788">
        <v>202001</v>
      </c>
      <c r="B788" t="str">
        <f>LEFT(All_Data[[#This Row],[Invoice (Year+Month)]],4)</f>
        <v>2020</v>
      </c>
      <c r="C788" t="str">
        <f>RIGHT(All_Data[[#This Row],[Invoice (Year+Month)]],2)</f>
        <v>01</v>
      </c>
      <c r="D788" t="s">
        <v>56</v>
      </c>
      <c r="E788">
        <v>3014054</v>
      </c>
      <c r="F788" t="s">
        <v>17</v>
      </c>
      <c r="G788" t="s">
        <v>29</v>
      </c>
      <c r="H788" t="s">
        <v>52</v>
      </c>
      <c r="I788">
        <v>1552557</v>
      </c>
      <c r="J788">
        <v>100</v>
      </c>
      <c r="K788" s="1">
        <v>20</v>
      </c>
      <c r="L788" s="1">
        <v>4.3600000000000003</v>
      </c>
      <c r="M788" s="1">
        <f>All_Data[[#This Row],[EUR Sales Amount]]-All_Data[[#This Row],[EUR Cost Amount]]</f>
        <v>15.64</v>
      </c>
      <c r="N788">
        <f>IF(All_Data[[#This Row],[Order Line Quantity]]&lt;0,1,0)</f>
        <v>0</v>
      </c>
      <c r="O788" s="1" t="str">
        <f>All_Data[[#This Row],[Tier2 Description]]&amp;All_Data[[#This Row],[Order No]]</f>
        <v>GENERAL TECH1552557</v>
      </c>
    </row>
    <row r="789" spans="1:15" x14ac:dyDescent="0.35">
      <c r="A789">
        <v>202001</v>
      </c>
      <c r="B789" t="str">
        <f>LEFT(All_Data[[#This Row],[Invoice (Year+Month)]],4)</f>
        <v>2020</v>
      </c>
      <c r="C789" t="str">
        <f>RIGHT(All_Data[[#This Row],[Invoice (Year+Month)]],2)</f>
        <v>01</v>
      </c>
      <c r="D789" t="s">
        <v>56</v>
      </c>
      <c r="E789">
        <v>3014056</v>
      </c>
      <c r="F789" t="s">
        <v>10</v>
      </c>
      <c r="G789" t="s">
        <v>48</v>
      </c>
      <c r="H789" t="s">
        <v>48</v>
      </c>
      <c r="I789">
        <v>1554895</v>
      </c>
      <c r="J789">
        <v>2</v>
      </c>
      <c r="K789" s="1">
        <v>1.6</v>
      </c>
      <c r="L789" s="1">
        <v>0.82</v>
      </c>
      <c r="M789" s="1">
        <f>All_Data[[#This Row],[EUR Sales Amount]]-All_Data[[#This Row],[EUR Cost Amount]]</f>
        <v>0.78000000000000014</v>
      </c>
      <c r="N789">
        <f>IF(All_Data[[#This Row],[Order Line Quantity]]&lt;0,1,0)</f>
        <v>0</v>
      </c>
      <c r="O789" s="1" t="str">
        <f>All_Data[[#This Row],[Tier2 Description]]&amp;All_Data[[#This Row],[Order No]]</f>
        <v>HEADWEAR1554895</v>
      </c>
    </row>
    <row r="790" spans="1:15" x14ac:dyDescent="0.35">
      <c r="A790">
        <v>202001</v>
      </c>
      <c r="B790" t="str">
        <f>LEFT(All_Data[[#This Row],[Invoice (Year+Month)]],4)</f>
        <v>2020</v>
      </c>
      <c r="C790" t="str">
        <f>RIGHT(All_Data[[#This Row],[Invoice (Year+Month)]],2)</f>
        <v>01</v>
      </c>
      <c r="D790" t="s">
        <v>56</v>
      </c>
      <c r="E790">
        <v>3014061</v>
      </c>
      <c r="F790" t="s">
        <v>17</v>
      </c>
      <c r="G790" t="s">
        <v>11</v>
      </c>
      <c r="H790" t="s">
        <v>12</v>
      </c>
      <c r="I790">
        <v>1553104</v>
      </c>
      <c r="J790">
        <v>72</v>
      </c>
      <c r="K790" s="1">
        <v>285.83999999999997</v>
      </c>
      <c r="L790" s="1">
        <v>138.94</v>
      </c>
      <c r="M790" s="1">
        <f>All_Data[[#This Row],[EUR Sales Amount]]-All_Data[[#This Row],[EUR Cost Amount]]</f>
        <v>146.89999999999998</v>
      </c>
      <c r="N790">
        <f>IF(All_Data[[#This Row],[Order Line Quantity]]&lt;0,1,0)</f>
        <v>0</v>
      </c>
      <c r="O790" s="1" t="str">
        <f>All_Data[[#This Row],[Tier2 Description]]&amp;All_Data[[#This Row],[Order No]]</f>
        <v>BUSINESS CASES1553104</v>
      </c>
    </row>
    <row r="791" spans="1:15" x14ac:dyDescent="0.35">
      <c r="A791">
        <v>202001</v>
      </c>
      <c r="B791" t="str">
        <f>LEFT(All_Data[[#This Row],[Invoice (Year+Month)]],4)</f>
        <v>2020</v>
      </c>
      <c r="C791" t="str">
        <f>RIGHT(All_Data[[#This Row],[Invoice (Year+Month)]],2)</f>
        <v>01</v>
      </c>
      <c r="D791" t="s">
        <v>56</v>
      </c>
      <c r="E791">
        <v>3014061</v>
      </c>
      <c r="F791" t="s">
        <v>17</v>
      </c>
      <c r="G791" t="s">
        <v>11</v>
      </c>
      <c r="H791" t="s">
        <v>40</v>
      </c>
      <c r="I791">
        <v>1553132</v>
      </c>
      <c r="J791">
        <v>2000</v>
      </c>
      <c r="K791" s="1">
        <v>380</v>
      </c>
      <c r="L791" s="1">
        <v>240.62</v>
      </c>
      <c r="M791" s="1">
        <f>All_Data[[#This Row],[EUR Sales Amount]]-All_Data[[#This Row],[EUR Cost Amount]]</f>
        <v>139.38</v>
      </c>
      <c r="N791">
        <f>IF(All_Data[[#This Row],[Order Line Quantity]]&lt;0,1,0)</f>
        <v>0</v>
      </c>
      <c r="O791" s="1" t="str">
        <f>All_Data[[#This Row],[Tier2 Description]]&amp;All_Data[[#This Row],[Order No]]</f>
        <v>TOTES1553132</v>
      </c>
    </row>
    <row r="792" spans="1:15" x14ac:dyDescent="0.35">
      <c r="A792">
        <v>202001</v>
      </c>
      <c r="B792" t="str">
        <f>LEFT(All_Data[[#This Row],[Invoice (Year+Month)]],4)</f>
        <v>2020</v>
      </c>
      <c r="C792" t="str">
        <f>RIGHT(All_Data[[#This Row],[Invoice (Year+Month)]],2)</f>
        <v>01</v>
      </c>
      <c r="D792" t="s">
        <v>56</v>
      </c>
      <c r="E792">
        <v>3014061</v>
      </c>
      <c r="F792" t="s">
        <v>17</v>
      </c>
      <c r="G792" t="s">
        <v>26</v>
      </c>
      <c r="H792" t="s">
        <v>28</v>
      </c>
      <c r="I792">
        <v>1554921</v>
      </c>
      <c r="J792">
        <v>4</v>
      </c>
      <c r="K792" s="1">
        <v>65.959999999999994</v>
      </c>
      <c r="L792" s="1">
        <v>27.02</v>
      </c>
      <c r="M792" s="1">
        <f>All_Data[[#This Row],[EUR Sales Amount]]-All_Data[[#This Row],[EUR Cost Amount]]</f>
        <v>38.94</v>
      </c>
      <c r="N792">
        <f>IF(All_Data[[#This Row],[Order Line Quantity]]&lt;0,1,0)</f>
        <v>0</v>
      </c>
      <c r="O792" s="1" t="str">
        <f>All_Data[[#This Row],[Tier2 Description]]&amp;All_Data[[#This Row],[Order No]]</f>
        <v>HOUSEWARES1554921</v>
      </c>
    </row>
    <row r="793" spans="1:15" x14ac:dyDescent="0.35">
      <c r="A793">
        <v>202001</v>
      </c>
      <c r="B793" t="str">
        <f>LEFT(All_Data[[#This Row],[Invoice (Year+Month)]],4)</f>
        <v>2020</v>
      </c>
      <c r="C793" t="str">
        <f>RIGHT(All_Data[[#This Row],[Invoice (Year+Month)]],2)</f>
        <v>01</v>
      </c>
      <c r="D793" t="s">
        <v>56</v>
      </c>
      <c r="E793">
        <v>3014061</v>
      </c>
      <c r="F793" t="s">
        <v>17</v>
      </c>
      <c r="G793" t="s">
        <v>57</v>
      </c>
      <c r="H793" t="s">
        <v>58</v>
      </c>
      <c r="I793">
        <v>1553919</v>
      </c>
      <c r="J793">
        <v>4</v>
      </c>
      <c r="K793" s="1">
        <v>59.96</v>
      </c>
      <c r="L793" s="1">
        <v>31.7</v>
      </c>
      <c r="M793" s="1">
        <f>All_Data[[#This Row],[EUR Sales Amount]]-All_Data[[#This Row],[EUR Cost Amount]]</f>
        <v>28.26</v>
      </c>
      <c r="N793">
        <f>IF(All_Data[[#This Row],[Order Line Quantity]]&lt;0,1,0)</f>
        <v>0</v>
      </c>
      <c r="O793" s="1" t="str">
        <f>All_Data[[#This Row],[Tier2 Description]]&amp;All_Data[[#This Row],[Order No]]</f>
        <v>SHIRTS1553919</v>
      </c>
    </row>
    <row r="794" spans="1:15" x14ac:dyDescent="0.35">
      <c r="A794">
        <v>202001</v>
      </c>
      <c r="B794" t="str">
        <f>LEFT(All_Data[[#This Row],[Invoice (Year+Month)]],4)</f>
        <v>2020</v>
      </c>
      <c r="C794" t="str">
        <f>RIGHT(All_Data[[#This Row],[Invoice (Year+Month)]],2)</f>
        <v>01</v>
      </c>
      <c r="D794" t="s">
        <v>56</v>
      </c>
      <c r="E794">
        <v>3014068</v>
      </c>
      <c r="F794" t="s">
        <v>10</v>
      </c>
      <c r="G794" t="s">
        <v>22</v>
      </c>
      <c r="H794" t="s">
        <v>23</v>
      </c>
      <c r="I794">
        <v>1555055</v>
      </c>
      <c r="J794">
        <v>200</v>
      </c>
      <c r="K794" s="1">
        <v>398</v>
      </c>
      <c r="L794" s="1">
        <v>906</v>
      </c>
      <c r="M794" s="1">
        <f>All_Data[[#This Row],[EUR Sales Amount]]-All_Data[[#This Row],[EUR Cost Amount]]</f>
        <v>-508</v>
      </c>
      <c r="N794">
        <f>IF(All_Data[[#This Row],[Order Line Quantity]]&lt;0,1,0)</f>
        <v>0</v>
      </c>
      <c r="O794" s="1" t="str">
        <f>All_Data[[#This Row],[Tier2 Description]]&amp;All_Data[[#This Row],[Order No]]</f>
        <v>CATALOGUES1555055</v>
      </c>
    </row>
    <row r="795" spans="1:15" x14ac:dyDescent="0.35">
      <c r="A795">
        <v>202001</v>
      </c>
      <c r="B795" t="str">
        <f>LEFT(All_Data[[#This Row],[Invoice (Year+Month)]],4)</f>
        <v>2020</v>
      </c>
      <c r="C795" t="str">
        <f>RIGHT(All_Data[[#This Row],[Invoice (Year+Month)]],2)</f>
        <v>01</v>
      </c>
      <c r="D795" t="s">
        <v>56</v>
      </c>
      <c r="E795">
        <v>3014068</v>
      </c>
      <c r="F795" t="s">
        <v>10</v>
      </c>
      <c r="G795" t="s">
        <v>24</v>
      </c>
      <c r="H795" t="s">
        <v>25</v>
      </c>
      <c r="I795">
        <v>1555089</v>
      </c>
      <c r="J795">
        <v>2</v>
      </c>
      <c r="K795" s="1">
        <v>44.98</v>
      </c>
      <c r="L795" s="1">
        <v>19.3</v>
      </c>
      <c r="M795" s="1">
        <f>All_Data[[#This Row],[EUR Sales Amount]]-All_Data[[#This Row],[EUR Cost Amount]]</f>
        <v>25.679999999999996</v>
      </c>
      <c r="N795">
        <f>IF(All_Data[[#This Row],[Order Line Quantity]]&lt;0,1,0)</f>
        <v>0</v>
      </c>
      <c r="O795" s="1" t="str">
        <f>All_Data[[#This Row],[Tier2 Description]]&amp;All_Data[[#This Row],[Order No]]</f>
        <v>JACKETS1555089</v>
      </c>
    </row>
    <row r="796" spans="1:15" x14ac:dyDescent="0.35">
      <c r="A796">
        <v>202001</v>
      </c>
      <c r="B796" t="str">
        <f>LEFT(All_Data[[#This Row],[Invoice (Year+Month)]],4)</f>
        <v>2020</v>
      </c>
      <c r="C796" t="str">
        <f>RIGHT(All_Data[[#This Row],[Invoice (Year+Month)]],2)</f>
        <v>01</v>
      </c>
      <c r="D796" t="s">
        <v>56</v>
      </c>
      <c r="E796">
        <v>3014068</v>
      </c>
      <c r="F796" t="s">
        <v>10</v>
      </c>
      <c r="G796" t="s">
        <v>24</v>
      </c>
      <c r="H796" t="s">
        <v>54</v>
      </c>
      <c r="I796">
        <v>1554919</v>
      </c>
      <c r="J796">
        <v>2</v>
      </c>
      <c r="K796" s="1">
        <v>37.979999999999997</v>
      </c>
      <c r="L796" s="1">
        <v>16.940000000000001</v>
      </c>
      <c r="M796" s="1">
        <f>All_Data[[#This Row],[EUR Sales Amount]]-All_Data[[#This Row],[EUR Cost Amount]]</f>
        <v>21.039999999999996</v>
      </c>
      <c r="N796">
        <f>IF(All_Data[[#This Row],[Order Line Quantity]]&lt;0,1,0)</f>
        <v>0</v>
      </c>
      <c r="O796" s="1" t="str">
        <f>All_Data[[#This Row],[Tier2 Description]]&amp;All_Data[[#This Row],[Order No]]</f>
        <v>VESTS-BODYWARMERS1554919</v>
      </c>
    </row>
    <row r="797" spans="1:15" x14ac:dyDescent="0.35">
      <c r="A797">
        <v>202001</v>
      </c>
      <c r="B797" t="str">
        <f>LEFT(All_Data[[#This Row],[Invoice (Year+Month)]],4)</f>
        <v>2020</v>
      </c>
      <c r="C797" t="str">
        <f>RIGHT(All_Data[[#This Row],[Invoice (Year+Month)]],2)</f>
        <v>01</v>
      </c>
      <c r="D797" t="s">
        <v>56</v>
      </c>
      <c r="E797">
        <v>3014069</v>
      </c>
      <c r="F797" t="s">
        <v>17</v>
      </c>
      <c r="G797" t="s">
        <v>11</v>
      </c>
      <c r="H797" t="s">
        <v>38</v>
      </c>
      <c r="I797">
        <v>1553119</v>
      </c>
      <c r="J797">
        <v>2</v>
      </c>
      <c r="K797" s="1">
        <v>2.48</v>
      </c>
      <c r="L797" s="1">
        <v>1.52</v>
      </c>
      <c r="M797" s="1">
        <f>All_Data[[#This Row],[EUR Sales Amount]]-All_Data[[#This Row],[EUR Cost Amount]]</f>
        <v>0.96</v>
      </c>
      <c r="N797">
        <f>IF(All_Data[[#This Row],[Order Line Quantity]]&lt;0,1,0)</f>
        <v>0</v>
      </c>
      <c r="O797" s="1" t="str">
        <f>All_Data[[#This Row],[Tier2 Description]]&amp;All_Data[[#This Row],[Order No]]</f>
        <v>BACKPACKS1553119</v>
      </c>
    </row>
    <row r="798" spans="1:15" x14ac:dyDescent="0.35">
      <c r="A798">
        <v>202001</v>
      </c>
      <c r="B798" t="str">
        <f>LEFT(All_Data[[#This Row],[Invoice (Year+Month)]],4)</f>
        <v>2020</v>
      </c>
      <c r="C798" t="str">
        <f>RIGHT(All_Data[[#This Row],[Invoice (Year+Month)]],2)</f>
        <v>01</v>
      </c>
      <c r="D798" t="s">
        <v>56</v>
      </c>
      <c r="E798">
        <v>3014069</v>
      </c>
      <c r="F798" t="s">
        <v>17</v>
      </c>
      <c r="G798" t="s">
        <v>11</v>
      </c>
      <c r="H798" t="s">
        <v>39</v>
      </c>
      <c r="I798">
        <v>1554809</v>
      </c>
      <c r="J798">
        <v>4</v>
      </c>
      <c r="K798" s="1">
        <v>5.36</v>
      </c>
      <c r="L798" s="1">
        <v>2.42</v>
      </c>
      <c r="M798" s="1">
        <f>All_Data[[#This Row],[EUR Sales Amount]]-All_Data[[#This Row],[EUR Cost Amount]]</f>
        <v>2.9400000000000004</v>
      </c>
      <c r="N798">
        <f>IF(All_Data[[#This Row],[Order Line Quantity]]&lt;0,1,0)</f>
        <v>0</v>
      </c>
      <c r="O798" s="1" t="str">
        <f>All_Data[[#This Row],[Tier2 Description]]&amp;All_Data[[#This Row],[Order No]]</f>
        <v>COOLERS1554809</v>
      </c>
    </row>
    <row r="799" spans="1:15" x14ac:dyDescent="0.35">
      <c r="A799">
        <v>202001</v>
      </c>
      <c r="B799" t="str">
        <f>LEFT(All_Data[[#This Row],[Invoice (Year+Month)]],4)</f>
        <v>2020</v>
      </c>
      <c r="C799" t="str">
        <f>RIGHT(All_Data[[#This Row],[Invoice (Year+Month)]],2)</f>
        <v>01</v>
      </c>
      <c r="D799" t="s">
        <v>56</v>
      </c>
      <c r="E799">
        <v>3014069</v>
      </c>
      <c r="F799" t="s">
        <v>17</v>
      </c>
      <c r="G799" t="s">
        <v>32</v>
      </c>
      <c r="H799" t="s">
        <v>49</v>
      </c>
      <c r="I799">
        <v>1552520</v>
      </c>
      <c r="J799">
        <v>-10</v>
      </c>
      <c r="K799" s="1">
        <v>-12.4</v>
      </c>
      <c r="L799" s="1">
        <v>-7.8</v>
      </c>
      <c r="M799" s="1">
        <f>All_Data[[#This Row],[EUR Sales Amount]]-All_Data[[#This Row],[EUR Cost Amount]]</f>
        <v>-4.6000000000000005</v>
      </c>
      <c r="N799">
        <f>IF(All_Data[[#This Row],[Order Line Quantity]]&lt;0,1,0)</f>
        <v>1</v>
      </c>
      <c r="O799" s="1" t="str">
        <f>All_Data[[#This Row],[Tier2 Description]]&amp;All_Data[[#This Row],[Order No]]</f>
        <v>CERAMICS1552520</v>
      </c>
    </row>
    <row r="800" spans="1:15" x14ac:dyDescent="0.35">
      <c r="A800">
        <v>202001</v>
      </c>
      <c r="B800" t="str">
        <f>LEFT(All_Data[[#This Row],[Invoice (Year+Month)]],4)</f>
        <v>2020</v>
      </c>
      <c r="C800" t="str">
        <f>RIGHT(All_Data[[#This Row],[Invoice (Year+Month)]],2)</f>
        <v>01</v>
      </c>
      <c r="D800" t="s">
        <v>56</v>
      </c>
      <c r="E800">
        <v>3014069</v>
      </c>
      <c r="F800" t="s">
        <v>17</v>
      </c>
      <c r="G800" t="s">
        <v>32</v>
      </c>
      <c r="H800" t="s">
        <v>49</v>
      </c>
      <c r="I800">
        <v>1552806</v>
      </c>
      <c r="J800">
        <v>2</v>
      </c>
      <c r="K800" s="1">
        <v>4.38</v>
      </c>
      <c r="L800" s="1">
        <v>2.06</v>
      </c>
      <c r="M800" s="1">
        <f>All_Data[[#This Row],[EUR Sales Amount]]-All_Data[[#This Row],[EUR Cost Amount]]</f>
        <v>2.3199999999999998</v>
      </c>
      <c r="N800">
        <f>IF(All_Data[[#This Row],[Order Line Quantity]]&lt;0,1,0)</f>
        <v>0</v>
      </c>
      <c r="O800" s="1" t="str">
        <f>All_Data[[#This Row],[Tier2 Description]]&amp;All_Data[[#This Row],[Order No]]</f>
        <v>CERAMICS1552806</v>
      </c>
    </row>
    <row r="801" spans="1:15" x14ac:dyDescent="0.35">
      <c r="A801">
        <v>202001</v>
      </c>
      <c r="B801" t="str">
        <f>LEFT(All_Data[[#This Row],[Invoice (Year+Month)]],4)</f>
        <v>2020</v>
      </c>
      <c r="C801" t="str">
        <f>RIGHT(All_Data[[#This Row],[Invoice (Year+Month)]],2)</f>
        <v>01</v>
      </c>
      <c r="D801" t="s">
        <v>56</v>
      </c>
      <c r="E801">
        <v>3014069</v>
      </c>
      <c r="F801" t="s">
        <v>17</v>
      </c>
      <c r="G801" t="s">
        <v>32</v>
      </c>
      <c r="H801" t="s">
        <v>49</v>
      </c>
      <c r="I801">
        <v>1554936</v>
      </c>
      <c r="J801">
        <v>96</v>
      </c>
      <c r="K801" s="1">
        <v>119.04</v>
      </c>
      <c r="L801" s="1">
        <v>76.3</v>
      </c>
      <c r="M801" s="1">
        <f>All_Data[[#This Row],[EUR Sales Amount]]-All_Data[[#This Row],[EUR Cost Amount]]</f>
        <v>42.740000000000009</v>
      </c>
      <c r="N801">
        <f>IF(All_Data[[#This Row],[Order Line Quantity]]&lt;0,1,0)</f>
        <v>0</v>
      </c>
      <c r="O801" s="1" t="str">
        <f>All_Data[[#This Row],[Tier2 Description]]&amp;All_Data[[#This Row],[Order No]]</f>
        <v>CERAMICS1554936</v>
      </c>
    </row>
    <row r="802" spans="1:15" x14ac:dyDescent="0.35">
      <c r="A802">
        <v>202001</v>
      </c>
      <c r="B802" t="str">
        <f>LEFT(All_Data[[#This Row],[Invoice (Year+Month)]],4)</f>
        <v>2020</v>
      </c>
      <c r="C802" t="str">
        <f>RIGHT(All_Data[[#This Row],[Invoice (Year+Month)]],2)</f>
        <v>01</v>
      </c>
      <c r="D802" t="s">
        <v>56</v>
      </c>
      <c r="E802">
        <v>3014069</v>
      </c>
      <c r="F802" t="s">
        <v>17</v>
      </c>
      <c r="G802" t="s">
        <v>32</v>
      </c>
      <c r="H802" t="s">
        <v>51</v>
      </c>
      <c r="I802">
        <v>1554809</v>
      </c>
      <c r="J802">
        <v>4</v>
      </c>
      <c r="K802" s="1">
        <v>25.68</v>
      </c>
      <c r="L802" s="1">
        <v>9.9600000000000009</v>
      </c>
      <c r="M802" s="1">
        <f>All_Data[[#This Row],[EUR Sales Amount]]-All_Data[[#This Row],[EUR Cost Amount]]</f>
        <v>15.719999999999999</v>
      </c>
      <c r="N802">
        <f>IF(All_Data[[#This Row],[Order Line Quantity]]&lt;0,1,0)</f>
        <v>0</v>
      </c>
      <c r="O802" s="1" t="str">
        <f>All_Data[[#This Row],[Tier2 Description]]&amp;All_Data[[#This Row],[Order No]]</f>
        <v>MUGS &amp; TUMBLERS1554809</v>
      </c>
    </row>
    <row r="803" spans="1:15" x14ac:dyDescent="0.35">
      <c r="A803">
        <v>202001</v>
      </c>
      <c r="B803" t="str">
        <f>LEFT(All_Data[[#This Row],[Invoice (Year+Month)]],4)</f>
        <v>2020</v>
      </c>
      <c r="C803" t="str">
        <f>RIGHT(All_Data[[#This Row],[Invoice (Year+Month)]],2)</f>
        <v>01</v>
      </c>
      <c r="D803" t="s">
        <v>56</v>
      </c>
      <c r="E803">
        <v>3014069</v>
      </c>
      <c r="F803" t="s">
        <v>17</v>
      </c>
      <c r="G803" t="s">
        <v>26</v>
      </c>
      <c r="H803" t="s">
        <v>43</v>
      </c>
      <c r="I803">
        <v>1552849</v>
      </c>
      <c r="J803">
        <v>2</v>
      </c>
      <c r="K803" s="1">
        <v>8.64</v>
      </c>
      <c r="L803" s="1">
        <v>5.26</v>
      </c>
      <c r="M803" s="1">
        <f>All_Data[[#This Row],[EUR Sales Amount]]-All_Data[[#This Row],[EUR Cost Amount]]</f>
        <v>3.3800000000000008</v>
      </c>
      <c r="N803">
        <f>IF(All_Data[[#This Row],[Order Line Quantity]]&lt;0,1,0)</f>
        <v>0</v>
      </c>
      <c r="O803" s="1" t="str">
        <f>All_Data[[#This Row],[Tier2 Description]]&amp;All_Data[[#This Row],[Order No]]</f>
        <v>SAFETY AUTO &amp; TOOLS1552849</v>
      </c>
    </row>
    <row r="804" spans="1:15" x14ac:dyDescent="0.35">
      <c r="A804">
        <v>202001</v>
      </c>
      <c r="B804" t="str">
        <f>LEFT(All_Data[[#This Row],[Invoice (Year+Month)]],4)</f>
        <v>2020</v>
      </c>
      <c r="C804" t="str">
        <f>RIGHT(All_Data[[#This Row],[Invoice (Year+Month)]],2)</f>
        <v>01</v>
      </c>
      <c r="D804" t="s">
        <v>56</v>
      </c>
      <c r="E804">
        <v>3014079</v>
      </c>
      <c r="F804" t="s">
        <v>10</v>
      </c>
      <c r="G804" t="s">
        <v>13</v>
      </c>
      <c r="H804" t="s">
        <v>37</v>
      </c>
      <c r="I804">
        <v>1552412</v>
      </c>
      <c r="J804">
        <v>200</v>
      </c>
      <c r="K804" s="1">
        <v>40</v>
      </c>
      <c r="L804" s="1">
        <v>32.1</v>
      </c>
      <c r="M804" s="1">
        <f>All_Data[[#This Row],[EUR Sales Amount]]-All_Data[[#This Row],[EUR Cost Amount]]</f>
        <v>7.8999999999999986</v>
      </c>
      <c r="N804">
        <f>IF(All_Data[[#This Row],[Order Line Quantity]]&lt;0,1,0)</f>
        <v>0</v>
      </c>
      <c r="O804" s="1" t="str">
        <f>All_Data[[#This Row],[Tier2 Description]]&amp;All_Data[[#This Row],[Order No]]</f>
        <v>GENERAL1552412</v>
      </c>
    </row>
    <row r="805" spans="1:15" x14ac:dyDescent="0.35">
      <c r="A805">
        <v>202001</v>
      </c>
      <c r="B805" t="str">
        <f>LEFT(All_Data[[#This Row],[Invoice (Year+Month)]],4)</f>
        <v>2020</v>
      </c>
      <c r="C805" t="str">
        <f>RIGHT(All_Data[[#This Row],[Invoice (Year+Month)]],2)</f>
        <v>01</v>
      </c>
      <c r="D805" t="s">
        <v>56</v>
      </c>
      <c r="E805">
        <v>3014079</v>
      </c>
      <c r="F805" t="s">
        <v>10</v>
      </c>
      <c r="G805" t="s">
        <v>29</v>
      </c>
      <c r="H805" t="s">
        <v>31</v>
      </c>
      <c r="I805">
        <v>1554217</v>
      </c>
      <c r="J805">
        <v>200</v>
      </c>
      <c r="K805" s="1">
        <v>888</v>
      </c>
      <c r="L805" s="1">
        <v>481.56</v>
      </c>
      <c r="M805" s="1">
        <f>All_Data[[#This Row],[EUR Sales Amount]]-All_Data[[#This Row],[EUR Cost Amount]]</f>
        <v>406.44</v>
      </c>
      <c r="N805">
        <f>IF(All_Data[[#This Row],[Order Line Quantity]]&lt;0,1,0)</f>
        <v>0</v>
      </c>
      <c r="O805" s="1" t="str">
        <f>All_Data[[#This Row],[Tier2 Description]]&amp;All_Data[[#This Row],[Order No]]</f>
        <v>POWER1554217</v>
      </c>
    </row>
    <row r="806" spans="1:15" x14ac:dyDescent="0.35">
      <c r="A806">
        <v>202001</v>
      </c>
      <c r="B806" t="str">
        <f>LEFT(All_Data[[#This Row],[Invoice (Year+Month)]],4)</f>
        <v>2020</v>
      </c>
      <c r="C806" t="str">
        <f>RIGHT(All_Data[[#This Row],[Invoice (Year+Month)]],2)</f>
        <v>01</v>
      </c>
      <c r="D806" t="s">
        <v>56</v>
      </c>
      <c r="E806">
        <v>3014080</v>
      </c>
      <c r="F806" t="s">
        <v>10</v>
      </c>
      <c r="G806" t="s">
        <v>22</v>
      </c>
      <c r="H806" t="s">
        <v>23</v>
      </c>
      <c r="I806">
        <v>1554060</v>
      </c>
      <c r="J806">
        <v>20</v>
      </c>
      <c r="K806" s="1">
        <v>39.799999999999997</v>
      </c>
      <c r="L806" s="1">
        <v>90.6</v>
      </c>
      <c r="M806" s="1">
        <f>All_Data[[#This Row],[EUR Sales Amount]]-All_Data[[#This Row],[EUR Cost Amount]]</f>
        <v>-50.8</v>
      </c>
      <c r="N806">
        <f>IF(All_Data[[#This Row],[Order Line Quantity]]&lt;0,1,0)</f>
        <v>0</v>
      </c>
      <c r="O806" s="1" t="str">
        <f>All_Data[[#This Row],[Tier2 Description]]&amp;All_Data[[#This Row],[Order No]]</f>
        <v>CATALOGUES1554060</v>
      </c>
    </row>
    <row r="807" spans="1:15" x14ac:dyDescent="0.35">
      <c r="A807">
        <v>202001</v>
      </c>
      <c r="B807" t="str">
        <f>LEFT(All_Data[[#This Row],[Invoice (Year+Month)]],4)</f>
        <v>2020</v>
      </c>
      <c r="C807" t="str">
        <f>RIGHT(All_Data[[#This Row],[Invoice (Year+Month)]],2)</f>
        <v>01</v>
      </c>
      <c r="D807" t="s">
        <v>56</v>
      </c>
      <c r="E807">
        <v>3014081</v>
      </c>
      <c r="F807" t="s">
        <v>10</v>
      </c>
      <c r="G807" t="s">
        <v>36</v>
      </c>
      <c r="H807" t="s">
        <v>36</v>
      </c>
      <c r="I807">
        <v>1551656</v>
      </c>
      <c r="J807">
        <v>2000</v>
      </c>
      <c r="K807" s="1">
        <v>4940</v>
      </c>
      <c r="L807" s="1">
        <v>4680</v>
      </c>
      <c r="M807" s="1">
        <f>All_Data[[#This Row],[EUR Sales Amount]]-All_Data[[#This Row],[EUR Cost Amount]]</f>
        <v>260</v>
      </c>
      <c r="N807">
        <f>IF(All_Data[[#This Row],[Order Line Quantity]]&lt;0,1,0)</f>
        <v>0</v>
      </c>
      <c r="O807" s="1" t="str">
        <f>All_Data[[#This Row],[Tier2 Description]]&amp;All_Data[[#This Row],[Order No]]</f>
        <v>MEMORY1551656</v>
      </c>
    </row>
    <row r="808" spans="1:15" x14ac:dyDescent="0.35">
      <c r="A808">
        <v>202001</v>
      </c>
      <c r="B808" t="str">
        <f>LEFT(All_Data[[#This Row],[Invoice (Year+Month)]],4)</f>
        <v>2020</v>
      </c>
      <c r="C808" t="str">
        <f>RIGHT(All_Data[[#This Row],[Invoice (Year+Month)]],2)</f>
        <v>01</v>
      </c>
      <c r="D808" t="s">
        <v>56</v>
      </c>
      <c r="E808">
        <v>3014083</v>
      </c>
      <c r="F808" t="s">
        <v>10</v>
      </c>
      <c r="G808" t="s">
        <v>13</v>
      </c>
      <c r="H808" t="s">
        <v>37</v>
      </c>
      <c r="I808">
        <v>1549745</v>
      </c>
      <c r="J808">
        <v>1420</v>
      </c>
      <c r="K808" s="1">
        <v>1462.6</v>
      </c>
      <c r="L808" s="1">
        <v>1051.8599999999999</v>
      </c>
      <c r="M808" s="1">
        <f>All_Data[[#This Row],[EUR Sales Amount]]-All_Data[[#This Row],[EUR Cost Amount]]</f>
        <v>410.74</v>
      </c>
      <c r="N808">
        <f>IF(All_Data[[#This Row],[Order Line Quantity]]&lt;0,1,0)</f>
        <v>0</v>
      </c>
      <c r="O808" s="1" t="str">
        <f>All_Data[[#This Row],[Tier2 Description]]&amp;All_Data[[#This Row],[Order No]]</f>
        <v>GENERAL1549745</v>
      </c>
    </row>
    <row r="809" spans="1:15" x14ac:dyDescent="0.35">
      <c r="A809">
        <v>202001</v>
      </c>
      <c r="B809" t="str">
        <f>LEFT(All_Data[[#This Row],[Invoice (Year+Month)]],4)</f>
        <v>2020</v>
      </c>
      <c r="C809" t="str">
        <f>RIGHT(All_Data[[#This Row],[Invoice (Year+Month)]],2)</f>
        <v>01</v>
      </c>
      <c r="D809" t="s">
        <v>56</v>
      </c>
      <c r="E809">
        <v>3014083</v>
      </c>
      <c r="F809" t="s">
        <v>10</v>
      </c>
      <c r="G809" t="s">
        <v>13</v>
      </c>
      <c r="H809" t="s">
        <v>37</v>
      </c>
      <c r="I809">
        <v>1552507</v>
      </c>
      <c r="J809">
        <v>1420</v>
      </c>
      <c r="K809" s="1">
        <v>1462.6</v>
      </c>
      <c r="L809" s="1">
        <v>1012.4</v>
      </c>
      <c r="M809" s="1">
        <f>All_Data[[#This Row],[EUR Sales Amount]]-All_Data[[#This Row],[EUR Cost Amount]]</f>
        <v>450.19999999999993</v>
      </c>
      <c r="N809">
        <f>IF(All_Data[[#This Row],[Order Line Quantity]]&lt;0,1,0)</f>
        <v>0</v>
      </c>
      <c r="O809" s="1" t="str">
        <f>All_Data[[#This Row],[Tier2 Description]]&amp;All_Data[[#This Row],[Order No]]</f>
        <v>GENERAL1552507</v>
      </c>
    </row>
    <row r="810" spans="1:15" x14ac:dyDescent="0.35">
      <c r="A810">
        <v>202001</v>
      </c>
      <c r="B810" t="str">
        <f>LEFT(All_Data[[#This Row],[Invoice (Year+Month)]],4)</f>
        <v>2020</v>
      </c>
      <c r="C810" t="str">
        <f>RIGHT(All_Data[[#This Row],[Invoice (Year+Month)]],2)</f>
        <v>01</v>
      </c>
      <c r="D810" t="s">
        <v>56</v>
      </c>
      <c r="E810">
        <v>3014085</v>
      </c>
      <c r="F810" t="s">
        <v>10</v>
      </c>
      <c r="G810" t="s">
        <v>11</v>
      </c>
      <c r="H810" t="s">
        <v>40</v>
      </c>
      <c r="I810">
        <v>1553501</v>
      </c>
      <c r="J810">
        <v>500</v>
      </c>
      <c r="K810" s="1">
        <v>265</v>
      </c>
      <c r="L810" s="1">
        <v>175.28</v>
      </c>
      <c r="M810" s="1">
        <f>All_Data[[#This Row],[EUR Sales Amount]]-All_Data[[#This Row],[EUR Cost Amount]]</f>
        <v>89.72</v>
      </c>
      <c r="N810">
        <f>IF(All_Data[[#This Row],[Order Line Quantity]]&lt;0,1,0)</f>
        <v>0</v>
      </c>
      <c r="O810" s="1" t="str">
        <f>All_Data[[#This Row],[Tier2 Description]]&amp;All_Data[[#This Row],[Order No]]</f>
        <v>TOTES1553501</v>
      </c>
    </row>
    <row r="811" spans="1:15" x14ac:dyDescent="0.35">
      <c r="A811">
        <v>202001</v>
      </c>
      <c r="B811" t="str">
        <f>LEFT(All_Data[[#This Row],[Invoice (Year+Month)]],4)</f>
        <v>2020</v>
      </c>
      <c r="C811" t="str">
        <f>RIGHT(All_Data[[#This Row],[Invoice (Year+Month)]],2)</f>
        <v>01</v>
      </c>
      <c r="D811" t="s">
        <v>56</v>
      </c>
      <c r="E811">
        <v>3014085</v>
      </c>
      <c r="F811" t="s">
        <v>10</v>
      </c>
      <c r="G811" t="s">
        <v>22</v>
      </c>
      <c r="H811" t="s">
        <v>35</v>
      </c>
      <c r="I811">
        <v>1553501</v>
      </c>
      <c r="J811">
        <v>504</v>
      </c>
      <c r="K811" s="1">
        <v>310</v>
      </c>
      <c r="L811" s="1">
        <v>52.16</v>
      </c>
      <c r="M811" s="1">
        <f>All_Data[[#This Row],[EUR Sales Amount]]-All_Data[[#This Row],[EUR Cost Amount]]</f>
        <v>257.84000000000003</v>
      </c>
      <c r="N811">
        <f>IF(All_Data[[#This Row],[Order Line Quantity]]&lt;0,1,0)</f>
        <v>0</v>
      </c>
      <c r="O811" s="1" t="str">
        <f>All_Data[[#This Row],[Tier2 Description]]&amp;All_Data[[#This Row],[Order No]]</f>
        <v>DECORATION CHARGES1553501</v>
      </c>
    </row>
    <row r="812" spans="1:15" x14ac:dyDescent="0.35">
      <c r="A812">
        <v>202001</v>
      </c>
      <c r="B812" t="str">
        <f>LEFT(All_Data[[#This Row],[Invoice (Year+Month)]],4)</f>
        <v>2020</v>
      </c>
      <c r="C812" t="str">
        <f>RIGHT(All_Data[[#This Row],[Invoice (Year+Month)]],2)</f>
        <v>01</v>
      </c>
      <c r="D812" t="s">
        <v>56</v>
      </c>
      <c r="E812">
        <v>3014087</v>
      </c>
      <c r="F812" t="s">
        <v>17</v>
      </c>
      <c r="G812" t="s">
        <v>13</v>
      </c>
      <c r="H812" t="s">
        <v>16</v>
      </c>
      <c r="I812">
        <v>1553993</v>
      </c>
      <c r="J812">
        <v>8</v>
      </c>
      <c r="K812" s="1">
        <v>0.76</v>
      </c>
      <c r="L812" s="1">
        <v>0.38</v>
      </c>
      <c r="M812" s="1">
        <f>All_Data[[#This Row],[EUR Sales Amount]]-All_Data[[#This Row],[EUR Cost Amount]]</f>
        <v>0.38</v>
      </c>
      <c r="N812">
        <f>IF(All_Data[[#This Row],[Order Line Quantity]]&lt;0,1,0)</f>
        <v>0</v>
      </c>
      <c r="O812" s="1" t="str">
        <f>All_Data[[#This Row],[Tier2 Description]]&amp;All_Data[[#This Row],[Order No]]</f>
        <v>WRITING1553993</v>
      </c>
    </row>
    <row r="813" spans="1:15" x14ac:dyDescent="0.35">
      <c r="A813">
        <v>202001</v>
      </c>
      <c r="B813" t="str">
        <f>LEFT(All_Data[[#This Row],[Invoice (Year+Month)]],4)</f>
        <v>2020</v>
      </c>
      <c r="C813" t="str">
        <f>RIGHT(All_Data[[#This Row],[Invoice (Year+Month)]],2)</f>
        <v>01</v>
      </c>
      <c r="D813" t="s">
        <v>56</v>
      </c>
      <c r="E813">
        <v>3014090</v>
      </c>
      <c r="F813" t="s">
        <v>17</v>
      </c>
      <c r="G813" t="s">
        <v>26</v>
      </c>
      <c r="H813" t="s">
        <v>27</v>
      </c>
      <c r="I813">
        <v>1553166</v>
      </c>
      <c r="J813">
        <v>4</v>
      </c>
      <c r="K813" s="1">
        <v>11.8</v>
      </c>
      <c r="L813" s="1">
        <v>7.18</v>
      </c>
      <c r="M813" s="1">
        <f>All_Data[[#This Row],[EUR Sales Amount]]-All_Data[[#This Row],[EUR Cost Amount]]</f>
        <v>4.620000000000001</v>
      </c>
      <c r="N813">
        <f>IF(All_Data[[#This Row],[Order Line Quantity]]&lt;0,1,0)</f>
        <v>0</v>
      </c>
      <c r="O813" s="1" t="str">
        <f>All_Data[[#This Row],[Tier2 Description]]&amp;All_Data[[#This Row],[Order No]]</f>
        <v>APRON &amp; KITCHEN TEXTILES1553166</v>
      </c>
    </row>
    <row r="814" spans="1:15" x14ac:dyDescent="0.35">
      <c r="A814">
        <v>202001</v>
      </c>
      <c r="B814" t="str">
        <f>LEFT(All_Data[[#This Row],[Invoice (Year+Month)]],4)</f>
        <v>2020</v>
      </c>
      <c r="C814" t="str">
        <f>RIGHT(All_Data[[#This Row],[Invoice (Year+Month)]],2)</f>
        <v>01</v>
      </c>
      <c r="D814" t="s">
        <v>56</v>
      </c>
      <c r="E814">
        <v>3014090</v>
      </c>
      <c r="F814" t="s">
        <v>17</v>
      </c>
      <c r="G814" t="s">
        <v>18</v>
      </c>
      <c r="H814" t="s">
        <v>20</v>
      </c>
      <c r="I814">
        <v>1553283</v>
      </c>
      <c r="J814">
        <v>200</v>
      </c>
      <c r="K814" s="1">
        <v>998</v>
      </c>
      <c r="L814" s="1">
        <v>558.70000000000005</v>
      </c>
      <c r="M814" s="1">
        <f>All_Data[[#This Row],[EUR Sales Amount]]-All_Data[[#This Row],[EUR Cost Amount]]</f>
        <v>439.29999999999995</v>
      </c>
      <c r="N814">
        <f>IF(All_Data[[#This Row],[Order Line Quantity]]&lt;0,1,0)</f>
        <v>0</v>
      </c>
      <c r="O814" s="1" t="str">
        <f>All_Data[[#This Row],[Tier2 Description]]&amp;All_Data[[#This Row],[Order No]]</f>
        <v>POLOS1553283</v>
      </c>
    </row>
    <row r="815" spans="1:15" x14ac:dyDescent="0.35">
      <c r="A815">
        <v>202001</v>
      </c>
      <c r="B815" t="str">
        <f>LEFT(All_Data[[#This Row],[Invoice (Year+Month)]],4)</f>
        <v>2020</v>
      </c>
      <c r="C815" t="str">
        <f>RIGHT(All_Data[[#This Row],[Invoice (Year+Month)]],2)</f>
        <v>01</v>
      </c>
      <c r="D815" t="s">
        <v>56</v>
      </c>
      <c r="E815">
        <v>3014090</v>
      </c>
      <c r="F815" t="s">
        <v>17</v>
      </c>
      <c r="G815" t="s">
        <v>36</v>
      </c>
      <c r="H815" t="s">
        <v>36</v>
      </c>
      <c r="I815">
        <v>1550162</v>
      </c>
      <c r="J815">
        <v>200</v>
      </c>
      <c r="K815" s="1">
        <v>536</v>
      </c>
      <c r="L815" s="1">
        <v>408</v>
      </c>
      <c r="M815" s="1">
        <f>All_Data[[#This Row],[EUR Sales Amount]]-All_Data[[#This Row],[EUR Cost Amount]]</f>
        <v>128</v>
      </c>
      <c r="N815">
        <f>IF(All_Data[[#This Row],[Order Line Quantity]]&lt;0,1,0)</f>
        <v>0</v>
      </c>
      <c r="O815" s="1" t="str">
        <f>All_Data[[#This Row],[Tier2 Description]]&amp;All_Data[[#This Row],[Order No]]</f>
        <v>MEMORY1550162</v>
      </c>
    </row>
    <row r="816" spans="1:15" x14ac:dyDescent="0.35">
      <c r="A816">
        <v>202001</v>
      </c>
      <c r="B816" t="str">
        <f>LEFT(All_Data[[#This Row],[Invoice (Year+Month)]],4)</f>
        <v>2020</v>
      </c>
      <c r="C816" t="str">
        <f>RIGHT(All_Data[[#This Row],[Invoice (Year+Month)]],2)</f>
        <v>01</v>
      </c>
      <c r="D816" t="s">
        <v>56</v>
      </c>
      <c r="E816">
        <v>3014090</v>
      </c>
      <c r="F816" t="s">
        <v>17</v>
      </c>
      <c r="G816" t="s">
        <v>22</v>
      </c>
      <c r="H816" t="s">
        <v>23</v>
      </c>
      <c r="I816">
        <v>1555011</v>
      </c>
      <c r="J816">
        <v>250</v>
      </c>
      <c r="K816" s="1">
        <v>497.5</v>
      </c>
      <c r="L816" s="1">
        <v>1132.5</v>
      </c>
      <c r="M816" s="1">
        <f>All_Data[[#This Row],[EUR Sales Amount]]-All_Data[[#This Row],[EUR Cost Amount]]</f>
        <v>-635</v>
      </c>
      <c r="N816">
        <f>IF(All_Data[[#This Row],[Order Line Quantity]]&lt;0,1,0)</f>
        <v>0</v>
      </c>
      <c r="O816" s="1" t="str">
        <f>All_Data[[#This Row],[Tier2 Description]]&amp;All_Data[[#This Row],[Order No]]</f>
        <v>CATALOGUES1555011</v>
      </c>
    </row>
    <row r="817" spans="1:15" x14ac:dyDescent="0.35">
      <c r="A817">
        <v>202001</v>
      </c>
      <c r="B817" t="str">
        <f>LEFT(All_Data[[#This Row],[Invoice (Year+Month)]],4)</f>
        <v>2020</v>
      </c>
      <c r="C817" t="str">
        <f>RIGHT(All_Data[[#This Row],[Invoice (Year+Month)]],2)</f>
        <v>01</v>
      </c>
      <c r="D817" t="s">
        <v>56</v>
      </c>
      <c r="E817">
        <v>3014090</v>
      </c>
      <c r="F817" t="s">
        <v>17</v>
      </c>
      <c r="G817" t="s">
        <v>22</v>
      </c>
      <c r="H817" t="s">
        <v>35</v>
      </c>
      <c r="I817">
        <v>1552720</v>
      </c>
      <c r="J817">
        <v>602</v>
      </c>
      <c r="K817" s="1">
        <v>222</v>
      </c>
      <c r="L817" s="1">
        <v>18.02</v>
      </c>
      <c r="M817" s="1">
        <f>All_Data[[#This Row],[EUR Sales Amount]]-All_Data[[#This Row],[EUR Cost Amount]]</f>
        <v>203.98</v>
      </c>
      <c r="N817">
        <f>IF(All_Data[[#This Row],[Order Line Quantity]]&lt;0,1,0)</f>
        <v>0</v>
      </c>
      <c r="O817" s="1" t="str">
        <f>All_Data[[#This Row],[Tier2 Description]]&amp;All_Data[[#This Row],[Order No]]</f>
        <v>DECORATION CHARGES1552720</v>
      </c>
    </row>
    <row r="818" spans="1:15" x14ac:dyDescent="0.35">
      <c r="A818">
        <v>202001</v>
      </c>
      <c r="B818" t="str">
        <f>LEFT(All_Data[[#This Row],[Invoice (Year+Month)]],4)</f>
        <v>2020</v>
      </c>
      <c r="C818" t="str">
        <f>RIGHT(All_Data[[#This Row],[Invoice (Year+Month)]],2)</f>
        <v>01</v>
      </c>
      <c r="D818" t="s">
        <v>56</v>
      </c>
      <c r="E818">
        <v>3014090</v>
      </c>
      <c r="F818" t="s">
        <v>17</v>
      </c>
      <c r="G818" t="s">
        <v>22</v>
      </c>
      <c r="H818" t="s">
        <v>35</v>
      </c>
      <c r="I818">
        <v>1553588</v>
      </c>
      <c r="J818">
        <v>162</v>
      </c>
      <c r="K818" s="1">
        <v>86.4</v>
      </c>
      <c r="L818" s="1">
        <v>4.82</v>
      </c>
      <c r="M818" s="1">
        <f>All_Data[[#This Row],[EUR Sales Amount]]-All_Data[[#This Row],[EUR Cost Amount]]</f>
        <v>81.580000000000013</v>
      </c>
      <c r="N818">
        <f>IF(All_Data[[#This Row],[Order Line Quantity]]&lt;0,1,0)</f>
        <v>0</v>
      </c>
      <c r="O818" s="1" t="str">
        <f>All_Data[[#This Row],[Tier2 Description]]&amp;All_Data[[#This Row],[Order No]]</f>
        <v>DECORATION CHARGES1553588</v>
      </c>
    </row>
    <row r="819" spans="1:15" x14ac:dyDescent="0.35">
      <c r="A819">
        <v>202001</v>
      </c>
      <c r="B819" t="str">
        <f>LEFT(All_Data[[#This Row],[Invoice (Year+Month)]],4)</f>
        <v>2020</v>
      </c>
      <c r="C819" t="str">
        <f>RIGHT(All_Data[[#This Row],[Invoice (Year+Month)]],2)</f>
        <v>01</v>
      </c>
      <c r="D819" t="s">
        <v>56</v>
      </c>
      <c r="E819">
        <v>3014090</v>
      </c>
      <c r="F819" t="s">
        <v>17</v>
      </c>
      <c r="G819" t="s">
        <v>29</v>
      </c>
      <c r="H819" t="s">
        <v>31</v>
      </c>
      <c r="I819">
        <v>1552720</v>
      </c>
      <c r="J819">
        <v>600</v>
      </c>
      <c r="K819" s="1">
        <v>1254</v>
      </c>
      <c r="L819" s="1">
        <v>854.48</v>
      </c>
      <c r="M819" s="1">
        <f>All_Data[[#This Row],[EUR Sales Amount]]-All_Data[[#This Row],[EUR Cost Amount]]</f>
        <v>399.52</v>
      </c>
      <c r="N819">
        <f>IF(All_Data[[#This Row],[Order Line Quantity]]&lt;0,1,0)</f>
        <v>0</v>
      </c>
      <c r="O819" s="1" t="str">
        <f>All_Data[[#This Row],[Tier2 Description]]&amp;All_Data[[#This Row],[Order No]]</f>
        <v>POWER1552720</v>
      </c>
    </row>
    <row r="820" spans="1:15" x14ac:dyDescent="0.35">
      <c r="A820">
        <v>202001</v>
      </c>
      <c r="B820" t="str">
        <f>LEFT(All_Data[[#This Row],[Invoice (Year+Month)]],4)</f>
        <v>2020</v>
      </c>
      <c r="C820" t="str">
        <f>RIGHT(All_Data[[#This Row],[Invoice (Year+Month)]],2)</f>
        <v>01</v>
      </c>
      <c r="D820" t="s">
        <v>56</v>
      </c>
      <c r="E820">
        <v>3014090</v>
      </c>
      <c r="F820" t="s">
        <v>17</v>
      </c>
      <c r="G820" t="s">
        <v>29</v>
      </c>
      <c r="H820" t="s">
        <v>31</v>
      </c>
      <c r="I820">
        <v>1553518</v>
      </c>
      <c r="J820">
        <v>160</v>
      </c>
      <c r="K820" s="1">
        <v>334.4</v>
      </c>
      <c r="L820" s="1">
        <v>227.86</v>
      </c>
      <c r="M820" s="1">
        <f>All_Data[[#This Row],[EUR Sales Amount]]-All_Data[[#This Row],[EUR Cost Amount]]</f>
        <v>106.53999999999996</v>
      </c>
      <c r="N820">
        <f>IF(All_Data[[#This Row],[Order Line Quantity]]&lt;0,1,0)</f>
        <v>0</v>
      </c>
      <c r="O820" s="1" t="str">
        <f>All_Data[[#This Row],[Tier2 Description]]&amp;All_Data[[#This Row],[Order No]]</f>
        <v>POWER1553518</v>
      </c>
    </row>
    <row r="821" spans="1:15" x14ac:dyDescent="0.35">
      <c r="A821">
        <v>202001</v>
      </c>
      <c r="B821" t="str">
        <f>LEFT(All_Data[[#This Row],[Invoice (Year+Month)]],4)</f>
        <v>2020</v>
      </c>
      <c r="C821" t="str">
        <f>RIGHT(All_Data[[#This Row],[Invoice (Year+Month)]],2)</f>
        <v>01</v>
      </c>
      <c r="D821" t="s">
        <v>56</v>
      </c>
      <c r="E821">
        <v>3014090</v>
      </c>
      <c r="F821" t="s">
        <v>17</v>
      </c>
      <c r="G821" t="s">
        <v>29</v>
      </c>
      <c r="H821" t="s">
        <v>31</v>
      </c>
      <c r="I821">
        <v>1553588</v>
      </c>
      <c r="J821">
        <v>160</v>
      </c>
      <c r="K821" s="1">
        <v>334.4</v>
      </c>
      <c r="L821" s="1">
        <v>227.86</v>
      </c>
      <c r="M821" s="1">
        <f>All_Data[[#This Row],[EUR Sales Amount]]-All_Data[[#This Row],[EUR Cost Amount]]</f>
        <v>106.53999999999996</v>
      </c>
      <c r="N821">
        <f>IF(All_Data[[#This Row],[Order Line Quantity]]&lt;0,1,0)</f>
        <v>0</v>
      </c>
      <c r="O821" s="1" t="str">
        <f>All_Data[[#This Row],[Tier2 Description]]&amp;All_Data[[#This Row],[Order No]]</f>
        <v>POWER1553588</v>
      </c>
    </row>
    <row r="822" spans="1:15" x14ac:dyDescent="0.35">
      <c r="A822">
        <v>202001</v>
      </c>
      <c r="B822" t="str">
        <f>LEFT(All_Data[[#This Row],[Invoice (Year+Month)]],4)</f>
        <v>2020</v>
      </c>
      <c r="C822" t="str">
        <f>RIGHT(All_Data[[#This Row],[Invoice (Year+Month)]],2)</f>
        <v>01</v>
      </c>
      <c r="D822" t="s">
        <v>56</v>
      </c>
      <c r="E822">
        <v>3014091</v>
      </c>
      <c r="F822" t="s">
        <v>10</v>
      </c>
      <c r="G822" t="s">
        <v>11</v>
      </c>
      <c r="H822" t="s">
        <v>47</v>
      </c>
      <c r="I822">
        <v>1553670</v>
      </c>
      <c r="J822">
        <v>604</v>
      </c>
      <c r="K822" s="1">
        <v>531.52</v>
      </c>
      <c r="L822" s="1">
        <v>298.86</v>
      </c>
      <c r="M822" s="1">
        <f>All_Data[[#This Row],[EUR Sales Amount]]-All_Data[[#This Row],[EUR Cost Amount]]</f>
        <v>232.65999999999997</v>
      </c>
      <c r="N822">
        <f>IF(All_Data[[#This Row],[Order Line Quantity]]&lt;0,1,0)</f>
        <v>0</v>
      </c>
      <c r="O822" s="1" t="str">
        <f>All_Data[[#This Row],[Tier2 Description]]&amp;All_Data[[#This Row],[Order No]]</f>
        <v>TRAVEL GIFTS1553670</v>
      </c>
    </row>
    <row r="823" spans="1:15" x14ac:dyDescent="0.35">
      <c r="A823">
        <v>202001</v>
      </c>
      <c r="B823" t="str">
        <f>LEFT(All_Data[[#This Row],[Invoice (Year+Month)]],4)</f>
        <v>2020</v>
      </c>
      <c r="C823" t="str">
        <f>RIGHT(All_Data[[#This Row],[Invoice (Year+Month)]],2)</f>
        <v>01</v>
      </c>
      <c r="D823" t="s">
        <v>56</v>
      </c>
      <c r="E823">
        <v>3014091</v>
      </c>
      <c r="F823" t="s">
        <v>10</v>
      </c>
      <c r="G823" t="s">
        <v>13</v>
      </c>
      <c r="H823" t="s">
        <v>34</v>
      </c>
      <c r="I823">
        <v>1553368</v>
      </c>
      <c r="J823">
        <v>402</v>
      </c>
      <c r="K823" s="1">
        <v>799.98</v>
      </c>
      <c r="L823" s="1">
        <v>333.34</v>
      </c>
      <c r="M823" s="1">
        <f>All_Data[[#This Row],[EUR Sales Amount]]-All_Data[[#This Row],[EUR Cost Amount]]</f>
        <v>466.64000000000004</v>
      </c>
      <c r="N823">
        <f>IF(All_Data[[#This Row],[Order Line Quantity]]&lt;0,1,0)</f>
        <v>0</v>
      </c>
      <c r="O823" s="1" t="str">
        <f>All_Data[[#This Row],[Tier2 Description]]&amp;All_Data[[#This Row],[Order No]]</f>
        <v>STATIONERY1553368</v>
      </c>
    </row>
    <row r="824" spans="1:15" x14ac:dyDescent="0.35">
      <c r="A824">
        <v>202001</v>
      </c>
      <c r="B824" t="str">
        <f>LEFT(All_Data[[#This Row],[Invoice (Year+Month)]],4)</f>
        <v>2020</v>
      </c>
      <c r="C824" t="str">
        <f>RIGHT(All_Data[[#This Row],[Invoice (Year+Month)]],2)</f>
        <v>01</v>
      </c>
      <c r="D824" t="s">
        <v>56</v>
      </c>
      <c r="E824">
        <v>3014094</v>
      </c>
      <c r="F824" t="s">
        <v>10</v>
      </c>
      <c r="G824" t="s">
        <v>32</v>
      </c>
      <c r="H824" t="s">
        <v>33</v>
      </c>
      <c r="I824">
        <v>1551491</v>
      </c>
      <c r="J824">
        <v>2</v>
      </c>
      <c r="K824" s="1">
        <v>13.98</v>
      </c>
      <c r="L824" s="1">
        <v>5.7</v>
      </c>
      <c r="M824" s="1">
        <f>All_Data[[#This Row],[EUR Sales Amount]]-All_Data[[#This Row],[EUR Cost Amount]]</f>
        <v>8.2800000000000011</v>
      </c>
      <c r="N824">
        <f>IF(All_Data[[#This Row],[Order Line Quantity]]&lt;0,1,0)</f>
        <v>0</v>
      </c>
      <c r="O824" s="1" t="str">
        <f>All_Data[[#This Row],[Tier2 Description]]&amp;All_Data[[#This Row],[Order No]]</f>
        <v>SPORT BOTTLES1551491</v>
      </c>
    </row>
    <row r="825" spans="1:15" x14ac:dyDescent="0.35">
      <c r="A825">
        <v>202001</v>
      </c>
      <c r="B825" t="str">
        <f>LEFT(All_Data[[#This Row],[Invoice (Year+Month)]],4)</f>
        <v>2020</v>
      </c>
      <c r="C825" t="str">
        <f>RIGHT(All_Data[[#This Row],[Invoice (Year+Month)]],2)</f>
        <v>01</v>
      </c>
      <c r="D825" t="s">
        <v>56</v>
      </c>
      <c r="E825">
        <v>3014094</v>
      </c>
      <c r="F825" t="s">
        <v>10</v>
      </c>
      <c r="G825" t="s">
        <v>22</v>
      </c>
      <c r="H825" t="s">
        <v>35</v>
      </c>
      <c r="I825">
        <v>1551491</v>
      </c>
      <c r="J825">
        <v>2</v>
      </c>
      <c r="K825" s="1">
        <v>70</v>
      </c>
      <c r="L825" s="1">
        <v>21.18</v>
      </c>
      <c r="M825" s="1">
        <f>All_Data[[#This Row],[EUR Sales Amount]]-All_Data[[#This Row],[EUR Cost Amount]]</f>
        <v>48.82</v>
      </c>
      <c r="N825">
        <f>IF(All_Data[[#This Row],[Order Line Quantity]]&lt;0,1,0)</f>
        <v>0</v>
      </c>
      <c r="O825" s="1" t="str">
        <f>All_Data[[#This Row],[Tier2 Description]]&amp;All_Data[[#This Row],[Order No]]</f>
        <v>DECORATION CHARGES1551491</v>
      </c>
    </row>
    <row r="826" spans="1:15" x14ac:dyDescent="0.35">
      <c r="A826">
        <v>202001</v>
      </c>
      <c r="B826" t="str">
        <f>LEFT(All_Data[[#This Row],[Invoice (Year+Month)]],4)</f>
        <v>2020</v>
      </c>
      <c r="C826" t="str">
        <f>RIGHT(All_Data[[#This Row],[Invoice (Year+Month)]],2)</f>
        <v>01</v>
      </c>
      <c r="D826" t="s">
        <v>56</v>
      </c>
      <c r="E826">
        <v>3014099</v>
      </c>
      <c r="F826" t="s">
        <v>17</v>
      </c>
      <c r="G826" t="s">
        <v>22</v>
      </c>
      <c r="H826" t="s">
        <v>23</v>
      </c>
      <c r="I826">
        <v>1554964</v>
      </c>
      <c r="J826">
        <v>10</v>
      </c>
      <c r="K826" s="1">
        <v>19.899999999999999</v>
      </c>
      <c r="L826" s="1">
        <v>45.3</v>
      </c>
      <c r="M826" s="1">
        <f>All_Data[[#This Row],[EUR Sales Amount]]-All_Data[[#This Row],[EUR Cost Amount]]</f>
        <v>-25.4</v>
      </c>
      <c r="N826">
        <f>IF(All_Data[[#This Row],[Order Line Quantity]]&lt;0,1,0)</f>
        <v>0</v>
      </c>
      <c r="O826" s="1" t="str">
        <f>All_Data[[#This Row],[Tier2 Description]]&amp;All_Data[[#This Row],[Order No]]</f>
        <v>CATALOGUES1554964</v>
      </c>
    </row>
    <row r="827" spans="1:15" x14ac:dyDescent="0.35">
      <c r="A827">
        <v>202001</v>
      </c>
      <c r="B827" t="str">
        <f>LEFT(All_Data[[#This Row],[Invoice (Year+Month)]],4)</f>
        <v>2020</v>
      </c>
      <c r="C827" t="str">
        <f>RIGHT(All_Data[[#This Row],[Invoice (Year+Month)]],2)</f>
        <v>01</v>
      </c>
      <c r="D827" t="s">
        <v>56</v>
      </c>
      <c r="E827">
        <v>3014101</v>
      </c>
      <c r="F827" t="s">
        <v>17</v>
      </c>
      <c r="G827" t="s">
        <v>22</v>
      </c>
      <c r="H827" t="s">
        <v>23</v>
      </c>
      <c r="I827">
        <v>1554985</v>
      </c>
      <c r="J827">
        <v>200</v>
      </c>
      <c r="K827" s="1">
        <v>398</v>
      </c>
      <c r="L827" s="1">
        <v>906</v>
      </c>
      <c r="M827" s="1">
        <f>All_Data[[#This Row],[EUR Sales Amount]]-All_Data[[#This Row],[EUR Cost Amount]]</f>
        <v>-508</v>
      </c>
      <c r="N827">
        <f>IF(All_Data[[#This Row],[Order Line Quantity]]&lt;0,1,0)</f>
        <v>0</v>
      </c>
      <c r="O827" s="1" t="str">
        <f>All_Data[[#This Row],[Tier2 Description]]&amp;All_Data[[#This Row],[Order No]]</f>
        <v>CATALOGUES1554985</v>
      </c>
    </row>
    <row r="828" spans="1:15" x14ac:dyDescent="0.35">
      <c r="A828">
        <v>202001</v>
      </c>
      <c r="B828" t="str">
        <f>LEFT(All_Data[[#This Row],[Invoice (Year+Month)]],4)</f>
        <v>2020</v>
      </c>
      <c r="C828" t="str">
        <f>RIGHT(All_Data[[#This Row],[Invoice (Year+Month)]],2)</f>
        <v>01</v>
      </c>
      <c r="D828" t="s">
        <v>56</v>
      </c>
      <c r="E828">
        <v>3014101</v>
      </c>
      <c r="F828" t="s">
        <v>17</v>
      </c>
      <c r="G828" t="s">
        <v>29</v>
      </c>
      <c r="H828" t="s">
        <v>30</v>
      </c>
      <c r="I828">
        <v>1553195</v>
      </c>
      <c r="J828">
        <v>2</v>
      </c>
      <c r="K828" s="1">
        <v>5.48</v>
      </c>
      <c r="L828" s="1">
        <v>2.62</v>
      </c>
      <c r="M828" s="1">
        <f>All_Data[[#This Row],[EUR Sales Amount]]-All_Data[[#This Row],[EUR Cost Amount]]</f>
        <v>2.8600000000000003</v>
      </c>
      <c r="N828">
        <f>IF(All_Data[[#This Row],[Order Line Quantity]]&lt;0,1,0)</f>
        <v>0</v>
      </c>
      <c r="O828" s="1" t="str">
        <f>All_Data[[#This Row],[Tier2 Description]]&amp;All_Data[[#This Row],[Order No]]</f>
        <v>AUDIO1553195</v>
      </c>
    </row>
    <row r="829" spans="1:15" x14ac:dyDescent="0.35">
      <c r="A829">
        <v>202001</v>
      </c>
      <c r="B829" t="str">
        <f>LEFT(All_Data[[#This Row],[Invoice (Year+Month)]],4)</f>
        <v>2020</v>
      </c>
      <c r="C829" t="str">
        <f>RIGHT(All_Data[[#This Row],[Invoice (Year+Month)]],2)</f>
        <v>01</v>
      </c>
      <c r="D829" t="s">
        <v>56</v>
      </c>
      <c r="E829">
        <v>3014102</v>
      </c>
      <c r="F829" t="s">
        <v>10</v>
      </c>
      <c r="G829" t="s">
        <v>11</v>
      </c>
      <c r="H829" t="s">
        <v>40</v>
      </c>
      <c r="I829">
        <v>1554408</v>
      </c>
      <c r="J829">
        <v>1000</v>
      </c>
      <c r="K829" s="1">
        <v>440</v>
      </c>
      <c r="L829" s="1">
        <v>330</v>
      </c>
      <c r="M829" s="1">
        <f>All_Data[[#This Row],[EUR Sales Amount]]-All_Data[[#This Row],[EUR Cost Amount]]</f>
        <v>110</v>
      </c>
      <c r="N829">
        <f>IF(All_Data[[#This Row],[Order Line Quantity]]&lt;0,1,0)</f>
        <v>0</v>
      </c>
      <c r="O829" s="1" t="str">
        <f>All_Data[[#This Row],[Tier2 Description]]&amp;All_Data[[#This Row],[Order No]]</f>
        <v>TOTES1554408</v>
      </c>
    </row>
    <row r="830" spans="1:15" x14ac:dyDescent="0.35">
      <c r="A830">
        <v>202001</v>
      </c>
      <c r="B830" t="str">
        <f>LEFT(All_Data[[#This Row],[Invoice (Year+Month)]],4)</f>
        <v>2020</v>
      </c>
      <c r="C830" t="str">
        <f>RIGHT(All_Data[[#This Row],[Invoice (Year+Month)]],2)</f>
        <v>01</v>
      </c>
      <c r="D830" t="s">
        <v>56</v>
      </c>
      <c r="E830">
        <v>3014102</v>
      </c>
      <c r="F830" t="s">
        <v>10</v>
      </c>
      <c r="G830" t="s">
        <v>13</v>
      </c>
      <c r="H830" t="s">
        <v>37</v>
      </c>
      <c r="I830">
        <v>1554741</v>
      </c>
      <c r="J830">
        <v>102</v>
      </c>
      <c r="K830" s="1">
        <v>712.98</v>
      </c>
      <c r="L830" s="1">
        <v>547.74</v>
      </c>
      <c r="M830" s="1">
        <f>All_Data[[#This Row],[EUR Sales Amount]]-All_Data[[#This Row],[EUR Cost Amount]]</f>
        <v>165.24</v>
      </c>
      <c r="N830">
        <f>IF(All_Data[[#This Row],[Order Line Quantity]]&lt;0,1,0)</f>
        <v>0</v>
      </c>
      <c r="O830" s="1" t="str">
        <f>All_Data[[#This Row],[Tier2 Description]]&amp;All_Data[[#This Row],[Order No]]</f>
        <v>GENERAL1554741</v>
      </c>
    </row>
    <row r="831" spans="1:15" x14ac:dyDescent="0.35">
      <c r="A831">
        <v>202001</v>
      </c>
      <c r="B831" t="str">
        <f>LEFT(All_Data[[#This Row],[Invoice (Year+Month)]],4)</f>
        <v>2020</v>
      </c>
      <c r="C831" t="str">
        <f>RIGHT(All_Data[[#This Row],[Invoice (Year+Month)]],2)</f>
        <v>01</v>
      </c>
      <c r="D831" t="s">
        <v>56</v>
      </c>
      <c r="E831">
        <v>3014104</v>
      </c>
      <c r="F831" t="s">
        <v>17</v>
      </c>
      <c r="G831" t="s">
        <v>13</v>
      </c>
      <c r="H831" t="s">
        <v>37</v>
      </c>
      <c r="I831">
        <v>1551580</v>
      </c>
      <c r="J831">
        <v>1400</v>
      </c>
      <c r="K831" s="1">
        <v>728</v>
      </c>
      <c r="L831" s="1">
        <v>518</v>
      </c>
      <c r="M831" s="1">
        <f>All_Data[[#This Row],[EUR Sales Amount]]-All_Data[[#This Row],[EUR Cost Amount]]</f>
        <v>210</v>
      </c>
      <c r="N831">
        <f>IF(All_Data[[#This Row],[Order Line Quantity]]&lt;0,1,0)</f>
        <v>0</v>
      </c>
      <c r="O831" s="1" t="str">
        <f>All_Data[[#This Row],[Tier2 Description]]&amp;All_Data[[#This Row],[Order No]]</f>
        <v>GENERAL1551580</v>
      </c>
    </row>
    <row r="832" spans="1:15" x14ac:dyDescent="0.35">
      <c r="A832">
        <v>202001</v>
      </c>
      <c r="B832" t="str">
        <f>LEFT(All_Data[[#This Row],[Invoice (Year+Month)]],4)</f>
        <v>2020</v>
      </c>
      <c r="C832" t="str">
        <f>RIGHT(All_Data[[#This Row],[Invoice (Year+Month)]],2)</f>
        <v>01</v>
      </c>
      <c r="D832" t="s">
        <v>56</v>
      </c>
      <c r="E832">
        <v>3014104</v>
      </c>
      <c r="F832" t="s">
        <v>17</v>
      </c>
      <c r="G832" t="s">
        <v>13</v>
      </c>
      <c r="H832" t="s">
        <v>34</v>
      </c>
      <c r="I832">
        <v>1553390</v>
      </c>
      <c r="J832">
        <v>202</v>
      </c>
      <c r="K832" s="1">
        <v>880.72</v>
      </c>
      <c r="L832" s="1">
        <v>299.52</v>
      </c>
      <c r="M832" s="1">
        <f>All_Data[[#This Row],[EUR Sales Amount]]-All_Data[[#This Row],[EUR Cost Amount]]</f>
        <v>581.20000000000005</v>
      </c>
      <c r="N832">
        <f>IF(All_Data[[#This Row],[Order Line Quantity]]&lt;0,1,0)</f>
        <v>0</v>
      </c>
      <c r="O832" s="1" t="str">
        <f>All_Data[[#This Row],[Tier2 Description]]&amp;All_Data[[#This Row],[Order No]]</f>
        <v>STATIONERY1553390</v>
      </c>
    </row>
    <row r="833" spans="1:15" x14ac:dyDescent="0.35">
      <c r="A833">
        <v>202001</v>
      </c>
      <c r="B833" t="str">
        <f>LEFT(All_Data[[#This Row],[Invoice (Year+Month)]],4)</f>
        <v>2020</v>
      </c>
      <c r="C833" t="str">
        <f>RIGHT(All_Data[[#This Row],[Invoice (Year+Month)]],2)</f>
        <v>01</v>
      </c>
      <c r="D833" t="s">
        <v>56</v>
      </c>
      <c r="E833">
        <v>3014109</v>
      </c>
      <c r="F833" t="s">
        <v>10</v>
      </c>
      <c r="G833" t="s">
        <v>26</v>
      </c>
      <c r="H833" t="s">
        <v>28</v>
      </c>
      <c r="I833">
        <v>1552827</v>
      </c>
      <c r="J833">
        <v>34</v>
      </c>
      <c r="K833" s="1">
        <v>133.62</v>
      </c>
      <c r="L833" s="1">
        <v>98.9</v>
      </c>
      <c r="M833" s="1">
        <f>All_Data[[#This Row],[EUR Sales Amount]]-All_Data[[#This Row],[EUR Cost Amount]]</f>
        <v>34.72</v>
      </c>
      <c r="N833">
        <f>IF(All_Data[[#This Row],[Order Line Quantity]]&lt;0,1,0)</f>
        <v>0</v>
      </c>
      <c r="O833" s="1" t="str">
        <f>All_Data[[#This Row],[Tier2 Description]]&amp;All_Data[[#This Row],[Order No]]</f>
        <v>HOUSEWARES1552827</v>
      </c>
    </row>
    <row r="834" spans="1:15" x14ac:dyDescent="0.35">
      <c r="A834">
        <v>202001</v>
      </c>
      <c r="B834" t="str">
        <f>LEFT(All_Data[[#This Row],[Invoice (Year+Month)]],4)</f>
        <v>2020</v>
      </c>
      <c r="C834" t="str">
        <f>RIGHT(All_Data[[#This Row],[Invoice (Year+Month)]],2)</f>
        <v>01</v>
      </c>
      <c r="D834" t="s">
        <v>56</v>
      </c>
      <c r="E834">
        <v>3014109</v>
      </c>
      <c r="F834" t="s">
        <v>10</v>
      </c>
      <c r="G834" t="s">
        <v>29</v>
      </c>
      <c r="H834" t="s">
        <v>31</v>
      </c>
      <c r="I834">
        <v>1554554</v>
      </c>
      <c r="J834">
        <v>2</v>
      </c>
      <c r="K834" s="1">
        <v>1.64</v>
      </c>
      <c r="L834" s="1">
        <v>1.2</v>
      </c>
      <c r="M834" s="1">
        <f>All_Data[[#This Row],[EUR Sales Amount]]-All_Data[[#This Row],[EUR Cost Amount]]</f>
        <v>0.43999999999999995</v>
      </c>
      <c r="N834">
        <f>IF(All_Data[[#This Row],[Order Line Quantity]]&lt;0,1,0)</f>
        <v>0</v>
      </c>
      <c r="O834" s="1" t="str">
        <f>All_Data[[#This Row],[Tier2 Description]]&amp;All_Data[[#This Row],[Order No]]</f>
        <v>POWER1554554</v>
      </c>
    </row>
    <row r="835" spans="1:15" x14ac:dyDescent="0.35">
      <c r="A835">
        <v>202001</v>
      </c>
      <c r="B835" t="str">
        <f>LEFT(All_Data[[#This Row],[Invoice (Year+Month)]],4)</f>
        <v>2020</v>
      </c>
      <c r="C835" t="str">
        <f>RIGHT(All_Data[[#This Row],[Invoice (Year+Month)]],2)</f>
        <v>01</v>
      </c>
      <c r="D835" t="s">
        <v>56</v>
      </c>
      <c r="E835">
        <v>3014112</v>
      </c>
      <c r="F835" t="s">
        <v>17</v>
      </c>
      <c r="G835" t="s">
        <v>32</v>
      </c>
      <c r="H835" t="s">
        <v>51</v>
      </c>
      <c r="I835">
        <v>1554908</v>
      </c>
      <c r="J835">
        <v>208</v>
      </c>
      <c r="K835" s="1">
        <v>197.6</v>
      </c>
      <c r="L835" s="1">
        <v>107.58</v>
      </c>
      <c r="M835" s="1">
        <f>All_Data[[#This Row],[EUR Sales Amount]]-All_Data[[#This Row],[EUR Cost Amount]]</f>
        <v>90.02</v>
      </c>
      <c r="N835">
        <f>IF(All_Data[[#This Row],[Order Line Quantity]]&lt;0,1,0)</f>
        <v>0</v>
      </c>
      <c r="O835" s="1" t="str">
        <f>All_Data[[#This Row],[Tier2 Description]]&amp;All_Data[[#This Row],[Order No]]</f>
        <v>MUGS &amp; TUMBLERS1554908</v>
      </c>
    </row>
    <row r="836" spans="1:15" x14ac:dyDescent="0.35">
      <c r="A836">
        <v>202001</v>
      </c>
      <c r="B836" t="str">
        <f>LEFT(All_Data[[#This Row],[Invoice (Year+Month)]],4)</f>
        <v>2020</v>
      </c>
      <c r="C836" t="str">
        <f>RIGHT(All_Data[[#This Row],[Invoice (Year+Month)]],2)</f>
        <v>01</v>
      </c>
      <c r="D836" t="s">
        <v>56</v>
      </c>
      <c r="E836">
        <v>3014112</v>
      </c>
      <c r="F836" t="s">
        <v>17</v>
      </c>
      <c r="G836" t="s">
        <v>26</v>
      </c>
      <c r="H836" t="s">
        <v>53</v>
      </c>
      <c r="I836">
        <v>1553933</v>
      </c>
      <c r="J836">
        <v>4</v>
      </c>
      <c r="K836" s="1">
        <v>24.8</v>
      </c>
      <c r="L836" s="1">
        <v>12.34</v>
      </c>
      <c r="M836" s="1">
        <f>All_Data[[#This Row],[EUR Sales Amount]]-All_Data[[#This Row],[EUR Cost Amount]]</f>
        <v>12.46</v>
      </c>
      <c r="N836">
        <f>IF(All_Data[[#This Row],[Order Line Quantity]]&lt;0,1,0)</f>
        <v>0</v>
      </c>
      <c r="O836" s="1" t="str">
        <f>All_Data[[#This Row],[Tier2 Description]]&amp;All_Data[[#This Row],[Order No]]</f>
        <v>BLANKETS1553933</v>
      </c>
    </row>
    <row r="837" spans="1:15" x14ac:dyDescent="0.35">
      <c r="A837">
        <v>202001</v>
      </c>
      <c r="B837" t="str">
        <f>LEFT(All_Data[[#This Row],[Invoice (Year+Month)]],4)</f>
        <v>2020</v>
      </c>
      <c r="C837" t="str">
        <f>RIGHT(All_Data[[#This Row],[Invoice (Year+Month)]],2)</f>
        <v>01</v>
      </c>
      <c r="D837" t="s">
        <v>56</v>
      </c>
      <c r="E837">
        <v>3014116</v>
      </c>
      <c r="F837" t="s">
        <v>17</v>
      </c>
      <c r="G837" t="s">
        <v>32</v>
      </c>
      <c r="H837" t="s">
        <v>49</v>
      </c>
      <c r="I837">
        <v>1553302</v>
      </c>
      <c r="J837">
        <v>2</v>
      </c>
      <c r="K837" s="1">
        <v>4.62</v>
      </c>
      <c r="L837" s="1">
        <v>2.12</v>
      </c>
      <c r="M837" s="1">
        <f>All_Data[[#This Row],[EUR Sales Amount]]-All_Data[[#This Row],[EUR Cost Amount]]</f>
        <v>2.5</v>
      </c>
      <c r="N837">
        <f>IF(All_Data[[#This Row],[Order Line Quantity]]&lt;0,1,0)</f>
        <v>0</v>
      </c>
      <c r="O837" s="1" t="str">
        <f>All_Data[[#This Row],[Tier2 Description]]&amp;All_Data[[#This Row],[Order No]]</f>
        <v>CERAMICS1553302</v>
      </c>
    </row>
    <row r="838" spans="1:15" x14ac:dyDescent="0.35">
      <c r="A838">
        <v>202001</v>
      </c>
      <c r="B838" t="str">
        <f>LEFT(All_Data[[#This Row],[Invoice (Year+Month)]],4)</f>
        <v>2020</v>
      </c>
      <c r="C838" t="str">
        <f>RIGHT(All_Data[[#This Row],[Invoice (Year+Month)]],2)</f>
        <v>01</v>
      </c>
      <c r="D838" t="s">
        <v>56</v>
      </c>
      <c r="E838">
        <v>3014127</v>
      </c>
      <c r="F838" t="s">
        <v>17</v>
      </c>
      <c r="G838" t="s">
        <v>22</v>
      </c>
      <c r="H838" t="s">
        <v>23</v>
      </c>
      <c r="I838">
        <v>1553794</v>
      </c>
      <c r="J838">
        <v>52</v>
      </c>
      <c r="K838" s="1">
        <v>99.5</v>
      </c>
      <c r="L838" s="1">
        <v>241.2</v>
      </c>
      <c r="M838" s="1">
        <f>All_Data[[#This Row],[EUR Sales Amount]]-All_Data[[#This Row],[EUR Cost Amount]]</f>
        <v>-141.69999999999999</v>
      </c>
      <c r="N838">
        <f>IF(All_Data[[#This Row],[Order Line Quantity]]&lt;0,1,0)</f>
        <v>0</v>
      </c>
      <c r="O838" s="1" t="str">
        <f>All_Data[[#This Row],[Tier2 Description]]&amp;All_Data[[#This Row],[Order No]]</f>
        <v>CATALOGUES1553794</v>
      </c>
    </row>
    <row r="839" spans="1:15" x14ac:dyDescent="0.35">
      <c r="A839">
        <v>202001</v>
      </c>
      <c r="B839" t="str">
        <f>LEFT(All_Data[[#This Row],[Invoice (Year+Month)]],4)</f>
        <v>2020</v>
      </c>
      <c r="C839" t="str">
        <f>RIGHT(All_Data[[#This Row],[Invoice (Year+Month)]],2)</f>
        <v>01</v>
      </c>
      <c r="D839" t="s">
        <v>56</v>
      </c>
      <c r="E839">
        <v>3014127</v>
      </c>
      <c r="F839" t="s">
        <v>17</v>
      </c>
      <c r="G839" t="s">
        <v>24</v>
      </c>
      <c r="H839" t="s">
        <v>25</v>
      </c>
      <c r="I839">
        <v>1553615</v>
      </c>
      <c r="J839">
        <v>2</v>
      </c>
      <c r="K839" s="1">
        <v>111.1</v>
      </c>
      <c r="L839" s="1">
        <v>46.5</v>
      </c>
      <c r="M839" s="1">
        <f>All_Data[[#This Row],[EUR Sales Amount]]-All_Data[[#This Row],[EUR Cost Amount]]</f>
        <v>64.599999999999994</v>
      </c>
      <c r="N839">
        <f>IF(All_Data[[#This Row],[Order Line Quantity]]&lt;0,1,0)</f>
        <v>0</v>
      </c>
      <c r="O839" s="1" t="str">
        <f>All_Data[[#This Row],[Tier2 Description]]&amp;All_Data[[#This Row],[Order No]]</f>
        <v>JACKETS1553615</v>
      </c>
    </row>
    <row r="840" spans="1:15" x14ac:dyDescent="0.35">
      <c r="A840">
        <v>202001</v>
      </c>
      <c r="B840" t="str">
        <f>LEFT(All_Data[[#This Row],[Invoice (Year+Month)]],4)</f>
        <v>2020</v>
      </c>
      <c r="C840" t="str">
        <f>RIGHT(All_Data[[#This Row],[Invoice (Year+Month)]],2)</f>
        <v>01</v>
      </c>
      <c r="D840" t="s">
        <v>56</v>
      </c>
      <c r="E840">
        <v>3014131</v>
      </c>
      <c r="F840" t="s">
        <v>17</v>
      </c>
      <c r="G840" t="s">
        <v>11</v>
      </c>
      <c r="H840" t="s">
        <v>38</v>
      </c>
      <c r="I840">
        <v>1554803</v>
      </c>
      <c r="J840">
        <v>2</v>
      </c>
      <c r="K840" s="1">
        <v>49.68</v>
      </c>
      <c r="L840" s="1">
        <v>19.440000000000001</v>
      </c>
      <c r="M840" s="1">
        <f>All_Data[[#This Row],[EUR Sales Amount]]-All_Data[[#This Row],[EUR Cost Amount]]</f>
        <v>30.24</v>
      </c>
      <c r="N840">
        <f>IF(All_Data[[#This Row],[Order Line Quantity]]&lt;0,1,0)</f>
        <v>0</v>
      </c>
      <c r="O840" s="1" t="str">
        <f>All_Data[[#This Row],[Tier2 Description]]&amp;All_Data[[#This Row],[Order No]]</f>
        <v>BACKPACKS1554803</v>
      </c>
    </row>
    <row r="841" spans="1:15" x14ac:dyDescent="0.35">
      <c r="A841">
        <v>202001</v>
      </c>
      <c r="B841" t="str">
        <f>LEFT(All_Data[[#This Row],[Invoice (Year+Month)]],4)</f>
        <v>2020</v>
      </c>
      <c r="C841" t="str">
        <f>RIGHT(All_Data[[#This Row],[Invoice (Year+Month)]],2)</f>
        <v>01</v>
      </c>
      <c r="D841" t="s">
        <v>56</v>
      </c>
      <c r="E841">
        <v>3014131</v>
      </c>
      <c r="F841" t="s">
        <v>17</v>
      </c>
      <c r="G841" t="s">
        <v>11</v>
      </c>
      <c r="H841" t="s">
        <v>39</v>
      </c>
      <c r="I841">
        <v>1554317</v>
      </c>
      <c r="J841">
        <v>400</v>
      </c>
      <c r="K841" s="1">
        <v>1404</v>
      </c>
      <c r="L841" s="1">
        <v>679.42</v>
      </c>
      <c r="M841" s="1">
        <f>All_Data[[#This Row],[EUR Sales Amount]]-All_Data[[#This Row],[EUR Cost Amount]]</f>
        <v>724.58</v>
      </c>
      <c r="N841">
        <f>IF(All_Data[[#This Row],[Order Line Quantity]]&lt;0,1,0)</f>
        <v>0</v>
      </c>
      <c r="O841" s="1" t="str">
        <f>All_Data[[#This Row],[Tier2 Description]]&amp;All_Data[[#This Row],[Order No]]</f>
        <v>COOLERS1554317</v>
      </c>
    </row>
    <row r="842" spans="1:15" x14ac:dyDescent="0.35">
      <c r="A842">
        <v>202001</v>
      </c>
      <c r="B842" t="str">
        <f>LEFT(All_Data[[#This Row],[Invoice (Year+Month)]],4)</f>
        <v>2020</v>
      </c>
      <c r="C842" t="str">
        <f>RIGHT(All_Data[[#This Row],[Invoice (Year+Month)]],2)</f>
        <v>01</v>
      </c>
      <c r="D842" t="s">
        <v>56</v>
      </c>
      <c r="E842">
        <v>3014131</v>
      </c>
      <c r="F842" t="s">
        <v>17</v>
      </c>
      <c r="G842" t="s">
        <v>11</v>
      </c>
      <c r="H842" t="s">
        <v>40</v>
      </c>
      <c r="I842">
        <v>1553410</v>
      </c>
      <c r="J842">
        <v>1000</v>
      </c>
      <c r="K842" s="1">
        <v>990</v>
      </c>
      <c r="L842" s="1">
        <v>503.16</v>
      </c>
      <c r="M842" s="1">
        <f>All_Data[[#This Row],[EUR Sales Amount]]-All_Data[[#This Row],[EUR Cost Amount]]</f>
        <v>486.84</v>
      </c>
      <c r="N842">
        <f>IF(All_Data[[#This Row],[Order Line Quantity]]&lt;0,1,0)</f>
        <v>0</v>
      </c>
      <c r="O842" s="1" t="str">
        <f>All_Data[[#This Row],[Tier2 Description]]&amp;All_Data[[#This Row],[Order No]]</f>
        <v>TOTES1553410</v>
      </c>
    </row>
    <row r="843" spans="1:15" x14ac:dyDescent="0.35">
      <c r="A843">
        <v>202001</v>
      </c>
      <c r="B843" t="str">
        <f>LEFT(All_Data[[#This Row],[Invoice (Year+Month)]],4)</f>
        <v>2020</v>
      </c>
      <c r="C843" t="str">
        <f>RIGHT(All_Data[[#This Row],[Invoice (Year+Month)]],2)</f>
        <v>01</v>
      </c>
      <c r="D843" t="s">
        <v>56</v>
      </c>
      <c r="E843">
        <v>3014131</v>
      </c>
      <c r="F843" t="s">
        <v>17</v>
      </c>
      <c r="G843" t="s">
        <v>11</v>
      </c>
      <c r="H843" t="s">
        <v>47</v>
      </c>
      <c r="I843">
        <v>1552609</v>
      </c>
      <c r="J843">
        <v>2</v>
      </c>
      <c r="K843" s="1">
        <v>4.5599999999999996</v>
      </c>
      <c r="L843" s="1">
        <v>2.56</v>
      </c>
      <c r="M843" s="1">
        <f>All_Data[[#This Row],[EUR Sales Amount]]-All_Data[[#This Row],[EUR Cost Amount]]</f>
        <v>1.9999999999999996</v>
      </c>
      <c r="N843">
        <f>IF(All_Data[[#This Row],[Order Line Quantity]]&lt;0,1,0)</f>
        <v>0</v>
      </c>
      <c r="O843" s="1" t="str">
        <f>All_Data[[#This Row],[Tier2 Description]]&amp;All_Data[[#This Row],[Order No]]</f>
        <v>TRAVEL GIFTS1552609</v>
      </c>
    </row>
    <row r="844" spans="1:15" x14ac:dyDescent="0.35">
      <c r="A844">
        <v>202001</v>
      </c>
      <c r="B844" t="str">
        <f>LEFT(All_Data[[#This Row],[Invoice (Year+Month)]],4)</f>
        <v>2020</v>
      </c>
      <c r="C844" t="str">
        <f>RIGHT(All_Data[[#This Row],[Invoice (Year+Month)]],2)</f>
        <v>01</v>
      </c>
      <c r="D844" t="s">
        <v>56</v>
      </c>
      <c r="E844">
        <v>3014131</v>
      </c>
      <c r="F844" t="s">
        <v>17</v>
      </c>
      <c r="G844" t="s">
        <v>32</v>
      </c>
      <c r="H844" t="s">
        <v>51</v>
      </c>
      <c r="I844">
        <v>1554162</v>
      </c>
      <c r="J844">
        <v>400</v>
      </c>
      <c r="K844" s="1">
        <v>816</v>
      </c>
      <c r="L844" s="1">
        <v>313.89999999999998</v>
      </c>
      <c r="M844" s="1">
        <f>All_Data[[#This Row],[EUR Sales Amount]]-All_Data[[#This Row],[EUR Cost Amount]]</f>
        <v>502.1</v>
      </c>
      <c r="N844">
        <f>IF(All_Data[[#This Row],[Order Line Quantity]]&lt;0,1,0)</f>
        <v>0</v>
      </c>
      <c r="O844" s="1" t="str">
        <f>All_Data[[#This Row],[Tier2 Description]]&amp;All_Data[[#This Row],[Order No]]</f>
        <v>MUGS &amp; TUMBLERS1554162</v>
      </c>
    </row>
    <row r="845" spans="1:15" x14ac:dyDescent="0.35">
      <c r="A845">
        <v>202001</v>
      </c>
      <c r="B845" t="str">
        <f>LEFT(All_Data[[#This Row],[Invoice (Year+Month)]],4)</f>
        <v>2020</v>
      </c>
      <c r="C845" t="str">
        <f>RIGHT(All_Data[[#This Row],[Invoice (Year+Month)]],2)</f>
        <v>01</v>
      </c>
      <c r="D845" t="s">
        <v>56</v>
      </c>
      <c r="E845">
        <v>3014131</v>
      </c>
      <c r="F845" t="s">
        <v>17</v>
      </c>
      <c r="G845" t="s">
        <v>48</v>
      </c>
      <c r="H845" t="s">
        <v>48</v>
      </c>
      <c r="I845">
        <v>1552369</v>
      </c>
      <c r="J845">
        <v>286</v>
      </c>
      <c r="K845" s="1">
        <v>143</v>
      </c>
      <c r="L845" s="1">
        <v>110.08</v>
      </c>
      <c r="M845" s="1">
        <f>All_Data[[#This Row],[EUR Sales Amount]]-All_Data[[#This Row],[EUR Cost Amount]]</f>
        <v>32.92</v>
      </c>
      <c r="N845">
        <f>IF(All_Data[[#This Row],[Order Line Quantity]]&lt;0,1,0)</f>
        <v>0</v>
      </c>
      <c r="O845" s="1" t="str">
        <f>All_Data[[#This Row],[Tier2 Description]]&amp;All_Data[[#This Row],[Order No]]</f>
        <v>HEADWEAR1552369</v>
      </c>
    </row>
    <row r="846" spans="1:15" x14ac:dyDescent="0.35">
      <c r="A846">
        <v>202001</v>
      </c>
      <c r="B846" t="str">
        <f>LEFT(All_Data[[#This Row],[Invoice (Year+Month)]],4)</f>
        <v>2020</v>
      </c>
      <c r="C846" t="str">
        <f>RIGHT(All_Data[[#This Row],[Invoice (Year+Month)]],2)</f>
        <v>01</v>
      </c>
      <c r="D846" t="s">
        <v>56</v>
      </c>
      <c r="E846">
        <v>3014131</v>
      </c>
      <c r="F846" t="s">
        <v>17</v>
      </c>
      <c r="G846" t="s">
        <v>26</v>
      </c>
      <c r="H846" t="s">
        <v>42</v>
      </c>
      <c r="I846">
        <v>1553410</v>
      </c>
      <c r="J846">
        <v>400</v>
      </c>
      <c r="K846" s="1">
        <v>284</v>
      </c>
      <c r="L846" s="1">
        <v>133.34</v>
      </c>
      <c r="M846" s="1">
        <f>All_Data[[#This Row],[EUR Sales Amount]]-All_Data[[#This Row],[EUR Cost Amount]]</f>
        <v>150.66</v>
      </c>
      <c r="N846">
        <f>IF(All_Data[[#This Row],[Order Line Quantity]]&lt;0,1,0)</f>
        <v>0</v>
      </c>
      <c r="O846" s="1" t="str">
        <f>All_Data[[#This Row],[Tier2 Description]]&amp;All_Data[[#This Row],[Order No]]</f>
        <v>LIGHTING1553410</v>
      </c>
    </row>
    <row r="847" spans="1:15" x14ac:dyDescent="0.35">
      <c r="A847">
        <v>202001</v>
      </c>
      <c r="B847" t="str">
        <f>LEFT(All_Data[[#This Row],[Invoice (Year+Month)]],4)</f>
        <v>2020</v>
      </c>
      <c r="C847" t="str">
        <f>RIGHT(All_Data[[#This Row],[Invoice (Year+Month)]],2)</f>
        <v>01</v>
      </c>
      <c r="D847" t="s">
        <v>56</v>
      </c>
      <c r="E847">
        <v>3014131</v>
      </c>
      <c r="F847" t="s">
        <v>17</v>
      </c>
      <c r="G847" t="s">
        <v>22</v>
      </c>
      <c r="H847" t="s">
        <v>35</v>
      </c>
      <c r="I847">
        <v>1554162</v>
      </c>
      <c r="J847">
        <v>402</v>
      </c>
      <c r="K847" s="1">
        <v>128</v>
      </c>
      <c r="L847" s="1">
        <v>19.46</v>
      </c>
      <c r="M847" s="1">
        <f>All_Data[[#This Row],[EUR Sales Amount]]-All_Data[[#This Row],[EUR Cost Amount]]</f>
        <v>108.53999999999999</v>
      </c>
      <c r="N847">
        <f>IF(All_Data[[#This Row],[Order Line Quantity]]&lt;0,1,0)</f>
        <v>0</v>
      </c>
      <c r="O847" s="1" t="str">
        <f>All_Data[[#This Row],[Tier2 Description]]&amp;All_Data[[#This Row],[Order No]]</f>
        <v>DECORATION CHARGES1554162</v>
      </c>
    </row>
    <row r="848" spans="1:15" x14ac:dyDescent="0.35">
      <c r="A848">
        <v>202001</v>
      </c>
      <c r="B848" t="str">
        <f>LEFT(All_Data[[#This Row],[Invoice (Year+Month)]],4)</f>
        <v>2020</v>
      </c>
      <c r="C848" t="str">
        <f>RIGHT(All_Data[[#This Row],[Invoice (Year+Month)]],2)</f>
        <v>01</v>
      </c>
      <c r="D848" t="s">
        <v>56</v>
      </c>
      <c r="E848">
        <v>3014131</v>
      </c>
      <c r="F848" t="s">
        <v>17</v>
      </c>
      <c r="G848" t="s">
        <v>24</v>
      </c>
      <c r="H848" t="s">
        <v>54</v>
      </c>
      <c r="I848">
        <v>1553301</v>
      </c>
      <c r="J848">
        <v>4</v>
      </c>
      <c r="K848" s="1">
        <v>75.959999999999994</v>
      </c>
      <c r="L848" s="1">
        <v>33.1</v>
      </c>
      <c r="M848" s="1">
        <f>All_Data[[#This Row],[EUR Sales Amount]]-All_Data[[#This Row],[EUR Cost Amount]]</f>
        <v>42.859999999999992</v>
      </c>
      <c r="N848">
        <f>IF(All_Data[[#This Row],[Order Line Quantity]]&lt;0,1,0)</f>
        <v>0</v>
      </c>
      <c r="O848" s="1" t="str">
        <f>All_Data[[#This Row],[Tier2 Description]]&amp;All_Data[[#This Row],[Order No]]</f>
        <v>VESTS-BODYWARMERS1553301</v>
      </c>
    </row>
    <row r="849" spans="1:15" x14ac:dyDescent="0.35">
      <c r="A849">
        <v>202001</v>
      </c>
      <c r="B849" t="str">
        <f>LEFT(All_Data[[#This Row],[Invoice (Year+Month)]],4)</f>
        <v>2020</v>
      </c>
      <c r="C849" t="str">
        <f>RIGHT(All_Data[[#This Row],[Invoice (Year+Month)]],2)</f>
        <v>01</v>
      </c>
      <c r="D849" t="s">
        <v>56</v>
      </c>
      <c r="E849">
        <v>3014131</v>
      </c>
      <c r="F849" t="s">
        <v>17</v>
      </c>
      <c r="G849" t="s">
        <v>24</v>
      </c>
      <c r="H849" t="s">
        <v>54</v>
      </c>
      <c r="I849">
        <v>1554055</v>
      </c>
      <c r="J849">
        <v>30</v>
      </c>
      <c r="K849" s="1">
        <v>569.70000000000005</v>
      </c>
      <c r="L849" s="1">
        <v>251.22</v>
      </c>
      <c r="M849" s="1">
        <f>All_Data[[#This Row],[EUR Sales Amount]]-All_Data[[#This Row],[EUR Cost Amount]]</f>
        <v>318.48</v>
      </c>
      <c r="N849">
        <f>IF(All_Data[[#This Row],[Order Line Quantity]]&lt;0,1,0)</f>
        <v>0</v>
      </c>
      <c r="O849" s="1" t="str">
        <f>All_Data[[#This Row],[Tier2 Description]]&amp;All_Data[[#This Row],[Order No]]</f>
        <v>VESTS-BODYWARMERS1554055</v>
      </c>
    </row>
    <row r="850" spans="1:15" x14ac:dyDescent="0.35">
      <c r="A850">
        <v>202001</v>
      </c>
      <c r="B850" t="str">
        <f>LEFT(All_Data[[#This Row],[Invoice (Year+Month)]],4)</f>
        <v>2020</v>
      </c>
      <c r="C850" t="str">
        <f>RIGHT(All_Data[[#This Row],[Invoice (Year+Month)]],2)</f>
        <v>01</v>
      </c>
      <c r="D850" t="s">
        <v>56</v>
      </c>
      <c r="E850">
        <v>3014131</v>
      </c>
      <c r="F850" t="s">
        <v>17</v>
      </c>
      <c r="G850" t="s">
        <v>24</v>
      </c>
      <c r="H850" t="s">
        <v>54</v>
      </c>
      <c r="I850">
        <v>1554803</v>
      </c>
      <c r="J850">
        <v>6</v>
      </c>
      <c r="K850" s="1">
        <v>113.94</v>
      </c>
      <c r="L850" s="1">
        <v>51.08</v>
      </c>
      <c r="M850" s="1">
        <f>All_Data[[#This Row],[EUR Sales Amount]]-All_Data[[#This Row],[EUR Cost Amount]]</f>
        <v>62.86</v>
      </c>
      <c r="N850">
        <f>IF(All_Data[[#This Row],[Order Line Quantity]]&lt;0,1,0)</f>
        <v>0</v>
      </c>
      <c r="O850" s="1" t="str">
        <f>All_Data[[#This Row],[Tier2 Description]]&amp;All_Data[[#This Row],[Order No]]</f>
        <v>VESTS-BODYWARMERS1554803</v>
      </c>
    </row>
    <row r="851" spans="1:15" x14ac:dyDescent="0.35">
      <c r="A851">
        <v>202001</v>
      </c>
      <c r="B851" t="str">
        <f>LEFT(All_Data[[#This Row],[Invoice (Year+Month)]],4)</f>
        <v>2020</v>
      </c>
      <c r="C851" t="str">
        <f>RIGHT(All_Data[[#This Row],[Invoice (Year+Month)]],2)</f>
        <v>01</v>
      </c>
      <c r="D851" t="s">
        <v>56</v>
      </c>
      <c r="E851">
        <v>3014131</v>
      </c>
      <c r="F851" t="s">
        <v>17</v>
      </c>
      <c r="G851" t="s">
        <v>29</v>
      </c>
      <c r="H851" t="s">
        <v>30</v>
      </c>
      <c r="I851">
        <v>1552765</v>
      </c>
      <c r="J851">
        <v>80</v>
      </c>
      <c r="K851" s="1">
        <v>1115.2</v>
      </c>
      <c r="L851" s="1">
        <v>659.16</v>
      </c>
      <c r="M851" s="1">
        <f>All_Data[[#This Row],[EUR Sales Amount]]-All_Data[[#This Row],[EUR Cost Amount]]</f>
        <v>456.04000000000008</v>
      </c>
      <c r="N851">
        <f>IF(All_Data[[#This Row],[Order Line Quantity]]&lt;0,1,0)</f>
        <v>0</v>
      </c>
      <c r="O851" s="1" t="str">
        <f>All_Data[[#This Row],[Tier2 Description]]&amp;All_Data[[#This Row],[Order No]]</f>
        <v>AUDIO1552765</v>
      </c>
    </row>
    <row r="852" spans="1:15" x14ac:dyDescent="0.35">
      <c r="A852">
        <v>202001</v>
      </c>
      <c r="B852" t="str">
        <f>LEFT(All_Data[[#This Row],[Invoice (Year+Month)]],4)</f>
        <v>2020</v>
      </c>
      <c r="C852" t="str">
        <f>RIGHT(All_Data[[#This Row],[Invoice (Year+Month)]],2)</f>
        <v>01</v>
      </c>
      <c r="D852" t="s">
        <v>56</v>
      </c>
      <c r="E852">
        <v>3014131</v>
      </c>
      <c r="F852" t="s">
        <v>17</v>
      </c>
      <c r="G852" t="s">
        <v>29</v>
      </c>
      <c r="H852" t="s">
        <v>30</v>
      </c>
      <c r="I852">
        <v>1553089</v>
      </c>
      <c r="J852">
        <v>24</v>
      </c>
      <c r="K852" s="1">
        <v>334.56</v>
      </c>
      <c r="L852" s="1">
        <v>197.74</v>
      </c>
      <c r="M852" s="1">
        <f>All_Data[[#This Row],[EUR Sales Amount]]-All_Data[[#This Row],[EUR Cost Amount]]</f>
        <v>136.82</v>
      </c>
      <c r="N852">
        <f>IF(All_Data[[#This Row],[Order Line Quantity]]&lt;0,1,0)</f>
        <v>0</v>
      </c>
      <c r="O852" s="1" t="str">
        <f>All_Data[[#This Row],[Tier2 Description]]&amp;All_Data[[#This Row],[Order No]]</f>
        <v>AUDIO1553089</v>
      </c>
    </row>
    <row r="853" spans="1:15" x14ac:dyDescent="0.35">
      <c r="A853">
        <v>202001</v>
      </c>
      <c r="B853" t="str">
        <f>LEFT(All_Data[[#This Row],[Invoice (Year+Month)]],4)</f>
        <v>2020</v>
      </c>
      <c r="C853" t="str">
        <f>RIGHT(All_Data[[#This Row],[Invoice (Year+Month)]],2)</f>
        <v>01</v>
      </c>
      <c r="D853" t="s">
        <v>56</v>
      </c>
      <c r="E853">
        <v>3014132</v>
      </c>
      <c r="F853" t="s">
        <v>17</v>
      </c>
      <c r="G853" t="s">
        <v>11</v>
      </c>
      <c r="H853" t="s">
        <v>40</v>
      </c>
      <c r="I853">
        <v>1553044</v>
      </c>
      <c r="J853">
        <v>402</v>
      </c>
      <c r="K853" s="1">
        <v>249.24</v>
      </c>
      <c r="L853" s="1">
        <v>144.62</v>
      </c>
      <c r="M853" s="1">
        <f>All_Data[[#This Row],[EUR Sales Amount]]-All_Data[[#This Row],[EUR Cost Amount]]</f>
        <v>104.62</v>
      </c>
      <c r="N853">
        <f>IF(All_Data[[#This Row],[Order Line Quantity]]&lt;0,1,0)</f>
        <v>0</v>
      </c>
      <c r="O853" s="1" t="str">
        <f>All_Data[[#This Row],[Tier2 Description]]&amp;All_Data[[#This Row],[Order No]]</f>
        <v>TOTES1553044</v>
      </c>
    </row>
    <row r="854" spans="1:15" x14ac:dyDescent="0.35">
      <c r="A854">
        <v>202001</v>
      </c>
      <c r="B854" t="str">
        <f>LEFT(All_Data[[#This Row],[Invoice (Year+Month)]],4)</f>
        <v>2020</v>
      </c>
      <c r="C854" t="str">
        <f>RIGHT(All_Data[[#This Row],[Invoice (Year+Month)]],2)</f>
        <v>01</v>
      </c>
      <c r="D854" t="s">
        <v>56</v>
      </c>
      <c r="E854">
        <v>3014132</v>
      </c>
      <c r="F854" t="s">
        <v>17</v>
      </c>
      <c r="G854" t="s">
        <v>32</v>
      </c>
      <c r="H854" t="s">
        <v>33</v>
      </c>
      <c r="I854">
        <v>1554285</v>
      </c>
      <c r="J854">
        <v>96</v>
      </c>
      <c r="K854" s="1">
        <v>258.24</v>
      </c>
      <c r="L854" s="1">
        <v>114.4</v>
      </c>
      <c r="M854" s="1">
        <f>All_Data[[#This Row],[EUR Sales Amount]]-All_Data[[#This Row],[EUR Cost Amount]]</f>
        <v>143.84</v>
      </c>
      <c r="N854">
        <f>IF(All_Data[[#This Row],[Order Line Quantity]]&lt;0,1,0)</f>
        <v>0</v>
      </c>
      <c r="O854" s="1" t="str">
        <f>All_Data[[#This Row],[Tier2 Description]]&amp;All_Data[[#This Row],[Order No]]</f>
        <v>SPORT BOTTLES1554285</v>
      </c>
    </row>
    <row r="855" spans="1:15" x14ac:dyDescent="0.35">
      <c r="A855">
        <v>202001</v>
      </c>
      <c r="B855" t="str">
        <f>LEFT(All_Data[[#This Row],[Invoice (Year+Month)]],4)</f>
        <v>2020</v>
      </c>
      <c r="C855" t="str">
        <f>RIGHT(All_Data[[#This Row],[Invoice (Year+Month)]],2)</f>
        <v>01</v>
      </c>
      <c r="D855" t="s">
        <v>56</v>
      </c>
      <c r="E855">
        <v>3014132</v>
      </c>
      <c r="F855" t="s">
        <v>17</v>
      </c>
      <c r="G855" t="s">
        <v>22</v>
      </c>
      <c r="H855" t="s">
        <v>35</v>
      </c>
      <c r="I855">
        <v>1553044</v>
      </c>
      <c r="J855">
        <v>404</v>
      </c>
      <c r="K855" s="1">
        <v>176.68</v>
      </c>
      <c r="L855" s="1">
        <v>33.68</v>
      </c>
      <c r="M855" s="1">
        <f>All_Data[[#This Row],[EUR Sales Amount]]-All_Data[[#This Row],[EUR Cost Amount]]</f>
        <v>143</v>
      </c>
      <c r="N855">
        <f>IF(All_Data[[#This Row],[Order Line Quantity]]&lt;0,1,0)</f>
        <v>0</v>
      </c>
      <c r="O855" s="1" t="str">
        <f>All_Data[[#This Row],[Tier2 Description]]&amp;All_Data[[#This Row],[Order No]]</f>
        <v>DECORATION CHARGES1553044</v>
      </c>
    </row>
    <row r="856" spans="1:15" x14ac:dyDescent="0.35">
      <c r="A856">
        <v>202001</v>
      </c>
      <c r="B856" t="str">
        <f>LEFT(All_Data[[#This Row],[Invoice (Year+Month)]],4)</f>
        <v>2020</v>
      </c>
      <c r="C856" t="str">
        <f>RIGHT(All_Data[[#This Row],[Invoice (Year+Month)]],2)</f>
        <v>01</v>
      </c>
      <c r="D856" t="s">
        <v>56</v>
      </c>
      <c r="E856">
        <v>3014137</v>
      </c>
      <c r="F856" t="s">
        <v>17</v>
      </c>
      <c r="G856" t="s">
        <v>22</v>
      </c>
      <c r="H856" t="s">
        <v>23</v>
      </c>
      <c r="I856">
        <v>1555012</v>
      </c>
      <c r="J856">
        <v>100</v>
      </c>
      <c r="K856" s="1">
        <v>199</v>
      </c>
      <c r="L856" s="1">
        <v>453</v>
      </c>
      <c r="M856" s="1">
        <f>All_Data[[#This Row],[EUR Sales Amount]]-All_Data[[#This Row],[EUR Cost Amount]]</f>
        <v>-254</v>
      </c>
      <c r="N856">
        <f>IF(All_Data[[#This Row],[Order Line Quantity]]&lt;0,1,0)</f>
        <v>0</v>
      </c>
      <c r="O856" s="1" t="str">
        <f>All_Data[[#This Row],[Tier2 Description]]&amp;All_Data[[#This Row],[Order No]]</f>
        <v>CATALOGUES1555012</v>
      </c>
    </row>
    <row r="857" spans="1:15" x14ac:dyDescent="0.35">
      <c r="A857">
        <v>202001</v>
      </c>
      <c r="B857" t="str">
        <f>LEFT(All_Data[[#This Row],[Invoice (Year+Month)]],4)</f>
        <v>2020</v>
      </c>
      <c r="C857" t="str">
        <f>RIGHT(All_Data[[#This Row],[Invoice (Year+Month)]],2)</f>
        <v>01</v>
      </c>
      <c r="D857" t="s">
        <v>56</v>
      </c>
      <c r="E857">
        <v>3014139</v>
      </c>
      <c r="F857" t="s">
        <v>10</v>
      </c>
      <c r="G857" t="s">
        <v>32</v>
      </c>
      <c r="H857" t="s">
        <v>33</v>
      </c>
      <c r="I857">
        <v>1553008</v>
      </c>
      <c r="J857">
        <v>360</v>
      </c>
      <c r="K857" s="1">
        <v>2876.4</v>
      </c>
      <c r="L857" s="1">
        <v>1186.22</v>
      </c>
      <c r="M857" s="1">
        <f>All_Data[[#This Row],[EUR Sales Amount]]-All_Data[[#This Row],[EUR Cost Amount]]</f>
        <v>1690.18</v>
      </c>
      <c r="N857">
        <f>IF(All_Data[[#This Row],[Order Line Quantity]]&lt;0,1,0)</f>
        <v>0</v>
      </c>
      <c r="O857" s="1" t="str">
        <f>All_Data[[#This Row],[Tier2 Description]]&amp;All_Data[[#This Row],[Order No]]</f>
        <v>SPORT BOTTLES1553008</v>
      </c>
    </row>
    <row r="858" spans="1:15" x14ac:dyDescent="0.35">
      <c r="A858">
        <v>202001</v>
      </c>
      <c r="B858" t="str">
        <f>LEFT(All_Data[[#This Row],[Invoice (Year+Month)]],4)</f>
        <v>2020</v>
      </c>
      <c r="C858" t="str">
        <f>RIGHT(All_Data[[#This Row],[Invoice (Year+Month)]],2)</f>
        <v>01</v>
      </c>
      <c r="D858" t="s">
        <v>56</v>
      </c>
      <c r="E858">
        <v>3014139</v>
      </c>
      <c r="F858" t="s">
        <v>10</v>
      </c>
      <c r="G858" t="s">
        <v>22</v>
      </c>
      <c r="H858" t="s">
        <v>35</v>
      </c>
      <c r="I858">
        <v>1553008</v>
      </c>
      <c r="J858">
        <v>362</v>
      </c>
      <c r="K858" s="1">
        <v>209.2</v>
      </c>
      <c r="L858" s="1">
        <v>24.78</v>
      </c>
      <c r="M858" s="1">
        <f>All_Data[[#This Row],[EUR Sales Amount]]-All_Data[[#This Row],[EUR Cost Amount]]</f>
        <v>184.42</v>
      </c>
      <c r="N858">
        <f>IF(All_Data[[#This Row],[Order Line Quantity]]&lt;0,1,0)</f>
        <v>0</v>
      </c>
      <c r="O858" s="1" t="str">
        <f>All_Data[[#This Row],[Tier2 Description]]&amp;All_Data[[#This Row],[Order No]]</f>
        <v>DECORATION CHARGES1553008</v>
      </c>
    </row>
    <row r="859" spans="1:15" x14ac:dyDescent="0.35">
      <c r="A859">
        <v>202001</v>
      </c>
      <c r="B859" t="str">
        <f>LEFT(All_Data[[#This Row],[Invoice (Year+Month)]],4)</f>
        <v>2020</v>
      </c>
      <c r="C859" t="str">
        <f>RIGHT(All_Data[[#This Row],[Invoice (Year+Month)]],2)</f>
        <v>01</v>
      </c>
      <c r="D859" t="s">
        <v>56</v>
      </c>
      <c r="E859">
        <v>3014139</v>
      </c>
      <c r="F859" t="s">
        <v>10</v>
      </c>
      <c r="G859" t="s">
        <v>24</v>
      </c>
      <c r="H859" t="s">
        <v>54</v>
      </c>
      <c r="I859">
        <v>1554398</v>
      </c>
      <c r="J859">
        <v>-12</v>
      </c>
      <c r="K859" s="1">
        <v>-219</v>
      </c>
      <c r="L859" s="1">
        <v>-103</v>
      </c>
      <c r="M859" s="1">
        <f>All_Data[[#This Row],[EUR Sales Amount]]-All_Data[[#This Row],[EUR Cost Amount]]</f>
        <v>-116</v>
      </c>
      <c r="N859">
        <f>IF(All_Data[[#This Row],[Order Line Quantity]]&lt;0,1,0)</f>
        <v>1</v>
      </c>
      <c r="O859" s="1" t="str">
        <f>All_Data[[#This Row],[Tier2 Description]]&amp;All_Data[[#This Row],[Order No]]</f>
        <v>VESTS-BODYWARMERS1554398</v>
      </c>
    </row>
    <row r="860" spans="1:15" x14ac:dyDescent="0.35">
      <c r="A860">
        <v>202001</v>
      </c>
      <c r="B860" t="str">
        <f>LEFT(All_Data[[#This Row],[Invoice (Year+Month)]],4)</f>
        <v>2020</v>
      </c>
      <c r="C860" t="str">
        <f>RIGHT(All_Data[[#This Row],[Invoice (Year+Month)]],2)</f>
        <v>01</v>
      </c>
      <c r="D860" t="s">
        <v>56</v>
      </c>
      <c r="E860">
        <v>3014141</v>
      </c>
      <c r="F860" t="s">
        <v>17</v>
      </c>
      <c r="G860" t="s">
        <v>13</v>
      </c>
      <c r="H860" t="s">
        <v>37</v>
      </c>
      <c r="I860">
        <v>1553433</v>
      </c>
      <c r="J860">
        <v>500</v>
      </c>
      <c r="K860" s="1">
        <v>290</v>
      </c>
      <c r="L860" s="1">
        <v>225</v>
      </c>
      <c r="M860" s="1">
        <f>All_Data[[#This Row],[EUR Sales Amount]]-All_Data[[#This Row],[EUR Cost Amount]]</f>
        <v>65</v>
      </c>
      <c r="N860">
        <f>IF(All_Data[[#This Row],[Order Line Quantity]]&lt;0,1,0)</f>
        <v>0</v>
      </c>
      <c r="O860" s="1" t="str">
        <f>All_Data[[#This Row],[Tier2 Description]]&amp;All_Data[[#This Row],[Order No]]</f>
        <v>GENERAL1553433</v>
      </c>
    </row>
    <row r="861" spans="1:15" x14ac:dyDescent="0.35">
      <c r="A861">
        <v>202001</v>
      </c>
      <c r="B861" t="str">
        <f>LEFT(All_Data[[#This Row],[Invoice (Year+Month)]],4)</f>
        <v>2020</v>
      </c>
      <c r="C861" t="str">
        <f>RIGHT(All_Data[[#This Row],[Invoice (Year+Month)]],2)</f>
        <v>01</v>
      </c>
      <c r="D861" t="s">
        <v>56</v>
      </c>
      <c r="E861">
        <v>3014141</v>
      </c>
      <c r="F861" t="s">
        <v>17</v>
      </c>
      <c r="G861" t="s">
        <v>26</v>
      </c>
      <c r="H861" t="s">
        <v>28</v>
      </c>
      <c r="I861">
        <v>1553667</v>
      </c>
      <c r="J861">
        <v>2</v>
      </c>
      <c r="K861" s="1">
        <v>217.22</v>
      </c>
      <c r="L861" s="1">
        <v>178.66</v>
      </c>
      <c r="M861" s="1">
        <f>All_Data[[#This Row],[EUR Sales Amount]]-All_Data[[#This Row],[EUR Cost Amount]]</f>
        <v>38.56</v>
      </c>
      <c r="N861">
        <f>IF(All_Data[[#This Row],[Order Line Quantity]]&lt;0,1,0)</f>
        <v>0</v>
      </c>
      <c r="O861" s="1" t="str">
        <f>All_Data[[#This Row],[Tier2 Description]]&amp;All_Data[[#This Row],[Order No]]</f>
        <v>HOUSEWARES1553667</v>
      </c>
    </row>
    <row r="862" spans="1:15" x14ac:dyDescent="0.35">
      <c r="A862">
        <v>202001</v>
      </c>
      <c r="B862" t="str">
        <f>LEFT(All_Data[[#This Row],[Invoice (Year+Month)]],4)</f>
        <v>2020</v>
      </c>
      <c r="C862" t="str">
        <f>RIGHT(All_Data[[#This Row],[Invoice (Year+Month)]],2)</f>
        <v>01</v>
      </c>
      <c r="D862" t="s">
        <v>56</v>
      </c>
      <c r="E862">
        <v>3014141</v>
      </c>
      <c r="F862" t="s">
        <v>17</v>
      </c>
      <c r="G862" t="s">
        <v>29</v>
      </c>
      <c r="H862" t="s">
        <v>52</v>
      </c>
      <c r="I862">
        <v>1553606</v>
      </c>
      <c r="J862">
        <v>2</v>
      </c>
      <c r="K862" s="1">
        <v>44.08</v>
      </c>
      <c r="L862" s="1">
        <v>35.58</v>
      </c>
      <c r="M862" s="1">
        <f>All_Data[[#This Row],[EUR Sales Amount]]-All_Data[[#This Row],[EUR Cost Amount]]</f>
        <v>8.5</v>
      </c>
      <c r="N862">
        <f>IF(All_Data[[#This Row],[Order Line Quantity]]&lt;0,1,0)</f>
        <v>0</v>
      </c>
      <c r="O862" s="1" t="str">
        <f>All_Data[[#This Row],[Tier2 Description]]&amp;All_Data[[#This Row],[Order No]]</f>
        <v>GENERAL TECH1553606</v>
      </c>
    </row>
    <row r="863" spans="1:15" x14ac:dyDescent="0.35">
      <c r="A863">
        <v>202001</v>
      </c>
      <c r="B863" t="str">
        <f>LEFT(All_Data[[#This Row],[Invoice (Year+Month)]],4)</f>
        <v>2020</v>
      </c>
      <c r="C863" t="str">
        <f>RIGHT(All_Data[[#This Row],[Invoice (Year+Month)]],2)</f>
        <v>01</v>
      </c>
      <c r="D863" t="s">
        <v>56</v>
      </c>
      <c r="E863">
        <v>3014144</v>
      </c>
      <c r="F863" t="s">
        <v>10</v>
      </c>
      <c r="G863" t="s">
        <v>18</v>
      </c>
      <c r="H863" t="s">
        <v>20</v>
      </c>
      <c r="I863">
        <v>1552764</v>
      </c>
      <c r="J863">
        <v>2</v>
      </c>
      <c r="K863" s="1">
        <v>13.58</v>
      </c>
      <c r="L863" s="1">
        <v>7.66</v>
      </c>
      <c r="M863" s="1">
        <f>All_Data[[#This Row],[EUR Sales Amount]]-All_Data[[#This Row],[EUR Cost Amount]]</f>
        <v>5.92</v>
      </c>
      <c r="N863">
        <f>IF(All_Data[[#This Row],[Order Line Quantity]]&lt;0,1,0)</f>
        <v>0</v>
      </c>
      <c r="O863" s="1" t="str">
        <f>All_Data[[#This Row],[Tier2 Description]]&amp;All_Data[[#This Row],[Order No]]</f>
        <v>POLOS1552764</v>
      </c>
    </row>
    <row r="864" spans="1:15" x14ac:dyDescent="0.35">
      <c r="A864">
        <v>202001</v>
      </c>
      <c r="B864" t="str">
        <f>LEFT(All_Data[[#This Row],[Invoice (Year+Month)]],4)</f>
        <v>2020</v>
      </c>
      <c r="C864" t="str">
        <f>RIGHT(All_Data[[#This Row],[Invoice (Year+Month)]],2)</f>
        <v>01</v>
      </c>
      <c r="D864" t="s">
        <v>56</v>
      </c>
      <c r="E864">
        <v>3014144</v>
      </c>
      <c r="F864" t="s">
        <v>10</v>
      </c>
      <c r="G864" t="s">
        <v>24</v>
      </c>
      <c r="H864" t="s">
        <v>25</v>
      </c>
      <c r="I864">
        <v>1552764</v>
      </c>
      <c r="J864">
        <v>4</v>
      </c>
      <c r="K864" s="1">
        <v>79.959999999999994</v>
      </c>
      <c r="L864" s="1">
        <v>59.04</v>
      </c>
      <c r="M864" s="1">
        <f>All_Data[[#This Row],[EUR Sales Amount]]-All_Data[[#This Row],[EUR Cost Amount]]</f>
        <v>20.919999999999995</v>
      </c>
      <c r="N864">
        <f>IF(All_Data[[#This Row],[Order Line Quantity]]&lt;0,1,0)</f>
        <v>0</v>
      </c>
      <c r="O864" s="1" t="str">
        <f>All_Data[[#This Row],[Tier2 Description]]&amp;All_Data[[#This Row],[Order No]]</f>
        <v>JACKETS1552764</v>
      </c>
    </row>
    <row r="865" spans="1:15" x14ac:dyDescent="0.35">
      <c r="A865">
        <v>202001</v>
      </c>
      <c r="B865" t="str">
        <f>LEFT(All_Data[[#This Row],[Invoice (Year+Month)]],4)</f>
        <v>2020</v>
      </c>
      <c r="C865" t="str">
        <f>RIGHT(All_Data[[#This Row],[Invoice (Year+Month)]],2)</f>
        <v>01</v>
      </c>
      <c r="D865" t="s">
        <v>56</v>
      </c>
      <c r="E865">
        <v>3014145</v>
      </c>
      <c r="F865" t="s">
        <v>10</v>
      </c>
      <c r="G865" t="s">
        <v>11</v>
      </c>
      <c r="H865" t="s">
        <v>40</v>
      </c>
      <c r="I865">
        <v>1554612</v>
      </c>
      <c r="J865">
        <v>3000</v>
      </c>
      <c r="K865" s="1">
        <v>3150</v>
      </c>
      <c r="L865" s="1">
        <v>1620</v>
      </c>
      <c r="M865" s="1">
        <f>All_Data[[#This Row],[EUR Sales Amount]]-All_Data[[#This Row],[EUR Cost Amount]]</f>
        <v>1530</v>
      </c>
      <c r="N865">
        <f>IF(All_Data[[#This Row],[Order Line Quantity]]&lt;0,1,0)</f>
        <v>0</v>
      </c>
      <c r="O865" s="1" t="str">
        <f>All_Data[[#This Row],[Tier2 Description]]&amp;All_Data[[#This Row],[Order No]]</f>
        <v>TOTES1554612</v>
      </c>
    </row>
    <row r="866" spans="1:15" x14ac:dyDescent="0.35">
      <c r="A866">
        <v>202001</v>
      </c>
      <c r="B866" t="str">
        <f>LEFT(All_Data[[#This Row],[Invoice (Year+Month)]],4)</f>
        <v>2020</v>
      </c>
      <c r="C866" t="str">
        <f>RIGHT(All_Data[[#This Row],[Invoice (Year+Month)]],2)</f>
        <v>01</v>
      </c>
      <c r="D866" t="s">
        <v>56</v>
      </c>
      <c r="E866">
        <v>3014145</v>
      </c>
      <c r="F866" t="s">
        <v>10</v>
      </c>
      <c r="G866" t="s">
        <v>32</v>
      </c>
      <c r="H866" t="s">
        <v>33</v>
      </c>
      <c r="I866">
        <v>1552877</v>
      </c>
      <c r="J866">
        <v>2</v>
      </c>
      <c r="K866" s="1">
        <v>11.56</v>
      </c>
      <c r="L866" s="1">
        <v>4.88</v>
      </c>
      <c r="M866" s="1">
        <f>All_Data[[#This Row],[EUR Sales Amount]]-All_Data[[#This Row],[EUR Cost Amount]]</f>
        <v>6.6800000000000006</v>
      </c>
      <c r="N866">
        <f>IF(All_Data[[#This Row],[Order Line Quantity]]&lt;0,1,0)</f>
        <v>0</v>
      </c>
      <c r="O866" s="1" t="str">
        <f>All_Data[[#This Row],[Tier2 Description]]&amp;All_Data[[#This Row],[Order No]]</f>
        <v>SPORT BOTTLES1552877</v>
      </c>
    </row>
    <row r="867" spans="1:15" x14ac:dyDescent="0.35">
      <c r="A867">
        <v>202001</v>
      </c>
      <c r="B867" t="str">
        <f>LEFT(All_Data[[#This Row],[Invoice (Year+Month)]],4)</f>
        <v>2020</v>
      </c>
      <c r="C867" t="str">
        <f>RIGHT(All_Data[[#This Row],[Invoice (Year+Month)]],2)</f>
        <v>01</v>
      </c>
      <c r="D867" t="s">
        <v>56</v>
      </c>
      <c r="E867">
        <v>3014145</v>
      </c>
      <c r="F867" t="s">
        <v>10</v>
      </c>
      <c r="G867" t="s">
        <v>13</v>
      </c>
      <c r="H867" t="s">
        <v>41</v>
      </c>
      <c r="I867">
        <v>1551855</v>
      </c>
      <c r="J867">
        <v>2000</v>
      </c>
      <c r="K867" s="1">
        <v>240</v>
      </c>
      <c r="L867" s="1">
        <v>132.4</v>
      </c>
      <c r="M867" s="1">
        <f>All_Data[[#This Row],[EUR Sales Amount]]-All_Data[[#This Row],[EUR Cost Amount]]</f>
        <v>107.6</v>
      </c>
      <c r="N867">
        <f>IF(All_Data[[#This Row],[Order Line Quantity]]&lt;0,1,0)</f>
        <v>0</v>
      </c>
      <c r="O867" s="1" t="str">
        <f>All_Data[[#This Row],[Tier2 Description]]&amp;All_Data[[#This Row],[Order No]]</f>
        <v>KEYCHAINS1551855</v>
      </c>
    </row>
    <row r="868" spans="1:15" x14ac:dyDescent="0.35">
      <c r="A868">
        <v>202001</v>
      </c>
      <c r="B868" t="str">
        <f>LEFT(All_Data[[#This Row],[Invoice (Year+Month)]],4)</f>
        <v>2020</v>
      </c>
      <c r="C868" t="str">
        <f>RIGHT(All_Data[[#This Row],[Invoice (Year+Month)]],2)</f>
        <v>01</v>
      </c>
      <c r="D868" t="s">
        <v>56</v>
      </c>
      <c r="E868">
        <v>3014145</v>
      </c>
      <c r="F868" t="s">
        <v>10</v>
      </c>
      <c r="G868" t="s">
        <v>13</v>
      </c>
      <c r="H868" t="s">
        <v>34</v>
      </c>
      <c r="I868">
        <v>1548236</v>
      </c>
      <c r="J868">
        <v>580</v>
      </c>
      <c r="K868" s="1">
        <v>1078.8</v>
      </c>
      <c r="L868" s="1">
        <v>471.06</v>
      </c>
      <c r="M868" s="1">
        <f>All_Data[[#This Row],[EUR Sales Amount]]-All_Data[[#This Row],[EUR Cost Amount]]</f>
        <v>607.74</v>
      </c>
      <c r="N868">
        <f>IF(All_Data[[#This Row],[Order Line Quantity]]&lt;0,1,0)</f>
        <v>0</v>
      </c>
      <c r="O868" s="1" t="str">
        <f>All_Data[[#This Row],[Tier2 Description]]&amp;All_Data[[#This Row],[Order No]]</f>
        <v>STATIONERY1548236</v>
      </c>
    </row>
    <row r="869" spans="1:15" x14ac:dyDescent="0.35">
      <c r="A869">
        <v>202001</v>
      </c>
      <c r="B869" t="str">
        <f>LEFT(All_Data[[#This Row],[Invoice (Year+Month)]],4)</f>
        <v>2020</v>
      </c>
      <c r="C869" t="str">
        <f>RIGHT(All_Data[[#This Row],[Invoice (Year+Month)]],2)</f>
        <v>01</v>
      </c>
      <c r="D869" t="s">
        <v>56</v>
      </c>
      <c r="E869">
        <v>3014145</v>
      </c>
      <c r="F869" t="s">
        <v>10</v>
      </c>
      <c r="G869" t="s">
        <v>13</v>
      </c>
      <c r="H869" t="s">
        <v>16</v>
      </c>
      <c r="I869">
        <v>1550340</v>
      </c>
      <c r="J869">
        <v>50</v>
      </c>
      <c r="K869" s="1">
        <v>207.5</v>
      </c>
      <c r="L869" s="1">
        <v>107</v>
      </c>
      <c r="M869" s="1">
        <f>All_Data[[#This Row],[EUR Sales Amount]]-All_Data[[#This Row],[EUR Cost Amount]]</f>
        <v>100.5</v>
      </c>
      <c r="N869">
        <f>IF(All_Data[[#This Row],[Order Line Quantity]]&lt;0,1,0)</f>
        <v>0</v>
      </c>
      <c r="O869" s="1" t="str">
        <f>All_Data[[#This Row],[Tier2 Description]]&amp;All_Data[[#This Row],[Order No]]</f>
        <v>WRITING1550340</v>
      </c>
    </row>
    <row r="870" spans="1:15" x14ac:dyDescent="0.35">
      <c r="A870">
        <v>202001</v>
      </c>
      <c r="B870" t="str">
        <f>LEFT(All_Data[[#This Row],[Invoice (Year+Month)]],4)</f>
        <v>2020</v>
      </c>
      <c r="C870" t="str">
        <f>RIGHT(All_Data[[#This Row],[Invoice (Year+Month)]],2)</f>
        <v>01</v>
      </c>
      <c r="D870" t="s">
        <v>56</v>
      </c>
      <c r="E870">
        <v>3014145</v>
      </c>
      <c r="F870" t="s">
        <v>10</v>
      </c>
      <c r="G870" t="s">
        <v>26</v>
      </c>
      <c r="H870" t="s">
        <v>50</v>
      </c>
      <c r="I870">
        <v>1552873</v>
      </c>
      <c r="J870">
        <v>2</v>
      </c>
      <c r="K870" s="1">
        <v>8.58</v>
      </c>
      <c r="L870" s="1">
        <v>3.84</v>
      </c>
      <c r="M870" s="1">
        <f>All_Data[[#This Row],[EUR Sales Amount]]-All_Data[[#This Row],[EUR Cost Amount]]</f>
        <v>4.74</v>
      </c>
      <c r="N870">
        <f>IF(All_Data[[#This Row],[Order Line Quantity]]&lt;0,1,0)</f>
        <v>0</v>
      </c>
      <c r="O870" s="1" t="str">
        <f>All_Data[[#This Row],[Tier2 Description]]&amp;All_Data[[#This Row],[Order No]]</f>
        <v>OUTDOOR &amp; LEISURE1552873</v>
      </c>
    </row>
    <row r="871" spans="1:15" x14ac:dyDescent="0.35">
      <c r="A871">
        <v>202001</v>
      </c>
      <c r="B871" t="str">
        <f>LEFT(All_Data[[#This Row],[Invoice (Year+Month)]],4)</f>
        <v>2020</v>
      </c>
      <c r="C871" t="str">
        <f>RIGHT(All_Data[[#This Row],[Invoice (Year+Month)]],2)</f>
        <v>01</v>
      </c>
      <c r="D871" t="s">
        <v>56</v>
      </c>
      <c r="E871">
        <v>3014145</v>
      </c>
      <c r="F871" t="s">
        <v>10</v>
      </c>
      <c r="G871" t="s">
        <v>22</v>
      </c>
      <c r="H871" t="s">
        <v>35</v>
      </c>
      <c r="I871">
        <v>1548236</v>
      </c>
      <c r="J871">
        <v>582</v>
      </c>
      <c r="K871" s="1">
        <v>214</v>
      </c>
      <c r="L871" s="1">
        <v>26.98</v>
      </c>
      <c r="M871" s="1">
        <f>All_Data[[#This Row],[EUR Sales Amount]]-All_Data[[#This Row],[EUR Cost Amount]]</f>
        <v>187.02</v>
      </c>
      <c r="N871">
        <f>IF(All_Data[[#This Row],[Order Line Quantity]]&lt;0,1,0)</f>
        <v>0</v>
      </c>
      <c r="O871" s="1" t="str">
        <f>All_Data[[#This Row],[Tier2 Description]]&amp;All_Data[[#This Row],[Order No]]</f>
        <v>DECORATION CHARGES1548236</v>
      </c>
    </row>
    <row r="872" spans="1:15" x14ac:dyDescent="0.35">
      <c r="A872">
        <v>202001</v>
      </c>
      <c r="B872" t="str">
        <f>LEFT(All_Data[[#This Row],[Invoice (Year+Month)]],4)</f>
        <v>2020</v>
      </c>
      <c r="C872" t="str">
        <f>RIGHT(All_Data[[#This Row],[Invoice (Year+Month)]],2)</f>
        <v>01</v>
      </c>
      <c r="D872" t="s">
        <v>56</v>
      </c>
      <c r="E872">
        <v>3014145</v>
      </c>
      <c r="F872" t="s">
        <v>10</v>
      </c>
      <c r="G872" t="s">
        <v>22</v>
      </c>
      <c r="H872" t="s">
        <v>35</v>
      </c>
      <c r="I872">
        <v>1550340</v>
      </c>
      <c r="J872">
        <v>54</v>
      </c>
      <c r="K872" s="1">
        <v>81</v>
      </c>
      <c r="L872" s="1">
        <v>33.380000000000003</v>
      </c>
      <c r="M872" s="1">
        <f>All_Data[[#This Row],[EUR Sales Amount]]-All_Data[[#This Row],[EUR Cost Amount]]</f>
        <v>47.62</v>
      </c>
      <c r="N872">
        <f>IF(All_Data[[#This Row],[Order Line Quantity]]&lt;0,1,0)</f>
        <v>0</v>
      </c>
      <c r="O872" s="1" t="str">
        <f>All_Data[[#This Row],[Tier2 Description]]&amp;All_Data[[#This Row],[Order No]]</f>
        <v>DECORATION CHARGES1550340</v>
      </c>
    </row>
    <row r="873" spans="1:15" x14ac:dyDescent="0.35">
      <c r="A873">
        <v>202001</v>
      </c>
      <c r="B873" t="str">
        <f>LEFT(All_Data[[#This Row],[Invoice (Year+Month)]],4)</f>
        <v>2020</v>
      </c>
      <c r="C873" t="str">
        <f>RIGHT(All_Data[[#This Row],[Invoice (Year+Month)]],2)</f>
        <v>01</v>
      </c>
      <c r="D873" t="s">
        <v>56</v>
      </c>
      <c r="E873">
        <v>3014145</v>
      </c>
      <c r="F873" t="s">
        <v>10</v>
      </c>
      <c r="G873" t="s">
        <v>22</v>
      </c>
      <c r="H873" t="s">
        <v>35</v>
      </c>
      <c r="I873">
        <v>1551855</v>
      </c>
      <c r="J873">
        <v>2002</v>
      </c>
      <c r="K873" s="1">
        <v>380</v>
      </c>
      <c r="L873" s="1">
        <v>20.440000000000001</v>
      </c>
      <c r="M873" s="1">
        <f>All_Data[[#This Row],[EUR Sales Amount]]-All_Data[[#This Row],[EUR Cost Amount]]</f>
        <v>359.56</v>
      </c>
      <c r="N873">
        <f>IF(All_Data[[#This Row],[Order Line Quantity]]&lt;0,1,0)</f>
        <v>0</v>
      </c>
      <c r="O873" s="1" t="str">
        <f>All_Data[[#This Row],[Tier2 Description]]&amp;All_Data[[#This Row],[Order No]]</f>
        <v>DECORATION CHARGES1551855</v>
      </c>
    </row>
    <row r="874" spans="1:15" x14ac:dyDescent="0.35">
      <c r="A874">
        <v>202001</v>
      </c>
      <c r="B874" t="str">
        <f>LEFT(All_Data[[#This Row],[Invoice (Year+Month)]],4)</f>
        <v>2020</v>
      </c>
      <c r="C874" t="str">
        <f>RIGHT(All_Data[[#This Row],[Invoice (Year+Month)]],2)</f>
        <v>01</v>
      </c>
      <c r="D874" t="s">
        <v>56</v>
      </c>
      <c r="E874">
        <v>3014147</v>
      </c>
      <c r="F874" t="s">
        <v>10</v>
      </c>
      <c r="G874" t="s">
        <v>32</v>
      </c>
      <c r="H874" t="s">
        <v>33</v>
      </c>
      <c r="I874">
        <v>1551010</v>
      </c>
      <c r="J874">
        <v>2</v>
      </c>
      <c r="K874" s="1">
        <v>17.5</v>
      </c>
      <c r="L874" s="1">
        <v>5.24</v>
      </c>
      <c r="M874" s="1">
        <f>All_Data[[#This Row],[EUR Sales Amount]]-All_Data[[#This Row],[EUR Cost Amount]]</f>
        <v>12.26</v>
      </c>
      <c r="N874">
        <f>IF(All_Data[[#This Row],[Order Line Quantity]]&lt;0,1,0)</f>
        <v>0</v>
      </c>
      <c r="O874" s="1" t="str">
        <f>All_Data[[#This Row],[Tier2 Description]]&amp;All_Data[[#This Row],[Order No]]</f>
        <v>SPORT BOTTLES1551010</v>
      </c>
    </row>
    <row r="875" spans="1:15" x14ac:dyDescent="0.35">
      <c r="A875">
        <v>202001</v>
      </c>
      <c r="B875" t="str">
        <f>LEFT(All_Data[[#This Row],[Invoice (Year+Month)]],4)</f>
        <v>2020</v>
      </c>
      <c r="C875" t="str">
        <f>RIGHT(All_Data[[#This Row],[Invoice (Year+Month)]],2)</f>
        <v>01</v>
      </c>
      <c r="D875" t="s">
        <v>56</v>
      </c>
      <c r="E875">
        <v>3014147</v>
      </c>
      <c r="F875" t="s">
        <v>10</v>
      </c>
      <c r="G875" t="s">
        <v>32</v>
      </c>
      <c r="H875" t="s">
        <v>33</v>
      </c>
      <c r="I875">
        <v>1554371</v>
      </c>
      <c r="J875">
        <v>4</v>
      </c>
      <c r="K875" s="1">
        <v>35.4</v>
      </c>
      <c r="L875" s="1">
        <v>12.86</v>
      </c>
      <c r="M875" s="1">
        <f>All_Data[[#This Row],[EUR Sales Amount]]-All_Data[[#This Row],[EUR Cost Amount]]</f>
        <v>22.54</v>
      </c>
      <c r="N875">
        <f>IF(All_Data[[#This Row],[Order Line Quantity]]&lt;0,1,0)</f>
        <v>0</v>
      </c>
      <c r="O875" s="1" t="str">
        <f>All_Data[[#This Row],[Tier2 Description]]&amp;All_Data[[#This Row],[Order No]]</f>
        <v>SPORT BOTTLES1554371</v>
      </c>
    </row>
    <row r="876" spans="1:15" x14ac:dyDescent="0.35">
      <c r="A876">
        <v>202001</v>
      </c>
      <c r="B876" t="str">
        <f>LEFT(All_Data[[#This Row],[Invoice (Year+Month)]],4)</f>
        <v>2020</v>
      </c>
      <c r="C876" t="str">
        <f>RIGHT(All_Data[[#This Row],[Invoice (Year+Month)]],2)</f>
        <v>01</v>
      </c>
      <c r="D876" t="s">
        <v>56</v>
      </c>
      <c r="E876">
        <v>3014147</v>
      </c>
      <c r="F876" t="s">
        <v>10</v>
      </c>
      <c r="G876" t="s">
        <v>22</v>
      </c>
      <c r="H876" t="s">
        <v>23</v>
      </c>
      <c r="I876">
        <v>1554442</v>
      </c>
      <c r="J876">
        <v>22</v>
      </c>
      <c r="K876" s="1">
        <v>59.8</v>
      </c>
      <c r="L876" s="1">
        <v>105.3</v>
      </c>
      <c r="M876" s="1">
        <f>All_Data[[#This Row],[EUR Sales Amount]]-All_Data[[#This Row],[EUR Cost Amount]]</f>
        <v>-45.5</v>
      </c>
      <c r="N876">
        <f>IF(All_Data[[#This Row],[Order Line Quantity]]&lt;0,1,0)</f>
        <v>0</v>
      </c>
      <c r="O876" s="1" t="str">
        <f>All_Data[[#This Row],[Tier2 Description]]&amp;All_Data[[#This Row],[Order No]]</f>
        <v>CATALOGUES1554442</v>
      </c>
    </row>
    <row r="877" spans="1:15" x14ac:dyDescent="0.35">
      <c r="A877">
        <v>202001</v>
      </c>
      <c r="B877" t="str">
        <f>LEFT(All_Data[[#This Row],[Invoice (Year+Month)]],4)</f>
        <v>2020</v>
      </c>
      <c r="C877" t="str">
        <f>RIGHT(All_Data[[#This Row],[Invoice (Year+Month)]],2)</f>
        <v>01</v>
      </c>
      <c r="D877" t="s">
        <v>56</v>
      </c>
      <c r="E877">
        <v>3014149</v>
      </c>
      <c r="F877" t="s">
        <v>10</v>
      </c>
      <c r="G877" t="s">
        <v>26</v>
      </c>
      <c r="H877" t="s">
        <v>42</v>
      </c>
      <c r="I877">
        <v>1554651</v>
      </c>
      <c r="J877">
        <v>500</v>
      </c>
      <c r="K877" s="1">
        <v>390</v>
      </c>
      <c r="L877" s="1">
        <v>178.64</v>
      </c>
      <c r="M877" s="1">
        <f>All_Data[[#This Row],[EUR Sales Amount]]-All_Data[[#This Row],[EUR Cost Amount]]</f>
        <v>211.36</v>
      </c>
      <c r="N877">
        <f>IF(All_Data[[#This Row],[Order Line Quantity]]&lt;0,1,0)</f>
        <v>0</v>
      </c>
      <c r="O877" s="1" t="str">
        <f>All_Data[[#This Row],[Tier2 Description]]&amp;All_Data[[#This Row],[Order No]]</f>
        <v>LIGHTING1554651</v>
      </c>
    </row>
    <row r="878" spans="1:15" x14ac:dyDescent="0.35">
      <c r="A878">
        <v>202001</v>
      </c>
      <c r="B878" t="str">
        <f>LEFT(All_Data[[#This Row],[Invoice (Year+Month)]],4)</f>
        <v>2020</v>
      </c>
      <c r="C878" t="str">
        <f>RIGHT(All_Data[[#This Row],[Invoice (Year+Month)]],2)</f>
        <v>01</v>
      </c>
      <c r="D878" t="s">
        <v>56</v>
      </c>
      <c r="E878">
        <v>3014149</v>
      </c>
      <c r="F878" t="s">
        <v>10</v>
      </c>
      <c r="G878" t="s">
        <v>22</v>
      </c>
      <c r="H878" t="s">
        <v>35</v>
      </c>
      <c r="I878">
        <v>1554651</v>
      </c>
      <c r="J878">
        <v>502</v>
      </c>
      <c r="K878" s="1">
        <v>150</v>
      </c>
      <c r="L878" s="1">
        <v>5.44</v>
      </c>
      <c r="M878" s="1">
        <f>All_Data[[#This Row],[EUR Sales Amount]]-All_Data[[#This Row],[EUR Cost Amount]]</f>
        <v>144.56</v>
      </c>
      <c r="N878">
        <f>IF(All_Data[[#This Row],[Order Line Quantity]]&lt;0,1,0)</f>
        <v>0</v>
      </c>
      <c r="O878" s="1" t="str">
        <f>All_Data[[#This Row],[Tier2 Description]]&amp;All_Data[[#This Row],[Order No]]</f>
        <v>DECORATION CHARGES1554651</v>
      </c>
    </row>
    <row r="879" spans="1:15" x14ac:dyDescent="0.35">
      <c r="A879">
        <v>202001</v>
      </c>
      <c r="B879" t="str">
        <f>LEFT(All_Data[[#This Row],[Invoice (Year+Month)]],4)</f>
        <v>2020</v>
      </c>
      <c r="C879" t="str">
        <f>RIGHT(All_Data[[#This Row],[Invoice (Year+Month)]],2)</f>
        <v>01</v>
      </c>
      <c r="D879" t="s">
        <v>56</v>
      </c>
      <c r="E879">
        <v>3014156</v>
      </c>
      <c r="F879" t="s">
        <v>17</v>
      </c>
      <c r="G879" t="s">
        <v>11</v>
      </c>
      <c r="H879" t="s">
        <v>39</v>
      </c>
      <c r="I879">
        <v>1554739</v>
      </c>
      <c r="J879">
        <v>4</v>
      </c>
      <c r="K879" s="1">
        <v>6.54</v>
      </c>
      <c r="L879" s="1">
        <v>4.5999999999999996</v>
      </c>
      <c r="M879" s="1">
        <f>All_Data[[#This Row],[EUR Sales Amount]]-All_Data[[#This Row],[EUR Cost Amount]]</f>
        <v>1.9400000000000004</v>
      </c>
      <c r="N879">
        <f>IF(All_Data[[#This Row],[Order Line Quantity]]&lt;0,1,0)</f>
        <v>0</v>
      </c>
      <c r="O879" s="1" t="str">
        <f>All_Data[[#This Row],[Tier2 Description]]&amp;All_Data[[#This Row],[Order No]]</f>
        <v>COOLERS1554739</v>
      </c>
    </row>
    <row r="880" spans="1:15" x14ac:dyDescent="0.35">
      <c r="A880">
        <v>202001</v>
      </c>
      <c r="B880" t="str">
        <f>LEFT(All_Data[[#This Row],[Invoice (Year+Month)]],4)</f>
        <v>2020</v>
      </c>
      <c r="C880" t="str">
        <f>RIGHT(All_Data[[#This Row],[Invoice (Year+Month)]],2)</f>
        <v>01</v>
      </c>
      <c r="D880" t="s">
        <v>56</v>
      </c>
      <c r="E880">
        <v>3014156</v>
      </c>
      <c r="F880" t="s">
        <v>17</v>
      </c>
      <c r="G880" t="s">
        <v>11</v>
      </c>
      <c r="H880" t="s">
        <v>40</v>
      </c>
      <c r="I880">
        <v>1554739</v>
      </c>
      <c r="J880">
        <v>2</v>
      </c>
      <c r="K880" s="1">
        <v>0.76</v>
      </c>
      <c r="L880" s="1">
        <v>0.62</v>
      </c>
      <c r="M880" s="1">
        <f>All_Data[[#This Row],[EUR Sales Amount]]-All_Data[[#This Row],[EUR Cost Amount]]</f>
        <v>0.14000000000000001</v>
      </c>
      <c r="N880">
        <f>IF(All_Data[[#This Row],[Order Line Quantity]]&lt;0,1,0)</f>
        <v>0</v>
      </c>
      <c r="O880" s="1" t="str">
        <f>All_Data[[#This Row],[Tier2 Description]]&amp;All_Data[[#This Row],[Order No]]</f>
        <v>TOTES1554739</v>
      </c>
    </row>
    <row r="881" spans="1:15" x14ac:dyDescent="0.35">
      <c r="A881">
        <v>202001</v>
      </c>
      <c r="B881" t="str">
        <f>LEFT(All_Data[[#This Row],[Invoice (Year+Month)]],4)</f>
        <v>2020</v>
      </c>
      <c r="C881" t="str">
        <f>RIGHT(All_Data[[#This Row],[Invoice (Year+Month)]],2)</f>
        <v>01</v>
      </c>
      <c r="D881" t="s">
        <v>56</v>
      </c>
      <c r="E881">
        <v>3014156</v>
      </c>
      <c r="F881" t="s">
        <v>17</v>
      </c>
      <c r="G881" t="s">
        <v>32</v>
      </c>
      <c r="H881" t="s">
        <v>49</v>
      </c>
      <c r="I881">
        <v>1554739</v>
      </c>
      <c r="J881">
        <v>2</v>
      </c>
      <c r="K881" s="1">
        <v>2.76</v>
      </c>
      <c r="L881" s="1">
        <v>1.46</v>
      </c>
      <c r="M881" s="1">
        <f>All_Data[[#This Row],[EUR Sales Amount]]-All_Data[[#This Row],[EUR Cost Amount]]</f>
        <v>1.2999999999999998</v>
      </c>
      <c r="N881">
        <f>IF(All_Data[[#This Row],[Order Line Quantity]]&lt;0,1,0)</f>
        <v>0</v>
      </c>
      <c r="O881" s="1" t="str">
        <f>All_Data[[#This Row],[Tier2 Description]]&amp;All_Data[[#This Row],[Order No]]</f>
        <v>CERAMICS1554739</v>
      </c>
    </row>
    <row r="882" spans="1:15" x14ac:dyDescent="0.35">
      <c r="A882">
        <v>202001</v>
      </c>
      <c r="B882" t="str">
        <f>LEFT(All_Data[[#This Row],[Invoice (Year+Month)]],4)</f>
        <v>2020</v>
      </c>
      <c r="C882" t="str">
        <f>RIGHT(All_Data[[#This Row],[Invoice (Year+Month)]],2)</f>
        <v>01</v>
      </c>
      <c r="D882" t="s">
        <v>56</v>
      </c>
      <c r="E882">
        <v>3014156</v>
      </c>
      <c r="F882" t="s">
        <v>17</v>
      </c>
      <c r="G882" t="s">
        <v>32</v>
      </c>
      <c r="H882" t="s">
        <v>51</v>
      </c>
      <c r="I882">
        <v>1554739</v>
      </c>
      <c r="J882">
        <v>2</v>
      </c>
      <c r="K882" s="1">
        <v>1.74</v>
      </c>
      <c r="L882" s="1">
        <v>1</v>
      </c>
      <c r="M882" s="1">
        <f>All_Data[[#This Row],[EUR Sales Amount]]-All_Data[[#This Row],[EUR Cost Amount]]</f>
        <v>0.74</v>
      </c>
      <c r="N882">
        <f>IF(All_Data[[#This Row],[Order Line Quantity]]&lt;0,1,0)</f>
        <v>0</v>
      </c>
      <c r="O882" s="1" t="str">
        <f>All_Data[[#This Row],[Tier2 Description]]&amp;All_Data[[#This Row],[Order No]]</f>
        <v>MUGS &amp; TUMBLERS1554739</v>
      </c>
    </row>
    <row r="883" spans="1:15" x14ac:dyDescent="0.35">
      <c r="A883">
        <v>202001</v>
      </c>
      <c r="B883" t="str">
        <f>LEFT(All_Data[[#This Row],[Invoice (Year+Month)]],4)</f>
        <v>2020</v>
      </c>
      <c r="C883" t="str">
        <f>RIGHT(All_Data[[#This Row],[Invoice (Year+Month)]],2)</f>
        <v>01</v>
      </c>
      <c r="D883" t="s">
        <v>56</v>
      </c>
      <c r="E883">
        <v>3014156</v>
      </c>
      <c r="F883" t="s">
        <v>17</v>
      </c>
      <c r="G883" t="s">
        <v>32</v>
      </c>
      <c r="H883" t="s">
        <v>33</v>
      </c>
      <c r="I883">
        <v>1554739</v>
      </c>
      <c r="J883">
        <v>6</v>
      </c>
      <c r="K883" s="1">
        <v>7.52</v>
      </c>
      <c r="L883" s="1">
        <v>5.9</v>
      </c>
      <c r="M883" s="1">
        <f>All_Data[[#This Row],[EUR Sales Amount]]-All_Data[[#This Row],[EUR Cost Amount]]</f>
        <v>1.6199999999999992</v>
      </c>
      <c r="N883">
        <f>IF(All_Data[[#This Row],[Order Line Quantity]]&lt;0,1,0)</f>
        <v>0</v>
      </c>
      <c r="O883" s="1" t="str">
        <f>All_Data[[#This Row],[Tier2 Description]]&amp;All_Data[[#This Row],[Order No]]</f>
        <v>SPORT BOTTLES1554739</v>
      </c>
    </row>
    <row r="884" spans="1:15" x14ac:dyDescent="0.35">
      <c r="A884">
        <v>202001</v>
      </c>
      <c r="B884" t="str">
        <f>LEFT(All_Data[[#This Row],[Invoice (Year+Month)]],4)</f>
        <v>2020</v>
      </c>
      <c r="C884" t="str">
        <f>RIGHT(All_Data[[#This Row],[Invoice (Year+Month)]],2)</f>
        <v>01</v>
      </c>
      <c r="D884" t="s">
        <v>56</v>
      </c>
      <c r="E884">
        <v>3014156</v>
      </c>
      <c r="F884" t="s">
        <v>17</v>
      </c>
      <c r="G884" t="s">
        <v>48</v>
      </c>
      <c r="H884" t="s">
        <v>48</v>
      </c>
      <c r="I884">
        <v>1554739</v>
      </c>
      <c r="J884">
        <v>2</v>
      </c>
      <c r="K884" s="1">
        <v>6.06</v>
      </c>
      <c r="L884" s="1">
        <v>4.66</v>
      </c>
      <c r="M884" s="1">
        <f>All_Data[[#This Row],[EUR Sales Amount]]-All_Data[[#This Row],[EUR Cost Amount]]</f>
        <v>1.3999999999999995</v>
      </c>
      <c r="N884">
        <f>IF(All_Data[[#This Row],[Order Line Quantity]]&lt;0,1,0)</f>
        <v>0</v>
      </c>
      <c r="O884" s="1" t="str">
        <f>All_Data[[#This Row],[Tier2 Description]]&amp;All_Data[[#This Row],[Order No]]</f>
        <v>HEADWEAR1554739</v>
      </c>
    </row>
    <row r="885" spans="1:15" x14ac:dyDescent="0.35">
      <c r="A885">
        <v>202001</v>
      </c>
      <c r="B885" t="str">
        <f>LEFT(All_Data[[#This Row],[Invoice (Year+Month)]],4)</f>
        <v>2020</v>
      </c>
      <c r="C885" t="str">
        <f>RIGHT(All_Data[[#This Row],[Invoice (Year+Month)]],2)</f>
        <v>01</v>
      </c>
      <c r="D885" t="s">
        <v>56</v>
      </c>
      <c r="E885">
        <v>3014156</v>
      </c>
      <c r="F885" t="s">
        <v>17</v>
      </c>
      <c r="G885" t="s">
        <v>13</v>
      </c>
      <c r="H885" t="s">
        <v>37</v>
      </c>
      <c r="I885">
        <v>1554739</v>
      </c>
      <c r="J885">
        <v>2</v>
      </c>
      <c r="K885" s="1">
        <v>5.96</v>
      </c>
      <c r="L885" s="1">
        <v>5.26</v>
      </c>
      <c r="M885" s="1">
        <f>All_Data[[#This Row],[EUR Sales Amount]]-All_Data[[#This Row],[EUR Cost Amount]]</f>
        <v>0.70000000000000018</v>
      </c>
      <c r="N885">
        <f>IF(All_Data[[#This Row],[Order Line Quantity]]&lt;0,1,0)</f>
        <v>0</v>
      </c>
      <c r="O885" s="1" t="str">
        <f>All_Data[[#This Row],[Tier2 Description]]&amp;All_Data[[#This Row],[Order No]]</f>
        <v>GENERAL1554739</v>
      </c>
    </row>
    <row r="886" spans="1:15" x14ac:dyDescent="0.35">
      <c r="A886">
        <v>202001</v>
      </c>
      <c r="B886" t="str">
        <f>LEFT(All_Data[[#This Row],[Invoice (Year+Month)]],4)</f>
        <v>2020</v>
      </c>
      <c r="C886" t="str">
        <f>RIGHT(All_Data[[#This Row],[Invoice (Year+Month)]],2)</f>
        <v>01</v>
      </c>
      <c r="D886" t="s">
        <v>56</v>
      </c>
      <c r="E886">
        <v>3014156</v>
      </c>
      <c r="F886" t="s">
        <v>17</v>
      </c>
      <c r="G886" t="s">
        <v>13</v>
      </c>
      <c r="H886" t="s">
        <v>41</v>
      </c>
      <c r="I886">
        <v>1554739</v>
      </c>
      <c r="J886">
        <v>6</v>
      </c>
      <c r="K886" s="1">
        <v>2.52</v>
      </c>
      <c r="L886" s="1">
        <v>2.36</v>
      </c>
      <c r="M886" s="1">
        <f>All_Data[[#This Row],[EUR Sales Amount]]-All_Data[[#This Row],[EUR Cost Amount]]</f>
        <v>0.16000000000000014</v>
      </c>
      <c r="N886">
        <f>IF(All_Data[[#This Row],[Order Line Quantity]]&lt;0,1,0)</f>
        <v>0</v>
      </c>
      <c r="O886" s="1" t="str">
        <f>All_Data[[#This Row],[Tier2 Description]]&amp;All_Data[[#This Row],[Order No]]</f>
        <v>KEYCHAINS1554739</v>
      </c>
    </row>
    <row r="887" spans="1:15" x14ac:dyDescent="0.35">
      <c r="A887">
        <v>202001</v>
      </c>
      <c r="B887" t="str">
        <f>LEFT(All_Data[[#This Row],[Invoice (Year+Month)]],4)</f>
        <v>2020</v>
      </c>
      <c r="C887" t="str">
        <f>RIGHT(All_Data[[#This Row],[Invoice (Year+Month)]],2)</f>
        <v>01</v>
      </c>
      <c r="D887" t="s">
        <v>56</v>
      </c>
      <c r="E887">
        <v>3014156</v>
      </c>
      <c r="F887" t="s">
        <v>17</v>
      </c>
      <c r="G887" t="s">
        <v>13</v>
      </c>
      <c r="H887" t="s">
        <v>16</v>
      </c>
      <c r="I887">
        <v>1554739</v>
      </c>
      <c r="J887">
        <v>6</v>
      </c>
      <c r="K887" s="1">
        <v>57.34</v>
      </c>
      <c r="L887" s="1">
        <v>51.38</v>
      </c>
      <c r="M887" s="1">
        <f>All_Data[[#This Row],[EUR Sales Amount]]-All_Data[[#This Row],[EUR Cost Amount]]</f>
        <v>5.9600000000000009</v>
      </c>
      <c r="N887">
        <f>IF(All_Data[[#This Row],[Order Line Quantity]]&lt;0,1,0)</f>
        <v>0</v>
      </c>
      <c r="O887" s="1" t="str">
        <f>All_Data[[#This Row],[Tier2 Description]]&amp;All_Data[[#This Row],[Order No]]</f>
        <v>WRITING1554739</v>
      </c>
    </row>
    <row r="888" spans="1:15" x14ac:dyDescent="0.35">
      <c r="A888">
        <v>202001</v>
      </c>
      <c r="B888" t="str">
        <f>LEFT(All_Data[[#This Row],[Invoice (Year+Month)]],4)</f>
        <v>2020</v>
      </c>
      <c r="C888" t="str">
        <f>RIGHT(All_Data[[#This Row],[Invoice (Year+Month)]],2)</f>
        <v>01</v>
      </c>
      <c r="D888" t="s">
        <v>56</v>
      </c>
      <c r="E888">
        <v>3014156</v>
      </c>
      <c r="F888" t="s">
        <v>17</v>
      </c>
      <c r="G888" t="s">
        <v>26</v>
      </c>
      <c r="H888" t="s">
        <v>44</v>
      </c>
      <c r="I888">
        <v>1554739</v>
      </c>
      <c r="J888">
        <v>2</v>
      </c>
      <c r="K888" s="1">
        <v>1.4</v>
      </c>
      <c r="L888" s="1">
        <v>1.24</v>
      </c>
      <c r="M888" s="1">
        <f>All_Data[[#This Row],[EUR Sales Amount]]-All_Data[[#This Row],[EUR Cost Amount]]</f>
        <v>0.15999999999999992</v>
      </c>
      <c r="N888">
        <f>IF(All_Data[[#This Row],[Order Line Quantity]]&lt;0,1,0)</f>
        <v>0</v>
      </c>
      <c r="O888" s="1" t="str">
        <f>All_Data[[#This Row],[Tier2 Description]]&amp;All_Data[[#This Row],[Order No]]</f>
        <v>HBA1554739</v>
      </c>
    </row>
    <row r="889" spans="1:15" x14ac:dyDescent="0.35">
      <c r="A889">
        <v>202001</v>
      </c>
      <c r="B889" t="str">
        <f>LEFT(All_Data[[#This Row],[Invoice (Year+Month)]],4)</f>
        <v>2020</v>
      </c>
      <c r="C889" t="str">
        <f>RIGHT(All_Data[[#This Row],[Invoice (Year+Month)]],2)</f>
        <v>01</v>
      </c>
      <c r="D889" t="s">
        <v>56</v>
      </c>
      <c r="E889">
        <v>3014156</v>
      </c>
      <c r="F889" t="s">
        <v>17</v>
      </c>
      <c r="G889" t="s">
        <v>26</v>
      </c>
      <c r="H889" t="s">
        <v>28</v>
      </c>
      <c r="I889">
        <v>1552787</v>
      </c>
      <c r="J889">
        <v>50</v>
      </c>
      <c r="K889" s="1">
        <v>157.5</v>
      </c>
      <c r="L889" s="1">
        <v>82.7</v>
      </c>
      <c r="M889" s="1">
        <f>All_Data[[#This Row],[EUR Sales Amount]]-All_Data[[#This Row],[EUR Cost Amount]]</f>
        <v>74.8</v>
      </c>
      <c r="N889">
        <f>IF(All_Data[[#This Row],[Order Line Quantity]]&lt;0,1,0)</f>
        <v>0</v>
      </c>
      <c r="O889" s="1" t="str">
        <f>All_Data[[#This Row],[Tier2 Description]]&amp;All_Data[[#This Row],[Order No]]</f>
        <v>HOUSEWARES1552787</v>
      </c>
    </row>
    <row r="890" spans="1:15" x14ac:dyDescent="0.35">
      <c r="A890">
        <v>202001</v>
      </c>
      <c r="B890" t="str">
        <f>LEFT(All_Data[[#This Row],[Invoice (Year+Month)]],4)</f>
        <v>2020</v>
      </c>
      <c r="C890" t="str">
        <f>RIGHT(All_Data[[#This Row],[Invoice (Year+Month)]],2)</f>
        <v>01</v>
      </c>
      <c r="D890" t="s">
        <v>56</v>
      </c>
      <c r="E890">
        <v>3014156</v>
      </c>
      <c r="F890" t="s">
        <v>17</v>
      </c>
      <c r="G890" t="s">
        <v>26</v>
      </c>
      <c r="H890" t="s">
        <v>50</v>
      </c>
      <c r="I890">
        <v>1554739</v>
      </c>
      <c r="J890">
        <v>4</v>
      </c>
      <c r="K890" s="1">
        <v>11.1</v>
      </c>
      <c r="L890" s="1">
        <v>8.2799999999999994</v>
      </c>
      <c r="M890" s="1">
        <f>All_Data[[#This Row],[EUR Sales Amount]]-All_Data[[#This Row],[EUR Cost Amount]]</f>
        <v>2.8200000000000003</v>
      </c>
      <c r="N890">
        <f>IF(All_Data[[#This Row],[Order Line Quantity]]&lt;0,1,0)</f>
        <v>0</v>
      </c>
      <c r="O890" s="1" t="str">
        <f>All_Data[[#This Row],[Tier2 Description]]&amp;All_Data[[#This Row],[Order No]]</f>
        <v>OUTDOOR &amp; LEISURE1554739</v>
      </c>
    </row>
    <row r="891" spans="1:15" x14ac:dyDescent="0.35">
      <c r="A891">
        <v>202001</v>
      </c>
      <c r="B891" t="str">
        <f>LEFT(All_Data[[#This Row],[Invoice (Year+Month)]],4)</f>
        <v>2020</v>
      </c>
      <c r="C891" t="str">
        <f>RIGHT(All_Data[[#This Row],[Invoice (Year+Month)]],2)</f>
        <v>01</v>
      </c>
      <c r="D891" t="s">
        <v>56</v>
      </c>
      <c r="E891">
        <v>3014156</v>
      </c>
      <c r="F891" t="s">
        <v>17</v>
      </c>
      <c r="G891" t="s">
        <v>18</v>
      </c>
      <c r="H891" t="s">
        <v>19</v>
      </c>
      <c r="I891">
        <v>1554739</v>
      </c>
      <c r="J891">
        <v>2</v>
      </c>
      <c r="K891" s="1">
        <v>20.62</v>
      </c>
      <c r="L891" s="1">
        <v>14.12</v>
      </c>
      <c r="M891" s="1">
        <f>All_Data[[#This Row],[EUR Sales Amount]]-All_Data[[#This Row],[EUR Cost Amount]]</f>
        <v>6.5000000000000018</v>
      </c>
      <c r="N891">
        <f>IF(All_Data[[#This Row],[Order Line Quantity]]&lt;0,1,0)</f>
        <v>0</v>
      </c>
      <c r="O891" s="1" t="str">
        <f>All_Data[[#This Row],[Tier2 Description]]&amp;All_Data[[#This Row],[Order No]]</f>
        <v>FLEECE &amp; KNITS1554739</v>
      </c>
    </row>
    <row r="892" spans="1:15" x14ac:dyDescent="0.35">
      <c r="A892">
        <v>202001</v>
      </c>
      <c r="B892" t="str">
        <f>LEFT(All_Data[[#This Row],[Invoice (Year+Month)]],4)</f>
        <v>2020</v>
      </c>
      <c r="C892" t="str">
        <f>RIGHT(All_Data[[#This Row],[Invoice (Year+Month)]],2)</f>
        <v>01</v>
      </c>
      <c r="D892" t="s">
        <v>56</v>
      </c>
      <c r="E892">
        <v>3014156</v>
      </c>
      <c r="F892" t="s">
        <v>17</v>
      </c>
      <c r="G892" t="s">
        <v>18</v>
      </c>
      <c r="H892" t="s">
        <v>20</v>
      </c>
      <c r="I892">
        <v>1554739</v>
      </c>
      <c r="J892">
        <v>6</v>
      </c>
      <c r="K892" s="1">
        <v>24.44</v>
      </c>
      <c r="L892" s="1">
        <v>22.72</v>
      </c>
      <c r="M892" s="1">
        <f>All_Data[[#This Row],[EUR Sales Amount]]-All_Data[[#This Row],[EUR Cost Amount]]</f>
        <v>1.7200000000000024</v>
      </c>
      <c r="N892">
        <f>IF(All_Data[[#This Row],[Order Line Quantity]]&lt;0,1,0)</f>
        <v>0</v>
      </c>
      <c r="O892" s="1" t="str">
        <f>All_Data[[#This Row],[Tier2 Description]]&amp;All_Data[[#This Row],[Order No]]</f>
        <v>POLOS1554739</v>
      </c>
    </row>
    <row r="893" spans="1:15" x14ac:dyDescent="0.35">
      <c r="A893">
        <v>202001</v>
      </c>
      <c r="B893" t="str">
        <f>LEFT(All_Data[[#This Row],[Invoice (Year+Month)]],4)</f>
        <v>2020</v>
      </c>
      <c r="C893" t="str">
        <f>RIGHT(All_Data[[#This Row],[Invoice (Year+Month)]],2)</f>
        <v>01</v>
      </c>
      <c r="D893" t="s">
        <v>56</v>
      </c>
      <c r="E893">
        <v>3014156</v>
      </c>
      <c r="F893" t="s">
        <v>17</v>
      </c>
      <c r="G893" t="s">
        <v>18</v>
      </c>
      <c r="H893" t="s">
        <v>21</v>
      </c>
      <c r="I893">
        <v>1554739</v>
      </c>
      <c r="J893">
        <v>2</v>
      </c>
      <c r="K893" s="1">
        <v>1.76</v>
      </c>
      <c r="L893" s="1">
        <v>2.06</v>
      </c>
      <c r="M893" s="1">
        <f>All_Data[[#This Row],[EUR Sales Amount]]-All_Data[[#This Row],[EUR Cost Amount]]</f>
        <v>-0.30000000000000004</v>
      </c>
      <c r="N893">
        <f>IF(All_Data[[#This Row],[Order Line Quantity]]&lt;0,1,0)</f>
        <v>0</v>
      </c>
      <c r="O893" s="1" t="str">
        <f>All_Data[[#This Row],[Tier2 Description]]&amp;All_Data[[#This Row],[Order No]]</f>
        <v>T-SHIRTS &amp; ACTIVE TOPS1554739</v>
      </c>
    </row>
    <row r="894" spans="1:15" x14ac:dyDescent="0.35">
      <c r="A894">
        <v>202001</v>
      </c>
      <c r="B894" t="str">
        <f>LEFT(All_Data[[#This Row],[Invoice (Year+Month)]],4)</f>
        <v>2020</v>
      </c>
      <c r="C894" t="str">
        <f>RIGHT(All_Data[[#This Row],[Invoice (Year+Month)]],2)</f>
        <v>01</v>
      </c>
      <c r="D894" t="s">
        <v>56</v>
      </c>
      <c r="E894">
        <v>3014156</v>
      </c>
      <c r="F894" t="s">
        <v>17</v>
      </c>
      <c r="G894" t="s">
        <v>24</v>
      </c>
      <c r="H894" t="s">
        <v>25</v>
      </c>
      <c r="I894">
        <v>1554739</v>
      </c>
      <c r="J894">
        <v>2</v>
      </c>
      <c r="K894" s="1">
        <v>64.8</v>
      </c>
      <c r="L894" s="1">
        <v>51.12</v>
      </c>
      <c r="M894" s="1">
        <f>All_Data[[#This Row],[EUR Sales Amount]]-All_Data[[#This Row],[EUR Cost Amount]]</f>
        <v>13.68</v>
      </c>
      <c r="N894">
        <f>IF(All_Data[[#This Row],[Order Line Quantity]]&lt;0,1,0)</f>
        <v>0</v>
      </c>
      <c r="O894" s="1" t="str">
        <f>All_Data[[#This Row],[Tier2 Description]]&amp;All_Data[[#This Row],[Order No]]</f>
        <v>JACKETS1554739</v>
      </c>
    </row>
    <row r="895" spans="1:15" x14ac:dyDescent="0.35">
      <c r="A895">
        <v>202001</v>
      </c>
      <c r="B895" t="str">
        <f>LEFT(All_Data[[#This Row],[Invoice (Year+Month)]],4)</f>
        <v>2020</v>
      </c>
      <c r="C895" t="str">
        <f>RIGHT(All_Data[[#This Row],[Invoice (Year+Month)]],2)</f>
        <v>01</v>
      </c>
      <c r="D895" t="s">
        <v>56</v>
      </c>
      <c r="E895">
        <v>3014156</v>
      </c>
      <c r="F895" t="s">
        <v>17</v>
      </c>
      <c r="G895" t="s">
        <v>29</v>
      </c>
      <c r="H895" t="s">
        <v>52</v>
      </c>
      <c r="I895">
        <v>1554739</v>
      </c>
      <c r="J895">
        <v>2</v>
      </c>
      <c r="K895" s="1">
        <v>0.98</v>
      </c>
      <c r="L895" s="1">
        <v>0.74</v>
      </c>
      <c r="M895" s="1">
        <f>All_Data[[#This Row],[EUR Sales Amount]]-All_Data[[#This Row],[EUR Cost Amount]]</f>
        <v>0.24</v>
      </c>
      <c r="N895">
        <f>IF(All_Data[[#This Row],[Order Line Quantity]]&lt;0,1,0)</f>
        <v>0</v>
      </c>
      <c r="O895" s="1" t="str">
        <f>All_Data[[#This Row],[Tier2 Description]]&amp;All_Data[[#This Row],[Order No]]</f>
        <v>GENERAL TECH1554739</v>
      </c>
    </row>
    <row r="896" spans="1:15" x14ac:dyDescent="0.35">
      <c r="A896">
        <v>202001</v>
      </c>
      <c r="B896" t="str">
        <f>LEFT(All_Data[[#This Row],[Invoice (Year+Month)]],4)</f>
        <v>2020</v>
      </c>
      <c r="C896" t="str">
        <f>RIGHT(All_Data[[#This Row],[Invoice (Year+Month)]],2)</f>
        <v>01</v>
      </c>
      <c r="D896" t="s">
        <v>56</v>
      </c>
      <c r="E896">
        <v>3014156</v>
      </c>
      <c r="F896" t="s">
        <v>17</v>
      </c>
      <c r="G896" t="s">
        <v>57</v>
      </c>
      <c r="H896" t="s">
        <v>58</v>
      </c>
      <c r="I896">
        <v>1554739</v>
      </c>
      <c r="J896">
        <v>2</v>
      </c>
      <c r="K896" s="1">
        <v>20.02</v>
      </c>
      <c r="L896" s="1">
        <v>15.32</v>
      </c>
      <c r="M896" s="1">
        <f>All_Data[[#This Row],[EUR Sales Amount]]-All_Data[[#This Row],[EUR Cost Amount]]</f>
        <v>4.6999999999999993</v>
      </c>
      <c r="N896">
        <f>IF(All_Data[[#This Row],[Order Line Quantity]]&lt;0,1,0)</f>
        <v>0</v>
      </c>
      <c r="O896" s="1" t="str">
        <f>All_Data[[#This Row],[Tier2 Description]]&amp;All_Data[[#This Row],[Order No]]</f>
        <v>SHIRTS1554739</v>
      </c>
    </row>
    <row r="897" spans="1:15" x14ac:dyDescent="0.35">
      <c r="A897">
        <v>202001</v>
      </c>
      <c r="B897" t="str">
        <f>LEFT(All_Data[[#This Row],[Invoice (Year+Month)]],4)</f>
        <v>2020</v>
      </c>
      <c r="C897" t="str">
        <f>RIGHT(All_Data[[#This Row],[Invoice (Year+Month)]],2)</f>
        <v>01</v>
      </c>
      <c r="D897" t="s">
        <v>56</v>
      </c>
      <c r="E897">
        <v>3014158</v>
      </c>
      <c r="F897" t="s">
        <v>17</v>
      </c>
      <c r="G897" t="s">
        <v>11</v>
      </c>
      <c r="H897" t="s">
        <v>38</v>
      </c>
      <c r="I897">
        <v>1554304</v>
      </c>
      <c r="J897">
        <v>2</v>
      </c>
      <c r="K897" s="1">
        <v>1.7</v>
      </c>
      <c r="L897" s="1">
        <v>0.68</v>
      </c>
      <c r="M897" s="1">
        <f>All_Data[[#This Row],[EUR Sales Amount]]-All_Data[[#This Row],[EUR Cost Amount]]</f>
        <v>1.02</v>
      </c>
      <c r="N897">
        <f>IF(All_Data[[#This Row],[Order Line Quantity]]&lt;0,1,0)</f>
        <v>0</v>
      </c>
      <c r="O897" s="1" t="str">
        <f>All_Data[[#This Row],[Tier2 Description]]&amp;All_Data[[#This Row],[Order No]]</f>
        <v>BACKPACKS1554304</v>
      </c>
    </row>
    <row r="898" spans="1:15" x14ac:dyDescent="0.35">
      <c r="A898">
        <v>202001</v>
      </c>
      <c r="B898" t="str">
        <f>LEFT(All_Data[[#This Row],[Invoice (Year+Month)]],4)</f>
        <v>2020</v>
      </c>
      <c r="C898" t="str">
        <f>RIGHT(All_Data[[#This Row],[Invoice (Year+Month)]],2)</f>
        <v>01</v>
      </c>
      <c r="D898" t="s">
        <v>56</v>
      </c>
      <c r="E898">
        <v>3014158</v>
      </c>
      <c r="F898" t="s">
        <v>17</v>
      </c>
      <c r="G898" t="s">
        <v>11</v>
      </c>
      <c r="H898" t="s">
        <v>46</v>
      </c>
      <c r="I898">
        <v>1552802</v>
      </c>
      <c r="J898">
        <v>200</v>
      </c>
      <c r="K898" s="1">
        <v>292</v>
      </c>
      <c r="L898" s="1">
        <v>145.68</v>
      </c>
      <c r="M898" s="1">
        <f>All_Data[[#This Row],[EUR Sales Amount]]-All_Data[[#This Row],[EUR Cost Amount]]</f>
        <v>146.32</v>
      </c>
      <c r="N898">
        <f>IF(All_Data[[#This Row],[Order Line Quantity]]&lt;0,1,0)</f>
        <v>0</v>
      </c>
      <c r="O898" s="1" t="str">
        <f>All_Data[[#This Row],[Tier2 Description]]&amp;All_Data[[#This Row],[Order No]]</f>
        <v>DUFFELS1552802</v>
      </c>
    </row>
    <row r="899" spans="1:15" x14ac:dyDescent="0.35">
      <c r="A899">
        <v>202001</v>
      </c>
      <c r="B899" t="str">
        <f>LEFT(All_Data[[#This Row],[Invoice (Year+Month)]],4)</f>
        <v>2020</v>
      </c>
      <c r="C899" t="str">
        <f>RIGHT(All_Data[[#This Row],[Invoice (Year+Month)]],2)</f>
        <v>01</v>
      </c>
      <c r="D899" t="s">
        <v>56</v>
      </c>
      <c r="E899">
        <v>3014158</v>
      </c>
      <c r="F899" t="s">
        <v>17</v>
      </c>
      <c r="G899" t="s">
        <v>11</v>
      </c>
      <c r="H899" t="s">
        <v>40</v>
      </c>
      <c r="I899">
        <v>1554304</v>
      </c>
      <c r="J899">
        <v>2</v>
      </c>
      <c r="K899" s="1">
        <v>1.62</v>
      </c>
      <c r="L899" s="1">
        <v>0.64</v>
      </c>
      <c r="M899" s="1">
        <f>All_Data[[#This Row],[EUR Sales Amount]]-All_Data[[#This Row],[EUR Cost Amount]]</f>
        <v>0.98000000000000009</v>
      </c>
      <c r="N899">
        <f>IF(All_Data[[#This Row],[Order Line Quantity]]&lt;0,1,0)</f>
        <v>0</v>
      </c>
      <c r="O899" s="1" t="str">
        <f>All_Data[[#This Row],[Tier2 Description]]&amp;All_Data[[#This Row],[Order No]]</f>
        <v>TOTES1554304</v>
      </c>
    </row>
    <row r="900" spans="1:15" x14ac:dyDescent="0.35">
      <c r="A900">
        <v>202001</v>
      </c>
      <c r="B900" t="str">
        <f>LEFT(All_Data[[#This Row],[Invoice (Year+Month)]],4)</f>
        <v>2020</v>
      </c>
      <c r="C900" t="str">
        <f>RIGHT(All_Data[[#This Row],[Invoice (Year+Month)]],2)</f>
        <v>01</v>
      </c>
      <c r="D900" t="s">
        <v>56</v>
      </c>
      <c r="E900">
        <v>3014158</v>
      </c>
      <c r="F900" t="s">
        <v>17</v>
      </c>
      <c r="G900" t="s">
        <v>32</v>
      </c>
      <c r="H900" t="s">
        <v>55</v>
      </c>
      <c r="I900">
        <v>1554304</v>
      </c>
      <c r="J900">
        <v>2</v>
      </c>
      <c r="K900" s="1">
        <v>3.66</v>
      </c>
      <c r="L900" s="1">
        <v>1.64</v>
      </c>
      <c r="M900" s="1">
        <f>All_Data[[#This Row],[EUR Sales Amount]]-All_Data[[#This Row],[EUR Cost Amount]]</f>
        <v>2.0200000000000005</v>
      </c>
      <c r="N900">
        <f>IF(All_Data[[#This Row],[Order Line Quantity]]&lt;0,1,0)</f>
        <v>0</v>
      </c>
      <c r="O900" s="1" t="str">
        <f>All_Data[[#This Row],[Tier2 Description]]&amp;All_Data[[#This Row],[Order No]]</f>
        <v>SPECIALTIES &amp; PACKAGING1554304</v>
      </c>
    </row>
    <row r="901" spans="1:15" x14ac:dyDescent="0.35">
      <c r="A901">
        <v>202001</v>
      </c>
      <c r="B901" t="str">
        <f>LEFT(All_Data[[#This Row],[Invoice (Year+Month)]],4)</f>
        <v>2020</v>
      </c>
      <c r="C901" t="str">
        <f>RIGHT(All_Data[[#This Row],[Invoice (Year+Month)]],2)</f>
        <v>01</v>
      </c>
      <c r="D901" t="s">
        <v>56</v>
      </c>
      <c r="E901">
        <v>3014158</v>
      </c>
      <c r="F901" t="s">
        <v>17</v>
      </c>
      <c r="G901" t="s">
        <v>13</v>
      </c>
      <c r="H901" t="s">
        <v>37</v>
      </c>
      <c r="I901">
        <v>1554304</v>
      </c>
      <c r="J901">
        <v>4</v>
      </c>
      <c r="K901" s="1">
        <v>2.4</v>
      </c>
      <c r="L901" s="1">
        <v>1.34</v>
      </c>
      <c r="M901" s="1">
        <f>All_Data[[#This Row],[EUR Sales Amount]]-All_Data[[#This Row],[EUR Cost Amount]]</f>
        <v>1.0599999999999998</v>
      </c>
      <c r="N901">
        <f>IF(All_Data[[#This Row],[Order Line Quantity]]&lt;0,1,0)</f>
        <v>0</v>
      </c>
      <c r="O901" s="1" t="str">
        <f>All_Data[[#This Row],[Tier2 Description]]&amp;All_Data[[#This Row],[Order No]]</f>
        <v>GENERAL1554304</v>
      </c>
    </row>
    <row r="902" spans="1:15" x14ac:dyDescent="0.35">
      <c r="A902">
        <v>202001</v>
      </c>
      <c r="B902" t="str">
        <f>LEFT(All_Data[[#This Row],[Invoice (Year+Month)]],4)</f>
        <v>2020</v>
      </c>
      <c r="C902" t="str">
        <f>RIGHT(All_Data[[#This Row],[Invoice (Year+Month)]],2)</f>
        <v>01</v>
      </c>
      <c r="D902" t="s">
        <v>56</v>
      </c>
      <c r="E902">
        <v>3014158</v>
      </c>
      <c r="F902" t="s">
        <v>17</v>
      </c>
      <c r="G902" t="s">
        <v>13</v>
      </c>
      <c r="H902" t="s">
        <v>34</v>
      </c>
      <c r="I902">
        <v>1553864</v>
      </c>
      <c r="J902">
        <v>50</v>
      </c>
      <c r="K902" s="1">
        <v>73.5</v>
      </c>
      <c r="L902" s="1">
        <v>32.659999999999997</v>
      </c>
      <c r="M902" s="1">
        <f>All_Data[[#This Row],[EUR Sales Amount]]-All_Data[[#This Row],[EUR Cost Amount]]</f>
        <v>40.840000000000003</v>
      </c>
      <c r="N902">
        <f>IF(All_Data[[#This Row],[Order Line Quantity]]&lt;0,1,0)</f>
        <v>0</v>
      </c>
      <c r="O902" s="1" t="str">
        <f>All_Data[[#This Row],[Tier2 Description]]&amp;All_Data[[#This Row],[Order No]]</f>
        <v>STATIONERY1553864</v>
      </c>
    </row>
    <row r="903" spans="1:15" x14ac:dyDescent="0.35">
      <c r="A903">
        <v>202001</v>
      </c>
      <c r="B903" t="str">
        <f>LEFT(All_Data[[#This Row],[Invoice (Year+Month)]],4)</f>
        <v>2020</v>
      </c>
      <c r="C903" t="str">
        <f>RIGHT(All_Data[[#This Row],[Invoice (Year+Month)]],2)</f>
        <v>01</v>
      </c>
      <c r="D903" t="s">
        <v>56</v>
      </c>
      <c r="E903">
        <v>3014158</v>
      </c>
      <c r="F903" t="s">
        <v>17</v>
      </c>
      <c r="G903" t="s">
        <v>13</v>
      </c>
      <c r="H903" t="s">
        <v>15</v>
      </c>
      <c r="I903">
        <v>1554304</v>
      </c>
      <c r="J903">
        <v>2</v>
      </c>
      <c r="K903" s="1">
        <v>10.46</v>
      </c>
      <c r="L903" s="1">
        <v>4.3</v>
      </c>
      <c r="M903" s="1">
        <f>All_Data[[#This Row],[EUR Sales Amount]]-All_Data[[#This Row],[EUR Cost Amount]]</f>
        <v>6.160000000000001</v>
      </c>
      <c r="N903">
        <f>IF(All_Data[[#This Row],[Order Line Quantity]]&lt;0,1,0)</f>
        <v>0</v>
      </c>
      <c r="O903" s="1" t="str">
        <f>All_Data[[#This Row],[Tier2 Description]]&amp;All_Data[[#This Row],[Order No]]</f>
        <v>UMBRELLAS1554304</v>
      </c>
    </row>
    <row r="904" spans="1:15" x14ac:dyDescent="0.35">
      <c r="A904">
        <v>202001</v>
      </c>
      <c r="B904" t="str">
        <f>LEFT(All_Data[[#This Row],[Invoice (Year+Month)]],4)</f>
        <v>2020</v>
      </c>
      <c r="C904" t="str">
        <f>RIGHT(All_Data[[#This Row],[Invoice (Year+Month)]],2)</f>
        <v>01</v>
      </c>
      <c r="D904" t="s">
        <v>56</v>
      </c>
      <c r="E904">
        <v>3014158</v>
      </c>
      <c r="F904" t="s">
        <v>17</v>
      </c>
      <c r="G904" t="s">
        <v>13</v>
      </c>
      <c r="H904" t="s">
        <v>16</v>
      </c>
      <c r="I904">
        <v>1554304</v>
      </c>
      <c r="J904">
        <v>30</v>
      </c>
      <c r="K904" s="1">
        <v>4.5</v>
      </c>
      <c r="L904" s="1">
        <v>2.5</v>
      </c>
      <c r="M904" s="1">
        <f>All_Data[[#This Row],[EUR Sales Amount]]-All_Data[[#This Row],[EUR Cost Amount]]</f>
        <v>2</v>
      </c>
      <c r="N904">
        <f>IF(All_Data[[#This Row],[Order Line Quantity]]&lt;0,1,0)</f>
        <v>0</v>
      </c>
      <c r="O904" s="1" t="str">
        <f>All_Data[[#This Row],[Tier2 Description]]&amp;All_Data[[#This Row],[Order No]]</f>
        <v>WRITING1554304</v>
      </c>
    </row>
    <row r="905" spans="1:15" x14ac:dyDescent="0.35">
      <c r="A905">
        <v>202001</v>
      </c>
      <c r="B905" t="str">
        <f>LEFT(All_Data[[#This Row],[Invoice (Year+Month)]],4)</f>
        <v>2020</v>
      </c>
      <c r="C905" t="str">
        <f>RIGHT(All_Data[[#This Row],[Invoice (Year+Month)]],2)</f>
        <v>01</v>
      </c>
      <c r="D905" t="s">
        <v>56</v>
      </c>
      <c r="E905">
        <v>3014158</v>
      </c>
      <c r="F905" t="s">
        <v>17</v>
      </c>
      <c r="G905" t="s">
        <v>13</v>
      </c>
      <c r="H905" t="s">
        <v>16</v>
      </c>
      <c r="I905">
        <v>1554309</v>
      </c>
      <c r="J905">
        <v>4</v>
      </c>
      <c r="K905" s="1">
        <v>55.34</v>
      </c>
      <c r="L905" s="1">
        <v>32.6</v>
      </c>
      <c r="M905" s="1">
        <f>All_Data[[#This Row],[EUR Sales Amount]]-All_Data[[#This Row],[EUR Cost Amount]]</f>
        <v>22.740000000000002</v>
      </c>
      <c r="N905">
        <f>IF(All_Data[[#This Row],[Order Line Quantity]]&lt;0,1,0)</f>
        <v>0</v>
      </c>
      <c r="O905" s="1" t="str">
        <f>All_Data[[#This Row],[Tier2 Description]]&amp;All_Data[[#This Row],[Order No]]</f>
        <v>WRITING1554309</v>
      </c>
    </row>
    <row r="906" spans="1:15" x14ac:dyDescent="0.35">
      <c r="A906">
        <v>202001</v>
      </c>
      <c r="B906" t="str">
        <f>LEFT(All_Data[[#This Row],[Invoice (Year+Month)]],4)</f>
        <v>2020</v>
      </c>
      <c r="C906" t="str">
        <f>RIGHT(All_Data[[#This Row],[Invoice (Year+Month)]],2)</f>
        <v>01</v>
      </c>
      <c r="D906" t="s">
        <v>56</v>
      </c>
      <c r="E906">
        <v>3014158</v>
      </c>
      <c r="F906" t="s">
        <v>17</v>
      </c>
      <c r="G906" t="s">
        <v>26</v>
      </c>
      <c r="H906" t="s">
        <v>50</v>
      </c>
      <c r="I906">
        <v>1554304</v>
      </c>
      <c r="J906">
        <v>2</v>
      </c>
      <c r="K906" s="1">
        <v>3.18</v>
      </c>
      <c r="L906" s="1">
        <v>1.38</v>
      </c>
      <c r="M906" s="1">
        <f>All_Data[[#This Row],[EUR Sales Amount]]-All_Data[[#This Row],[EUR Cost Amount]]</f>
        <v>1.8000000000000003</v>
      </c>
      <c r="N906">
        <f>IF(All_Data[[#This Row],[Order Line Quantity]]&lt;0,1,0)</f>
        <v>0</v>
      </c>
      <c r="O906" s="1" t="str">
        <f>All_Data[[#This Row],[Tier2 Description]]&amp;All_Data[[#This Row],[Order No]]</f>
        <v>OUTDOOR &amp; LEISURE1554304</v>
      </c>
    </row>
    <row r="907" spans="1:15" x14ac:dyDescent="0.35">
      <c r="A907">
        <v>202001</v>
      </c>
      <c r="B907" t="str">
        <f>LEFT(All_Data[[#This Row],[Invoice (Year+Month)]],4)</f>
        <v>2020</v>
      </c>
      <c r="C907" t="str">
        <f>RIGHT(All_Data[[#This Row],[Invoice (Year+Month)]],2)</f>
        <v>01</v>
      </c>
      <c r="D907" t="s">
        <v>56</v>
      </c>
      <c r="E907">
        <v>3014158</v>
      </c>
      <c r="F907" t="s">
        <v>17</v>
      </c>
      <c r="G907" t="s">
        <v>36</v>
      </c>
      <c r="H907" t="s">
        <v>36</v>
      </c>
      <c r="I907">
        <v>1551295</v>
      </c>
      <c r="J907">
        <v>200</v>
      </c>
      <c r="K907" s="1">
        <v>340</v>
      </c>
      <c r="L907" s="1">
        <v>436</v>
      </c>
      <c r="M907" s="1">
        <f>All_Data[[#This Row],[EUR Sales Amount]]-All_Data[[#This Row],[EUR Cost Amount]]</f>
        <v>-96</v>
      </c>
      <c r="N907">
        <f>IF(All_Data[[#This Row],[Order Line Quantity]]&lt;0,1,0)</f>
        <v>0</v>
      </c>
      <c r="O907" s="1" t="str">
        <f>All_Data[[#This Row],[Tier2 Description]]&amp;All_Data[[#This Row],[Order No]]</f>
        <v>MEMORY1551295</v>
      </c>
    </row>
    <row r="908" spans="1:15" x14ac:dyDescent="0.35">
      <c r="A908">
        <v>202001</v>
      </c>
      <c r="B908" t="str">
        <f>LEFT(All_Data[[#This Row],[Invoice (Year+Month)]],4)</f>
        <v>2020</v>
      </c>
      <c r="C908" t="str">
        <f>RIGHT(All_Data[[#This Row],[Invoice (Year+Month)]],2)</f>
        <v>01</v>
      </c>
      <c r="D908" t="s">
        <v>56</v>
      </c>
      <c r="E908">
        <v>3014158</v>
      </c>
      <c r="F908" t="s">
        <v>17</v>
      </c>
      <c r="G908" t="s">
        <v>22</v>
      </c>
      <c r="H908" t="s">
        <v>23</v>
      </c>
      <c r="I908">
        <v>1554673</v>
      </c>
      <c r="J908">
        <v>20</v>
      </c>
      <c r="K908" s="1">
        <v>0</v>
      </c>
      <c r="L908" s="1">
        <v>120</v>
      </c>
      <c r="M908" s="1">
        <f>All_Data[[#This Row],[EUR Sales Amount]]-All_Data[[#This Row],[EUR Cost Amount]]</f>
        <v>-120</v>
      </c>
      <c r="N908">
        <f>IF(All_Data[[#This Row],[Order Line Quantity]]&lt;0,1,0)</f>
        <v>0</v>
      </c>
      <c r="O908" s="1" t="str">
        <f>All_Data[[#This Row],[Tier2 Description]]&amp;All_Data[[#This Row],[Order No]]</f>
        <v>CATALOGUES1554673</v>
      </c>
    </row>
    <row r="909" spans="1:15" x14ac:dyDescent="0.35">
      <c r="A909">
        <v>202001</v>
      </c>
      <c r="B909" t="str">
        <f>LEFT(All_Data[[#This Row],[Invoice (Year+Month)]],4)</f>
        <v>2020</v>
      </c>
      <c r="C909" t="str">
        <f>RIGHT(All_Data[[#This Row],[Invoice (Year+Month)]],2)</f>
        <v>01</v>
      </c>
      <c r="D909" t="s">
        <v>56</v>
      </c>
      <c r="E909">
        <v>3014158</v>
      </c>
      <c r="F909" t="s">
        <v>17</v>
      </c>
      <c r="G909" t="s">
        <v>22</v>
      </c>
      <c r="H909" t="s">
        <v>23</v>
      </c>
      <c r="I909">
        <v>1554992</v>
      </c>
      <c r="J909">
        <v>400</v>
      </c>
      <c r="K909" s="1">
        <v>796</v>
      </c>
      <c r="L909" s="1">
        <v>1812</v>
      </c>
      <c r="M909" s="1">
        <f>All_Data[[#This Row],[EUR Sales Amount]]-All_Data[[#This Row],[EUR Cost Amount]]</f>
        <v>-1016</v>
      </c>
      <c r="N909">
        <f>IF(All_Data[[#This Row],[Order Line Quantity]]&lt;0,1,0)</f>
        <v>0</v>
      </c>
      <c r="O909" s="1" t="str">
        <f>All_Data[[#This Row],[Tier2 Description]]&amp;All_Data[[#This Row],[Order No]]</f>
        <v>CATALOGUES1554992</v>
      </c>
    </row>
    <row r="910" spans="1:15" x14ac:dyDescent="0.35">
      <c r="A910">
        <v>202001</v>
      </c>
      <c r="B910" t="str">
        <f>LEFT(All_Data[[#This Row],[Invoice (Year+Month)]],4)</f>
        <v>2020</v>
      </c>
      <c r="C910" t="str">
        <f>RIGHT(All_Data[[#This Row],[Invoice (Year+Month)]],2)</f>
        <v>01</v>
      </c>
      <c r="D910" t="s">
        <v>56</v>
      </c>
      <c r="E910">
        <v>3014158</v>
      </c>
      <c r="F910" t="s">
        <v>17</v>
      </c>
      <c r="G910" t="s">
        <v>24</v>
      </c>
      <c r="H910" t="s">
        <v>54</v>
      </c>
      <c r="I910">
        <v>1554046</v>
      </c>
      <c r="J910">
        <v>4</v>
      </c>
      <c r="K910" s="1">
        <v>97.92</v>
      </c>
      <c r="L910" s="1">
        <v>43.32</v>
      </c>
      <c r="M910" s="1">
        <f>All_Data[[#This Row],[EUR Sales Amount]]-All_Data[[#This Row],[EUR Cost Amount]]</f>
        <v>54.6</v>
      </c>
      <c r="N910">
        <f>IF(All_Data[[#This Row],[Order Line Quantity]]&lt;0,1,0)</f>
        <v>0</v>
      </c>
      <c r="O910" s="1" t="str">
        <f>All_Data[[#This Row],[Tier2 Description]]&amp;All_Data[[#This Row],[Order No]]</f>
        <v>VESTS-BODYWARMERS1554046</v>
      </c>
    </row>
    <row r="911" spans="1:15" x14ac:dyDescent="0.35">
      <c r="A911">
        <v>202001</v>
      </c>
      <c r="B911" t="str">
        <f>LEFT(All_Data[[#This Row],[Invoice (Year+Month)]],4)</f>
        <v>2020</v>
      </c>
      <c r="C911" t="str">
        <f>RIGHT(All_Data[[#This Row],[Invoice (Year+Month)]],2)</f>
        <v>01</v>
      </c>
      <c r="D911" t="s">
        <v>56</v>
      </c>
      <c r="E911">
        <v>3014158</v>
      </c>
      <c r="F911" t="s">
        <v>17</v>
      </c>
      <c r="G911" t="s">
        <v>29</v>
      </c>
      <c r="H911" t="s">
        <v>30</v>
      </c>
      <c r="I911">
        <v>1554648</v>
      </c>
      <c r="J911">
        <v>2</v>
      </c>
      <c r="K911" s="1">
        <v>30.84</v>
      </c>
      <c r="L911" s="1">
        <v>29.62</v>
      </c>
      <c r="M911" s="1">
        <f>All_Data[[#This Row],[EUR Sales Amount]]-All_Data[[#This Row],[EUR Cost Amount]]</f>
        <v>1.2199999999999989</v>
      </c>
      <c r="N911">
        <f>IF(All_Data[[#This Row],[Order Line Quantity]]&lt;0,1,0)</f>
        <v>0</v>
      </c>
      <c r="O911" s="1" t="str">
        <f>All_Data[[#This Row],[Tier2 Description]]&amp;All_Data[[#This Row],[Order No]]</f>
        <v>AUDIO1554648</v>
      </c>
    </row>
    <row r="912" spans="1:15" x14ac:dyDescent="0.35">
      <c r="A912">
        <v>202001</v>
      </c>
      <c r="B912" t="str">
        <f>LEFT(All_Data[[#This Row],[Invoice (Year+Month)]],4)</f>
        <v>2020</v>
      </c>
      <c r="C912" t="str">
        <f>RIGHT(All_Data[[#This Row],[Invoice (Year+Month)]],2)</f>
        <v>01</v>
      </c>
      <c r="D912" t="s">
        <v>56</v>
      </c>
      <c r="E912">
        <v>3014158</v>
      </c>
      <c r="F912" t="s">
        <v>17</v>
      </c>
      <c r="G912" t="s">
        <v>29</v>
      </c>
      <c r="H912" t="s">
        <v>31</v>
      </c>
      <c r="I912">
        <v>1554648</v>
      </c>
      <c r="J912">
        <v>6</v>
      </c>
      <c r="K912" s="1">
        <v>83.8</v>
      </c>
      <c r="L912" s="1">
        <v>72.540000000000006</v>
      </c>
      <c r="M912" s="1">
        <f>All_Data[[#This Row],[EUR Sales Amount]]-All_Data[[#This Row],[EUR Cost Amount]]</f>
        <v>11.259999999999991</v>
      </c>
      <c r="N912">
        <f>IF(All_Data[[#This Row],[Order Line Quantity]]&lt;0,1,0)</f>
        <v>0</v>
      </c>
      <c r="O912" s="1" t="str">
        <f>All_Data[[#This Row],[Tier2 Description]]&amp;All_Data[[#This Row],[Order No]]</f>
        <v>POWER1554648</v>
      </c>
    </row>
    <row r="913" spans="1:15" x14ac:dyDescent="0.35">
      <c r="A913">
        <v>202001</v>
      </c>
      <c r="B913" t="str">
        <f>LEFT(All_Data[[#This Row],[Invoice (Year+Month)]],4)</f>
        <v>2020</v>
      </c>
      <c r="C913" t="str">
        <f>RIGHT(All_Data[[#This Row],[Invoice (Year+Month)]],2)</f>
        <v>01</v>
      </c>
      <c r="D913" t="s">
        <v>56</v>
      </c>
      <c r="E913">
        <v>3014160</v>
      </c>
      <c r="F913" t="s">
        <v>10</v>
      </c>
      <c r="G913" t="s">
        <v>48</v>
      </c>
      <c r="H913" t="s">
        <v>48</v>
      </c>
      <c r="I913">
        <v>1553843</v>
      </c>
      <c r="J913">
        <v>40</v>
      </c>
      <c r="K913" s="1">
        <v>39.6</v>
      </c>
      <c r="L913" s="1">
        <v>27.44</v>
      </c>
      <c r="M913" s="1">
        <f>All_Data[[#This Row],[EUR Sales Amount]]-All_Data[[#This Row],[EUR Cost Amount]]</f>
        <v>12.16</v>
      </c>
      <c r="N913">
        <f>IF(All_Data[[#This Row],[Order Line Quantity]]&lt;0,1,0)</f>
        <v>0</v>
      </c>
      <c r="O913" s="1" t="str">
        <f>All_Data[[#This Row],[Tier2 Description]]&amp;All_Data[[#This Row],[Order No]]</f>
        <v>HEADWEAR1553843</v>
      </c>
    </row>
    <row r="914" spans="1:15" x14ac:dyDescent="0.35">
      <c r="A914">
        <v>202001</v>
      </c>
      <c r="B914" t="str">
        <f>LEFT(All_Data[[#This Row],[Invoice (Year+Month)]],4)</f>
        <v>2020</v>
      </c>
      <c r="C914" t="str">
        <f>RIGHT(All_Data[[#This Row],[Invoice (Year+Month)]],2)</f>
        <v>01</v>
      </c>
      <c r="D914" t="s">
        <v>56</v>
      </c>
      <c r="E914">
        <v>3014160</v>
      </c>
      <c r="F914" t="s">
        <v>10</v>
      </c>
      <c r="G914" t="s">
        <v>26</v>
      </c>
      <c r="H914" t="s">
        <v>28</v>
      </c>
      <c r="I914">
        <v>1553843</v>
      </c>
      <c r="J914">
        <v>4</v>
      </c>
      <c r="K914" s="1">
        <v>3.36</v>
      </c>
      <c r="L914" s="1">
        <v>1.08</v>
      </c>
      <c r="M914" s="1">
        <f>All_Data[[#This Row],[EUR Sales Amount]]-All_Data[[#This Row],[EUR Cost Amount]]</f>
        <v>2.2799999999999998</v>
      </c>
      <c r="N914">
        <f>IF(All_Data[[#This Row],[Order Line Quantity]]&lt;0,1,0)</f>
        <v>0</v>
      </c>
      <c r="O914" s="1" t="str">
        <f>All_Data[[#This Row],[Tier2 Description]]&amp;All_Data[[#This Row],[Order No]]</f>
        <v>HOUSEWARES1553843</v>
      </c>
    </row>
    <row r="915" spans="1:15" x14ac:dyDescent="0.35">
      <c r="A915">
        <v>202001</v>
      </c>
      <c r="B915" t="str">
        <f>LEFT(All_Data[[#This Row],[Invoice (Year+Month)]],4)</f>
        <v>2020</v>
      </c>
      <c r="C915" t="str">
        <f>RIGHT(All_Data[[#This Row],[Invoice (Year+Month)]],2)</f>
        <v>01</v>
      </c>
      <c r="D915" t="s">
        <v>56</v>
      </c>
      <c r="E915">
        <v>3014160</v>
      </c>
      <c r="F915" t="s">
        <v>10</v>
      </c>
      <c r="G915" t="s">
        <v>18</v>
      </c>
      <c r="H915" t="s">
        <v>20</v>
      </c>
      <c r="I915">
        <v>1553843</v>
      </c>
      <c r="J915">
        <v>4</v>
      </c>
      <c r="K915" s="1">
        <v>36.36</v>
      </c>
      <c r="L915" s="1">
        <v>18.62</v>
      </c>
      <c r="M915" s="1">
        <f>All_Data[[#This Row],[EUR Sales Amount]]-All_Data[[#This Row],[EUR Cost Amount]]</f>
        <v>17.739999999999998</v>
      </c>
      <c r="N915">
        <f>IF(All_Data[[#This Row],[Order Line Quantity]]&lt;0,1,0)</f>
        <v>0</v>
      </c>
      <c r="O915" s="1" t="str">
        <f>All_Data[[#This Row],[Tier2 Description]]&amp;All_Data[[#This Row],[Order No]]</f>
        <v>POLOS1553843</v>
      </c>
    </row>
    <row r="916" spans="1:15" x14ac:dyDescent="0.35">
      <c r="A916">
        <v>202001</v>
      </c>
      <c r="B916" t="str">
        <f>LEFT(All_Data[[#This Row],[Invoice (Year+Month)]],4)</f>
        <v>2020</v>
      </c>
      <c r="C916" t="str">
        <f>RIGHT(All_Data[[#This Row],[Invoice (Year+Month)]],2)</f>
        <v>01</v>
      </c>
      <c r="D916" t="s">
        <v>56</v>
      </c>
      <c r="E916">
        <v>3014161</v>
      </c>
      <c r="F916" t="s">
        <v>10</v>
      </c>
      <c r="G916" t="s">
        <v>11</v>
      </c>
      <c r="H916" t="s">
        <v>46</v>
      </c>
      <c r="I916">
        <v>1553431</v>
      </c>
      <c r="J916">
        <v>2</v>
      </c>
      <c r="K916" s="1">
        <v>38.46</v>
      </c>
      <c r="L916" s="1">
        <v>9.5399999999999991</v>
      </c>
      <c r="M916" s="1">
        <f>All_Data[[#This Row],[EUR Sales Amount]]-All_Data[[#This Row],[EUR Cost Amount]]</f>
        <v>28.92</v>
      </c>
      <c r="N916">
        <f>IF(All_Data[[#This Row],[Order Line Quantity]]&lt;0,1,0)</f>
        <v>0</v>
      </c>
      <c r="O916" s="1" t="str">
        <f>All_Data[[#This Row],[Tier2 Description]]&amp;All_Data[[#This Row],[Order No]]</f>
        <v>DUFFELS1553431</v>
      </c>
    </row>
    <row r="917" spans="1:15" x14ac:dyDescent="0.35">
      <c r="A917">
        <v>202001</v>
      </c>
      <c r="B917" t="str">
        <f>LEFT(All_Data[[#This Row],[Invoice (Year+Month)]],4)</f>
        <v>2020</v>
      </c>
      <c r="C917" t="str">
        <f>RIGHT(All_Data[[#This Row],[Invoice (Year+Month)]],2)</f>
        <v>01</v>
      </c>
      <c r="D917" t="s">
        <v>56</v>
      </c>
      <c r="E917">
        <v>3014161</v>
      </c>
      <c r="F917" t="s">
        <v>10</v>
      </c>
      <c r="G917" t="s">
        <v>32</v>
      </c>
      <c r="H917" t="s">
        <v>55</v>
      </c>
      <c r="I917">
        <v>1553431</v>
      </c>
      <c r="J917">
        <v>6</v>
      </c>
      <c r="K917" s="1">
        <v>11.52</v>
      </c>
      <c r="L917" s="1">
        <v>4.5599999999999996</v>
      </c>
      <c r="M917" s="1">
        <f>All_Data[[#This Row],[EUR Sales Amount]]-All_Data[[#This Row],[EUR Cost Amount]]</f>
        <v>6.96</v>
      </c>
      <c r="N917">
        <f>IF(All_Data[[#This Row],[Order Line Quantity]]&lt;0,1,0)</f>
        <v>0</v>
      </c>
      <c r="O917" s="1" t="str">
        <f>All_Data[[#This Row],[Tier2 Description]]&amp;All_Data[[#This Row],[Order No]]</f>
        <v>SPECIALTIES &amp; PACKAGING1553431</v>
      </c>
    </row>
    <row r="918" spans="1:15" x14ac:dyDescent="0.35">
      <c r="A918">
        <v>202001</v>
      </c>
      <c r="B918" t="str">
        <f>LEFT(All_Data[[#This Row],[Invoice (Year+Month)]],4)</f>
        <v>2020</v>
      </c>
      <c r="C918" t="str">
        <f>RIGHT(All_Data[[#This Row],[Invoice (Year+Month)]],2)</f>
        <v>01</v>
      </c>
      <c r="D918" t="s">
        <v>56</v>
      </c>
      <c r="E918">
        <v>3014161</v>
      </c>
      <c r="F918" t="s">
        <v>10</v>
      </c>
      <c r="G918" t="s">
        <v>13</v>
      </c>
      <c r="H918" t="s">
        <v>16</v>
      </c>
      <c r="I918">
        <v>1553431</v>
      </c>
      <c r="J918">
        <v>42</v>
      </c>
      <c r="K918" s="1">
        <v>179.54</v>
      </c>
      <c r="L918" s="1">
        <v>87.08</v>
      </c>
      <c r="M918" s="1">
        <f>All_Data[[#This Row],[EUR Sales Amount]]-All_Data[[#This Row],[EUR Cost Amount]]</f>
        <v>92.46</v>
      </c>
      <c r="N918">
        <f>IF(All_Data[[#This Row],[Order Line Quantity]]&lt;0,1,0)</f>
        <v>0</v>
      </c>
      <c r="O918" s="1" t="str">
        <f>All_Data[[#This Row],[Tier2 Description]]&amp;All_Data[[#This Row],[Order No]]</f>
        <v>WRITING1553431</v>
      </c>
    </row>
    <row r="919" spans="1:15" x14ac:dyDescent="0.35">
      <c r="A919">
        <v>202001</v>
      </c>
      <c r="B919" t="str">
        <f>LEFT(All_Data[[#This Row],[Invoice (Year+Month)]],4)</f>
        <v>2020</v>
      </c>
      <c r="C919" t="str">
        <f>RIGHT(All_Data[[#This Row],[Invoice (Year+Month)]],2)</f>
        <v>01</v>
      </c>
      <c r="D919" t="s">
        <v>56</v>
      </c>
      <c r="E919">
        <v>3014161</v>
      </c>
      <c r="F919" t="s">
        <v>10</v>
      </c>
      <c r="G919" t="s">
        <v>26</v>
      </c>
      <c r="H919" t="s">
        <v>53</v>
      </c>
      <c r="I919">
        <v>1553431</v>
      </c>
      <c r="J919">
        <v>10</v>
      </c>
      <c r="K919" s="1">
        <v>160.9</v>
      </c>
      <c r="L919" s="1">
        <v>50.48</v>
      </c>
      <c r="M919" s="1">
        <f>All_Data[[#This Row],[EUR Sales Amount]]-All_Data[[#This Row],[EUR Cost Amount]]</f>
        <v>110.42000000000002</v>
      </c>
      <c r="N919">
        <f>IF(All_Data[[#This Row],[Order Line Quantity]]&lt;0,1,0)</f>
        <v>0</v>
      </c>
      <c r="O919" s="1" t="str">
        <f>All_Data[[#This Row],[Tier2 Description]]&amp;All_Data[[#This Row],[Order No]]</f>
        <v>BLANKETS1553431</v>
      </c>
    </row>
    <row r="920" spans="1:15" x14ac:dyDescent="0.35">
      <c r="A920">
        <v>202001</v>
      </c>
      <c r="B920" t="str">
        <f>LEFT(All_Data[[#This Row],[Invoice (Year+Month)]],4)</f>
        <v>2020</v>
      </c>
      <c r="C920" t="str">
        <f>RIGHT(All_Data[[#This Row],[Invoice (Year+Month)]],2)</f>
        <v>01</v>
      </c>
      <c r="D920" t="s">
        <v>56</v>
      </c>
      <c r="E920">
        <v>3014161</v>
      </c>
      <c r="F920" t="s">
        <v>10</v>
      </c>
      <c r="G920" t="s">
        <v>26</v>
      </c>
      <c r="H920" t="s">
        <v>44</v>
      </c>
      <c r="I920">
        <v>1553431</v>
      </c>
      <c r="J920">
        <v>20</v>
      </c>
      <c r="K920" s="1">
        <v>62.96</v>
      </c>
      <c r="L920" s="1">
        <v>19.079999999999998</v>
      </c>
      <c r="M920" s="1">
        <f>All_Data[[#This Row],[EUR Sales Amount]]-All_Data[[#This Row],[EUR Cost Amount]]</f>
        <v>43.88</v>
      </c>
      <c r="N920">
        <f>IF(All_Data[[#This Row],[Order Line Quantity]]&lt;0,1,0)</f>
        <v>0</v>
      </c>
      <c r="O920" s="1" t="str">
        <f>All_Data[[#This Row],[Tier2 Description]]&amp;All_Data[[#This Row],[Order No]]</f>
        <v>HBA1553431</v>
      </c>
    </row>
    <row r="921" spans="1:15" x14ac:dyDescent="0.35">
      <c r="A921">
        <v>202001</v>
      </c>
      <c r="B921" t="str">
        <f>LEFT(All_Data[[#This Row],[Invoice (Year+Month)]],4)</f>
        <v>2020</v>
      </c>
      <c r="C921" t="str">
        <f>RIGHT(All_Data[[#This Row],[Invoice (Year+Month)]],2)</f>
        <v>01</v>
      </c>
      <c r="D921" t="s">
        <v>56</v>
      </c>
      <c r="E921">
        <v>3014161</v>
      </c>
      <c r="F921" t="s">
        <v>10</v>
      </c>
      <c r="G921" t="s">
        <v>26</v>
      </c>
      <c r="H921" t="s">
        <v>28</v>
      </c>
      <c r="I921">
        <v>1553431</v>
      </c>
      <c r="J921">
        <v>8</v>
      </c>
      <c r="K921" s="1">
        <v>74.459999999999994</v>
      </c>
      <c r="L921" s="1">
        <v>25.48</v>
      </c>
      <c r="M921" s="1">
        <f>All_Data[[#This Row],[EUR Sales Amount]]-All_Data[[#This Row],[EUR Cost Amount]]</f>
        <v>48.97999999999999</v>
      </c>
      <c r="N921">
        <f>IF(All_Data[[#This Row],[Order Line Quantity]]&lt;0,1,0)</f>
        <v>0</v>
      </c>
      <c r="O921" s="1" t="str">
        <f>All_Data[[#This Row],[Tier2 Description]]&amp;All_Data[[#This Row],[Order No]]</f>
        <v>HOUSEWARES1553431</v>
      </c>
    </row>
    <row r="922" spans="1:15" x14ac:dyDescent="0.35">
      <c r="A922">
        <v>202001</v>
      </c>
      <c r="B922" t="str">
        <f>LEFT(All_Data[[#This Row],[Invoice (Year+Month)]],4)</f>
        <v>2020</v>
      </c>
      <c r="C922" t="str">
        <f>RIGHT(All_Data[[#This Row],[Invoice (Year+Month)]],2)</f>
        <v>01</v>
      </c>
      <c r="D922" t="s">
        <v>56</v>
      </c>
      <c r="E922">
        <v>3014161</v>
      </c>
      <c r="F922" t="s">
        <v>10</v>
      </c>
      <c r="G922" t="s">
        <v>26</v>
      </c>
      <c r="H922" t="s">
        <v>42</v>
      </c>
      <c r="I922">
        <v>1553431</v>
      </c>
      <c r="J922">
        <v>4</v>
      </c>
      <c r="K922" s="1">
        <v>16.8</v>
      </c>
      <c r="L922" s="1">
        <v>5.74</v>
      </c>
      <c r="M922" s="1">
        <f>All_Data[[#This Row],[EUR Sales Amount]]-All_Data[[#This Row],[EUR Cost Amount]]</f>
        <v>11.06</v>
      </c>
      <c r="N922">
        <f>IF(All_Data[[#This Row],[Order Line Quantity]]&lt;0,1,0)</f>
        <v>0</v>
      </c>
      <c r="O922" s="1" t="str">
        <f>All_Data[[#This Row],[Tier2 Description]]&amp;All_Data[[#This Row],[Order No]]</f>
        <v>LIGHTING1553431</v>
      </c>
    </row>
    <row r="923" spans="1:15" x14ac:dyDescent="0.35">
      <c r="A923">
        <v>202001</v>
      </c>
      <c r="B923" t="str">
        <f>LEFT(All_Data[[#This Row],[Invoice (Year+Month)]],4)</f>
        <v>2020</v>
      </c>
      <c r="C923" t="str">
        <f>RIGHT(All_Data[[#This Row],[Invoice (Year+Month)]],2)</f>
        <v>01</v>
      </c>
      <c r="D923" t="s">
        <v>56</v>
      </c>
      <c r="E923">
        <v>3014161</v>
      </c>
      <c r="F923" t="s">
        <v>10</v>
      </c>
      <c r="G923" t="s">
        <v>29</v>
      </c>
      <c r="H923" t="s">
        <v>52</v>
      </c>
      <c r="I923">
        <v>1553431</v>
      </c>
      <c r="J923">
        <v>2</v>
      </c>
      <c r="K923" s="1">
        <v>1.82</v>
      </c>
      <c r="L923" s="1">
        <v>0.48</v>
      </c>
      <c r="M923" s="1">
        <f>All_Data[[#This Row],[EUR Sales Amount]]-All_Data[[#This Row],[EUR Cost Amount]]</f>
        <v>1.34</v>
      </c>
      <c r="N923">
        <f>IF(All_Data[[#This Row],[Order Line Quantity]]&lt;0,1,0)</f>
        <v>0</v>
      </c>
      <c r="O923" s="1" t="str">
        <f>All_Data[[#This Row],[Tier2 Description]]&amp;All_Data[[#This Row],[Order No]]</f>
        <v>GENERAL TECH1553431</v>
      </c>
    </row>
    <row r="924" spans="1:15" x14ac:dyDescent="0.35">
      <c r="A924">
        <v>202001</v>
      </c>
      <c r="B924" t="str">
        <f>LEFT(All_Data[[#This Row],[Invoice (Year+Month)]],4)</f>
        <v>2020</v>
      </c>
      <c r="C924" t="str">
        <f>RIGHT(All_Data[[#This Row],[Invoice (Year+Month)]],2)</f>
        <v>01</v>
      </c>
      <c r="D924" t="s">
        <v>56</v>
      </c>
      <c r="E924">
        <v>3014161</v>
      </c>
      <c r="F924" t="s">
        <v>10</v>
      </c>
      <c r="G924" t="s">
        <v>29</v>
      </c>
      <c r="H924" t="s">
        <v>31</v>
      </c>
      <c r="I924">
        <v>1553431</v>
      </c>
      <c r="J924">
        <v>2</v>
      </c>
      <c r="K924" s="1">
        <v>1.62</v>
      </c>
      <c r="L924" s="1">
        <v>1</v>
      </c>
      <c r="M924" s="1">
        <f>All_Data[[#This Row],[EUR Sales Amount]]-All_Data[[#This Row],[EUR Cost Amount]]</f>
        <v>0.62000000000000011</v>
      </c>
      <c r="N924">
        <f>IF(All_Data[[#This Row],[Order Line Quantity]]&lt;0,1,0)</f>
        <v>0</v>
      </c>
      <c r="O924" s="1" t="str">
        <f>All_Data[[#This Row],[Tier2 Description]]&amp;All_Data[[#This Row],[Order No]]</f>
        <v>POWER1553431</v>
      </c>
    </row>
    <row r="925" spans="1:15" x14ac:dyDescent="0.35">
      <c r="A925">
        <v>202001</v>
      </c>
      <c r="B925" t="str">
        <f>LEFT(All_Data[[#This Row],[Invoice (Year+Month)]],4)</f>
        <v>2020</v>
      </c>
      <c r="C925" t="str">
        <f>RIGHT(All_Data[[#This Row],[Invoice (Year+Month)]],2)</f>
        <v>01</v>
      </c>
      <c r="D925" t="s">
        <v>56</v>
      </c>
      <c r="E925">
        <v>3014163</v>
      </c>
      <c r="F925" t="s">
        <v>10</v>
      </c>
      <c r="G925" t="s">
        <v>13</v>
      </c>
      <c r="H925" t="s">
        <v>37</v>
      </c>
      <c r="I925">
        <v>1552406</v>
      </c>
      <c r="J925">
        <v>4000</v>
      </c>
      <c r="K925" s="1">
        <v>600</v>
      </c>
      <c r="L925" s="1">
        <v>520</v>
      </c>
      <c r="M925" s="1">
        <f>All_Data[[#This Row],[EUR Sales Amount]]-All_Data[[#This Row],[EUR Cost Amount]]</f>
        <v>80</v>
      </c>
      <c r="N925">
        <f>IF(All_Data[[#This Row],[Order Line Quantity]]&lt;0,1,0)</f>
        <v>0</v>
      </c>
      <c r="O925" s="1" t="str">
        <f>All_Data[[#This Row],[Tier2 Description]]&amp;All_Data[[#This Row],[Order No]]</f>
        <v>GENERAL1552406</v>
      </c>
    </row>
    <row r="926" spans="1:15" x14ac:dyDescent="0.35">
      <c r="A926">
        <v>202001</v>
      </c>
      <c r="B926" t="str">
        <f>LEFT(All_Data[[#This Row],[Invoice (Year+Month)]],4)</f>
        <v>2020</v>
      </c>
      <c r="C926" t="str">
        <f>RIGHT(All_Data[[#This Row],[Invoice (Year+Month)]],2)</f>
        <v>01</v>
      </c>
      <c r="D926" t="s">
        <v>56</v>
      </c>
      <c r="E926">
        <v>3014164</v>
      </c>
      <c r="F926" t="s">
        <v>17</v>
      </c>
      <c r="G926" t="s">
        <v>11</v>
      </c>
      <c r="H926" t="s">
        <v>40</v>
      </c>
      <c r="I926">
        <v>1552521</v>
      </c>
      <c r="J926">
        <v>820</v>
      </c>
      <c r="K926" s="1">
        <v>254.2</v>
      </c>
      <c r="L926" s="1">
        <v>183.02</v>
      </c>
      <c r="M926" s="1">
        <f>All_Data[[#This Row],[EUR Sales Amount]]-All_Data[[#This Row],[EUR Cost Amount]]</f>
        <v>71.179999999999978</v>
      </c>
      <c r="N926">
        <f>IF(All_Data[[#This Row],[Order Line Quantity]]&lt;0,1,0)</f>
        <v>0</v>
      </c>
      <c r="O926" s="1" t="str">
        <f>All_Data[[#This Row],[Tier2 Description]]&amp;All_Data[[#This Row],[Order No]]</f>
        <v>TOTES1552521</v>
      </c>
    </row>
    <row r="927" spans="1:15" x14ac:dyDescent="0.35">
      <c r="A927">
        <v>202001</v>
      </c>
      <c r="B927" t="str">
        <f>LEFT(All_Data[[#This Row],[Invoice (Year+Month)]],4)</f>
        <v>2020</v>
      </c>
      <c r="C927" t="str">
        <f>RIGHT(All_Data[[#This Row],[Invoice (Year+Month)]],2)</f>
        <v>01</v>
      </c>
      <c r="D927" t="s">
        <v>56</v>
      </c>
      <c r="E927">
        <v>3014164</v>
      </c>
      <c r="F927" t="s">
        <v>17</v>
      </c>
      <c r="G927" t="s">
        <v>13</v>
      </c>
      <c r="H927" t="s">
        <v>37</v>
      </c>
      <c r="I927">
        <v>1553378</v>
      </c>
      <c r="J927">
        <v>11000</v>
      </c>
      <c r="K927" s="1">
        <v>1760</v>
      </c>
      <c r="L927" s="1">
        <v>1210</v>
      </c>
      <c r="M927" s="1">
        <f>All_Data[[#This Row],[EUR Sales Amount]]-All_Data[[#This Row],[EUR Cost Amount]]</f>
        <v>550</v>
      </c>
      <c r="N927">
        <f>IF(All_Data[[#This Row],[Order Line Quantity]]&lt;0,1,0)</f>
        <v>0</v>
      </c>
      <c r="O927" s="1" t="str">
        <f>All_Data[[#This Row],[Tier2 Description]]&amp;All_Data[[#This Row],[Order No]]</f>
        <v>GENERAL1553378</v>
      </c>
    </row>
    <row r="928" spans="1:15" x14ac:dyDescent="0.35">
      <c r="A928">
        <v>202001</v>
      </c>
      <c r="B928" t="str">
        <f>LEFT(All_Data[[#This Row],[Invoice (Year+Month)]],4)</f>
        <v>2020</v>
      </c>
      <c r="C928" t="str">
        <f>RIGHT(All_Data[[#This Row],[Invoice (Year+Month)]],2)</f>
        <v>01</v>
      </c>
      <c r="D928" t="s">
        <v>56</v>
      </c>
      <c r="E928">
        <v>3014164</v>
      </c>
      <c r="F928" t="s">
        <v>17</v>
      </c>
      <c r="G928" t="s">
        <v>13</v>
      </c>
      <c r="H928" t="s">
        <v>15</v>
      </c>
      <c r="I928">
        <v>1552653</v>
      </c>
      <c r="J928">
        <v>100</v>
      </c>
      <c r="K928" s="1">
        <v>372</v>
      </c>
      <c r="L928" s="1">
        <v>188.6</v>
      </c>
      <c r="M928" s="1">
        <f>All_Data[[#This Row],[EUR Sales Amount]]-All_Data[[#This Row],[EUR Cost Amount]]</f>
        <v>183.4</v>
      </c>
      <c r="N928">
        <f>IF(All_Data[[#This Row],[Order Line Quantity]]&lt;0,1,0)</f>
        <v>0</v>
      </c>
      <c r="O928" s="1" t="str">
        <f>All_Data[[#This Row],[Tier2 Description]]&amp;All_Data[[#This Row],[Order No]]</f>
        <v>UMBRELLAS1552653</v>
      </c>
    </row>
    <row r="929" spans="1:15" x14ac:dyDescent="0.35">
      <c r="A929">
        <v>202001</v>
      </c>
      <c r="B929" t="str">
        <f>LEFT(All_Data[[#This Row],[Invoice (Year+Month)]],4)</f>
        <v>2020</v>
      </c>
      <c r="C929" t="str">
        <f>RIGHT(All_Data[[#This Row],[Invoice (Year+Month)]],2)</f>
        <v>01</v>
      </c>
      <c r="D929" t="s">
        <v>56</v>
      </c>
      <c r="E929">
        <v>3014164</v>
      </c>
      <c r="F929" t="s">
        <v>17</v>
      </c>
      <c r="G929" t="s">
        <v>18</v>
      </c>
      <c r="H929" t="s">
        <v>19</v>
      </c>
      <c r="I929">
        <v>1553361</v>
      </c>
      <c r="J929">
        <v>6</v>
      </c>
      <c r="K929" s="1">
        <v>84.84</v>
      </c>
      <c r="L929" s="1">
        <v>43.08</v>
      </c>
      <c r="M929" s="1">
        <f>All_Data[[#This Row],[EUR Sales Amount]]-All_Data[[#This Row],[EUR Cost Amount]]</f>
        <v>41.760000000000005</v>
      </c>
      <c r="N929">
        <f>IF(All_Data[[#This Row],[Order Line Quantity]]&lt;0,1,0)</f>
        <v>0</v>
      </c>
      <c r="O929" s="1" t="str">
        <f>All_Data[[#This Row],[Tier2 Description]]&amp;All_Data[[#This Row],[Order No]]</f>
        <v>FLEECE &amp; KNITS1553361</v>
      </c>
    </row>
    <row r="930" spans="1:15" x14ac:dyDescent="0.35">
      <c r="A930">
        <v>202001</v>
      </c>
      <c r="B930" t="str">
        <f>LEFT(All_Data[[#This Row],[Invoice (Year+Month)]],4)</f>
        <v>2020</v>
      </c>
      <c r="C930" t="str">
        <f>RIGHT(All_Data[[#This Row],[Invoice (Year+Month)]],2)</f>
        <v>01</v>
      </c>
      <c r="D930" t="s">
        <v>56</v>
      </c>
      <c r="E930">
        <v>3014164</v>
      </c>
      <c r="F930" t="s">
        <v>17</v>
      </c>
      <c r="G930" t="s">
        <v>18</v>
      </c>
      <c r="H930" t="s">
        <v>20</v>
      </c>
      <c r="I930">
        <v>1553361</v>
      </c>
      <c r="J930">
        <v>10</v>
      </c>
      <c r="K930" s="1">
        <v>75.7</v>
      </c>
      <c r="L930" s="1">
        <v>36.979999999999997</v>
      </c>
      <c r="M930" s="1">
        <f>All_Data[[#This Row],[EUR Sales Amount]]-All_Data[[#This Row],[EUR Cost Amount]]</f>
        <v>38.720000000000006</v>
      </c>
      <c r="N930">
        <f>IF(All_Data[[#This Row],[Order Line Quantity]]&lt;0,1,0)</f>
        <v>0</v>
      </c>
      <c r="O930" s="1" t="str">
        <f>All_Data[[#This Row],[Tier2 Description]]&amp;All_Data[[#This Row],[Order No]]</f>
        <v>POLOS1553361</v>
      </c>
    </row>
    <row r="931" spans="1:15" x14ac:dyDescent="0.35">
      <c r="A931">
        <v>202001</v>
      </c>
      <c r="B931" t="str">
        <f>LEFT(All_Data[[#This Row],[Invoice (Year+Month)]],4)</f>
        <v>2020</v>
      </c>
      <c r="C931" t="str">
        <f>RIGHT(All_Data[[#This Row],[Invoice (Year+Month)]],2)</f>
        <v>01</v>
      </c>
      <c r="D931" t="s">
        <v>56</v>
      </c>
      <c r="E931">
        <v>3014164</v>
      </c>
      <c r="F931" t="s">
        <v>17</v>
      </c>
      <c r="G931" t="s">
        <v>18</v>
      </c>
      <c r="H931" t="s">
        <v>20</v>
      </c>
      <c r="I931">
        <v>1554820</v>
      </c>
      <c r="J931">
        <v>10</v>
      </c>
      <c r="K931" s="1">
        <v>72.900000000000006</v>
      </c>
      <c r="L931" s="1">
        <v>38.64</v>
      </c>
      <c r="M931" s="1">
        <f>All_Data[[#This Row],[EUR Sales Amount]]-All_Data[[#This Row],[EUR Cost Amount]]</f>
        <v>34.260000000000005</v>
      </c>
      <c r="N931">
        <f>IF(All_Data[[#This Row],[Order Line Quantity]]&lt;0,1,0)</f>
        <v>0</v>
      </c>
      <c r="O931" s="1" t="str">
        <f>All_Data[[#This Row],[Tier2 Description]]&amp;All_Data[[#This Row],[Order No]]</f>
        <v>POLOS1554820</v>
      </c>
    </row>
    <row r="932" spans="1:15" x14ac:dyDescent="0.35">
      <c r="A932">
        <v>202001</v>
      </c>
      <c r="B932" t="str">
        <f>LEFT(All_Data[[#This Row],[Invoice (Year+Month)]],4)</f>
        <v>2020</v>
      </c>
      <c r="C932" t="str">
        <f>RIGHT(All_Data[[#This Row],[Invoice (Year+Month)]],2)</f>
        <v>01</v>
      </c>
      <c r="D932" t="s">
        <v>56</v>
      </c>
      <c r="E932">
        <v>3014164</v>
      </c>
      <c r="F932" t="s">
        <v>17</v>
      </c>
      <c r="G932" t="s">
        <v>22</v>
      </c>
      <c r="H932" t="s">
        <v>35</v>
      </c>
      <c r="I932">
        <v>1552521</v>
      </c>
      <c r="J932">
        <v>822</v>
      </c>
      <c r="K932" s="1">
        <v>294.2</v>
      </c>
      <c r="L932" s="1">
        <v>54.58</v>
      </c>
      <c r="M932" s="1">
        <f>All_Data[[#This Row],[EUR Sales Amount]]-All_Data[[#This Row],[EUR Cost Amount]]</f>
        <v>239.62</v>
      </c>
      <c r="N932">
        <f>IF(All_Data[[#This Row],[Order Line Quantity]]&lt;0,1,0)</f>
        <v>0</v>
      </c>
      <c r="O932" s="1" t="str">
        <f>All_Data[[#This Row],[Tier2 Description]]&amp;All_Data[[#This Row],[Order No]]</f>
        <v>DECORATION CHARGES1552521</v>
      </c>
    </row>
    <row r="933" spans="1:15" x14ac:dyDescent="0.35">
      <c r="A933">
        <v>202001</v>
      </c>
      <c r="B933" t="str">
        <f>LEFT(All_Data[[#This Row],[Invoice (Year+Month)]],4)</f>
        <v>2020</v>
      </c>
      <c r="C933" t="str">
        <f>RIGHT(All_Data[[#This Row],[Invoice (Year+Month)]],2)</f>
        <v>01</v>
      </c>
      <c r="D933" t="s">
        <v>56</v>
      </c>
      <c r="E933">
        <v>3014164</v>
      </c>
      <c r="F933" t="s">
        <v>17</v>
      </c>
      <c r="G933" t="s">
        <v>22</v>
      </c>
      <c r="H933" t="s">
        <v>35</v>
      </c>
      <c r="I933">
        <v>1552653</v>
      </c>
      <c r="J933">
        <v>102</v>
      </c>
      <c r="K933" s="1">
        <v>99</v>
      </c>
      <c r="L933" s="1">
        <v>18.579999999999998</v>
      </c>
      <c r="M933" s="1">
        <f>All_Data[[#This Row],[EUR Sales Amount]]-All_Data[[#This Row],[EUR Cost Amount]]</f>
        <v>80.42</v>
      </c>
      <c r="N933">
        <f>IF(All_Data[[#This Row],[Order Line Quantity]]&lt;0,1,0)</f>
        <v>0</v>
      </c>
      <c r="O933" s="1" t="str">
        <f>All_Data[[#This Row],[Tier2 Description]]&amp;All_Data[[#This Row],[Order No]]</f>
        <v>DECORATION CHARGES1552653</v>
      </c>
    </row>
    <row r="934" spans="1:15" x14ac:dyDescent="0.35">
      <c r="A934">
        <v>202001</v>
      </c>
      <c r="B934" t="str">
        <f>LEFT(All_Data[[#This Row],[Invoice (Year+Month)]],4)</f>
        <v>2020</v>
      </c>
      <c r="C934" t="str">
        <f>RIGHT(All_Data[[#This Row],[Invoice (Year+Month)]],2)</f>
        <v>01</v>
      </c>
      <c r="D934" t="s">
        <v>56</v>
      </c>
      <c r="E934">
        <v>3014164</v>
      </c>
      <c r="F934" t="s">
        <v>17</v>
      </c>
      <c r="G934" t="s">
        <v>57</v>
      </c>
      <c r="H934" t="s">
        <v>58</v>
      </c>
      <c r="I934">
        <v>1553361</v>
      </c>
      <c r="J934">
        <v>8</v>
      </c>
      <c r="K934" s="1">
        <v>137.36000000000001</v>
      </c>
      <c r="L934" s="1">
        <v>60.3</v>
      </c>
      <c r="M934" s="1">
        <f>All_Data[[#This Row],[EUR Sales Amount]]-All_Data[[#This Row],[EUR Cost Amount]]</f>
        <v>77.060000000000016</v>
      </c>
      <c r="N934">
        <f>IF(All_Data[[#This Row],[Order Line Quantity]]&lt;0,1,0)</f>
        <v>0</v>
      </c>
      <c r="O934" s="1" t="str">
        <f>All_Data[[#This Row],[Tier2 Description]]&amp;All_Data[[#This Row],[Order No]]</f>
        <v>SHIRTS1553361</v>
      </c>
    </row>
    <row r="935" spans="1:15" x14ac:dyDescent="0.35">
      <c r="A935">
        <v>202001</v>
      </c>
      <c r="B935" t="str">
        <f>LEFT(All_Data[[#This Row],[Invoice (Year+Month)]],4)</f>
        <v>2020</v>
      </c>
      <c r="C935" t="str">
        <f>RIGHT(All_Data[[#This Row],[Invoice (Year+Month)]],2)</f>
        <v>01</v>
      </c>
      <c r="D935" t="s">
        <v>56</v>
      </c>
      <c r="E935">
        <v>3014165</v>
      </c>
      <c r="F935" t="s">
        <v>17</v>
      </c>
      <c r="G935" t="s">
        <v>13</v>
      </c>
      <c r="H935" t="s">
        <v>34</v>
      </c>
      <c r="I935">
        <v>1554424</v>
      </c>
      <c r="J935">
        <v>2</v>
      </c>
      <c r="K935" s="1">
        <v>2.2400000000000002</v>
      </c>
      <c r="L935" s="1">
        <v>0.94</v>
      </c>
      <c r="M935" s="1">
        <f>All_Data[[#This Row],[EUR Sales Amount]]-All_Data[[#This Row],[EUR Cost Amount]]</f>
        <v>1.3000000000000003</v>
      </c>
      <c r="N935">
        <f>IF(All_Data[[#This Row],[Order Line Quantity]]&lt;0,1,0)</f>
        <v>0</v>
      </c>
      <c r="O935" s="1" t="str">
        <f>All_Data[[#This Row],[Tier2 Description]]&amp;All_Data[[#This Row],[Order No]]</f>
        <v>STATIONERY1554424</v>
      </c>
    </row>
    <row r="936" spans="1:15" x14ac:dyDescent="0.35">
      <c r="A936">
        <v>202001</v>
      </c>
      <c r="B936" t="str">
        <f>LEFT(All_Data[[#This Row],[Invoice (Year+Month)]],4)</f>
        <v>2020</v>
      </c>
      <c r="C936" t="str">
        <f>RIGHT(All_Data[[#This Row],[Invoice (Year+Month)]],2)</f>
        <v>01</v>
      </c>
      <c r="D936" t="s">
        <v>56</v>
      </c>
      <c r="E936">
        <v>3014165</v>
      </c>
      <c r="F936" t="s">
        <v>17</v>
      </c>
      <c r="G936" t="s">
        <v>18</v>
      </c>
      <c r="H936" t="s">
        <v>20</v>
      </c>
      <c r="I936">
        <v>1553105</v>
      </c>
      <c r="J936">
        <v>180</v>
      </c>
      <c r="K936" s="1">
        <v>1681.2</v>
      </c>
      <c r="L936" s="1">
        <v>744.84</v>
      </c>
      <c r="M936" s="1">
        <f>All_Data[[#This Row],[EUR Sales Amount]]-All_Data[[#This Row],[EUR Cost Amount]]</f>
        <v>936.36</v>
      </c>
      <c r="N936">
        <f>IF(All_Data[[#This Row],[Order Line Quantity]]&lt;0,1,0)</f>
        <v>0</v>
      </c>
      <c r="O936" s="1" t="str">
        <f>All_Data[[#This Row],[Tier2 Description]]&amp;All_Data[[#This Row],[Order No]]</f>
        <v>POLOS1553105</v>
      </c>
    </row>
    <row r="937" spans="1:15" x14ac:dyDescent="0.35">
      <c r="A937">
        <v>202001</v>
      </c>
      <c r="B937" t="str">
        <f>LEFT(All_Data[[#This Row],[Invoice (Year+Month)]],4)</f>
        <v>2020</v>
      </c>
      <c r="C937" t="str">
        <f>RIGHT(All_Data[[#This Row],[Invoice (Year+Month)]],2)</f>
        <v>01</v>
      </c>
      <c r="D937" t="s">
        <v>56</v>
      </c>
      <c r="E937">
        <v>3014165</v>
      </c>
      <c r="F937" t="s">
        <v>17</v>
      </c>
      <c r="G937" t="s">
        <v>18</v>
      </c>
      <c r="H937" t="s">
        <v>20</v>
      </c>
      <c r="I937">
        <v>1553110</v>
      </c>
      <c r="J937">
        <v>6</v>
      </c>
      <c r="K937" s="1">
        <v>54.54</v>
      </c>
      <c r="L937" s="1">
        <v>21.68</v>
      </c>
      <c r="M937" s="1">
        <f>All_Data[[#This Row],[EUR Sales Amount]]-All_Data[[#This Row],[EUR Cost Amount]]</f>
        <v>32.86</v>
      </c>
      <c r="N937">
        <f>IF(All_Data[[#This Row],[Order Line Quantity]]&lt;0,1,0)</f>
        <v>0</v>
      </c>
      <c r="O937" s="1" t="str">
        <f>All_Data[[#This Row],[Tier2 Description]]&amp;All_Data[[#This Row],[Order No]]</f>
        <v>POLOS1553110</v>
      </c>
    </row>
    <row r="938" spans="1:15" x14ac:dyDescent="0.35">
      <c r="A938">
        <v>202001</v>
      </c>
      <c r="B938" t="str">
        <f>LEFT(All_Data[[#This Row],[Invoice (Year+Month)]],4)</f>
        <v>2020</v>
      </c>
      <c r="C938" t="str">
        <f>RIGHT(All_Data[[#This Row],[Invoice (Year+Month)]],2)</f>
        <v>01</v>
      </c>
      <c r="D938" t="s">
        <v>56</v>
      </c>
      <c r="E938">
        <v>3014167</v>
      </c>
      <c r="F938" t="s">
        <v>17</v>
      </c>
      <c r="G938" t="s">
        <v>13</v>
      </c>
      <c r="H938" t="s">
        <v>34</v>
      </c>
      <c r="I938">
        <v>1549455</v>
      </c>
      <c r="J938">
        <v>500</v>
      </c>
      <c r="K938" s="1">
        <v>1275</v>
      </c>
      <c r="L938" s="1">
        <v>421.56</v>
      </c>
      <c r="M938" s="1">
        <f>All_Data[[#This Row],[EUR Sales Amount]]-All_Data[[#This Row],[EUR Cost Amount]]</f>
        <v>853.44</v>
      </c>
      <c r="N938">
        <f>IF(All_Data[[#This Row],[Order Line Quantity]]&lt;0,1,0)</f>
        <v>0</v>
      </c>
      <c r="O938" s="1" t="str">
        <f>All_Data[[#This Row],[Tier2 Description]]&amp;All_Data[[#This Row],[Order No]]</f>
        <v>STATIONERY1549455</v>
      </c>
    </row>
    <row r="939" spans="1:15" x14ac:dyDescent="0.35">
      <c r="A939">
        <v>202001</v>
      </c>
      <c r="B939" t="str">
        <f>LEFT(All_Data[[#This Row],[Invoice (Year+Month)]],4)</f>
        <v>2020</v>
      </c>
      <c r="C939" t="str">
        <f>RIGHT(All_Data[[#This Row],[Invoice (Year+Month)]],2)</f>
        <v>01</v>
      </c>
      <c r="D939" t="s">
        <v>56</v>
      </c>
      <c r="E939">
        <v>3014167</v>
      </c>
      <c r="F939" t="s">
        <v>17</v>
      </c>
      <c r="G939" t="s">
        <v>22</v>
      </c>
      <c r="H939" t="s">
        <v>35</v>
      </c>
      <c r="I939">
        <v>1549455</v>
      </c>
      <c r="J939">
        <v>1016</v>
      </c>
      <c r="K939" s="1">
        <v>180</v>
      </c>
      <c r="L939" s="1">
        <v>20.16</v>
      </c>
      <c r="M939" s="1">
        <f>All_Data[[#This Row],[EUR Sales Amount]]-All_Data[[#This Row],[EUR Cost Amount]]</f>
        <v>159.84</v>
      </c>
      <c r="N939">
        <f>IF(All_Data[[#This Row],[Order Line Quantity]]&lt;0,1,0)</f>
        <v>0</v>
      </c>
      <c r="O939" s="1" t="str">
        <f>All_Data[[#This Row],[Tier2 Description]]&amp;All_Data[[#This Row],[Order No]]</f>
        <v>DECORATION CHARGES1549455</v>
      </c>
    </row>
    <row r="940" spans="1:15" x14ac:dyDescent="0.35">
      <c r="A940">
        <v>202001</v>
      </c>
      <c r="B940" t="str">
        <f>LEFT(All_Data[[#This Row],[Invoice (Year+Month)]],4)</f>
        <v>2020</v>
      </c>
      <c r="C940" t="str">
        <f>RIGHT(All_Data[[#This Row],[Invoice (Year+Month)]],2)</f>
        <v>01</v>
      </c>
      <c r="D940" t="s">
        <v>56</v>
      </c>
      <c r="E940">
        <v>3014170</v>
      </c>
      <c r="F940" t="s">
        <v>10</v>
      </c>
      <c r="G940" t="s">
        <v>13</v>
      </c>
      <c r="H940" t="s">
        <v>34</v>
      </c>
      <c r="I940">
        <v>1553920</v>
      </c>
      <c r="J940">
        <v>2</v>
      </c>
      <c r="K940" s="1">
        <v>15.7</v>
      </c>
      <c r="L940" s="1">
        <v>6.74</v>
      </c>
      <c r="M940" s="1">
        <f>All_Data[[#This Row],[EUR Sales Amount]]-All_Data[[#This Row],[EUR Cost Amount]]</f>
        <v>8.9599999999999991</v>
      </c>
      <c r="N940">
        <f>IF(All_Data[[#This Row],[Order Line Quantity]]&lt;0,1,0)</f>
        <v>0</v>
      </c>
      <c r="O940" s="1" t="str">
        <f>All_Data[[#This Row],[Tier2 Description]]&amp;All_Data[[#This Row],[Order No]]</f>
        <v>STATIONERY1553920</v>
      </c>
    </row>
    <row r="941" spans="1:15" x14ac:dyDescent="0.35">
      <c r="A941">
        <v>202001</v>
      </c>
      <c r="B941" t="str">
        <f>LEFT(All_Data[[#This Row],[Invoice (Year+Month)]],4)</f>
        <v>2020</v>
      </c>
      <c r="C941" t="str">
        <f>RIGHT(All_Data[[#This Row],[Invoice (Year+Month)]],2)</f>
        <v>01</v>
      </c>
      <c r="D941" t="s">
        <v>56</v>
      </c>
      <c r="E941">
        <v>3014170</v>
      </c>
      <c r="F941" t="s">
        <v>10</v>
      </c>
      <c r="G941" t="s">
        <v>13</v>
      </c>
      <c r="H941" t="s">
        <v>16</v>
      </c>
      <c r="I941">
        <v>1552498</v>
      </c>
      <c r="J941">
        <v>32</v>
      </c>
      <c r="K941" s="1">
        <v>399.36</v>
      </c>
      <c r="L941" s="1">
        <v>218.32</v>
      </c>
      <c r="M941" s="1">
        <f>All_Data[[#This Row],[EUR Sales Amount]]-All_Data[[#This Row],[EUR Cost Amount]]</f>
        <v>181.04000000000002</v>
      </c>
      <c r="N941">
        <f>IF(All_Data[[#This Row],[Order Line Quantity]]&lt;0,1,0)</f>
        <v>0</v>
      </c>
      <c r="O941" s="1" t="str">
        <f>All_Data[[#This Row],[Tier2 Description]]&amp;All_Data[[#This Row],[Order No]]</f>
        <v>WRITING1552498</v>
      </c>
    </row>
    <row r="942" spans="1:15" x14ac:dyDescent="0.35">
      <c r="A942">
        <v>202001</v>
      </c>
      <c r="B942" t="str">
        <f>LEFT(All_Data[[#This Row],[Invoice (Year+Month)]],4)</f>
        <v>2020</v>
      </c>
      <c r="C942" t="str">
        <f>RIGHT(All_Data[[#This Row],[Invoice (Year+Month)]],2)</f>
        <v>01</v>
      </c>
      <c r="D942" t="s">
        <v>56</v>
      </c>
      <c r="E942">
        <v>3014170</v>
      </c>
      <c r="F942" t="s">
        <v>10</v>
      </c>
      <c r="G942" t="s">
        <v>13</v>
      </c>
      <c r="H942" t="s">
        <v>16</v>
      </c>
      <c r="I942">
        <v>1553413</v>
      </c>
      <c r="J942">
        <v>6</v>
      </c>
      <c r="K942" s="1">
        <v>36.020000000000003</v>
      </c>
      <c r="L942" s="1">
        <v>15.14</v>
      </c>
      <c r="M942" s="1">
        <f>All_Data[[#This Row],[EUR Sales Amount]]-All_Data[[#This Row],[EUR Cost Amount]]</f>
        <v>20.880000000000003</v>
      </c>
      <c r="N942">
        <f>IF(All_Data[[#This Row],[Order Line Quantity]]&lt;0,1,0)</f>
        <v>0</v>
      </c>
      <c r="O942" s="1" t="str">
        <f>All_Data[[#This Row],[Tier2 Description]]&amp;All_Data[[#This Row],[Order No]]</f>
        <v>WRITING1553413</v>
      </c>
    </row>
    <row r="943" spans="1:15" x14ac:dyDescent="0.35">
      <c r="A943">
        <v>202001</v>
      </c>
      <c r="B943" t="str">
        <f>LEFT(All_Data[[#This Row],[Invoice (Year+Month)]],4)</f>
        <v>2020</v>
      </c>
      <c r="C943" t="str">
        <f>RIGHT(All_Data[[#This Row],[Invoice (Year+Month)]],2)</f>
        <v>01</v>
      </c>
      <c r="D943" t="s">
        <v>56</v>
      </c>
      <c r="E943">
        <v>3014174</v>
      </c>
      <c r="F943" t="s">
        <v>17</v>
      </c>
      <c r="G943" t="s">
        <v>32</v>
      </c>
      <c r="H943" t="s">
        <v>33</v>
      </c>
      <c r="I943">
        <v>1552431</v>
      </c>
      <c r="J943">
        <v>6</v>
      </c>
      <c r="K943" s="1">
        <v>37.14</v>
      </c>
      <c r="L943" s="1">
        <v>17.420000000000002</v>
      </c>
      <c r="M943" s="1">
        <f>All_Data[[#This Row],[EUR Sales Amount]]-All_Data[[#This Row],[EUR Cost Amount]]</f>
        <v>19.72</v>
      </c>
      <c r="N943">
        <f>IF(All_Data[[#This Row],[Order Line Quantity]]&lt;0,1,0)</f>
        <v>0</v>
      </c>
      <c r="O943" s="1" t="str">
        <f>All_Data[[#This Row],[Tier2 Description]]&amp;All_Data[[#This Row],[Order No]]</f>
        <v>SPORT BOTTLES1552431</v>
      </c>
    </row>
    <row r="944" spans="1:15" x14ac:dyDescent="0.35">
      <c r="A944">
        <v>202001</v>
      </c>
      <c r="B944" t="str">
        <f>LEFT(All_Data[[#This Row],[Invoice (Year+Month)]],4)</f>
        <v>2020</v>
      </c>
      <c r="C944" t="str">
        <f>RIGHT(All_Data[[#This Row],[Invoice (Year+Month)]],2)</f>
        <v>01</v>
      </c>
      <c r="D944" t="s">
        <v>56</v>
      </c>
      <c r="E944">
        <v>3014174</v>
      </c>
      <c r="F944" t="s">
        <v>17</v>
      </c>
      <c r="G944" t="s">
        <v>29</v>
      </c>
      <c r="H944" t="s">
        <v>52</v>
      </c>
      <c r="I944">
        <v>1554444</v>
      </c>
      <c r="J944">
        <v>2</v>
      </c>
      <c r="K944" s="1">
        <v>9.0399999999999991</v>
      </c>
      <c r="L944" s="1">
        <v>5.36</v>
      </c>
      <c r="M944" s="1">
        <f>All_Data[[#This Row],[EUR Sales Amount]]-All_Data[[#This Row],[EUR Cost Amount]]</f>
        <v>3.6799999999999988</v>
      </c>
      <c r="N944">
        <f>IF(All_Data[[#This Row],[Order Line Quantity]]&lt;0,1,0)</f>
        <v>0</v>
      </c>
      <c r="O944" s="1" t="str">
        <f>All_Data[[#This Row],[Tier2 Description]]&amp;All_Data[[#This Row],[Order No]]</f>
        <v>GENERAL TECH1554444</v>
      </c>
    </row>
    <row r="945" spans="1:15" x14ac:dyDescent="0.35">
      <c r="A945">
        <v>202001</v>
      </c>
      <c r="B945" t="str">
        <f>LEFT(All_Data[[#This Row],[Invoice (Year+Month)]],4)</f>
        <v>2020</v>
      </c>
      <c r="C945" t="str">
        <f>RIGHT(All_Data[[#This Row],[Invoice (Year+Month)]],2)</f>
        <v>01</v>
      </c>
      <c r="D945" t="s">
        <v>56</v>
      </c>
      <c r="E945">
        <v>3014174</v>
      </c>
      <c r="F945" t="s">
        <v>17</v>
      </c>
      <c r="G945" t="s">
        <v>57</v>
      </c>
      <c r="H945" t="s">
        <v>58</v>
      </c>
      <c r="I945">
        <v>1555094</v>
      </c>
      <c r="J945">
        <v>2</v>
      </c>
      <c r="K945" s="1">
        <v>15.98</v>
      </c>
      <c r="L945" s="1">
        <v>15.58</v>
      </c>
      <c r="M945" s="1">
        <f>All_Data[[#This Row],[EUR Sales Amount]]-All_Data[[#This Row],[EUR Cost Amount]]</f>
        <v>0.40000000000000036</v>
      </c>
      <c r="N945">
        <f>IF(All_Data[[#This Row],[Order Line Quantity]]&lt;0,1,0)</f>
        <v>0</v>
      </c>
      <c r="O945" s="1" t="str">
        <f>All_Data[[#This Row],[Tier2 Description]]&amp;All_Data[[#This Row],[Order No]]</f>
        <v>SHIRTS1555094</v>
      </c>
    </row>
    <row r="946" spans="1:15" x14ac:dyDescent="0.35">
      <c r="A946">
        <v>202001</v>
      </c>
      <c r="B946" t="str">
        <f>LEFT(All_Data[[#This Row],[Invoice (Year+Month)]],4)</f>
        <v>2020</v>
      </c>
      <c r="C946" t="str">
        <f>RIGHT(All_Data[[#This Row],[Invoice (Year+Month)]],2)</f>
        <v>01</v>
      </c>
      <c r="D946" t="s">
        <v>56</v>
      </c>
      <c r="E946">
        <v>3014178</v>
      </c>
      <c r="F946" t="s">
        <v>10</v>
      </c>
      <c r="G946" t="s">
        <v>13</v>
      </c>
      <c r="H946" t="s">
        <v>37</v>
      </c>
      <c r="I946">
        <v>1552625</v>
      </c>
      <c r="J946">
        <v>1000</v>
      </c>
      <c r="K946" s="1">
        <v>350</v>
      </c>
      <c r="L946" s="1">
        <v>350</v>
      </c>
      <c r="M946" s="1">
        <f>All_Data[[#This Row],[EUR Sales Amount]]-All_Data[[#This Row],[EUR Cost Amount]]</f>
        <v>0</v>
      </c>
      <c r="N946">
        <f>IF(All_Data[[#This Row],[Order Line Quantity]]&lt;0,1,0)</f>
        <v>0</v>
      </c>
      <c r="O946" s="1" t="str">
        <f>All_Data[[#This Row],[Tier2 Description]]&amp;All_Data[[#This Row],[Order No]]</f>
        <v>GENERAL1552625</v>
      </c>
    </row>
    <row r="947" spans="1:15" x14ac:dyDescent="0.35">
      <c r="A947">
        <v>202001</v>
      </c>
      <c r="B947" t="str">
        <f>LEFT(All_Data[[#This Row],[Invoice (Year+Month)]],4)</f>
        <v>2020</v>
      </c>
      <c r="C947" t="str">
        <f>RIGHT(All_Data[[#This Row],[Invoice (Year+Month)]],2)</f>
        <v>01</v>
      </c>
      <c r="D947" t="s">
        <v>56</v>
      </c>
      <c r="E947">
        <v>3014178</v>
      </c>
      <c r="F947" t="s">
        <v>10</v>
      </c>
      <c r="G947" t="s">
        <v>13</v>
      </c>
      <c r="H947" t="s">
        <v>34</v>
      </c>
      <c r="I947">
        <v>1554100</v>
      </c>
      <c r="J947">
        <v>1000</v>
      </c>
      <c r="K947" s="1">
        <v>940</v>
      </c>
      <c r="L947" s="1">
        <v>545.55999999999995</v>
      </c>
      <c r="M947" s="1">
        <f>All_Data[[#This Row],[EUR Sales Amount]]-All_Data[[#This Row],[EUR Cost Amount]]</f>
        <v>394.44000000000005</v>
      </c>
      <c r="N947">
        <f>IF(All_Data[[#This Row],[Order Line Quantity]]&lt;0,1,0)</f>
        <v>0</v>
      </c>
      <c r="O947" s="1" t="str">
        <f>All_Data[[#This Row],[Tier2 Description]]&amp;All_Data[[#This Row],[Order No]]</f>
        <v>STATIONERY1554100</v>
      </c>
    </row>
    <row r="948" spans="1:15" x14ac:dyDescent="0.35">
      <c r="A948">
        <v>202001</v>
      </c>
      <c r="B948" t="str">
        <f>LEFT(All_Data[[#This Row],[Invoice (Year+Month)]],4)</f>
        <v>2020</v>
      </c>
      <c r="C948" t="str">
        <f>RIGHT(All_Data[[#This Row],[Invoice (Year+Month)]],2)</f>
        <v>01</v>
      </c>
      <c r="D948" t="s">
        <v>56</v>
      </c>
      <c r="E948">
        <v>3014178</v>
      </c>
      <c r="F948" t="s">
        <v>10</v>
      </c>
      <c r="G948" t="s">
        <v>18</v>
      </c>
      <c r="H948" t="s">
        <v>20</v>
      </c>
      <c r="I948">
        <v>1554531</v>
      </c>
      <c r="J948">
        <v>2</v>
      </c>
      <c r="K948" s="1">
        <v>9.3000000000000007</v>
      </c>
      <c r="L948" s="1">
        <v>4.34</v>
      </c>
      <c r="M948" s="1">
        <f>All_Data[[#This Row],[EUR Sales Amount]]-All_Data[[#This Row],[EUR Cost Amount]]</f>
        <v>4.9600000000000009</v>
      </c>
      <c r="N948">
        <f>IF(All_Data[[#This Row],[Order Line Quantity]]&lt;0,1,0)</f>
        <v>0</v>
      </c>
      <c r="O948" s="1" t="str">
        <f>All_Data[[#This Row],[Tier2 Description]]&amp;All_Data[[#This Row],[Order No]]</f>
        <v>POLOS1554531</v>
      </c>
    </row>
    <row r="949" spans="1:15" x14ac:dyDescent="0.35">
      <c r="A949">
        <v>202001</v>
      </c>
      <c r="B949" t="str">
        <f>LEFT(All_Data[[#This Row],[Invoice (Year+Month)]],4)</f>
        <v>2020</v>
      </c>
      <c r="C949" t="str">
        <f>RIGHT(All_Data[[#This Row],[Invoice (Year+Month)]],2)</f>
        <v>01</v>
      </c>
      <c r="D949" t="s">
        <v>56</v>
      </c>
      <c r="E949">
        <v>3014178</v>
      </c>
      <c r="F949" t="s">
        <v>10</v>
      </c>
      <c r="G949" t="s">
        <v>22</v>
      </c>
      <c r="H949" t="s">
        <v>23</v>
      </c>
      <c r="I949">
        <v>1554219</v>
      </c>
      <c r="J949">
        <v>24</v>
      </c>
      <c r="K949" s="1">
        <v>47.76</v>
      </c>
      <c r="L949" s="1">
        <v>24.48</v>
      </c>
      <c r="M949" s="1">
        <f>All_Data[[#This Row],[EUR Sales Amount]]-All_Data[[#This Row],[EUR Cost Amount]]</f>
        <v>23.279999999999998</v>
      </c>
      <c r="N949">
        <f>IF(All_Data[[#This Row],[Order Line Quantity]]&lt;0,1,0)</f>
        <v>0</v>
      </c>
      <c r="O949" s="1" t="str">
        <f>All_Data[[#This Row],[Tier2 Description]]&amp;All_Data[[#This Row],[Order No]]</f>
        <v>CATALOGUES1554219</v>
      </c>
    </row>
    <row r="950" spans="1:15" x14ac:dyDescent="0.35">
      <c r="A950">
        <v>202001</v>
      </c>
      <c r="B950" t="str">
        <f>LEFT(All_Data[[#This Row],[Invoice (Year+Month)]],4)</f>
        <v>2020</v>
      </c>
      <c r="C950" t="str">
        <f>RIGHT(All_Data[[#This Row],[Invoice (Year+Month)]],2)</f>
        <v>01</v>
      </c>
      <c r="D950" t="s">
        <v>56</v>
      </c>
      <c r="E950">
        <v>3014182</v>
      </c>
      <c r="F950" t="s">
        <v>17</v>
      </c>
      <c r="G950" t="s">
        <v>26</v>
      </c>
      <c r="H950" t="s">
        <v>50</v>
      </c>
      <c r="I950">
        <v>1552751</v>
      </c>
      <c r="J950">
        <v>100</v>
      </c>
      <c r="K950" s="1">
        <v>13</v>
      </c>
      <c r="L950" s="1">
        <v>5.92</v>
      </c>
      <c r="M950" s="1">
        <f>All_Data[[#This Row],[EUR Sales Amount]]-All_Data[[#This Row],[EUR Cost Amount]]</f>
        <v>7.08</v>
      </c>
      <c r="N950">
        <f>IF(All_Data[[#This Row],[Order Line Quantity]]&lt;0,1,0)</f>
        <v>0</v>
      </c>
      <c r="O950" s="1" t="str">
        <f>All_Data[[#This Row],[Tier2 Description]]&amp;All_Data[[#This Row],[Order No]]</f>
        <v>OUTDOOR &amp; LEISURE1552751</v>
      </c>
    </row>
    <row r="951" spans="1:15" x14ac:dyDescent="0.35">
      <c r="A951">
        <v>202001</v>
      </c>
      <c r="B951" t="str">
        <f>LEFT(All_Data[[#This Row],[Invoice (Year+Month)]],4)</f>
        <v>2020</v>
      </c>
      <c r="C951" t="str">
        <f>RIGHT(All_Data[[#This Row],[Invoice (Year+Month)]],2)</f>
        <v>01</v>
      </c>
      <c r="D951" t="s">
        <v>56</v>
      </c>
      <c r="E951">
        <v>3014182</v>
      </c>
      <c r="F951" t="s">
        <v>17</v>
      </c>
      <c r="G951" t="s">
        <v>18</v>
      </c>
      <c r="H951" t="s">
        <v>20</v>
      </c>
      <c r="I951">
        <v>1554136</v>
      </c>
      <c r="J951">
        <v>10</v>
      </c>
      <c r="K951" s="1">
        <v>79.7</v>
      </c>
      <c r="L951" s="1">
        <v>35.72</v>
      </c>
      <c r="M951" s="1">
        <f>All_Data[[#This Row],[EUR Sales Amount]]-All_Data[[#This Row],[EUR Cost Amount]]</f>
        <v>43.980000000000004</v>
      </c>
      <c r="N951">
        <f>IF(All_Data[[#This Row],[Order Line Quantity]]&lt;0,1,0)</f>
        <v>0</v>
      </c>
      <c r="O951" s="1" t="str">
        <f>All_Data[[#This Row],[Tier2 Description]]&amp;All_Data[[#This Row],[Order No]]</f>
        <v>POLOS1554136</v>
      </c>
    </row>
    <row r="952" spans="1:15" x14ac:dyDescent="0.35">
      <c r="A952">
        <v>202001</v>
      </c>
      <c r="B952" t="str">
        <f>LEFT(All_Data[[#This Row],[Invoice (Year+Month)]],4)</f>
        <v>2020</v>
      </c>
      <c r="C952" t="str">
        <f>RIGHT(All_Data[[#This Row],[Invoice (Year+Month)]],2)</f>
        <v>01</v>
      </c>
      <c r="D952" t="s">
        <v>56</v>
      </c>
      <c r="E952">
        <v>3014187</v>
      </c>
      <c r="F952" t="s">
        <v>17</v>
      </c>
      <c r="G952" t="s">
        <v>11</v>
      </c>
      <c r="H952" t="s">
        <v>40</v>
      </c>
      <c r="I952">
        <v>1552546</v>
      </c>
      <c r="J952">
        <v>2</v>
      </c>
      <c r="K952" s="1">
        <v>1.38</v>
      </c>
      <c r="L952" s="1">
        <v>0.64</v>
      </c>
      <c r="M952" s="1">
        <f>All_Data[[#This Row],[EUR Sales Amount]]-All_Data[[#This Row],[EUR Cost Amount]]</f>
        <v>0.73999999999999988</v>
      </c>
      <c r="N952">
        <f>IF(All_Data[[#This Row],[Order Line Quantity]]&lt;0,1,0)</f>
        <v>0</v>
      </c>
      <c r="O952" s="1" t="str">
        <f>All_Data[[#This Row],[Tier2 Description]]&amp;All_Data[[#This Row],[Order No]]</f>
        <v>TOTES1552546</v>
      </c>
    </row>
    <row r="953" spans="1:15" x14ac:dyDescent="0.35">
      <c r="A953">
        <v>202001</v>
      </c>
      <c r="B953" t="str">
        <f>LEFT(All_Data[[#This Row],[Invoice (Year+Month)]],4)</f>
        <v>2020</v>
      </c>
      <c r="C953" t="str">
        <f>RIGHT(All_Data[[#This Row],[Invoice (Year+Month)]],2)</f>
        <v>01</v>
      </c>
      <c r="D953" t="s">
        <v>56</v>
      </c>
      <c r="E953">
        <v>3014187</v>
      </c>
      <c r="F953" t="s">
        <v>17</v>
      </c>
      <c r="G953" t="s">
        <v>32</v>
      </c>
      <c r="H953" t="s">
        <v>33</v>
      </c>
      <c r="I953">
        <v>1552508</v>
      </c>
      <c r="J953">
        <v>300</v>
      </c>
      <c r="K953" s="1">
        <v>831</v>
      </c>
      <c r="L953" s="1">
        <v>380.86</v>
      </c>
      <c r="M953" s="1">
        <f>All_Data[[#This Row],[EUR Sales Amount]]-All_Data[[#This Row],[EUR Cost Amount]]</f>
        <v>450.14</v>
      </c>
      <c r="N953">
        <f>IF(All_Data[[#This Row],[Order Line Quantity]]&lt;0,1,0)</f>
        <v>0</v>
      </c>
      <c r="O953" s="1" t="str">
        <f>All_Data[[#This Row],[Tier2 Description]]&amp;All_Data[[#This Row],[Order No]]</f>
        <v>SPORT BOTTLES1552508</v>
      </c>
    </row>
    <row r="954" spans="1:15" x14ac:dyDescent="0.35">
      <c r="A954">
        <v>202001</v>
      </c>
      <c r="B954" t="str">
        <f>LEFT(All_Data[[#This Row],[Invoice (Year+Month)]],4)</f>
        <v>2020</v>
      </c>
      <c r="C954" t="str">
        <f>RIGHT(All_Data[[#This Row],[Invoice (Year+Month)]],2)</f>
        <v>01</v>
      </c>
      <c r="D954" t="s">
        <v>56</v>
      </c>
      <c r="E954">
        <v>3014187</v>
      </c>
      <c r="F954" t="s">
        <v>17</v>
      </c>
      <c r="G954" t="s">
        <v>13</v>
      </c>
      <c r="H954" t="s">
        <v>16</v>
      </c>
      <c r="I954">
        <v>1552435</v>
      </c>
      <c r="J954">
        <v>50</v>
      </c>
      <c r="K954" s="1">
        <v>153</v>
      </c>
      <c r="L954" s="1">
        <v>121</v>
      </c>
      <c r="M954" s="1">
        <f>All_Data[[#This Row],[EUR Sales Amount]]-All_Data[[#This Row],[EUR Cost Amount]]</f>
        <v>32</v>
      </c>
      <c r="N954">
        <f>IF(All_Data[[#This Row],[Order Line Quantity]]&lt;0,1,0)</f>
        <v>0</v>
      </c>
      <c r="O954" s="1" t="str">
        <f>All_Data[[#This Row],[Tier2 Description]]&amp;All_Data[[#This Row],[Order No]]</f>
        <v>WRITING1552435</v>
      </c>
    </row>
    <row r="955" spans="1:15" x14ac:dyDescent="0.35">
      <c r="A955">
        <v>202001</v>
      </c>
      <c r="B955" t="str">
        <f>LEFT(All_Data[[#This Row],[Invoice (Year+Month)]],4)</f>
        <v>2020</v>
      </c>
      <c r="C955" t="str">
        <f>RIGHT(All_Data[[#This Row],[Invoice (Year+Month)]],2)</f>
        <v>01</v>
      </c>
      <c r="D955" t="s">
        <v>56</v>
      </c>
      <c r="E955">
        <v>3014187</v>
      </c>
      <c r="F955" t="s">
        <v>17</v>
      </c>
      <c r="G955" t="s">
        <v>22</v>
      </c>
      <c r="H955" t="s">
        <v>23</v>
      </c>
      <c r="I955">
        <v>1554421</v>
      </c>
      <c r="J955">
        <v>104</v>
      </c>
      <c r="K955" s="1">
        <v>199.08</v>
      </c>
      <c r="L955" s="1">
        <v>131.4</v>
      </c>
      <c r="M955" s="1">
        <f>All_Data[[#This Row],[EUR Sales Amount]]-All_Data[[#This Row],[EUR Cost Amount]]</f>
        <v>67.680000000000007</v>
      </c>
      <c r="N955">
        <f>IF(All_Data[[#This Row],[Order Line Quantity]]&lt;0,1,0)</f>
        <v>0</v>
      </c>
      <c r="O955" s="1" t="str">
        <f>All_Data[[#This Row],[Tier2 Description]]&amp;All_Data[[#This Row],[Order No]]</f>
        <v>CATALOGUES1554421</v>
      </c>
    </row>
    <row r="956" spans="1:15" x14ac:dyDescent="0.35">
      <c r="A956">
        <v>202001</v>
      </c>
      <c r="B956" t="str">
        <f>LEFT(All_Data[[#This Row],[Invoice (Year+Month)]],4)</f>
        <v>2020</v>
      </c>
      <c r="C956" t="str">
        <f>RIGHT(All_Data[[#This Row],[Invoice (Year+Month)]],2)</f>
        <v>01</v>
      </c>
      <c r="D956" t="s">
        <v>56</v>
      </c>
      <c r="E956">
        <v>3014187</v>
      </c>
      <c r="F956" t="s">
        <v>17</v>
      </c>
      <c r="G956" t="s">
        <v>22</v>
      </c>
      <c r="H956" t="s">
        <v>35</v>
      </c>
      <c r="I956">
        <v>1552435</v>
      </c>
      <c r="J956">
        <v>52</v>
      </c>
      <c r="K956" s="1">
        <v>57</v>
      </c>
      <c r="L956" s="1">
        <v>18.38</v>
      </c>
      <c r="M956" s="1">
        <f>All_Data[[#This Row],[EUR Sales Amount]]-All_Data[[#This Row],[EUR Cost Amount]]</f>
        <v>38.620000000000005</v>
      </c>
      <c r="N956">
        <f>IF(All_Data[[#This Row],[Order Line Quantity]]&lt;0,1,0)</f>
        <v>0</v>
      </c>
      <c r="O956" s="1" t="str">
        <f>All_Data[[#This Row],[Tier2 Description]]&amp;All_Data[[#This Row],[Order No]]</f>
        <v>DECORATION CHARGES1552435</v>
      </c>
    </row>
    <row r="957" spans="1:15" x14ac:dyDescent="0.35">
      <c r="A957">
        <v>202001</v>
      </c>
      <c r="B957" t="str">
        <f>LEFT(All_Data[[#This Row],[Invoice (Year+Month)]],4)</f>
        <v>2020</v>
      </c>
      <c r="C957" t="str">
        <f>RIGHT(All_Data[[#This Row],[Invoice (Year+Month)]],2)</f>
        <v>01</v>
      </c>
      <c r="D957" t="s">
        <v>56</v>
      </c>
      <c r="E957">
        <v>3014187</v>
      </c>
      <c r="F957" t="s">
        <v>17</v>
      </c>
      <c r="G957" t="s">
        <v>22</v>
      </c>
      <c r="H957" t="s">
        <v>35</v>
      </c>
      <c r="I957">
        <v>1552508</v>
      </c>
      <c r="J957">
        <v>304</v>
      </c>
      <c r="K957" s="1">
        <v>146</v>
      </c>
      <c r="L957" s="1">
        <v>33.92</v>
      </c>
      <c r="M957" s="1">
        <f>All_Data[[#This Row],[EUR Sales Amount]]-All_Data[[#This Row],[EUR Cost Amount]]</f>
        <v>112.08</v>
      </c>
      <c r="N957">
        <f>IF(All_Data[[#This Row],[Order Line Quantity]]&lt;0,1,0)</f>
        <v>0</v>
      </c>
      <c r="O957" s="1" t="str">
        <f>All_Data[[#This Row],[Tier2 Description]]&amp;All_Data[[#This Row],[Order No]]</f>
        <v>DECORATION CHARGES1552508</v>
      </c>
    </row>
    <row r="958" spans="1:15" x14ac:dyDescent="0.35">
      <c r="A958">
        <v>202001</v>
      </c>
      <c r="B958" t="str">
        <f>LEFT(All_Data[[#This Row],[Invoice (Year+Month)]],4)</f>
        <v>2020</v>
      </c>
      <c r="C958" t="str">
        <f>RIGHT(All_Data[[#This Row],[Invoice (Year+Month)]],2)</f>
        <v>01</v>
      </c>
      <c r="D958" t="s">
        <v>56</v>
      </c>
      <c r="E958">
        <v>3014190</v>
      </c>
      <c r="F958" t="s">
        <v>17</v>
      </c>
      <c r="G958" t="s">
        <v>48</v>
      </c>
      <c r="H958" t="s">
        <v>48</v>
      </c>
      <c r="I958">
        <v>1553330</v>
      </c>
      <c r="J958">
        <v>26</v>
      </c>
      <c r="K958" s="1">
        <v>38.380000000000003</v>
      </c>
      <c r="L958" s="1">
        <v>19.82</v>
      </c>
      <c r="M958" s="1">
        <f>All_Data[[#This Row],[EUR Sales Amount]]-All_Data[[#This Row],[EUR Cost Amount]]</f>
        <v>18.560000000000002</v>
      </c>
      <c r="N958">
        <f>IF(All_Data[[#This Row],[Order Line Quantity]]&lt;0,1,0)</f>
        <v>0</v>
      </c>
      <c r="O958" s="1" t="str">
        <f>All_Data[[#This Row],[Tier2 Description]]&amp;All_Data[[#This Row],[Order No]]</f>
        <v>HEADWEAR1553330</v>
      </c>
    </row>
    <row r="959" spans="1:15" x14ac:dyDescent="0.35">
      <c r="A959">
        <v>202001</v>
      </c>
      <c r="B959" t="str">
        <f>LEFT(All_Data[[#This Row],[Invoice (Year+Month)]],4)</f>
        <v>2020</v>
      </c>
      <c r="C959" t="str">
        <f>RIGHT(All_Data[[#This Row],[Invoice (Year+Month)]],2)</f>
        <v>01</v>
      </c>
      <c r="D959" t="s">
        <v>56</v>
      </c>
      <c r="E959">
        <v>3014190</v>
      </c>
      <c r="F959" t="s">
        <v>17</v>
      </c>
      <c r="G959" t="s">
        <v>13</v>
      </c>
      <c r="H959" t="s">
        <v>16</v>
      </c>
      <c r="I959">
        <v>1554101</v>
      </c>
      <c r="J959">
        <v>12</v>
      </c>
      <c r="K959" s="1">
        <v>92.4</v>
      </c>
      <c r="L959" s="1">
        <v>54.62</v>
      </c>
      <c r="M959" s="1">
        <f>All_Data[[#This Row],[EUR Sales Amount]]-All_Data[[#This Row],[EUR Cost Amount]]</f>
        <v>37.780000000000008</v>
      </c>
      <c r="N959">
        <f>IF(All_Data[[#This Row],[Order Line Quantity]]&lt;0,1,0)</f>
        <v>0</v>
      </c>
      <c r="O959" s="1" t="str">
        <f>All_Data[[#This Row],[Tier2 Description]]&amp;All_Data[[#This Row],[Order No]]</f>
        <v>WRITING1554101</v>
      </c>
    </row>
    <row r="960" spans="1:15" x14ac:dyDescent="0.35">
      <c r="A960">
        <v>202001</v>
      </c>
      <c r="B960" t="str">
        <f>LEFT(All_Data[[#This Row],[Invoice (Year+Month)]],4)</f>
        <v>2020</v>
      </c>
      <c r="C960" t="str">
        <f>RIGHT(All_Data[[#This Row],[Invoice (Year+Month)]],2)</f>
        <v>01</v>
      </c>
      <c r="D960" t="s">
        <v>56</v>
      </c>
      <c r="E960">
        <v>3014190</v>
      </c>
      <c r="F960" t="s">
        <v>17</v>
      </c>
      <c r="G960" t="s">
        <v>18</v>
      </c>
      <c r="H960" t="s">
        <v>20</v>
      </c>
      <c r="I960">
        <v>1553330</v>
      </c>
      <c r="J960">
        <v>12</v>
      </c>
      <c r="K960" s="1">
        <v>59.88</v>
      </c>
      <c r="L960" s="1">
        <v>60.16</v>
      </c>
      <c r="M960" s="1">
        <f>All_Data[[#This Row],[EUR Sales Amount]]-All_Data[[#This Row],[EUR Cost Amount]]</f>
        <v>-0.27999999999999403</v>
      </c>
      <c r="N960">
        <f>IF(All_Data[[#This Row],[Order Line Quantity]]&lt;0,1,0)</f>
        <v>0</v>
      </c>
      <c r="O960" s="1" t="str">
        <f>All_Data[[#This Row],[Tier2 Description]]&amp;All_Data[[#This Row],[Order No]]</f>
        <v>POLOS1553330</v>
      </c>
    </row>
    <row r="961" spans="1:15" x14ac:dyDescent="0.35">
      <c r="A961">
        <v>202001</v>
      </c>
      <c r="B961" t="str">
        <f>LEFT(All_Data[[#This Row],[Invoice (Year+Month)]],4)</f>
        <v>2020</v>
      </c>
      <c r="C961" t="str">
        <f>RIGHT(All_Data[[#This Row],[Invoice (Year+Month)]],2)</f>
        <v>01</v>
      </c>
      <c r="D961" t="s">
        <v>56</v>
      </c>
      <c r="E961">
        <v>3014190</v>
      </c>
      <c r="F961" t="s">
        <v>17</v>
      </c>
      <c r="G961" t="s">
        <v>18</v>
      </c>
      <c r="H961" t="s">
        <v>20</v>
      </c>
      <c r="I961">
        <v>1555027</v>
      </c>
      <c r="J961">
        <v>410</v>
      </c>
      <c r="K961" s="1">
        <v>1635.9</v>
      </c>
      <c r="L961" s="1">
        <v>2022.02</v>
      </c>
      <c r="M961" s="1">
        <f>All_Data[[#This Row],[EUR Sales Amount]]-All_Data[[#This Row],[EUR Cost Amount]]</f>
        <v>-386.11999999999989</v>
      </c>
      <c r="N961">
        <f>IF(All_Data[[#This Row],[Order Line Quantity]]&lt;0,1,0)</f>
        <v>0</v>
      </c>
      <c r="O961" s="1" t="str">
        <f>All_Data[[#This Row],[Tier2 Description]]&amp;All_Data[[#This Row],[Order No]]</f>
        <v>POLOS1555027</v>
      </c>
    </row>
    <row r="962" spans="1:15" x14ac:dyDescent="0.35">
      <c r="A962">
        <v>202001</v>
      </c>
      <c r="B962" t="str">
        <f>LEFT(All_Data[[#This Row],[Invoice (Year+Month)]],4)</f>
        <v>2020</v>
      </c>
      <c r="C962" t="str">
        <f>RIGHT(All_Data[[#This Row],[Invoice (Year+Month)]],2)</f>
        <v>01</v>
      </c>
      <c r="D962" t="s">
        <v>56</v>
      </c>
      <c r="E962">
        <v>3014190</v>
      </c>
      <c r="F962" t="s">
        <v>17</v>
      </c>
      <c r="G962" t="s">
        <v>24</v>
      </c>
      <c r="H962" t="s">
        <v>25</v>
      </c>
      <c r="I962">
        <v>1553330</v>
      </c>
      <c r="J962">
        <v>2</v>
      </c>
      <c r="K962" s="1">
        <v>74.400000000000006</v>
      </c>
      <c r="L962" s="1">
        <v>22.78</v>
      </c>
      <c r="M962" s="1">
        <f>All_Data[[#This Row],[EUR Sales Amount]]-All_Data[[#This Row],[EUR Cost Amount]]</f>
        <v>51.620000000000005</v>
      </c>
      <c r="N962">
        <f>IF(All_Data[[#This Row],[Order Line Quantity]]&lt;0,1,0)</f>
        <v>0</v>
      </c>
      <c r="O962" s="1" t="str">
        <f>All_Data[[#This Row],[Tier2 Description]]&amp;All_Data[[#This Row],[Order No]]</f>
        <v>JACKETS1553330</v>
      </c>
    </row>
    <row r="963" spans="1:15" x14ac:dyDescent="0.35">
      <c r="A963">
        <v>202001</v>
      </c>
      <c r="B963" t="str">
        <f>LEFT(All_Data[[#This Row],[Invoice (Year+Month)]],4)</f>
        <v>2020</v>
      </c>
      <c r="C963" t="str">
        <f>RIGHT(All_Data[[#This Row],[Invoice (Year+Month)]],2)</f>
        <v>01</v>
      </c>
      <c r="D963" t="s">
        <v>56</v>
      </c>
      <c r="E963">
        <v>3014191</v>
      </c>
      <c r="F963" t="s">
        <v>10</v>
      </c>
      <c r="G963" t="s">
        <v>13</v>
      </c>
      <c r="H963" t="s">
        <v>34</v>
      </c>
      <c r="I963">
        <v>1551986</v>
      </c>
      <c r="J963">
        <v>300</v>
      </c>
      <c r="K963" s="1">
        <v>2169</v>
      </c>
      <c r="L963" s="1">
        <v>880.16</v>
      </c>
      <c r="M963" s="1">
        <f>All_Data[[#This Row],[EUR Sales Amount]]-All_Data[[#This Row],[EUR Cost Amount]]</f>
        <v>1288.8400000000001</v>
      </c>
      <c r="N963">
        <f>IF(All_Data[[#This Row],[Order Line Quantity]]&lt;0,1,0)</f>
        <v>0</v>
      </c>
      <c r="O963" s="1" t="str">
        <f>All_Data[[#This Row],[Tier2 Description]]&amp;All_Data[[#This Row],[Order No]]</f>
        <v>STATIONERY1551986</v>
      </c>
    </row>
    <row r="964" spans="1:15" x14ac:dyDescent="0.35">
      <c r="A964">
        <v>202001</v>
      </c>
      <c r="B964" t="str">
        <f>LEFT(All_Data[[#This Row],[Invoice (Year+Month)]],4)</f>
        <v>2020</v>
      </c>
      <c r="C964" t="str">
        <f>RIGHT(All_Data[[#This Row],[Invoice (Year+Month)]],2)</f>
        <v>01</v>
      </c>
      <c r="D964" t="s">
        <v>56</v>
      </c>
      <c r="E964">
        <v>3014191</v>
      </c>
      <c r="F964" t="s">
        <v>10</v>
      </c>
      <c r="G964" t="s">
        <v>22</v>
      </c>
      <c r="H964" t="s">
        <v>35</v>
      </c>
      <c r="I964">
        <v>1551986</v>
      </c>
      <c r="J964">
        <v>302</v>
      </c>
      <c r="K964" s="1">
        <v>181</v>
      </c>
      <c r="L964" s="1">
        <v>24.18</v>
      </c>
      <c r="M964" s="1">
        <f>All_Data[[#This Row],[EUR Sales Amount]]-All_Data[[#This Row],[EUR Cost Amount]]</f>
        <v>156.82</v>
      </c>
      <c r="N964">
        <f>IF(All_Data[[#This Row],[Order Line Quantity]]&lt;0,1,0)</f>
        <v>0</v>
      </c>
      <c r="O964" s="1" t="str">
        <f>All_Data[[#This Row],[Tier2 Description]]&amp;All_Data[[#This Row],[Order No]]</f>
        <v>DECORATION CHARGES1551986</v>
      </c>
    </row>
    <row r="965" spans="1:15" x14ac:dyDescent="0.35">
      <c r="A965">
        <v>202001</v>
      </c>
      <c r="B965" t="str">
        <f>LEFT(All_Data[[#This Row],[Invoice (Year+Month)]],4)</f>
        <v>2020</v>
      </c>
      <c r="C965" t="str">
        <f>RIGHT(All_Data[[#This Row],[Invoice (Year+Month)]],2)</f>
        <v>01</v>
      </c>
      <c r="D965" t="s">
        <v>56</v>
      </c>
      <c r="E965">
        <v>3014197</v>
      </c>
      <c r="F965" t="s">
        <v>17</v>
      </c>
      <c r="G965" t="s">
        <v>13</v>
      </c>
      <c r="H965" t="s">
        <v>34</v>
      </c>
      <c r="I965">
        <v>1554008</v>
      </c>
      <c r="J965">
        <v>2</v>
      </c>
      <c r="K965" s="1">
        <v>58.52</v>
      </c>
      <c r="L965" s="1">
        <v>49.56</v>
      </c>
      <c r="M965" s="1">
        <f>All_Data[[#This Row],[EUR Sales Amount]]-All_Data[[#This Row],[EUR Cost Amount]]</f>
        <v>8.9600000000000009</v>
      </c>
      <c r="N965">
        <f>IF(All_Data[[#This Row],[Order Line Quantity]]&lt;0,1,0)</f>
        <v>0</v>
      </c>
      <c r="O965" s="1" t="str">
        <f>All_Data[[#This Row],[Tier2 Description]]&amp;All_Data[[#This Row],[Order No]]</f>
        <v>STATIONERY1554008</v>
      </c>
    </row>
    <row r="966" spans="1:15" x14ac:dyDescent="0.35">
      <c r="A966">
        <v>202001</v>
      </c>
      <c r="B966" t="str">
        <f>LEFT(All_Data[[#This Row],[Invoice (Year+Month)]],4)</f>
        <v>2020</v>
      </c>
      <c r="C966" t="str">
        <f>RIGHT(All_Data[[#This Row],[Invoice (Year+Month)]],2)</f>
        <v>01</v>
      </c>
      <c r="D966" t="s">
        <v>56</v>
      </c>
      <c r="E966">
        <v>3014197</v>
      </c>
      <c r="F966" t="s">
        <v>17</v>
      </c>
      <c r="G966" t="s">
        <v>18</v>
      </c>
      <c r="H966" t="s">
        <v>20</v>
      </c>
      <c r="I966">
        <v>1553457</v>
      </c>
      <c r="J966">
        <v>16</v>
      </c>
      <c r="K966" s="1">
        <v>133.28</v>
      </c>
      <c r="L966" s="1">
        <v>68.44</v>
      </c>
      <c r="M966" s="1">
        <f>All_Data[[#This Row],[EUR Sales Amount]]-All_Data[[#This Row],[EUR Cost Amount]]</f>
        <v>64.84</v>
      </c>
      <c r="N966">
        <f>IF(All_Data[[#This Row],[Order Line Quantity]]&lt;0,1,0)</f>
        <v>0</v>
      </c>
      <c r="O966" s="1" t="str">
        <f>All_Data[[#This Row],[Tier2 Description]]&amp;All_Data[[#This Row],[Order No]]</f>
        <v>POLOS1553457</v>
      </c>
    </row>
    <row r="967" spans="1:15" x14ac:dyDescent="0.35">
      <c r="A967">
        <v>202001</v>
      </c>
      <c r="B967" t="str">
        <f>LEFT(All_Data[[#This Row],[Invoice (Year+Month)]],4)</f>
        <v>2020</v>
      </c>
      <c r="C967" t="str">
        <f>RIGHT(All_Data[[#This Row],[Invoice (Year+Month)]],2)</f>
        <v>01</v>
      </c>
      <c r="D967" t="s">
        <v>56</v>
      </c>
      <c r="E967">
        <v>3014197</v>
      </c>
      <c r="F967" t="s">
        <v>17</v>
      </c>
      <c r="G967" t="s">
        <v>18</v>
      </c>
      <c r="H967" t="s">
        <v>20</v>
      </c>
      <c r="I967">
        <v>1554056</v>
      </c>
      <c r="J967">
        <v>4</v>
      </c>
      <c r="K967" s="1">
        <v>30.28</v>
      </c>
      <c r="L967" s="1">
        <v>15</v>
      </c>
      <c r="M967" s="1">
        <f>All_Data[[#This Row],[EUR Sales Amount]]-All_Data[[#This Row],[EUR Cost Amount]]</f>
        <v>15.280000000000001</v>
      </c>
      <c r="N967">
        <f>IF(All_Data[[#This Row],[Order Line Quantity]]&lt;0,1,0)</f>
        <v>0</v>
      </c>
      <c r="O967" s="1" t="str">
        <f>All_Data[[#This Row],[Tier2 Description]]&amp;All_Data[[#This Row],[Order No]]</f>
        <v>POLOS1554056</v>
      </c>
    </row>
    <row r="968" spans="1:15" x14ac:dyDescent="0.35">
      <c r="A968">
        <v>202001</v>
      </c>
      <c r="B968" t="str">
        <f>LEFT(All_Data[[#This Row],[Invoice (Year+Month)]],4)</f>
        <v>2020</v>
      </c>
      <c r="C968" t="str">
        <f>RIGHT(All_Data[[#This Row],[Invoice (Year+Month)]],2)</f>
        <v>01</v>
      </c>
      <c r="D968" t="s">
        <v>56</v>
      </c>
      <c r="E968">
        <v>3014197</v>
      </c>
      <c r="F968" t="s">
        <v>17</v>
      </c>
      <c r="G968" t="s">
        <v>29</v>
      </c>
      <c r="H968" t="s">
        <v>30</v>
      </c>
      <c r="I968">
        <v>1554411</v>
      </c>
      <c r="J968">
        <v>2</v>
      </c>
      <c r="K968" s="1">
        <v>31.04</v>
      </c>
      <c r="L968" s="1">
        <v>26.52</v>
      </c>
      <c r="M968" s="1">
        <f>All_Data[[#This Row],[EUR Sales Amount]]-All_Data[[#This Row],[EUR Cost Amount]]</f>
        <v>4.5199999999999996</v>
      </c>
      <c r="N968">
        <f>IF(All_Data[[#This Row],[Order Line Quantity]]&lt;0,1,0)</f>
        <v>0</v>
      </c>
      <c r="O968" s="1" t="str">
        <f>All_Data[[#This Row],[Tier2 Description]]&amp;All_Data[[#This Row],[Order No]]</f>
        <v>AUDIO1554411</v>
      </c>
    </row>
    <row r="969" spans="1:15" x14ac:dyDescent="0.35">
      <c r="A969">
        <v>202001</v>
      </c>
      <c r="B969" t="str">
        <f>LEFT(All_Data[[#This Row],[Invoice (Year+Month)]],4)</f>
        <v>2020</v>
      </c>
      <c r="C969" t="str">
        <f>RIGHT(All_Data[[#This Row],[Invoice (Year+Month)]],2)</f>
        <v>01</v>
      </c>
      <c r="D969" t="s">
        <v>56</v>
      </c>
      <c r="E969">
        <v>3014197</v>
      </c>
      <c r="F969" t="s">
        <v>17</v>
      </c>
      <c r="G969" t="s">
        <v>29</v>
      </c>
      <c r="H969" t="s">
        <v>31</v>
      </c>
      <c r="I969">
        <v>1554008</v>
      </c>
      <c r="J969">
        <v>8</v>
      </c>
      <c r="K969" s="1">
        <v>134.69999999999999</v>
      </c>
      <c r="L969" s="1">
        <v>118.38</v>
      </c>
      <c r="M969" s="1">
        <f>All_Data[[#This Row],[EUR Sales Amount]]-All_Data[[#This Row],[EUR Cost Amount]]</f>
        <v>16.319999999999993</v>
      </c>
      <c r="N969">
        <f>IF(All_Data[[#This Row],[Order Line Quantity]]&lt;0,1,0)</f>
        <v>0</v>
      </c>
      <c r="O969" s="1" t="str">
        <f>All_Data[[#This Row],[Tier2 Description]]&amp;All_Data[[#This Row],[Order No]]</f>
        <v>POWER1554008</v>
      </c>
    </row>
    <row r="970" spans="1:15" x14ac:dyDescent="0.35">
      <c r="A970">
        <v>202001</v>
      </c>
      <c r="B970" t="str">
        <f>LEFT(All_Data[[#This Row],[Invoice (Year+Month)]],4)</f>
        <v>2020</v>
      </c>
      <c r="C970" t="str">
        <f>RIGHT(All_Data[[#This Row],[Invoice (Year+Month)]],2)</f>
        <v>01</v>
      </c>
      <c r="D970" t="s">
        <v>56</v>
      </c>
      <c r="E970">
        <v>3014197</v>
      </c>
      <c r="F970" t="s">
        <v>17</v>
      </c>
      <c r="G970" t="s">
        <v>57</v>
      </c>
      <c r="H970" t="s">
        <v>58</v>
      </c>
      <c r="I970">
        <v>1554669</v>
      </c>
      <c r="J970">
        <v>6</v>
      </c>
      <c r="K970" s="1">
        <v>103.02</v>
      </c>
      <c r="L970" s="1">
        <v>45.68</v>
      </c>
      <c r="M970" s="1">
        <f>All_Data[[#This Row],[EUR Sales Amount]]-All_Data[[#This Row],[EUR Cost Amount]]</f>
        <v>57.339999999999996</v>
      </c>
      <c r="N970">
        <f>IF(All_Data[[#This Row],[Order Line Quantity]]&lt;0,1,0)</f>
        <v>0</v>
      </c>
      <c r="O970" s="1" t="str">
        <f>All_Data[[#This Row],[Tier2 Description]]&amp;All_Data[[#This Row],[Order No]]</f>
        <v>SHIRTS1554669</v>
      </c>
    </row>
    <row r="971" spans="1:15" x14ac:dyDescent="0.35">
      <c r="A971">
        <v>202001</v>
      </c>
      <c r="B971" t="str">
        <f>LEFT(All_Data[[#This Row],[Invoice (Year+Month)]],4)</f>
        <v>2020</v>
      </c>
      <c r="C971" t="str">
        <f>RIGHT(All_Data[[#This Row],[Invoice (Year+Month)]],2)</f>
        <v>01</v>
      </c>
      <c r="D971" t="s">
        <v>56</v>
      </c>
      <c r="E971">
        <v>3014198</v>
      </c>
      <c r="F971" t="s">
        <v>10</v>
      </c>
      <c r="G971" t="s">
        <v>18</v>
      </c>
      <c r="H971" t="s">
        <v>19</v>
      </c>
      <c r="I971">
        <v>1552543</v>
      </c>
      <c r="J971">
        <v>16</v>
      </c>
      <c r="K971" s="1">
        <v>291.24</v>
      </c>
      <c r="L971" s="1">
        <v>106.14</v>
      </c>
      <c r="M971" s="1">
        <f>All_Data[[#This Row],[EUR Sales Amount]]-All_Data[[#This Row],[EUR Cost Amount]]</f>
        <v>185.10000000000002</v>
      </c>
      <c r="N971">
        <f>IF(All_Data[[#This Row],[Order Line Quantity]]&lt;0,1,0)</f>
        <v>0</v>
      </c>
      <c r="O971" s="1" t="str">
        <f>All_Data[[#This Row],[Tier2 Description]]&amp;All_Data[[#This Row],[Order No]]</f>
        <v>FLEECE &amp; KNITS1552543</v>
      </c>
    </row>
    <row r="972" spans="1:15" x14ac:dyDescent="0.35">
      <c r="A972">
        <v>202001</v>
      </c>
      <c r="B972" t="str">
        <f>LEFT(All_Data[[#This Row],[Invoice (Year+Month)]],4)</f>
        <v>2020</v>
      </c>
      <c r="C972" t="str">
        <f>RIGHT(All_Data[[#This Row],[Invoice (Year+Month)]],2)</f>
        <v>01</v>
      </c>
      <c r="D972" t="s">
        <v>56</v>
      </c>
      <c r="E972">
        <v>3014198</v>
      </c>
      <c r="F972" t="s">
        <v>10</v>
      </c>
      <c r="G972" t="s">
        <v>18</v>
      </c>
      <c r="H972" t="s">
        <v>20</v>
      </c>
      <c r="I972">
        <v>1552328</v>
      </c>
      <c r="J972">
        <v>18</v>
      </c>
      <c r="K972" s="1">
        <v>124.02</v>
      </c>
      <c r="L972" s="1">
        <v>57.78</v>
      </c>
      <c r="M972" s="1">
        <f>All_Data[[#This Row],[EUR Sales Amount]]-All_Data[[#This Row],[EUR Cost Amount]]</f>
        <v>66.239999999999995</v>
      </c>
      <c r="N972">
        <f>IF(All_Data[[#This Row],[Order Line Quantity]]&lt;0,1,0)</f>
        <v>0</v>
      </c>
      <c r="O972" s="1" t="str">
        <f>All_Data[[#This Row],[Tier2 Description]]&amp;All_Data[[#This Row],[Order No]]</f>
        <v>POLOS1552328</v>
      </c>
    </row>
    <row r="973" spans="1:15" x14ac:dyDescent="0.35">
      <c r="A973">
        <v>202001</v>
      </c>
      <c r="B973" t="str">
        <f>LEFT(All_Data[[#This Row],[Invoice (Year+Month)]],4)</f>
        <v>2020</v>
      </c>
      <c r="C973" t="str">
        <f>RIGHT(All_Data[[#This Row],[Invoice (Year+Month)]],2)</f>
        <v>01</v>
      </c>
      <c r="D973" t="s">
        <v>56</v>
      </c>
      <c r="E973">
        <v>3014198</v>
      </c>
      <c r="F973" t="s">
        <v>10</v>
      </c>
      <c r="G973" t="s">
        <v>18</v>
      </c>
      <c r="H973" t="s">
        <v>20</v>
      </c>
      <c r="I973">
        <v>1552543</v>
      </c>
      <c r="J973">
        <v>4</v>
      </c>
      <c r="K973" s="1">
        <v>24.28</v>
      </c>
      <c r="L973" s="1">
        <v>12.06</v>
      </c>
      <c r="M973" s="1">
        <f>All_Data[[#This Row],[EUR Sales Amount]]-All_Data[[#This Row],[EUR Cost Amount]]</f>
        <v>12.22</v>
      </c>
      <c r="N973">
        <f>IF(All_Data[[#This Row],[Order Line Quantity]]&lt;0,1,0)</f>
        <v>0</v>
      </c>
      <c r="O973" s="1" t="str">
        <f>All_Data[[#This Row],[Tier2 Description]]&amp;All_Data[[#This Row],[Order No]]</f>
        <v>POLOS1552543</v>
      </c>
    </row>
    <row r="974" spans="1:15" x14ac:dyDescent="0.35">
      <c r="A974">
        <v>202001</v>
      </c>
      <c r="B974" t="str">
        <f>LEFT(All_Data[[#This Row],[Invoice (Year+Month)]],4)</f>
        <v>2020</v>
      </c>
      <c r="C974" t="str">
        <f>RIGHT(All_Data[[#This Row],[Invoice (Year+Month)]],2)</f>
        <v>01</v>
      </c>
      <c r="D974" t="s">
        <v>56</v>
      </c>
      <c r="E974">
        <v>3014198</v>
      </c>
      <c r="F974" t="s">
        <v>10</v>
      </c>
      <c r="G974" t="s">
        <v>57</v>
      </c>
      <c r="H974" t="s">
        <v>58</v>
      </c>
      <c r="I974">
        <v>1552328</v>
      </c>
      <c r="J974">
        <v>10</v>
      </c>
      <c r="K974" s="1">
        <v>180.7</v>
      </c>
      <c r="L974" s="1">
        <v>75.94</v>
      </c>
      <c r="M974" s="1">
        <f>All_Data[[#This Row],[EUR Sales Amount]]-All_Data[[#This Row],[EUR Cost Amount]]</f>
        <v>104.75999999999999</v>
      </c>
      <c r="N974">
        <f>IF(All_Data[[#This Row],[Order Line Quantity]]&lt;0,1,0)</f>
        <v>0</v>
      </c>
      <c r="O974" s="1" t="str">
        <f>All_Data[[#This Row],[Tier2 Description]]&amp;All_Data[[#This Row],[Order No]]</f>
        <v>SHIRTS1552328</v>
      </c>
    </row>
    <row r="975" spans="1:15" x14ac:dyDescent="0.35">
      <c r="A975">
        <v>202001</v>
      </c>
      <c r="B975" t="str">
        <f>LEFT(All_Data[[#This Row],[Invoice (Year+Month)]],4)</f>
        <v>2020</v>
      </c>
      <c r="C975" t="str">
        <f>RIGHT(All_Data[[#This Row],[Invoice (Year+Month)]],2)</f>
        <v>01</v>
      </c>
      <c r="D975" t="s">
        <v>56</v>
      </c>
      <c r="E975">
        <v>3014199</v>
      </c>
      <c r="F975" t="s">
        <v>10</v>
      </c>
      <c r="G975" t="s">
        <v>32</v>
      </c>
      <c r="H975" t="s">
        <v>33</v>
      </c>
      <c r="I975">
        <v>1550117</v>
      </c>
      <c r="J975">
        <v>1200</v>
      </c>
      <c r="K975" s="1">
        <v>1176</v>
      </c>
      <c r="L975" s="1">
        <v>699.4</v>
      </c>
      <c r="M975" s="1">
        <f>All_Data[[#This Row],[EUR Sales Amount]]-All_Data[[#This Row],[EUR Cost Amount]]</f>
        <v>476.6</v>
      </c>
      <c r="N975">
        <f>IF(All_Data[[#This Row],[Order Line Quantity]]&lt;0,1,0)</f>
        <v>0</v>
      </c>
      <c r="O975" s="1" t="str">
        <f>All_Data[[#This Row],[Tier2 Description]]&amp;All_Data[[#This Row],[Order No]]</f>
        <v>SPORT BOTTLES1550117</v>
      </c>
    </row>
    <row r="976" spans="1:15" x14ac:dyDescent="0.35">
      <c r="A976">
        <v>202001</v>
      </c>
      <c r="B976" t="str">
        <f>LEFT(All_Data[[#This Row],[Invoice (Year+Month)]],4)</f>
        <v>2020</v>
      </c>
      <c r="C976" t="str">
        <f>RIGHT(All_Data[[#This Row],[Invoice (Year+Month)]],2)</f>
        <v>01</v>
      </c>
      <c r="D976" t="s">
        <v>56</v>
      </c>
      <c r="E976">
        <v>3014199</v>
      </c>
      <c r="F976" t="s">
        <v>10</v>
      </c>
      <c r="G976" t="s">
        <v>22</v>
      </c>
      <c r="H976" t="s">
        <v>23</v>
      </c>
      <c r="I976">
        <v>1553691</v>
      </c>
      <c r="J976">
        <v>22</v>
      </c>
      <c r="K976" s="1">
        <v>39.799999999999997</v>
      </c>
      <c r="L976" s="1">
        <v>99.66</v>
      </c>
      <c r="M976" s="1">
        <f>All_Data[[#This Row],[EUR Sales Amount]]-All_Data[[#This Row],[EUR Cost Amount]]</f>
        <v>-59.86</v>
      </c>
      <c r="N976">
        <f>IF(All_Data[[#This Row],[Order Line Quantity]]&lt;0,1,0)</f>
        <v>0</v>
      </c>
      <c r="O976" s="1" t="str">
        <f>All_Data[[#This Row],[Tier2 Description]]&amp;All_Data[[#This Row],[Order No]]</f>
        <v>CATALOGUES1553691</v>
      </c>
    </row>
    <row r="977" spans="1:15" x14ac:dyDescent="0.35">
      <c r="A977">
        <v>202001</v>
      </c>
      <c r="B977" t="str">
        <f>LEFT(All_Data[[#This Row],[Invoice (Year+Month)]],4)</f>
        <v>2020</v>
      </c>
      <c r="C977" t="str">
        <f>RIGHT(All_Data[[#This Row],[Invoice (Year+Month)]],2)</f>
        <v>01</v>
      </c>
      <c r="D977" t="s">
        <v>56</v>
      </c>
      <c r="E977">
        <v>3014199</v>
      </c>
      <c r="F977" t="s">
        <v>10</v>
      </c>
      <c r="G977" t="s">
        <v>22</v>
      </c>
      <c r="H977" t="s">
        <v>35</v>
      </c>
      <c r="I977">
        <v>1550117</v>
      </c>
      <c r="J977">
        <v>1204</v>
      </c>
      <c r="K977" s="1">
        <v>464</v>
      </c>
      <c r="L977" s="1">
        <v>54.36</v>
      </c>
      <c r="M977" s="1">
        <f>All_Data[[#This Row],[EUR Sales Amount]]-All_Data[[#This Row],[EUR Cost Amount]]</f>
        <v>409.64</v>
      </c>
      <c r="N977">
        <f>IF(All_Data[[#This Row],[Order Line Quantity]]&lt;0,1,0)</f>
        <v>0</v>
      </c>
      <c r="O977" s="1" t="str">
        <f>All_Data[[#This Row],[Tier2 Description]]&amp;All_Data[[#This Row],[Order No]]</f>
        <v>DECORATION CHARGES1550117</v>
      </c>
    </row>
    <row r="978" spans="1:15" x14ac:dyDescent="0.35">
      <c r="A978">
        <v>202001</v>
      </c>
      <c r="B978" t="str">
        <f>LEFT(All_Data[[#This Row],[Invoice (Year+Month)]],4)</f>
        <v>2020</v>
      </c>
      <c r="C978" t="str">
        <f>RIGHT(All_Data[[#This Row],[Invoice (Year+Month)]],2)</f>
        <v>01</v>
      </c>
      <c r="D978" t="s">
        <v>56</v>
      </c>
      <c r="E978">
        <v>3014201</v>
      </c>
      <c r="F978" t="s">
        <v>17</v>
      </c>
      <c r="G978" t="s">
        <v>11</v>
      </c>
      <c r="H978" t="s">
        <v>40</v>
      </c>
      <c r="I978">
        <v>1552883</v>
      </c>
      <c r="J978">
        <v>3000</v>
      </c>
      <c r="K978" s="1">
        <v>1500</v>
      </c>
      <c r="L978" s="1">
        <v>1051.6600000000001</v>
      </c>
      <c r="M978" s="1">
        <f>All_Data[[#This Row],[EUR Sales Amount]]-All_Data[[#This Row],[EUR Cost Amount]]</f>
        <v>448.33999999999992</v>
      </c>
      <c r="N978">
        <f>IF(All_Data[[#This Row],[Order Line Quantity]]&lt;0,1,0)</f>
        <v>0</v>
      </c>
      <c r="O978" s="1" t="str">
        <f>All_Data[[#This Row],[Tier2 Description]]&amp;All_Data[[#This Row],[Order No]]</f>
        <v>TOTES1552883</v>
      </c>
    </row>
    <row r="979" spans="1:15" x14ac:dyDescent="0.35">
      <c r="A979">
        <v>202001</v>
      </c>
      <c r="B979" t="str">
        <f>LEFT(All_Data[[#This Row],[Invoice (Year+Month)]],4)</f>
        <v>2020</v>
      </c>
      <c r="C979" t="str">
        <f>RIGHT(All_Data[[#This Row],[Invoice (Year+Month)]],2)</f>
        <v>01</v>
      </c>
      <c r="D979" t="s">
        <v>56</v>
      </c>
      <c r="E979">
        <v>3014201</v>
      </c>
      <c r="F979" t="s">
        <v>17</v>
      </c>
      <c r="G979" t="s">
        <v>13</v>
      </c>
      <c r="H979" t="s">
        <v>37</v>
      </c>
      <c r="I979">
        <v>1550503</v>
      </c>
      <c r="J979">
        <v>1000</v>
      </c>
      <c r="K979" s="1">
        <v>1160</v>
      </c>
      <c r="L979" s="1">
        <v>861.12</v>
      </c>
      <c r="M979" s="1">
        <f>All_Data[[#This Row],[EUR Sales Amount]]-All_Data[[#This Row],[EUR Cost Amount]]</f>
        <v>298.88</v>
      </c>
      <c r="N979">
        <f>IF(All_Data[[#This Row],[Order Line Quantity]]&lt;0,1,0)</f>
        <v>0</v>
      </c>
      <c r="O979" s="1" t="str">
        <f>All_Data[[#This Row],[Tier2 Description]]&amp;All_Data[[#This Row],[Order No]]</f>
        <v>GENERAL1550503</v>
      </c>
    </row>
    <row r="980" spans="1:15" x14ac:dyDescent="0.35">
      <c r="A980">
        <v>202001</v>
      </c>
      <c r="B980" t="str">
        <f>LEFT(All_Data[[#This Row],[Invoice (Year+Month)]],4)</f>
        <v>2020</v>
      </c>
      <c r="C980" t="str">
        <f>RIGHT(All_Data[[#This Row],[Invoice (Year+Month)]],2)</f>
        <v>01</v>
      </c>
      <c r="D980" t="s">
        <v>56</v>
      </c>
      <c r="E980">
        <v>3014201</v>
      </c>
      <c r="F980" t="s">
        <v>17</v>
      </c>
      <c r="G980" t="s">
        <v>13</v>
      </c>
      <c r="H980" t="s">
        <v>15</v>
      </c>
      <c r="I980">
        <v>1555109</v>
      </c>
      <c r="J980">
        <v>40</v>
      </c>
      <c r="K980" s="1">
        <v>100.8</v>
      </c>
      <c r="L980" s="1">
        <v>57.48</v>
      </c>
      <c r="M980" s="1">
        <f>All_Data[[#This Row],[EUR Sales Amount]]-All_Data[[#This Row],[EUR Cost Amount]]</f>
        <v>43.32</v>
      </c>
      <c r="N980">
        <f>IF(All_Data[[#This Row],[Order Line Quantity]]&lt;0,1,0)</f>
        <v>0</v>
      </c>
      <c r="O980" s="1" t="str">
        <f>All_Data[[#This Row],[Tier2 Description]]&amp;All_Data[[#This Row],[Order No]]</f>
        <v>UMBRELLAS1555109</v>
      </c>
    </row>
    <row r="981" spans="1:15" x14ac:dyDescent="0.35">
      <c r="A981">
        <v>202001</v>
      </c>
      <c r="B981" t="str">
        <f>LEFT(All_Data[[#This Row],[Invoice (Year+Month)]],4)</f>
        <v>2020</v>
      </c>
      <c r="C981" t="str">
        <f>RIGHT(All_Data[[#This Row],[Invoice (Year+Month)]],2)</f>
        <v>01</v>
      </c>
      <c r="D981" t="s">
        <v>56</v>
      </c>
      <c r="E981">
        <v>3014201</v>
      </c>
      <c r="F981" t="s">
        <v>17</v>
      </c>
      <c r="G981" t="s">
        <v>22</v>
      </c>
      <c r="H981" t="s">
        <v>35</v>
      </c>
      <c r="I981">
        <v>1552883</v>
      </c>
      <c r="J981">
        <v>6004</v>
      </c>
      <c r="K981" s="1">
        <v>1340</v>
      </c>
      <c r="L981" s="1">
        <v>327.16000000000003</v>
      </c>
      <c r="M981" s="1">
        <f>All_Data[[#This Row],[EUR Sales Amount]]-All_Data[[#This Row],[EUR Cost Amount]]</f>
        <v>1012.8399999999999</v>
      </c>
      <c r="N981">
        <f>IF(All_Data[[#This Row],[Order Line Quantity]]&lt;0,1,0)</f>
        <v>0</v>
      </c>
      <c r="O981" s="1" t="str">
        <f>All_Data[[#This Row],[Tier2 Description]]&amp;All_Data[[#This Row],[Order No]]</f>
        <v>DECORATION CHARGES1552883</v>
      </c>
    </row>
    <row r="982" spans="1:15" x14ac:dyDescent="0.35">
      <c r="A982">
        <v>202001</v>
      </c>
      <c r="B982" t="str">
        <f>LEFT(All_Data[[#This Row],[Invoice (Year+Month)]],4)</f>
        <v>2020</v>
      </c>
      <c r="C982" t="str">
        <f>RIGHT(All_Data[[#This Row],[Invoice (Year+Month)]],2)</f>
        <v>01</v>
      </c>
      <c r="D982" t="s">
        <v>56</v>
      </c>
      <c r="E982">
        <v>3014202</v>
      </c>
      <c r="F982" t="s">
        <v>17</v>
      </c>
      <c r="G982" t="s">
        <v>13</v>
      </c>
      <c r="H982" t="s">
        <v>34</v>
      </c>
      <c r="I982">
        <v>1554006</v>
      </c>
      <c r="J982">
        <v>2</v>
      </c>
      <c r="K982" s="1">
        <v>59.22</v>
      </c>
      <c r="L982" s="1">
        <v>49.56</v>
      </c>
      <c r="M982" s="1">
        <f>All_Data[[#This Row],[EUR Sales Amount]]-All_Data[[#This Row],[EUR Cost Amount]]</f>
        <v>9.6599999999999966</v>
      </c>
      <c r="N982">
        <f>IF(All_Data[[#This Row],[Order Line Quantity]]&lt;0,1,0)</f>
        <v>0</v>
      </c>
      <c r="O982" s="1" t="str">
        <f>All_Data[[#This Row],[Tier2 Description]]&amp;All_Data[[#This Row],[Order No]]</f>
        <v>STATIONERY1554006</v>
      </c>
    </row>
    <row r="983" spans="1:15" x14ac:dyDescent="0.35">
      <c r="A983">
        <v>202001</v>
      </c>
      <c r="B983" t="str">
        <f>LEFT(All_Data[[#This Row],[Invoice (Year+Month)]],4)</f>
        <v>2020</v>
      </c>
      <c r="C983" t="str">
        <f>RIGHT(All_Data[[#This Row],[Invoice (Year+Month)]],2)</f>
        <v>01</v>
      </c>
      <c r="D983" t="s">
        <v>56</v>
      </c>
      <c r="E983">
        <v>3014202</v>
      </c>
      <c r="F983" t="s">
        <v>17</v>
      </c>
      <c r="G983" t="s">
        <v>13</v>
      </c>
      <c r="H983" t="s">
        <v>16</v>
      </c>
      <c r="I983">
        <v>1554732</v>
      </c>
      <c r="J983">
        <v>400</v>
      </c>
      <c r="K983" s="1">
        <v>52</v>
      </c>
      <c r="L983" s="1">
        <v>33.28</v>
      </c>
      <c r="M983" s="1">
        <f>All_Data[[#This Row],[EUR Sales Amount]]-All_Data[[#This Row],[EUR Cost Amount]]</f>
        <v>18.72</v>
      </c>
      <c r="N983">
        <f>IF(All_Data[[#This Row],[Order Line Quantity]]&lt;0,1,0)</f>
        <v>0</v>
      </c>
      <c r="O983" s="1" t="str">
        <f>All_Data[[#This Row],[Tier2 Description]]&amp;All_Data[[#This Row],[Order No]]</f>
        <v>WRITING1554732</v>
      </c>
    </row>
    <row r="984" spans="1:15" x14ac:dyDescent="0.35">
      <c r="A984">
        <v>202001</v>
      </c>
      <c r="B984" t="str">
        <f>LEFT(All_Data[[#This Row],[Invoice (Year+Month)]],4)</f>
        <v>2020</v>
      </c>
      <c r="C984" t="str">
        <f>RIGHT(All_Data[[#This Row],[Invoice (Year+Month)]],2)</f>
        <v>01</v>
      </c>
      <c r="D984" t="s">
        <v>56</v>
      </c>
      <c r="E984">
        <v>3014202</v>
      </c>
      <c r="F984" t="s">
        <v>17</v>
      </c>
      <c r="G984" t="s">
        <v>26</v>
      </c>
      <c r="H984" t="s">
        <v>44</v>
      </c>
      <c r="I984">
        <v>1552062</v>
      </c>
      <c r="J984">
        <v>4200</v>
      </c>
      <c r="K984" s="1">
        <v>756</v>
      </c>
      <c r="L984" s="1">
        <v>456.96</v>
      </c>
      <c r="M984" s="1">
        <f>All_Data[[#This Row],[EUR Sales Amount]]-All_Data[[#This Row],[EUR Cost Amount]]</f>
        <v>299.04000000000002</v>
      </c>
      <c r="N984">
        <f>IF(All_Data[[#This Row],[Order Line Quantity]]&lt;0,1,0)</f>
        <v>0</v>
      </c>
      <c r="O984" s="1" t="str">
        <f>All_Data[[#This Row],[Tier2 Description]]&amp;All_Data[[#This Row],[Order No]]</f>
        <v>HBA1552062</v>
      </c>
    </row>
    <row r="985" spans="1:15" x14ac:dyDescent="0.35">
      <c r="A985">
        <v>202001</v>
      </c>
      <c r="B985" t="str">
        <f>LEFT(All_Data[[#This Row],[Invoice (Year+Month)]],4)</f>
        <v>2020</v>
      </c>
      <c r="C985" t="str">
        <f>RIGHT(All_Data[[#This Row],[Invoice (Year+Month)]],2)</f>
        <v>01</v>
      </c>
      <c r="D985" t="s">
        <v>56</v>
      </c>
      <c r="E985">
        <v>3014202</v>
      </c>
      <c r="F985" t="s">
        <v>17</v>
      </c>
      <c r="G985" t="s">
        <v>22</v>
      </c>
      <c r="H985" t="s">
        <v>35</v>
      </c>
      <c r="I985">
        <v>1552062</v>
      </c>
      <c r="J985">
        <v>4204</v>
      </c>
      <c r="K985" s="1">
        <v>836</v>
      </c>
      <c r="L985" s="1">
        <v>77.760000000000005</v>
      </c>
      <c r="M985" s="1">
        <f>All_Data[[#This Row],[EUR Sales Amount]]-All_Data[[#This Row],[EUR Cost Amount]]</f>
        <v>758.24</v>
      </c>
      <c r="N985">
        <f>IF(All_Data[[#This Row],[Order Line Quantity]]&lt;0,1,0)</f>
        <v>0</v>
      </c>
      <c r="O985" s="1" t="str">
        <f>All_Data[[#This Row],[Tier2 Description]]&amp;All_Data[[#This Row],[Order No]]</f>
        <v>DECORATION CHARGES1552062</v>
      </c>
    </row>
    <row r="986" spans="1:15" x14ac:dyDescent="0.35">
      <c r="A986">
        <v>202001</v>
      </c>
      <c r="B986" t="str">
        <f>LEFT(All_Data[[#This Row],[Invoice (Year+Month)]],4)</f>
        <v>2020</v>
      </c>
      <c r="C986" t="str">
        <f>RIGHT(All_Data[[#This Row],[Invoice (Year+Month)]],2)</f>
        <v>01</v>
      </c>
      <c r="D986" t="s">
        <v>56</v>
      </c>
      <c r="E986">
        <v>3014202</v>
      </c>
      <c r="F986" t="s">
        <v>17</v>
      </c>
      <c r="G986" t="s">
        <v>22</v>
      </c>
      <c r="H986" t="s">
        <v>35</v>
      </c>
      <c r="I986">
        <v>1554732</v>
      </c>
      <c r="J986">
        <v>404</v>
      </c>
      <c r="K986" s="1">
        <v>166</v>
      </c>
      <c r="L986" s="1">
        <v>27.02</v>
      </c>
      <c r="M986" s="1">
        <f>All_Data[[#This Row],[EUR Sales Amount]]-All_Data[[#This Row],[EUR Cost Amount]]</f>
        <v>138.97999999999999</v>
      </c>
      <c r="N986">
        <f>IF(All_Data[[#This Row],[Order Line Quantity]]&lt;0,1,0)</f>
        <v>0</v>
      </c>
      <c r="O986" s="1" t="str">
        <f>All_Data[[#This Row],[Tier2 Description]]&amp;All_Data[[#This Row],[Order No]]</f>
        <v>DECORATION CHARGES1554732</v>
      </c>
    </row>
    <row r="987" spans="1:15" x14ac:dyDescent="0.35">
      <c r="A987">
        <v>202001</v>
      </c>
      <c r="B987" t="str">
        <f>LEFT(All_Data[[#This Row],[Invoice (Year+Month)]],4)</f>
        <v>2020</v>
      </c>
      <c r="C987" t="str">
        <f>RIGHT(All_Data[[#This Row],[Invoice (Year+Month)]],2)</f>
        <v>01</v>
      </c>
      <c r="D987" t="s">
        <v>56</v>
      </c>
      <c r="E987">
        <v>3014202</v>
      </c>
      <c r="F987" t="s">
        <v>17</v>
      </c>
      <c r="G987" t="s">
        <v>29</v>
      </c>
      <c r="H987" t="s">
        <v>30</v>
      </c>
      <c r="I987">
        <v>1554006</v>
      </c>
      <c r="J987">
        <v>2</v>
      </c>
      <c r="K987" s="1">
        <v>32.119999999999997</v>
      </c>
      <c r="L987" s="1">
        <v>28.16</v>
      </c>
      <c r="M987" s="1">
        <f>All_Data[[#This Row],[EUR Sales Amount]]-All_Data[[#This Row],[EUR Cost Amount]]</f>
        <v>3.9599999999999973</v>
      </c>
      <c r="N987">
        <f>IF(All_Data[[#This Row],[Order Line Quantity]]&lt;0,1,0)</f>
        <v>0</v>
      </c>
      <c r="O987" s="1" t="str">
        <f>All_Data[[#This Row],[Tier2 Description]]&amp;All_Data[[#This Row],[Order No]]</f>
        <v>AUDIO1554006</v>
      </c>
    </row>
    <row r="988" spans="1:15" x14ac:dyDescent="0.35">
      <c r="A988">
        <v>202001</v>
      </c>
      <c r="B988" t="str">
        <f>LEFT(All_Data[[#This Row],[Invoice (Year+Month)]],4)</f>
        <v>2020</v>
      </c>
      <c r="C988" t="str">
        <f>RIGHT(All_Data[[#This Row],[Invoice (Year+Month)]],2)</f>
        <v>01</v>
      </c>
      <c r="D988" t="s">
        <v>56</v>
      </c>
      <c r="E988">
        <v>3014202</v>
      </c>
      <c r="F988" t="s">
        <v>17</v>
      </c>
      <c r="G988" t="s">
        <v>29</v>
      </c>
      <c r="H988" t="s">
        <v>31</v>
      </c>
      <c r="I988">
        <v>1554006</v>
      </c>
      <c r="J988">
        <v>4</v>
      </c>
      <c r="K988" s="1">
        <v>57.8</v>
      </c>
      <c r="L988" s="1">
        <v>49.64</v>
      </c>
      <c r="M988" s="1">
        <f>All_Data[[#This Row],[EUR Sales Amount]]-All_Data[[#This Row],[EUR Cost Amount]]</f>
        <v>8.1599999999999966</v>
      </c>
      <c r="N988">
        <f>IF(All_Data[[#This Row],[Order Line Quantity]]&lt;0,1,0)</f>
        <v>0</v>
      </c>
      <c r="O988" s="1" t="str">
        <f>All_Data[[#This Row],[Tier2 Description]]&amp;All_Data[[#This Row],[Order No]]</f>
        <v>POWER1554006</v>
      </c>
    </row>
    <row r="989" spans="1:15" x14ac:dyDescent="0.35">
      <c r="A989">
        <v>202001</v>
      </c>
      <c r="B989" t="str">
        <f>LEFT(All_Data[[#This Row],[Invoice (Year+Month)]],4)</f>
        <v>2020</v>
      </c>
      <c r="C989" t="str">
        <f>RIGHT(All_Data[[#This Row],[Invoice (Year+Month)]],2)</f>
        <v>01</v>
      </c>
      <c r="D989" t="s">
        <v>56</v>
      </c>
      <c r="E989">
        <v>3014206</v>
      </c>
      <c r="F989" t="s">
        <v>10</v>
      </c>
      <c r="G989" t="s">
        <v>13</v>
      </c>
      <c r="H989" t="s">
        <v>34</v>
      </c>
      <c r="I989">
        <v>1554193</v>
      </c>
      <c r="J989">
        <v>122</v>
      </c>
      <c r="K989" s="1">
        <v>218.38</v>
      </c>
      <c r="L989" s="1">
        <v>91.92</v>
      </c>
      <c r="M989" s="1">
        <f>All_Data[[#This Row],[EUR Sales Amount]]-All_Data[[#This Row],[EUR Cost Amount]]</f>
        <v>126.46</v>
      </c>
      <c r="N989">
        <f>IF(All_Data[[#This Row],[Order Line Quantity]]&lt;0,1,0)</f>
        <v>0</v>
      </c>
      <c r="O989" s="1" t="str">
        <f>All_Data[[#This Row],[Tier2 Description]]&amp;All_Data[[#This Row],[Order No]]</f>
        <v>STATIONERY1554193</v>
      </c>
    </row>
    <row r="990" spans="1:15" x14ac:dyDescent="0.35">
      <c r="A990">
        <v>202001</v>
      </c>
      <c r="B990" t="str">
        <f>LEFT(All_Data[[#This Row],[Invoice (Year+Month)]],4)</f>
        <v>2020</v>
      </c>
      <c r="C990" t="str">
        <f>RIGHT(All_Data[[#This Row],[Invoice (Year+Month)]],2)</f>
        <v>01</v>
      </c>
      <c r="D990" t="s">
        <v>56</v>
      </c>
      <c r="E990">
        <v>3014206</v>
      </c>
      <c r="F990" t="s">
        <v>10</v>
      </c>
      <c r="G990" t="s">
        <v>13</v>
      </c>
      <c r="H990" t="s">
        <v>16</v>
      </c>
      <c r="I990">
        <v>1554193</v>
      </c>
      <c r="J990">
        <v>122</v>
      </c>
      <c r="K990" s="1">
        <v>29.28</v>
      </c>
      <c r="L990" s="1">
        <v>15.44</v>
      </c>
      <c r="M990" s="1">
        <f>All_Data[[#This Row],[EUR Sales Amount]]-All_Data[[#This Row],[EUR Cost Amount]]</f>
        <v>13.840000000000002</v>
      </c>
      <c r="N990">
        <f>IF(All_Data[[#This Row],[Order Line Quantity]]&lt;0,1,0)</f>
        <v>0</v>
      </c>
      <c r="O990" s="1" t="str">
        <f>All_Data[[#This Row],[Tier2 Description]]&amp;All_Data[[#This Row],[Order No]]</f>
        <v>WRITING1554193</v>
      </c>
    </row>
    <row r="991" spans="1:15" x14ac:dyDescent="0.35">
      <c r="A991">
        <v>202001</v>
      </c>
      <c r="B991" t="str">
        <f>LEFT(All_Data[[#This Row],[Invoice (Year+Month)]],4)</f>
        <v>2020</v>
      </c>
      <c r="C991" t="str">
        <f>RIGHT(All_Data[[#This Row],[Invoice (Year+Month)]],2)</f>
        <v>01</v>
      </c>
      <c r="D991" t="s">
        <v>56</v>
      </c>
      <c r="E991">
        <v>3014206</v>
      </c>
      <c r="F991" t="s">
        <v>10</v>
      </c>
      <c r="G991" t="s">
        <v>18</v>
      </c>
      <c r="H991" t="s">
        <v>20</v>
      </c>
      <c r="I991">
        <v>1553517</v>
      </c>
      <c r="J991">
        <v>44</v>
      </c>
      <c r="K991" s="1">
        <v>350.68</v>
      </c>
      <c r="L991" s="1">
        <v>153</v>
      </c>
      <c r="M991" s="1">
        <f>All_Data[[#This Row],[EUR Sales Amount]]-All_Data[[#This Row],[EUR Cost Amount]]</f>
        <v>197.68</v>
      </c>
      <c r="N991">
        <f>IF(All_Data[[#This Row],[Order Line Quantity]]&lt;0,1,0)</f>
        <v>0</v>
      </c>
      <c r="O991" s="1" t="str">
        <f>All_Data[[#This Row],[Tier2 Description]]&amp;All_Data[[#This Row],[Order No]]</f>
        <v>POLOS1553517</v>
      </c>
    </row>
    <row r="992" spans="1:15" x14ac:dyDescent="0.35">
      <c r="A992">
        <v>202001</v>
      </c>
      <c r="B992" t="str">
        <f>LEFT(All_Data[[#This Row],[Invoice (Year+Month)]],4)</f>
        <v>2020</v>
      </c>
      <c r="C992" t="str">
        <f>RIGHT(All_Data[[#This Row],[Invoice (Year+Month)]],2)</f>
        <v>01</v>
      </c>
      <c r="D992" t="s">
        <v>56</v>
      </c>
      <c r="E992">
        <v>3014211</v>
      </c>
      <c r="F992" t="s">
        <v>10</v>
      </c>
      <c r="G992" t="s">
        <v>13</v>
      </c>
      <c r="H992" t="s">
        <v>34</v>
      </c>
      <c r="I992">
        <v>1553025</v>
      </c>
      <c r="J992">
        <v>2</v>
      </c>
      <c r="K992" s="1">
        <v>15.1</v>
      </c>
      <c r="L992" s="1">
        <v>5.5</v>
      </c>
      <c r="M992" s="1">
        <f>All_Data[[#This Row],[EUR Sales Amount]]-All_Data[[#This Row],[EUR Cost Amount]]</f>
        <v>9.6</v>
      </c>
      <c r="N992">
        <f>IF(All_Data[[#This Row],[Order Line Quantity]]&lt;0,1,0)</f>
        <v>0</v>
      </c>
      <c r="O992" s="1" t="str">
        <f>All_Data[[#This Row],[Tier2 Description]]&amp;All_Data[[#This Row],[Order No]]</f>
        <v>STATIONERY1553025</v>
      </c>
    </row>
    <row r="993" spans="1:15" x14ac:dyDescent="0.35">
      <c r="A993">
        <v>202001</v>
      </c>
      <c r="B993" t="str">
        <f>LEFT(All_Data[[#This Row],[Invoice (Year+Month)]],4)</f>
        <v>2020</v>
      </c>
      <c r="C993" t="str">
        <f>RIGHT(All_Data[[#This Row],[Invoice (Year+Month)]],2)</f>
        <v>01</v>
      </c>
      <c r="D993" t="s">
        <v>56</v>
      </c>
      <c r="E993">
        <v>3014211</v>
      </c>
      <c r="F993" t="s">
        <v>10</v>
      </c>
      <c r="G993" t="s">
        <v>13</v>
      </c>
      <c r="H993" t="s">
        <v>16</v>
      </c>
      <c r="I993">
        <v>1553025</v>
      </c>
      <c r="J993">
        <v>4</v>
      </c>
      <c r="K993" s="1">
        <v>28.3</v>
      </c>
      <c r="L993" s="1">
        <v>15.02</v>
      </c>
      <c r="M993" s="1">
        <f>All_Data[[#This Row],[EUR Sales Amount]]-All_Data[[#This Row],[EUR Cost Amount]]</f>
        <v>13.280000000000001</v>
      </c>
      <c r="N993">
        <f>IF(All_Data[[#This Row],[Order Line Quantity]]&lt;0,1,0)</f>
        <v>0</v>
      </c>
      <c r="O993" s="1" t="str">
        <f>All_Data[[#This Row],[Tier2 Description]]&amp;All_Data[[#This Row],[Order No]]</f>
        <v>WRITING1553025</v>
      </c>
    </row>
    <row r="994" spans="1:15" x14ac:dyDescent="0.35">
      <c r="A994">
        <v>202001</v>
      </c>
      <c r="B994" t="str">
        <f>LEFT(All_Data[[#This Row],[Invoice (Year+Month)]],4)</f>
        <v>2020</v>
      </c>
      <c r="C994" t="str">
        <f>RIGHT(All_Data[[#This Row],[Invoice (Year+Month)]],2)</f>
        <v>01</v>
      </c>
      <c r="D994" t="s">
        <v>56</v>
      </c>
      <c r="E994">
        <v>3014215</v>
      </c>
      <c r="F994" t="s">
        <v>17</v>
      </c>
      <c r="G994" t="s">
        <v>48</v>
      </c>
      <c r="H994" t="s">
        <v>48</v>
      </c>
      <c r="I994">
        <v>1552824</v>
      </c>
      <c r="J994">
        <v>6</v>
      </c>
      <c r="K994" s="1">
        <v>5.0599999999999996</v>
      </c>
      <c r="L994" s="1">
        <v>2.74</v>
      </c>
      <c r="M994" s="1">
        <f>All_Data[[#This Row],[EUR Sales Amount]]-All_Data[[#This Row],[EUR Cost Amount]]</f>
        <v>2.3199999999999994</v>
      </c>
      <c r="N994">
        <f>IF(All_Data[[#This Row],[Order Line Quantity]]&lt;0,1,0)</f>
        <v>0</v>
      </c>
      <c r="O994" s="1" t="str">
        <f>All_Data[[#This Row],[Tier2 Description]]&amp;All_Data[[#This Row],[Order No]]</f>
        <v>HEADWEAR1552824</v>
      </c>
    </row>
    <row r="995" spans="1:15" x14ac:dyDescent="0.35">
      <c r="A995">
        <v>202001</v>
      </c>
      <c r="B995" t="str">
        <f>LEFT(All_Data[[#This Row],[Invoice (Year+Month)]],4)</f>
        <v>2020</v>
      </c>
      <c r="C995" t="str">
        <f>RIGHT(All_Data[[#This Row],[Invoice (Year+Month)]],2)</f>
        <v>01</v>
      </c>
      <c r="D995" t="s">
        <v>56</v>
      </c>
      <c r="E995">
        <v>3014215</v>
      </c>
      <c r="F995" t="s">
        <v>17</v>
      </c>
      <c r="G995" t="s">
        <v>48</v>
      </c>
      <c r="H995" t="s">
        <v>48</v>
      </c>
      <c r="I995">
        <v>1553783</v>
      </c>
      <c r="J995">
        <v>2</v>
      </c>
      <c r="K995" s="1">
        <v>1</v>
      </c>
      <c r="L995" s="1">
        <v>0.7</v>
      </c>
      <c r="M995" s="1">
        <f>All_Data[[#This Row],[EUR Sales Amount]]-All_Data[[#This Row],[EUR Cost Amount]]</f>
        <v>0.30000000000000004</v>
      </c>
      <c r="N995">
        <f>IF(All_Data[[#This Row],[Order Line Quantity]]&lt;0,1,0)</f>
        <v>0</v>
      </c>
      <c r="O995" s="1" t="str">
        <f>All_Data[[#This Row],[Tier2 Description]]&amp;All_Data[[#This Row],[Order No]]</f>
        <v>HEADWEAR1553783</v>
      </c>
    </row>
    <row r="996" spans="1:15" x14ac:dyDescent="0.35">
      <c r="A996">
        <v>202001</v>
      </c>
      <c r="B996" t="str">
        <f>LEFT(All_Data[[#This Row],[Invoice (Year+Month)]],4)</f>
        <v>2020</v>
      </c>
      <c r="C996" t="str">
        <f>RIGHT(All_Data[[#This Row],[Invoice (Year+Month)]],2)</f>
        <v>01</v>
      </c>
      <c r="D996" t="s">
        <v>56</v>
      </c>
      <c r="E996">
        <v>3014215</v>
      </c>
      <c r="F996" t="s">
        <v>17</v>
      </c>
      <c r="G996" t="s">
        <v>48</v>
      </c>
      <c r="H996" t="s">
        <v>48</v>
      </c>
      <c r="I996">
        <v>1554144</v>
      </c>
      <c r="J996">
        <v>450</v>
      </c>
      <c r="K996" s="1">
        <v>225</v>
      </c>
      <c r="L996" s="1">
        <v>155.26</v>
      </c>
      <c r="M996" s="1">
        <f>All_Data[[#This Row],[EUR Sales Amount]]-All_Data[[#This Row],[EUR Cost Amount]]</f>
        <v>69.740000000000009</v>
      </c>
      <c r="N996">
        <f>IF(All_Data[[#This Row],[Order Line Quantity]]&lt;0,1,0)</f>
        <v>0</v>
      </c>
      <c r="O996" s="1" t="str">
        <f>All_Data[[#This Row],[Tier2 Description]]&amp;All_Data[[#This Row],[Order No]]</f>
        <v>HEADWEAR1554144</v>
      </c>
    </row>
    <row r="997" spans="1:15" x14ac:dyDescent="0.35">
      <c r="A997">
        <v>202001</v>
      </c>
      <c r="B997" t="str">
        <f>LEFT(All_Data[[#This Row],[Invoice (Year+Month)]],4)</f>
        <v>2020</v>
      </c>
      <c r="C997" t="str">
        <f>RIGHT(All_Data[[#This Row],[Invoice (Year+Month)]],2)</f>
        <v>01</v>
      </c>
      <c r="D997" t="s">
        <v>56</v>
      </c>
      <c r="E997">
        <v>3014215</v>
      </c>
      <c r="F997" t="s">
        <v>17</v>
      </c>
      <c r="G997" t="s">
        <v>48</v>
      </c>
      <c r="H997" t="s">
        <v>48</v>
      </c>
      <c r="I997">
        <v>1554204</v>
      </c>
      <c r="J997">
        <v>26</v>
      </c>
      <c r="K997" s="1">
        <v>13</v>
      </c>
      <c r="L997" s="1">
        <v>9.94</v>
      </c>
      <c r="M997" s="1">
        <f>All_Data[[#This Row],[EUR Sales Amount]]-All_Data[[#This Row],[EUR Cost Amount]]</f>
        <v>3.0600000000000005</v>
      </c>
      <c r="N997">
        <f>IF(All_Data[[#This Row],[Order Line Quantity]]&lt;0,1,0)</f>
        <v>0</v>
      </c>
      <c r="O997" s="1" t="str">
        <f>All_Data[[#This Row],[Tier2 Description]]&amp;All_Data[[#This Row],[Order No]]</f>
        <v>HEADWEAR1554204</v>
      </c>
    </row>
    <row r="998" spans="1:15" x14ac:dyDescent="0.35">
      <c r="A998">
        <v>202001</v>
      </c>
      <c r="B998" t="str">
        <f>LEFT(All_Data[[#This Row],[Invoice (Year+Month)]],4)</f>
        <v>2020</v>
      </c>
      <c r="C998" t="str">
        <f>RIGHT(All_Data[[#This Row],[Invoice (Year+Month)]],2)</f>
        <v>01</v>
      </c>
      <c r="D998" t="s">
        <v>56</v>
      </c>
      <c r="E998">
        <v>3014215</v>
      </c>
      <c r="F998" t="s">
        <v>17</v>
      </c>
      <c r="G998" t="s">
        <v>13</v>
      </c>
      <c r="H998" t="s">
        <v>37</v>
      </c>
      <c r="I998">
        <v>1552703</v>
      </c>
      <c r="J998">
        <v>-400</v>
      </c>
      <c r="K998" s="1">
        <v>-244</v>
      </c>
      <c r="L998" s="1">
        <v>-142.91999999999999</v>
      </c>
      <c r="M998" s="1">
        <f>All_Data[[#This Row],[EUR Sales Amount]]-All_Data[[#This Row],[EUR Cost Amount]]</f>
        <v>-101.08000000000001</v>
      </c>
      <c r="N998">
        <f>IF(All_Data[[#This Row],[Order Line Quantity]]&lt;0,1,0)</f>
        <v>1</v>
      </c>
      <c r="O998" s="1" t="str">
        <f>All_Data[[#This Row],[Tier2 Description]]&amp;All_Data[[#This Row],[Order No]]</f>
        <v>GENERAL1552703</v>
      </c>
    </row>
    <row r="999" spans="1:15" x14ac:dyDescent="0.35">
      <c r="A999">
        <v>202001</v>
      </c>
      <c r="B999" t="str">
        <f>LEFT(All_Data[[#This Row],[Invoice (Year+Month)]],4)</f>
        <v>2020</v>
      </c>
      <c r="C999" t="str">
        <f>RIGHT(All_Data[[#This Row],[Invoice (Year+Month)]],2)</f>
        <v>01</v>
      </c>
      <c r="D999" t="s">
        <v>56</v>
      </c>
      <c r="E999">
        <v>3014215</v>
      </c>
      <c r="F999" t="s">
        <v>17</v>
      </c>
      <c r="G999" t="s">
        <v>18</v>
      </c>
      <c r="H999" t="s">
        <v>21</v>
      </c>
      <c r="I999">
        <v>1555073</v>
      </c>
      <c r="J999">
        <v>4</v>
      </c>
      <c r="K999" s="1">
        <v>20.059999999999999</v>
      </c>
      <c r="L999" s="1">
        <v>13.98</v>
      </c>
      <c r="M999" s="1">
        <f>All_Data[[#This Row],[EUR Sales Amount]]-All_Data[[#This Row],[EUR Cost Amount]]</f>
        <v>6.0799999999999983</v>
      </c>
      <c r="N999">
        <f>IF(All_Data[[#This Row],[Order Line Quantity]]&lt;0,1,0)</f>
        <v>0</v>
      </c>
      <c r="O999" s="1" t="str">
        <f>All_Data[[#This Row],[Tier2 Description]]&amp;All_Data[[#This Row],[Order No]]</f>
        <v>T-SHIRTS &amp; ACTIVE TOPS1555073</v>
      </c>
    </row>
    <row r="1000" spans="1:15" x14ac:dyDescent="0.35">
      <c r="A1000">
        <v>202001</v>
      </c>
      <c r="B1000" t="str">
        <f>LEFT(All_Data[[#This Row],[Invoice (Year+Month)]],4)</f>
        <v>2020</v>
      </c>
      <c r="C1000" t="str">
        <f>RIGHT(All_Data[[#This Row],[Invoice (Year+Month)]],2)</f>
        <v>01</v>
      </c>
      <c r="D1000" t="s">
        <v>56</v>
      </c>
      <c r="E1000">
        <v>3014215</v>
      </c>
      <c r="F1000" t="s">
        <v>17</v>
      </c>
      <c r="G1000" t="s">
        <v>36</v>
      </c>
      <c r="H1000" t="s">
        <v>36</v>
      </c>
      <c r="I1000">
        <v>1553499</v>
      </c>
      <c r="J1000">
        <v>800</v>
      </c>
      <c r="K1000" s="1">
        <v>1472</v>
      </c>
      <c r="L1000" s="1">
        <v>1068.24</v>
      </c>
      <c r="M1000" s="1">
        <f>All_Data[[#This Row],[EUR Sales Amount]]-All_Data[[#This Row],[EUR Cost Amount]]</f>
        <v>403.76</v>
      </c>
      <c r="N1000">
        <f>IF(All_Data[[#This Row],[Order Line Quantity]]&lt;0,1,0)</f>
        <v>0</v>
      </c>
      <c r="O1000" s="1" t="str">
        <f>All_Data[[#This Row],[Tier2 Description]]&amp;All_Data[[#This Row],[Order No]]</f>
        <v>MEMORY1553499</v>
      </c>
    </row>
    <row r="1001" spans="1:15" x14ac:dyDescent="0.35">
      <c r="A1001">
        <v>202001</v>
      </c>
      <c r="B1001" t="str">
        <f>LEFT(All_Data[[#This Row],[Invoice (Year+Month)]],4)</f>
        <v>2020</v>
      </c>
      <c r="C1001" t="str">
        <f>RIGHT(All_Data[[#This Row],[Invoice (Year+Month)]],2)</f>
        <v>01</v>
      </c>
      <c r="D1001" t="s">
        <v>56</v>
      </c>
      <c r="E1001">
        <v>3014215</v>
      </c>
      <c r="F1001" t="s">
        <v>17</v>
      </c>
      <c r="G1001" t="s">
        <v>22</v>
      </c>
      <c r="H1001" t="s">
        <v>23</v>
      </c>
      <c r="I1001">
        <v>1554769</v>
      </c>
      <c r="J1001">
        <v>400</v>
      </c>
      <c r="K1001" s="1">
        <v>796</v>
      </c>
      <c r="L1001" s="1">
        <v>1812</v>
      </c>
      <c r="M1001" s="1">
        <f>All_Data[[#This Row],[EUR Sales Amount]]-All_Data[[#This Row],[EUR Cost Amount]]</f>
        <v>-1016</v>
      </c>
      <c r="N1001">
        <f>IF(All_Data[[#This Row],[Order Line Quantity]]&lt;0,1,0)</f>
        <v>0</v>
      </c>
      <c r="O1001" s="1" t="str">
        <f>All_Data[[#This Row],[Tier2 Description]]&amp;All_Data[[#This Row],[Order No]]</f>
        <v>CATALOGUES1554769</v>
      </c>
    </row>
    <row r="1002" spans="1:15" x14ac:dyDescent="0.35">
      <c r="A1002">
        <v>202001</v>
      </c>
      <c r="B1002" t="str">
        <f>LEFT(All_Data[[#This Row],[Invoice (Year+Month)]],4)</f>
        <v>2020</v>
      </c>
      <c r="C1002" t="str">
        <f>RIGHT(All_Data[[#This Row],[Invoice (Year+Month)]],2)</f>
        <v>01</v>
      </c>
      <c r="D1002" t="s">
        <v>56</v>
      </c>
      <c r="E1002">
        <v>3014215</v>
      </c>
      <c r="F1002" t="s">
        <v>17</v>
      </c>
      <c r="G1002" t="s">
        <v>24</v>
      </c>
      <c r="H1002" t="s">
        <v>25</v>
      </c>
      <c r="I1002">
        <v>1552460</v>
      </c>
      <c r="J1002">
        <v>180</v>
      </c>
      <c r="K1002" s="1">
        <v>3598.2</v>
      </c>
      <c r="L1002" s="1">
        <v>1689.02</v>
      </c>
      <c r="M1002" s="1">
        <f>All_Data[[#This Row],[EUR Sales Amount]]-All_Data[[#This Row],[EUR Cost Amount]]</f>
        <v>1909.1799999999998</v>
      </c>
      <c r="N1002">
        <f>IF(All_Data[[#This Row],[Order Line Quantity]]&lt;0,1,0)</f>
        <v>0</v>
      </c>
      <c r="O1002" s="1" t="str">
        <f>All_Data[[#This Row],[Tier2 Description]]&amp;All_Data[[#This Row],[Order No]]</f>
        <v>JACKETS1552460</v>
      </c>
    </row>
    <row r="1003" spans="1:15" x14ac:dyDescent="0.35">
      <c r="A1003">
        <v>202001</v>
      </c>
      <c r="B1003" t="str">
        <f>LEFT(All_Data[[#This Row],[Invoice (Year+Month)]],4)</f>
        <v>2020</v>
      </c>
      <c r="C1003" t="str">
        <f>RIGHT(All_Data[[#This Row],[Invoice (Year+Month)]],2)</f>
        <v>01</v>
      </c>
      <c r="D1003" t="s">
        <v>56</v>
      </c>
      <c r="E1003">
        <v>3014215</v>
      </c>
      <c r="F1003" t="s">
        <v>17</v>
      </c>
      <c r="G1003" t="s">
        <v>57</v>
      </c>
      <c r="H1003" t="s">
        <v>59</v>
      </c>
      <c r="I1003">
        <v>1555016</v>
      </c>
      <c r="J1003">
        <v>3600</v>
      </c>
      <c r="K1003" s="1">
        <v>25020</v>
      </c>
      <c r="L1003" s="1">
        <v>19872</v>
      </c>
      <c r="M1003" s="1">
        <f>All_Data[[#This Row],[EUR Sales Amount]]-All_Data[[#This Row],[EUR Cost Amount]]</f>
        <v>5148</v>
      </c>
      <c r="N1003">
        <f>IF(All_Data[[#This Row],[Order Line Quantity]]&lt;0,1,0)</f>
        <v>0</v>
      </c>
      <c r="O1003" s="1" t="str">
        <f>All_Data[[#This Row],[Tier2 Description]]&amp;All_Data[[#This Row],[Order No]]</f>
        <v>ACCESSORIES1555016</v>
      </c>
    </row>
    <row r="1004" spans="1:15" x14ac:dyDescent="0.35">
      <c r="A1004">
        <v>202001</v>
      </c>
      <c r="B1004" t="str">
        <f>LEFT(All_Data[[#This Row],[Invoice (Year+Month)]],4)</f>
        <v>2020</v>
      </c>
      <c r="C1004" t="str">
        <f>RIGHT(All_Data[[#This Row],[Invoice (Year+Month)]],2)</f>
        <v>01</v>
      </c>
      <c r="D1004" t="s">
        <v>56</v>
      </c>
      <c r="E1004">
        <v>3014219</v>
      </c>
      <c r="F1004" t="s">
        <v>17</v>
      </c>
      <c r="G1004" t="s">
        <v>11</v>
      </c>
      <c r="H1004" t="s">
        <v>38</v>
      </c>
      <c r="I1004">
        <v>1553861</v>
      </c>
      <c r="J1004">
        <v>62</v>
      </c>
      <c r="K1004" s="1">
        <v>1540.08</v>
      </c>
      <c r="L1004" s="1">
        <v>602.79999999999995</v>
      </c>
      <c r="M1004" s="1">
        <f>All_Data[[#This Row],[EUR Sales Amount]]-All_Data[[#This Row],[EUR Cost Amount]]</f>
        <v>937.28</v>
      </c>
      <c r="N1004">
        <f>IF(All_Data[[#This Row],[Order Line Quantity]]&lt;0,1,0)</f>
        <v>0</v>
      </c>
      <c r="O1004" s="1" t="str">
        <f>All_Data[[#This Row],[Tier2 Description]]&amp;All_Data[[#This Row],[Order No]]</f>
        <v>BACKPACKS1553861</v>
      </c>
    </row>
    <row r="1005" spans="1:15" x14ac:dyDescent="0.35">
      <c r="A1005">
        <v>202001</v>
      </c>
      <c r="B1005" t="str">
        <f>LEFT(All_Data[[#This Row],[Invoice (Year+Month)]],4)</f>
        <v>2020</v>
      </c>
      <c r="C1005" t="str">
        <f>RIGHT(All_Data[[#This Row],[Invoice (Year+Month)]],2)</f>
        <v>01</v>
      </c>
      <c r="D1005" t="s">
        <v>56</v>
      </c>
      <c r="E1005">
        <v>3014219</v>
      </c>
      <c r="F1005" t="s">
        <v>17</v>
      </c>
      <c r="G1005" t="s">
        <v>32</v>
      </c>
      <c r="H1005" t="s">
        <v>33</v>
      </c>
      <c r="I1005">
        <v>1554829</v>
      </c>
      <c r="J1005">
        <v>14</v>
      </c>
      <c r="K1005" s="1">
        <v>89.66</v>
      </c>
      <c r="L1005" s="1">
        <v>36.9</v>
      </c>
      <c r="M1005" s="1">
        <f>All_Data[[#This Row],[EUR Sales Amount]]-All_Data[[#This Row],[EUR Cost Amount]]</f>
        <v>52.76</v>
      </c>
      <c r="N1005">
        <f>IF(All_Data[[#This Row],[Order Line Quantity]]&lt;0,1,0)</f>
        <v>0</v>
      </c>
      <c r="O1005" s="1" t="str">
        <f>All_Data[[#This Row],[Tier2 Description]]&amp;All_Data[[#This Row],[Order No]]</f>
        <v>SPORT BOTTLES1554829</v>
      </c>
    </row>
    <row r="1006" spans="1:15" x14ac:dyDescent="0.35">
      <c r="A1006">
        <v>202001</v>
      </c>
      <c r="B1006" t="str">
        <f>LEFT(All_Data[[#This Row],[Invoice (Year+Month)]],4)</f>
        <v>2020</v>
      </c>
      <c r="C1006" t="str">
        <f>RIGHT(All_Data[[#This Row],[Invoice (Year+Month)]],2)</f>
        <v>01</v>
      </c>
      <c r="D1006" t="s">
        <v>56</v>
      </c>
      <c r="E1006">
        <v>3014219</v>
      </c>
      <c r="F1006" t="s">
        <v>17</v>
      </c>
      <c r="G1006" t="s">
        <v>13</v>
      </c>
      <c r="H1006" t="s">
        <v>37</v>
      </c>
      <c r="I1006">
        <v>1552137</v>
      </c>
      <c r="J1006">
        <v>3000</v>
      </c>
      <c r="K1006" s="1">
        <v>2430</v>
      </c>
      <c r="L1006" s="1">
        <v>1416.66</v>
      </c>
      <c r="M1006" s="1">
        <f>All_Data[[#This Row],[EUR Sales Amount]]-All_Data[[#This Row],[EUR Cost Amount]]</f>
        <v>1013.3399999999999</v>
      </c>
      <c r="N1006">
        <f>IF(All_Data[[#This Row],[Order Line Quantity]]&lt;0,1,0)</f>
        <v>0</v>
      </c>
      <c r="O1006" s="1" t="str">
        <f>All_Data[[#This Row],[Tier2 Description]]&amp;All_Data[[#This Row],[Order No]]</f>
        <v>GENERAL1552137</v>
      </c>
    </row>
    <row r="1007" spans="1:15" x14ac:dyDescent="0.35">
      <c r="A1007">
        <v>202001</v>
      </c>
      <c r="B1007" t="str">
        <f>LEFT(All_Data[[#This Row],[Invoice (Year+Month)]],4)</f>
        <v>2020</v>
      </c>
      <c r="C1007" t="str">
        <f>RIGHT(All_Data[[#This Row],[Invoice (Year+Month)]],2)</f>
        <v>01</v>
      </c>
      <c r="D1007" t="s">
        <v>56</v>
      </c>
      <c r="E1007">
        <v>3014219</v>
      </c>
      <c r="F1007" t="s">
        <v>17</v>
      </c>
      <c r="G1007" t="s">
        <v>13</v>
      </c>
      <c r="H1007" t="s">
        <v>34</v>
      </c>
      <c r="I1007">
        <v>1553158</v>
      </c>
      <c r="J1007">
        <v>4854</v>
      </c>
      <c r="K1007" s="1">
        <v>8931.36</v>
      </c>
      <c r="L1007" s="1">
        <v>3897.26</v>
      </c>
      <c r="M1007" s="1">
        <f>All_Data[[#This Row],[EUR Sales Amount]]-All_Data[[#This Row],[EUR Cost Amount]]</f>
        <v>5034.1000000000004</v>
      </c>
      <c r="N1007">
        <f>IF(All_Data[[#This Row],[Order Line Quantity]]&lt;0,1,0)</f>
        <v>0</v>
      </c>
      <c r="O1007" s="1" t="str">
        <f>All_Data[[#This Row],[Tier2 Description]]&amp;All_Data[[#This Row],[Order No]]</f>
        <v>STATIONERY1553158</v>
      </c>
    </row>
    <row r="1008" spans="1:15" x14ac:dyDescent="0.35">
      <c r="A1008">
        <v>202001</v>
      </c>
      <c r="B1008" t="str">
        <f>LEFT(All_Data[[#This Row],[Invoice (Year+Month)]],4)</f>
        <v>2020</v>
      </c>
      <c r="C1008" t="str">
        <f>RIGHT(All_Data[[#This Row],[Invoice (Year+Month)]],2)</f>
        <v>01</v>
      </c>
      <c r="D1008" t="s">
        <v>56</v>
      </c>
      <c r="E1008">
        <v>3014219</v>
      </c>
      <c r="F1008" t="s">
        <v>17</v>
      </c>
      <c r="G1008" t="s">
        <v>22</v>
      </c>
      <c r="H1008" t="s">
        <v>23</v>
      </c>
      <c r="I1008">
        <v>1554770</v>
      </c>
      <c r="J1008">
        <v>200</v>
      </c>
      <c r="K1008" s="1">
        <v>398</v>
      </c>
      <c r="L1008" s="1">
        <v>906</v>
      </c>
      <c r="M1008" s="1">
        <f>All_Data[[#This Row],[EUR Sales Amount]]-All_Data[[#This Row],[EUR Cost Amount]]</f>
        <v>-508</v>
      </c>
      <c r="N1008">
        <f>IF(All_Data[[#This Row],[Order Line Quantity]]&lt;0,1,0)</f>
        <v>0</v>
      </c>
      <c r="O1008" s="1" t="str">
        <f>All_Data[[#This Row],[Tier2 Description]]&amp;All_Data[[#This Row],[Order No]]</f>
        <v>CATALOGUES1554770</v>
      </c>
    </row>
    <row r="1009" spans="1:15" x14ac:dyDescent="0.35">
      <c r="A1009">
        <v>202001</v>
      </c>
      <c r="B1009" t="str">
        <f>LEFT(All_Data[[#This Row],[Invoice (Year+Month)]],4)</f>
        <v>2020</v>
      </c>
      <c r="C1009" t="str">
        <f>RIGHT(All_Data[[#This Row],[Invoice (Year+Month)]],2)</f>
        <v>01</v>
      </c>
      <c r="D1009" t="s">
        <v>56</v>
      </c>
      <c r="E1009">
        <v>3014225</v>
      </c>
      <c r="F1009" t="s">
        <v>17</v>
      </c>
      <c r="G1009" t="s">
        <v>32</v>
      </c>
      <c r="H1009" t="s">
        <v>33</v>
      </c>
      <c r="I1009">
        <v>1553866</v>
      </c>
      <c r="J1009">
        <v>100</v>
      </c>
      <c r="K1009" s="1">
        <v>874</v>
      </c>
      <c r="L1009" s="1">
        <v>394.88</v>
      </c>
      <c r="M1009" s="1">
        <f>All_Data[[#This Row],[EUR Sales Amount]]-All_Data[[#This Row],[EUR Cost Amount]]</f>
        <v>479.12</v>
      </c>
      <c r="N1009">
        <f>IF(All_Data[[#This Row],[Order Line Quantity]]&lt;0,1,0)</f>
        <v>0</v>
      </c>
      <c r="O1009" s="1" t="str">
        <f>All_Data[[#This Row],[Tier2 Description]]&amp;All_Data[[#This Row],[Order No]]</f>
        <v>SPORT BOTTLES1553866</v>
      </c>
    </row>
    <row r="1010" spans="1:15" x14ac:dyDescent="0.35">
      <c r="A1010">
        <v>202001</v>
      </c>
      <c r="B1010" t="str">
        <f>LEFT(All_Data[[#This Row],[Invoice (Year+Month)]],4)</f>
        <v>2020</v>
      </c>
      <c r="C1010" t="str">
        <f>RIGHT(All_Data[[#This Row],[Invoice (Year+Month)]],2)</f>
        <v>01</v>
      </c>
      <c r="D1010" t="s">
        <v>56</v>
      </c>
      <c r="E1010">
        <v>3014225</v>
      </c>
      <c r="F1010" t="s">
        <v>17</v>
      </c>
      <c r="G1010" t="s">
        <v>13</v>
      </c>
      <c r="H1010" t="s">
        <v>15</v>
      </c>
      <c r="I1010">
        <v>1552464</v>
      </c>
      <c r="J1010">
        <v>580</v>
      </c>
      <c r="K1010" s="1">
        <v>1560.2</v>
      </c>
      <c r="L1010" s="1">
        <v>989.38</v>
      </c>
      <c r="M1010" s="1">
        <f>All_Data[[#This Row],[EUR Sales Amount]]-All_Data[[#This Row],[EUR Cost Amount]]</f>
        <v>570.82000000000005</v>
      </c>
      <c r="N1010">
        <f>IF(All_Data[[#This Row],[Order Line Quantity]]&lt;0,1,0)</f>
        <v>0</v>
      </c>
      <c r="O1010" s="1" t="str">
        <f>All_Data[[#This Row],[Tier2 Description]]&amp;All_Data[[#This Row],[Order No]]</f>
        <v>UMBRELLAS1552464</v>
      </c>
    </row>
    <row r="1011" spans="1:15" x14ac:dyDescent="0.35">
      <c r="A1011">
        <v>202001</v>
      </c>
      <c r="B1011" t="str">
        <f>LEFT(All_Data[[#This Row],[Invoice (Year+Month)]],4)</f>
        <v>2020</v>
      </c>
      <c r="C1011" t="str">
        <f>RIGHT(All_Data[[#This Row],[Invoice (Year+Month)]],2)</f>
        <v>01</v>
      </c>
      <c r="D1011" t="s">
        <v>56</v>
      </c>
      <c r="E1011">
        <v>3014225</v>
      </c>
      <c r="F1011" t="s">
        <v>17</v>
      </c>
      <c r="G1011" t="s">
        <v>22</v>
      </c>
      <c r="H1011" t="s">
        <v>35</v>
      </c>
      <c r="I1011">
        <v>1552464</v>
      </c>
      <c r="J1011">
        <v>2322</v>
      </c>
      <c r="K1011" s="1">
        <v>852</v>
      </c>
      <c r="L1011" s="1">
        <v>129.58000000000001</v>
      </c>
      <c r="M1011" s="1">
        <f>All_Data[[#This Row],[EUR Sales Amount]]-All_Data[[#This Row],[EUR Cost Amount]]</f>
        <v>722.42</v>
      </c>
      <c r="N1011">
        <f>IF(All_Data[[#This Row],[Order Line Quantity]]&lt;0,1,0)</f>
        <v>0</v>
      </c>
      <c r="O1011" s="1" t="str">
        <f>All_Data[[#This Row],[Tier2 Description]]&amp;All_Data[[#This Row],[Order No]]</f>
        <v>DECORATION CHARGES1552464</v>
      </c>
    </row>
    <row r="1012" spans="1:15" x14ac:dyDescent="0.35">
      <c r="A1012">
        <v>202001</v>
      </c>
      <c r="B1012" t="str">
        <f>LEFT(All_Data[[#This Row],[Invoice (Year+Month)]],4)</f>
        <v>2020</v>
      </c>
      <c r="C1012" t="str">
        <f>RIGHT(All_Data[[#This Row],[Invoice (Year+Month)]],2)</f>
        <v>01</v>
      </c>
      <c r="D1012" t="s">
        <v>56</v>
      </c>
      <c r="E1012">
        <v>3014225</v>
      </c>
      <c r="F1012" t="s">
        <v>17</v>
      </c>
      <c r="G1012" t="s">
        <v>22</v>
      </c>
      <c r="H1012" t="s">
        <v>35</v>
      </c>
      <c r="I1012">
        <v>1553866</v>
      </c>
      <c r="J1012">
        <v>102</v>
      </c>
      <c r="K1012" s="1">
        <v>97</v>
      </c>
      <c r="L1012" s="1">
        <v>1.44</v>
      </c>
      <c r="M1012" s="1">
        <f>All_Data[[#This Row],[EUR Sales Amount]]-All_Data[[#This Row],[EUR Cost Amount]]</f>
        <v>95.56</v>
      </c>
      <c r="N1012">
        <f>IF(All_Data[[#This Row],[Order Line Quantity]]&lt;0,1,0)</f>
        <v>0</v>
      </c>
      <c r="O1012" s="1" t="str">
        <f>All_Data[[#This Row],[Tier2 Description]]&amp;All_Data[[#This Row],[Order No]]</f>
        <v>DECORATION CHARGES1553866</v>
      </c>
    </row>
    <row r="1013" spans="1:15" x14ac:dyDescent="0.35">
      <c r="A1013">
        <v>202001</v>
      </c>
      <c r="B1013" t="str">
        <f>LEFT(All_Data[[#This Row],[Invoice (Year+Month)]],4)</f>
        <v>2020</v>
      </c>
      <c r="C1013" t="str">
        <f>RIGHT(All_Data[[#This Row],[Invoice (Year+Month)]],2)</f>
        <v>01</v>
      </c>
      <c r="D1013" t="s">
        <v>56</v>
      </c>
      <c r="E1013">
        <v>3014225</v>
      </c>
      <c r="F1013" t="s">
        <v>17</v>
      </c>
      <c r="G1013" t="s">
        <v>29</v>
      </c>
      <c r="H1013" t="s">
        <v>52</v>
      </c>
      <c r="I1013">
        <v>1554546</v>
      </c>
      <c r="J1013">
        <v>2</v>
      </c>
      <c r="K1013" s="1">
        <v>84.82</v>
      </c>
      <c r="L1013" s="1">
        <v>55.84</v>
      </c>
      <c r="M1013" s="1">
        <f>All_Data[[#This Row],[EUR Sales Amount]]-All_Data[[#This Row],[EUR Cost Amount]]</f>
        <v>28.97999999999999</v>
      </c>
      <c r="N1013">
        <f>IF(All_Data[[#This Row],[Order Line Quantity]]&lt;0,1,0)</f>
        <v>0</v>
      </c>
      <c r="O1013" s="1" t="str">
        <f>All_Data[[#This Row],[Tier2 Description]]&amp;All_Data[[#This Row],[Order No]]</f>
        <v>GENERAL TECH1554546</v>
      </c>
    </row>
    <row r="1014" spans="1:15" x14ac:dyDescent="0.35">
      <c r="A1014">
        <v>202001</v>
      </c>
      <c r="B1014" t="str">
        <f>LEFT(All_Data[[#This Row],[Invoice (Year+Month)]],4)</f>
        <v>2020</v>
      </c>
      <c r="C1014" t="str">
        <f>RIGHT(All_Data[[#This Row],[Invoice (Year+Month)]],2)</f>
        <v>01</v>
      </c>
      <c r="D1014" t="s">
        <v>56</v>
      </c>
      <c r="E1014">
        <v>3014227</v>
      </c>
      <c r="F1014" t="s">
        <v>10</v>
      </c>
      <c r="G1014" t="s">
        <v>13</v>
      </c>
      <c r="H1014" t="s">
        <v>37</v>
      </c>
      <c r="I1014">
        <v>1552848</v>
      </c>
      <c r="J1014">
        <v>10000</v>
      </c>
      <c r="K1014" s="1">
        <v>2900</v>
      </c>
      <c r="L1014" s="1">
        <v>2700</v>
      </c>
      <c r="M1014" s="1">
        <f>All_Data[[#This Row],[EUR Sales Amount]]-All_Data[[#This Row],[EUR Cost Amount]]</f>
        <v>200</v>
      </c>
      <c r="N1014">
        <f>IF(All_Data[[#This Row],[Order Line Quantity]]&lt;0,1,0)</f>
        <v>0</v>
      </c>
      <c r="O1014" s="1" t="str">
        <f>All_Data[[#This Row],[Tier2 Description]]&amp;All_Data[[#This Row],[Order No]]</f>
        <v>GENERAL1552848</v>
      </c>
    </row>
    <row r="1015" spans="1:15" x14ac:dyDescent="0.35">
      <c r="A1015">
        <v>202001</v>
      </c>
      <c r="B1015" t="str">
        <f>LEFT(All_Data[[#This Row],[Invoice (Year+Month)]],4)</f>
        <v>2020</v>
      </c>
      <c r="C1015" t="str">
        <f>RIGHT(All_Data[[#This Row],[Invoice (Year+Month)]],2)</f>
        <v>01</v>
      </c>
      <c r="D1015" t="s">
        <v>56</v>
      </c>
      <c r="E1015">
        <v>3014231</v>
      </c>
      <c r="F1015" t="s">
        <v>17</v>
      </c>
      <c r="G1015" t="s">
        <v>48</v>
      </c>
      <c r="H1015" t="s">
        <v>48</v>
      </c>
      <c r="I1015">
        <v>1554533</v>
      </c>
      <c r="J1015">
        <v>2</v>
      </c>
      <c r="K1015" s="1">
        <v>9.98</v>
      </c>
      <c r="L1015" s="1">
        <v>7.68</v>
      </c>
      <c r="M1015" s="1">
        <f>All_Data[[#This Row],[EUR Sales Amount]]-All_Data[[#This Row],[EUR Cost Amount]]</f>
        <v>2.3000000000000007</v>
      </c>
      <c r="N1015">
        <f>IF(All_Data[[#This Row],[Order Line Quantity]]&lt;0,1,0)</f>
        <v>0</v>
      </c>
      <c r="O1015" s="1" t="str">
        <f>All_Data[[#This Row],[Tier2 Description]]&amp;All_Data[[#This Row],[Order No]]</f>
        <v>HEADWEAR1554533</v>
      </c>
    </row>
    <row r="1016" spans="1:15" x14ac:dyDescent="0.35">
      <c r="A1016">
        <v>202001</v>
      </c>
      <c r="B1016" t="str">
        <f>LEFT(All_Data[[#This Row],[Invoice (Year+Month)]],4)</f>
        <v>2020</v>
      </c>
      <c r="C1016" t="str">
        <f>RIGHT(All_Data[[#This Row],[Invoice (Year+Month)]],2)</f>
        <v>01</v>
      </c>
      <c r="D1016" t="s">
        <v>56</v>
      </c>
      <c r="E1016">
        <v>3014231</v>
      </c>
      <c r="F1016" t="s">
        <v>17</v>
      </c>
      <c r="G1016" t="s">
        <v>18</v>
      </c>
      <c r="H1016" t="s">
        <v>19</v>
      </c>
      <c r="I1016">
        <v>1554533</v>
      </c>
      <c r="J1016">
        <v>6</v>
      </c>
      <c r="K1016" s="1">
        <v>88.38</v>
      </c>
      <c r="L1016" s="1">
        <v>76.540000000000006</v>
      </c>
      <c r="M1016" s="1">
        <f>All_Data[[#This Row],[EUR Sales Amount]]-All_Data[[#This Row],[EUR Cost Amount]]</f>
        <v>11.839999999999989</v>
      </c>
      <c r="N1016">
        <f>IF(All_Data[[#This Row],[Order Line Quantity]]&lt;0,1,0)</f>
        <v>0</v>
      </c>
      <c r="O1016" s="1" t="str">
        <f>All_Data[[#This Row],[Tier2 Description]]&amp;All_Data[[#This Row],[Order No]]</f>
        <v>FLEECE &amp; KNITS1554533</v>
      </c>
    </row>
    <row r="1017" spans="1:15" x14ac:dyDescent="0.35">
      <c r="A1017">
        <v>202001</v>
      </c>
      <c r="B1017" t="str">
        <f>LEFT(All_Data[[#This Row],[Invoice (Year+Month)]],4)</f>
        <v>2020</v>
      </c>
      <c r="C1017" t="str">
        <f>RIGHT(All_Data[[#This Row],[Invoice (Year+Month)]],2)</f>
        <v>01</v>
      </c>
      <c r="D1017" t="s">
        <v>56</v>
      </c>
      <c r="E1017">
        <v>3014231</v>
      </c>
      <c r="F1017" t="s">
        <v>17</v>
      </c>
      <c r="G1017" t="s">
        <v>18</v>
      </c>
      <c r="H1017" t="s">
        <v>20</v>
      </c>
      <c r="I1017">
        <v>1554352</v>
      </c>
      <c r="J1017">
        <v>100</v>
      </c>
      <c r="K1017" s="1">
        <v>689</v>
      </c>
      <c r="L1017" s="1">
        <v>331.18</v>
      </c>
      <c r="M1017" s="1">
        <f>All_Data[[#This Row],[EUR Sales Amount]]-All_Data[[#This Row],[EUR Cost Amount]]</f>
        <v>357.82</v>
      </c>
      <c r="N1017">
        <f>IF(All_Data[[#This Row],[Order Line Quantity]]&lt;0,1,0)</f>
        <v>0</v>
      </c>
      <c r="O1017" s="1" t="str">
        <f>All_Data[[#This Row],[Tier2 Description]]&amp;All_Data[[#This Row],[Order No]]</f>
        <v>POLOS1554352</v>
      </c>
    </row>
    <row r="1018" spans="1:15" x14ac:dyDescent="0.35">
      <c r="A1018">
        <v>202001</v>
      </c>
      <c r="B1018" t="str">
        <f>LEFT(All_Data[[#This Row],[Invoice (Year+Month)]],4)</f>
        <v>2020</v>
      </c>
      <c r="C1018" t="str">
        <f>RIGHT(All_Data[[#This Row],[Invoice (Year+Month)]],2)</f>
        <v>01</v>
      </c>
      <c r="D1018" t="s">
        <v>56</v>
      </c>
      <c r="E1018">
        <v>3014231</v>
      </c>
      <c r="F1018" t="s">
        <v>17</v>
      </c>
      <c r="G1018" t="s">
        <v>22</v>
      </c>
      <c r="H1018" t="s">
        <v>23</v>
      </c>
      <c r="I1018">
        <v>1554118</v>
      </c>
      <c r="J1018">
        <v>102</v>
      </c>
      <c r="K1018" s="1">
        <v>199</v>
      </c>
      <c r="L1018" s="1">
        <v>467.7</v>
      </c>
      <c r="M1018" s="1">
        <f>All_Data[[#This Row],[EUR Sales Amount]]-All_Data[[#This Row],[EUR Cost Amount]]</f>
        <v>-268.7</v>
      </c>
      <c r="N1018">
        <f>IF(All_Data[[#This Row],[Order Line Quantity]]&lt;0,1,0)</f>
        <v>0</v>
      </c>
      <c r="O1018" s="1" t="str">
        <f>All_Data[[#This Row],[Tier2 Description]]&amp;All_Data[[#This Row],[Order No]]</f>
        <v>CATALOGUES1554118</v>
      </c>
    </row>
    <row r="1019" spans="1:15" x14ac:dyDescent="0.35">
      <c r="A1019">
        <v>202001</v>
      </c>
      <c r="B1019" t="str">
        <f>LEFT(All_Data[[#This Row],[Invoice (Year+Month)]],4)</f>
        <v>2020</v>
      </c>
      <c r="C1019" t="str">
        <f>RIGHT(All_Data[[#This Row],[Invoice (Year+Month)]],2)</f>
        <v>01</v>
      </c>
      <c r="D1019" t="s">
        <v>56</v>
      </c>
      <c r="E1019">
        <v>3014231</v>
      </c>
      <c r="F1019" t="s">
        <v>17</v>
      </c>
      <c r="G1019" t="s">
        <v>24</v>
      </c>
      <c r="H1019" t="s">
        <v>25</v>
      </c>
      <c r="I1019">
        <v>1554533</v>
      </c>
      <c r="J1019">
        <v>16</v>
      </c>
      <c r="K1019" s="1">
        <v>523.9</v>
      </c>
      <c r="L1019" s="1">
        <v>400.84</v>
      </c>
      <c r="M1019" s="1">
        <f>All_Data[[#This Row],[EUR Sales Amount]]-All_Data[[#This Row],[EUR Cost Amount]]</f>
        <v>123.06</v>
      </c>
      <c r="N1019">
        <f>IF(All_Data[[#This Row],[Order Line Quantity]]&lt;0,1,0)</f>
        <v>0</v>
      </c>
      <c r="O1019" s="1" t="str">
        <f>All_Data[[#This Row],[Tier2 Description]]&amp;All_Data[[#This Row],[Order No]]</f>
        <v>JACKETS1554533</v>
      </c>
    </row>
    <row r="1020" spans="1:15" x14ac:dyDescent="0.35">
      <c r="A1020">
        <v>202001</v>
      </c>
      <c r="B1020" t="str">
        <f>LEFT(All_Data[[#This Row],[Invoice (Year+Month)]],4)</f>
        <v>2020</v>
      </c>
      <c r="C1020" t="str">
        <f>RIGHT(All_Data[[#This Row],[Invoice (Year+Month)]],2)</f>
        <v>01</v>
      </c>
      <c r="D1020" t="s">
        <v>56</v>
      </c>
      <c r="E1020">
        <v>3014231</v>
      </c>
      <c r="F1020" t="s">
        <v>17</v>
      </c>
      <c r="G1020" t="s">
        <v>57</v>
      </c>
      <c r="H1020" t="s">
        <v>58</v>
      </c>
      <c r="I1020">
        <v>1554533</v>
      </c>
      <c r="J1020">
        <v>2</v>
      </c>
      <c r="K1020" s="1">
        <v>21.98</v>
      </c>
      <c r="L1020" s="1">
        <v>14.2</v>
      </c>
      <c r="M1020" s="1">
        <f>All_Data[[#This Row],[EUR Sales Amount]]-All_Data[[#This Row],[EUR Cost Amount]]</f>
        <v>7.7800000000000011</v>
      </c>
      <c r="N1020">
        <f>IF(All_Data[[#This Row],[Order Line Quantity]]&lt;0,1,0)</f>
        <v>0</v>
      </c>
      <c r="O1020" s="1" t="str">
        <f>All_Data[[#This Row],[Tier2 Description]]&amp;All_Data[[#This Row],[Order No]]</f>
        <v>SHIRTS1554533</v>
      </c>
    </row>
    <row r="1021" spans="1:15" x14ac:dyDescent="0.35">
      <c r="A1021">
        <v>202001</v>
      </c>
      <c r="B1021" t="str">
        <f>LEFT(All_Data[[#This Row],[Invoice (Year+Month)]],4)</f>
        <v>2020</v>
      </c>
      <c r="C1021" t="str">
        <f>RIGHT(All_Data[[#This Row],[Invoice (Year+Month)]],2)</f>
        <v>01</v>
      </c>
      <c r="D1021" t="s">
        <v>56</v>
      </c>
      <c r="E1021">
        <v>3014240</v>
      </c>
      <c r="F1021" t="s">
        <v>10</v>
      </c>
      <c r="G1021" t="s">
        <v>13</v>
      </c>
      <c r="H1021" t="s">
        <v>14</v>
      </c>
      <c r="I1021">
        <v>1554520</v>
      </c>
      <c r="J1021">
        <v>2</v>
      </c>
      <c r="K1021" s="1">
        <v>4.18</v>
      </c>
      <c r="L1021" s="1">
        <v>0.84</v>
      </c>
      <c r="M1021" s="1">
        <f>All_Data[[#This Row],[EUR Sales Amount]]-All_Data[[#This Row],[EUR Cost Amount]]</f>
        <v>3.34</v>
      </c>
      <c r="N1021">
        <f>IF(All_Data[[#This Row],[Order Line Quantity]]&lt;0,1,0)</f>
        <v>0</v>
      </c>
      <c r="O1021" s="1" t="str">
        <f>All_Data[[#This Row],[Tier2 Description]]&amp;All_Data[[#This Row],[Order No]]</f>
        <v>DESKTOP1554520</v>
      </c>
    </row>
    <row r="1022" spans="1:15" x14ac:dyDescent="0.35">
      <c r="A1022">
        <v>202001</v>
      </c>
      <c r="B1022" t="str">
        <f>LEFT(All_Data[[#This Row],[Invoice (Year+Month)]],4)</f>
        <v>2020</v>
      </c>
      <c r="C1022" t="str">
        <f>RIGHT(All_Data[[#This Row],[Invoice (Year+Month)]],2)</f>
        <v>01</v>
      </c>
      <c r="D1022" t="s">
        <v>56</v>
      </c>
      <c r="E1022">
        <v>3014240</v>
      </c>
      <c r="F1022" t="s">
        <v>10</v>
      </c>
      <c r="G1022" t="s">
        <v>13</v>
      </c>
      <c r="H1022" t="s">
        <v>41</v>
      </c>
      <c r="I1022">
        <v>1553436</v>
      </c>
      <c r="J1022">
        <v>64</v>
      </c>
      <c r="K1022" s="1">
        <v>37.119999999999997</v>
      </c>
      <c r="L1022" s="1">
        <v>24.76</v>
      </c>
      <c r="M1022" s="1">
        <f>All_Data[[#This Row],[EUR Sales Amount]]-All_Data[[#This Row],[EUR Cost Amount]]</f>
        <v>12.359999999999996</v>
      </c>
      <c r="N1022">
        <f>IF(All_Data[[#This Row],[Order Line Quantity]]&lt;0,1,0)</f>
        <v>0</v>
      </c>
      <c r="O1022" s="1" t="str">
        <f>All_Data[[#This Row],[Tier2 Description]]&amp;All_Data[[#This Row],[Order No]]</f>
        <v>KEYCHAINS1553436</v>
      </c>
    </row>
    <row r="1023" spans="1:15" x14ac:dyDescent="0.35">
      <c r="A1023">
        <v>202001</v>
      </c>
      <c r="B1023" t="str">
        <f>LEFT(All_Data[[#This Row],[Invoice (Year+Month)]],4)</f>
        <v>2020</v>
      </c>
      <c r="C1023" t="str">
        <f>RIGHT(All_Data[[#This Row],[Invoice (Year+Month)]],2)</f>
        <v>01</v>
      </c>
      <c r="D1023" t="s">
        <v>56</v>
      </c>
      <c r="E1023">
        <v>3014240</v>
      </c>
      <c r="F1023" t="s">
        <v>10</v>
      </c>
      <c r="G1023" t="s">
        <v>13</v>
      </c>
      <c r="H1023" t="s">
        <v>41</v>
      </c>
      <c r="I1023">
        <v>1554122</v>
      </c>
      <c r="J1023">
        <v>44</v>
      </c>
      <c r="K1023" s="1">
        <v>25.52</v>
      </c>
      <c r="L1023" s="1">
        <v>17.02</v>
      </c>
      <c r="M1023" s="1">
        <f>All_Data[[#This Row],[EUR Sales Amount]]-All_Data[[#This Row],[EUR Cost Amount]]</f>
        <v>8.5</v>
      </c>
      <c r="N1023">
        <f>IF(All_Data[[#This Row],[Order Line Quantity]]&lt;0,1,0)</f>
        <v>0</v>
      </c>
      <c r="O1023" s="1" t="str">
        <f>All_Data[[#This Row],[Tier2 Description]]&amp;All_Data[[#This Row],[Order No]]</f>
        <v>KEYCHAINS1554122</v>
      </c>
    </row>
    <row r="1024" spans="1:15" x14ac:dyDescent="0.35">
      <c r="A1024">
        <v>202001</v>
      </c>
      <c r="B1024" t="str">
        <f>LEFT(All_Data[[#This Row],[Invoice (Year+Month)]],4)</f>
        <v>2020</v>
      </c>
      <c r="C1024" t="str">
        <f>RIGHT(All_Data[[#This Row],[Invoice (Year+Month)]],2)</f>
        <v>01</v>
      </c>
      <c r="D1024" t="s">
        <v>56</v>
      </c>
      <c r="E1024">
        <v>3014240</v>
      </c>
      <c r="F1024" t="s">
        <v>10</v>
      </c>
      <c r="G1024" t="s">
        <v>13</v>
      </c>
      <c r="H1024" t="s">
        <v>16</v>
      </c>
      <c r="I1024">
        <v>1552592</v>
      </c>
      <c r="J1024">
        <v>4</v>
      </c>
      <c r="K1024" s="1">
        <v>2.46</v>
      </c>
      <c r="L1024" s="1">
        <v>0.4</v>
      </c>
      <c r="M1024" s="1">
        <f>All_Data[[#This Row],[EUR Sales Amount]]-All_Data[[#This Row],[EUR Cost Amount]]</f>
        <v>2.06</v>
      </c>
      <c r="N1024">
        <f>IF(All_Data[[#This Row],[Order Line Quantity]]&lt;0,1,0)</f>
        <v>0</v>
      </c>
      <c r="O1024" s="1" t="str">
        <f>All_Data[[#This Row],[Tier2 Description]]&amp;All_Data[[#This Row],[Order No]]</f>
        <v>WRITING1552592</v>
      </c>
    </row>
    <row r="1025" spans="1:15" x14ac:dyDescent="0.35">
      <c r="A1025">
        <v>202001</v>
      </c>
      <c r="B1025" t="str">
        <f>LEFT(All_Data[[#This Row],[Invoice (Year+Month)]],4)</f>
        <v>2020</v>
      </c>
      <c r="C1025" t="str">
        <f>RIGHT(All_Data[[#This Row],[Invoice (Year+Month)]],2)</f>
        <v>01</v>
      </c>
      <c r="D1025" t="s">
        <v>56</v>
      </c>
      <c r="E1025">
        <v>3014240</v>
      </c>
      <c r="F1025" t="s">
        <v>10</v>
      </c>
      <c r="G1025" t="s">
        <v>13</v>
      </c>
      <c r="H1025" t="s">
        <v>16</v>
      </c>
      <c r="I1025">
        <v>1553436</v>
      </c>
      <c r="J1025">
        <v>2</v>
      </c>
      <c r="K1025" s="1">
        <v>0.34</v>
      </c>
      <c r="L1025" s="1">
        <v>0.16</v>
      </c>
      <c r="M1025" s="1">
        <f>All_Data[[#This Row],[EUR Sales Amount]]-All_Data[[#This Row],[EUR Cost Amount]]</f>
        <v>0.18000000000000002</v>
      </c>
      <c r="N1025">
        <f>IF(All_Data[[#This Row],[Order Line Quantity]]&lt;0,1,0)</f>
        <v>0</v>
      </c>
      <c r="O1025" s="1" t="str">
        <f>All_Data[[#This Row],[Tier2 Description]]&amp;All_Data[[#This Row],[Order No]]</f>
        <v>WRITING1553436</v>
      </c>
    </row>
    <row r="1026" spans="1:15" x14ac:dyDescent="0.35">
      <c r="A1026">
        <v>202001</v>
      </c>
      <c r="B1026" t="str">
        <f>LEFT(All_Data[[#This Row],[Invoice (Year+Month)]],4)</f>
        <v>2020</v>
      </c>
      <c r="C1026" t="str">
        <f>RIGHT(All_Data[[#This Row],[Invoice (Year+Month)]],2)</f>
        <v>01</v>
      </c>
      <c r="D1026" t="s">
        <v>56</v>
      </c>
      <c r="E1026">
        <v>3014240</v>
      </c>
      <c r="F1026" t="s">
        <v>10</v>
      </c>
      <c r="G1026" t="s">
        <v>13</v>
      </c>
      <c r="H1026" t="s">
        <v>16</v>
      </c>
      <c r="I1026">
        <v>1554458</v>
      </c>
      <c r="J1026">
        <v>4200</v>
      </c>
      <c r="K1026" s="1">
        <v>156</v>
      </c>
      <c r="L1026" s="1">
        <v>85.1</v>
      </c>
      <c r="M1026" s="1">
        <f>All_Data[[#This Row],[EUR Sales Amount]]-All_Data[[#This Row],[EUR Cost Amount]]</f>
        <v>70.900000000000006</v>
      </c>
      <c r="N1026">
        <f>IF(All_Data[[#This Row],[Order Line Quantity]]&lt;0,1,0)</f>
        <v>0</v>
      </c>
      <c r="O1026" s="1" t="str">
        <f>All_Data[[#This Row],[Tier2 Description]]&amp;All_Data[[#This Row],[Order No]]</f>
        <v>WRITING1554458</v>
      </c>
    </row>
    <row r="1027" spans="1:15" x14ac:dyDescent="0.35">
      <c r="A1027">
        <v>202001</v>
      </c>
      <c r="B1027" t="str">
        <f>LEFT(All_Data[[#This Row],[Invoice (Year+Month)]],4)</f>
        <v>2020</v>
      </c>
      <c r="C1027" t="str">
        <f>RIGHT(All_Data[[#This Row],[Invoice (Year+Month)]],2)</f>
        <v>01</v>
      </c>
      <c r="D1027" t="s">
        <v>56</v>
      </c>
      <c r="E1027">
        <v>3014240</v>
      </c>
      <c r="F1027" t="s">
        <v>10</v>
      </c>
      <c r="G1027" t="s">
        <v>13</v>
      </c>
      <c r="H1027" t="s">
        <v>16</v>
      </c>
      <c r="I1027">
        <v>1554608</v>
      </c>
      <c r="J1027">
        <v>800</v>
      </c>
      <c r="K1027" s="1">
        <v>186</v>
      </c>
      <c r="L1027" s="1">
        <v>95.74</v>
      </c>
      <c r="M1027" s="1">
        <f>All_Data[[#This Row],[EUR Sales Amount]]-All_Data[[#This Row],[EUR Cost Amount]]</f>
        <v>90.26</v>
      </c>
      <c r="N1027">
        <f>IF(All_Data[[#This Row],[Order Line Quantity]]&lt;0,1,0)</f>
        <v>0</v>
      </c>
      <c r="O1027" s="1" t="str">
        <f>All_Data[[#This Row],[Tier2 Description]]&amp;All_Data[[#This Row],[Order No]]</f>
        <v>WRITING1554608</v>
      </c>
    </row>
    <row r="1028" spans="1:15" x14ac:dyDescent="0.35">
      <c r="A1028">
        <v>202001</v>
      </c>
      <c r="B1028" t="str">
        <f>LEFT(All_Data[[#This Row],[Invoice (Year+Month)]],4)</f>
        <v>2020</v>
      </c>
      <c r="C1028" t="str">
        <f>RIGHT(All_Data[[#This Row],[Invoice (Year+Month)]],2)</f>
        <v>01</v>
      </c>
      <c r="D1028" t="s">
        <v>56</v>
      </c>
      <c r="E1028">
        <v>3014242</v>
      </c>
      <c r="F1028" t="s">
        <v>17</v>
      </c>
      <c r="G1028" t="s">
        <v>24</v>
      </c>
      <c r="H1028" t="s">
        <v>25</v>
      </c>
      <c r="I1028">
        <v>1552453</v>
      </c>
      <c r="J1028">
        <v>2</v>
      </c>
      <c r="K1028" s="1">
        <v>44.98</v>
      </c>
      <c r="L1028" s="1">
        <v>19.899999999999999</v>
      </c>
      <c r="M1028" s="1">
        <f>All_Data[[#This Row],[EUR Sales Amount]]-All_Data[[#This Row],[EUR Cost Amount]]</f>
        <v>25.08</v>
      </c>
      <c r="N1028">
        <f>IF(All_Data[[#This Row],[Order Line Quantity]]&lt;0,1,0)</f>
        <v>0</v>
      </c>
      <c r="O1028" s="1" t="str">
        <f>All_Data[[#This Row],[Tier2 Description]]&amp;All_Data[[#This Row],[Order No]]</f>
        <v>JACKETS1552453</v>
      </c>
    </row>
    <row r="1029" spans="1:15" x14ac:dyDescent="0.35">
      <c r="A1029">
        <v>202001</v>
      </c>
      <c r="B1029" t="str">
        <f>LEFT(All_Data[[#This Row],[Invoice (Year+Month)]],4)</f>
        <v>2020</v>
      </c>
      <c r="C1029" t="str">
        <f>RIGHT(All_Data[[#This Row],[Invoice (Year+Month)]],2)</f>
        <v>01</v>
      </c>
      <c r="D1029" t="s">
        <v>56</v>
      </c>
      <c r="E1029">
        <v>3014242</v>
      </c>
      <c r="F1029" t="s">
        <v>17</v>
      </c>
      <c r="G1029" t="s">
        <v>57</v>
      </c>
      <c r="H1029" t="s">
        <v>58</v>
      </c>
      <c r="I1029">
        <v>1554830</v>
      </c>
      <c r="J1029">
        <v>34</v>
      </c>
      <c r="K1029" s="1">
        <v>509.66</v>
      </c>
      <c r="L1029" s="1">
        <v>273.26</v>
      </c>
      <c r="M1029" s="1">
        <f>All_Data[[#This Row],[EUR Sales Amount]]-All_Data[[#This Row],[EUR Cost Amount]]</f>
        <v>236.40000000000003</v>
      </c>
      <c r="N1029">
        <f>IF(All_Data[[#This Row],[Order Line Quantity]]&lt;0,1,0)</f>
        <v>0</v>
      </c>
      <c r="O1029" s="1" t="str">
        <f>All_Data[[#This Row],[Tier2 Description]]&amp;All_Data[[#This Row],[Order No]]</f>
        <v>SHIRTS1554830</v>
      </c>
    </row>
    <row r="1030" spans="1:15" x14ac:dyDescent="0.35">
      <c r="A1030">
        <v>202001</v>
      </c>
      <c r="B1030" t="str">
        <f>LEFT(All_Data[[#This Row],[Invoice (Year+Month)]],4)</f>
        <v>2020</v>
      </c>
      <c r="C1030" t="str">
        <f>RIGHT(All_Data[[#This Row],[Invoice (Year+Month)]],2)</f>
        <v>01</v>
      </c>
      <c r="D1030" t="s">
        <v>56</v>
      </c>
      <c r="E1030">
        <v>3014247</v>
      </c>
      <c r="F1030" t="s">
        <v>10</v>
      </c>
      <c r="G1030" t="s">
        <v>32</v>
      </c>
      <c r="H1030" t="s">
        <v>51</v>
      </c>
      <c r="I1030">
        <v>1553005</v>
      </c>
      <c r="J1030">
        <v>2</v>
      </c>
      <c r="K1030" s="1">
        <v>6.24</v>
      </c>
      <c r="L1030" s="1">
        <v>0.86</v>
      </c>
      <c r="M1030" s="1">
        <f>All_Data[[#This Row],[EUR Sales Amount]]-All_Data[[#This Row],[EUR Cost Amount]]</f>
        <v>5.38</v>
      </c>
      <c r="N1030">
        <f>IF(All_Data[[#This Row],[Order Line Quantity]]&lt;0,1,0)</f>
        <v>0</v>
      </c>
      <c r="O1030" s="1" t="str">
        <f>All_Data[[#This Row],[Tier2 Description]]&amp;All_Data[[#This Row],[Order No]]</f>
        <v>MUGS &amp; TUMBLERS1553005</v>
      </c>
    </row>
    <row r="1031" spans="1:15" x14ac:dyDescent="0.35">
      <c r="A1031">
        <v>202001</v>
      </c>
      <c r="B1031" t="str">
        <f>LEFT(All_Data[[#This Row],[Invoice (Year+Month)]],4)</f>
        <v>2020</v>
      </c>
      <c r="C1031" t="str">
        <f>RIGHT(All_Data[[#This Row],[Invoice (Year+Month)]],2)</f>
        <v>01</v>
      </c>
      <c r="D1031" t="s">
        <v>56</v>
      </c>
      <c r="E1031">
        <v>3014247</v>
      </c>
      <c r="F1031" t="s">
        <v>10</v>
      </c>
      <c r="G1031" t="s">
        <v>22</v>
      </c>
      <c r="H1031" t="s">
        <v>23</v>
      </c>
      <c r="I1031">
        <v>1555051</v>
      </c>
      <c r="J1031">
        <v>200</v>
      </c>
      <c r="K1031" s="1">
        <v>398</v>
      </c>
      <c r="L1031" s="1">
        <v>906</v>
      </c>
      <c r="M1031" s="1">
        <f>All_Data[[#This Row],[EUR Sales Amount]]-All_Data[[#This Row],[EUR Cost Amount]]</f>
        <v>-508</v>
      </c>
      <c r="N1031">
        <f>IF(All_Data[[#This Row],[Order Line Quantity]]&lt;0,1,0)</f>
        <v>0</v>
      </c>
      <c r="O1031" s="1" t="str">
        <f>All_Data[[#This Row],[Tier2 Description]]&amp;All_Data[[#This Row],[Order No]]</f>
        <v>CATALOGUES1555051</v>
      </c>
    </row>
    <row r="1032" spans="1:15" x14ac:dyDescent="0.35">
      <c r="A1032">
        <v>202001</v>
      </c>
      <c r="B1032" t="str">
        <f>LEFT(All_Data[[#This Row],[Invoice (Year+Month)]],4)</f>
        <v>2020</v>
      </c>
      <c r="C1032" t="str">
        <f>RIGHT(All_Data[[#This Row],[Invoice (Year+Month)]],2)</f>
        <v>01</v>
      </c>
      <c r="D1032" t="s">
        <v>56</v>
      </c>
      <c r="E1032">
        <v>3014247</v>
      </c>
      <c r="F1032" t="s">
        <v>10</v>
      </c>
      <c r="G1032" t="s">
        <v>29</v>
      </c>
      <c r="H1032" t="s">
        <v>31</v>
      </c>
      <c r="I1032">
        <v>1553003</v>
      </c>
      <c r="J1032">
        <v>2</v>
      </c>
      <c r="K1032" s="1">
        <v>3.08</v>
      </c>
      <c r="L1032" s="1">
        <v>1.54</v>
      </c>
      <c r="M1032" s="1">
        <f>All_Data[[#This Row],[EUR Sales Amount]]-All_Data[[#This Row],[EUR Cost Amount]]</f>
        <v>1.54</v>
      </c>
      <c r="N1032">
        <f>IF(All_Data[[#This Row],[Order Line Quantity]]&lt;0,1,0)</f>
        <v>0</v>
      </c>
      <c r="O1032" s="1" t="str">
        <f>All_Data[[#This Row],[Tier2 Description]]&amp;All_Data[[#This Row],[Order No]]</f>
        <v>POWER1553003</v>
      </c>
    </row>
    <row r="1033" spans="1:15" x14ac:dyDescent="0.35">
      <c r="A1033">
        <v>202001</v>
      </c>
      <c r="B1033" t="str">
        <f>LEFT(All_Data[[#This Row],[Invoice (Year+Month)]],4)</f>
        <v>2020</v>
      </c>
      <c r="C1033" t="str">
        <f>RIGHT(All_Data[[#This Row],[Invoice (Year+Month)]],2)</f>
        <v>01</v>
      </c>
      <c r="D1033" t="s">
        <v>56</v>
      </c>
      <c r="E1033">
        <v>3014249</v>
      </c>
      <c r="F1033" t="s">
        <v>10</v>
      </c>
      <c r="G1033" t="s">
        <v>11</v>
      </c>
      <c r="H1033" t="s">
        <v>38</v>
      </c>
      <c r="I1033">
        <v>1552788</v>
      </c>
      <c r="J1033">
        <v>4</v>
      </c>
      <c r="K1033" s="1">
        <v>39.04</v>
      </c>
      <c r="L1033" s="1">
        <v>14.52</v>
      </c>
      <c r="M1033" s="1">
        <f>All_Data[[#This Row],[EUR Sales Amount]]-All_Data[[#This Row],[EUR Cost Amount]]</f>
        <v>24.52</v>
      </c>
      <c r="N1033">
        <f>IF(All_Data[[#This Row],[Order Line Quantity]]&lt;0,1,0)</f>
        <v>0</v>
      </c>
      <c r="O1033" s="1" t="str">
        <f>All_Data[[#This Row],[Tier2 Description]]&amp;All_Data[[#This Row],[Order No]]</f>
        <v>BACKPACKS1552788</v>
      </c>
    </row>
    <row r="1034" spans="1:15" x14ac:dyDescent="0.35">
      <c r="A1034">
        <v>202001</v>
      </c>
      <c r="B1034" t="str">
        <f>LEFT(All_Data[[#This Row],[Invoice (Year+Month)]],4)</f>
        <v>2020</v>
      </c>
      <c r="C1034" t="str">
        <f>RIGHT(All_Data[[#This Row],[Invoice (Year+Month)]],2)</f>
        <v>01</v>
      </c>
      <c r="D1034" t="s">
        <v>56</v>
      </c>
      <c r="E1034">
        <v>3014249</v>
      </c>
      <c r="F1034" t="s">
        <v>10</v>
      </c>
      <c r="G1034" t="s">
        <v>11</v>
      </c>
      <c r="H1034" t="s">
        <v>38</v>
      </c>
      <c r="I1034">
        <v>1553640</v>
      </c>
      <c r="J1034">
        <v>6</v>
      </c>
      <c r="K1034" s="1">
        <v>58.56</v>
      </c>
      <c r="L1034" s="1">
        <v>21.76</v>
      </c>
      <c r="M1034" s="1">
        <f>All_Data[[#This Row],[EUR Sales Amount]]-All_Data[[#This Row],[EUR Cost Amount]]</f>
        <v>36.799999999999997</v>
      </c>
      <c r="N1034">
        <f>IF(All_Data[[#This Row],[Order Line Quantity]]&lt;0,1,0)</f>
        <v>0</v>
      </c>
      <c r="O1034" s="1" t="str">
        <f>All_Data[[#This Row],[Tier2 Description]]&amp;All_Data[[#This Row],[Order No]]</f>
        <v>BACKPACKS1553640</v>
      </c>
    </row>
    <row r="1035" spans="1:15" x14ac:dyDescent="0.35">
      <c r="A1035">
        <v>202001</v>
      </c>
      <c r="B1035" t="str">
        <f>LEFT(All_Data[[#This Row],[Invoice (Year+Month)]],4)</f>
        <v>2020</v>
      </c>
      <c r="C1035" t="str">
        <f>RIGHT(All_Data[[#This Row],[Invoice (Year+Month)]],2)</f>
        <v>01</v>
      </c>
      <c r="D1035" t="s">
        <v>56</v>
      </c>
      <c r="E1035">
        <v>3014249</v>
      </c>
      <c r="F1035" t="s">
        <v>10</v>
      </c>
      <c r="G1035" t="s">
        <v>11</v>
      </c>
      <c r="H1035" t="s">
        <v>39</v>
      </c>
      <c r="I1035">
        <v>1552788</v>
      </c>
      <c r="J1035">
        <v>4</v>
      </c>
      <c r="K1035" s="1">
        <v>30.08</v>
      </c>
      <c r="L1035" s="1">
        <v>7.68</v>
      </c>
      <c r="M1035" s="1">
        <f>All_Data[[#This Row],[EUR Sales Amount]]-All_Data[[#This Row],[EUR Cost Amount]]</f>
        <v>22.4</v>
      </c>
      <c r="N1035">
        <f>IF(All_Data[[#This Row],[Order Line Quantity]]&lt;0,1,0)</f>
        <v>0</v>
      </c>
      <c r="O1035" s="1" t="str">
        <f>All_Data[[#This Row],[Tier2 Description]]&amp;All_Data[[#This Row],[Order No]]</f>
        <v>COOLERS1552788</v>
      </c>
    </row>
    <row r="1036" spans="1:15" x14ac:dyDescent="0.35">
      <c r="A1036">
        <v>202001</v>
      </c>
      <c r="B1036" t="str">
        <f>LEFT(All_Data[[#This Row],[Invoice (Year+Month)]],4)</f>
        <v>2020</v>
      </c>
      <c r="C1036" t="str">
        <f>RIGHT(All_Data[[#This Row],[Invoice (Year+Month)]],2)</f>
        <v>01</v>
      </c>
      <c r="D1036" t="s">
        <v>56</v>
      </c>
      <c r="E1036">
        <v>3014249</v>
      </c>
      <c r="F1036" t="s">
        <v>10</v>
      </c>
      <c r="G1036" t="s">
        <v>11</v>
      </c>
      <c r="H1036" t="s">
        <v>39</v>
      </c>
      <c r="I1036">
        <v>1553640</v>
      </c>
      <c r="J1036">
        <v>6</v>
      </c>
      <c r="K1036" s="1">
        <v>45.12</v>
      </c>
      <c r="L1036" s="1">
        <v>11.52</v>
      </c>
      <c r="M1036" s="1">
        <f>All_Data[[#This Row],[EUR Sales Amount]]-All_Data[[#This Row],[EUR Cost Amount]]</f>
        <v>33.599999999999994</v>
      </c>
      <c r="N1036">
        <f>IF(All_Data[[#This Row],[Order Line Quantity]]&lt;0,1,0)</f>
        <v>0</v>
      </c>
      <c r="O1036" s="1" t="str">
        <f>All_Data[[#This Row],[Tier2 Description]]&amp;All_Data[[#This Row],[Order No]]</f>
        <v>COOLERS1553640</v>
      </c>
    </row>
    <row r="1037" spans="1:15" x14ac:dyDescent="0.35">
      <c r="A1037">
        <v>202001</v>
      </c>
      <c r="B1037" t="str">
        <f>LEFT(All_Data[[#This Row],[Invoice (Year+Month)]],4)</f>
        <v>2020</v>
      </c>
      <c r="C1037" t="str">
        <f>RIGHT(All_Data[[#This Row],[Invoice (Year+Month)]],2)</f>
        <v>01</v>
      </c>
      <c r="D1037" t="s">
        <v>56</v>
      </c>
      <c r="E1037">
        <v>3014249</v>
      </c>
      <c r="F1037" t="s">
        <v>10</v>
      </c>
      <c r="G1037" t="s">
        <v>11</v>
      </c>
      <c r="H1037" t="s">
        <v>39</v>
      </c>
      <c r="I1037">
        <v>1554593</v>
      </c>
      <c r="J1037">
        <v>20</v>
      </c>
      <c r="K1037" s="1">
        <v>150.4</v>
      </c>
      <c r="L1037" s="1">
        <v>38.36</v>
      </c>
      <c r="M1037" s="1">
        <f>All_Data[[#This Row],[EUR Sales Amount]]-All_Data[[#This Row],[EUR Cost Amount]]</f>
        <v>112.04</v>
      </c>
      <c r="N1037">
        <f>IF(All_Data[[#This Row],[Order Line Quantity]]&lt;0,1,0)</f>
        <v>0</v>
      </c>
      <c r="O1037" s="1" t="str">
        <f>All_Data[[#This Row],[Tier2 Description]]&amp;All_Data[[#This Row],[Order No]]</f>
        <v>COOLERS1554593</v>
      </c>
    </row>
    <row r="1038" spans="1:15" x14ac:dyDescent="0.35">
      <c r="A1038">
        <v>202001</v>
      </c>
      <c r="B1038" t="str">
        <f>LEFT(All_Data[[#This Row],[Invoice (Year+Month)]],4)</f>
        <v>2020</v>
      </c>
      <c r="C1038" t="str">
        <f>RIGHT(All_Data[[#This Row],[Invoice (Year+Month)]],2)</f>
        <v>01</v>
      </c>
      <c r="D1038" t="s">
        <v>56</v>
      </c>
      <c r="E1038">
        <v>3014249</v>
      </c>
      <c r="F1038" t="s">
        <v>10</v>
      </c>
      <c r="G1038" t="s">
        <v>11</v>
      </c>
      <c r="H1038" t="s">
        <v>46</v>
      </c>
      <c r="I1038">
        <v>1552788</v>
      </c>
      <c r="J1038">
        <v>2</v>
      </c>
      <c r="K1038" s="1">
        <v>38.92</v>
      </c>
      <c r="L1038" s="1">
        <v>11.08</v>
      </c>
      <c r="M1038" s="1">
        <f>All_Data[[#This Row],[EUR Sales Amount]]-All_Data[[#This Row],[EUR Cost Amount]]</f>
        <v>27.840000000000003</v>
      </c>
      <c r="N1038">
        <f>IF(All_Data[[#This Row],[Order Line Quantity]]&lt;0,1,0)</f>
        <v>0</v>
      </c>
      <c r="O1038" s="1" t="str">
        <f>All_Data[[#This Row],[Tier2 Description]]&amp;All_Data[[#This Row],[Order No]]</f>
        <v>DUFFELS1552788</v>
      </c>
    </row>
    <row r="1039" spans="1:15" x14ac:dyDescent="0.35">
      <c r="A1039">
        <v>202001</v>
      </c>
      <c r="B1039" t="str">
        <f>LEFT(All_Data[[#This Row],[Invoice (Year+Month)]],4)</f>
        <v>2020</v>
      </c>
      <c r="C1039" t="str">
        <f>RIGHT(All_Data[[#This Row],[Invoice (Year+Month)]],2)</f>
        <v>01</v>
      </c>
      <c r="D1039" t="s">
        <v>56</v>
      </c>
      <c r="E1039">
        <v>3014249</v>
      </c>
      <c r="F1039" t="s">
        <v>10</v>
      </c>
      <c r="G1039" t="s">
        <v>32</v>
      </c>
      <c r="H1039" t="s">
        <v>51</v>
      </c>
      <c r="I1039">
        <v>1553988</v>
      </c>
      <c r="J1039">
        <v>2</v>
      </c>
      <c r="K1039" s="1">
        <v>22.08</v>
      </c>
      <c r="L1039" s="1">
        <v>7.7</v>
      </c>
      <c r="M1039" s="1">
        <f>All_Data[[#This Row],[EUR Sales Amount]]-All_Data[[#This Row],[EUR Cost Amount]]</f>
        <v>14.379999999999999</v>
      </c>
      <c r="N1039">
        <f>IF(All_Data[[#This Row],[Order Line Quantity]]&lt;0,1,0)</f>
        <v>0</v>
      </c>
      <c r="O1039" s="1" t="str">
        <f>All_Data[[#This Row],[Tier2 Description]]&amp;All_Data[[#This Row],[Order No]]</f>
        <v>MUGS &amp; TUMBLERS1553988</v>
      </c>
    </row>
    <row r="1040" spans="1:15" x14ac:dyDescent="0.35">
      <c r="A1040">
        <v>202001</v>
      </c>
      <c r="B1040" t="str">
        <f>LEFT(All_Data[[#This Row],[Invoice (Year+Month)]],4)</f>
        <v>2020</v>
      </c>
      <c r="C1040" t="str">
        <f>RIGHT(All_Data[[#This Row],[Invoice (Year+Month)]],2)</f>
        <v>01</v>
      </c>
      <c r="D1040" t="s">
        <v>56</v>
      </c>
      <c r="E1040">
        <v>3014249</v>
      </c>
      <c r="F1040" t="s">
        <v>10</v>
      </c>
      <c r="G1040" t="s">
        <v>13</v>
      </c>
      <c r="H1040" t="s">
        <v>15</v>
      </c>
      <c r="I1040">
        <v>1548776</v>
      </c>
      <c r="J1040">
        <v>820</v>
      </c>
      <c r="K1040" s="1">
        <v>6387.8</v>
      </c>
      <c r="L1040" s="1">
        <v>2323.2399999999998</v>
      </c>
      <c r="M1040" s="1">
        <f>All_Data[[#This Row],[EUR Sales Amount]]-All_Data[[#This Row],[EUR Cost Amount]]</f>
        <v>4064.5600000000004</v>
      </c>
      <c r="N1040">
        <f>IF(All_Data[[#This Row],[Order Line Quantity]]&lt;0,1,0)</f>
        <v>0</v>
      </c>
      <c r="O1040" s="1" t="str">
        <f>All_Data[[#This Row],[Tier2 Description]]&amp;All_Data[[#This Row],[Order No]]</f>
        <v>UMBRELLAS1548776</v>
      </c>
    </row>
    <row r="1041" spans="1:15" x14ac:dyDescent="0.35">
      <c r="A1041">
        <v>202001</v>
      </c>
      <c r="B1041" t="str">
        <f>LEFT(All_Data[[#This Row],[Invoice (Year+Month)]],4)</f>
        <v>2020</v>
      </c>
      <c r="C1041" t="str">
        <f>RIGHT(All_Data[[#This Row],[Invoice (Year+Month)]],2)</f>
        <v>01</v>
      </c>
      <c r="D1041" t="s">
        <v>56</v>
      </c>
      <c r="E1041">
        <v>3014249</v>
      </c>
      <c r="F1041" t="s">
        <v>10</v>
      </c>
      <c r="G1041" t="s">
        <v>13</v>
      </c>
      <c r="H1041" t="s">
        <v>15</v>
      </c>
      <c r="I1041">
        <v>1553099</v>
      </c>
      <c r="J1041">
        <v>300</v>
      </c>
      <c r="K1041" s="1">
        <v>2337</v>
      </c>
      <c r="L1041" s="1">
        <v>849.96</v>
      </c>
      <c r="M1041" s="1">
        <f>All_Data[[#This Row],[EUR Sales Amount]]-All_Data[[#This Row],[EUR Cost Amount]]</f>
        <v>1487.04</v>
      </c>
      <c r="N1041">
        <f>IF(All_Data[[#This Row],[Order Line Quantity]]&lt;0,1,0)</f>
        <v>0</v>
      </c>
      <c r="O1041" s="1" t="str">
        <f>All_Data[[#This Row],[Tier2 Description]]&amp;All_Data[[#This Row],[Order No]]</f>
        <v>UMBRELLAS1553099</v>
      </c>
    </row>
    <row r="1042" spans="1:15" x14ac:dyDescent="0.35">
      <c r="A1042">
        <v>202001</v>
      </c>
      <c r="B1042" t="str">
        <f>LEFT(All_Data[[#This Row],[Invoice (Year+Month)]],4)</f>
        <v>2020</v>
      </c>
      <c r="C1042" t="str">
        <f>RIGHT(All_Data[[#This Row],[Invoice (Year+Month)]],2)</f>
        <v>01</v>
      </c>
      <c r="D1042" t="s">
        <v>56</v>
      </c>
      <c r="E1042">
        <v>3014249</v>
      </c>
      <c r="F1042" t="s">
        <v>10</v>
      </c>
      <c r="G1042" t="s">
        <v>13</v>
      </c>
      <c r="H1042" t="s">
        <v>15</v>
      </c>
      <c r="I1042">
        <v>1553988</v>
      </c>
      <c r="J1042">
        <v>2</v>
      </c>
      <c r="K1042" s="1">
        <v>14.98</v>
      </c>
      <c r="L1042" s="1">
        <v>4.96</v>
      </c>
      <c r="M1042" s="1">
        <f>All_Data[[#This Row],[EUR Sales Amount]]-All_Data[[#This Row],[EUR Cost Amount]]</f>
        <v>10.02</v>
      </c>
      <c r="N1042">
        <f>IF(All_Data[[#This Row],[Order Line Quantity]]&lt;0,1,0)</f>
        <v>0</v>
      </c>
      <c r="O1042" s="1" t="str">
        <f>All_Data[[#This Row],[Tier2 Description]]&amp;All_Data[[#This Row],[Order No]]</f>
        <v>UMBRELLAS1553988</v>
      </c>
    </row>
    <row r="1043" spans="1:15" x14ac:dyDescent="0.35">
      <c r="A1043">
        <v>202001</v>
      </c>
      <c r="B1043" t="str">
        <f>LEFT(All_Data[[#This Row],[Invoice (Year+Month)]],4)</f>
        <v>2020</v>
      </c>
      <c r="C1043" t="str">
        <f>RIGHT(All_Data[[#This Row],[Invoice (Year+Month)]],2)</f>
        <v>01</v>
      </c>
      <c r="D1043" t="s">
        <v>56</v>
      </c>
      <c r="E1043">
        <v>3014249</v>
      </c>
      <c r="F1043" t="s">
        <v>10</v>
      </c>
      <c r="G1043" t="s">
        <v>13</v>
      </c>
      <c r="H1043" t="s">
        <v>15</v>
      </c>
      <c r="I1043">
        <v>1554277</v>
      </c>
      <c r="J1043">
        <v>200</v>
      </c>
      <c r="K1043" s="1">
        <v>1558</v>
      </c>
      <c r="L1043" s="1">
        <v>566.64</v>
      </c>
      <c r="M1043" s="1">
        <f>All_Data[[#This Row],[EUR Sales Amount]]-All_Data[[#This Row],[EUR Cost Amount]]</f>
        <v>991.36</v>
      </c>
      <c r="N1043">
        <f>IF(All_Data[[#This Row],[Order Line Quantity]]&lt;0,1,0)</f>
        <v>0</v>
      </c>
      <c r="O1043" s="1" t="str">
        <f>All_Data[[#This Row],[Tier2 Description]]&amp;All_Data[[#This Row],[Order No]]</f>
        <v>UMBRELLAS1554277</v>
      </c>
    </row>
    <row r="1044" spans="1:15" x14ac:dyDescent="0.35">
      <c r="A1044">
        <v>202001</v>
      </c>
      <c r="B1044" t="str">
        <f>LEFT(All_Data[[#This Row],[Invoice (Year+Month)]],4)</f>
        <v>2020</v>
      </c>
      <c r="C1044" t="str">
        <f>RIGHT(All_Data[[#This Row],[Invoice (Year+Month)]],2)</f>
        <v>01</v>
      </c>
      <c r="D1044" t="s">
        <v>56</v>
      </c>
      <c r="E1044">
        <v>3014249</v>
      </c>
      <c r="F1044" t="s">
        <v>10</v>
      </c>
      <c r="G1044" t="s">
        <v>13</v>
      </c>
      <c r="H1044" t="s">
        <v>15</v>
      </c>
      <c r="I1044">
        <v>1554345</v>
      </c>
      <c r="J1044">
        <v>-6</v>
      </c>
      <c r="K1044" s="1">
        <v>-41.46</v>
      </c>
      <c r="L1044" s="1">
        <v>-15.5</v>
      </c>
      <c r="M1044" s="1">
        <f>All_Data[[#This Row],[EUR Sales Amount]]-All_Data[[#This Row],[EUR Cost Amount]]</f>
        <v>-25.96</v>
      </c>
      <c r="N1044">
        <f>IF(All_Data[[#This Row],[Order Line Quantity]]&lt;0,1,0)</f>
        <v>1</v>
      </c>
      <c r="O1044" s="1" t="str">
        <f>All_Data[[#This Row],[Tier2 Description]]&amp;All_Data[[#This Row],[Order No]]</f>
        <v>UMBRELLAS1554345</v>
      </c>
    </row>
    <row r="1045" spans="1:15" x14ac:dyDescent="0.35">
      <c r="A1045">
        <v>202001</v>
      </c>
      <c r="B1045" t="str">
        <f>LEFT(All_Data[[#This Row],[Invoice (Year+Month)]],4)</f>
        <v>2020</v>
      </c>
      <c r="C1045" t="str">
        <f>RIGHT(All_Data[[#This Row],[Invoice (Year+Month)]],2)</f>
        <v>01</v>
      </c>
      <c r="D1045" t="s">
        <v>56</v>
      </c>
      <c r="E1045">
        <v>3014249</v>
      </c>
      <c r="F1045" t="s">
        <v>10</v>
      </c>
      <c r="G1045" t="s">
        <v>26</v>
      </c>
      <c r="H1045" t="s">
        <v>28</v>
      </c>
      <c r="I1045">
        <v>1552788</v>
      </c>
      <c r="J1045">
        <v>44</v>
      </c>
      <c r="K1045" s="1">
        <v>61</v>
      </c>
      <c r="L1045" s="1">
        <v>32.14</v>
      </c>
      <c r="M1045" s="1">
        <f>All_Data[[#This Row],[EUR Sales Amount]]-All_Data[[#This Row],[EUR Cost Amount]]</f>
        <v>28.86</v>
      </c>
      <c r="N1045">
        <f>IF(All_Data[[#This Row],[Order Line Quantity]]&lt;0,1,0)</f>
        <v>0</v>
      </c>
      <c r="O1045" s="1" t="str">
        <f>All_Data[[#This Row],[Tier2 Description]]&amp;All_Data[[#This Row],[Order No]]</f>
        <v>HOUSEWARES1552788</v>
      </c>
    </row>
    <row r="1046" spans="1:15" x14ac:dyDescent="0.35">
      <c r="A1046">
        <v>202001</v>
      </c>
      <c r="B1046" t="str">
        <f>LEFT(All_Data[[#This Row],[Invoice (Year+Month)]],4)</f>
        <v>2020</v>
      </c>
      <c r="C1046" t="str">
        <f>RIGHT(All_Data[[#This Row],[Invoice (Year+Month)]],2)</f>
        <v>01</v>
      </c>
      <c r="D1046" t="s">
        <v>56</v>
      </c>
      <c r="E1046">
        <v>3014249</v>
      </c>
      <c r="F1046" t="s">
        <v>10</v>
      </c>
      <c r="G1046" t="s">
        <v>26</v>
      </c>
      <c r="H1046" t="s">
        <v>28</v>
      </c>
      <c r="I1046">
        <v>1553640</v>
      </c>
      <c r="J1046">
        <v>100</v>
      </c>
      <c r="K1046" s="1">
        <v>105</v>
      </c>
      <c r="L1046" s="1">
        <v>59.02</v>
      </c>
      <c r="M1046" s="1">
        <f>All_Data[[#This Row],[EUR Sales Amount]]-All_Data[[#This Row],[EUR Cost Amount]]</f>
        <v>45.98</v>
      </c>
      <c r="N1046">
        <f>IF(All_Data[[#This Row],[Order Line Quantity]]&lt;0,1,0)</f>
        <v>0</v>
      </c>
      <c r="O1046" s="1" t="str">
        <f>All_Data[[#This Row],[Tier2 Description]]&amp;All_Data[[#This Row],[Order No]]</f>
        <v>HOUSEWARES1553640</v>
      </c>
    </row>
    <row r="1047" spans="1:15" x14ac:dyDescent="0.35">
      <c r="A1047">
        <v>202001</v>
      </c>
      <c r="B1047" t="str">
        <f>LEFT(All_Data[[#This Row],[Invoice (Year+Month)]],4)</f>
        <v>2020</v>
      </c>
      <c r="C1047" t="str">
        <f>RIGHT(All_Data[[#This Row],[Invoice (Year+Month)]],2)</f>
        <v>01</v>
      </c>
      <c r="D1047" t="s">
        <v>56</v>
      </c>
      <c r="E1047">
        <v>3014251</v>
      </c>
      <c r="F1047" t="s">
        <v>17</v>
      </c>
      <c r="G1047" t="s">
        <v>11</v>
      </c>
      <c r="H1047" t="s">
        <v>40</v>
      </c>
      <c r="I1047">
        <v>1554237</v>
      </c>
      <c r="J1047">
        <v>2</v>
      </c>
      <c r="K1047" s="1">
        <v>0</v>
      </c>
      <c r="L1047" s="1">
        <v>8.48</v>
      </c>
      <c r="M1047" s="1">
        <f>All_Data[[#This Row],[EUR Sales Amount]]-All_Data[[#This Row],[EUR Cost Amount]]</f>
        <v>-8.48</v>
      </c>
      <c r="N1047">
        <f>IF(All_Data[[#This Row],[Order Line Quantity]]&lt;0,1,0)</f>
        <v>0</v>
      </c>
      <c r="O1047" s="1" t="str">
        <f>All_Data[[#This Row],[Tier2 Description]]&amp;All_Data[[#This Row],[Order No]]</f>
        <v>TOTES1554237</v>
      </c>
    </row>
    <row r="1048" spans="1:15" x14ac:dyDescent="0.35">
      <c r="A1048">
        <v>202001</v>
      </c>
      <c r="B1048" t="str">
        <f>LEFT(All_Data[[#This Row],[Invoice (Year+Month)]],4)</f>
        <v>2020</v>
      </c>
      <c r="C1048" t="str">
        <f>RIGHT(All_Data[[#This Row],[Invoice (Year+Month)]],2)</f>
        <v>01</v>
      </c>
      <c r="D1048" t="s">
        <v>56</v>
      </c>
      <c r="E1048">
        <v>3014251</v>
      </c>
      <c r="F1048" t="s">
        <v>17</v>
      </c>
      <c r="G1048" t="s">
        <v>32</v>
      </c>
      <c r="H1048" t="s">
        <v>33</v>
      </c>
      <c r="I1048">
        <v>1551927</v>
      </c>
      <c r="J1048">
        <v>1204</v>
      </c>
      <c r="K1048" s="1">
        <v>2878.12</v>
      </c>
      <c r="L1048" s="1">
        <v>1100.1199999999999</v>
      </c>
      <c r="M1048" s="1">
        <f>All_Data[[#This Row],[EUR Sales Amount]]-All_Data[[#This Row],[EUR Cost Amount]]</f>
        <v>1778</v>
      </c>
      <c r="N1048">
        <f>IF(All_Data[[#This Row],[Order Line Quantity]]&lt;0,1,0)</f>
        <v>0</v>
      </c>
      <c r="O1048" s="1" t="str">
        <f>All_Data[[#This Row],[Tier2 Description]]&amp;All_Data[[#This Row],[Order No]]</f>
        <v>SPORT BOTTLES1551927</v>
      </c>
    </row>
    <row r="1049" spans="1:15" x14ac:dyDescent="0.35">
      <c r="A1049">
        <v>202001</v>
      </c>
      <c r="B1049" t="str">
        <f>LEFT(All_Data[[#This Row],[Invoice (Year+Month)]],4)</f>
        <v>2020</v>
      </c>
      <c r="C1049" t="str">
        <f>RIGHT(All_Data[[#This Row],[Invoice (Year+Month)]],2)</f>
        <v>01</v>
      </c>
      <c r="D1049" t="s">
        <v>56</v>
      </c>
      <c r="E1049">
        <v>3014251</v>
      </c>
      <c r="F1049" t="s">
        <v>17</v>
      </c>
      <c r="G1049" t="s">
        <v>32</v>
      </c>
      <c r="H1049" t="s">
        <v>33</v>
      </c>
      <c r="I1049">
        <v>1552698</v>
      </c>
      <c r="J1049">
        <v>312</v>
      </c>
      <c r="K1049" s="1">
        <v>2592.7199999999998</v>
      </c>
      <c r="L1049" s="1">
        <v>885.06</v>
      </c>
      <c r="M1049" s="1">
        <f>All_Data[[#This Row],[EUR Sales Amount]]-All_Data[[#This Row],[EUR Cost Amount]]</f>
        <v>1707.6599999999999</v>
      </c>
      <c r="N1049">
        <f>IF(All_Data[[#This Row],[Order Line Quantity]]&lt;0,1,0)</f>
        <v>0</v>
      </c>
      <c r="O1049" s="1" t="str">
        <f>All_Data[[#This Row],[Tier2 Description]]&amp;All_Data[[#This Row],[Order No]]</f>
        <v>SPORT BOTTLES1552698</v>
      </c>
    </row>
    <row r="1050" spans="1:15" x14ac:dyDescent="0.35">
      <c r="A1050">
        <v>202001</v>
      </c>
      <c r="B1050" t="str">
        <f>LEFT(All_Data[[#This Row],[Invoice (Year+Month)]],4)</f>
        <v>2020</v>
      </c>
      <c r="C1050" t="str">
        <f>RIGHT(All_Data[[#This Row],[Invoice (Year+Month)]],2)</f>
        <v>01</v>
      </c>
      <c r="D1050" t="s">
        <v>56</v>
      </c>
      <c r="E1050">
        <v>3014251</v>
      </c>
      <c r="F1050" t="s">
        <v>17</v>
      </c>
      <c r="G1050" t="s">
        <v>13</v>
      </c>
      <c r="H1050" t="s">
        <v>34</v>
      </c>
      <c r="I1050">
        <v>1551539</v>
      </c>
      <c r="J1050">
        <v>2000</v>
      </c>
      <c r="K1050" s="1">
        <v>2240</v>
      </c>
      <c r="L1050" s="1">
        <v>989</v>
      </c>
      <c r="M1050" s="1">
        <f>All_Data[[#This Row],[EUR Sales Amount]]-All_Data[[#This Row],[EUR Cost Amount]]</f>
        <v>1251</v>
      </c>
      <c r="N1050">
        <f>IF(All_Data[[#This Row],[Order Line Quantity]]&lt;0,1,0)</f>
        <v>0</v>
      </c>
      <c r="O1050" s="1" t="str">
        <f>All_Data[[#This Row],[Tier2 Description]]&amp;All_Data[[#This Row],[Order No]]</f>
        <v>STATIONERY1551539</v>
      </c>
    </row>
    <row r="1051" spans="1:15" x14ac:dyDescent="0.35">
      <c r="A1051">
        <v>202001</v>
      </c>
      <c r="B1051" t="str">
        <f>LEFT(All_Data[[#This Row],[Invoice (Year+Month)]],4)</f>
        <v>2020</v>
      </c>
      <c r="C1051" t="str">
        <f>RIGHT(All_Data[[#This Row],[Invoice (Year+Month)]],2)</f>
        <v>01</v>
      </c>
      <c r="D1051" t="s">
        <v>56</v>
      </c>
      <c r="E1051">
        <v>3014251</v>
      </c>
      <c r="F1051" t="s">
        <v>17</v>
      </c>
      <c r="G1051" t="s">
        <v>22</v>
      </c>
      <c r="H1051" t="s">
        <v>35</v>
      </c>
      <c r="I1051">
        <v>1551539</v>
      </c>
      <c r="J1051">
        <v>2042</v>
      </c>
      <c r="K1051" s="1">
        <v>741.2</v>
      </c>
      <c r="L1051" s="1">
        <v>43.06</v>
      </c>
      <c r="M1051" s="1">
        <f>All_Data[[#This Row],[EUR Sales Amount]]-All_Data[[#This Row],[EUR Cost Amount]]</f>
        <v>698.1400000000001</v>
      </c>
      <c r="N1051">
        <f>IF(All_Data[[#This Row],[Order Line Quantity]]&lt;0,1,0)</f>
        <v>0</v>
      </c>
      <c r="O1051" s="1" t="str">
        <f>All_Data[[#This Row],[Tier2 Description]]&amp;All_Data[[#This Row],[Order No]]</f>
        <v>DECORATION CHARGES1551539</v>
      </c>
    </row>
    <row r="1052" spans="1:15" x14ac:dyDescent="0.35">
      <c r="A1052">
        <v>202001</v>
      </c>
      <c r="B1052" t="str">
        <f>LEFT(All_Data[[#This Row],[Invoice (Year+Month)]],4)</f>
        <v>2020</v>
      </c>
      <c r="C1052" t="str">
        <f>RIGHT(All_Data[[#This Row],[Invoice (Year+Month)]],2)</f>
        <v>01</v>
      </c>
      <c r="D1052" t="s">
        <v>56</v>
      </c>
      <c r="E1052">
        <v>3014251</v>
      </c>
      <c r="F1052" t="s">
        <v>17</v>
      </c>
      <c r="G1052" t="s">
        <v>22</v>
      </c>
      <c r="H1052" t="s">
        <v>35</v>
      </c>
      <c r="I1052">
        <v>1551927</v>
      </c>
      <c r="J1052">
        <v>1206</v>
      </c>
      <c r="K1052" s="1">
        <v>420</v>
      </c>
      <c r="L1052" s="1">
        <v>68.94</v>
      </c>
      <c r="M1052" s="1">
        <f>All_Data[[#This Row],[EUR Sales Amount]]-All_Data[[#This Row],[EUR Cost Amount]]</f>
        <v>351.06</v>
      </c>
      <c r="N1052">
        <f>IF(All_Data[[#This Row],[Order Line Quantity]]&lt;0,1,0)</f>
        <v>0</v>
      </c>
      <c r="O1052" s="1" t="str">
        <f>All_Data[[#This Row],[Tier2 Description]]&amp;All_Data[[#This Row],[Order No]]</f>
        <v>DECORATION CHARGES1551927</v>
      </c>
    </row>
    <row r="1053" spans="1:15" x14ac:dyDescent="0.35">
      <c r="A1053">
        <v>202001</v>
      </c>
      <c r="B1053" t="str">
        <f>LEFT(All_Data[[#This Row],[Invoice (Year+Month)]],4)</f>
        <v>2020</v>
      </c>
      <c r="C1053" t="str">
        <f>RIGHT(All_Data[[#This Row],[Invoice (Year+Month)]],2)</f>
        <v>01</v>
      </c>
      <c r="D1053" t="s">
        <v>56</v>
      </c>
      <c r="E1053">
        <v>3014251</v>
      </c>
      <c r="F1053" t="s">
        <v>17</v>
      </c>
      <c r="G1053" t="s">
        <v>22</v>
      </c>
      <c r="H1053" t="s">
        <v>35</v>
      </c>
      <c r="I1053">
        <v>1553699</v>
      </c>
      <c r="J1053">
        <v>328</v>
      </c>
      <c r="K1053" s="1">
        <v>424</v>
      </c>
      <c r="L1053" s="1">
        <v>69.680000000000007</v>
      </c>
      <c r="M1053" s="1">
        <f>All_Data[[#This Row],[EUR Sales Amount]]-All_Data[[#This Row],[EUR Cost Amount]]</f>
        <v>354.32</v>
      </c>
      <c r="N1053">
        <f>IF(All_Data[[#This Row],[Order Line Quantity]]&lt;0,1,0)</f>
        <v>0</v>
      </c>
      <c r="O1053" s="1" t="str">
        <f>All_Data[[#This Row],[Tier2 Description]]&amp;All_Data[[#This Row],[Order No]]</f>
        <v>DECORATION CHARGES1553699</v>
      </c>
    </row>
    <row r="1054" spans="1:15" x14ac:dyDescent="0.35">
      <c r="A1054">
        <v>202001</v>
      </c>
      <c r="B1054" t="str">
        <f>LEFT(All_Data[[#This Row],[Invoice (Year+Month)]],4)</f>
        <v>2020</v>
      </c>
      <c r="C1054" t="str">
        <f>RIGHT(All_Data[[#This Row],[Invoice (Year+Month)]],2)</f>
        <v>01</v>
      </c>
      <c r="D1054" t="s">
        <v>56</v>
      </c>
      <c r="E1054">
        <v>3014251</v>
      </c>
      <c r="F1054" t="s">
        <v>17</v>
      </c>
      <c r="G1054" t="s">
        <v>24</v>
      </c>
      <c r="H1054" t="s">
        <v>54</v>
      </c>
      <c r="I1054">
        <v>1553699</v>
      </c>
      <c r="J1054">
        <v>160</v>
      </c>
      <c r="K1054" s="1">
        <v>3400</v>
      </c>
      <c r="L1054" s="1">
        <v>1590.06</v>
      </c>
      <c r="M1054" s="1">
        <f>All_Data[[#This Row],[EUR Sales Amount]]-All_Data[[#This Row],[EUR Cost Amount]]</f>
        <v>1809.94</v>
      </c>
      <c r="N1054">
        <f>IF(All_Data[[#This Row],[Order Line Quantity]]&lt;0,1,0)</f>
        <v>0</v>
      </c>
      <c r="O1054" s="1" t="str">
        <f>All_Data[[#This Row],[Tier2 Description]]&amp;All_Data[[#This Row],[Order No]]</f>
        <v>VESTS-BODYWARMERS1553699</v>
      </c>
    </row>
    <row r="1055" spans="1:15" x14ac:dyDescent="0.35">
      <c r="A1055">
        <v>202001</v>
      </c>
      <c r="B1055" t="str">
        <f>LEFT(All_Data[[#This Row],[Invoice (Year+Month)]],4)</f>
        <v>2020</v>
      </c>
      <c r="C1055" t="str">
        <f>RIGHT(All_Data[[#This Row],[Invoice (Year+Month)]],2)</f>
        <v>01</v>
      </c>
      <c r="D1055" t="s">
        <v>56</v>
      </c>
      <c r="E1055">
        <v>3014262</v>
      </c>
      <c r="F1055" t="s">
        <v>17</v>
      </c>
      <c r="G1055" t="s">
        <v>13</v>
      </c>
      <c r="H1055" t="s">
        <v>34</v>
      </c>
      <c r="I1055">
        <v>1554149</v>
      </c>
      <c r="J1055">
        <v>18</v>
      </c>
      <c r="K1055" s="1">
        <v>56.16</v>
      </c>
      <c r="L1055" s="1">
        <v>25.24</v>
      </c>
      <c r="M1055" s="1">
        <f>All_Data[[#This Row],[EUR Sales Amount]]-All_Data[[#This Row],[EUR Cost Amount]]</f>
        <v>30.919999999999998</v>
      </c>
      <c r="N1055">
        <f>IF(All_Data[[#This Row],[Order Line Quantity]]&lt;0,1,0)</f>
        <v>0</v>
      </c>
      <c r="O1055" s="1" t="str">
        <f>All_Data[[#This Row],[Tier2 Description]]&amp;All_Data[[#This Row],[Order No]]</f>
        <v>STATIONERY1554149</v>
      </c>
    </row>
    <row r="1056" spans="1:15" x14ac:dyDescent="0.35">
      <c r="A1056">
        <v>202001</v>
      </c>
      <c r="B1056" t="str">
        <f>LEFT(All_Data[[#This Row],[Invoice (Year+Month)]],4)</f>
        <v>2020</v>
      </c>
      <c r="C1056" t="str">
        <f>RIGHT(All_Data[[#This Row],[Invoice (Year+Month)]],2)</f>
        <v>01</v>
      </c>
      <c r="D1056" t="s">
        <v>56</v>
      </c>
      <c r="E1056">
        <v>3014262</v>
      </c>
      <c r="F1056" t="s">
        <v>17</v>
      </c>
      <c r="G1056" t="s">
        <v>29</v>
      </c>
      <c r="H1056" t="s">
        <v>52</v>
      </c>
      <c r="I1056">
        <v>1553070</v>
      </c>
      <c r="J1056">
        <v>6000</v>
      </c>
      <c r="K1056" s="1">
        <v>540</v>
      </c>
      <c r="L1056" s="1">
        <v>419.08</v>
      </c>
      <c r="M1056" s="1">
        <f>All_Data[[#This Row],[EUR Sales Amount]]-All_Data[[#This Row],[EUR Cost Amount]]</f>
        <v>120.92000000000002</v>
      </c>
      <c r="N1056">
        <f>IF(All_Data[[#This Row],[Order Line Quantity]]&lt;0,1,0)</f>
        <v>0</v>
      </c>
      <c r="O1056" s="1" t="str">
        <f>All_Data[[#This Row],[Tier2 Description]]&amp;All_Data[[#This Row],[Order No]]</f>
        <v>GENERAL TECH1553070</v>
      </c>
    </row>
    <row r="1057" spans="1:15" x14ac:dyDescent="0.35">
      <c r="A1057">
        <v>202001</v>
      </c>
      <c r="B1057" t="str">
        <f>LEFT(All_Data[[#This Row],[Invoice (Year+Month)]],4)</f>
        <v>2020</v>
      </c>
      <c r="C1057" t="str">
        <f>RIGHT(All_Data[[#This Row],[Invoice (Year+Month)]],2)</f>
        <v>01</v>
      </c>
      <c r="D1057" t="s">
        <v>56</v>
      </c>
      <c r="E1057">
        <v>3014273</v>
      </c>
      <c r="F1057" t="s">
        <v>17</v>
      </c>
      <c r="G1057" t="s">
        <v>11</v>
      </c>
      <c r="H1057" t="s">
        <v>46</v>
      </c>
      <c r="I1057">
        <v>1553151</v>
      </c>
      <c r="J1057">
        <v>2</v>
      </c>
      <c r="K1057" s="1">
        <v>26.82</v>
      </c>
      <c r="L1057" s="1">
        <v>9.3000000000000007</v>
      </c>
      <c r="M1057" s="1">
        <f>All_Data[[#This Row],[EUR Sales Amount]]-All_Data[[#This Row],[EUR Cost Amount]]</f>
        <v>17.52</v>
      </c>
      <c r="N1057">
        <f>IF(All_Data[[#This Row],[Order Line Quantity]]&lt;0,1,0)</f>
        <v>0</v>
      </c>
      <c r="O1057" s="1" t="str">
        <f>All_Data[[#This Row],[Tier2 Description]]&amp;All_Data[[#This Row],[Order No]]</f>
        <v>DUFFELS1553151</v>
      </c>
    </row>
    <row r="1058" spans="1:15" x14ac:dyDescent="0.35">
      <c r="A1058">
        <v>202001</v>
      </c>
      <c r="B1058" t="str">
        <f>LEFT(All_Data[[#This Row],[Invoice (Year+Month)]],4)</f>
        <v>2020</v>
      </c>
      <c r="C1058" t="str">
        <f>RIGHT(All_Data[[#This Row],[Invoice (Year+Month)]],2)</f>
        <v>01</v>
      </c>
      <c r="D1058" t="s">
        <v>56</v>
      </c>
      <c r="E1058">
        <v>3014273</v>
      </c>
      <c r="F1058" t="s">
        <v>17</v>
      </c>
      <c r="G1058" t="s">
        <v>11</v>
      </c>
      <c r="H1058" t="s">
        <v>46</v>
      </c>
      <c r="I1058">
        <v>1554176</v>
      </c>
      <c r="J1058">
        <v>4</v>
      </c>
      <c r="K1058" s="1">
        <v>78.38</v>
      </c>
      <c r="L1058" s="1">
        <v>25.92</v>
      </c>
      <c r="M1058" s="1">
        <f>All_Data[[#This Row],[EUR Sales Amount]]-All_Data[[#This Row],[EUR Cost Amount]]</f>
        <v>52.459999999999994</v>
      </c>
      <c r="N1058">
        <f>IF(All_Data[[#This Row],[Order Line Quantity]]&lt;0,1,0)</f>
        <v>0</v>
      </c>
      <c r="O1058" s="1" t="str">
        <f>All_Data[[#This Row],[Tier2 Description]]&amp;All_Data[[#This Row],[Order No]]</f>
        <v>DUFFELS1554176</v>
      </c>
    </row>
    <row r="1059" spans="1:15" x14ac:dyDescent="0.35">
      <c r="A1059">
        <v>202001</v>
      </c>
      <c r="B1059" t="str">
        <f>LEFT(All_Data[[#This Row],[Invoice (Year+Month)]],4)</f>
        <v>2020</v>
      </c>
      <c r="C1059" t="str">
        <f>RIGHT(All_Data[[#This Row],[Invoice (Year+Month)]],2)</f>
        <v>01</v>
      </c>
      <c r="D1059" t="s">
        <v>56</v>
      </c>
      <c r="E1059">
        <v>3014273</v>
      </c>
      <c r="F1059" t="s">
        <v>17</v>
      </c>
      <c r="G1059" t="s">
        <v>32</v>
      </c>
      <c r="H1059" t="s">
        <v>33</v>
      </c>
      <c r="I1059">
        <v>1553917</v>
      </c>
      <c r="J1059">
        <v>2</v>
      </c>
      <c r="K1059" s="1">
        <v>5.14</v>
      </c>
      <c r="L1059" s="1">
        <v>1.84</v>
      </c>
      <c r="M1059" s="1">
        <f>All_Data[[#This Row],[EUR Sales Amount]]-All_Data[[#This Row],[EUR Cost Amount]]</f>
        <v>3.3</v>
      </c>
      <c r="N1059">
        <f>IF(All_Data[[#This Row],[Order Line Quantity]]&lt;0,1,0)</f>
        <v>0</v>
      </c>
      <c r="O1059" s="1" t="str">
        <f>All_Data[[#This Row],[Tier2 Description]]&amp;All_Data[[#This Row],[Order No]]</f>
        <v>SPORT BOTTLES1553917</v>
      </c>
    </row>
    <row r="1060" spans="1:15" x14ac:dyDescent="0.35">
      <c r="A1060">
        <v>202001</v>
      </c>
      <c r="B1060" t="str">
        <f>LEFT(All_Data[[#This Row],[Invoice (Year+Month)]],4)</f>
        <v>2020</v>
      </c>
      <c r="C1060" t="str">
        <f>RIGHT(All_Data[[#This Row],[Invoice (Year+Month)]],2)</f>
        <v>01</v>
      </c>
      <c r="D1060" t="s">
        <v>56</v>
      </c>
      <c r="E1060">
        <v>3014273</v>
      </c>
      <c r="F1060" t="s">
        <v>17</v>
      </c>
      <c r="G1060" t="s">
        <v>32</v>
      </c>
      <c r="H1060" t="s">
        <v>33</v>
      </c>
      <c r="I1060">
        <v>1554176</v>
      </c>
      <c r="J1060">
        <v>2</v>
      </c>
      <c r="K1060" s="1">
        <v>11.24</v>
      </c>
      <c r="L1060" s="1">
        <v>4.84</v>
      </c>
      <c r="M1060" s="1">
        <f>All_Data[[#This Row],[EUR Sales Amount]]-All_Data[[#This Row],[EUR Cost Amount]]</f>
        <v>6.4</v>
      </c>
      <c r="N1060">
        <f>IF(All_Data[[#This Row],[Order Line Quantity]]&lt;0,1,0)</f>
        <v>0</v>
      </c>
      <c r="O1060" s="1" t="str">
        <f>All_Data[[#This Row],[Tier2 Description]]&amp;All_Data[[#This Row],[Order No]]</f>
        <v>SPORT BOTTLES1554176</v>
      </c>
    </row>
    <row r="1061" spans="1:15" x14ac:dyDescent="0.35">
      <c r="A1061">
        <v>202001</v>
      </c>
      <c r="B1061" t="str">
        <f>LEFT(All_Data[[#This Row],[Invoice (Year+Month)]],4)</f>
        <v>2020</v>
      </c>
      <c r="C1061" t="str">
        <f>RIGHT(All_Data[[#This Row],[Invoice (Year+Month)]],2)</f>
        <v>01</v>
      </c>
      <c r="D1061" t="s">
        <v>56</v>
      </c>
      <c r="E1061">
        <v>3014273</v>
      </c>
      <c r="F1061" t="s">
        <v>17</v>
      </c>
      <c r="G1061" t="s">
        <v>13</v>
      </c>
      <c r="H1061" t="s">
        <v>37</v>
      </c>
      <c r="I1061">
        <v>1554176</v>
      </c>
      <c r="J1061">
        <v>4</v>
      </c>
      <c r="K1061" s="1">
        <v>1.1599999999999999</v>
      </c>
      <c r="L1061" s="1">
        <v>0.7</v>
      </c>
      <c r="M1061" s="1">
        <f>All_Data[[#This Row],[EUR Sales Amount]]-All_Data[[#This Row],[EUR Cost Amount]]</f>
        <v>0.45999999999999996</v>
      </c>
      <c r="N1061">
        <f>IF(All_Data[[#This Row],[Order Line Quantity]]&lt;0,1,0)</f>
        <v>0</v>
      </c>
      <c r="O1061" s="1" t="str">
        <f>All_Data[[#This Row],[Tier2 Description]]&amp;All_Data[[#This Row],[Order No]]</f>
        <v>GENERAL1554176</v>
      </c>
    </row>
    <row r="1062" spans="1:15" x14ac:dyDescent="0.35">
      <c r="A1062">
        <v>202001</v>
      </c>
      <c r="B1062" t="str">
        <f>LEFT(All_Data[[#This Row],[Invoice (Year+Month)]],4)</f>
        <v>2020</v>
      </c>
      <c r="C1062" t="str">
        <f>RIGHT(All_Data[[#This Row],[Invoice (Year+Month)]],2)</f>
        <v>01</v>
      </c>
      <c r="D1062" t="s">
        <v>56</v>
      </c>
      <c r="E1062">
        <v>3014273</v>
      </c>
      <c r="F1062" t="s">
        <v>17</v>
      </c>
      <c r="G1062" t="s">
        <v>18</v>
      </c>
      <c r="H1062" t="s">
        <v>20</v>
      </c>
      <c r="I1062">
        <v>1554176</v>
      </c>
      <c r="J1062">
        <v>2</v>
      </c>
      <c r="K1062" s="1">
        <v>10.98</v>
      </c>
      <c r="L1062" s="1">
        <v>7.66</v>
      </c>
      <c r="M1062" s="1">
        <f>All_Data[[#This Row],[EUR Sales Amount]]-All_Data[[#This Row],[EUR Cost Amount]]</f>
        <v>3.3200000000000003</v>
      </c>
      <c r="N1062">
        <f>IF(All_Data[[#This Row],[Order Line Quantity]]&lt;0,1,0)</f>
        <v>0</v>
      </c>
      <c r="O1062" s="1" t="str">
        <f>All_Data[[#This Row],[Tier2 Description]]&amp;All_Data[[#This Row],[Order No]]</f>
        <v>POLOS1554176</v>
      </c>
    </row>
    <row r="1063" spans="1:15" x14ac:dyDescent="0.35">
      <c r="A1063">
        <v>202001</v>
      </c>
      <c r="B1063" t="str">
        <f>LEFT(All_Data[[#This Row],[Invoice (Year+Month)]],4)</f>
        <v>2020</v>
      </c>
      <c r="C1063" t="str">
        <f>RIGHT(All_Data[[#This Row],[Invoice (Year+Month)]],2)</f>
        <v>01</v>
      </c>
      <c r="D1063" t="s">
        <v>56</v>
      </c>
      <c r="E1063">
        <v>3014273</v>
      </c>
      <c r="F1063" t="s">
        <v>17</v>
      </c>
      <c r="G1063" t="s">
        <v>29</v>
      </c>
      <c r="H1063" t="s">
        <v>30</v>
      </c>
      <c r="I1063">
        <v>1554783</v>
      </c>
      <c r="J1063">
        <v>2</v>
      </c>
      <c r="K1063" s="1">
        <v>12.08</v>
      </c>
      <c r="L1063" s="1">
        <v>6.14</v>
      </c>
      <c r="M1063" s="1">
        <f>All_Data[[#This Row],[EUR Sales Amount]]-All_Data[[#This Row],[EUR Cost Amount]]</f>
        <v>5.94</v>
      </c>
      <c r="N1063">
        <f>IF(All_Data[[#This Row],[Order Line Quantity]]&lt;0,1,0)</f>
        <v>0</v>
      </c>
      <c r="O1063" s="1" t="str">
        <f>All_Data[[#This Row],[Tier2 Description]]&amp;All_Data[[#This Row],[Order No]]</f>
        <v>AUDIO1554783</v>
      </c>
    </row>
    <row r="1064" spans="1:15" x14ac:dyDescent="0.35">
      <c r="A1064">
        <v>202001</v>
      </c>
      <c r="B1064" t="str">
        <f>LEFT(All_Data[[#This Row],[Invoice (Year+Month)]],4)</f>
        <v>2020</v>
      </c>
      <c r="C1064" t="str">
        <f>RIGHT(All_Data[[#This Row],[Invoice (Year+Month)]],2)</f>
        <v>01</v>
      </c>
      <c r="D1064" t="s">
        <v>56</v>
      </c>
      <c r="E1064">
        <v>3014276</v>
      </c>
      <c r="F1064" t="s">
        <v>10</v>
      </c>
      <c r="G1064" t="s">
        <v>26</v>
      </c>
      <c r="H1064" t="s">
        <v>27</v>
      </c>
      <c r="I1064">
        <v>1552742</v>
      </c>
      <c r="J1064">
        <v>4</v>
      </c>
      <c r="K1064" s="1">
        <v>10.9</v>
      </c>
      <c r="L1064" s="1">
        <v>5.36</v>
      </c>
      <c r="M1064" s="1">
        <f>All_Data[[#This Row],[EUR Sales Amount]]-All_Data[[#This Row],[EUR Cost Amount]]</f>
        <v>5.54</v>
      </c>
      <c r="N1064">
        <f>IF(All_Data[[#This Row],[Order Line Quantity]]&lt;0,1,0)</f>
        <v>0</v>
      </c>
      <c r="O1064" s="1" t="str">
        <f>All_Data[[#This Row],[Tier2 Description]]&amp;All_Data[[#This Row],[Order No]]</f>
        <v>APRON &amp; KITCHEN TEXTILES1552742</v>
      </c>
    </row>
    <row r="1065" spans="1:15" x14ac:dyDescent="0.35">
      <c r="A1065">
        <v>202001</v>
      </c>
      <c r="B1065" t="str">
        <f>LEFT(All_Data[[#This Row],[Invoice (Year+Month)]],4)</f>
        <v>2020</v>
      </c>
      <c r="C1065" t="str">
        <f>RIGHT(All_Data[[#This Row],[Invoice (Year+Month)]],2)</f>
        <v>01</v>
      </c>
      <c r="D1065" t="s">
        <v>56</v>
      </c>
      <c r="E1065">
        <v>3014277</v>
      </c>
      <c r="F1065" t="s">
        <v>17</v>
      </c>
      <c r="G1065" t="s">
        <v>32</v>
      </c>
      <c r="H1065" t="s">
        <v>33</v>
      </c>
      <c r="I1065">
        <v>1551835</v>
      </c>
      <c r="J1065">
        <v>2</v>
      </c>
      <c r="K1065" s="1">
        <v>18.64</v>
      </c>
      <c r="L1065" s="1">
        <v>6.78</v>
      </c>
      <c r="M1065" s="1">
        <f>All_Data[[#This Row],[EUR Sales Amount]]-All_Data[[#This Row],[EUR Cost Amount]]</f>
        <v>11.86</v>
      </c>
      <c r="N1065">
        <f>IF(All_Data[[#This Row],[Order Line Quantity]]&lt;0,1,0)</f>
        <v>0</v>
      </c>
      <c r="O1065" s="1" t="str">
        <f>All_Data[[#This Row],[Tier2 Description]]&amp;All_Data[[#This Row],[Order No]]</f>
        <v>SPORT BOTTLES1551835</v>
      </c>
    </row>
    <row r="1066" spans="1:15" x14ac:dyDescent="0.35">
      <c r="A1066">
        <v>202001</v>
      </c>
      <c r="B1066" t="str">
        <f>LEFT(All_Data[[#This Row],[Invoice (Year+Month)]],4)</f>
        <v>2020</v>
      </c>
      <c r="C1066" t="str">
        <f>RIGHT(All_Data[[#This Row],[Invoice (Year+Month)]],2)</f>
        <v>01</v>
      </c>
      <c r="D1066" t="s">
        <v>56</v>
      </c>
      <c r="E1066">
        <v>3014277</v>
      </c>
      <c r="F1066" t="s">
        <v>17</v>
      </c>
      <c r="G1066" t="s">
        <v>22</v>
      </c>
      <c r="H1066" t="s">
        <v>35</v>
      </c>
      <c r="I1066">
        <v>1551835</v>
      </c>
      <c r="J1066">
        <v>6</v>
      </c>
      <c r="K1066" s="1">
        <v>41.52</v>
      </c>
      <c r="L1066" s="1">
        <v>36.200000000000003</v>
      </c>
      <c r="M1066" s="1">
        <f>All_Data[[#This Row],[EUR Sales Amount]]-All_Data[[#This Row],[EUR Cost Amount]]</f>
        <v>5.32</v>
      </c>
      <c r="N1066">
        <f>IF(All_Data[[#This Row],[Order Line Quantity]]&lt;0,1,0)</f>
        <v>0</v>
      </c>
      <c r="O1066" s="1" t="str">
        <f>All_Data[[#This Row],[Tier2 Description]]&amp;All_Data[[#This Row],[Order No]]</f>
        <v>DECORATION CHARGES1551835</v>
      </c>
    </row>
    <row r="1067" spans="1:15" x14ac:dyDescent="0.35">
      <c r="A1067">
        <v>202001</v>
      </c>
      <c r="B1067" t="str">
        <f>LEFT(All_Data[[#This Row],[Invoice (Year+Month)]],4)</f>
        <v>2020</v>
      </c>
      <c r="C1067" t="str">
        <f>RIGHT(All_Data[[#This Row],[Invoice (Year+Month)]],2)</f>
        <v>01</v>
      </c>
      <c r="D1067" t="s">
        <v>56</v>
      </c>
      <c r="E1067">
        <v>3014281</v>
      </c>
      <c r="F1067" t="s">
        <v>10</v>
      </c>
      <c r="G1067" t="s">
        <v>26</v>
      </c>
      <c r="H1067" t="s">
        <v>28</v>
      </c>
      <c r="I1067">
        <v>1552664</v>
      </c>
      <c r="J1067">
        <v>6</v>
      </c>
      <c r="K1067" s="1">
        <v>48.96</v>
      </c>
      <c r="L1067" s="1">
        <v>16.559999999999999</v>
      </c>
      <c r="M1067" s="1">
        <f>All_Data[[#This Row],[EUR Sales Amount]]-All_Data[[#This Row],[EUR Cost Amount]]</f>
        <v>32.400000000000006</v>
      </c>
      <c r="N1067">
        <f>IF(All_Data[[#This Row],[Order Line Quantity]]&lt;0,1,0)</f>
        <v>0</v>
      </c>
      <c r="O1067" s="1" t="str">
        <f>All_Data[[#This Row],[Tier2 Description]]&amp;All_Data[[#This Row],[Order No]]</f>
        <v>HOUSEWARES1552664</v>
      </c>
    </row>
    <row r="1068" spans="1:15" x14ac:dyDescent="0.35">
      <c r="A1068">
        <v>202001</v>
      </c>
      <c r="B1068" t="str">
        <f>LEFT(All_Data[[#This Row],[Invoice (Year+Month)]],4)</f>
        <v>2020</v>
      </c>
      <c r="C1068" t="str">
        <f>RIGHT(All_Data[[#This Row],[Invoice (Year+Month)]],2)</f>
        <v>01</v>
      </c>
      <c r="D1068" t="s">
        <v>56</v>
      </c>
      <c r="E1068">
        <v>3014281</v>
      </c>
      <c r="F1068" t="s">
        <v>10</v>
      </c>
      <c r="G1068" t="s">
        <v>29</v>
      </c>
      <c r="H1068" t="s">
        <v>52</v>
      </c>
      <c r="I1068">
        <v>1552664</v>
      </c>
      <c r="J1068">
        <v>4</v>
      </c>
      <c r="K1068" s="1">
        <v>0.84</v>
      </c>
      <c r="L1068" s="1">
        <v>0.26</v>
      </c>
      <c r="M1068" s="1">
        <f>All_Data[[#This Row],[EUR Sales Amount]]-All_Data[[#This Row],[EUR Cost Amount]]</f>
        <v>0.57999999999999996</v>
      </c>
      <c r="N1068">
        <f>IF(All_Data[[#This Row],[Order Line Quantity]]&lt;0,1,0)</f>
        <v>0</v>
      </c>
      <c r="O1068" s="1" t="str">
        <f>All_Data[[#This Row],[Tier2 Description]]&amp;All_Data[[#This Row],[Order No]]</f>
        <v>GENERAL TECH1552664</v>
      </c>
    </row>
    <row r="1069" spans="1:15" x14ac:dyDescent="0.35">
      <c r="A1069">
        <v>202001</v>
      </c>
      <c r="B1069" t="str">
        <f>LEFT(All_Data[[#This Row],[Invoice (Year+Month)]],4)</f>
        <v>2020</v>
      </c>
      <c r="C1069" t="str">
        <f>RIGHT(All_Data[[#This Row],[Invoice (Year+Month)]],2)</f>
        <v>01</v>
      </c>
      <c r="D1069" t="s">
        <v>56</v>
      </c>
      <c r="E1069">
        <v>3014283</v>
      </c>
      <c r="F1069" t="s">
        <v>17</v>
      </c>
      <c r="G1069" t="s">
        <v>11</v>
      </c>
      <c r="H1069" t="s">
        <v>47</v>
      </c>
      <c r="I1069">
        <v>1553781</v>
      </c>
      <c r="J1069">
        <v>2</v>
      </c>
      <c r="K1069" s="1">
        <v>5.7</v>
      </c>
      <c r="L1069" s="1">
        <v>2.4</v>
      </c>
      <c r="M1069" s="1">
        <f>All_Data[[#This Row],[EUR Sales Amount]]-All_Data[[#This Row],[EUR Cost Amount]]</f>
        <v>3.3000000000000003</v>
      </c>
      <c r="N1069">
        <f>IF(All_Data[[#This Row],[Order Line Quantity]]&lt;0,1,0)</f>
        <v>0</v>
      </c>
      <c r="O1069" s="1" t="str">
        <f>All_Data[[#This Row],[Tier2 Description]]&amp;All_Data[[#This Row],[Order No]]</f>
        <v>TRAVEL GIFTS1553781</v>
      </c>
    </row>
    <row r="1070" spans="1:15" x14ac:dyDescent="0.35">
      <c r="A1070">
        <v>202001</v>
      </c>
      <c r="B1070" t="str">
        <f>LEFT(All_Data[[#This Row],[Invoice (Year+Month)]],4)</f>
        <v>2020</v>
      </c>
      <c r="C1070" t="str">
        <f>RIGHT(All_Data[[#This Row],[Invoice (Year+Month)]],2)</f>
        <v>01</v>
      </c>
      <c r="D1070" t="s">
        <v>56</v>
      </c>
      <c r="E1070">
        <v>3014283</v>
      </c>
      <c r="F1070" t="s">
        <v>17</v>
      </c>
      <c r="G1070" t="s">
        <v>13</v>
      </c>
      <c r="H1070" t="s">
        <v>37</v>
      </c>
      <c r="I1070">
        <v>1550933</v>
      </c>
      <c r="J1070">
        <v>1000</v>
      </c>
      <c r="K1070" s="1">
        <v>480</v>
      </c>
      <c r="L1070" s="1">
        <v>370</v>
      </c>
      <c r="M1070" s="1">
        <f>All_Data[[#This Row],[EUR Sales Amount]]-All_Data[[#This Row],[EUR Cost Amount]]</f>
        <v>110</v>
      </c>
      <c r="N1070">
        <f>IF(All_Data[[#This Row],[Order Line Quantity]]&lt;0,1,0)</f>
        <v>0</v>
      </c>
      <c r="O1070" s="1" t="str">
        <f>All_Data[[#This Row],[Tier2 Description]]&amp;All_Data[[#This Row],[Order No]]</f>
        <v>GENERAL1550933</v>
      </c>
    </row>
    <row r="1071" spans="1:15" x14ac:dyDescent="0.35">
      <c r="A1071">
        <v>202001</v>
      </c>
      <c r="B1071" t="str">
        <f>LEFT(All_Data[[#This Row],[Invoice (Year+Month)]],4)</f>
        <v>2020</v>
      </c>
      <c r="C1071" t="str">
        <f>RIGHT(All_Data[[#This Row],[Invoice (Year+Month)]],2)</f>
        <v>01</v>
      </c>
      <c r="D1071" t="s">
        <v>56</v>
      </c>
      <c r="E1071">
        <v>3014283</v>
      </c>
      <c r="F1071" t="s">
        <v>17</v>
      </c>
      <c r="G1071" t="s">
        <v>26</v>
      </c>
      <c r="H1071" t="s">
        <v>50</v>
      </c>
      <c r="I1071">
        <v>1554522</v>
      </c>
      <c r="J1071">
        <v>202</v>
      </c>
      <c r="K1071" s="1">
        <v>286.83999999999997</v>
      </c>
      <c r="L1071" s="1">
        <v>129.22</v>
      </c>
      <c r="M1071" s="1">
        <f>All_Data[[#This Row],[EUR Sales Amount]]-All_Data[[#This Row],[EUR Cost Amount]]</f>
        <v>157.61999999999998</v>
      </c>
      <c r="N1071">
        <f>IF(All_Data[[#This Row],[Order Line Quantity]]&lt;0,1,0)</f>
        <v>0</v>
      </c>
      <c r="O1071" s="1" t="str">
        <f>All_Data[[#This Row],[Tier2 Description]]&amp;All_Data[[#This Row],[Order No]]</f>
        <v>OUTDOOR &amp; LEISURE1554522</v>
      </c>
    </row>
    <row r="1072" spans="1:15" x14ac:dyDescent="0.35">
      <c r="A1072">
        <v>202001</v>
      </c>
      <c r="B1072" t="str">
        <f>LEFT(All_Data[[#This Row],[Invoice (Year+Month)]],4)</f>
        <v>2020</v>
      </c>
      <c r="C1072" t="str">
        <f>RIGHT(All_Data[[#This Row],[Invoice (Year+Month)]],2)</f>
        <v>01</v>
      </c>
      <c r="D1072" t="s">
        <v>56</v>
      </c>
      <c r="E1072">
        <v>3014283</v>
      </c>
      <c r="F1072" t="s">
        <v>17</v>
      </c>
      <c r="G1072" t="s">
        <v>22</v>
      </c>
      <c r="H1072" t="s">
        <v>35</v>
      </c>
      <c r="I1072">
        <v>1553782</v>
      </c>
      <c r="J1072">
        <v>2</v>
      </c>
      <c r="K1072" s="1">
        <v>70</v>
      </c>
      <c r="L1072" s="1">
        <v>0.44</v>
      </c>
      <c r="M1072" s="1">
        <f>All_Data[[#This Row],[EUR Sales Amount]]-All_Data[[#This Row],[EUR Cost Amount]]</f>
        <v>69.56</v>
      </c>
      <c r="N1072">
        <f>IF(All_Data[[#This Row],[Order Line Quantity]]&lt;0,1,0)</f>
        <v>0</v>
      </c>
      <c r="O1072" s="1" t="str">
        <f>All_Data[[#This Row],[Tier2 Description]]&amp;All_Data[[#This Row],[Order No]]</f>
        <v>DECORATION CHARGES1553782</v>
      </c>
    </row>
    <row r="1073" spans="1:15" x14ac:dyDescent="0.35">
      <c r="A1073">
        <v>202001</v>
      </c>
      <c r="B1073" t="str">
        <f>LEFT(All_Data[[#This Row],[Invoice (Year+Month)]],4)</f>
        <v>2020</v>
      </c>
      <c r="C1073" t="str">
        <f>RIGHT(All_Data[[#This Row],[Invoice (Year+Month)]],2)</f>
        <v>01</v>
      </c>
      <c r="D1073" t="s">
        <v>56</v>
      </c>
      <c r="E1073">
        <v>3014283</v>
      </c>
      <c r="F1073" t="s">
        <v>17</v>
      </c>
      <c r="G1073" t="s">
        <v>22</v>
      </c>
      <c r="H1073" t="s">
        <v>35</v>
      </c>
      <c r="I1073">
        <v>1553991</v>
      </c>
      <c r="J1073">
        <v>16</v>
      </c>
      <c r="K1073" s="1">
        <v>195.8</v>
      </c>
      <c r="L1073" s="1">
        <v>31.36</v>
      </c>
      <c r="M1073" s="1">
        <f>All_Data[[#This Row],[EUR Sales Amount]]-All_Data[[#This Row],[EUR Cost Amount]]</f>
        <v>164.44</v>
      </c>
      <c r="N1073">
        <f>IF(All_Data[[#This Row],[Order Line Quantity]]&lt;0,1,0)</f>
        <v>0</v>
      </c>
      <c r="O1073" s="1" t="str">
        <f>All_Data[[#This Row],[Tier2 Description]]&amp;All_Data[[#This Row],[Order No]]</f>
        <v>DECORATION CHARGES1553991</v>
      </c>
    </row>
    <row r="1074" spans="1:15" x14ac:dyDescent="0.35">
      <c r="A1074">
        <v>202001</v>
      </c>
      <c r="B1074" t="str">
        <f>LEFT(All_Data[[#This Row],[Invoice (Year+Month)]],4)</f>
        <v>2020</v>
      </c>
      <c r="C1074" t="str">
        <f>RIGHT(All_Data[[#This Row],[Invoice (Year+Month)]],2)</f>
        <v>01</v>
      </c>
      <c r="D1074" t="s">
        <v>56</v>
      </c>
      <c r="E1074">
        <v>3014283</v>
      </c>
      <c r="F1074" t="s">
        <v>17</v>
      </c>
      <c r="G1074" t="s">
        <v>22</v>
      </c>
      <c r="H1074" t="s">
        <v>35</v>
      </c>
      <c r="I1074">
        <v>1554522</v>
      </c>
      <c r="J1074">
        <v>204</v>
      </c>
      <c r="K1074" s="1">
        <v>82.42</v>
      </c>
      <c r="L1074" s="1">
        <v>19.899999999999999</v>
      </c>
      <c r="M1074" s="1">
        <f>All_Data[[#This Row],[EUR Sales Amount]]-All_Data[[#This Row],[EUR Cost Amount]]</f>
        <v>62.52</v>
      </c>
      <c r="N1074">
        <f>IF(All_Data[[#This Row],[Order Line Quantity]]&lt;0,1,0)</f>
        <v>0</v>
      </c>
      <c r="O1074" s="1" t="str">
        <f>All_Data[[#This Row],[Tier2 Description]]&amp;All_Data[[#This Row],[Order No]]</f>
        <v>DECORATION CHARGES1554522</v>
      </c>
    </row>
    <row r="1075" spans="1:15" x14ac:dyDescent="0.35">
      <c r="A1075">
        <v>202001</v>
      </c>
      <c r="B1075" t="str">
        <f>LEFT(All_Data[[#This Row],[Invoice (Year+Month)]],4)</f>
        <v>2020</v>
      </c>
      <c r="C1075" t="str">
        <f>RIGHT(All_Data[[#This Row],[Invoice (Year+Month)]],2)</f>
        <v>01</v>
      </c>
      <c r="D1075" t="s">
        <v>56</v>
      </c>
      <c r="E1075">
        <v>3014283</v>
      </c>
      <c r="F1075" t="s">
        <v>17</v>
      </c>
      <c r="G1075" t="s">
        <v>24</v>
      </c>
      <c r="H1075" t="s">
        <v>25</v>
      </c>
      <c r="I1075">
        <v>1553991</v>
      </c>
      <c r="J1075">
        <v>4</v>
      </c>
      <c r="K1075" s="1">
        <v>139.96</v>
      </c>
      <c r="L1075" s="1">
        <v>58.8</v>
      </c>
      <c r="M1075" s="1">
        <f>All_Data[[#This Row],[EUR Sales Amount]]-All_Data[[#This Row],[EUR Cost Amount]]</f>
        <v>81.160000000000011</v>
      </c>
      <c r="N1075">
        <f>IF(All_Data[[#This Row],[Order Line Quantity]]&lt;0,1,0)</f>
        <v>0</v>
      </c>
      <c r="O1075" s="1" t="str">
        <f>All_Data[[#This Row],[Tier2 Description]]&amp;All_Data[[#This Row],[Order No]]</f>
        <v>JACKETS1553991</v>
      </c>
    </row>
    <row r="1076" spans="1:15" x14ac:dyDescent="0.35">
      <c r="A1076">
        <v>202001</v>
      </c>
      <c r="B1076" t="str">
        <f>LEFT(All_Data[[#This Row],[Invoice (Year+Month)]],4)</f>
        <v>2020</v>
      </c>
      <c r="C1076" t="str">
        <f>RIGHT(All_Data[[#This Row],[Invoice (Year+Month)]],2)</f>
        <v>01</v>
      </c>
      <c r="D1076" t="s">
        <v>56</v>
      </c>
      <c r="E1076">
        <v>3014283</v>
      </c>
      <c r="F1076" t="s">
        <v>17</v>
      </c>
      <c r="G1076" t="s">
        <v>29</v>
      </c>
      <c r="H1076" t="s">
        <v>30</v>
      </c>
      <c r="I1076">
        <v>1553782</v>
      </c>
      <c r="J1076">
        <v>2</v>
      </c>
      <c r="K1076" s="1">
        <v>11.28</v>
      </c>
      <c r="L1076" s="1">
        <v>5.46</v>
      </c>
      <c r="M1076" s="1">
        <f>All_Data[[#This Row],[EUR Sales Amount]]-All_Data[[#This Row],[EUR Cost Amount]]</f>
        <v>5.8199999999999994</v>
      </c>
      <c r="N1076">
        <f>IF(All_Data[[#This Row],[Order Line Quantity]]&lt;0,1,0)</f>
        <v>0</v>
      </c>
      <c r="O1076" s="1" t="str">
        <f>All_Data[[#This Row],[Tier2 Description]]&amp;All_Data[[#This Row],[Order No]]</f>
        <v>AUDIO1553782</v>
      </c>
    </row>
    <row r="1077" spans="1:15" x14ac:dyDescent="0.35">
      <c r="A1077">
        <v>202001</v>
      </c>
      <c r="B1077" t="str">
        <f>LEFT(All_Data[[#This Row],[Invoice (Year+Month)]],4)</f>
        <v>2020</v>
      </c>
      <c r="C1077" t="str">
        <f>RIGHT(All_Data[[#This Row],[Invoice (Year+Month)]],2)</f>
        <v>01</v>
      </c>
      <c r="D1077" t="s">
        <v>56</v>
      </c>
      <c r="E1077">
        <v>3014284</v>
      </c>
      <c r="F1077" t="s">
        <v>17</v>
      </c>
      <c r="G1077" t="s">
        <v>13</v>
      </c>
      <c r="H1077" t="s">
        <v>34</v>
      </c>
      <c r="I1077">
        <v>1552482</v>
      </c>
      <c r="J1077">
        <v>510</v>
      </c>
      <c r="K1077" s="1">
        <v>1065.9000000000001</v>
      </c>
      <c r="L1077" s="1">
        <v>418.78</v>
      </c>
      <c r="M1077" s="1">
        <f>All_Data[[#This Row],[EUR Sales Amount]]-All_Data[[#This Row],[EUR Cost Amount]]</f>
        <v>647.12000000000012</v>
      </c>
      <c r="N1077">
        <f>IF(All_Data[[#This Row],[Order Line Quantity]]&lt;0,1,0)</f>
        <v>0</v>
      </c>
      <c r="O1077" s="1" t="str">
        <f>All_Data[[#This Row],[Tier2 Description]]&amp;All_Data[[#This Row],[Order No]]</f>
        <v>STATIONERY1552482</v>
      </c>
    </row>
    <row r="1078" spans="1:15" x14ac:dyDescent="0.35">
      <c r="A1078">
        <v>202001</v>
      </c>
      <c r="B1078" t="str">
        <f>LEFT(All_Data[[#This Row],[Invoice (Year+Month)]],4)</f>
        <v>2020</v>
      </c>
      <c r="C1078" t="str">
        <f>RIGHT(All_Data[[#This Row],[Invoice (Year+Month)]],2)</f>
        <v>01</v>
      </c>
      <c r="D1078" t="s">
        <v>56</v>
      </c>
      <c r="E1078">
        <v>3014284</v>
      </c>
      <c r="F1078" t="s">
        <v>17</v>
      </c>
      <c r="G1078" t="s">
        <v>22</v>
      </c>
      <c r="H1078" t="s">
        <v>23</v>
      </c>
      <c r="I1078">
        <v>1553748</v>
      </c>
      <c r="J1078">
        <v>12</v>
      </c>
      <c r="K1078" s="1">
        <v>19.899999999999999</v>
      </c>
      <c r="L1078" s="1">
        <v>60</v>
      </c>
      <c r="M1078" s="1">
        <f>All_Data[[#This Row],[EUR Sales Amount]]-All_Data[[#This Row],[EUR Cost Amount]]</f>
        <v>-40.1</v>
      </c>
      <c r="N1078">
        <f>IF(All_Data[[#This Row],[Order Line Quantity]]&lt;0,1,0)</f>
        <v>0</v>
      </c>
      <c r="O1078" s="1" t="str">
        <f>All_Data[[#This Row],[Tier2 Description]]&amp;All_Data[[#This Row],[Order No]]</f>
        <v>CATALOGUES1553748</v>
      </c>
    </row>
    <row r="1079" spans="1:15" x14ac:dyDescent="0.35">
      <c r="A1079">
        <v>202001</v>
      </c>
      <c r="B1079" t="str">
        <f>LEFT(All_Data[[#This Row],[Invoice (Year+Month)]],4)</f>
        <v>2020</v>
      </c>
      <c r="C1079" t="str">
        <f>RIGHT(All_Data[[#This Row],[Invoice (Year+Month)]],2)</f>
        <v>01</v>
      </c>
      <c r="D1079" t="s">
        <v>56</v>
      </c>
      <c r="E1079">
        <v>3014284</v>
      </c>
      <c r="F1079" t="s">
        <v>17</v>
      </c>
      <c r="G1079" t="s">
        <v>22</v>
      </c>
      <c r="H1079" t="s">
        <v>35</v>
      </c>
      <c r="I1079">
        <v>1552482</v>
      </c>
      <c r="J1079">
        <v>512</v>
      </c>
      <c r="K1079" s="1">
        <v>254.2</v>
      </c>
      <c r="L1079" s="1">
        <v>26.28</v>
      </c>
      <c r="M1079" s="1">
        <f>All_Data[[#This Row],[EUR Sales Amount]]-All_Data[[#This Row],[EUR Cost Amount]]</f>
        <v>227.92</v>
      </c>
      <c r="N1079">
        <f>IF(All_Data[[#This Row],[Order Line Quantity]]&lt;0,1,0)</f>
        <v>0</v>
      </c>
      <c r="O1079" s="1" t="str">
        <f>All_Data[[#This Row],[Tier2 Description]]&amp;All_Data[[#This Row],[Order No]]</f>
        <v>DECORATION CHARGES1552482</v>
      </c>
    </row>
    <row r="1080" spans="1:15" x14ac:dyDescent="0.35">
      <c r="A1080">
        <v>202001</v>
      </c>
      <c r="B1080" t="str">
        <f>LEFT(All_Data[[#This Row],[Invoice (Year+Month)]],4)</f>
        <v>2020</v>
      </c>
      <c r="C1080" t="str">
        <f>RIGHT(All_Data[[#This Row],[Invoice (Year+Month)]],2)</f>
        <v>01</v>
      </c>
      <c r="D1080" t="s">
        <v>56</v>
      </c>
      <c r="E1080">
        <v>3014287</v>
      </c>
      <c r="F1080" t="s">
        <v>10</v>
      </c>
      <c r="G1080" t="s">
        <v>22</v>
      </c>
      <c r="H1080" t="s">
        <v>23</v>
      </c>
      <c r="I1080">
        <v>1554991</v>
      </c>
      <c r="J1080">
        <v>100</v>
      </c>
      <c r="K1080" s="1">
        <v>199</v>
      </c>
      <c r="L1080" s="1">
        <v>453</v>
      </c>
      <c r="M1080" s="1">
        <f>All_Data[[#This Row],[EUR Sales Amount]]-All_Data[[#This Row],[EUR Cost Amount]]</f>
        <v>-254</v>
      </c>
      <c r="N1080">
        <f>IF(All_Data[[#This Row],[Order Line Quantity]]&lt;0,1,0)</f>
        <v>0</v>
      </c>
      <c r="O1080" s="1" t="str">
        <f>All_Data[[#This Row],[Tier2 Description]]&amp;All_Data[[#This Row],[Order No]]</f>
        <v>CATALOGUES1554991</v>
      </c>
    </row>
    <row r="1081" spans="1:15" x14ac:dyDescent="0.35">
      <c r="A1081">
        <v>202001</v>
      </c>
      <c r="B1081" t="str">
        <f>LEFT(All_Data[[#This Row],[Invoice (Year+Month)]],4)</f>
        <v>2020</v>
      </c>
      <c r="C1081" t="str">
        <f>RIGHT(All_Data[[#This Row],[Invoice (Year+Month)]],2)</f>
        <v>01</v>
      </c>
      <c r="D1081" t="s">
        <v>56</v>
      </c>
      <c r="E1081">
        <v>3014291</v>
      </c>
      <c r="F1081" t="s">
        <v>10</v>
      </c>
      <c r="G1081" t="s">
        <v>13</v>
      </c>
      <c r="H1081" t="s">
        <v>16</v>
      </c>
      <c r="I1081">
        <v>1553879</v>
      </c>
      <c r="J1081">
        <v>30</v>
      </c>
      <c r="K1081" s="1">
        <v>381.3</v>
      </c>
      <c r="L1081" s="1">
        <v>228.54</v>
      </c>
      <c r="M1081" s="1">
        <f>All_Data[[#This Row],[EUR Sales Amount]]-All_Data[[#This Row],[EUR Cost Amount]]</f>
        <v>152.76000000000002</v>
      </c>
      <c r="N1081">
        <f>IF(All_Data[[#This Row],[Order Line Quantity]]&lt;0,1,0)</f>
        <v>0</v>
      </c>
      <c r="O1081" s="1" t="str">
        <f>All_Data[[#This Row],[Tier2 Description]]&amp;All_Data[[#This Row],[Order No]]</f>
        <v>WRITING1553879</v>
      </c>
    </row>
    <row r="1082" spans="1:15" x14ac:dyDescent="0.35">
      <c r="A1082">
        <v>202001</v>
      </c>
      <c r="B1082" t="str">
        <f>LEFT(All_Data[[#This Row],[Invoice (Year+Month)]],4)</f>
        <v>2020</v>
      </c>
      <c r="C1082" t="str">
        <f>RIGHT(All_Data[[#This Row],[Invoice (Year+Month)]],2)</f>
        <v>01</v>
      </c>
      <c r="D1082" t="s">
        <v>56</v>
      </c>
      <c r="E1082">
        <v>3014291</v>
      </c>
      <c r="F1082" t="s">
        <v>10</v>
      </c>
      <c r="G1082" t="s">
        <v>13</v>
      </c>
      <c r="H1082" t="s">
        <v>16</v>
      </c>
      <c r="I1082">
        <v>1553970</v>
      </c>
      <c r="J1082">
        <v>10</v>
      </c>
      <c r="K1082" s="1">
        <v>127.1</v>
      </c>
      <c r="L1082" s="1">
        <v>76.180000000000007</v>
      </c>
      <c r="M1082" s="1">
        <f>All_Data[[#This Row],[EUR Sales Amount]]-All_Data[[#This Row],[EUR Cost Amount]]</f>
        <v>50.919999999999987</v>
      </c>
      <c r="N1082">
        <f>IF(All_Data[[#This Row],[Order Line Quantity]]&lt;0,1,0)</f>
        <v>0</v>
      </c>
      <c r="O1082" s="1" t="str">
        <f>All_Data[[#This Row],[Tier2 Description]]&amp;All_Data[[#This Row],[Order No]]</f>
        <v>WRITING1553970</v>
      </c>
    </row>
    <row r="1083" spans="1:15" x14ac:dyDescent="0.35">
      <c r="A1083">
        <v>202001</v>
      </c>
      <c r="B1083" t="str">
        <f>LEFT(All_Data[[#This Row],[Invoice (Year+Month)]],4)</f>
        <v>2020</v>
      </c>
      <c r="C1083" t="str">
        <f>RIGHT(All_Data[[#This Row],[Invoice (Year+Month)]],2)</f>
        <v>01</v>
      </c>
      <c r="D1083" t="s">
        <v>56</v>
      </c>
      <c r="E1083">
        <v>3014295</v>
      </c>
      <c r="F1083" t="s">
        <v>17</v>
      </c>
      <c r="G1083" t="s">
        <v>13</v>
      </c>
      <c r="H1083" t="s">
        <v>15</v>
      </c>
      <c r="I1083">
        <v>1552892</v>
      </c>
      <c r="J1083">
        <v>1900</v>
      </c>
      <c r="K1083" s="1">
        <v>5377</v>
      </c>
      <c r="L1083" s="1">
        <v>3470.72</v>
      </c>
      <c r="M1083" s="1">
        <f>All_Data[[#This Row],[EUR Sales Amount]]-All_Data[[#This Row],[EUR Cost Amount]]</f>
        <v>1906.2800000000002</v>
      </c>
      <c r="N1083">
        <f>IF(All_Data[[#This Row],[Order Line Quantity]]&lt;0,1,0)</f>
        <v>0</v>
      </c>
      <c r="O1083" s="1" t="str">
        <f>All_Data[[#This Row],[Tier2 Description]]&amp;All_Data[[#This Row],[Order No]]</f>
        <v>UMBRELLAS1552892</v>
      </c>
    </row>
    <row r="1084" spans="1:15" x14ac:dyDescent="0.35">
      <c r="A1084">
        <v>202001</v>
      </c>
      <c r="B1084" t="str">
        <f>LEFT(All_Data[[#This Row],[Invoice (Year+Month)]],4)</f>
        <v>2020</v>
      </c>
      <c r="C1084" t="str">
        <f>RIGHT(All_Data[[#This Row],[Invoice (Year+Month)]],2)</f>
        <v>01</v>
      </c>
      <c r="D1084" t="s">
        <v>56</v>
      </c>
      <c r="E1084">
        <v>3014295</v>
      </c>
      <c r="F1084" t="s">
        <v>17</v>
      </c>
      <c r="G1084" t="s">
        <v>22</v>
      </c>
      <c r="H1084" t="s">
        <v>35</v>
      </c>
      <c r="I1084">
        <v>1552892</v>
      </c>
      <c r="J1084">
        <v>1902</v>
      </c>
      <c r="K1084" s="1">
        <v>800</v>
      </c>
      <c r="L1084" s="1">
        <v>108.58</v>
      </c>
      <c r="M1084" s="1">
        <f>All_Data[[#This Row],[EUR Sales Amount]]-All_Data[[#This Row],[EUR Cost Amount]]</f>
        <v>691.42</v>
      </c>
      <c r="N1084">
        <f>IF(All_Data[[#This Row],[Order Line Quantity]]&lt;0,1,0)</f>
        <v>0</v>
      </c>
      <c r="O1084" s="1" t="str">
        <f>All_Data[[#This Row],[Tier2 Description]]&amp;All_Data[[#This Row],[Order No]]</f>
        <v>DECORATION CHARGES1552892</v>
      </c>
    </row>
    <row r="1085" spans="1:15" x14ac:dyDescent="0.35">
      <c r="A1085">
        <v>202001</v>
      </c>
      <c r="B1085" t="str">
        <f>LEFT(All_Data[[#This Row],[Invoice (Year+Month)]],4)</f>
        <v>2020</v>
      </c>
      <c r="C1085" t="str">
        <f>RIGHT(All_Data[[#This Row],[Invoice (Year+Month)]],2)</f>
        <v>01</v>
      </c>
      <c r="D1085" t="s">
        <v>56</v>
      </c>
      <c r="E1085">
        <v>3014298</v>
      </c>
      <c r="F1085" t="s">
        <v>10</v>
      </c>
      <c r="G1085" t="s">
        <v>24</v>
      </c>
      <c r="H1085" t="s">
        <v>25</v>
      </c>
      <c r="I1085">
        <v>1552992</v>
      </c>
      <c r="J1085">
        <v>20</v>
      </c>
      <c r="K1085" s="1">
        <v>318.44</v>
      </c>
      <c r="L1085" s="1">
        <v>151.5</v>
      </c>
      <c r="M1085" s="1">
        <f>All_Data[[#This Row],[EUR Sales Amount]]-All_Data[[#This Row],[EUR Cost Amount]]</f>
        <v>166.94</v>
      </c>
      <c r="N1085">
        <f>IF(All_Data[[#This Row],[Order Line Quantity]]&lt;0,1,0)</f>
        <v>0</v>
      </c>
      <c r="O1085" s="1" t="str">
        <f>All_Data[[#This Row],[Tier2 Description]]&amp;All_Data[[#This Row],[Order No]]</f>
        <v>JACKETS1552992</v>
      </c>
    </row>
    <row r="1086" spans="1:15" x14ac:dyDescent="0.35">
      <c r="A1086">
        <v>202001</v>
      </c>
      <c r="B1086" t="str">
        <f>LEFT(All_Data[[#This Row],[Invoice (Year+Month)]],4)</f>
        <v>2020</v>
      </c>
      <c r="C1086" t="str">
        <f>RIGHT(All_Data[[#This Row],[Invoice (Year+Month)]],2)</f>
        <v>01</v>
      </c>
      <c r="D1086" t="s">
        <v>56</v>
      </c>
      <c r="E1086">
        <v>3014301</v>
      </c>
      <c r="F1086" t="s">
        <v>17</v>
      </c>
      <c r="G1086" t="s">
        <v>32</v>
      </c>
      <c r="H1086" t="s">
        <v>33</v>
      </c>
      <c r="I1086">
        <v>1553122</v>
      </c>
      <c r="J1086">
        <v>4</v>
      </c>
      <c r="K1086" s="1">
        <v>14.36</v>
      </c>
      <c r="L1086" s="1">
        <v>5.38</v>
      </c>
      <c r="M1086" s="1">
        <f>All_Data[[#This Row],[EUR Sales Amount]]-All_Data[[#This Row],[EUR Cost Amount]]</f>
        <v>8.98</v>
      </c>
      <c r="N1086">
        <f>IF(All_Data[[#This Row],[Order Line Quantity]]&lt;0,1,0)</f>
        <v>0</v>
      </c>
      <c r="O1086" s="1" t="str">
        <f>All_Data[[#This Row],[Tier2 Description]]&amp;All_Data[[#This Row],[Order No]]</f>
        <v>SPORT BOTTLES1553122</v>
      </c>
    </row>
    <row r="1087" spans="1:15" x14ac:dyDescent="0.35">
      <c r="A1087">
        <v>202001</v>
      </c>
      <c r="B1087" t="str">
        <f>LEFT(All_Data[[#This Row],[Invoice (Year+Month)]],4)</f>
        <v>2020</v>
      </c>
      <c r="C1087" t="str">
        <f>RIGHT(All_Data[[#This Row],[Invoice (Year+Month)]],2)</f>
        <v>01</v>
      </c>
      <c r="D1087" t="s">
        <v>56</v>
      </c>
      <c r="E1087">
        <v>3014301</v>
      </c>
      <c r="F1087" t="s">
        <v>17</v>
      </c>
      <c r="G1087" t="s">
        <v>32</v>
      </c>
      <c r="H1087" t="s">
        <v>33</v>
      </c>
      <c r="I1087">
        <v>1553997</v>
      </c>
      <c r="J1087">
        <v>2</v>
      </c>
      <c r="K1087" s="1">
        <v>26.62</v>
      </c>
      <c r="L1087" s="1">
        <v>27.66</v>
      </c>
      <c r="M1087" s="1">
        <f>All_Data[[#This Row],[EUR Sales Amount]]-All_Data[[#This Row],[EUR Cost Amount]]</f>
        <v>-1.0399999999999991</v>
      </c>
      <c r="N1087">
        <f>IF(All_Data[[#This Row],[Order Line Quantity]]&lt;0,1,0)</f>
        <v>0</v>
      </c>
      <c r="O1087" s="1" t="str">
        <f>All_Data[[#This Row],[Tier2 Description]]&amp;All_Data[[#This Row],[Order No]]</f>
        <v>SPORT BOTTLES1553997</v>
      </c>
    </row>
    <row r="1088" spans="1:15" x14ac:dyDescent="0.35">
      <c r="A1088">
        <v>202001</v>
      </c>
      <c r="B1088" t="str">
        <f>LEFT(All_Data[[#This Row],[Invoice (Year+Month)]],4)</f>
        <v>2020</v>
      </c>
      <c r="C1088" t="str">
        <f>RIGHT(All_Data[[#This Row],[Invoice (Year+Month)]],2)</f>
        <v>01</v>
      </c>
      <c r="D1088" t="s">
        <v>56</v>
      </c>
      <c r="E1088">
        <v>3014301</v>
      </c>
      <c r="F1088" t="s">
        <v>17</v>
      </c>
      <c r="G1088" t="s">
        <v>13</v>
      </c>
      <c r="H1088" t="s">
        <v>34</v>
      </c>
      <c r="I1088">
        <v>1553997</v>
      </c>
      <c r="J1088">
        <v>2</v>
      </c>
      <c r="K1088" s="1">
        <v>56.98</v>
      </c>
      <c r="L1088" s="1">
        <v>49.56</v>
      </c>
      <c r="M1088" s="1">
        <f>All_Data[[#This Row],[EUR Sales Amount]]-All_Data[[#This Row],[EUR Cost Amount]]</f>
        <v>7.4199999999999946</v>
      </c>
      <c r="N1088">
        <f>IF(All_Data[[#This Row],[Order Line Quantity]]&lt;0,1,0)</f>
        <v>0</v>
      </c>
      <c r="O1088" s="1" t="str">
        <f>All_Data[[#This Row],[Tier2 Description]]&amp;All_Data[[#This Row],[Order No]]</f>
        <v>STATIONERY1553997</v>
      </c>
    </row>
    <row r="1089" spans="1:15" x14ac:dyDescent="0.35">
      <c r="A1089">
        <v>202001</v>
      </c>
      <c r="B1089" t="str">
        <f>LEFT(All_Data[[#This Row],[Invoice (Year+Month)]],4)</f>
        <v>2020</v>
      </c>
      <c r="C1089" t="str">
        <f>RIGHT(All_Data[[#This Row],[Invoice (Year+Month)]],2)</f>
        <v>01</v>
      </c>
      <c r="D1089" t="s">
        <v>56</v>
      </c>
      <c r="E1089">
        <v>3014301</v>
      </c>
      <c r="F1089" t="s">
        <v>17</v>
      </c>
      <c r="G1089" t="s">
        <v>29</v>
      </c>
      <c r="H1089" t="s">
        <v>30</v>
      </c>
      <c r="I1089">
        <v>1553997</v>
      </c>
      <c r="J1089">
        <v>2</v>
      </c>
      <c r="K1089" s="1">
        <v>29.54</v>
      </c>
      <c r="L1089" s="1">
        <v>29.62</v>
      </c>
      <c r="M1089" s="1">
        <f>All_Data[[#This Row],[EUR Sales Amount]]-All_Data[[#This Row],[EUR Cost Amount]]</f>
        <v>-8.0000000000001847E-2</v>
      </c>
      <c r="N1089">
        <f>IF(All_Data[[#This Row],[Order Line Quantity]]&lt;0,1,0)</f>
        <v>0</v>
      </c>
      <c r="O1089" s="1" t="str">
        <f>All_Data[[#This Row],[Tier2 Description]]&amp;All_Data[[#This Row],[Order No]]</f>
        <v>AUDIO1553997</v>
      </c>
    </row>
    <row r="1090" spans="1:15" x14ac:dyDescent="0.35">
      <c r="A1090">
        <v>202001</v>
      </c>
      <c r="B1090" t="str">
        <f>LEFT(All_Data[[#This Row],[Invoice (Year+Month)]],4)</f>
        <v>2020</v>
      </c>
      <c r="C1090" t="str">
        <f>RIGHT(All_Data[[#This Row],[Invoice (Year+Month)]],2)</f>
        <v>01</v>
      </c>
      <c r="D1090" t="s">
        <v>56</v>
      </c>
      <c r="E1090">
        <v>3014301</v>
      </c>
      <c r="F1090" t="s">
        <v>17</v>
      </c>
      <c r="G1090" t="s">
        <v>29</v>
      </c>
      <c r="H1090" t="s">
        <v>52</v>
      </c>
      <c r="I1090">
        <v>1553997</v>
      </c>
      <c r="J1090">
        <v>4</v>
      </c>
      <c r="K1090" s="1">
        <v>78.56</v>
      </c>
      <c r="L1090" s="1">
        <v>71.98</v>
      </c>
      <c r="M1090" s="1">
        <f>All_Data[[#This Row],[EUR Sales Amount]]-All_Data[[#This Row],[EUR Cost Amount]]</f>
        <v>6.5799999999999983</v>
      </c>
      <c r="N1090">
        <f>IF(All_Data[[#This Row],[Order Line Quantity]]&lt;0,1,0)</f>
        <v>0</v>
      </c>
      <c r="O1090" s="1" t="str">
        <f>All_Data[[#This Row],[Tier2 Description]]&amp;All_Data[[#This Row],[Order No]]</f>
        <v>GENERAL TECH1553997</v>
      </c>
    </row>
    <row r="1091" spans="1:15" x14ac:dyDescent="0.35">
      <c r="A1091">
        <v>202001</v>
      </c>
      <c r="B1091" t="str">
        <f>LEFT(All_Data[[#This Row],[Invoice (Year+Month)]],4)</f>
        <v>2020</v>
      </c>
      <c r="C1091" t="str">
        <f>RIGHT(All_Data[[#This Row],[Invoice (Year+Month)]],2)</f>
        <v>01</v>
      </c>
      <c r="D1091" t="s">
        <v>56</v>
      </c>
      <c r="E1091">
        <v>3014301</v>
      </c>
      <c r="F1091" t="s">
        <v>17</v>
      </c>
      <c r="G1091" t="s">
        <v>29</v>
      </c>
      <c r="H1091" t="s">
        <v>31</v>
      </c>
      <c r="I1091">
        <v>1553997</v>
      </c>
      <c r="J1091">
        <v>12</v>
      </c>
      <c r="K1091" s="1">
        <v>185.9</v>
      </c>
      <c r="L1091" s="1">
        <v>183.16</v>
      </c>
      <c r="M1091" s="1">
        <f>All_Data[[#This Row],[EUR Sales Amount]]-All_Data[[#This Row],[EUR Cost Amount]]</f>
        <v>2.7400000000000091</v>
      </c>
      <c r="N1091">
        <f>IF(All_Data[[#This Row],[Order Line Quantity]]&lt;0,1,0)</f>
        <v>0</v>
      </c>
      <c r="O1091" s="1" t="str">
        <f>All_Data[[#This Row],[Tier2 Description]]&amp;All_Data[[#This Row],[Order No]]</f>
        <v>POWER1553997</v>
      </c>
    </row>
    <row r="1092" spans="1:15" x14ac:dyDescent="0.35">
      <c r="A1092">
        <v>202001</v>
      </c>
      <c r="B1092" t="str">
        <f>LEFT(All_Data[[#This Row],[Invoice (Year+Month)]],4)</f>
        <v>2020</v>
      </c>
      <c r="C1092" t="str">
        <f>RIGHT(All_Data[[#This Row],[Invoice (Year+Month)]],2)</f>
        <v>01</v>
      </c>
      <c r="D1092" t="s">
        <v>56</v>
      </c>
      <c r="E1092">
        <v>3014302</v>
      </c>
      <c r="F1092" t="s">
        <v>10</v>
      </c>
      <c r="G1092" t="s">
        <v>18</v>
      </c>
      <c r="H1092" t="s">
        <v>19</v>
      </c>
      <c r="I1092">
        <v>1553844</v>
      </c>
      <c r="J1092">
        <v>2</v>
      </c>
      <c r="K1092" s="1">
        <v>19.98</v>
      </c>
      <c r="L1092" s="1">
        <v>15.1</v>
      </c>
      <c r="M1092" s="1">
        <f>All_Data[[#This Row],[EUR Sales Amount]]-All_Data[[#This Row],[EUR Cost Amount]]</f>
        <v>4.8800000000000008</v>
      </c>
      <c r="N1092">
        <f>IF(All_Data[[#This Row],[Order Line Quantity]]&lt;0,1,0)</f>
        <v>0</v>
      </c>
      <c r="O1092" s="1" t="str">
        <f>All_Data[[#This Row],[Tier2 Description]]&amp;All_Data[[#This Row],[Order No]]</f>
        <v>FLEECE &amp; KNITS1553844</v>
      </c>
    </row>
    <row r="1093" spans="1:15" x14ac:dyDescent="0.35">
      <c r="A1093">
        <v>202001</v>
      </c>
      <c r="B1093" t="str">
        <f>LEFT(All_Data[[#This Row],[Invoice (Year+Month)]],4)</f>
        <v>2020</v>
      </c>
      <c r="C1093" t="str">
        <f>RIGHT(All_Data[[#This Row],[Invoice (Year+Month)]],2)</f>
        <v>01</v>
      </c>
      <c r="D1093" t="s">
        <v>56</v>
      </c>
      <c r="E1093">
        <v>3014302</v>
      </c>
      <c r="F1093" t="s">
        <v>10</v>
      </c>
      <c r="G1093" t="s">
        <v>18</v>
      </c>
      <c r="H1093" t="s">
        <v>21</v>
      </c>
      <c r="I1093">
        <v>1552574</v>
      </c>
      <c r="J1093">
        <v>12</v>
      </c>
      <c r="K1093" s="1">
        <v>89.28</v>
      </c>
      <c r="L1093" s="1">
        <v>34.9</v>
      </c>
      <c r="M1093" s="1">
        <f>All_Data[[#This Row],[EUR Sales Amount]]-All_Data[[#This Row],[EUR Cost Amount]]</f>
        <v>54.38</v>
      </c>
      <c r="N1093">
        <f>IF(All_Data[[#This Row],[Order Line Quantity]]&lt;0,1,0)</f>
        <v>0</v>
      </c>
      <c r="O1093" s="1" t="str">
        <f>All_Data[[#This Row],[Tier2 Description]]&amp;All_Data[[#This Row],[Order No]]</f>
        <v>T-SHIRTS &amp; ACTIVE TOPS1552574</v>
      </c>
    </row>
    <row r="1094" spans="1:15" x14ac:dyDescent="0.35">
      <c r="A1094">
        <v>202001</v>
      </c>
      <c r="B1094" t="str">
        <f>LEFT(All_Data[[#This Row],[Invoice (Year+Month)]],4)</f>
        <v>2020</v>
      </c>
      <c r="C1094" t="str">
        <f>RIGHT(All_Data[[#This Row],[Invoice (Year+Month)]],2)</f>
        <v>01</v>
      </c>
      <c r="D1094" t="s">
        <v>56</v>
      </c>
      <c r="E1094">
        <v>3014302</v>
      </c>
      <c r="F1094" t="s">
        <v>10</v>
      </c>
      <c r="G1094" t="s">
        <v>18</v>
      </c>
      <c r="H1094" t="s">
        <v>21</v>
      </c>
      <c r="I1094">
        <v>1553844</v>
      </c>
      <c r="J1094">
        <v>8</v>
      </c>
      <c r="K1094" s="1">
        <v>59.52</v>
      </c>
      <c r="L1094" s="1">
        <v>24.48</v>
      </c>
      <c r="M1094" s="1">
        <f>All_Data[[#This Row],[EUR Sales Amount]]-All_Data[[#This Row],[EUR Cost Amount]]</f>
        <v>35.040000000000006</v>
      </c>
      <c r="N1094">
        <f>IF(All_Data[[#This Row],[Order Line Quantity]]&lt;0,1,0)</f>
        <v>0</v>
      </c>
      <c r="O1094" s="1" t="str">
        <f>All_Data[[#This Row],[Tier2 Description]]&amp;All_Data[[#This Row],[Order No]]</f>
        <v>T-SHIRTS &amp; ACTIVE TOPS1553844</v>
      </c>
    </row>
    <row r="1095" spans="1:15" x14ac:dyDescent="0.35">
      <c r="A1095">
        <v>202001</v>
      </c>
      <c r="B1095" t="str">
        <f>LEFT(All_Data[[#This Row],[Invoice (Year+Month)]],4)</f>
        <v>2020</v>
      </c>
      <c r="C1095" t="str">
        <f>RIGHT(All_Data[[#This Row],[Invoice (Year+Month)]],2)</f>
        <v>01</v>
      </c>
      <c r="D1095" t="s">
        <v>56</v>
      </c>
      <c r="E1095">
        <v>3014302</v>
      </c>
      <c r="F1095" t="s">
        <v>10</v>
      </c>
      <c r="G1095" t="s">
        <v>24</v>
      </c>
      <c r="H1095" t="s">
        <v>25</v>
      </c>
      <c r="I1095">
        <v>1554757</v>
      </c>
      <c r="J1095">
        <v>40</v>
      </c>
      <c r="K1095" s="1">
        <v>2338.8000000000002</v>
      </c>
      <c r="L1095" s="1">
        <v>975.52</v>
      </c>
      <c r="M1095" s="1">
        <f>All_Data[[#This Row],[EUR Sales Amount]]-All_Data[[#This Row],[EUR Cost Amount]]</f>
        <v>1363.2800000000002</v>
      </c>
      <c r="N1095">
        <f>IF(All_Data[[#This Row],[Order Line Quantity]]&lt;0,1,0)</f>
        <v>0</v>
      </c>
      <c r="O1095" s="1" t="str">
        <f>All_Data[[#This Row],[Tier2 Description]]&amp;All_Data[[#This Row],[Order No]]</f>
        <v>JACKETS1554757</v>
      </c>
    </row>
    <row r="1096" spans="1:15" x14ac:dyDescent="0.35">
      <c r="A1096">
        <v>202001</v>
      </c>
      <c r="B1096" t="str">
        <f>LEFT(All_Data[[#This Row],[Invoice (Year+Month)]],4)</f>
        <v>2020</v>
      </c>
      <c r="C1096" t="str">
        <f>RIGHT(All_Data[[#This Row],[Invoice (Year+Month)]],2)</f>
        <v>01</v>
      </c>
      <c r="D1096" t="s">
        <v>56</v>
      </c>
      <c r="E1096">
        <v>3014314</v>
      </c>
      <c r="F1096" t="s">
        <v>10</v>
      </c>
      <c r="G1096" t="s">
        <v>11</v>
      </c>
      <c r="H1096" t="s">
        <v>40</v>
      </c>
      <c r="I1096">
        <v>1553326</v>
      </c>
      <c r="J1096">
        <v>2</v>
      </c>
      <c r="K1096" s="1">
        <v>4.04</v>
      </c>
      <c r="L1096" s="1">
        <v>1.66</v>
      </c>
      <c r="M1096" s="1">
        <f>All_Data[[#This Row],[EUR Sales Amount]]-All_Data[[#This Row],[EUR Cost Amount]]</f>
        <v>2.38</v>
      </c>
      <c r="N1096">
        <f>IF(All_Data[[#This Row],[Order Line Quantity]]&lt;0,1,0)</f>
        <v>0</v>
      </c>
      <c r="O1096" s="1" t="str">
        <f>All_Data[[#This Row],[Tier2 Description]]&amp;All_Data[[#This Row],[Order No]]</f>
        <v>TOTES1553326</v>
      </c>
    </row>
    <row r="1097" spans="1:15" x14ac:dyDescent="0.35">
      <c r="A1097">
        <v>202001</v>
      </c>
      <c r="B1097" t="str">
        <f>LEFT(All_Data[[#This Row],[Invoice (Year+Month)]],4)</f>
        <v>2020</v>
      </c>
      <c r="C1097" t="str">
        <f>RIGHT(All_Data[[#This Row],[Invoice (Year+Month)]],2)</f>
        <v>01</v>
      </c>
      <c r="D1097" t="s">
        <v>56</v>
      </c>
      <c r="E1097">
        <v>3014321</v>
      </c>
      <c r="F1097" t="s">
        <v>17</v>
      </c>
      <c r="G1097" t="s">
        <v>13</v>
      </c>
      <c r="H1097" t="s">
        <v>34</v>
      </c>
      <c r="I1097">
        <v>1553648</v>
      </c>
      <c r="J1097">
        <v>100</v>
      </c>
      <c r="K1097" s="1">
        <v>414</v>
      </c>
      <c r="L1097" s="1">
        <v>150.56</v>
      </c>
      <c r="M1097" s="1">
        <f>All_Data[[#This Row],[EUR Sales Amount]]-All_Data[[#This Row],[EUR Cost Amount]]</f>
        <v>263.44</v>
      </c>
      <c r="N1097">
        <f>IF(All_Data[[#This Row],[Order Line Quantity]]&lt;0,1,0)</f>
        <v>0</v>
      </c>
      <c r="O1097" s="1" t="str">
        <f>All_Data[[#This Row],[Tier2 Description]]&amp;All_Data[[#This Row],[Order No]]</f>
        <v>STATIONERY1553648</v>
      </c>
    </row>
    <row r="1098" spans="1:15" x14ac:dyDescent="0.35">
      <c r="A1098">
        <v>202001</v>
      </c>
      <c r="B1098" t="str">
        <f>LEFT(All_Data[[#This Row],[Invoice (Year+Month)]],4)</f>
        <v>2020</v>
      </c>
      <c r="C1098" t="str">
        <f>RIGHT(All_Data[[#This Row],[Invoice (Year+Month)]],2)</f>
        <v>01</v>
      </c>
      <c r="D1098" t="s">
        <v>56</v>
      </c>
      <c r="E1098">
        <v>3014321</v>
      </c>
      <c r="F1098" t="s">
        <v>17</v>
      </c>
      <c r="G1098" t="s">
        <v>22</v>
      </c>
      <c r="H1098" t="s">
        <v>23</v>
      </c>
      <c r="I1098">
        <v>1553752</v>
      </c>
      <c r="J1098">
        <v>24</v>
      </c>
      <c r="K1098" s="1">
        <v>39.840000000000003</v>
      </c>
      <c r="L1098" s="1">
        <v>120</v>
      </c>
      <c r="M1098" s="1">
        <f>All_Data[[#This Row],[EUR Sales Amount]]-All_Data[[#This Row],[EUR Cost Amount]]</f>
        <v>-80.16</v>
      </c>
      <c r="N1098">
        <f>IF(All_Data[[#This Row],[Order Line Quantity]]&lt;0,1,0)</f>
        <v>0</v>
      </c>
      <c r="O1098" s="1" t="str">
        <f>All_Data[[#This Row],[Tier2 Description]]&amp;All_Data[[#This Row],[Order No]]</f>
        <v>CATALOGUES1553752</v>
      </c>
    </row>
    <row r="1099" spans="1:15" x14ac:dyDescent="0.35">
      <c r="A1099">
        <v>202001</v>
      </c>
      <c r="B1099" t="str">
        <f>LEFT(All_Data[[#This Row],[Invoice (Year+Month)]],4)</f>
        <v>2020</v>
      </c>
      <c r="C1099" t="str">
        <f>RIGHT(All_Data[[#This Row],[Invoice (Year+Month)]],2)</f>
        <v>01</v>
      </c>
      <c r="D1099" t="s">
        <v>56</v>
      </c>
      <c r="E1099">
        <v>3014321</v>
      </c>
      <c r="F1099" t="s">
        <v>17</v>
      </c>
      <c r="G1099" t="s">
        <v>22</v>
      </c>
      <c r="H1099" t="s">
        <v>23</v>
      </c>
      <c r="I1099">
        <v>1553911</v>
      </c>
      <c r="J1099">
        <v>24</v>
      </c>
      <c r="K1099" s="1">
        <v>39.840000000000003</v>
      </c>
      <c r="L1099" s="1">
        <v>49.8</v>
      </c>
      <c r="M1099" s="1">
        <f>All_Data[[#This Row],[EUR Sales Amount]]-All_Data[[#This Row],[EUR Cost Amount]]</f>
        <v>-9.9599999999999937</v>
      </c>
      <c r="N1099">
        <f>IF(All_Data[[#This Row],[Order Line Quantity]]&lt;0,1,0)</f>
        <v>0</v>
      </c>
      <c r="O1099" s="1" t="str">
        <f>All_Data[[#This Row],[Tier2 Description]]&amp;All_Data[[#This Row],[Order No]]</f>
        <v>CATALOGUES1553911</v>
      </c>
    </row>
    <row r="1100" spans="1:15" x14ac:dyDescent="0.35">
      <c r="A1100">
        <v>202001</v>
      </c>
      <c r="B1100" t="str">
        <f>LEFT(All_Data[[#This Row],[Invoice (Year+Month)]],4)</f>
        <v>2020</v>
      </c>
      <c r="C1100" t="str">
        <f>RIGHT(All_Data[[#This Row],[Invoice (Year+Month)]],2)</f>
        <v>01</v>
      </c>
      <c r="D1100" t="s">
        <v>56</v>
      </c>
      <c r="E1100">
        <v>3014321</v>
      </c>
      <c r="F1100" t="s">
        <v>17</v>
      </c>
      <c r="G1100" t="s">
        <v>22</v>
      </c>
      <c r="H1100" t="s">
        <v>23</v>
      </c>
      <c r="I1100">
        <v>1554682</v>
      </c>
      <c r="J1100">
        <v>-24</v>
      </c>
      <c r="K1100" s="1">
        <v>-39.840000000000003</v>
      </c>
      <c r="L1100" s="1">
        <v>-120</v>
      </c>
      <c r="M1100" s="1">
        <f>All_Data[[#This Row],[EUR Sales Amount]]-All_Data[[#This Row],[EUR Cost Amount]]</f>
        <v>80.16</v>
      </c>
      <c r="N1100">
        <f>IF(All_Data[[#This Row],[Order Line Quantity]]&lt;0,1,0)</f>
        <v>1</v>
      </c>
      <c r="O1100" s="1" t="str">
        <f>All_Data[[#This Row],[Tier2 Description]]&amp;All_Data[[#This Row],[Order No]]</f>
        <v>CATALOGUES1554682</v>
      </c>
    </row>
    <row r="1101" spans="1:15" x14ac:dyDescent="0.35">
      <c r="A1101">
        <v>202001</v>
      </c>
      <c r="B1101" t="str">
        <f>LEFT(All_Data[[#This Row],[Invoice (Year+Month)]],4)</f>
        <v>2020</v>
      </c>
      <c r="C1101" t="str">
        <f>RIGHT(All_Data[[#This Row],[Invoice (Year+Month)]],2)</f>
        <v>01</v>
      </c>
      <c r="D1101" t="s">
        <v>56</v>
      </c>
      <c r="E1101">
        <v>3014323</v>
      </c>
      <c r="F1101" t="s">
        <v>17</v>
      </c>
      <c r="G1101" t="s">
        <v>48</v>
      </c>
      <c r="H1101" t="s">
        <v>48</v>
      </c>
      <c r="I1101">
        <v>1553973</v>
      </c>
      <c r="J1101">
        <v>4</v>
      </c>
      <c r="K1101" s="1">
        <v>2.44</v>
      </c>
      <c r="L1101" s="1">
        <v>1.48</v>
      </c>
      <c r="M1101" s="1">
        <f>All_Data[[#This Row],[EUR Sales Amount]]-All_Data[[#This Row],[EUR Cost Amount]]</f>
        <v>0.96</v>
      </c>
      <c r="N1101">
        <f>IF(All_Data[[#This Row],[Order Line Quantity]]&lt;0,1,0)</f>
        <v>0</v>
      </c>
      <c r="O1101" s="1" t="str">
        <f>All_Data[[#This Row],[Tier2 Description]]&amp;All_Data[[#This Row],[Order No]]</f>
        <v>HEADWEAR1553973</v>
      </c>
    </row>
    <row r="1102" spans="1:15" x14ac:dyDescent="0.35">
      <c r="A1102">
        <v>202001</v>
      </c>
      <c r="B1102" t="str">
        <f>LEFT(All_Data[[#This Row],[Invoice (Year+Month)]],4)</f>
        <v>2020</v>
      </c>
      <c r="C1102" t="str">
        <f>RIGHT(All_Data[[#This Row],[Invoice (Year+Month)]],2)</f>
        <v>01</v>
      </c>
      <c r="D1102" t="s">
        <v>56</v>
      </c>
      <c r="E1102">
        <v>3014323</v>
      </c>
      <c r="F1102" t="s">
        <v>17</v>
      </c>
      <c r="G1102" t="s">
        <v>13</v>
      </c>
      <c r="H1102" t="s">
        <v>37</v>
      </c>
      <c r="I1102">
        <v>1553470</v>
      </c>
      <c r="J1102">
        <v>120</v>
      </c>
      <c r="K1102" s="1">
        <v>76.8</v>
      </c>
      <c r="L1102" s="1">
        <v>42.88</v>
      </c>
      <c r="M1102" s="1">
        <f>All_Data[[#This Row],[EUR Sales Amount]]-All_Data[[#This Row],[EUR Cost Amount]]</f>
        <v>33.919999999999995</v>
      </c>
      <c r="N1102">
        <f>IF(All_Data[[#This Row],[Order Line Quantity]]&lt;0,1,0)</f>
        <v>0</v>
      </c>
      <c r="O1102" s="1" t="str">
        <f>All_Data[[#This Row],[Tier2 Description]]&amp;All_Data[[#This Row],[Order No]]</f>
        <v>GENERAL1553470</v>
      </c>
    </row>
    <row r="1103" spans="1:15" x14ac:dyDescent="0.35">
      <c r="A1103">
        <v>202001</v>
      </c>
      <c r="B1103" t="str">
        <f>LEFT(All_Data[[#This Row],[Invoice (Year+Month)]],4)</f>
        <v>2020</v>
      </c>
      <c r="C1103" t="str">
        <f>RIGHT(All_Data[[#This Row],[Invoice (Year+Month)]],2)</f>
        <v>01</v>
      </c>
      <c r="D1103" t="s">
        <v>56</v>
      </c>
      <c r="E1103">
        <v>3014323</v>
      </c>
      <c r="F1103" t="s">
        <v>17</v>
      </c>
      <c r="G1103" t="s">
        <v>13</v>
      </c>
      <c r="H1103" t="s">
        <v>16</v>
      </c>
      <c r="I1103">
        <v>1554891</v>
      </c>
      <c r="J1103">
        <v>4</v>
      </c>
      <c r="K1103" s="1">
        <v>5.08</v>
      </c>
      <c r="L1103" s="1">
        <v>1.5</v>
      </c>
      <c r="M1103" s="1">
        <f>All_Data[[#This Row],[EUR Sales Amount]]-All_Data[[#This Row],[EUR Cost Amount]]</f>
        <v>3.58</v>
      </c>
      <c r="N1103">
        <f>IF(All_Data[[#This Row],[Order Line Quantity]]&lt;0,1,0)</f>
        <v>0</v>
      </c>
      <c r="O1103" s="1" t="str">
        <f>All_Data[[#This Row],[Tier2 Description]]&amp;All_Data[[#This Row],[Order No]]</f>
        <v>WRITING1554891</v>
      </c>
    </row>
    <row r="1104" spans="1:15" x14ac:dyDescent="0.35">
      <c r="A1104">
        <v>202001</v>
      </c>
      <c r="B1104" t="str">
        <f>LEFT(All_Data[[#This Row],[Invoice (Year+Month)]],4)</f>
        <v>2020</v>
      </c>
      <c r="C1104" t="str">
        <f>RIGHT(All_Data[[#This Row],[Invoice (Year+Month)]],2)</f>
        <v>01</v>
      </c>
      <c r="D1104" t="s">
        <v>56</v>
      </c>
      <c r="E1104">
        <v>3014323</v>
      </c>
      <c r="F1104" t="s">
        <v>17</v>
      </c>
      <c r="G1104" t="s">
        <v>26</v>
      </c>
      <c r="H1104" t="s">
        <v>27</v>
      </c>
      <c r="I1104">
        <v>1553973</v>
      </c>
      <c r="J1104">
        <v>4</v>
      </c>
      <c r="K1104" s="1">
        <v>7.24</v>
      </c>
      <c r="L1104" s="1">
        <v>4.08</v>
      </c>
      <c r="M1104" s="1">
        <f>All_Data[[#This Row],[EUR Sales Amount]]-All_Data[[#This Row],[EUR Cost Amount]]</f>
        <v>3.16</v>
      </c>
      <c r="N1104">
        <f>IF(All_Data[[#This Row],[Order Line Quantity]]&lt;0,1,0)</f>
        <v>0</v>
      </c>
      <c r="O1104" s="1" t="str">
        <f>All_Data[[#This Row],[Tier2 Description]]&amp;All_Data[[#This Row],[Order No]]</f>
        <v>APRON &amp; KITCHEN TEXTILES1553973</v>
      </c>
    </row>
    <row r="1105" spans="1:15" x14ac:dyDescent="0.35">
      <c r="A1105">
        <v>202001</v>
      </c>
      <c r="B1105" t="str">
        <f>LEFT(All_Data[[#This Row],[Invoice (Year+Month)]],4)</f>
        <v>2020</v>
      </c>
      <c r="C1105" t="str">
        <f>RIGHT(All_Data[[#This Row],[Invoice (Year+Month)]],2)</f>
        <v>01</v>
      </c>
      <c r="D1105" t="s">
        <v>56</v>
      </c>
      <c r="E1105">
        <v>3014323</v>
      </c>
      <c r="F1105" t="s">
        <v>17</v>
      </c>
      <c r="G1105" t="s">
        <v>26</v>
      </c>
      <c r="H1105" t="s">
        <v>50</v>
      </c>
      <c r="I1105">
        <v>1553973</v>
      </c>
      <c r="J1105">
        <v>2</v>
      </c>
      <c r="K1105" s="1">
        <v>0.9</v>
      </c>
      <c r="L1105" s="1">
        <v>0.54</v>
      </c>
      <c r="M1105" s="1">
        <f>All_Data[[#This Row],[EUR Sales Amount]]-All_Data[[#This Row],[EUR Cost Amount]]</f>
        <v>0.36</v>
      </c>
      <c r="N1105">
        <f>IF(All_Data[[#This Row],[Order Line Quantity]]&lt;0,1,0)</f>
        <v>0</v>
      </c>
      <c r="O1105" s="1" t="str">
        <f>All_Data[[#This Row],[Tier2 Description]]&amp;All_Data[[#This Row],[Order No]]</f>
        <v>OUTDOOR &amp; LEISURE1553973</v>
      </c>
    </row>
    <row r="1106" spans="1:15" x14ac:dyDescent="0.35">
      <c r="A1106">
        <v>202001</v>
      </c>
      <c r="B1106" t="str">
        <f>LEFT(All_Data[[#This Row],[Invoice (Year+Month)]],4)</f>
        <v>2020</v>
      </c>
      <c r="C1106" t="str">
        <f>RIGHT(All_Data[[#This Row],[Invoice (Year+Month)]],2)</f>
        <v>01</v>
      </c>
      <c r="D1106" t="s">
        <v>56</v>
      </c>
      <c r="E1106">
        <v>3014348</v>
      </c>
      <c r="F1106" t="s">
        <v>10</v>
      </c>
      <c r="G1106" t="s">
        <v>26</v>
      </c>
      <c r="H1106" t="s">
        <v>28</v>
      </c>
      <c r="I1106">
        <v>1552230</v>
      </c>
      <c r="J1106">
        <v>-580</v>
      </c>
      <c r="K1106" s="1">
        <v>-3816.4</v>
      </c>
      <c r="L1106" s="1">
        <v>-1663.44</v>
      </c>
      <c r="M1106" s="1">
        <f>All_Data[[#This Row],[EUR Sales Amount]]-All_Data[[#This Row],[EUR Cost Amount]]</f>
        <v>-2152.96</v>
      </c>
      <c r="N1106">
        <f>IF(All_Data[[#This Row],[Order Line Quantity]]&lt;0,1,0)</f>
        <v>1</v>
      </c>
      <c r="O1106" s="1" t="str">
        <f>All_Data[[#This Row],[Tier2 Description]]&amp;All_Data[[#This Row],[Order No]]</f>
        <v>HOUSEWARES1552230</v>
      </c>
    </row>
    <row r="1107" spans="1:15" x14ac:dyDescent="0.35">
      <c r="A1107">
        <v>202001</v>
      </c>
      <c r="B1107" t="str">
        <f>LEFT(All_Data[[#This Row],[Invoice (Year+Month)]],4)</f>
        <v>2020</v>
      </c>
      <c r="C1107" t="str">
        <f>RIGHT(All_Data[[#This Row],[Invoice (Year+Month)]],2)</f>
        <v>01</v>
      </c>
      <c r="D1107" t="s">
        <v>56</v>
      </c>
      <c r="E1107">
        <v>3014349</v>
      </c>
      <c r="F1107" t="s">
        <v>17</v>
      </c>
      <c r="G1107" t="s">
        <v>26</v>
      </c>
      <c r="H1107" t="s">
        <v>44</v>
      </c>
      <c r="I1107">
        <v>1553296</v>
      </c>
      <c r="J1107">
        <v>4</v>
      </c>
      <c r="K1107" s="1">
        <v>4.16</v>
      </c>
      <c r="L1107" s="1">
        <v>1.52</v>
      </c>
      <c r="M1107" s="1">
        <f>All_Data[[#This Row],[EUR Sales Amount]]-All_Data[[#This Row],[EUR Cost Amount]]</f>
        <v>2.64</v>
      </c>
      <c r="N1107">
        <f>IF(All_Data[[#This Row],[Order Line Quantity]]&lt;0,1,0)</f>
        <v>0</v>
      </c>
      <c r="O1107" s="1" t="str">
        <f>All_Data[[#This Row],[Tier2 Description]]&amp;All_Data[[#This Row],[Order No]]</f>
        <v>HBA1553296</v>
      </c>
    </row>
    <row r="1108" spans="1:15" x14ac:dyDescent="0.35">
      <c r="A1108">
        <v>202001</v>
      </c>
      <c r="B1108" t="str">
        <f>LEFT(All_Data[[#This Row],[Invoice (Year+Month)]],4)</f>
        <v>2020</v>
      </c>
      <c r="C1108" t="str">
        <f>RIGHT(All_Data[[#This Row],[Invoice (Year+Month)]],2)</f>
        <v>01</v>
      </c>
      <c r="D1108" t="s">
        <v>56</v>
      </c>
      <c r="E1108">
        <v>3014349</v>
      </c>
      <c r="F1108" t="s">
        <v>17</v>
      </c>
      <c r="G1108" t="s">
        <v>26</v>
      </c>
      <c r="H1108" t="s">
        <v>44</v>
      </c>
      <c r="I1108">
        <v>1553788</v>
      </c>
      <c r="J1108">
        <v>380</v>
      </c>
      <c r="K1108" s="1">
        <v>395.2</v>
      </c>
      <c r="L1108" s="1">
        <v>143.58000000000001</v>
      </c>
      <c r="M1108" s="1">
        <f>All_Data[[#This Row],[EUR Sales Amount]]-All_Data[[#This Row],[EUR Cost Amount]]</f>
        <v>251.61999999999998</v>
      </c>
      <c r="N1108">
        <f>IF(All_Data[[#This Row],[Order Line Quantity]]&lt;0,1,0)</f>
        <v>0</v>
      </c>
      <c r="O1108" s="1" t="str">
        <f>All_Data[[#This Row],[Tier2 Description]]&amp;All_Data[[#This Row],[Order No]]</f>
        <v>HBA1553788</v>
      </c>
    </row>
    <row r="1109" spans="1:15" x14ac:dyDescent="0.35">
      <c r="A1109">
        <v>202001</v>
      </c>
      <c r="B1109" t="str">
        <f>LEFT(All_Data[[#This Row],[Invoice (Year+Month)]],4)</f>
        <v>2020</v>
      </c>
      <c r="C1109" t="str">
        <f>RIGHT(All_Data[[#This Row],[Invoice (Year+Month)]],2)</f>
        <v>01</v>
      </c>
      <c r="D1109" t="s">
        <v>56</v>
      </c>
      <c r="E1109">
        <v>3014349</v>
      </c>
      <c r="F1109" t="s">
        <v>17</v>
      </c>
      <c r="G1109" t="s">
        <v>36</v>
      </c>
      <c r="H1109" t="s">
        <v>36</v>
      </c>
      <c r="I1109">
        <v>1551304</v>
      </c>
      <c r="J1109">
        <v>200</v>
      </c>
      <c r="K1109" s="1">
        <v>298</v>
      </c>
      <c r="L1109" s="1">
        <v>282</v>
      </c>
      <c r="M1109" s="1">
        <f>All_Data[[#This Row],[EUR Sales Amount]]-All_Data[[#This Row],[EUR Cost Amount]]</f>
        <v>16</v>
      </c>
      <c r="N1109">
        <f>IF(All_Data[[#This Row],[Order Line Quantity]]&lt;0,1,0)</f>
        <v>0</v>
      </c>
      <c r="O1109" s="1" t="str">
        <f>All_Data[[#This Row],[Tier2 Description]]&amp;All_Data[[#This Row],[Order No]]</f>
        <v>MEMORY1551304</v>
      </c>
    </row>
    <row r="1110" spans="1:15" x14ac:dyDescent="0.35">
      <c r="A1110">
        <v>202001</v>
      </c>
      <c r="B1110" t="str">
        <f>LEFT(All_Data[[#This Row],[Invoice (Year+Month)]],4)</f>
        <v>2020</v>
      </c>
      <c r="C1110" t="str">
        <f>RIGHT(All_Data[[#This Row],[Invoice (Year+Month)]],2)</f>
        <v>01</v>
      </c>
      <c r="D1110" t="s">
        <v>56</v>
      </c>
      <c r="E1110">
        <v>3014350</v>
      </c>
      <c r="F1110" t="s">
        <v>17</v>
      </c>
      <c r="G1110" t="s">
        <v>11</v>
      </c>
      <c r="H1110" t="s">
        <v>40</v>
      </c>
      <c r="I1110">
        <v>1551536</v>
      </c>
      <c r="J1110">
        <v>1000</v>
      </c>
      <c r="K1110" s="1">
        <v>190</v>
      </c>
      <c r="L1110" s="1">
        <v>127.24</v>
      </c>
      <c r="M1110" s="1">
        <f>All_Data[[#This Row],[EUR Sales Amount]]-All_Data[[#This Row],[EUR Cost Amount]]</f>
        <v>62.760000000000005</v>
      </c>
      <c r="N1110">
        <f>IF(All_Data[[#This Row],[Order Line Quantity]]&lt;0,1,0)</f>
        <v>0</v>
      </c>
      <c r="O1110" s="1" t="str">
        <f>All_Data[[#This Row],[Tier2 Description]]&amp;All_Data[[#This Row],[Order No]]</f>
        <v>TOTES1551536</v>
      </c>
    </row>
    <row r="1111" spans="1:15" x14ac:dyDescent="0.35">
      <c r="A1111">
        <v>202001</v>
      </c>
      <c r="B1111" t="str">
        <f>LEFT(All_Data[[#This Row],[Invoice (Year+Month)]],4)</f>
        <v>2020</v>
      </c>
      <c r="C1111" t="str">
        <f>RIGHT(All_Data[[#This Row],[Invoice (Year+Month)]],2)</f>
        <v>01</v>
      </c>
      <c r="D1111" t="s">
        <v>56</v>
      </c>
      <c r="E1111">
        <v>3014350</v>
      </c>
      <c r="F1111" t="s">
        <v>17</v>
      </c>
      <c r="G1111" t="s">
        <v>26</v>
      </c>
      <c r="H1111" t="s">
        <v>42</v>
      </c>
      <c r="I1111">
        <v>1554516</v>
      </c>
      <c r="J1111">
        <v>1000</v>
      </c>
      <c r="K1111" s="1">
        <v>1740</v>
      </c>
      <c r="L1111" s="1">
        <v>744.96</v>
      </c>
      <c r="M1111" s="1">
        <f>All_Data[[#This Row],[EUR Sales Amount]]-All_Data[[#This Row],[EUR Cost Amount]]</f>
        <v>995.04</v>
      </c>
      <c r="N1111">
        <f>IF(All_Data[[#This Row],[Order Line Quantity]]&lt;0,1,0)</f>
        <v>0</v>
      </c>
      <c r="O1111" s="1" t="str">
        <f>All_Data[[#This Row],[Tier2 Description]]&amp;All_Data[[#This Row],[Order No]]</f>
        <v>LIGHTING1554516</v>
      </c>
    </row>
    <row r="1112" spans="1:15" x14ac:dyDescent="0.35">
      <c r="A1112">
        <v>202001</v>
      </c>
      <c r="B1112" t="str">
        <f>LEFT(All_Data[[#This Row],[Invoice (Year+Month)]],4)</f>
        <v>2020</v>
      </c>
      <c r="C1112" t="str">
        <f>RIGHT(All_Data[[#This Row],[Invoice (Year+Month)]],2)</f>
        <v>01</v>
      </c>
      <c r="D1112" t="s">
        <v>56</v>
      </c>
      <c r="E1112">
        <v>3014350</v>
      </c>
      <c r="F1112" t="s">
        <v>17</v>
      </c>
      <c r="G1112" t="s">
        <v>22</v>
      </c>
      <c r="H1112" t="s">
        <v>35</v>
      </c>
      <c r="I1112">
        <v>1551536</v>
      </c>
      <c r="J1112">
        <v>2002</v>
      </c>
      <c r="K1112" s="1">
        <v>520</v>
      </c>
      <c r="L1112" s="1">
        <v>113.58</v>
      </c>
      <c r="M1112" s="1">
        <f>All_Data[[#This Row],[EUR Sales Amount]]-All_Data[[#This Row],[EUR Cost Amount]]</f>
        <v>406.42</v>
      </c>
      <c r="N1112">
        <f>IF(All_Data[[#This Row],[Order Line Quantity]]&lt;0,1,0)</f>
        <v>0</v>
      </c>
      <c r="O1112" s="1" t="str">
        <f>All_Data[[#This Row],[Tier2 Description]]&amp;All_Data[[#This Row],[Order No]]</f>
        <v>DECORATION CHARGES1551536</v>
      </c>
    </row>
    <row r="1113" spans="1:15" x14ac:dyDescent="0.35">
      <c r="A1113">
        <v>202001</v>
      </c>
      <c r="B1113" t="str">
        <f>LEFT(All_Data[[#This Row],[Invoice (Year+Month)]],4)</f>
        <v>2020</v>
      </c>
      <c r="C1113" t="str">
        <f>RIGHT(All_Data[[#This Row],[Invoice (Year+Month)]],2)</f>
        <v>01</v>
      </c>
      <c r="D1113" t="s">
        <v>56</v>
      </c>
      <c r="E1113">
        <v>3014350</v>
      </c>
      <c r="F1113" t="s">
        <v>17</v>
      </c>
      <c r="G1113" t="s">
        <v>22</v>
      </c>
      <c r="H1113" t="s">
        <v>35</v>
      </c>
      <c r="I1113">
        <v>1554516</v>
      </c>
      <c r="J1113">
        <v>1002</v>
      </c>
      <c r="K1113" s="1">
        <v>220</v>
      </c>
      <c r="L1113" s="1">
        <v>27.88</v>
      </c>
      <c r="M1113" s="1">
        <f>All_Data[[#This Row],[EUR Sales Amount]]-All_Data[[#This Row],[EUR Cost Amount]]</f>
        <v>192.12</v>
      </c>
      <c r="N1113">
        <f>IF(All_Data[[#This Row],[Order Line Quantity]]&lt;0,1,0)</f>
        <v>0</v>
      </c>
      <c r="O1113" s="1" t="str">
        <f>All_Data[[#This Row],[Tier2 Description]]&amp;All_Data[[#This Row],[Order No]]</f>
        <v>DECORATION CHARGES1554516</v>
      </c>
    </row>
    <row r="1114" spans="1:15" x14ac:dyDescent="0.35">
      <c r="A1114">
        <v>202001</v>
      </c>
      <c r="B1114" t="str">
        <f>LEFT(All_Data[[#This Row],[Invoice (Year+Month)]],4)</f>
        <v>2020</v>
      </c>
      <c r="C1114" t="str">
        <f>RIGHT(All_Data[[#This Row],[Invoice (Year+Month)]],2)</f>
        <v>01</v>
      </c>
      <c r="D1114" t="s">
        <v>56</v>
      </c>
      <c r="E1114">
        <v>3014351</v>
      </c>
      <c r="F1114" t="s">
        <v>10</v>
      </c>
      <c r="G1114" t="s">
        <v>11</v>
      </c>
      <c r="H1114" t="s">
        <v>40</v>
      </c>
      <c r="I1114">
        <v>1554527</v>
      </c>
      <c r="J1114">
        <v>2</v>
      </c>
      <c r="K1114" s="1">
        <v>1.06</v>
      </c>
      <c r="L1114" s="1">
        <v>0.52</v>
      </c>
      <c r="M1114" s="1">
        <f>All_Data[[#This Row],[EUR Sales Amount]]-All_Data[[#This Row],[EUR Cost Amount]]</f>
        <v>0.54</v>
      </c>
      <c r="N1114">
        <f>IF(All_Data[[#This Row],[Order Line Quantity]]&lt;0,1,0)</f>
        <v>0</v>
      </c>
      <c r="O1114" s="1" t="str">
        <f>All_Data[[#This Row],[Tier2 Description]]&amp;All_Data[[#This Row],[Order No]]</f>
        <v>TOTES1554527</v>
      </c>
    </row>
    <row r="1115" spans="1:15" x14ac:dyDescent="0.35">
      <c r="A1115">
        <v>202001</v>
      </c>
      <c r="B1115" t="str">
        <f>LEFT(All_Data[[#This Row],[Invoice (Year+Month)]],4)</f>
        <v>2020</v>
      </c>
      <c r="C1115" t="str">
        <f>RIGHT(All_Data[[#This Row],[Invoice (Year+Month)]],2)</f>
        <v>01</v>
      </c>
      <c r="D1115" t="s">
        <v>56</v>
      </c>
      <c r="E1115">
        <v>3014351</v>
      </c>
      <c r="F1115" t="s">
        <v>10</v>
      </c>
      <c r="G1115" t="s">
        <v>22</v>
      </c>
      <c r="H1115" t="s">
        <v>23</v>
      </c>
      <c r="I1115">
        <v>1554785</v>
      </c>
      <c r="J1115">
        <v>200</v>
      </c>
      <c r="K1115" s="1">
        <v>398</v>
      </c>
      <c r="L1115" s="1">
        <v>906</v>
      </c>
      <c r="M1115" s="1">
        <f>All_Data[[#This Row],[EUR Sales Amount]]-All_Data[[#This Row],[EUR Cost Amount]]</f>
        <v>-508</v>
      </c>
      <c r="N1115">
        <f>IF(All_Data[[#This Row],[Order Line Quantity]]&lt;0,1,0)</f>
        <v>0</v>
      </c>
      <c r="O1115" s="1" t="str">
        <f>All_Data[[#This Row],[Tier2 Description]]&amp;All_Data[[#This Row],[Order No]]</f>
        <v>CATALOGUES1554785</v>
      </c>
    </row>
    <row r="1116" spans="1:15" x14ac:dyDescent="0.35">
      <c r="A1116">
        <v>202001</v>
      </c>
      <c r="B1116" t="str">
        <f>LEFT(All_Data[[#This Row],[Invoice (Year+Month)]],4)</f>
        <v>2020</v>
      </c>
      <c r="C1116" t="str">
        <f>RIGHT(All_Data[[#This Row],[Invoice (Year+Month)]],2)</f>
        <v>01</v>
      </c>
      <c r="D1116" t="s">
        <v>56</v>
      </c>
      <c r="E1116">
        <v>3014356</v>
      </c>
      <c r="F1116" t="s">
        <v>17</v>
      </c>
      <c r="G1116" t="s">
        <v>13</v>
      </c>
      <c r="H1116" t="s">
        <v>37</v>
      </c>
      <c r="I1116">
        <v>1553286</v>
      </c>
      <c r="J1116">
        <v>1000</v>
      </c>
      <c r="K1116" s="1">
        <v>510</v>
      </c>
      <c r="L1116" s="1">
        <v>420</v>
      </c>
      <c r="M1116" s="1">
        <f>All_Data[[#This Row],[EUR Sales Amount]]-All_Data[[#This Row],[EUR Cost Amount]]</f>
        <v>90</v>
      </c>
      <c r="N1116">
        <f>IF(All_Data[[#This Row],[Order Line Quantity]]&lt;0,1,0)</f>
        <v>0</v>
      </c>
      <c r="O1116" s="1" t="str">
        <f>All_Data[[#This Row],[Tier2 Description]]&amp;All_Data[[#This Row],[Order No]]</f>
        <v>GENERAL1553286</v>
      </c>
    </row>
    <row r="1117" spans="1:15" x14ac:dyDescent="0.35">
      <c r="A1117">
        <v>202001</v>
      </c>
      <c r="B1117" t="str">
        <f>LEFT(All_Data[[#This Row],[Invoice (Year+Month)]],4)</f>
        <v>2020</v>
      </c>
      <c r="C1117" t="str">
        <f>RIGHT(All_Data[[#This Row],[Invoice (Year+Month)]],2)</f>
        <v>01</v>
      </c>
      <c r="D1117" t="s">
        <v>56</v>
      </c>
      <c r="E1117">
        <v>3014356</v>
      </c>
      <c r="F1117" t="s">
        <v>17</v>
      </c>
      <c r="G1117" t="s">
        <v>57</v>
      </c>
      <c r="H1117" t="s">
        <v>58</v>
      </c>
      <c r="I1117">
        <v>1553306</v>
      </c>
      <c r="J1117">
        <v>4</v>
      </c>
      <c r="K1117" s="1">
        <v>72.319999999999993</v>
      </c>
      <c r="L1117" s="1">
        <v>31.38</v>
      </c>
      <c r="M1117" s="1">
        <f>All_Data[[#This Row],[EUR Sales Amount]]-All_Data[[#This Row],[EUR Cost Amount]]</f>
        <v>40.94</v>
      </c>
      <c r="N1117">
        <f>IF(All_Data[[#This Row],[Order Line Quantity]]&lt;0,1,0)</f>
        <v>0</v>
      </c>
      <c r="O1117" s="1" t="str">
        <f>All_Data[[#This Row],[Tier2 Description]]&amp;All_Data[[#This Row],[Order No]]</f>
        <v>SHIRTS1553306</v>
      </c>
    </row>
    <row r="1118" spans="1:15" x14ac:dyDescent="0.35">
      <c r="A1118">
        <v>202001</v>
      </c>
      <c r="B1118" t="str">
        <f>LEFT(All_Data[[#This Row],[Invoice (Year+Month)]],4)</f>
        <v>2020</v>
      </c>
      <c r="C1118" t="str">
        <f>RIGHT(All_Data[[#This Row],[Invoice (Year+Month)]],2)</f>
        <v>01</v>
      </c>
      <c r="D1118" t="s">
        <v>56</v>
      </c>
      <c r="E1118">
        <v>3014358</v>
      </c>
      <c r="F1118" t="s">
        <v>10</v>
      </c>
      <c r="G1118" t="s">
        <v>29</v>
      </c>
      <c r="H1118" t="s">
        <v>52</v>
      </c>
      <c r="I1118">
        <v>1553826</v>
      </c>
      <c r="J1118">
        <v>2</v>
      </c>
      <c r="K1118" s="1">
        <v>14.92</v>
      </c>
      <c r="L1118" s="1">
        <v>6.54</v>
      </c>
      <c r="M1118" s="1">
        <f>All_Data[[#This Row],[EUR Sales Amount]]-All_Data[[#This Row],[EUR Cost Amount]]</f>
        <v>8.379999999999999</v>
      </c>
      <c r="N1118">
        <f>IF(All_Data[[#This Row],[Order Line Quantity]]&lt;0,1,0)</f>
        <v>0</v>
      </c>
      <c r="O1118" s="1" t="str">
        <f>All_Data[[#This Row],[Tier2 Description]]&amp;All_Data[[#This Row],[Order No]]</f>
        <v>GENERAL TECH1553826</v>
      </c>
    </row>
    <row r="1119" spans="1:15" x14ac:dyDescent="0.35">
      <c r="A1119">
        <v>202001</v>
      </c>
      <c r="B1119" t="str">
        <f>LEFT(All_Data[[#This Row],[Invoice (Year+Month)]],4)</f>
        <v>2020</v>
      </c>
      <c r="C1119" t="str">
        <f>RIGHT(All_Data[[#This Row],[Invoice (Year+Month)]],2)</f>
        <v>01</v>
      </c>
      <c r="D1119" t="s">
        <v>56</v>
      </c>
      <c r="E1119">
        <v>3014363</v>
      </c>
      <c r="F1119" t="s">
        <v>17</v>
      </c>
      <c r="G1119" t="s">
        <v>18</v>
      </c>
      <c r="H1119" t="s">
        <v>21</v>
      </c>
      <c r="I1119">
        <v>1553543</v>
      </c>
      <c r="J1119">
        <v>44</v>
      </c>
      <c r="K1119" s="1">
        <v>319</v>
      </c>
      <c r="L1119" s="1">
        <v>147.18</v>
      </c>
      <c r="M1119" s="1">
        <f>All_Data[[#This Row],[EUR Sales Amount]]-All_Data[[#This Row],[EUR Cost Amount]]</f>
        <v>171.82</v>
      </c>
      <c r="N1119">
        <f>IF(All_Data[[#This Row],[Order Line Quantity]]&lt;0,1,0)</f>
        <v>0</v>
      </c>
      <c r="O1119" s="1" t="str">
        <f>All_Data[[#This Row],[Tier2 Description]]&amp;All_Data[[#This Row],[Order No]]</f>
        <v>T-SHIRTS &amp; ACTIVE TOPS1553543</v>
      </c>
    </row>
    <row r="1120" spans="1:15" x14ac:dyDescent="0.35">
      <c r="A1120">
        <v>202001</v>
      </c>
      <c r="B1120" t="str">
        <f>LEFT(All_Data[[#This Row],[Invoice (Year+Month)]],4)</f>
        <v>2020</v>
      </c>
      <c r="C1120" t="str">
        <f>RIGHT(All_Data[[#This Row],[Invoice (Year+Month)]],2)</f>
        <v>01</v>
      </c>
      <c r="D1120" t="s">
        <v>56</v>
      </c>
      <c r="E1120">
        <v>3014364</v>
      </c>
      <c r="F1120" t="s">
        <v>17</v>
      </c>
      <c r="G1120" t="s">
        <v>32</v>
      </c>
      <c r="H1120" t="s">
        <v>33</v>
      </c>
      <c r="I1120">
        <v>1553312</v>
      </c>
      <c r="J1120">
        <v>2000</v>
      </c>
      <c r="K1120" s="1">
        <v>1960</v>
      </c>
      <c r="L1120" s="1">
        <v>1180.4000000000001</v>
      </c>
      <c r="M1120" s="1">
        <f>All_Data[[#This Row],[EUR Sales Amount]]-All_Data[[#This Row],[EUR Cost Amount]]</f>
        <v>779.59999999999991</v>
      </c>
      <c r="N1120">
        <f>IF(All_Data[[#This Row],[Order Line Quantity]]&lt;0,1,0)</f>
        <v>0</v>
      </c>
      <c r="O1120" s="1" t="str">
        <f>All_Data[[#This Row],[Tier2 Description]]&amp;All_Data[[#This Row],[Order No]]</f>
        <v>SPORT BOTTLES1553312</v>
      </c>
    </row>
    <row r="1121" spans="1:15" x14ac:dyDescent="0.35">
      <c r="A1121">
        <v>202001</v>
      </c>
      <c r="B1121" t="str">
        <f>LEFT(All_Data[[#This Row],[Invoice (Year+Month)]],4)</f>
        <v>2020</v>
      </c>
      <c r="C1121" t="str">
        <f>RIGHT(All_Data[[#This Row],[Invoice (Year+Month)]],2)</f>
        <v>01</v>
      </c>
      <c r="D1121" t="s">
        <v>56</v>
      </c>
      <c r="E1121">
        <v>3014364</v>
      </c>
      <c r="F1121" t="s">
        <v>17</v>
      </c>
      <c r="G1121" t="s">
        <v>13</v>
      </c>
      <c r="H1121" t="s">
        <v>34</v>
      </c>
      <c r="I1121">
        <v>1552433</v>
      </c>
      <c r="J1121">
        <v>100</v>
      </c>
      <c r="K1121" s="1">
        <v>99</v>
      </c>
      <c r="L1121" s="1">
        <v>54.72</v>
      </c>
      <c r="M1121" s="1">
        <f>All_Data[[#This Row],[EUR Sales Amount]]-All_Data[[#This Row],[EUR Cost Amount]]</f>
        <v>44.28</v>
      </c>
      <c r="N1121">
        <f>IF(All_Data[[#This Row],[Order Line Quantity]]&lt;0,1,0)</f>
        <v>0</v>
      </c>
      <c r="O1121" s="1" t="str">
        <f>All_Data[[#This Row],[Tier2 Description]]&amp;All_Data[[#This Row],[Order No]]</f>
        <v>STATIONERY1552433</v>
      </c>
    </row>
    <row r="1122" spans="1:15" x14ac:dyDescent="0.35">
      <c r="A1122">
        <v>202001</v>
      </c>
      <c r="B1122" t="str">
        <f>LEFT(All_Data[[#This Row],[Invoice (Year+Month)]],4)</f>
        <v>2020</v>
      </c>
      <c r="C1122" t="str">
        <f>RIGHT(All_Data[[#This Row],[Invoice (Year+Month)]],2)</f>
        <v>01</v>
      </c>
      <c r="D1122" t="s">
        <v>56</v>
      </c>
      <c r="E1122">
        <v>3014364</v>
      </c>
      <c r="F1122" t="s">
        <v>17</v>
      </c>
      <c r="G1122" t="s">
        <v>13</v>
      </c>
      <c r="H1122" t="s">
        <v>16</v>
      </c>
      <c r="I1122">
        <v>1552433</v>
      </c>
      <c r="J1122">
        <v>50</v>
      </c>
      <c r="K1122" s="1">
        <v>257.5</v>
      </c>
      <c r="L1122" s="1">
        <v>150.66</v>
      </c>
      <c r="M1122" s="1">
        <f>All_Data[[#This Row],[EUR Sales Amount]]-All_Data[[#This Row],[EUR Cost Amount]]</f>
        <v>106.84</v>
      </c>
      <c r="N1122">
        <f>IF(All_Data[[#This Row],[Order Line Quantity]]&lt;0,1,0)</f>
        <v>0</v>
      </c>
      <c r="O1122" s="1" t="str">
        <f>All_Data[[#This Row],[Tier2 Description]]&amp;All_Data[[#This Row],[Order No]]</f>
        <v>WRITING1552433</v>
      </c>
    </row>
    <row r="1123" spans="1:15" x14ac:dyDescent="0.35">
      <c r="A1123">
        <v>202001</v>
      </c>
      <c r="B1123" t="str">
        <f>LEFT(All_Data[[#This Row],[Invoice (Year+Month)]],4)</f>
        <v>2020</v>
      </c>
      <c r="C1123" t="str">
        <f>RIGHT(All_Data[[#This Row],[Invoice (Year+Month)]],2)</f>
        <v>01</v>
      </c>
      <c r="D1123" t="s">
        <v>56</v>
      </c>
      <c r="E1123">
        <v>3014364</v>
      </c>
      <c r="F1123" t="s">
        <v>17</v>
      </c>
      <c r="G1123" t="s">
        <v>13</v>
      </c>
      <c r="H1123" t="s">
        <v>16</v>
      </c>
      <c r="I1123">
        <v>1552760</v>
      </c>
      <c r="J1123">
        <v>2000</v>
      </c>
      <c r="K1123" s="1">
        <v>320</v>
      </c>
      <c r="L1123" s="1">
        <v>241.42</v>
      </c>
      <c r="M1123" s="1">
        <f>All_Data[[#This Row],[EUR Sales Amount]]-All_Data[[#This Row],[EUR Cost Amount]]</f>
        <v>78.580000000000013</v>
      </c>
      <c r="N1123">
        <f>IF(All_Data[[#This Row],[Order Line Quantity]]&lt;0,1,0)</f>
        <v>0</v>
      </c>
      <c r="O1123" s="1" t="str">
        <f>All_Data[[#This Row],[Tier2 Description]]&amp;All_Data[[#This Row],[Order No]]</f>
        <v>WRITING1552760</v>
      </c>
    </row>
    <row r="1124" spans="1:15" x14ac:dyDescent="0.35">
      <c r="A1124">
        <v>202001</v>
      </c>
      <c r="B1124" t="str">
        <f>LEFT(All_Data[[#This Row],[Invoice (Year+Month)]],4)</f>
        <v>2020</v>
      </c>
      <c r="C1124" t="str">
        <f>RIGHT(All_Data[[#This Row],[Invoice (Year+Month)]],2)</f>
        <v>01</v>
      </c>
      <c r="D1124" t="s">
        <v>56</v>
      </c>
      <c r="E1124">
        <v>3014364</v>
      </c>
      <c r="F1124" t="s">
        <v>17</v>
      </c>
      <c r="G1124" t="s">
        <v>22</v>
      </c>
      <c r="H1124" t="s">
        <v>35</v>
      </c>
      <c r="I1124">
        <v>1552433</v>
      </c>
      <c r="J1124">
        <v>154</v>
      </c>
      <c r="K1124" s="1">
        <v>149</v>
      </c>
      <c r="L1124" s="1">
        <v>40.56</v>
      </c>
      <c r="M1124" s="1">
        <f>All_Data[[#This Row],[EUR Sales Amount]]-All_Data[[#This Row],[EUR Cost Amount]]</f>
        <v>108.44</v>
      </c>
      <c r="N1124">
        <f>IF(All_Data[[#This Row],[Order Line Quantity]]&lt;0,1,0)</f>
        <v>0</v>
      </c>
      <c r="O1124" s="1" t="str">
        <f>All_Data[[#This Row],[Tier2 Description]]&amp;All_Data[[#This Row],[Order No]]</f>
        <v>DECORATION CHARGES1552433</v>
      </c>
    </row>
    <row r="1125" spans="1:15" x14ac:dyDescent="0.35">
      <c r="A1125">
        <v>202001</v>
      </c>
      <c r="B1125" t="str">
        <f>LEFT(All_Data[[#This Row],[Invoice (Year+Month)]],4)</f>
        <v>2020</v>
      </c>
      <c r="C1125" t="str">
        <f>RIGHT(All_Data[[#This Row],[Invoice (Year+Month)]],2)</f>
        <v>01</v>
      </c>
      <c r="D1125" t="s">
        <v>56</v>
      </c>
      <c r="E1125">
        <v>3014364</v>
      </c>
      <c r="F1125" t="s">
        <v>17</v>
      </c>
      <c r="G1125" t="s">
        <v>22</v>
      </c>
      <c r="H1125" t="s">
        <v>35</v>
      </c>
      <c r="I1125">
        <v>1553312</v>
      </c>
      <c r="J1125">
        <v>2004</v>
      </c>
      <c r="K1125" s="1">
        <v>680</v>
      </c>
      <c r="L1125" s="1">
        <v>62.36</v>
      </c>
      <c r="M1125" s="1">
        <f>All_Data[[#This Row],[EUR Sales Amount]]-All_Data[[#This Row],[EUR Cost Amount]]</f>
        <v>617.64</v>
      </c>
      <c r="N1125">
        <f>IF(All_Data[[#This Row],[Order Line Quantity]]&lt;0,1,0)</f>
        <v>0</v>
      </c>
      <c r="O1125" s="1" t="str">
        <f>All_Data[[#This Row],[Tier2 Description]]&amp;All_Data[[#This Row],[Order No]]</f>
        <v>DECORATION CHARGES1553312</v>
      </c>
    </row>
    <row r="1126" spans="1:15" x14ac:dyDescent="0.35">
      <c r="A1126">
        <v>202001</v>
      </c>
      <c r="B1126" t="str">
        <f>LEFT(All_Data[[#This Row],[Invoice (Year+Month)]],4)</f>
        <v>2020</v>
      </c>
      <c r="C1126" t="str">
        <f>RIGHT(All_Data[[#This Row],[Invoice (Year+Month)]],2)</f>
        <v>01</v>
      </c>
      <c r="D1126" t="s">
        <v>56</v>
      </c>
      <c r="E1126">
        <v>3014364</v>
      </c>
      <c r="F1126" t="s">
        <v>17</v>
      </c>
      <c r="G1126" t="s">
        <v>22</v>
      </c>
      <c r="H1126" t="s">
        <v>35</v>
      </c>
      <c r="I1126">
        <v>1553319</v>
      </c>
      <c r="J1126">
        <v>4002</v>
      </c>
      <c r="K1126" s="1">
        <v>560</v>
      </c>
      <c r="L1126" s="1">
        <v>57.88</v>
      </c>
      <c r="M1126" s="1">
        <f>All_Data[[#This Row],[EUR Sales Amount]]-All_Data[[#This Row],[EUR Cost Amount]]</f>
        <v>502.12</v>
      </c>
      <c r="N1126">
        <f>IF(All_Data[[#This Row],[Order Line Quantity]]&lt;0,1,0)</f>
        <v>0</v>
      </c>
      <c r="O1126" s="1" t="str">
        <f>All_Data[[#This Row],[Tier2 Description]]&amp;All_Data[[#This Row],[Order No]]</f>
        <v>DECORATION CHARGES1553319</v>
      </c>
    </row>
    <row r="1127" spans="1:15" x14ac:dyDescent="0.35">
      <c r="A1127">
        <v>202001</v>
      </c>
      <c r="B1127" t="str">
        <f>LEFT(All_Data[[#This Row],[Invoice (Year+Month)]],4)</f>
        <v>2020</v>
      </c>
      <c r="C1127" t="str">
        <f>RIGHT(All_Data[[#This Row],[Invoice (Year+Month)]],2)</f>
        <v>01</v>
      </c>
      <c r="D1127" t="s">
        <v>56</v>
      </c>
      <c r="E1127">
        <v>3014364</v>
      </c>
      <c r="F1127" t="s">
        <v>17</v>
      </c>
      <c r="G1127" t="s">
        <v>29</v>
      </c>
      <c r="H1127" t="s">
        <v>52</v>
      </c>
      <c r="I1127">
        <v>1552352</v>
      </c>
      <c r="J1127">
        <v>134</v>
      </c>
      <c r="K1127" s="1">
        <v>903.16</v>
      </c>
      <c r="L1127" s="1">
        <v>441.84</v>
      </c>
      <c r="M1127" s="1">
        <f>All_Data[[#This Row],[EUR Sales Amount]]-All_Data[[#This Row],[EUR Cost Amount]]</f>
        <v>461.32</v>
      </c>
      <c r="N1127">
        <f>IF(All_Data[[#This Row],[Order Line Quantity]]&lt;0,1,0)</f>
        <v>0</v>
      </c>
      <c r="O1127" s="1" t="str">
        <f>All_Data[[#This Row],[Tier2 Description]]&amp;All_Data[[#This Row],[Order No]]</f>
        <v>GENERAL TECH1552352</v>
      </c>
    </row>
    <row r="1128" spans="1:15" x14ac:dyDescent="0.35">
      <c r="A1128">
        <v>202001</v>
      </c>
      <c r="B1128" t="str">
        <f>LEFT(All_Data[[#This Row],[Invoice (Year+Month)]],4)</f>
        <v>2020</v>
      </c>
      <c r="C1128" t="str">
        <f>RIGHT(All_Data[[#This Row],[Invoice (Year+Month)]],2)</f>
        <v>01</v>
      </c>
      <c r="D1128" t="s">
        <v>56</v>
      </c>
      <c r="E1128">
        <v>3014364</v>
      </c>
      <c r="F1128" t="s">
        <v>17</v>
      </c>
      <c r="G1128" t="s">
        <v>29</v>
      </c>
      <c r="H1128" t="s">
        <v>52</v>
      </c>
      <c r="I1128">
        <v>1553319</v>
      </c>
      <c r="J1128">
        <v>4000</v>
      </c>
      <c r="K1128" s="1">
        <v>1200</v>
      </c>
      <c r="L1128" s="1">
        <v>450</v>
      </c>
      <c r="M1128" s="1">
        <f>All_Data[[#This Row],[EUR Sales Amount]]-All_Data[[#This Row],[EUR Cost Amount]]</f>
        <v>750</v>
      </c>
      <c r="N1128">
        <f>IF(All_Data[[#This Row],[Order Line Quantity]]&lt;0,1,0)</f>
        <v>0</v>
      </c>
      <c r="O1128" s="1" t="str">
        <f>All_Data[[#This Row],[Tier2 Description]]&amp;All_Data[[#This Row],[Order No]]</f>
        <v>GENERAL TECH1553319</v>
      </c>
    </row>
    <row r="1129" spans="1:15" x14ac:dyDescent="0.35">
      <c r="A1129">
        <v>202001</v>
      </c>
      <c r="B1129" t="str">
        <f>LEFT(All_Data[[#This Row],[Invoice (Year+Month)]],4)</f>
        <v>2020</v>
      </c>
      <c r="C1129" t="str">
        <f>RIGHT(All_Data[[#This Row],[Invoice (Year+Month)]],2)</f>
        <v>01</v>
      </c>
      <c r="D1129" t="s">
        <v>56</v>
      </c>
      <c r="E1129">
        <v>3014365</v>
      </c>
      <c r="F1129" t="s">
        <v>10</v>
      </c>
      <c r="G1129" t="s">
        <v>11</v>
      </c>
      <c r="H1129" t="s">
        <v>38</v>
      </c>
      <c r="I1129">
        <v>1553232</v>
      </c>
      <c r="J1129">
        <v>30</v>
      </c>
      <c r="K1129" s="1">
        <v>11.4</v>
      </c>
      <c r="L1129" s="1">
        <v>7.12</v>
      </c>
      <c r="M1129" s="1">
        <f>All_Data[[#This Row],[EUR Sales Amount]]-All_Data[[#This Row],[EUR Cost Amount]]</f>
        <v>4.28</v>
      </c>
      <c r="N1129">
        <f>IF(All_Data[[#This Row],[Order Line Quantity]]&lt;0,1,0)</f>
        <v>0</v>
      </c>
      <c r="O1129" s="1" t="str">
        <f>All_Data[[#This Row],[Tier2 Description]]&amp;All_Data[[#This Row],[Order No]]</f>
        <v>BACKPACKS1553232</v>
      </c>
    </row>
    <row r="1130" spans="1:15" x14ac:dyDescent="0.35">
      <c r="A1130">
        <v>202001</v>
      </c>
      <c r="B1130" t="str">
        <f>LEFT(All_Data[[#This Row],[Invoice (Year+Month)]],4)</f>
        <v>2020</v>
      </c>
      <c r="C1130" t="str">
        <f>RIGHT(All_Data[[#This Row],[Invoice (Year+Month)]],2)</f>
        <v>01</v>
      </c>
      <c r="D1130" t="s">
        <v>56</v>
      </c>
      <c r="E1130">
        <v>3014365</v>
      </c>
      <c r="F1130" t="s">
        <v>10</v>
      </c>
      <c r="G1130" t="s">
        <v>18</v>
      </c>
      <c r="H1130" t="s">
        <v>21</v>
      </c>
      <c r="I1130">
        <v>1553285</v>
      </c>
      <c r="J1130">
        <v>2</v>
      </c>
      <c r="K1130" s="1">
        <v>7.56</v>
      </c>
      <c r="L1130" s="1">
        <v>4.0199999999999996</v>
      </c>
      <c r="M1130" s="1">
        <f>All_Data[[#This Row],[EUR Sales Amount]]-All_Data[[#This Row],[EUR Cost Amount]]</f>
        <v>3.54</v>
      </c>
      <c r="N1130">
        <f>IF(All_Data[[#This Row],[Order Line Quantity]]&lt;0,1,0)</f>
        <v>0</v>
      </c>
      <c r="O1130" s="1" t="str">
        <f>All_Data[[#This Row],[Tier2 Description]]&amp;All_Data[[#This Row],[Order No]]</f>
        <v>T-SHIRTS &amp; ACTIVE TOPS1553285</v>
      </c>
    </row>
    <row r="1131" spans="1:15" x14ac:dyDescent="0.35">
      <c r="A1131">
        <v>202001</v>
      </c>
      <c r="B1131" t="str">
        <f>LEFT(All_Data[[#This Row],[Invoice (Year+Month)]],4)</f>
        <v>2020</v>
      </c>
      <c r="C1131" t="str">
        <f>RIGHT(All_Data[[#This Row],[Invoice (Year+Month)]],2)</f>
        <v>01</v>
      </c>
      <c r="D1131" t="s">
        <v>56</v>
      </c>
      <c r="E1131">
        <v>3014371</v>
      </c>
      <c r="F1131" t="s">
        <v>17</v>
      </c>
      <c r="G1131" t="s">
        <v>11</v>
      </c>
      <c r="H1131" t="s">
        <v>38</v>
      </c>
      <c r="I1131">
        <v>1553035</v>
      </c>
      <c r="J1131">
        <v>200</v>
      </c>
      <c r="K1131" s="1">
        <v>128</v>
      </c>
      <c r="L1131" s="1">
        <v>68.760000000000005</v>
      </c>
      <c r="M1131" s="1">
        <f>All_Data[[#This Row],[EUR Sales Amount]]-All_Data[[#This Row],[EUR Cost Amount]]</f>
        <v>59.239999999999995</v>
      </c>
      <c r="N1131">
        <f>IF(All_Data[[#This Row],[Order Line Quantity]]&lt;0,1,0)</f>
        <v>0</v>
      </c>
      <c r="O1131" s="1" t="str">
        <f>All_Data[[#This Row],[Tier2 Description]]&amp;All_Data[[#This Row],[Order No]]</f>
        <v>BACKPACKS1553035</v>
      </c>
    </row>
    <row r="1132" spans="1:15" x14ac:dyDescent="0.35">
      <c r="A1132">
        <v>202001</v>
      </c>
      <c r="B1132" t="str">
        <f>LEFT(All_Data[[#This Row],[Invoice (Year+Month)]],4)</f>
        <v>2020</v>
      </c>
      <c r="C1132" t="str">
        <f>RIGHT(All_Data[[#This Row],[Invoice (Year+Month)]],2)</f>
        <v>01</v>
      </c>
      <c r="D1132" t="s">
        <v>56</v>
      </c>
      <c r="E1132">
        <v>3014371</v>
      </c>
      <c r="F1132" t="s">
        <v>17</v>
      </c>
      <c r="G1132" t="s">
        <v>11</v>
      </c>
      <c r="H1132" t="s">
        <v>38</v>
      </c>
      <c r="I1132">
        <v>1554487</v>
      </c>
      <c r="J1132">
        <v>4</v>
      </c>
      <c r="K1132" s="1">
        <v>41.96</v>
      </c>
      <c r="L1132" s="1">
        <v>18.18</v>
      </c>
      <c r="M1132" s="1">
        <f>All_Data[[#This Row],[EUR Sales Amount]]-All_Data[[#This Row],[EUR Cost Amount]]</f>
        <v>23.78</v>
      </c>
      <c r="N1132">
        <f>IF(All_Data[[#This Row],[Order Line Quantity]]&lt;0,1,0)</f>
        <v>0</v>
      </c>
      <c r="O1132" s="1" t="str">
        <f>All_Data[[#This Row],[Tier2 Description]]&amp;All_Data[[#This Row],[Order No]]</f>
        <v>BACKPACKS1554487</v>
      </c>
    </row>
    <row r="1133" spans="1:15" x14ac:dyDescent="0.35">
      <c r="A1133">
        <v>202001</v>
      </c>
      <c r="B1133" t="str">
        <f>LEFT(All_Data[[#This Row],[Invoice (Year+Month)]],4)</f>
        <v>2020</v>
      </c>
      <c r="C1133" t="str">
        <f>RIGHT(All_Data[[#This Row],[Invoice (Year+Month)]],2)</f>
        <v>01</v>
      </c>
      <c r="D1133" t="s">
        <v>56</v>
      </c>
      <c r="E1133">
        <v>3014371</v>
      </c>
      <c r="F1133" t="s">
        <v>17</v>
      </c>
      <c r="G1133" t="s">
        <v>11</v>
      </c>
      <c r="H1133" t="s">
        <v>12</v>
      </c>
      <c r="I1133">
        <v>1553638</v>
      </c>
      <c r="J1133">
        <v>2</v>
      </c>
      <c r="K1133" s="1">
        <v>2.58</v>
      </c>
      <c r="L1133" s="1">
        <v>1.38</v>
      </c>
      <c r="M1133" s="1">
        <f>All_Data[[#This Row],[EUR Sales Amount]]-All_Data[[#This Row],[EUR Cost Amount]]</f>
        <v>1.2000000000000002</v>
      </c>
      <c r="N1133">
        <f>IF(All_Data[[#This Row],[Order Line Quantity]]&lt;0,1,0)</f>
        <v>0</v>
      </c>
      <c r="O1133" s="1" t="str">
        <f>All_Data[[#This Row],[Tier2 Description]]&amp;All_Data[[#This Row],[Order No]]</f>
        <v>BUSINESS CASES1553638</v>
      </c>
    </row>
    <row r="1134" spans="1:15" x14ac:dyDescent="0.35">
      <c r="A1134">
        <v>202001</v>
      </c>
      <c r="B1134" t="str">
        <f>LEFT(All_Data[[#This Row],[Invoice (Year+Month)]],4)</f>
        <v>2020</v>
      </c>
      <c r="C1134" t="str">
        <f>RIGHT(All_Data[[#This Row],[Invoice (Year+Month)]],2)</f>
        <v>01</v>
      </c>
      <c r="D1134" t="s">
        <v>56</v>
      </c>
      <c r="E1134">
        <v>3014371</v>
      </c>
      <c r="F1134" t="s">
        <v>17</v>
      </c>
      <c r="G1134" t="s">
        <v>32</v>
      </c>
      <c r="H1134" t="s">
        <v>33</v>
      </c>
      <c r="I1134">
        <v>1553035</v>
      </c>
      <c r="J1134">
        <v>70</v>
      </c>
      <c r="K1134" s="1">
        <v>865.2</v>
      </c>
      <c r="L1134" s="1">
        <v>314.77999999999997</v>
      </c>
      <c r="M1134" s="1">
        <f>All_Data[[#This Row],[EUR Sales Amount]]-All_Data[[#This Row],[EUR Cost Amount]]</f>
        <v>550.42000000000007</v>
      </c>
      <c r="N1134">
        <f>IF(All_Data[[#This Row],[Order Line Quantity]]&lt;0,1,0)</f>
        <v>0</v>
      </c>
      <c r="O1134" s="1" t="str">
        <f>All_Data[[#This Row],[Tier2 Description]]&amp;All_Data[[#This Row],[Order No]]</f>
        <v>SPORT BOTTLES1553035</v>
      </c>
    </row>
    <row r="1135" spans="1:15" x14ac:dyDescent="0.35">
      <c r="A1135">
        <v>202001</v>
      </c>
      <c r="B1135" t="str">
        <f>LEFT(All_Data[[#This Row],[Invoice (Year+Month)]],4)</f>
        <v>2020</v>
      </c>
      <c r="C1135" t="str">
        <f>RIGHT(All_Data[[#This Row],[Invoice (Year+Month)]],2)</f>
        <v>01</v>
      </c>
      <c r="D1135" t="s">
        <v>56</v>
      </c>
      <c r="E1135">
        <v>3014371</v>
      </c>
      <c r="F1135" t="s">
        <v>17</v>
      </c>
      <c r="G1135" t="s">
        <v>26</v>
      </c>
      <c r="H1135" t="s">
        <v>42</v>
      </c>
      <c r="I1135">
        <v>1554859</v>
      </c>
      <c r="J1135">
        <v>260</v>
      </c>
      <c r="K1135" s="1">
        <v>210.6</v>
      </c>
      <c r="L1135" s="1">
        <v>88.1</v>
      </c>
      <c r="M1135" s="1">
        <f>All_Data[[#This Row],[EUR Sales Amount]]-All_Data[[#This Row],[EUR Cost Amount]]</f>
        <v>122.5</v>
      </c>
      <c r="N1135">
        <f>IF(All_Data[[#This Row],[Order Line Quantity]]&lt;0,1,0)</f>
        <v>0</v>
      </c>
      <c r="O1135" s="1" t="str">
        <f>All_Data[[#This Row],[Tier2 Description]]&amp;All_Data[[#This Row],[Order No]]</f>
        <v>LIGHTING1554859</v>
      </c>
    </row>
    <row r="1136" spans="1:15" x14ac:dyDescent="0.35">
      <c r="A1136">
        <v>202001</v>
      </c>
      <c r="B1136" t="str">
        <f>LEFT(All_Data[[#This Row],[Invoice (Year+Month)]],4)</f>
        <v>2020</v>
      </c>
      <c r="C1136" t="str">
        <f>RIGHT(All_Data[[#This Row],[Invoice (Year+Month)]],2)</f>
        <v>01</v>
      </c>
      <c r="D1136" t="s">
        <v>56</v>
      </c>
      <c r="E1136">
        <v>3014371</v>
      </c>
      <c r="F1136" t="s">
        <v>17</v>
      </c>
      <c r="G1136" t="s">
        <v>18</v>
      </c>
      <c r="H1136" t="s">
        <v>19</v>
      </c>
      <c r="I1136">
        <v>1553638</v>
      </c>
      <c r="J1136">
        <v>12</v>
      </c>
      <c r="K1136" s="1">
        <v>216.84</v>
      </c>
      <c r="L1136" s="1">
        <v>79.92</v>
      </c>
      <c r="M1136" s="1">
        <f>All_Data[[#This Row],[EUR Sales Amount]]-All_Data[[#This Row],[EUR Cost Amount]]</f>
        <v>136.92000000000002</v>
      </c>
      <c r="N1136">
        <f>IF(All_Data[[#This Row],[Order Line Quantity]]&lt;0,1,0)</f>
        <v>0</v>
      </c>
      <c r="O1136" s="1" t="str">
        <f>All_Data[[#This Row],[Tier2 Description]]&amp;All_Data[[#This Row],[Order No]]</f>
        <v>FLEECE &amp; KNITS1553638</v>
      </c>
    </row>
    <row r="1137" spans="1:15" x14ac:dyDescent="0.35">
      <c r="A1137">
        <v>202001</v>
      </c>
      <c r="B1137" t="str">
        <f>LEFT(All_Data[[#This Row],[Invoice (Year+Month)]],4)</f>
        <v>2020</v>
      </c>
      <c r="C1137" t="str">
        <f>RIGHT(All_Data[[#This Row],[Invoice (Year+Month)]],2)</f>
        <v>01</v>
      </c>
      <c r="D1137" t="s">
        <v>56</v>
      </c>
      <c r="E1137">
        <v>3014371</v>
      </c>
      <c r="F1137" t="s">
        <v>17</v>
      </c>
      <c r="G1137" t="s">
        <v>18</v>
      </c>
      <c r="H1137" t="s">
        <v>19</v>
      </c>
      <c r="I1137">
        <v>1554859</v>
      </c>
      <c r="J1137">
        <v>34</v>
      </c>
      <c r="K1137" s="1">
        <v>583.78</v>
      </c>
      <c r="L1137" s="1">
        <v>228.04</v>
      </c>
      <c r="M1137" s="1">
        <f>All_Data[[#This Row],[EUR Sales Amount]]-All_Data[[#This Row],[EUR Cost Amount]]</f>
        <v>355.74</v>
      </c>
      <c r="N1137">
        <f>IF(All_Data[[#This Row],[Order Line Quantity]]&lt;0,1,0)</f>
        <v>0</v>
      </c>
      <c r="O1137" s="1" t="str">
        <f>All_Data[[#This Row],[Tier2 Description]]&amp;All_Data[[#This Row],[Order No]]</f>
        <v>FLEECE &amp; KNITS1554859</v>
      </c>
    </row>
    <row r="1138" spans="1:15" x14ac:dyDescent="0.35">
      <c r="A1138">
        <v>202001</v>
      </c>
      <c r="B1138" t="str">
        <f>LEFT(All_Data[[#This Row],[Invoice (Year+Month)]],4)</f>
        <v>2020</v>
      </c>
      <c r="C1138" t="str">
        <f>RIGHT(All_Data[[#This Row],[Invoice (Year+Month)]],2)</f>
        <v>01</v>
      </c>
      <c r="D1138" t="s">
        <v>56</v>
      </c>
      <c r="E1138">
        <v>3014371</v>
      </c>
      <c r="F1138" t="s">
        <v>17</v>
      </c>
      <c r="G1138" t="s">
        <v>24</v>
      </c>
      <c r="H1138" t="s">
        <v>25</v>
      </c>
      <c r="I1138">
        <v>1553638</v>
      </c>
      <c r="J1138">
        <v>12</v>
      </c>
      <c r="K1138" s="1">
        <v>446.4</v>
      </c>
      <c r="L1138" s="1">
        <v>167.38</v>
      </c>
      <c r="M1138" s="1">
        <f>All_Data[[#This Row],[EUR Sales Amount]]-All_Data[[#This Row],[EUR Cost Amount]]</f>
        <v>279.02</v>
      </c>
      <c r="N1138">
        <f>IF(All_Data[[#This Row],[Order Line Quantity]]&lt;0,1,0)</f>
        <v>0</v>
      </c>
      <c r="O1138" s="1" t="str">
        <f>All_Data[[#This Row],[Tier2 Description]]&amp;All_Data[[#This Row],[Order No]]</f>
        <v>JACKETS1553638</v>
      </c>
    </row>
    <row r="1139" spans="1:15" x14ac:dyDescent="0.35">
      <c r="A1139">
        <v>202001</v>
      </c>
      <c r="B1139" t="str">
        <f>LEFT(All_Data[[#This Row],[Invoice (Year+Month)]],4)</f>
        <v>2020</v>
      </c>
      <c r="C1139" t="str">
        <f>RIGHT(All_Data[[#This Row],[Invoice (Year+Month)]],2)</f>
        <v>01</v>
      </c>
      <c r="D1139" t="s">
        <v>56</v>
      </c>
      <c r="E1139">
        <v>3014371</v>
      </c>
      <c r="F1139" t="s">
        <v>17</v>
      </c>
      <c r="G1139" t="s">
        <v>24</v>
      </c>
      <c r="H1139" t="s">
        <v>25</v>
      </c>
      <c r="I1139">
        <v>1554487</v>
      </c>
      <c r="J1139">
        <v>10</v>
      </c>
      <c r="K1139" s="1">
        <v>249.9</v>
      </c>
      <c r="L1139" s="1">
        <v>211.2</v>
      </c>
      <c r="M1139" s="1">
        <f>All_Data[[#This Row],[EUR Sales Amount]]-All_Data[[#This Row],[EUR Cost Amount]]</f>
        <v>38.700000000000017</v>
      </c>
      <c r="N1139">
        <f>IF(All_Data[[#This Row],[Order Line Quantity]]&lt;0,1,0)</f>
        <v>0</v>
      </c>
      <c r="O1139" s="1" t="str">
        <f>All_Data[[#This Row],[Tier2 Description]]&amp;All_Data[[#This Row],[Order No]]</f>
        <v>JACKETS1554487</v>
      </c>
    </row>
    <row r="1140" spans="1:15" x14ac:dyDescent="0.35">
      <c r="A1140">
        <v>202001</v>
      </c>
      <c r="B1140" t="str">
        <f>LEFT(All_Data[[#This Row],[Invoice (Year+Month)]],4)</f>
        <v>2020</v>
      </c>
      <c r="C1140" t="str">
        <f>RIGHT(All_Data[[#This Row],[Invoice (Year+Month)]],2)</f>
        <v>01</v>
      </c>
      <c r="D1140" t="s">
        <v>56</v>
      </c>
      <c r="E1140">
        <v>3014371</v>
      </c>
      <c r="F1140" t="s">
        <v>17</v>
      </c>
      <c r="G1140" t="s">
        <v>24</v>
      </c>
      <c r="H1140" t="s">
        <v>25</v>
      </c>
      <c r="I1140">
        <v>1554859</v>
      </c>
      <c r="J1140">
        <v>14</v>
      </c>
      <c r="K1140" s="1">
        <v>494.76</v>
      </c>
      <c r="L1140" s="1">
        <v>197.94</v>
      </c>
      <c r="M1140" s="1">
        <f>All_Data[[#This Row],[EUR Sales Amount]]-All_Data[[#This Row],[EUR Cost Amount]]</f>
        <v>296.82</v>
      </c>
      <c r="N1140">
        <f>IF(All_Data[[#This Row],[Order Line Quantity]]&lt;0,1,0)</f>
        <v>0</v>
      </c>
      <c r="O1140" s="1" t="str">
        <f>All_Data[[#This Row],[Tier2 Description]]&amp;All_Data[[#This Row],[Order No]]</f>
        <v>JACKETS1554859</v>
      </c>
    </row>
    <row r="1141" spans="1:15" x14ac:dyDescent="0.35">
      <c r="A1141">
        <v>202001</v>
      </c>
      <c r="B1141" t="str">
        <f>LEFT(All_Data[[#This Row],[Invoice (Year+Month)]],4)</f>
        <v>2020</v>
      </c>
      <c r="C1141" t="str">
        <f>RIGHT(All_Data[[#This Row],[Invoice (Year+Month)]],2)</f>
        <v>01</v>
      </c>
      <c r="D1141" t="s">
        <v>56</v>
      </c>
      <c r="E1141">
        <v>3014377</v>
      </c>
      <c r="F1141" t="s">
        <v>17</v>
      </c>
      <c r="G1141" t="s">
        <v>11</v>
      </c>
      <c r="H1141" t="s">
        <v>40</v>
      </c>
      <c r="I1141">
        <v>1552439</v>
      </c>
      <c r="J1141">
        <v>48</v>
      </c>
      <c r="K1141" s="1">
        <v>99.84</v>
      </c>
      <c r="L1141" s="1">
        <v>43.58</v>
      </c>
      <c r="M1141" s="1">
        <f>All_Data[[#This Row],[EUR Sales Amount]]-All_Data[[#This Row],[EUR Cost Amount]]</f>
        <v>56.260000000000005</v>
      </c>
      <c r="N1141">
        <f>IF(All_Data[[#This Row],[Order Line Quantity]]&lt;0,1,0)</f>
        <v>0</v>
      </c>
      <c r="O1141" s="1" t="str">
        <f>All_Data[[#This Row],[Tier2 Description]]&amp;All_Data[[#This Row],[Order No]]</f>
        <v>TOTES1552439</v>
      </c>
    </row>
    <row r="1142" spans="1:15" x14ac:dyDescent="0.35">
      <c r="A1142">
        <v>202001</v>
      </c>
      <c r="B1142" t="str">
        <f>LEFT(All_Data[[#This Row],[Invoice (Year+Month)]],4)</f>
        <v>2020</v>
      </c>
      <c r="C1142" t="str">
        <f>RIGHT(All_Data[[#This Row],[Invoice (Year+Month)]],2)</f>
        <v>01</v>
      </c>
      <c r="D1142" t="s">
        <v>56</v>
      </c>
      <c r="E1142">
        <v>3014377</v>
      </c>
      <c r="F1142" t="s">
        <v>17</v>
      </c>
      <c r="G1142" t="s">
        <v>13</v>
      </c>
      <c r="H1142" t="s">
        <v>37</v>
      </c>
      <c r="I1142">
        <v>1552597</v>
      </c>
      <c r="J1142">
        <v>500</v>
      </c>
      <c r="K1142" s="1">
        <v>175</v>
      </c>
      <c r="L1142" s="1">
        <v>155</v>
      </c>
      <c r="M1142" s="1">
        <f>All_Data[[#This Row],[EUR Sales Amount]]-All_Data[[#This Row],[EUR Cost Amount]]</f>
        <v>20</v>
      </c>
      <c r="N1142">
        <f>IF(All_Data[[#This Row],[Order Line Quantity]]&lt;0,1,0)</f>
        <v>0</v>
      </c>
      <c r="O1142" s="1" t="str">
        <f>All_Data[[#This Row],[Tier2 Description]]&amp;All_Data[[#This Row],[Order No]]</f>
        <v>GENERAL1552597</v>
      </c>
    </row>
    <row r="1143" spans="1:15" x14ac:dyDescent="0.35">
      <c r="A1143">
        <v>202001</v>
      </c>
      <c r="B1143" t="str">
        <f>LEFT(All_Data[[#This Row],[Invoice (Year+Month)]],4)</f>
        <v>2020</v>
      </c>
      <c r="C1143" t="str">
        <f>RIGHT(All_Data[[#This Row],[Invoice (Year+Month)]],2)</f>
        <v>01</v>
      </c>
      <c r="D1143" t="s">
        <v>56</v>
      </c>
      <c r="E1143">
        <v>3014377</v>
      </c>
      <c r="F1143" t="s">
        <v>17</v>
      </c>
      <c r="G1143" t="s">
        <v>13</v>
      </c>
      <c r="H1143" t="s">
        <v>16</v>
      </c>
      <c r="I1143">
        <v>1554363</v>
      </c>
      <c r="J1143">
        <v>3000</v>
      </c>
      <c r="K1143" s="1">
        <v>690</v>
      </c>
      <c r="L1143" s="1">
        <v>344.52</v>
      </c>
      <c r="M1143" s="1">
        <f>All_Data[[#This Row],[EUR Sales Amount]]-All_Data[[#This Row],[EUR Cost Amount]]</f>
        <v>345.48</v>
      </c>
      <c r="N1143">
        <f>IF(All_Data[[#This Row],[Order Line Quantity]]&lt;0,1,0)</f>
        <v>0</v>
      </c>
      <c r="O1143" s="1" t="str">
        <f>All_Data[[#This Row],[Tier2 Description]]&amp;All_Data[[#This Row],[Order No]]</f>
        <v>WRITING1554363</v>
      </c>
    </row>
    <row r="1144" spans="1:15" x14ac:dyDescent="0.35">
      <c r="A1144">
        <v>202001</v>
      </c>
      <c r="B1144" t="str">
        <f>LEFT(All_Data[[#This Row],[Invoice (Year+Month)]],4)</f>
        <v>2020</v>
      </c>
      <c r="C1144" t="str">
        <f>RIGHT(All_Data[[#This Row],[Invoice (Year+Month)]],2)</f>
        <v>01</v>
      </c>
      <c r="D1144" t="s">
        <v>56</v>
      </c>
      <c r="E1144">
        <v>3014378</v>
      </c>
      <c r="F1144" t="s">
        <v>17</v>
      </c>
      <c r="G1144" t="s">
        <v>13</v>
      </c>
      <c r="H1144" t="s">
        <v>37</v>
      </c>
      <c r="I1144">
        <v>1552591</v>
      </c>
      <c r="J1144">
        <v>500</v>
      </c>
      <c r="K1144" s="1">
        <v>380</v>
      </c>
      <c r="L1144" s="1">
        <v>340</v>
      </c>
      <c r="M1144" s="1">
        <f>All_Data[[#This Row],[EUR Sales Amount]]-All_Data[[#This Row],[EUR Cost Amount]]</f>
        <v>40</v>
      </c>
      <c r="N1144">
        <f>IF(All_Data[[#This Row],[Order Line Quantity]]&lt;0,1,0)</f>
        <v>0</v>
      </c>
      <c r="O1144" s="1" t="str">
        <f>All_Data[[#This Row],[Tier2 Description]]&amp;All_Data[[#This Row],[Order No]]</f>
        <v>GENERAL1552591</v>
      </c>
    </row>
    <row r="1145" spans="1:15" x14ac:dyDescent="0.35">
      <c r="A1145">
        <v>202001</v>
      </c>
      <c r="B1145" t="str">
        <f>LEFT(All_Data[[#This Row],[Invoice (Year+Month)]],4)</f>
        <v>2020</v>
      </c>
      <c r="C1145" t="str">
        <f>RIGHT(All_Data[[#This Row],[Invoice (Year+Month)]],2)</f>
        <v>01</v>
      </c>
      <c r="D1145" t="s">
        <v>56</v>
      </c>
      <c r="E1145">
        <v>3014379</v>
      </c>
      <c r="F1145" t="s">
        <v>17</v>
      </c>
      <c r="G1145" t="s">
        <v>11</v>
      </c>
      <c r="H1145" t="s">
        <v>46</v>
      </c>
      <c r="I1145">
        <v>1554140</v>
      </c>
      <c r="J1145">
        <v>2</v>
      </c>
      <c r="K1145" s="1">
        <v>38.46</v>
      </c>
      <c r="L1145" s="1">
        <v>9.5399999999999991</v>
      </c>
      <c r="M1145" s="1">
        <f>All_Data[[#This Row],[EUR Sales Amount]]-All_Data[[#This Row],[EUR Cost Amount]]</f>
        <v>28.92</v>
      </c>
      <c r="N1145">
        <f>IF(All_Data[[#This Row],[Order Line Quantity]]&lt;0,1,0)</f>
        <v>0</v>
      </c>
      <c r="O1145" s="1" t="str">
        <f>All_Data[[#This Row],[Tier2 Description]]&amp;All_Data[[#This Row],[Order No]]</f>
        <v>DUFFELS1554140</v>
      </c>
    </row>
    <row r="1146" spans="1:15" x14ac:dyDescent="0.35">
      <c r="A1146">
        <v>202001</v>
      </c>
      <c r="B1146" t="str">
        <f>LEFT(All_Data[[#This Row],[Invoice (Year+Month)]],4)</f>
        <v>2020</v>
      </c>
      <c r="C1146" t="str">
        <f>RIGHT(All_Data[[#This Row],[Invoice (Year+Month)]],2)</f>
        <v>01</v>
      </c>
      <c r="D1146" t="s">
        <v>56</v>
      </c>
      <c r="E1146">
        <v>3014379</v>
      </c>
      <c r="F1146" t="s">
        <v>17</v>
      </c>
      <c r="G1146" t="s">
        <v>32</v>
      </c>
      <c r="H1146" t="s">
        <v>33</v>
      </c>
      <c r="I1146">
        <v>1554140</v>
      </c>
      <c r="J1146">
        <v>2</v>
      </c>
      <c r="K1146" s="1">
        <v>20.82</v>
      </c>
      <c r="L1146" s="1">
        <v>9.26</v>
      </c>
      <c r="M1146" s="1">
        <f>All_Data[[#This Row],[EUR Sales Amount]]-All_Data[[#This Row],[EUR Cost Amount]]</f>
        <v>11.56</v>
      </c>
      <c r="N1146">
        <f>IF(All_Data[[#This Row],[Order Line Quantity]]&lt;0,1,0)</f>
        <v>0</v>
      </c>
      <c r="O1146" s="1" t="str">
        <f>All_Data[[#This Row],[Tier2 Description]]&amp;All_Data[[#This Row],[Order No]]</f>
        <v>SPORT BOTTLES1554140</v>
      </c>
    </row>
    <row r="1147" spans="1:15" x14ac:dyDescent="0.35">
      <c r="A1147">
        <v>202001</v>
      </c>
      <c r="B1147" t="str">
        <f>LEFT(All_Data[[#This Row],[Invoice (Year+Month)]],4)</f>
        <v>2020</v>
      </c>
      <c r="C1147" t="str">
        <f>RIGHT(All_Data[[#This Row],[Invoice (Year+Month)]],2)</f>
        <v>01</v>
      </c>
      <c r="D1147" t="s">
        <v>56</v>
      </c>
      <c r="E1147">
        <v>3014379</v>
      </c>
      <c r="F1147" t="s">
        <v>17</v>
      </c>
      <c r="G1147" t="s">
        <v>13</v>
      </c>
      <c r="H1147" t="s">
        <v>37</v>
      </c>
      <c r="I1147">
        <v>1552143</v>
      </c>
      <c r="J1147">
        <v>200</v>
      </c>
      <c r="K1147" s="1">
        <v>50</v>
      </c>
      <c r="L1147" s="1">
        <v>40</v>
      </c>
      <c r="M1147" s="1">
        <f>All_Data[[#This Row],[EUR Sales Amount]]-All_Data[[#This Row],[EUR Cost Amount]]</f>
        <v>10</v>
      </c>
      <c r="N1147">
        <f>IF(All_Data[[#This Row],[Order Line Quantity]]&lt;0,1,0)</f>
        <v>0</v>
      </c>
      <c r="O1147" s="1" t="str">
        <f>All_Data[[#This Row],[Tier2 Description]]&amp;All_Data[[#This Row],[Order No]]</f>
        <v>GENERAL1552143</v>
      </c>
    </row>
    <row r="1148" spans="1:15" x14ac:dyDescent="0.35">
      <c r="A1148">
        <v>202001</v>
      </c>
      <c r="B1148" t="str">
        <f>LEFT(All_Data[[#This Row],[Invoice (Year+Month)]],4)</f>
        <v>2020</v>
      </c>
      <c r="C1148" t="str">
        <f>RIGHT(All_Data[[#This Row],[Invoice (Year+Month)]],2)</f>
        <v>01</v>
      </c>
      <c r="D1148" t="s">
        <v>56</v>
      </c>
      <c r="E1148">
        <v>3014379</v>
      </c>
      <c r="F1148" t="s">
        <v>17</v>
      </c>
      <c r="G1148" t="s">
        <v>36</v>
      </c>
      <c r="H1148" t="s">
        <v>36</v>
      </c>
      <c r="I1148">
        <v>1550505</v>
      </c>
      <c r="J1148">
        <v>200</v>
      </c>
      <c r="K1148" s="1">
        <v>636</v>
      </c>
      <c r="L1148" s="1">
        <v>514</v>
      </c>
      <c r="M1148" s="1">
        <f>All_Data[[#This Row],[EUR Sales Amount]]-All_Data[[#This Row],[EUR Cost Amount]]</f>
        <v>122</v>
      </c>
      <c r="N1148">
        <f>IF(All_Data[[#This Row],[Order Line Quantity]]&lt;0,1,0)</f>
        <v>0</v>
      </c>
      <c r="O1148" s="1" t="str">
        <f>All_Data[[#This Row],[Tier2 Description]]&amp;All_Data[[#This Row],[Order No]]</f>
        <v>MEMORY1550505</v>
      </c>
    </row>
    <row r="1149" spans="1:15" x14ac:dyDescent="0.35">
      <c r="A1149">
        <v>202001</v>
      </c>
      <c r="B1149" t="str">
        <f>LEFT(All_Data[[#This Row],[Invoice (Year+Month)]],4)</f>
        <v>2020</v>
      </c>
      <c r="C1149" t="str">
        <f>RIGHT(All_Data[[#This Row],[Invoice (Year+Month)]],2)</f>
        <v>01</v>
      </c>
      <c r="D1149" t="s">
        <v>56</v>
      </c>
      <c r="E1149">
        <v>3014379</v>
      </c>
      <c r="F1149" t="s">
        <v>17</v>
      </c>
      <c r="G1149" t="s">
        <v>36</v>
      </c>
      <c r="H1149" t="s">
        <v>36</v>
      </c>
      <c r="I1149">
        <v>1552402</v>
      </c>
      <c r="J1149">
        <v>13000</v>
      </c>
      <c r="K1149" s="1">
        <v>19240</v>
      </c>
      <c r="L1149" s="1">
        <v>17940</v>
      </c>
      <c r="M1149" s="1">
        <f>All_Data[[#This Row],[EUR Sales Amount]]-All_Data[[#This Row],[EUR Cost Amount]]</f>
        <v>1300</v>
      </c>
      <c r="N1149">
        <f>IF(All_Data[[#This Row],[Order Line Quantity]]&lt;0,1,0)</f>
        <v>0</v>
      </c>
      <c r="O1149" s="1" t="str">
        <f>All_Data[[#This Row],[Tier2 Description]]&amp;All_Data[[#This Row],[Order No]]</f>
        <v>MEMORY1552402</v>
      </c>
    </row>
    <row r="1150" spans="1:15" x14ac:dyDescent="0.35">
      <c r="A1150">
        <v>202001</v>
      </c>
      <c r="B1150" t="str">
        <f>LEFT(All_Data[[#This Row],[Invoice (Year+Month)]],4)</f>
        <v>2020</v>
      </c>
      <c r="C1150" t="str">
        <f>RIGHT(All_Data[[#This Row],[Invoice (Year+Month)]],2)</f>
        <v>01</v>
      </c>
      <c r="D1150" t="s">
        <v>56</v>
      </c>
      <c r="E1150">
        <v>3014379</v>
      </c>
      <c r="F1150" t="s">
        <v>17</v>
      </c>
      <c r="G1150" t="s">
        <v>29</v>
      </c>
      <c r="H1150" t="s">
        <v>30</v>
      </c>
      <c r="I1150">
        <v>1554140</v>
      </c>
      <c r="J1150">
        <v>2</v>
      </c>
      <c r="K1150" s="1">
        <v>27.98</v>
      </c>
      <c r="L1150" s="1">
        <v>21.78</v>
      </c>
      <c r="M1150" s="1">
        <f>All_Data[[#This Row],[EUR Sales Amount]]-All_Data[[#This Row],[EUR Cost Amount]]</f>
        <v>6.1999999999999993</v>
      </c>
      <c r="N1150">
        <f>IF(All_Data[[#This Row],[Order Line Quantity]]&lt;0,1,0)</f>
        <v>0</v>
      </c>
      <c r="O1150" s="1" t="str">
        <f>All_Data[[#This Row],[Tier2 Description]]&amp;All_Data[[#This Row],[Order No]]</f>
        <v>AUDIO1554140</v>
      </c>
    </row>
    <row r="1151" spans="1:15" x14ac:dyDescent="0.35">
      <c r="A1151">
        <v>202001</v>
      </c>
      <c r="B1151" t="str">
        <f>LEFT(All_Data[[#This Row],[Invoice (Year+Month)]],4)</f>
        <v>2020</v>
      </c>
      <c r="C1151" t="str">
        <f>RIGHT(All_Data[[#This Row],[Invoice (Year+Month)]],2)</f>
        <v>01</v>
      </c>
      <c r="D1151" t="s">
        <v>56</v>
      </c>
      <c r="E1151">
        <v>3014382</v>
      </c>
      <c r="F1151" t="s">
        <v>17</v>
      </c>
      <c r="G1151" t="s">
        <v>11</v>
      </c>
      <c r="H1151" t="s">
        <v>38</v>
      </c>
      <c r="I1151">
        <v>1553977</v>
      </c>
      <c r="J1151">
        <v>2</v>
      </c>
      <c r="K1151" s="1">
        <v>22.78</v>
      </c>
      <c r="L1151" s="1">
        <v>8.9600000000000009</v>
      </c>
      <c r="M1151" s="1">
        <f>All_Data[[#This Row],[EUR Sales Amount]]-All_Data[[#This Row],[EUR Cost Amount]]</f>
        <v>13.82</v>
      </c>
      <c r="N1151">
        <f>IF(All_Data[[#This Row],[Order Line Quantity]]&lt;0,1,0)</f>
        <v>0</v>
      </c>
      <c r="O1151" s="1" t="str">
        <f>All_Data[[#This Row],[Tier2 Description]]&amp;All_Data[[#This Row],[Order No]]</f>
        <v>BACKPACKS1553977</v>
      </c>
    </row>
    <row r="1152" spans="1:15" x14ac:dyDescent="0.35">
      <c r="A1152">
        <v>202001</v>
      </c>
      <c r="B1152" t="str">
        <f>LEFT(All_Data[[#This Row],[Invoice (Year+Month)]],4)</f>
        <v>2020</v>
      </c>
      <c r="C1152" t="str">
        <f>RIGHT(All_Data[[#This Row],[Invoice (Year+Month)]],2)</f>
        <v>01</v>
      </c>
      <c r="D1152" t="s">
        <v>56</v>
      </c>
      <c r="E1152">
        <v>3014382</v>
      </c>
      <c r="F1152" t="s">
        <v>17</v>
      </c>
      <c r="G1152" t="s">
        <v>11</v>
      </c>
      <c r="H1152" t="s">
        <v>60</v>
      </c>
      <c r="I1152">
        <v>1552379</v>
      </c>
      <c r="J1152">
        <v>2</v>
      </c>
      <c r="K1152" s="1">
        <v>103.48</v>
      </c>
      <c r="L1152" s="1">
        <v>44.42</v>
      </c>
      <c r="M1152" s="1">
        <f>All_Data[[#This Row],[EUR Sales Amount]]-All_Data[[#This Row],[EUR Cost Amount]]</f>
        <v>59.06</v>
      </c>
      <c r="N1152">
        <f>IF(All_Data[[#This Row],[Order Line Quantity]]&lt;0,1,0)</f>
        <v>0</v>
      </c>
      <c r="O1152" s="1" t="str">
        <f>All_Data[[#This Row],[Tier2 Description]]&amp;All_Data[[#This Row],[Order No]]</f>
        <v>LUGGAGE1552379</v>
      </c>
    </row>
    <row r="1153" spans="1:15" x14ac:dyDescent="0.35">
      <c r="A1153">
        <v>202001</v>
      </c>
      <c r="B1153" t="str">
        <f>LEFT(All_Data[[#This Row],[Invoice (Year+Month)]],4)</f>
        <v>2020</v>
      </c>
      <c r="C1153" t="str">
        <f>RIGHT(All_Data[[#This Row],[Invoice (Year+Month)]],2)</f>
        <v>01</v>
      </c>
      <c r="D1153" t="s">
        <v>56</v>
      </c>
      <c r="E1153">
        <v>3014382</v>
      </c>
      <c r="F1153" t="s">
        <v>17</v>
      </c>
      <c r="G1153" t="s">
        <v>11</v>
      </c>
      <c r="H1153" t="s">
        <v>40</v>
      </c>
      <c r="I1153">
        <v>1553117</v>
      </c>
      <c r="J1153">
        <v>2</v>
      </c>
      <c r="K1153" s="1">
        <v>0.57999999999999996</v>
      </c>
      <c r="L1153" s="1">
        <v>0.28000000000000003</v>
      </c>
      <c r="M1153" s="1">
        <f>All_Data[[#This Row],[EUR Sales Amount]]-All_Data[[#This Row],[EUR Cost Amount]]</f>
        <v>0.29999999999999993</v>
      </c>
      <c r="N1153">
        <f>IF(All_Data[[#This Row],[Order Line Quantity]]&lt;0,1,0)</f>
        <v>0</v>
      </c>
      <c r="O1153" s="1" t="str">
        <f>All_Data[[#This Row],[Tier2 Description]]&amp;All_Data[[#This Row],[Order No]]</f>
        <v>TOTES1553117</v>
      </c>
    </row>
    <row r="1154" spans="1:15" x14ac:dyDescent="0.35">
      <c r="A1154">
        <v>202001</v>
      </c>
      <c r="B1154" t="str">
        <f>LEFT(All_Data[[#This Row],[Invoice (Year+Month)]],4)</f>
        <v>2020</v>
      </c>
      <c r="C1154" t="str">
        <f>RIGHT(All_Data[[#This Row],[Invoice (Year+Month)]],2)</f>
        <v>01</v>
      </c>
      <c r="D1154" t="s">
        <v>56</v>
      </c>
      <c r="E1154">
        <v>3014382</v>
      </c>
      <c r="F1154" t="s">
        <v>17</v>
      </c>
      <c r="G1154" t="s">
        <v>13</v>
      </c>
      <c r="H1154" t="s">
        <v>34</v>
      </c>
      <c r="I1154">
        <v>1553171</v>
      </c>
      <c r="J1154">
        <v>2</v>
      </c>
      <c r="K1154" s="1">
        <v>1.88</v>
      </c>
      <c r="L1154" s="1">
        <v>1.1000000000000001</v>
      </c>
      <c r="M1154" s="1">
        <f>All_Data[[#This Row],[EUR Sales Amount]]-All_Data[[#This Row],[EUR Cost Amount]]</f>
        <v>0.7799999999999998</v>
      </c>
      <c r="N1154">
        <f>IF(All_Data[[#This Row],[Order Line Quantity]]&lt;0,1,0)</f>
        <v>0</v>
      </c>
      <c r="O1154" s="1" t="str">
        <f>All_Data[[#This Row],[Tier2 Description]]&amp;All_Data[[#This Row],[Order No]]</f>
        <v>STATIONERY1553171</v>
      </c>
    </row>
    <row r="1155" spans="1:15" x14ac:dyDescent="0.35">
      <c r="A1155">
        <v>202001</v>
      </c>
      <c r="B1155" t="str">
        <f>LEFT(All_Data[[#This Row],[Invoice (Year+Month)]],4)</f>
        <v>2020</v>
      </c>
      <c r="C1155" t="str">
        <f>RIGHT(All_Data[[#This Row],[Invoice (Year+Month)]],2)</f>
        <v>01</v>
      </c>
      <c r="D1155" t="s">
        <v>56</v>
      </c>
      <c r="E1155">
        <v>3014382</v>
      </c>
      <c r="F1155" t="s">
        <v>17</v>
      </c>
      <c r="G1155" t="s">
        <v>13</v>
      </c>
      <c r="H1155" t="s">
        <v>16</v>
      </c>
      <c r="I1155">
        <v>1553117</v>
      </c>
      <c r="J1155">
        <v>2</v>
      </c>
      <c r="K1155" s="1">
        <v>0.32</v>
      </c>
      <c r="L1155" s="1">
        <v>0.2</v>
      </c>
      <c r="M1155" s="1">
        <f>All_Data[[#This Row],[EUR Sales Amount]]-All_Data[[#This Row],[EUR Cost Amount]]</f>
        <v>0.12</v>
      </c>
      <c r="N1155">
        <f>IF(All_Data[[#This Row],[Order Line Quantity]]&lt;0,1,0)</f>
        <v>0</v>
      </c>
      <c r="O1155" s="1" t="str">
        <f>All_Data[[#This Row],[Tier2 Description]]&amp;All_Data[[#This Row],[Order No]]</f>
        <v>WRITING1553117</v>
      </c>
    </row>
    <row r="1156" spans="1:15" x14ac:dyDescent="0.35">
      <c r="A1156">
        <v>202001</v>
      </c>
      <c r="B1156" t="str">
        <f>LEFT(All_Data[[#This Row],[Invoice (Year+Month)]],4)</f>
        <v>2020</v>
      </c>
      <c r="C1156" t="str">
        <f>RIGHT(All_Data[[#This Row],[Invoice (Year+Month)]],2)</f>
        <v>01</v>
      </c>
      <c r="D1156" t="s">
        <v>56</v>
      </c>
      <c r="E1156">
        <v>3014382</v>
      </c>
      <c r="F1156" t="s">
        <v>17</v>
      </c>
      <c r="G1156" t="s">
        <v>26</v>
      </c>
      <c r="H1156" t="s">
        <v>43</v>
      </c>
      <c r="I1156">
        <v>1553977</v>
      </c>
      <c r="J1156">
        <v>2</v>
      </c>
      <c r="K1156" s="1">
        <v>2.66</v>
      </c>
      <c r="L1156" s="1">
        <v>1.66</v>
      </c>
      <c r="M1156" s="1">
        <f>All_Data[[#This Row],[EUR Sales Amount]]-All_Data[[#This Row],[EUR Cost Amount]]</f>
        <v>1.0000000000000002</v>
      </c>
      <c r="N1156">
        <f>IF(All_Data[[#This Row],[Order Line Quantity]]&lt;0,1,0)</f>
        <v>0</v>
      </c>
      <c r="O1156" s="1" t="str">
        <f>All_Data[[#This Row],[Tier2 Description]]&amp;All_Data[[#This Row],[Order No]]</f>
        <v>SAFETY AUTO &amp; TOOLS1553977</v>
      </c>
    </row>
    <row r="1157" spans="1:15" x14ac:dyDescent="0.35">
      <c r="A1157">
        <v>202001</v>
      </c>
      <c r="B1157" t="str">
        <f>LEFT(All_Data[[#This Row],[Invoice (Year+Month)]],4)</f>
        <v>2020</v>
      </c>
      <c r="C1157" t="str">
        <f>RIGHT(All_Data[[#This Row],[Invoice (Year+Month)]],2)</f>
        <v>01</v>
      </c>
      <c r="D1157" t="s">
        <v>56</v>
      </c>
      <c r="E1157">
        <v>3014382</v>
      </c>
      <c r="F1157" t="s">
        <v>17</v>
      </c>
      <c r="G1157" t="s">
        <v>22</v>
      </c>
      <c r="H1157" t="s">
        <v>35</v>
      </c>
      <c r="I1157">
        <v>1552012</v>
      </c>
      <c r="J1157">
        <v>604</v>
      </c>
      <c r="K1157" s="1">
        <v>242</v>
      </c>
      <c r="L1157" s="1">
        <v>41.76</v>
      </c>
      <c r="M1157" s="1">
        <f>All_Data[[#This Row],[EUR Sales Amount]]-All_Data[[#This Row],[EUR Cost Amount]]</f>
        <v>200.24</v>
      </c>
      <c r="N1157">
        <f>IF(All_Data[[#This Row],[Order Line Quantity]]&lt;0,1,0)</f>
        <v>0</v>
      </c>
      <c r="O1157" s="1" t="str">
        <f>All_Data[[#This Row],[Tier2 Description]]&amp;All_Data[[#This Row],[Order No]]</f>
        <v>DECORATION CHARGES1552012</v>
      </c>
    </row>
    <row r="1158" spans="1:15" x14ac:dyDescent="0.35">
      <c r="A1158">
        <v>202001</v>
      </c>
      <c r="B1158" t="str">
        <f>LEFT(All_Data[[#This Row],[Invoice (Year+Month)]],4)</f>
        <v>2020</v>
      </c>
      <c r="C1158" t="str">
        <f>RIGHT(All_Data[[#This Row],[Invoice (Year+Month)]],2)</f>
        <v>01</v>
      </c>
      <c r="D1158" t="s">
        <v>56</v>
      </c>
      <c r="E1158">
        <v>3014382</v>
      </c>
      <c r="F1158" t="s">
        <v>17</v>
      </c>
      <c r="G1158" t="s">
        <v>29</v>
      </c>
      <c r="H1158" t="s">
        <v>52</v>
      </c>
      <c r="I1158">
        <v>1552012</v>
      </c>
      <c r="J1158">
        <v>600</v>
      </c>
      <c r="K1158" s="1">
        <v>444</v>
      </c>
      <c r="L1158" s="1">
        <v>200.98</v>
      </c>
      <c r="M1158" s="1">
        <f>All_Data[[#This Row],[EUR Sales Amount]]-All_Data[[#This Row],[EUR Cost Amount]]</f>
        <v>243.02</v>
      </c>
      <c r="N1158">
        <f>IF(All_Data[[#This Row],[Order Line Quantity]]&lt;0,1,0)</f>
        <v>0</v>
      </c>
      <c r="O1158" s="1" t="str">
        <f>All_Data[[#This Row],[Tier2 Description]]&amp;All_Data[[#This Row],[Order No]]</f>
        <v>GENERAL TECH1552012</v>
      </c>
    </row>
    <row r="1159" spans="1:15" x14ac:dyDescent="0.35">
      <c r="A1159">
        <v>202001</v>
      </c>
      <c r="B1159" t="str">
        <f>LEFT(All_Data[[#This Row],[Invoice (Year+Month)]],4)</f>
        <v>2020</v>
      </c>
      <c r="C1159" t="str">
        <f>RIGHT(All_Data[[#This Row],[Invoice (Year+Month)]],2)</f>
        <v>01</v>
      </c>
      <c r="D1159" t="s">
        <v>56</v>
      </c>
      <c r="E1159">
        <v>3014385</v>
      </c>
      <c r="F1159" t="s">
        <v>10</v>
      </c>
      <c r="G1159" t="s">
        <v>26</v>
      </c>
      <c r="H1159" t="s">
        <v>27</v>
      </c>
      <c r="I1159">
        <v>1552702</v>
      </c>
      <c r="J1159">
        <v>60</v>
      </c>
      <c r="K1159" s="1">
        <v>206.4</v>
      </c>
      <c r="L1159" s="1">
        <v>106.82</v>
      </c>
      <c r="M1159" s="1">
        <f>All_Data[[#This Row],[EUR Sales Amount]]-All_Data[[#This Row],[EUR Cost Amount]]</f>
        <v>99.580000000000013</v>
      </c>
      <c r="N1159">
        <f>IF(All_Data[[#This Row],[Order Line Quantity]]&lt;0,1,0)</f>
        <v>0</v>
      </c>
      <c r="O1159" s="1" t="str">
        <f>All_Data[[#This Row],[Tier2 Description]]&amp;All_Data[[#This Row],[Order No]]</f>
        <v>APRON &amp; KITCHEN TEXTILES1552702</v>
      </c>
    </row>
    <row r="1160" spans="1:15" x14ac:dyDescent="0.35">
      <c r="A1160">
        <v>202001</v>
      </c>
      <c r="B1160" t="str">
        <f>LEFT(All_Data[[#This Row],[Invoice (Year+Month)]],4)</f>
        <v>2020</v>
      </c>
      <c r="C1160" t="str">
        <f>RIGHT(All_Data[[#This Row],[Invoice (Year+Month)]],2)</f>
        <v>01</v>
      </c>
      <c r="D1160" t="s">
        <v>56</v>
      </c>
      <c r="E1160">
        <v>3014385</v>
      </c>
      <c r="F1160" t="s">
        <v>10</v>
      </c>
      <c r="G1160" t="s">
        <v>26</v>
      </c>
      <c r="H1160" t="s">
        <v>50</v>
      </c>
      <c r="I1160">
        <v>1552702</v>
      </c>
      <c r="J1160">
        <v>4</v>
      </c>
      <c r="K1160" s="1">
        <v>1.96</v>
      </c>
      <c r="L1160" s="1">
        <v>1.32</v>
      </c>
      <c r="M1160" s="1">
        <f>All_Data[[#This Row],[EUR Sales Amount]]-All_Data[[#This Row],[EUR Cost Amount]]</f>
        <v>0.6399999999999999</v>
      </c>
      <c r="N1160">
        <f>IF(All_Data[[#This Row],[Order Line Quantity]]&lt;0,1,0)</f>
        <v>0</v>
      </c>
      <c r="O1160" s="1" t="str">
        <f>All_Data[[#This Row],[Tier2 Description]]&amp;All_Data[[#This Row],[Order No]]</f>
        <v>OUTDOOR &amp; LEISURE1552702</v>
      </c>
    </row>
    <row r="1161" spans="1:15" x14ac:dyDescent="0.35">
      <c r="A1161">
        <v>202001</v>
      </c>
      <c r="B1161" t="str">
        <f>LEFT(All_Data[[#This Row],[Invoice (Year+Month)]],4)</f>
        <v>2020</v>
      </c>
      <c r="C1161" t="str">
        <f>RIGHT(All_Data[[#This Row],[Invoice (Year+Month)]],2)</f>
        <v>01</v>
      </c>
      <c r="D1161" t="s">
        <v>56</v>
      </c>
      <c r="E1161">
        <v>3014385</v>
      </c>
      <c r="F1161" t="s">
        <v>10</v>
      </c>
      <c r="G1161" t="s">
        <v>29</v>
      </c>
      <c r="H1161" t="s">
        <v>31</v>
      </c>
      <c r="I1161">
        <v>1552702</v>
      </c>
      <c r="J1161">
        <v>4</v>
      </c>
      <c r="K1161" s="1">
        <v>3.96</v>
      </c>
      <c r="L1161" s="1">
        <v>10.92</v>
      </c>
      <c r="M1161" s="1">
        <f>All_Data[[#This Row],[EUR Sales Amount]]-All_Data[[#This Row],[EUR Cost Amount]]</f>
        <v>-6.96</v>
      </c>
      <c r="N1161">
        <f>IF(All_Data[[#This Row],[Order Line Quantity]]&lt;0,1,0)</f>
        <v>0</v>
      </c>
      <c r="O1161" s="1" t="str">
        <f>All_Data[[#This Row],[Tier2 Description]]&amp;All_Data[[#This Row],[Order No]]</f>
        <v>POWER1552702</v>
      </c>
    </row>
    <row r="1162" spans="1:15" x14ac:dyDescent="0.35">
      <c r="A1162">
        <v>202001</v>
      </c>
      <c r="B1162" t="str">
        <f>LEFT(All_Data[[#This Row],[Invoice (Year+Month)]],4)</f>
        <v>2020</v>
      </c>
      <c r="C1162" t="str">
        <f>RIGHT(All_Data[[#This Row],[Invoice (Year+Month)]],2)</f>
        <v>01</v>
      </c>
      <c r="D1162" t="s">
        <v>56</v>
      </c>
      <c r="E1162">
        <v>3014386</v>
      </c>
      <c r="F1162" t="s">
        <v>10</v>
      </c>
      <c r="G1162" t="s">
        <v>32</v>
      </c>
      <c r="H1162" t="s">
        <v>49</v>
      </c>
      <c r="I1162">
        <v>1554529</v>
      </c>
      <c r="J1162">
        <v>608</v>
      </c>
      <c r="K1162" s="1">
        <v>887.68</v>
      </c>
      <c r="L1162" s="1">
        <v>422.32</v>
      </c>
      <c r="M1162" s="1">
        <f>All_Data[[#This Row],[EUR Sales Amount]]-All_Data[[#This Row],[EUR Cost Amount]]</f>
        <v>465.35999999999996</v>
      </c>
      <c r="N1162">
        <f>IF(All_Data[[#This Row],[Order Line Quantity]]&lt;0,1,0)</f>
        <v>0</v>
      </c>
      <c r="O1162" s="1" t="str">
        <f>All_Data[[#This Row],[Tier2 Description]]&amp;All_Data[[#This Row],[Order No]]</f>
        <v>CERAMICS1554529</v>
      </c>
    </row>
    <row r="1163" spans="1:15" x14ac:dyDescent="0.35">
      <c r="A1163">
        <v>202001</v>
      </c>
      <c r="B1163" t="str">
        <f>LEFT(All_Data[[#This Row],[Invoice (Year+Month)]],4)</f>
        <v>2020</v>
      </c>
      <c r="C1163" t="str">
        <f>RIGHT(All_Data[[#This Row],[Invoice (Year+Month)]],2)</f>
        <v>01</v>
      </c>
      <c r="D1163" t="s">
        <v>56</v>
      </c>
      <c r="E1163">
        <v>3014387</v>
      </c>
      <c r="F1163" t="s">
        <v>10</v>
      </c>
      <c r="G1163" t="s">
        <v>13</v>
      </c>
      <c r="H1163" t="s">
        <v>37</v>
      </c>
      <c r="I1163">
        <v>1551954</v>
      </c>
      <c r="J1163">
        <v>2000</v>
      </c>
      <c r="K1163" s="1">
        <v>900</v>
      </c>
      <c r="L1163" s="1">
        <v>1314.82</v>
      </c>
      <c r="M1163" s="1">
        <f>All_Data[[#This Row],[EUR Sales Amount]]-All_Data[[#This Row],[EUR Cost Amount]]</f>
        <v>-414.81999999999994</v>
      </c>
      <c r="N1163">
        <f>IF(All_Data[[#This Row],[Order Line Quantity]]&lt;0,1,0)</f>
        <v>0</v>
      </c>
      <c r="O1163" s="1" t="str">
        <f>All_Data[[#This Row],[Tier2 Description]]&amp;All_Data[[#This Row],[Order No]]</f>
        <v>GENERAL1551954</v>
      </c>
    </row>
    <row r="1164" spans="1:15" x14ac:dyDescent="0.35">
      <c r="A1164">
        <v>202001</v>
      </c>
      <c r="B1164" t="str">
        <f>LEFT(All_Data[[#This Row],[Invoice (Year+Month)]],4)</f>
        <v>2020</v>
      </c>
      <c r="C1164" t="str">
        <f>RIGHT(All_Data[[#This Row],[Invoice (Year+Month)]],2)</f>
        <v>01</v>
      </c>
      <c r="D1164" t="s">
        <v>56</v>
      </c>
      <c r="E1164">
        <v>3014398</v>
      </c>
      <c r="F1164" t="s">
        <v>10</v>
      </c>
      <c r="G1164" t="s">
        <v>11</v>
      </c>
      <c r="H1164" t="s">
        <v>40</v>
      </c>
      <c r="I1164">
        <v>1552914</v>
      </c>
      <c r="J1164">
        <v>2</v>
      </c>
      <c r="K1164" s="1">
        <v>3.94</v>
      </c>
      <c r="L1164" s="1">
        <v>1.22</v>
      </c>
      <c r="M1164" s="1">
        <f>All_Data[[#This Row],[EUR Sales Amount]]-All_Data[[#This Row],[EUR Cost Amount]]</f>
        <v>2.7199999999999998</v>
      </c>
      <c r="N1164">
        <f>IF(All_Data[[#This Row],[Order Line Quantity]]&lt;0,1,0)</f>
        <v>0</v>
      </c>
      <c r="O1164" s="1" t="str">
        <f>All_Data[[#This Row],[Tier2 Description]]&amp;All_Data[[#This Row],[Order No]]</f>
        <v>TOTES1552914</v>
      </c>
    </row>
    <row r="1165" spans="1:15" x14ac:dyDescent="0.35">
      <c r="A1165">
        <v>202001</v>
      </c>
      <c r="B1165" t="str">
        <f>LEFT(All_Data[[#This Row],[Invoice (Year+Month)]],4)</f>
        <v>2020</v>
      </c>
      <c r="C1165" t="str">
        <f>RIGHT(All_Data[[#This Row],[Invoice (Year+Month)]],2)</f>
        <v>01</v>
      </c>
      <c r="D1165" t="s">
        <v>56</v>
      </c>
      <c r="E1165">
        <v>3014398</v>
      </c>
      <c r="F1165" t="s">
        <v>10</v>
      </c>
      <c r="G1165" t="s">
        <v>11</v>
      </c>
      <c r="H1165" t="s">
        <v>47</v>
      </c>
      <c r="I1165">
        <v>1552914</v>
      </c>
      <c r="J1165">
        <v>2</v>
      </c>
      <c r="K1165" s="1">
        <v>8.9</v>
      </c>
      <c r="L1165" s="1">
        <v>2.96</v>
      </c>
      <c r="M1165" s="1">
        <f>All_Data[[#This Row],[EUR Sales Amount]]-All_Data[[#This Row],[EUR Cost Amount]]</f>
        <v>5.94</v>
      </c>
      <c r="N1165">
        <f>IF(All_Data[[#This Row],[Order Line Quantity]]&lt;0,1,0)</f>
        <v>0</v>
      </c>
      <c r="O1165" s="1" t="str">
        <f>All_Data[[#This Row],[Tier2 Description]]&amp;All_Data[[#This Row],[Order No]]</f>
        <v>TRAVEL GIFTS1552914</v>
      </c>
    </row>
    <row r="1166" spans="1:15" x14ac:dyDescent="0.35">
      <c r="A1166">
        <v>202001</v>
      </c>
      <c r="B1166" t="str">
        <f>LEFT(All_Data[[#This Row],[Invoice (Year+Month)]],4)</f>
        <v>2020</v>
      </c>
      <c r="C1166" t="str">
        <f>RIGHT(All_Data[[#This Row],[Invoice (Year+Month)]],2)</f>
        <v>01</v>
      </c>
      <c r="D1166" t="s">
        <v>56</v>
      </c>
      <c r="E1166">
        <v>3014398</v>
      </c>
      <c r="F1166" t="s">
        <v>10</v>
      </c>
      <c r="G1166" t="s">
        <v>32</v>
      </c>
      <c r="H1166" t="s">
        <v>33</v>
      </c>
      <c r="I1166">
        <v>1552914</v>
      </c>
      <c r="J1166">
        <v>2</v>
      </c>
      <c r="K1166" s="1">
        <v>18.420000000000002</v>
      </c>
      <c r="L1166" s="1">
        <v>5.54</v>
      </c>
      <c r="M1166" s="1">
        <f>All_Data[[#This Row],[EUR Sales Amount]]-All_Data[[#This Row],[EUR Cost Amount]]</f>
        <v>12.880000000000003</v>
      </c>
      <c r="N1166">
        <f>IF(All_Data[[#This Row],[Order Line Quantity]]&lt;0,1,0)</f>
        <v>0</v>
      </c>
      <c r="O1166" s="1" t="str">
        <f>All_Data[[#This Row],[Tier2 Description]]&amp;All_Data[[#This Row],[Order No]]</f>
        <v>SPORT BOTTLES1552914</v>
      </c>
    </row>
    <row r="1167" spans="1:15" x14ac:dyDescent="0.35">
      <c r="A1167">
        <v>202001</v>
      </c>
      <c r="B1167" t="str">
        <f>LEFT(All_Data[[#This Row],[Invoice (Year+Month)]],4)</f>
        <v>2020</v>
      </c>
      <c r="C1167" t="str">
        <f>RIGHT(All_Data[[#This Row],[Invoice (Year+Month)]],2)</f>
        <v>01</v>
      </c>
      <c r="D1167" t="s">
        <v>56</v>
      </c>
      <c r="E1167">
        <v>3014398</v>
      </c>
      <c r="F1167" t="s">
        <v>10</v>
      </c>
      <c r="G1167" t="s">
        <v>26</v>
      </c>
      <c r="H1167" t="s">
        <v>44</v>
      </c>
      <c r="I1167">
        <v>1552914</v>
      </c>
      <c r="J1167">
        <v>2</v>
      </c>
      <c r="K1167" s="1">
        <v>3.3</v>
      </c>
      <c r="L1167" s="1">
        <v>1.26</v>
      </c>
      <c r="M1167" s="1">
        <f>All_Data[[#This Row],[EUR Sales Amount]]-All_Data[[#This Row],[EUR Cost Amount]]</f>
        <v>2.04</v>
      </c>
      <c r="N1167">
        <f>IF(All_Data[[#This Row],[Order Line Quantity]]&lt;0,1,0)</f>
        <v>0</v>
      </c>
      <c r="O1167" s="1" t="str">
        <f>All_Data[[#This Row],[Tier2 Description]]&amp;All_Data[[#This Row],[Order No]]</f>
        <v>HBA1552914</v>
      </c>
    </row>
    <row r="1168" spans="1:15" x14ac:dyDescent="0.35">
      <c r="A1168">
        <v>202001</v>
      </c>
      <c r="B1168" t="str">
        <f>LEFT(All_Data[[#This Row],[Invoice (Year+Month)]],4)</f>
        <v>2020</v>
      </c>
      <c r="C1168" t="str">
        <f>RIGHT(All_Data[[#This Row],[Invoice (Year+Month)]],2)</f>
        <v>01</v>
      </c>
      <c r="D1168" t="s">
        <v>56</v>
      </c>
      <c r="E1168">
        <v>3014400</v>
      </c>
      <c r="F1168" t="s">
        <v>17</v>
      </c>
      <c r="G1168" t="s">
        <v>11</v>
      </c>
      <c r="H1168" t="s">
        <v>40</v>
      </c>
      <c r="I1168">
        <v>1553124</v>
      </c>
      <c r="J1168">
        <v>200</v>
      </c>
      <c r="K1168" s="1">
        <v>146</v>
      </c>
      <c r="L1168" s="1">
        <v>63.32</v>
      </c>
      <c r="M1168" s="1">
        <f>All_Data[[#This Row],[EUR Sales Amount]]-All_Data[[#This Row],[EUR Cost Amount]]</f>
        <v>82.68</v>
      </c>
      <c r="N1168">
        <f>IF(All_Data[[#This Row],[Order Line Quantity]]&lt;0,1,0)</f>
        <v>0</v>
      </c>
      <c r="O1168" s="1" t="str">
        <f>All_Data[[#This Row],[Tier2 Description]]&amp;All_Data[[#This Row],[Order No]]</f>
        <v>TOTES1553124</v>
      </c>
    </row>
    <row r="1169" spans="1:15" x14ac:dyDescent="0.35">
      <c r="A1169">
        <v>202001</v>
      </c>
      <c r="B1169" t="str">
        <f>LEFT(All_Data[[#This Row],[Invoice (Year+Month)]],4)</f>
        <v>2020</v>
      </c>
      <c r="C1169" t="str">
        <f>RIGHT(All_Data[[#This Row],[Invoice (Year+Month)]],2)</f>
        <v>01</v>
      </c>
      <c r="D1169" t="s">
        <v>56</v>
      </c>
      <c r="E1169">
        <v>3014405</v>
      </c>
      <c r="F1169" t="s">
        <v>17</v>
      </c>
      <c r="G1169" t="s">
        <v>26</v>
      </c>
      <c r="H1169" t="s">
        <v>50</v>
      </c>
      <c r="I1169">
        <v>1553266</v>
      </c>
      <c r="J1169">
        <v>2</v>
      </c>
      <c r="K1169" s="1">
        <v>5.0599999999999996</v>
      </c>
      <c r="L1169" s="1">
        <v>1.94</v>
      </c>
      <c r="M1169" s="1">
        <f>All_Data[[#This Row],[EUR Sales Amount]]-All_Data[[#This Row],[EUR Cost Amount]]</f>
        <v>3.1199999999999997</v>
      </c>
      <c r="N1169">
        <f>IF(All_Data[[#This Row],[Order Line Quantity]]&lt;0,1,0)</f>
        <v>0</v>
      </c>
      <c r="O1169" s="1" t="str">
        <f>All_Data[[#This Row],[Tier2 Description]]&amp;All_Data[[#This Row],[Order No]]</f>
        <v>OUTDOOR &amp; LEISURE1553266</v>
      </c>
    </row>
    <row r="1170" spans="1:15" x14ac:dyDescent="0.35">
      <c r="A1170">
        <v>202001</v>
      </c>
      <c r="B1170" t="str">
        <f>LEFT(All_Data[[#This Row],[Invoice (Year+Month)]],4)</f>
        <v>2020</v>
      </c>
      <c r="C1170" t="str">
        <f>RIGHT(All_Data[[#This Row],[Invoice (Year+Month)]],2)</f>
        <v>01</v>
      </c>
      <c r="D1170" t="s">
        <v>56</v>
      </c>
      <c r="E1170">
        <v>3014405</v>
      </c>
      <c r="F1170" t="s">
        <v>17</v>
      </c>
      <c r="G1170" t="s">
        <v>29</v>
      </c>
      <c r="H1170" t="s">
        <v>52</v>
      </c>
      <c r="I1170">
        <v>1554771</v>
      </c>
      <c r="J1170">
        <v>8</v>
      </c>
      <c r="K1170" s="1">
        <v>19</v>
      </c>
      <c r="L1170" s="1">
        <v>8.82</v>
      </c>
      <c r="M1170" s="1">
        <f>All_Data[[#This Row],[EUR Sales Amount]]-All_Data[[#This Row],[EUR Cost Amount]]</f>
        <v>10.18</v>
      </c>
      <c r="N1170">
        <f>IF(All_Data[[#This Row],[Order Line Quantity]]&lt;0,1,0)</f>
        <v>0</v>
      </c>
      <c r="O1170" s="1" t="str">
        <f>All_Data[[#This Row],[Tier2 Description]]&amp;All_Data[[#This Row],[Order No]]</f>
        <v>GENERAL TECH1554771</v>
      </c>
    </row>
    <row r="1171" spans="1:15" x14ac:dyDescent="0.35">
      <c r="A1171">
        <v>202001</v>
      </c>
      <c r="B1171" t="str">
        <f>LEFT(All_Data[[#This Row],[Invoice (Year+Month)]],4)</f>
        <v>2020</v>
      </c>
      <c r="C1171" t="str">
        <f>RIGHT(All_Data[[#This Row],[Invoice (Year+Month)]],2)</f>
        <v>01</v>
      </c>
      <c r="D1171" t="s">
        <v>56</v>
      </c>
      <c r="E1171">
        <v>3014407</v>
      </c>
      <c r="F1171" t="s">
        <v>17</v>
      </c>
      <c r="G1171" t="s">
        <v>22</v>
      </c>
      <c r="H1171" t="s">
        <v>23</v>
      </c>
      <c r="I1171">
        <v>1554704</v>
      </c>
      <c r="J1171">
        <v>22</v>
      </c>
      <c r="K1171" s="1">
        <v>39.82</v>
      </c>
      <c r="L1171" s="1">
        <v>35.1</v>
      </c>
      <c r="M1171" s="1">
        <f>All_Data[[#This Row],[EUR Sales Amount]]-All_Data[[#This Row],[EUR Cost Amount]]</f>
        <v>4.7199999999999989</v>
      </c>
      <c r="N1171">
        <f>IF(All_Data[[#This Row],[Order Line Quantity]]&lt;0,1,0)</f>
        <v>0</v>
      </c>
      <c r="O1171" s="1" t="str">
        <f>All_Data[[#This Row],[Tier2 Description]]&amp;All_Data[[#This Row],[Order No]]</f>
        <v>CATALOGUES1554704</v>
      </c>
    </row>
    <row r="1172" spans="1:15" x14ac:dyDescent="0.35">
      <c r="A1172">
        <v>202001</v>
      </c>
      <c r="B1172" t="str">
        <f>LEFT(All_Data[[#This Row],[Invoice (Year+Month)]],4)</f>
        <v>2020</v>
      </c>
      <c r="C1172" t="str">
        <f>RIGHT(All_Data[[#This Row],[Invoice (Year+Month)]],2)</f>
        <v>01</v>
      </c>
      <c r="D1172" t="s">
        <v>56</v>
      </c>
      <c r="E1172">
        <v>3014415</v>
      </c>
      <c r="F1172" t="s">
        <v>17</v>
      </c>
      <c r="G1172" t="s">
        <v>13</v>
      </c>
      <c r="H1172" t="s">
        <v>34</v>
      </c>
      <c r="I1172">
        <v>1552926</v>
      </c>
      <c r="J1172">
        <v>500</v>
      </c>
      <c r="K1172" s="1">
        <v>500</v>
      </c>
      <c r="L1172" s="1">
        <v>383.62</v>
      </c>
      <c r="M1172" s="1">
        <f>All_Data[[#This Row],[EUR Sales Amount]]-All_Data[[#This Row],[EUR Cost Amount]]</f>
        <v>116.38</v>
      </c>
      <c r="N1172">
        <f>IF(All_Data[[#This Row],[Order Line Quantity]]&lt;0,1,0)</f>
        <v>0</v>
      </c>
      <c r="O1172" s="1" t="str">
        <f>All_Data[[#This Row],[Tier2 Description]]&amp;All_Data[[#This Row],[Order No]]</f>
        <v>STATIONERY1552926</v>
      </c>
    </row>
    <row r="1173" spans="1:15" x14ac:dyDescent="0.35">
      <c r="A1173">
        <v>202001</v>
      </c>
      <c r="B1173" t="str">
        <f>LEFT(All_Data[[#This Row],[Invoice (Year+Month)]],4)</f>
        <v>2020</v>
      </c>
      <c r="C1173" t="str">
        <f>RIGHT(All_Data[[#This Row],[Invoice (Year+Month)]],2)</f>
        <v>01</v>
      </c>
      <c r="D1173" t="s">
        <v>56</v>
      </c>
      <c r="E1173">
        <v>3014415</v>
      </c>
      <c r="F1173" t="s">
        <v>17</v>
      </c>
      <c r="G1173" t="s">
        <v>13</v>
      </c>
      <c r="H1173" t="s">
        <v>34</v>
      </c>
      <c r="I1173">
        <v>1552939</v>
      </c>
      <c r="J1173">
        <v>500</v>
      </c>
      <c r="K1173" s="1">
        <v>840</v>
      </c>
      <c r="L1173" s="1">
        <v>720.88</v>
      </c>
      <c r="M1173" s="1">
        <f>All_Data[[#This Row],[EUR Sales Amount]]-All_Data[[#This Row],[EUR Cost Amount]]</f>
        <v>119.12</v>
      </c>
      <c r="N1173">
        <f>IF(All_Data[[#This Row],[Order Line Quantity]]&lt;0,1,0)</f>
        <v>0</v>
      </c>
      <c r="O1173" s="1" t="str">
        <f>All_Data[[#This Row],[Tier2 Description]]&amp;All_Data[[#This Row],[Order No]]</f>
        <v>STATIONERY1552939</v>
      </c>
    </row>
    <row r="1174" spans="1:15" x14ac:dyDescent="0.35">
      <c r="A1174">
        <v>202001</v>
      </c>
      <c r="B1174" t="str">
        <f>LEFT(All_Data[[#This Row],[Invoice (Year+Month)]],4)</f>
        <v>2020</v>
      </c>
      <c r="C1174" t="str">
        <f>RIGHT(All_Data[[#This Row],[Invoice (Year+Month)]],2)</f>
        <v>01</v>
      </c>
      <c r="D1174" t="s">
        <v>56</v>
      </c>
      <c r="E1174">
        <v>3014415</v>
      </c>
      <c r="F1174" t="s">
        <v>17</v>
      </c>
      <c r="G1174" t="s">
        <v>22</v>
      </c>
      <c r="H1174" t="s">
        <v>35</v>
      </c>
      <c r="I1174">
        <v>1552926</v>
      </c>
      <c r="J1174">
        <v>2032</v>
      </c>
      <c r="K1174" s="1">
        <v>360</v>
      </c>
      <c r="L1174" s="1">
        <v>40.32</v>
      </c>
      <c r="M1174" s="1">
        <f>All_Data[[#This Row],[EUR Sales Amount]]-All_Data[[#This Row],[EUR Cost Amount]]</f>
        <v>319.68</v>
      </c>
      <c r="N1174">
        <f>IF(All_Data[[#This Row],[Order Line Quantity]]&lt;0,1,0)</f>
        <v>0</v>
      </c>
      <c r="O1174" s="1" t="str">
        <f>All_Data[[#This Row],[Tier2 Description]]&amp;All_Data[[#This Row],[Order No]]</f>
        <v>DECORATION CHARGES1552926</v>
      </c>
    </row>
    <row r="1175" spans="1:15" x14ac:dyDescent="0.35">
      <c r="A1175">
        <v>202001</v>
      </c>
      <c r="B1175" t="str">
        <f>LEFT(All_Data[[#This Row],[Invoice (Year+Month)]],4)</f>
        <v>2020</v>
      </c>
      <c r="C1175" t="str">
        <f>RIGHT(All_Data[[#This Row],[Invoice (Year+Month)]],2)</f>
        <v>01</v>
      </c>
      <c r="D1175" t="s">
        <v>56</v>
      </c>
      <c r="E1175">
        <v>3014415</v>
      </c>
      <c r="F1175" t="s">
        <v>17</v>
      </c>
      <c r="G1175" t="s">
        <v>22</v>
      </c>
      <c r="H1175" t="s">
        <v>35</v>
      </c>
      <c r="I1175">
        <v>1552939</v>
      </c>
      <c r="J1175">
        <v>2032</v>
      </c>
      <c r="K1175" s="1">
        <v>360</v>
      </c>
      <c r="L1175" s="1">
        <v>40.32</v>
      </c>
      <c r="M1175" s="1">
        <f>All_Data[[#This Row],[EUR Sales Amount]]-All_Data[[#This Row],[EUR Cost Amount]]</f>
        <v>319.68</v>
      </c>
      <c r="N1175">
        <f>IF(All_Data[[#This Row],[Order Line Quantity]]&lt;0,1,0)</f>
        <v>0</v>
      </c>
      <c r="O1175" s="1" t="str">
        <f>All_Data[[#This Row],[Tier2 Description]]&amp;All_Data[[#This Row],[Order No]]</f>
        <v>DECORATION CHARGES1552939</v>
      </c>
    </row>
    <row r="1176" spans="1:15" x14ac:dyDescent="0.35">
      <c r="A1176">
        <v>202001</v>
      </c>
      <c r="B1176" t="str">
        <f>LEFT(All_Data[[#This Row],[Invoice (Year+Month)]],4)</f>
        <v>2020</v>
      </c>
      <c r="C1176" t="str">
        <f>RIGHT(All_Data[[#This Row],[Invoice (Year+Month)]],2)</f>
        <v>01</v>
      </c>
      <c r="D1176" t="s">
        <v>56</v>
      </c>
      <c r="E1176">
        <v>3014416</v>
      </c>
      <c r="F1176" t="s">
        <v>17</v>
      </c>
      <c r="G1176" t="s">
        <v>11</v>
      </c>
      <c r="H1176" t="s">
        <v>60</v>
      </c>
      <c r="I1176">
        <v>1553687</v>
      </c>
      <c r="J1176">
        <v>6</v>
      </c>
      <c r="K1176" s="1">
        <v>297.36</v>
      </c>
      <c r="L1176" s="1">
        <v>98.22</v>
      </c>
      <c r="M1176" s="1">
        <f>All_Data[[#This Row],[EUR Sales Amount]]-All_Data[[#This Row],[EUR Cost Amount]]</f>
        <v>199.14000000000001</v>
      </c>
      <c r="N1176">
        <f>IF(All_Data[[#This Row],[Order Line Quantity]]&lt;0,1,0)</f>
        <v>0</v>
      </c>
      <c r="O1176" s="1" t="str">
        <f>All_Data[[#This Row],[Tier2 Description]]&amp;All_Data[[#This Row],[Order No]]</f>
        <v>LUGGAGE1553687</v>
      </c>
    </row>
    <row r="1177" spans="1:15" x14ac:dyDescent="0.35">
      <c r="A1177">
        <v>202001</v>
      </c>
      <c r="B1177" t="str">
        <f>LEFT(All_Data[[#This Row],[Invoice (Year+Month)]],4)</f>
        <v>2020</v>
      </c>
      <c r="C1177" t="str">
        <f>RIGHT(All_Data[[#This Row],[Invoice (Year+Month)]],2)</f>
        <v>01</v>
      </c>
      <c r="D1177" t="s">
        <v>56</v>
      </c>
      <c r="E1177">
        <v>3014416</v>
      </c>
      <c r="F1177" t="s">
        <v>17</v>
      </c>
      <c r="G1177" t="s">
        <v>13</v>
      </c>
      <c r="H1177" t="s">
        <v>34</v>
      </c>
      <c r="I1177">
        <v>1554004</v>
      </c>
      <c r="J1177">
        <v>2</v>
      </c>
      <c r="K1177" s="1">
        <v>60.38</v>
      </c>
      <c r="L1177" s="1">
        <v>49.56</v>
      </c>
      <c r="M1177" s="1">
        <f>All_Data[[#This Row],[EUR Sales Amount]]-All_Data[[#This Row],[EUR Cost Amount]]</f>
        <v>10.82</v>
      </c>
      <c r="N1177">
        <f>IF(All_Data[[#This Row],[Order Line Quantity]]&lt;0,1,0)</f>
        <v>0</v>
      </c>
      <c r="O1177" s="1" t="str">
        <f>All_Data[[#This Row],[Tier2 Description]]&amp;All_Data[[#This Row],[Order No]]</f>
        <v>STATIONERY1554004</v>
      </c>
    </row>
    <row r="1178" spans="1:15" x14ac:dyDescent="0.35">
      <c r="A1178">
        <v>202001</v>
      </c>
      <c r="B1178" t="str">
        <f>LEFT(All_Data[[#This Row],[Invoice (Year+Month)]],4)</f>
        <v>2020</v>
      </c>
      <c r="C1178" t="str">
        <f>RIGHT(All_Data[[#This Row],[Invoice (Year+Month)]],2)</f>
        <v>01</v>
      </c>
      <c r="D1178" t="s">
        <v>56</v>
      </c>
      <c r="E1178">
        <v>3014416</v>
      </c>
      <c r="F1178" t="s">
        <v>17</v>
      </c>
      <c r="G1178" t="s">
        <v>22</v>
      </c>
      <c r="H1178" t="s">
        <v>35</v>
      </c>
      <c r="I1178">
        <v>1553687</v>
      </c>
      <c r="J1178">
        <v>8</v>
      </c>
      <c r="K1178" s="1">
        <v>48.82</v>
      </c>
      <c r="L1178" s="1">
        <v>13.28</v>
      </c>
      <c r="M1178" s="1">
        <f>All_Data[[#This Row],[EUR Sales Amount]]-All_Data[[#This Row],[EUR Cost Amount]]</f>
        <v>35.54</v>
      </c>
      <c r="N1178">
        <f>IF(All_Data[[#This Row],[Order Line Quantity]]&lt;0,1,0)</f>
        <v>0</v>
      </c>
      <c r="O1178" s="1" t="str">
        <f>All_Data[[#This Row],[Tier2 Description]]&amp;All_Data[[#This Row],[Order No]]</f>
        <v>DECORATION CHARGES1553687</v>
      </c>
    </row>
    <row r="1179" spans="1:15" x14ac:dyDescent="0.35">
      <c r="A1179">
        <v>202001</v>
      </c>
      <c r="B1179" t="str">
        <f>LEFT(All_Data[[#This Row],[Invoice (Year+Month)]],4)</f>
        <v>2020</v>
      </c>
      <c r="C1179" t="str">
        <f>RIGHT(All_Data[[#This Row],[Invoice (Year+Month)]],2)</f>
        <v>01</v>
      </c>
      <c r="D1179" t="s">
        <v>56</v>
      </c>
      <c r="E1179">
        <v>3014416</v>
      </c>
      <c r="F1179" t="s">
        <v>17</v>
      </c>
      <c r="G1179" t="s">
        <v>29</v>
      </c>
      <c r="H1179" t="s">
        <v>31</v>
      </c>
      <c r="I1179">
        <v>1554004</v>
      </c>
      <c r="J1179">
        <v>4</v>
      </c>
      <c r="K1179" s="1">
        <v>59.4</v>
      </c>
      <c r="L1179" s="1">
        <v>49.64</v>
      </c>
      <c r="M1179" s="1">
        <f>All_Data[[#This Row],[EUR Sales Amount]]-All_Data[[#This Row],[EUR Cost Amount]]</f>
        <v>9.759999999999998</v>
      </c>
      <c r="N1179">
        <f>IF(All_Data[[#This Row],[Order Line Quantity]]&lt;0,1,0)</f>
        <v>0</v>
      </c>
      <c r="O1179" s="1" t="str">
        <f>All_Data[[#This Row],[Tier2 Description]]&amp;All_Data[[#This Row],[Order No]]</f>
        <v>POWER1554004</v>
      </c>
    </row>
    <row r="1180" spans="1:15" x14ac:dyDescent="0.35">
      <c r="A1180">
        <v>202001</v>
      </c>
      <c r="B1180" t="str">
        <f>LEFT(All_Data[[#This Row],[Invoice (Year+Month)]],4)</f>
        <v>2020</v>
      </c>
      <c r="C1180" t="str">
        <f>RIGHT(All_Data[[#This Row],[Invoice (Year+Month)]],2)</f>
        <v>01</v>
      </c>
      <c r="D1180" t="s">
        <v>56</v>
      </c>
      <c r="E1180">
        <v>3014418</v>
      </c>
      <c r="F1180" t="s">
        <v>17</v>
      </c>
      <c r="G1180" t="s">
        <v>11</v>
      </c>
      <c r="H1180" t="s">
        <v>12</v>
      </c>
      <c r="I1180">
        <v>1552715</v>
      </c>
      <c r="J1180">
        <v>1200</v>
      </c>
      <c r="K1180" s="1">
        <v>1896</v>
      </c>
      <c r="L1180" s="1">
        <v>1029.4000000000001</v>
      </c>
      <c r="M1180" s="1">
        <f>All_Data[[#This Row],[EUR Sales Amount]]-All_Data[[#This Row],[EUR Cost Amount]]</f>
        <v>866.59999999999991</v>
      </c>
      <c r="N1180">
        <f>IF(All_Data[[#This Row],[Order Line Quantity]]&lt;0,1,0)</f>
        <v>0</v>
      </c>
      <c r="O1180" s="1" t="str">
        <f>All_Data[[#This Row],[Tier2 Description]]&amp;All_Data[[#This Row],[Order No]]</f>
        <v>BUSINESS CASES1552715</v>
      </c>
    </row>
    <row r="1181" spans="1:15" x14ac:dyDescent="0.35">
      <c r="A1181">
        <v>202001</v>
      </c>
      <c r="B1181" t="str">
        <f>LEFT(All_Data[[#This Row],[Invoice (Year+Month)]],4)</f>
        <v>2020</v>
      </c>
      <c r="C1181" t="str">
        <f>RIGHT(All_Data[[#This Row],[Invoice (Year+Month)]],2)</f>
        <v>01</v>
      </c>
      <c r="D1181" t="s">
        <v>56</v>
      </c>
      <c r="E1181">
        <v>3014418</v>
      </c>
      <c r="F1181" t="s">
        <v>17</v>
      </c>
      <c r="G1181" t="s">
        <v>11</v>
      </c>
      <c r="H1181" t="s">
        <v>39</v>
      </c>
      <c r="I1181">
        <v>1552918</v>
      </c>
      <c r="J1181">
        <v>2</v>
      </c>
      <c r="K1181" s="1">
        <v>2.08</v>
      </c>
      <c r="L1181" s="1">
        <v>0.98</v>
      </c>
      <c r="M1181" s="1">
        <f>All_Data[[#This Row],[EUR Sales Amount]]-All_Data[[#This Row],[EUR Cost Amount]]</f>
        <v>1.1000000000000001</v>
      </c>
      <c r="N1181">
        <f>IF(All_Data[[#This Row],[Order Line Quantity]]&lt;0,1,0)</f>
        <v>0</v>
      </c>
      <c r="O1181" s="1" t="str">
        <f>All_Data[[#This Row],[Tier2 Description]]&amp;All_Data[[#This Row],[Order No]]</f>
        <v>COOLERS1552918</v>
      </c>
    </row>
    <row r="1182" spans="1:15" x14ac:dyDescent="0.35">
      <c r="A1182">
        <v>202001</v>
      </c>
      <c r="B1182" t="str">
        <f>LEFT(All_Data[[#This Row],[Invoice (Year+Month)]],4)</f>
        <v>2020</v>
      </c>
      <c r="C1182" t="str">
        <f>RIGHT(All_Data[[#This Row],[Invoice (Year+Month)]],2)</f>
        <v>01</v>
      </c>
      <c r="D1182" t="s">
        <v>56</v>
      </c>
      <c r="E1182">
        <v>3014418</v>
      </c>
      <c r="F1182" t="s">
        <v>17</v>
      </c>
      <c r="G1182" t="s">
        <v>11</v>
      </c>
      <c r="H1182" t="s">
        <v>39</v>
      </c>
      <c r="I1182">
        <v>1553713</v>
      </c>
      <c r="J1182">
        <v>404</v>
      </c>
      <c r="K1182" s="1">
        <v>420.16</v>
      </c>
      <c r="L1182" s="1">
        <v>197.34</v>
      </c>
      <c r="M1182" s="1">
        <f>All_Data[[#This Row],[EUR Sales Amount]]-All_Data[[#This Row],[EUR Cost Amount]]</f>
        <v>222.82000000000002</v>
      </c>
      <c r="N1182">
        <f>IF(All_Data[[#This Row],[Order Line Quantity]]&lt;0,1,0)</f>
        <v>0</v>
      </c>
      <c r="O1182" s="1" t="str">
        <f>All_Data[[#This Row],[Tier2 Description]]&amp;All_Data[[#This Row],[Order No]]</f>
        <v>COOLERS1553713</v>
      </c>
    </row>
    <row r="1183" spans="1:15" x14ac:dyDescent="0.35">
      <c r="A1183">
        <v>202001</v>
      </c>
      <c r="B1183" t="str">
        <f>LEFT(All_Data[[#This Row],[Invoice (Year+Month)]],4)</f>
        <v>2020</v>
      </c>
      <c r="C1183" t="str">
        <f>RIGHT(All_Data[[#This Row],[Invoice (Year+Month)]],2)</f>
        <v>01</v>
      </c>
      <c r="D1183" t="s">
        <v>56</v>
      </c>
      <c r="E1183">
        <v>3014418</v>
      </c>
      <c r="F1183" t="s">
        <v>17</v>
      </c>
      <c r="G1183" t="s">
        <v>36</v>
      </c>
      <c r="H1183" t="s">
        <v>36</v>
      </c>
      <c r="I1183">
        <v>1550176</v>
      </c>
      <c r="J1183">
        <v>400</v>
      </c>
      <c r="K1183" s="1">
        <v>664</v>
      </c>
      <c r="L1183" s="1">
        <v>644</v>
      </c>
      <c r="M1183" s="1">
        <f>All_Data[[#This Row],[EUR Sales Amount]]-All_Data[[#This Row],[EUR Cost Amount]]</f>
        <v>20</v>
      </c>
      <c r="N1183">
        <f>IF(All_Data[[#This Row],[Order Line Quantity]]&lt;0,1,0)</f>
        <v>0</v>
      </c>
      <c r="O1183" s="1" t="str">
        <f>All_Data[[#This Row],[Tier2 Description]]&amp;All_Data[[#This Row],[Order No]]</f>
        <v>MEMORY1550176</v>
      </c>
    </row>
    <row r="1184" spans="1:15" x14ac:dyDescent="0.35">
      <c r="A1184">
        <v>202001</v>
      </c>
      <c r="B1184" t="str">
        <f>LEFT(All_Data[[#This Row],[Invoice (Year+Month)]],4)</f>
        <v>2020</v>
      </c>
      <c r="C1184" t="str">
        <f>RIGHT(All_Data[[#This Row],[Invoice (Year+Month)]],2)</f>
        <v>01</v>
      </c>
      <c r="D1184" t="s">
        <v>56</v>
      </c>
      <c r="E1184">
        <v>3014419</v>
      </c>
      <c r="F1184" t="s">
        <v>10</v>
      </c>
      <c r="G1184" t="s">
        <v>22</v>
      </c>
      <c r="H1184" t="s">
        <v>23</v>
      </c>
      <c r="I1184">
        <v>1554715</v>
      </c>
      <c r="J1184">
        <v>2</v>
      </c>
      <c r="K1184" s="1">
        <v>3.98</v>
      </c>
      <c r="L1184" s="1">
        <v>2.04</v>
      </c>
      <c r="M1184" s="1">
        <f>All_Data[[#This Row],[EUR Sales Amount]]-All_Data[[#This Row],[EUR Cost Amount]]</f>
        <v>1.94</v>
      </c>
      <c r="N1184">
        <f>IF(All_Data[[#This Row],[Order Line Quantity]]&lt;0,1,0)</f>
        <v>0</v>
      </c>
      <c r="O1184" s="1" t="str">
        <f>All_Data[[#This Row],[Tier2 Description]]&amp;All_Data[[#This Row],[Order No]]</f>
        <v>CATALOGUES1554715</v>
      </c>
    </row>
    <row r="1185" spans="1:15" x14ac:dyDescent="0.35">
      <c r="A1185">
        <v>202001</v>
      </c>
      <c r="B1185" t="str">
        <f>LEFT(All_Data[[#This Row],[Invoice (Year+Month)]],4)</f>
        <v>2020</v>
      </c>
      <c r="C1185" t="str">
        <f>RIGHT(All_Data[[#This Row],[Invoice (Year+Month)]],2)</f>
        <v>01</v>
      </c>
      <c r="D1185" t="s">
        <v>56</v>
      </c>
      <c r="E1185">
        <v>3014420</v>
      </c>
      <c r="F1185" t="s">
        <v>17</v>
      </c>
      <c r="G1185" t="s">
        <v>32</v>
      </c>
      <c r="H1185" t="s">
        <v>51</v>
      </c>
      <c r="I1185">
        <v>1553817</v>
      </c>
      <c r="J1185">
        <v>8</v>
      </c>
      <c r="K1185" s="1">
        <v>9.76</v>
      </c>
      <c r="L1185" s="1">
        <v>4.8600000000000003</v>
      </c>
      <c r="M1185" s="1">
        <f>All_Data[[#This Row],[EUR Sales Amount]]-All_Data[[#This Row],[EUR Cost Amount]]</f>
        <v>4.8999999999999995</v>
      </c>
      <c r="N1185">
        <f>IF(All_Data[[#This Row],[Order Line Quantity]]&lt;0,1,0)</f>
        <v>0</v>
      </c>
      <c r="O1185" s="1" t="str">
        <f>All_Data[[#This Row],[Tier2 Description]]&amp;All_Data[[#This Row],[Order No]]</f>
        <v>MUGS &amp; TUMBLERS1553817</v>
      </c>
    </row>
    <row r="1186" spans="1:15" x14ac:dyDescent="0.35">
      <c r="A1186">
        <v>202001</v>
      </c>
      <c r="B1186" t="str">
        <f>LEFT(All_Data[[#This Row],[Invoice (Year+Month)]],4)</f>
        <v>2020</v>
      </c>
      <c r="C1186" t="str">
        <f>RIGHT(All_Data[[#This Row],[Invoice (Year+Month)]],2)</f>
        <v>01</v>
      </c>
      <c r="D1186" t="s">
        <v>56</v>
      </c>
      <c r="E1186">
        <v>3014420</v>
      </c>
      <c r="F1186" t="s">
        <v>17</v>
      </c>
      <c r="G1186" t="s">
        <v>32</v>
      </c>
      <c r="H1186" t="s">
        <v>55</v>
      </c>
      <c r="I1186">
        <v>1553284</v>
      </c>
      <c r="J1186">
        <v>52</v>
      </c>
      <c r="K1186" s="1">
        <v>194.48</v>
      </c>
      <c r="L1186" s="1">
        <v>103.98</v>
      </c>
      <c r="M1186" s="1">
        <f>All_Data[[#This Row],[EUR Sales Amount]]-All_Data[[#This Row],[EUR Cost Amount]]</f>
        <v>90.499999999999986</v>
      </c>
      <c r="N1186">
        <f>IF(All_Data[[#This Row],[Order Line Quantity]]&lt;0,1,0)</f>
        <v>0</v>
      </c>
      <c r="O1186" s="1" t="str">
        <f>All_Data[[#This Row],[Tier2 Description]]&amp;All_Data[[#This Row],[Order No]]</f>
        <v>SPECIALTIES &amp; PACKAGING1553284</v>
      </c>
    </row>
    <row r="1187" spans="1:15" x14ac:dyDescent="0.35">
      <c r="A1187">
        <v>202001</v>
      </c>
      <c r="B1187" t="str">
        <f>LEFT(All_Data[[#This Row],[Invoice (Year+Month)]],4)</f>
        <v>2020</v>
      </c>
      <c r="C1187" t="str">
        <f>RIGHT(All_Data[[#This Row],[Invoice (Year+Month)]],2)</f>
        <v>01</v>
      </c>
      <c r="D1187" t="s">
        <v>56</v>
      </c>
      <c r="E1187">
        <v>3014420</v>
      </c>
      <c r="F1187" t="s">
        <v>17</v>
      </c>
      <c r="G1187" t="s">
        <v>13</v>
      </c>
      <c r="H1187" t="s">
        <v>34</v>
      </c>
      <c r="I1187">
        <v>1553581</v>
      </c>
      <c r="J1187">
        <v>44</v>
      </c>
      <c r="K1187" s="1">
        <v>49.28</v>
      </c>
      <c r="L1187" s="1">
        <v>21.76</v>
      </c>
      <c r="M1187" s="1">
        <f>All_Data[[#This Row],[EUR Sales Amount]]-All_Data[[#This Row],[EUR Cost Amount]]</f>
        <v>27.52</v>
      </c>
      <c r="N1187">
        <f>IF(All_Data[[#This Row],[Order Line Quantity]]&lt;0,1,0)</f>
        <v>0</v>
      </c>
      <c r="O1187" s="1" t="str">
        <f>All_Data[[#This Row],[Tier2 Description]]&amp;All_Data[[#This Row],[Order No]]</f>
        <v>STATIONERY1553581</v>
      </c>
    </row>
    <row r="1188" spans="1:15" x14ac:dyDescent="0.35">
      <c r="A1188">
        <v>202001</v>
      </c>
      <c r="B1188" t="str">
        <f>LEFT(All_Data[[#This Row],[Invoice (Year+Month)]],4)</f>
        <v>2020</v>
      </c>
      <c r="C1188" t="str">
        <f>RIGHT(All_Data[[#This Row],[Invoice (Year+Month)]],2)</f>
        <v>01</v>
      </c>
      <c r="D1188" t="s">
        <v>56</v>
      </c>
      <c r="E1188">
        <v>3014420</v>
      </c>
      <c r="F1188" t="s">
        <v>17</v>
      </c>
      <c r="G1188" t="s">
        <v>13</v>
      </c>
      <c r="H1188" t="s">
        <v>34</v>
      </c>
      <c r="I1188">
        <v>1555080</v>
      </c>
      <c r="J1188">
        <v>4</v>
      </c>
      <c r="K1188" s="1">
        <v>4.4800000000000004</v>
      </c>
      <c r="L1188" s="1">
        <v>1.98</v>
      </c>
      <c r="M1188" s="1">
        <f>All_Data[[#This Row],[EUR Sales Amount]]-All_Data[[#This Row],[EUR Cost Amount]]</f>
        <v>2.5000000000000004</v>
      </c>
      <c r="N1188">
        <f>IF(All_Data[[#This Row],[Order Line Quantity]]&lt;0,1,0)</f>
        <v>0</v>
      </c>
      <c r="O1188" s="1" t="str">
        <f>All_Data[[#This Row],[Tier2 Description]]&amp;All_Data[[#This Row],[Order No]]</f>
        <v>STATIONERY1555080</v>
      </c>
    </row>
    <row r="1189" spans="1:15" x14ac:dyDescent="0.35">
      <c r="A1189">
        <v>202001</v>
      </c>
      <c r="B1189" t="str">
        <f>LEFT(All_Data[[#This Row],[Invoice (Year+Month)]],4)</f>
        <v>2020</v>
      </c>
      <c r="C1189" t="str">
        <f>RIGHT(All_Data[[#This Row],[Invoice (Year+Month)]],2)</f>
        <v>01</v>
      </c>
      <c r="D1189" t="s">
        <v>56</v>
      </c>
      <c r="E1189">
        <v>3014431</v>
      </c>
      <c r="F1189" t="s">
        <v>17</v>
      </c>
      <c r="G1189" t="s">
        <v>32</v>
      </c>
      <c r="H1189" t="s">
        <v>49</v>
      </c>
      <c r="I1189">
        <v>1554463</v>
      </c>
      <c r="J1189">
        <v>24</v>
      </c>
      <c r="K1189" s="1">
        <v>55.44</v>
      </c>
      <c r="L1189" s="1">
        <v>25.54</v>
      </c>
      <c r="M1189" s="1">
        <f>All_Data[[#This Row],[EUR Sales Amount]]-All_Data[[#This Row],[EUR Cost Amount]]</f>
        <v>29.9</v>
      </c>
      <c r="N1189">
        <f>IF(All_Data[[#This Row],[Order Line Quantity]]&lt;0,1,0)</f>
        <v>0</v>
      </c>
      <c r="O1189" s="1" t="str">
        <f>All_Data[[#This Row],[Tier2 Description]]&amp;All_Data[[#This Row],[Order No]]</f>
        <v>CERAMICS1554463</v>
      </c>
    </row>
    <row r="1190" spans="1:15" x14ac:dyDescent="0.35">
      <c r="A1190">
        <v>202001</v>
      </c>
      <c r="B1190" t="str">
        <f>LEFT(All_Data[[#This Row],[Invoice (Year+Month)]],4)</f>
        <v>2020</v>
      </c>
      <c r="C1190" t="str">
        <f>RIGHT(All_Data[[#This Row],[Invoice (Year+Month)]],2)</f>
        <v>01</v>
      </c>
      <c r="D1190" t="s">
        <v>56</v>
      </c>
      <c r="E1190">
        <v>3014431</v>
      </c>
      <c r="F1190" t="s">
        <v>17</v>
      </c>
      <c r="G1190" t="s">
        <v>26</v>
      </c>
      <c r="H1190" t="s">
        <v>50</v>
      </c>
      <c r="I1190">
        <v>1552345</v>
      </c>
      <c r="J1190">
        <v>400</v>
      </c>
      <c r="K1190" s="1">
        <v>262</v>
      </c>
      <c r="L1190" s="1">
        <v>129.08000000000001</v>
      </c>
      <c r="M1190" s="1">
        <f>All_Data[[#This Row],[EUR Sales Amount]]-All_Data[[#This Row],[EUR Cost Amount]]</f>
        <v>132.91999999999999</v>
      </c>
      <c r="N1190">
        <f>IF(All_Data[[#This Row],[Order Line Quantity]]&lt;0,1,0)</f>
        <v>0</v>
      </c>
      <c r="O1190" s="1" t="str">
        <f>All_Data[[#This Row],[Tier2 Description]]&amp;All_Data[[#This Row],[Order No]]</f>
        <v>OUTDOOR &amp; LEISURE1552345</v>
      </c>
    </row>
    <row r="1191" spans="1:15" x14ac:dyDescent="0.35">
      <c r="A1191">
        <v>202001</v>
      </c>
      <c r="B1191" t="str">
        <f>LEFT(All_Data[[#This Row],[Invoice (Year+Month)]],4)</f>
        <v>2020</v>
      </c>
      <c r="C1191" t="str">
        <f>RIGHT(All_Data[[#This Row],[Invoice (Year+Month)]],2)</f>
        <v>01</v>
      </c>
      <c r="D1191" t="s">
        <v>56</v>
      </c>
      <c r="E1191">
        <v>3014431</v>
      </c>
      <c r="F1191" t="s">
        <v>17</v>
      </c>
      <c r="G1191" t="s">
        <v>22</v>
      </c>
      <c r="H1191" t="s">
        <v>35</v>
      </c>
      <c r="I1191">
        <v>1552345</v>
      </c>
      <c r="J1191">
        <v>406</v>
      </c>
      <c r="K1191" s="1">
        <v>222</v>
      </c>
      <c r="L1191" s="1">
        <v>75.319999999999993</v>
      </c>
      <c r="M1191" s="1">
        <f>All_Data[[#This Row],[EUR Sales Amount]]-All_Data[[#This Row],[EUR Cost Amount]]</f>
        <v>146.68</v>
      </c>
      <c r="N1191">
        <f>IF(All_Data[[#This Row],[Order Line Quantity]]&lt;0,1,0)</f>
        <v>0</v>
      </c>
      <c r="O1191" s="1" t="str">
        <f>All_Data[[#This Row],[Tier2 Description]]&amp;All_Data[[#This Row],[Order No]]</f>
        <v>DECORATION CHARGES1552345</v>
      </c>
    </row>
    <row r="1192" spans="1:15" x14ac:dyDescent="0.35">
      <c r="A1192">
        <v>202001</v>
      </c>
      <c r="B1192" t="str">
        <f>LEFT(All_Data[[#This Row],[Invoice (Year+Month)]],4)</f>
        <v>2020</v>
      </c>
      <c r="C1192" t="str">
        <f>RIGHT(All_Data[[#This Row],[Invoice (Year+Month)]],2)</f>
        <v>01</v>
      </c>
      <c r="D1192" t="s">
        <v>56</v>
      </c>
      <c r="E1192">
        <v>3014437</v>
      </c>
      <c r="F1192" t="s">
        <v>17</v>
      </c>
      <c r="G1192" t="s">
        <v>11</v>
      </c>
      <c r="H1192" t="s">
        <v>46</v>
      </c>
      <c r="I1192">
        <v>1553184</v>
      </c>
      <c r="J1192">
        <v>2</v>
      </c>
      <c r="K1192" s="1">
        <v>5.48</v>
      </c>
      <c r="L1192" s="1">
        <v>2.72</v>
      </c>
      <c r="M1192" s="1">
        <f>All_Data[[#This Row],[EUR Sales Amount]]-All_Data[[#This Row],[EUR Cost Amount]]</f>
        <v>2.7600000000000002</v>
      </c>
      <c r="N1192">
        <f>IF(All_Data[[#This Row],[Order Line Quantity]]&lt;0,1,0)</f>
        <v>0</v>
      </c>
      <c r="O1192" s="1" t="str">
        <f>All_Data[[#This Row],[Tier2 Description]]&amp;All_Data[[#This Row],[Order No]]</f>
        <v>DUFFELS1553184</v>
      </c>
    </row>
    <row r="1193" spans="1:15" x14ac:dyDescent="0.35">
      <c r="A1193">
        <v>202001</v>
      </c>
      <c r="B1193" t="str">
        <f>LEFT(All_Data[[#This Row],[Invoice (Year+Month)]],4)</f>
        <v>2020</v>
      </c>
      <c r="C1193" t="str">
        <f>RIGHT(All_Data[[#This Row],[Invoice (Year+Month)]],2)</f>
        <v>01</v>
      </c>
      <c r="D1193" t="s">
        <v>56</v>
      </c>
      <c r="E1193">
        <v>3014437</v>
      </c>
      <c r="F1193" t="s">
        <v>17</v>
      </c>
      <c r="G1193" t="s">
        <v>11</v>
      </c>
      <c r="H1193" t="s">
        <v>46</v>
      </c>
      <c r="I1193">
        <v>1554484</v>
      </c>
      <c r="J1193">
        <v>2</v>
      </c>
      <c r="K1193" s="1">
        <v>7.78</v>
      </c>
      <c r="L1193" s="1">
        <v>3.18</v>
      </c>
      <c r="M1193" s="1">
        <f>All_Data[[#This Row],[EUR Sales Amount]]-All_Data[[#This Row],[EUR Cost Amount]]</f>
        <v>4.5999999999999996</v>
      </c>
      <c r="N1193">
        <f>IF(All_Data[[#This Row],[Order Line Quantity]]&lt;0,1,0)</f>
        <v>0</v>
      </c>
      <c r="O1193" s="1" t="str">
        <f>All_Data[[#This Row],[Tier2 Description]]&amp;All_Data[[#This Row],[Order No]]</f>
        <v>DUFFELS1554484</v>
      </c>
    </row>
    <row r="1194" spans="1:15" x14ac:dyDescent="0.35">
      <c r="A1194">
        <v>202001</v>
      </c>
      <c r="B1194" t="str">
        <f>LEFT(All_Data[[#This Row],[Invoice (Year+Month)]],4)</f>
        <v>2020</v>
      </c>
      <c r="C1194" t="str">
        <f>RIGHT(All_Data[[#This Row],[Invoice (Year+Month)]],2)</f>
        <v>01</v>
      </c>
      <c r="D1194" t="s">
        <v>56</v>
      </c>
      <c r="E1194">
        <v>3014437</v>
      </c>
      <c r="F1194" t="s">
        <v>17</v>
      </c>
      <c r="G1194" t="s">
        <v>11</v>
      </c>
      <c r="H1194" t="s">
        <v>40</v>
      </c>
      <c r="I1194">
        <v>1553829</v>
      </c>
      <c r="J1194">
        <v>2</v>
      </c>
      <c r="K1194" s="1">
        <v>1</v>
      </c>
      <c r="L1194" s="1">
        <v>0.68</v>
      </c>
      <c r="M1194" s="1">
        <f>All_Data[[#This Row],[EUR Sales Amount]]-All_Data[[#This Row],[EUR Cost Amount]]</f>
        <v>0.31999999999999995</v>
      </c>
      <c r="N1194">
        <f>IF(All_Data[[#This Row],[Order Line Quantity]]&lt;0,1,0)</f>
        <v>0</v>
      </c>
      <c r="O1194" s="1" t="str">
        <f>All_Data[[#This Row],[Tier2 Description]]&amp;All_Data[[#This Row],[Order No]]</f>
        <v>TOTES1553829</v>
      </c>
    </row>
    <row r="1195" spans="1:15" x14ac:dyDescent="0.35">
      <c r="A1195">
        <v>202001</v>
      </c>
      <c r="B1195" t="str">
        <f>LEFT(All_Data[[#This Row],[Invoice (Year+Month)]],4)</f>
        <v>2020</v>
      </c>
      <c r="C1195" t="str">
        <f>RIGHT(All_Data[[#This Row],[Invoice (Year+Month)]],2)</f>
        <v>01</v>
      </c>
      <c r="D1195" t="s">
        <v>56</v>
      </c>
      <c r="E1195">
        <v>3014437</v>
      </c>
      <c r="F1195" t="s">
        <v>17</v>
      </c>
      <c r="G1195" t="s">
        <v>11</v>
      </c>
      <c r="H1195" t="s">
        <v>40</v>
      </c>
      <c r="I1195">
        <v>1554289</v>
      </c>
      <c r="J1195">
        <v>2</v>
      </c>
      <c r="K1195" s="1">
        <v>1.18</v>
      </c>
      <c r="L1195" s="1">
        <v>0.92</v>
      </c>
      <c r="M1195" s="1">
        <f>All_Data[[#This Row],[EUR Sales Amount]]-All_Data[[#This Row],[EUR Cost Amount]]</f>
        <v>0.2599999999999999</v>
      </c>
      <c r="N1195">
        <f>IF(All_Data[[#This Row],[Order Line Quantity]]&lt;0,1,0)</f>
        <v>0</v>
      </c>
      <c r="O1195" s="1" t="str">
        <f>All_Data[[#This Row],[Tier2 Description]]&amp;All_Data[[#This Row],[Order No]]</f>
        <v>TOTES1554289</v>
      </c>
    </row>
    <row r="1196" spans="1:15" x14ac:dyDescent="0.35">
      <c r="A1196">
        <v>202001</v>
      </c>
      <c r="B1196" t="str">
        <f>LEFT(All_Data[[#This Row],[Invoice (Year+Month)]],4)</f>
        <v>2020</v>
      </c>
      <c r="C1196" t="str">
        <f>RIGHT(All_Data[[#This Row],[Invoice (Year+Month)]],2)</f>
        <v>01</v>
      </c>
      <c r="D1196" t="s">
        <v>56</v>
      </c>
      <c r="E1196">
        <v>3014437</v>
      </c>
      <c r="F1196" t="s">
        <v>17</v>
      </c>
      <c r="G1196" t="s">
        <v>11</v>
      </c>
      <c r="H1196" t="s">
        <v>47</v>
      </c>
      <c r="I1196">
        <v>1553897</v>
      </c>
      <c r="J1196">
        <v>8</v>
      </c>
      <c r="K1196" s="1">
        <v>31.04</v>
      </c>
      <c r="L1196" s="1">
        <v>10.74</v>
      </c>
      <c r="M1196" s="1">
        <f>All_Data[[#This Row],[EUR Sales Amount]]-All_Data[[#This Row],[EUR Cost Amount]]</f>
        <v>20.299999999999997</v>
      </c>
      <c r="N1196">
        <f>IF(All_Data[[#This Row],[Order Line Quantity]]&lt;0,1,0)</f>
        <v>0</v>
      </c>
      <c r="O1196" s="1" t="str">
        <f>All_Data[[#This Row],[Tier2 Description]]&amp;All_Data[[#This Row],[Order No]]</f>
        <v>TRAVEL GIFTS1553897</v>
      </c>
    </row>
    <row r="1197" spans="1:15" x14ac:dyDescent="0.35">
      <c r="A1197">
        <v>202001</v>
      </c>
      <c r="B1197" t="str">
        <f>LEFT(All_Data[[#This Row],[Invoice (Year+Month)]],4)</f>
        <v>2020</v>
      </c>
      <c r="C1197" t="str">
        <f>RIGHT(All_Data[[#This Row],[Invoice (Year+Month)]],2)</f>
        <v>01</v>
      </c>
      <c r="D1197" t="s">
        <v>56</v>
      </c>
      <c r="E1197">
        <v>3014437</v>
      </c>
      <c r="F1197" t="s">
        <v>17</v>
      </c>
      <c r="G1197" t="s">
        <v>32</v>
      </c>
      <c r="H1197" t="s">
        <v>33</v>
      </c>
      <c r="I1197">
        <v>1552774</v>
      </c>
      <c r="J1197">
        <v>2</v>
      </c>
      <c r="K1197" s="1">
        <v>15.78</v>
      </c>
      <c r="L1197" s="1">
        <v>5.68</v>
      </c>
      <c r="M1197" s="1">
        <f>All_Data[[#This Row],[EUR Sales Amount]]-All_Data[[#This Row],[EUR Cost Amount]]</f>
        <v>10.1</v>
      </c>
      <c r="N1197">
        <f>IF(All_Data[[#This Row],[Order Line Quantity]]&lt;0,1,0)</f>
        <v>0</v>
      </c>
      <c r="O1197" s="1" t="str">
        <f>All_Data[[#This Row],[Tier2 Description]]&amp;All_Data[[#This Row],[Order No]]</f>
        <v>SPORT BOTTLES1552774</v>
      </c>
    </row>
    <row r="1198" spans="1:15" x14ac:dyDescent="0.35">
      <c r="A1198">
        <v>202001</v>
      </c>
      <c r="B1198" t="str">
        <f>LEFT(All_Data[[#This Row],[Invoice (Year+Month)]],4)</f>
        <v>2020</v>
      </c>
      <c r="C1198" t="str">
        <f>RIGHT(All_Data[[#This Row],[Invoice (Year+Month)]],2)</f>
        <v>01</v>
      </c>
      <c r="D1198" t="s">
        <v>56</v>
      </c>
      <c r="E1198">
        <v>3014437</v>
      </c>
      <c r="F1198" t="s">
        <v>17</v>
      </c>
      <c r="G1198" t="s">
        <v>32</v>
      </c>
      <c r="H1198" t="s">
        <v>33</v>
      </c>
      <c r="I1198">
        <v>1553829</v>
      </c>
      <c r="J1198">
        <v>2</v>
      </c>
      <c r="K1198" s="1">
        <v>1.96</v>
      </c>
      <c r="L1198" s="1">
        <v>1.2</v>
      </c>
      <c r="M1198" s="1">
        <f>All_Data[[#This Row],[EUR Sales Amount]]-All_Data[[#This Row],[EUR Cost Amount]]</f>
        <v>0.76</v>
      </c>
      <c r="N1198">
        <f>IF(All_Data[[#This Row],[Order Line Quantity]]&lt;0,1,0)</f>
        <v>0</v>
      </c>
      <c r="O1198" s="1" t="str">
        <f>All_Data[[#This Row],[Tier2 Description]]&amp;All_Data[[#This Row],[Order No]]</f>
        <v>SPORT BOTTLES1553829</v>
      </c>
    </row>
    <row r="1199" spans="1:15" x14ac:dyDescent="0.35">
      <c r="A1199">
        <v>202001</v>
      </c>
      <c r="B1199" t="str">
        <f>LEFT(All_Data[[#This Row],[Invoice (Year+Month)]],4)</f>
        <v>2020</v>
      </c>
      <c r="C1199" t="str">
        <f>RIGHT(All_Data[[#This Row],[Invoice (Year+Month)]],2)</f>
        <v>01</v>
      </c>
      <c r="D1199" t="s">
        <v>56</v>
      </c>
      <c r="E1199">
        <v>3014437</v>
      </c>
      <c r="F1199" t="s">
        <v>17</v>
      </c>
      <c r="G1199" t="s">
        <v>32</v>
      </c>
      <c r="H1199" t="s">
        <v>33</v>
      </c>
      <c r="I1199">
        <v>1553897</v>
      </c>
      <c r="J1199">
        <v>8</v>
      </c>
      <c r="K1199" s="1">
        <v>37.32</v>
      </c>
      <c r="L1199" s="1">
        <v>14.34</v>
      </c>
      <c r="M1199" s="1">
        <f>All_Data[[#This Row],[EUR Sales Amount]]-All_Data[[#This Row],[EUR Cost Amount]]</f>
        <v>22.98</v>
      </c>
      <c r="N1199">
        <f>IF(All_Data[[#This Row],[Order Line Quantity]]&lt;0,1,0)</f>
        <v>0</v>
      </c>
      <c r="O1199" s="1" t="str">
        <f>All_Data[[#This Row],[Tier2 Description]]&amp;All_Data[[#This Row],[Order No]]</f>
        <v>SPORT BOTTLES1553897</v>
      </c>
    </row>
    <row r="1200" spans="1:15" x14ac:dyDescent="0.35">
      <c r="A1200">
        <v>202001</v>
      </c>
      <c r="B1200" t="str">
        <f>LEFT(All_Data[[#This Row],[Invoice (Year+Month)]],4)</f>
        <v>2020</v>
      </c>
      <c r="C1200" t="str">
        <f>RIGHT(All_Data[[#This Row],[Invoice (Year+Month)]],2)</f>
        <v>01</v>
      </c>
      <c r="D1200" t="s">
        <v>56</v>
      </c>
      <c r="E1200">
        <v>3014437</v>
      </c>
      <c r="F1200" t="s">
        <v>17</v>
      </c>
      <c r="G1200" t="s">
        <v>13</v>
      </c>
      <c r="H1200" t="s">
        <v>37</v>
      </c>
      <c r="I1200">
        <v>1552179</v>
      </c>
      <c r="J1200">
        <v>1000</v>
      </c>
      <c r="K1200" s="1">
        <v>320</v>
      </c>
      <c r="L1200" s="1">
        <v>260</v>
      </c>
      <c r="M1200" s="1">
        <f>All_Data[[#This Row],[EUR Sales Amount]]-All_Data[[#This Row],[EUR Cost Amount]]</f>
        <v>60</v>
      </c>
      <c r="N1200">
        <f>IF(All_Data[[#This Row],[Order Line Quantity]]&lt;0,1,0)</f>
        <v>0</v>
      </c>
      <c r="O1200" s="1" t="str">
        <f>All_Data[[#This Row],[Tier2 Description]]&amp;All_Data[[#This Row],[Order No]]</f>
        <v>GENERAL1552179</v>
      </c>
    </row>
    <row r="1201" spans="1:15" x14ac:dyDescent="0.35">
      <c r="A1201">
        <v>202001</v>
      </c>
      <c r="B1201" t="str">
        <f>LEFT(All_Data[[#This Row],[Invoice (Year+Month)]],4)</f>
        <v>2020</v>
      </c>
      <c r="C1201" t="str">
        <f>RIGHT(All_Data[[#This Row],[Invoice (Year+Month)]],2)</f>
        <v>01</v>
      </c>
      <c r="D1201" t="s">
        <v>56</v>
      </c>
      <c r="E1201">
        <v>3014437</v>
      </c>
      <c r="F1201" t="s">
        <v>17</v>
      </c>
      <c r="G1201" t="s">
        <v>13</v>
      </c>
      <c r="H1201" t="s">
        <v>37</v>
      </c>
      <c r="I1201">
        <v>1553599</v>
      </c>
      <c r="J1201">
        <v>6000</v>
      </c>
      <c r="K1201" s="1">
        <v>2640</v>
      </c>
      <c r="L1201" s="1">
        <v>2280</v>
      </c>
      <c r="M1201" s="1">
        <f>All_Data[[#This Row],[EUR Sales Amount]]-All_Data[[#This Row],[EUR Cost Amount]]</f>
        <v>360</v>
      </c>
      <c r="N1201">
        <f>IF(All_Data[[#This Row],[Order Line Quantity]]&lt;0,1,0)</f>
        <v>0</v>
      </c>
      <c r="O1201" s="1" t="str">
        <f>All_Data[[#This Row],[Tier2 Description]]&amp;All_Data[[#This Row],[Order No]]</f>
        <v>GENERAL1553599</v>
      </c>
    </row>
    <row r="1202" spans="1:15" x14ac:dyDescent="0.35">
      <c r="A1202">
        <v>202001</v>
      </c>
      <c r="B1202" t="str">
        <f>LEFT(All_Data[[#This Row],[Invoice (Year+Month)]],4)</f>
        <v>2020</v>
      </c>
      <c r="C1202" t="str">
        <f>RIGHT(All_Data[[#This Row],[Invoice (Year+Month)]],2)</f>
        <v>01</v>
      </c>
      <c r="D1202" t="s">
        <v>56</v>
      </c>
      <c r="E1202">
        <v>3014437</v>
      </c>
      <c r="F1202" t="s">
        <v>17</v>
      </c>
      <c r="G1202" t="s">
        <v>13</v>
      </c>
      <c r="H1202" t="s">
        <v>37</v>
      </c>
      <c r="I1202">
        <v>1554583</v>
      </c>
      <c r="J1202">
        <v>2000</v>
      </c>
      <c r="K1202" s="1">
        <v>540</v>
      </c>
      <c r="L1202" s="1">
        <v>540</v>
      </c>
      <c r="M1202" s="1">
        <f>All_Data[[#This Row],[EUR Sales Amount]]-All_Data[[#This Row],[EUR Cost Amount]]</f>
        <v>0</v>
      </c>
      <c r="N1202">
        <f>IF(All_Data[[#This Row],[Order Line Quantity]]&lt;0,1,0)</f>
        <v>0</v>
      </c>
      <c r="O1202" s="1" t="str">
        <f>All_Data[[#This Row],[Tier2 Description]]&amp;All_Data[[#This Row],[Order No]]</f>
        <v>GENERAL1554583</v>
      </c>
    </row>
    <row r="1203" spans="1:15" x14ac:dyDescent="0.35">
      <c r="A1203">
        <v>202001</v>
      </c>
      <c r="B1203" t="str">
        <f>LEFT(All_Data[[#This Row],[Invoice (Year+Month)]],4)</f>
        <v>2020</v>
      </c>
      <c r="C1203" t="str">
        <f>RIGHT(All_Data[[#This Row],[Invoice (Year+Month)]],2)</f>
        <v>01</v>
      </c>
      <c r="D1203" t="s">
        <v>56</v>
      </c>
      <c r="E1203">
        <v>3014437</v>
      </c>
      <c r="F1203" t="s">
        <v>17</v>
      </c>
      <c r="G1203" t="s">
        <v>13</v>
      </c>
      <c r="H1203" t="s">
        <v>34</v>
      </c>
      <c r="I1203">
        <v>1553476</v>
      </c>
      <c r="J1203">
        <v>200</v>
      </c>
      <c r="K1203" s="1">
        <v>368</v>
      </c>
      <c r="L1203" s="1">
        <v>160.5</v>
      </c>
      <c r="M1203" s="1">
        <f>All_Data[[#This Row],[EUR Sales Amount]]-All_Data[[#This Row],[EUR Cost Amount]]</f>
        <v>207.5</v>
      </c>
      <c r="N1203">
        <f>IF(All_Data[[#This Row],[Order Line Quantity]]&lt;0,1,0)</f>
        <v>0</v>
      </c>
      <c r="O1203" s="1" t="str">
        <f>All_Data[[#This Row],[Tier2 Description]]&amp;All_Data[[#This Row],[Order No]]</f>
        <v>STATIONERY1553476</v>
      </c>
    </row>
    <row r="1204" spans="1:15" x14ac:dyDescent="0.35">
      <c r="A1204">
        <v>202001</v>
      </c>
      <c r="B1204" t="str">
        <f>LEFT(All_Data[[#This Row],[Invoice (Year+Month)]],4)</f>
        <v>2020</v>
      </c>
      <c r="C1204" t="str">
        <f>RIGHT(All_Data[[#This Row],[Invoice (Year+Month)]],2)</f>
        <v>01</v>
      </c>
      <c r="D1204" t="s">
        <v>56</v>
      </c>
      <c r="E1204">
        <v>3014437</v>
      </c>
      <c r="F1204" t="s">
        <v>17</v>
      </c>
      <c r="G1204" t="s">
        <v>13</v>
      </c>
      <c r="H1204" t="s">
        <v>34</v>
      </c>
      <c r="I1204">
        <v>1554015</v>
      </c>
      <c r="J1204">
        <v>2</v>
      </c>
      <c r="K1204" s="1">
        <v>57.12</v>
      </c>
      <c r="L1204" s="1">
        <v>49.56</v>
      </c>
      <c r="M1204" s="1">
        <f>All_Data[[#This Row],[EUR Sales Amount]]-All_Data[[#This Row],[EUR Cost Amount]]</f>
        <v>7.5599999999999952</v>
      </c>
      <c r="N1204">
        <f>IF(All_Data[[#This Row],[Order Line Quantity]]&lt;0,1,0)</f>
        <v>0</v>
      </c>
      <c r="O1204" s="1" t="str">
        <f>All_Data[[#This Row],[Tier2 Description]]&amp;All_Data[[#This Row],[Order No]]</f>
        <v>STATIONERY1554015</v>
      </c>
    </row>
    <row r="1205" spans="1:15" x14ac:dyDescent="0.35">
      <c r="A1205">
        <v>202001</v>
      </c>
      <c r="B1205" t="str">
        <f>LEFT(All_Data[[#This Row],[Invoice (Year+Month)]],4)</f>
        <v>2020</v>
      </c>
      <c r="C1205" t="str">
        <f>RIGHT(All_Data[[#This Row],[Invoice (Year+Month)]],2)</f>
        <v>01</v>
      </c>
      <c r="D1205" t="s">
        <v>56</v>
      </c>
      <c r="E1205">
        <v>3014437</v>
      </c>
      <c r="F1205" t="s">
        <v>17</v>
      </c>
      <c r="G1205" t="s">
        <v>13</v>
      </c>
      <c r="H1205" t="s">
        <v>16</v>
      </c>
      <c r="I1205">
        <v>1552562</v>
      </c>
      <c r="J1205">
        <v>500</v>
      </c>
      <c r="K1205" s="1">
        <v>55</v>
      </c>
      <c r="L1205" s="1">
        <v>28.82</v>
      </c>
      <c r="M1205" s="1">
        <f>All_Data[[#This Row],[EUR Sales Amount]]-All_Data[[#This Row],[EUR Cost Amount]]</f>
        <v>26.18</v>
      </c>
      <c r="N1205">
        <f>IF(All_Data[[#This Row],[Order Line Quantity]]&lt;0,1,0)</f>
        <v>0</v>
      </c>
      <c r="O1205" s="1" t="str">
        <f>All_Data[[#This Row],[Tier2 Description]]&amp;All_Data[[#This Row],[Order No]]</f>
        <v>WRITING1552562</v>
      </c>
    </row>
    <row r="1206" spans="1:15" x14ac:dyDescent="0.35">
      <c r="A1206">
        <v>202001</v>
      </c>
      <c r="B1206" t="str">
        <f>LEFT(All_Data[[#This Row],[Invoice (Year+Month)]],4)</f>
        <v>2020</v>
      </c>
      <c r="C1206" t="str">
        <f>RIGHT(All_Data[[#This Row],[Invoice (Year+Month)]],2)</f>
        <v>01</v>
      </c>
      <c r="D1206" t="s">
        <v>56</v>
      </c>
      <c r="E1206">
        <v>3014437</v>
      </c>
      <c r="F1206" t="s">
        <v>17</v>
      </c>
      <c r="G1206" t="s">
        <v>13</v>
      </c>
      <c r="H1206" t="s">
        <v>16</v>
      </c>
      <c r="I1206">
        <v>1553829</v>
      </c>
      <c r="J1206">
        <v>4</v>
      </c>
      <c r="K1206" s="1">
        <v>1.34</v>
      </c>
      <c r="L1206" s="1">
        <v>0.56000000000000005</v>
      </c>
      <c r="M1206" s="1">
        <f>All_Data[[#This Row],[EUR Sales Amount]]-All_Data[[#This Row],[EUR Cost Amount]]</f>
        <v>0.78</v>
      </c>
      <c r="N1206">
        <f>IF(All_Data[[#This Row],[Order Line Quantity]]&lt;0,1,0)</f>
        <v>0</v>
      </c>
      <c r="O1206" s="1" t="str">
        <f>All_Data[[#This Row],[Tier2 Description]]&amp;All_Data[[#This Row],[Order No]]</f>
        <v>WRITING1553829</v>
      </c>
    </row>
    <row r="1207" spans="1:15" x14ac:dyDescent="0.35">
      <c r="A1207">
        <v>202001</v>
      </c>
      <c r="B1207" t="str">
        <f>LEFT(All_Data[[#This Row],[Invoice (Year+Month)]],4)</f>
        <v>2020</v>
      </c>
      <c r="C1207" t="str">
        <f>RIGHT(All_Data[[#This Row],[Invoice (Year+Month)]],2)</f>
        <v>01</v>
      </c>
      <c r="D1207" t="s">
        <v>56</v>
      </c>
      <c r="E1207">
        <v>3014437</v>
      </c>
      <c r="F1207" t="s">
        <v>17</v>
      </c>
      <c r="G1207" t="s">
        <v>13</v>
      </c>
      <c r="H1207" t="s">
        <v>16</v>
      </c>
      <c r="I1207">
        <v>1553897</v>
      </c>
      <c r="J1207">
        <v>20</v>
      </c>
      <c r="K1207" s="1">
        <v>21.64</v>
      </c>
      <c r="L1207" s="1">
        <v>15.36</v>
      </c>
      <c r="M1207" s="1">
        <f>All_Data[[#This Row],[EUR Sales Amount]]-All_Data[[#This Row],[EUR Cost Amount]]</f>
        <v>6.2800000000000011</v>
      </c>
      <c r="N1207">
        <f>IF(All_Data[[#This Row],[Order Line Quantity]]&lt;0,1,0)</f>
        <v>0</v>
      </c>
      <c r="O1207" s="1" t="str">
        <f>All_Data[[#This Row],[Tier2 Description]]&amp;All_Data[[#This Row],[Order No]]</f>
        <v>WRITING1553897</v>
      </c>
    </row>
    <row r="1208" spans="1:15" x14ac:dyDescent="0.35">
      <c r="A1208">
        <v>202001</v>
      </c>
      <c r="B1208" t="str">
        <f>LEFT(All_Data[[#This Row],[Invoice (Year+Month)]],4)</f>
        <v>2020</v>
      </c>
      <c r="C1208" t="str">
        <f>RIGHT(All_Data[[#This Row],[Invoice (Year+Month)]],2)</f>
        <v>01</v>
      </c>
      <c r="D1208" t="s">
        <v>56</v>
      </c>
      <c r="E1208">
        <v>3014437</v>
      </c>
      <c r="F1208" t="s">
        <v>17</v>
      </c>
      <c r="G1208" t="s">
        <v>13</v>
      </c>
      <c r="H1208" t="s">
        <v>16</v>
      </c>
      <c r="I1208">
        <v>1555029</v>
      </c>
      <c r="J1208">
        <v>850</v>
      </c>
      <c r="K1208" s="1">
        <v>85</v>
      </c>
      <c r="L1208" s="1">
        <v>85.36</v>
      </c>
      <c r="M1208" s="1">
        <f>All_Data[[#This Row],[EUR Sales Amount]]-All_Data[[#This Row],[EUR Cost Amount]]</f>
        <v>-0.35999999999999943</v>
      </c>
      <c r="N1208">
        <f>IF(All_Data[[#This Row],[Order Line Quantity]]&lt;0,1,0)</f>
        <v>0</v>
      </c>
      <c r="O1208" s="1" t="str">
        <f>All_Data[[#This Row],[Tier2 Description]]&amp;All_Data[[#This Row],[Order No]]</f>
        <v>WRITING1555029</v>
      </c>
    </row>
    <row r="1209" spans="1:15" x14ac:dyDescent="0.35">
      <c r="A1209">
        <v>202001</v>
      </c>
      <c r="B1209" t="str">
        <f>LEFT(All_Data[[#This Row],[Invoice (Year+Month)]],4)</f>
        <v>2020</v>
      </c>
      <c r="C1209" t="str">
        <f>RIGHT(All_Data[[#This Row],[Invoice (Year+Month)]],2)</f>
        <v>01</v>
      </c>
      <c r="D1209" t="s">
        <v>56</v>
      </c>
      <c r="E1209">
        <v>3014437</v>
      </c>
      <c r="F1209" t="s">
        <v>17</v>
      </c>
      <c r="G1209" t="s">
        <v>26</v>
      </c>
      <c r="H1209" t="s">
        <v>28</v>
      </c>
      <c r="I1209">
        <v>1553476</v>
      </c>
      <c r="J1209">
        <v>100</v>
      </c>
      <c r="K1209" s="1">
        <v>284</v>
      </c>
      <c r="L1209" s="1">
        <v>123.2</v>
      </c>
      <c r="M1209" s="1">
        <f>All_Data[[#This Row],[EUR Sales Amount]]-All_Data[[#This Row],[EUR Cost Amount]]</f>
        <v>160.80000000000001</v>
      </c>
      <c r="N1209">
        <f>IF(All_Data[[#This Row],[Order Line Quantity]]&lt;0,1,0)</f>
        <v>0</v>
      </c>
      <c r="O1209" s="1" t="str">
        <f>All_Data[[#This Row],[Tier2 Description]]&amp;All_Data[[#This Row],[Order No]]</f>
        <v>HOUSEWARES1553476</v>
      </c>
    </row>
    <row r="1210" spans="1:15" x14ac:dyDescent="0.35">
      <c r="A1210">
        <v>202001</v>
      </c>
      <c r="B1210" t="str">
        <f>LEFT(All_Data[[#This Row],[Invoice (Year+Month)]],4)</f>
        <v>2020</v>
      </c>
      <c r="C1210" t="str">
        <f>RIGHT(All_Data[[#This Row],[Invoice (Year+Month)]],2)</f>
        <v>01</v>
      </c>
      <c r="D1210" t="s">
        <v>56</v>
      </c>
      <c r="E1210">
        <v>3014437</v>
      </c>
      <c r="F1210" t="s">
        <v>17</v>
      </c>
      <c r="G1210" t="s">
        <v>26</v>
      </c>
      <c r="H1210" t="s">
        <v>42</v>
      </c>
      <c r="I1210">
        <v>1554015</v>
      </c>
      <c r="J1210">
        <v>2</v>
      </c>
      <c r="K1210" s="1">
        <v>34.56</v>
      </c>
      <c r="L1210" s="1">
        <v>32.340000000000003</v>
      </c>
      <c r="M1210" s="1">
        <f>All_Data[[#This Row],[EUR Sales Amount]]-All_Data[[#This Row],[EUR Cost Amount]]</f>
        <v>2.2199999999999989</v>
      </c>
      <c r="N1210">
        <f>IF(All_Data[[#This Row],[Order Line Quantity]]&lt;0,1,0)</f>
        <v>0</v>
      </c>
      <c r="O1210" s="1" t="str">
        <f>All_Data[[#This Row],[Tier2 Description]]&amp;All_Data[[#This Row],[Order No]]</f>
        <v>LIGHTING1554015</v>
      </c>
    </row>
    <row r="1211" spans="1:15" x14ac:dyDescent="0.35">
      <c r="A1211">
        <v>202001</v>
      </c>
      <c r="B1211" t="str">
        <f>LEFT(All_Data[[#This Row],[Invoice (Year+Month)]],4)</f>
        <v>2020</v>
      </c>
      <c r="C1211" t="str">
        <f>RIGHT(All_Data[[#This Row],[Invoice (Year+Month)]],2)</f>
        <v>01</v>
      </c>
      <c r="D1211" t="s">
        <v>56</v>
      </c>
      <c r="E1211">
        <v>3014437</v>
      </c>
      <c r="F1211" t="s">
        <v>17</v>
      </c>
      <c r="G1211" t="s">
        <v>18</v>
      </c>
      <c r="H1211" t="s">
        <v>21</v>
      </c>
      <c r="I1211">
        <v>1553184</v>
      </c>
      <c r="J1211">
        <v>20</v>
      </c>
      <c r="K1211" s="1">
        <v>75.599999999999994</v>
      </c>
      <c r="L1211" s="1">
        <v>44.84</v>
      </c>
      <c r="M1211" s="1">
        <f>All_Data[[#This Row],[EUR Sales Amount]]-All_Data[[#This Row],[EUR Cost Amount]]</f>
        <v>30.759999999999991</v>
      </c>
      <c r="N1211">
        <f>IF(All_Data[[#This Row],[Order Line Quantity]]&lt;0,1,0)</f>
        <v>0</v>
      </c>
      <c r="O1211" s="1" t="str">
        <f>All_Data[[#This Row],[Tier2 Description]]&amp;All_Data[[#This Row],[Order No]]</f>
        <v>T-SHIRTS &amp; ACTIVE TOPS1553184</v>
      </c>
    </row>
    <row r="1212" spans="1:15" x14ac:dyDescent="0.35">
      <c r="A1212">
        <v>202001</v>
      </c>
      <c r="B1212" t="str">
        <f>LEFT(All_Data[[#This Row],[Invoice (Year+Month)]],4)</f>
        <v>2020</v>
      </c>
      <c r="C1212" t="str">
        <f>RIGHT(All_Data[[#This Row],[Invoice (Year+Month)]],2)</f>
        <v>01</v>
      </c>
      <c r="D1212" t="s">
        <v>56</v>
      </c>
      <c r="E1212">
        <v>3014437</v>
      </c>
      <c r="F1212" t="s">
        <v>17</v>
      </c>
      <c r="G1212" t="s">
        <v>18</v>
      </c>
      <c r="H1212" t="s">
        <v>21</v>
      </c>
      <c r="I1212">
        <v>1554028</v>
      </c>
      <c r="J1212">
        <v>500</v>
      </c>
      <c r="K1212" s="1">
        <v>2890</v>
      </c>
      <c r="L1212" s="1">
        <v>2370</v>
      </c>
      <c r="M1212" s="1">
        <f>All_Data[[#This Row],[EUR Sales Amount]]-All_Data[[#This Row],[EUR Cost Amount]]</f>
        <v>520</v>
      </c>
      <c r="N1212">
        <f>IF(All_Data[[#This Row],[Order Line Quantity]]&lt;0,1,0)</f>
        <v>0</v>
      </c>
      <c r="O1212" s="1" t="str">
        <f>All_Data[[#This Row],[Tier2 Description]]&amp;All_Data[[#This Row],[Order No]]</f>
        <v>T-SHIRTS &amp; ACTIVE TOPS1554028</v>
      </c>
    </row>
    <row r="1213" spans="1:15" x14ac:dyDescent="0.35">
      <c r="A1213">
        <v>202001</v>
      </c>
      <c r="B1213" t="str">
        <f>LEFT(All_Data[[#This Row],[Invoice (Year+Month)]],4)</f>
        <v>2020</v>
      </c>
      <c r="C1213" t="str">
        <f>RIGHT(All_Data[[#This Row],[Invoice (Year+Month)]],2)</f>
        <v>01</v>
      </c>
      <c r="D1213" t="s">
        <v>56</v>
      </c>
      <c r="E1213">
        <v>3014437</v>
      </c>
      <c r="F1213" t="s">
        <v>17</v>
      </c>
      <c r="G1213" t="s">
        <v>22</v>
      </c>
      <c r="H1213" t="s">
        <v>23</v>
      </c>
      <c r="I1213">
        <v>1552514</v>
      </c>
      <c r="J1213">
        <v>500</v>
      </c>
      <c r="K1213" s="1">
        <v>995</v>
      </c>
      <c r="L1213" s="1">
        <v>2125</v>
      </c>
      <c r="M1213" s="1">
        <f>All_Data[[#This Row],[EUR Sales Amount]]-All_Data[[#This Row],[EUR Cost Amount]]</f>
        <v>-1130</v>
      </c>
      <c r="N1213">
        <f>IF(All_Data[[#This Row],[Order Line Quantity]]&lt;0,1,0)</f>
        <v>0</v>
      </c>
      <c r="O1213" s="1" t="str">
        <f>All_Data[[#This Row],[Tier2 Description]]&amp;All_Data[[#This Row],[Order No]]</f>
        <v>CATALOGUES1552514</v>
      </c>
    </row>
    <row r="1214" spans="1:15" x14ac:dyDescent="0.35">
      <c r="A1214">
        <v>202001</v>
      </c>
      <c r="B1214" t="str">
        <f>LEFT(All_Data[[#This Row],[Invoice (Year+Month)]],4)</f>
        <v>2020</v>
      </c>
      <c r="C1214" t="str">
        <f>RIGHT(All_Data[[#This Row],[Invoice (Year+Month)]],2)</f>
        <v>01</v>
      </c>
      <c r="D1214" t="s">
        <v>56</v>
      </c>
      <c r="E1214">
        <v>3014437</v>
      </c>
      <c r="F1214" t="s">
        <v>17</v>
      </c>
      <c r="G1214" t="s">
        <v>29</v>
      </c>
      <c r="H1214" t="s">
        <v>30</v>
      </c>
      <c r="I1214">
        <v>1554015</v>
      </c>
      <c r="J1214">
        <v>6</v>
      </c>
      <c r="K1214" s="1">
        <v>112.94</v>
      </c>
      <c r="L1214" s="1">
        <v>104.38</v>
      </c>
      <c r="M1214" s="1">
        <f>All_Data[[#This Row],[EUR Sales Amount]]-All_Data[[#This Row],[EUR Cost Amount]]</f>
        <v>8.5600000000000023</v>
      </c>
      <c r="N1214">
        <f>IF(All_Data[[#This Row],[Order Line Quantity]]&lt;0,1,0)</f>
        <v>0</v>
      </c>
      <c r="O1214" s="1" t="str">
        <f>All_Data[[#This Row],[Tier2 Description]]&amp;All_Data[[#This Row],[Order No]]</f>
        <v>AUDIO1554015</v>
      </c>
    </row>
    <row r="1215" spans="1:15" x14ac:dyDescent="0.35">
      <c r="A1215">
        <v>202001</v>
      </c>
      <c r="B1215" t="str">
        <f>LEFT(All_Data[[#This Row],[Invoice (Year+Month)]],4)</f>
        <v>2020</v>
      </c>
      <c r="C1215" t="str">
        <f>RIGHT(All_Data[[#This Row],[Invoice (Year+Month)]],2)</f>
        <v>01</v>
      </c>
      <c r="D1215" t="s">
        <v>56</v>
      </c>
      <c r="E1215">
        <v>3014437</v>
      </c>
      <c r="F1215" t="s">
        <v>17</v>
      </c>
      <c r="G1215" t="s">
        <v>29</v>
      </c>
      <c r="H1215" t="s">
        <v>31</v>
      </c>
      <c r="I1215">
        <v>1554015</v>
      </c>
      <c r="J1215">
        <v>10</v>
      </c>
      <c r="K1215" s="1">
        <v>158.19999999999999</v>
      </c>
      <c r="L1215" s="1">
        <v>143.6</v>
      </c>
      <c r="M1215" s="1">
        <f>All_Data[[#This Row],[EUR Sales Amount]]-All_Data[[#This Row],[EUR Cost Amount]]</f>
        <v>14.599999999999994</v>
      </c>
      <c r="N1215">
        <f>IF(All_Data[[#This Row],[Order Line Quantity]]&lt;0,1,0)</f>
        <v>0</v>
      </c>
      <c r="O1215" s="1" t="str">
        <f>All_Data[[#This Row],[Tier2 Description]]&amp;All_Data[[#This Row],[Order No]]</f>
        <v>POWER1554015</v>
      </c>
    </row>
    <row r="1216" spans="1:15" x14ac:dyDescent="0.35">
      <c r="A1216">
        <v>202001</v>
      </c>
      <c r="B1216" t="str">
        <f>LEFT(All_Data[[#This Row],[Invoice (Year+Month)]],4)</f>
        <v>2020</v>
      </c>
      <c r="C1216" t="str">
        <f>RIGHT(All_Data[[#This Row],[Invoice (Year+Month)]],2)</f>
        <v>01</v>
      </c>
      <c r="D1216" t="s">
        <v>56</v>
      </c>
      <c r="E1216">
        <v>3014441</v>
      </c>
      <c r="F1216" t="s">
        <v>10</v>
      </c>
      <c r="G1216" t="s">
        <v>48</v>
      </c>
      <c r="H1216" t="s">
        <v>48</v>
      </c>
      <c r="I1216">
        <v>1554662</v>
      </c>
      <c r="J1216">
        <v>100</v>
      </c>
      <c r="K1216" s="1">
        <v>59</v>
      </c>
      <c r="L1216" s="1">
        <v>36.68</v>
      </c>
      <c r="M1216" s="1">
        <f>All_Data[[#This Row],[EUR Sales Amount]]-All_Data[[#This Row],[EUR Cost Amount]]</f>
        <v>22.32</v>
      </c>
      <c r="N1216">
        <f>IF(All_Data[[#This Row],[Order Line Quantity]]&lt;0,1,0)</f>
        <v>0</v>
      </c>
      <c r="O1216" s="1" t="str">
        <f>All_Data[[#This Row],[Tier2 Description]]&amp;All_Data[[#This Row],[Order No]]</f>
        <v>HEADWEAR1554662</v>
      </c>
    </row>
    <row r="1217" spans="1:15" x14ac:dyDescent="0.35">
      <c r="A1217">
        <v>202001</v>
      </c>
      <c r="B1217" t="str">
        <f>LEFT(All_Data[[#This Row],[Invoice (Year+Month)]],4)</f>
        <v>2020</v>
      </c>
      <c r="C1217" t="str">
        <f>RIGHT(All_Data[[#This Row],[Invoice (Year+Month)]],2)</f>
        <v>01</v>
      </c>
      <c r="D1217" t="s">
        <v>56</v>
      </c>
      <c r="E1217">
        <v>3014441</v>
      </c>
      <c r="F1217" t="s">
        <v>10</v>
      </c>
      <c r="G1217" t="s">
        <v>13</v>
      </c>
      <c r="H1217" t="s">
        <v>14</v>
      </c>
      <c r="I1217">
        <v>1554103</v>
      </c>
      <c r="J1217">
        <v>2</v>
      </c>
      <c r="K1217" s="1">
        <v>2.94</v>
      </c>
      <c r="L1217" s="1">
        <v>1.22</v>
      </c>
      <c r="M1217" s="1">
        <f>All_Data[[#This Row],[EUR Sales Amount]]-All_Data[[#This Row],[EUR Cost Amount]]</f>
        <v>1.72</v>
      </c>
      <c r="N1217">
        <f>IF(All_Data[[#This Row],[Order Line Quantity]]&lt;0,1,0)</f>
        <v>0</v>
      </c>
      <c r="O1217" s="1" t="str">
        <f>All_Data[[#This Row],[Tier2 Description]]&amp;All_Data[[#This Row],[Order No]]</f>
        <v>DESKTOP1554103</v>
      </c>
    </row>
    <row r="1218" spans="1:15" x14ac:dyDescent="0.35">
      <c r="A1218">
        <v>202001</v>
      </c>
      <c r="B1218" t="str">
        <f>LEFT(All_Data[[#This Row],[Invoice (Year+Month)]],4)</f>
        <v>2020</v>
      </c>
      <c r="C1218" t="str">
        <f>RIGHT(All_Data[[#This Row],[Invoice (Year+Month)]],2)</f>
        <v>01</v>
      </c>
      <c r="D1218" t="s">
        <v>56</v>
      </c>
      <c r="E1218">
        <v>3014441</v>
      </c>
      <c r="F1218" t="s">
        <v>10</v>
      </c>
      <c r="G1218" t="s">
        <v>13</v>
      </c>
      <c r="H1218" t="s">
        <v>37</v>
      </c>
      <c r="I1218">
        <v>1553040</v>
      </c>
      <c r="J1218">
        <v>400</v>
      </c>
      <c r="K1218" s="1">
        <v>80</v>
      </c>
      <c r="L1218" s="1">
        <v>43.24</v>
      </c>
      <c r="M1218" s="1">
        <f>All_Data[[#This Row],[EUR Sales Amount]]-All_Data[[#This Row],[EUR Cost Amount]]</f>
        <v>36.76</v>
      </c>
      <c r="N1218">
        <f>IF(All_Data[[#This Row],[Order Line Quantity]]&lt;0,1,0)</f>
        <v>0</v>
      </c>
      <c r="O1218" s="1" t="str">
        <f>All_Data[[#This Row],[Tier2 Description]]&amp;All_Data[[#This Row],[Order No]]</f>
        <v>GENERAL1553040</v>
      </c>
    </row>
    <row r="1219" spans="1:15" x14ac:dyDescent="0.35">
      <c r="A1219">
        <v>202001</v>
      </c>
      <c r="B1219" t="str">
        <f>LEFT(All_Data[[#This Row],[Invoice (Year+Month)]],4)</f>
        <v>2020</v>
      </c>
      <c r="C1219" t="str">
        <f>RIGHT(All_Data[[#This Row],[Invoice (Year+Month)]],2)</f>
        <v>01</v>
      </c>
      <c r="D1219" t="s">
        <v>56</v>
      </c>
      <c r="E1219">
        <v>3014441</v>
      </c>
      <c r="F1219" t="s">
        <v>10</v>
      </c>
      <c r="G1219" t="s">
        <v>13</v>
      </c>
      <c r="H1219" t="s">
        <v>16</v>
      </c>
      <c r="I1219">
        <v>1553729</v>
      </c>
      <c r="J1219">
        <v>6</v>
      </c>
      <c r="K1219" s="1">
        <v>1.1200000000000001</v>
      </c>
      <c r="L1219" s="1">
        <v>0.48</v>
      </c>
      <c r="M1219" s="1">
        <f>All_Data[[#This Row],[EUR Sales Amount]]-All_Data[[#This Row],[EUR Cost Amount]]</f>
        <v>0.64000000000000012</v>
      </c>
      <c r="N1219">
        <f>IF(All_Data[[#This Row],[Order Line Quantity]]&lt;0,1,0)</f>
        <v>0</v>
      </c>
      <c r="O1219" s="1" t="str">
        <f>All_Data[[#This Row],[Tier2 Description]]&amp;All_Data[[#This Row],[Order No]]</f>
        <v>WRITING1553729</v>
      </c>
    </row>
    <row r="1220" spans="1:15" x14ac:dyDescent="0.35">
      <c r="A1220">
        <v>202001</v>
      </c>
      <c r="B1220" t="str">
        <f>LEFT(All_Data[[#This Row],[Invoice (Year+Month)]],4)</f>
        <v>2020</v>
      </c>
      <c r="C1220" t="str">
        <f>RIGHT(All_Data[[#This Row],[Invoice (Year+Month)]],2)</f>
        <v>01</v>
      </c>
      <c r="D1220" t="s">
        <v>56</v>
      </c>
      <c r="E1220">
        <v>3014441</v>
      </c>
      <c r="F1220" t="s">
        <v>10</v>
      </c>
      <c r="G1220" t="s">
        <v>13</v>
      </c>
      <c r="H1220" t="s">
        <v>16</v>
      </c>
      <c r="I1220">
        <v>1554662</v>
      </c>
      <c r="J1220">
        <v>4</v>
      </c>
      <c r="K1220" s="1">
        <v>0.76</v>
      </c>
      <c r="L1220" s="1">
        <v>0.34</v>
      </c>
      <c r="M1220" s="1">
        <f>All_Data[[#This Row],[EUR Sales Amount]]-All_Data[[#This Row],[EUR Cost Amount]]</f>
        <v>0.42</v>
      </c>
      <c r="N1220">
        <f>IF(All_Data[[#This Row],[Order Line Quantity]]&lt;0,1,0)</f>
        <v>0</v>
      </c>
      <c r="O1220" s="1" t="str">
        <f>All_Data[[#This Row],[Tier2 Description]]&amp;All_Data[[#This Row],[Order No]]</f>
        <v>WRITING1554662</v>
      </c>
    </row>
    <row r="1221" spans="1:15" x14ac:dyDescent="0.35">
      <c r="A1221">
        <v>202001</v>
      </c>
      <c r="B1221" t="str">
        <f>LEFT(All_Data[[#This Row],[Invoice (Year+Month)]],4)</f>
        <v>2020</v>
      </c>
      <c r="C1221" t="str">
        <f>RIGHT(All_Data[[#This Row],[Invoice (Year+Month)]],2)</f>
        <v>01</v>
      </c>
      <c r="D1221" t="s">
        <v>56</v>
      </c>
      <c r="E1221">
        <v>3014441</v>
      </c>
      <c r="F1221" t="s">
        <v>10</v>
      </c>
      <c r="G1221" t="s">
        <v>26</v>
      </c>
      <c r="H1221" t="s">
        <v>44</v>
      </c>
      <c r="I1221">
        <v>1554103</v>
      </c>
      <c r="J1221">
        <v>2</v>
      </c>
      <c r="K1221" s="1">
        <v>7.42</v>
      </c>
      <c r="L1221" s="1">
        <v>3</v>
      </c>
      <c r="M1221" s="1">
        <f>All_Data[[#This Row],[EUR Sales Amount]]-All_Data[[#This Row],[EUR Cost Amount]]</f>
        <v>4.42</v>
      </c>
      <c r="N1221">
        <f>IF(All_Data[[#This Row],[Order Line Quantity]]&lt;0,1,0)</f>
        <v>0</v>
      </c>
      <c r="O1221" s="1" t="str">
        <f>All_Data[[#This Row],[Tier2 Description]]&amp;All_Data[[#This Row],[Order No]]</f>
        <v>HBA1554103</v>
      </c>
    </row>
    <row r="1222" spans="1:15" x14ac:dyDescent="0.35">
      <c r="A1222">
        <v>202001</v>
      </c>
      <c r="B1222" t="str">
        <f>LEFT(All_Data[[#This Row],[Invoice (Year+Month)]],4)</f>
        <v>2020</v>
      </c>
      <c r="C1222" t="str">
        <f>RIGHT(All_Data[[#This Row],[Invoice (Year+Month)]],2)</f>
        <v>01</v>
      </c>
      <c r="D1222" t="s">
        <v>56</v>
      </c>
      <c r="E1222">
        <v>3014441</v>
      </c>
      <c r="F1222" t="s">
        <v>10</v>
      </c>
      <c r="G1222" t="s">
        <v>18</v>
      </c>
      <c r="H1222" t="s">
        <v>21</v>
      </c>
      <c r="I1222">
        <v>1554103</v>
      </c>
      <c r="J1222">
        <v>4</v>
      </c>
      <c r="K1222" s="1">
        <v>17.96</v>
      </c>
      <c r="L1222" s="1">
        <v>14.66</v>
      </c>
      <c r="M1222" s="1">
        <f>All_Data[[#This Row],[EUR Sales Amount]]-All_Data[[#This Row],[EUR Cost Amount]]</f>
        <v>3.3000000000000007</v>
      </c>
      <c r="N1222">
        <f>IF(All_Data[[#This Row],[Order Line Quantity]]&lt;0,1,0)</f>
        <v>0</v>
      </c>
      <c r="O1222" s="1" t="str">
        <f>All_Data[[#This Row],[Tier2 Description]]&amp;All_Data[[#This Row],[Order No]]</f>
        <v>T-SHIRTS &amp; ACTIVE TOPS1554103</v>
      </c>
    </row>
    <row r="1223" spans="1:15" x14ac:dyDescent="0.35">
      <c r="A1223">
        <v>202001</v>
      </c>
      <c r="B1223" t="str">
        <f>LEFT(All_Data[[#This Row],[Invoice (Year+Month)]],4)</f>
        <v>2020</v>
      </c>
      <c r="C1223" t="str">
        <f>RIGHT(All_Data[[#This Row],[Invoice (Year+Month)]],2)</f>
        <v>01</v>
      </c>
      <c r="D1223" t="s">
        <v>56</v>
      </c>
      <c r="E1223">
        <v>3014441</v>
      </c>
      <c r="F1223" t="s">
        <v>10</v>
      </c>
      <c r="G1223" t="s">
        <v>29</v>
      </c>
      <c r="H1223" t="s">
        <v>52</v>
      </c>
      <c r="I1223">
        <v>1553040</v>
      </c>
      <c r="J1223">
        <v>2</v>
      </c>
      <c r="K1223" s="1">
        <v>0.72</v>
      </c>
      <c r="L1223" s="1">
        <v>0.2</v>
      </c>
      <c r="M1223" s="1">
        <f>All_Data[[#This Row],[EUR Sales Amount]]-All_Data[[#This Row],[EUR Cost Amount]]</f>
        <v>0.52</v>
      </c>
      <c r="N1223">
        <f>IF(All_Data[[#This Row],[Order Line Quantity]]&lt;0,1,0)</f>
        <v>0</v>
      </c>
      <c r="O1223" s="1" t="str">
        <f>All_Data[[#This Row],[Tier2 Description]]&amp;All_Data[[#This Row],[Order No]]</f>
        <v>GENERAL TECH1553040</v>
      </c>
    </row>
    <row r="1224" spans="1:15" x14ac:dyDescent="0.35">
      <c r="A1224">
        <v>202001</v>
      </c>
      <c r="B1224" t="str">
        <f>LEFT(All_Data[[#This Row],[Invoice (Year+Month)]],4)</f>
        <v>2020</v>
      </c>
      <c r="C1224" t="str">
        <f>RIGHT(All_Data[[#This Row],[Invoice (Year+Month)]],2)</f>
        <v>01</v>
      </c>
      <c r="D1224" t="s">
        <v>56</v>
      </c>
      <c r="E1224">
        <v>3014441</v>
      </c>
      <c r="F1224" t="s">
        <v>10</v>
      </c>
      <c r="G1224" t="s">
        <v>57</v>
      </c>
      <c r="H1224" t="s">
        <v>58</v>
      </c>
      <c r="I1224">
        <v>1553729</v>
      </c>
      <c r="J1224">
        <v>2</v>
      </c>
      <c r="K1224" s="1">
        <v>44.3</v>
      </c>
      <c r="L1224" s="1">
        <v>15.44</v>
      </c>
      <c r="M1224" s="1">
        <f>All_Data[[#This Row],[EUR Sales Amount]]-All_Data[[#This Row],[EUR Cost Amount]]</f>
        <v>28.86</v>
      </c>
      <c r="N1224">
        <f>IF(All_Data[[#This Row],[Order Line Quantity]]&lt;0,1,0)</f>
        <v>0</v>
      </c>
      <c r="O1224" s="1" t="str">
        <f>All_Data[[#This Row],[Tier2 Description]]&amp;All_Data[[#This Row],[Order No]]</f>
        <v>SHIRTS1553729</v>
      </c>
    </row>
    <row r="1225" spans="1:15" x14ac:dyDescent="0.35">
      <c r="A1225">
        <v>202001</v>
      </c>
      <c r="B1225" t="str">
        <f>LEFT(All_Data[[#This Row],[Invoice (Year+Month)]],4)</f>
        <v>2020</v>
      </c>
      <c r="C1225" t="str">
        <f>RIGHT(All_Data[[#This Row],[Invoice (Year+Month)]],2)</f>
        <v>01</v>
      </c>
      <c r="D1225" t="s">
        <v>56</v>
      </c>
      <c r="E1225">
        <v>3014445</v>
      </c>
      <c r="F1225" t="s">
        <v>17</v>
      </c>
      <c r="G1225" t="s">
        <v>24</v>
      </c>
      <c r="H1225" t="s">
        <v>54</v>
      </c>
      <c r="I1225">
        <v>1553578</v>
      </c>
      <c r="J1225">
        <v>2</v>
      </c>
      <c r="K1225" s="1">
        <v>39.299999999999997</v>
      </c>
      <c r="L1225" s="1">
        <v>17.940000000000001</v>
      </c>
      <c r="M1225" s="1">
        <f>All_Data[[#This Row],[EUR Sales Amount]]-All_Data[[#This Row],[EUR Cost Amount]]</f>
        <v>21.359999999999996</v>
      </c>
      <c r="N1225">
        <f>IF(All_Data[[#This Row],[Order Line Quantity]]&lt;0,1,0)</f>
        <v>0</v>
      </c>
      <c r="O1225" s="1" t="str">
        <f>All_Data[[#This Row],[Tier2 Description]]&amp;All_Data[[#This Row],[Order No]]</f>
        <v>VESTS-BODYWARMERS1553578</v>
      </c>
    </row>
    <row r="1226" spans="1:15" x14ac:dyDescent="0.35">
      <c r="A1226">
        <v>202001</v>
      </c>
      <c r="B1226" t="str">
        <f>LEFT(All_Data[[#This Row],[Invoice (Year+Month)]],4)</f>
        <v>2020</v>
      </c>
      <c r="C1226" t="str">
        <f>RIGHT(All_Data[[#This Row],[Invoice (Year+Month)]],2)</f>
        <v>01</v>
      </c>
      <c r="D1226" t="s">
        <v>56</v>
      </c>
      <c r="E1226">
        <v>3014449</v>
      </c>
      <c r="F1226" t="s">
        <v>17</v>
      </c>
      <c r="G1226" t="s">
        <v>24</v>
      </c>
      <c r="H1226" t="s">
        <v>25</v>
      </c>
      <c r="I1226">
        <v>1553538</v>
      </c>
      <c r="J1226">
        <v>4</v>
      </c>
      <c r="K1226" s="1">
        <v>94.68</v>
      </c>
      <c r="L1226" s="1">
        <v>38.68</v>
      </c>
      <c r="M1226" s="1">
        <f>All_Data[[#This Row],[EUR Sales Amount]]-All_Data[[#This Row],[EUR Cost Amount]]</f>
        <v>56.000000000000007</v>
      </c>
      <c r="N1226">
        <f>IF(All_Data[[#This Row],[Order Line Quantity]]&lt;0,1,0)</f>
        <v>0</v>
      </c>
      <c r="O1226" s="1" t="str">
        <f>All_Data[[#This Row],[Tier2 Description]]&amp;All_Data[[#This Row],[Order No]]</f>
        <v>JACKETS1553538</v>
      </c>
    </row>
    <row r="1227" spans="1:15" x14ac:dyDescent="0.35">
      <c r="A1227">
        <v>202001</v>
      </c>
      <c r="B1227" t="str">
        <f>LEFT(All_Data[[#This Row],[Invoice (Year+Month)]],4)</f>
        <v>2020</v>
      </c>
      <c r="C1227" t="str">
        <f>RIGHT(All_Data[[#This Row],[Invoice (Year+Month)]],2)</f>
        <v>01</v>
      </c>
      <c r="D1227" t="s">
        <v>56</v>
      </c>
      <c r="E1227">
        <v>3014455</v>
      </c>
      <c r="F1227" t="s">
        <v>10</v>
      </c>
      <c r="G1227" t="s">
        <v>13</v>
      </c>
      <c r="H1227" t="s">
        <v>16</v>
      </c>
      <c r="I1227">
        <v>1553068</v>
      </c>
      <c r="J1227">
        <v>4000</v>
      </c>
      <c r="K1227" s="1">
        <v>520</v>
      </c>
      <c r="L1227" s="1">
        <v>263.26</v>
      </c>
      <c r="M1227" s="1">
        <f>All_Data[[#This Row],[EUR Sales Amount]]-All_Data[[#This Row],[EUR Cost Amount]]</f>
        <v>256.74</v>
      </c>
      <c r="N1227">
        <f>IF(All_Data[[#This Row],[Order Line Quantity]]&lt;0,1,0)</f>
        <v>0</v>
      </c>
      <c r="O1227" s="1" t="str">
        <f>All_Data[[#This Row],[Tier2 Description]]&amp;All_Data[[#This Row],[Order No]]</f>
        <v>WRITING1553068</v>
      </c>
    </row>
    <row r="1228" spans="1:15" x14ac:dyDescent="0.35">
      <c r="A1228">
        <v>202001</v>
      </c>
      <c r="B1228" t="str">
        <f>LEFT(All_Data[[#This Row],[Invoice (Year+Month)]],4)</f>
        <v>2020</v>
      </c>
      <c r="C1228" t="str">
        <f>RIGHT(All_Data[[#This Row],[Invoice (Year+Month)]],2)</f>
        <v>01</v>
      </c>
      <c r="D1228" t="s">
        <v>56</v>
      </c>
      <c r="E1228">
        <v>3014455</v>
      </c>
      <c r="F1228" t="s">
        <v>10</v>
      </c>
      <c r="G1228" t="s">
        <v>22</v>
      </c>
      <c r="H1228" t="s">
        <v>23</v>
      </c>
      <c r="I1228">
        <v>1553780</v>
      </c>
      <c r="J1228">
        <v>10</v>
      </c>
      <c r="K1228" s="1">
        <v>0</v>
      </c>
      <c r="L1228" s="1">
        <v>45.3</v>
      </c>
      <c r="M1228" s="1">
        <f>All_Data[[#This Row],[EUR Sales Amount]]-All_Data[[#This Row],[EUR Cost Amount]]</f>
        <v>-45.3</v>
      </c>
      <c r="N1228">
        <f>IF(All_Data[[#This Row],[Order Line Quantity]]&lt;0,1,0)</f>
        <v>0</v>
      </c>
      <c r="O1228" s="1" t="str">
        <f>All_Data[[#This Row],[Tier2 Description]]&amp;All_Data[[#This Row],[Order No]]</f>
        <v>CATALOGUES1553780</v>
      </c>
    </row>
    <row r="1229" spans="1:15" x14ac:dyDescent="0.35">
      <c r="A1229">
        <v>202001</v>
      </c>
      <c r="B1229" t="str">
        <f>LEFT(All_Data[[#This Row],[Invoice (Year+Month)]],4)</f>
        <v>2020</v>
      </c>
      <c r="C1229" t="str">
        <f>RIGHT(All_Data[[#This Row],[Invoice (Year+Month)]],2)</f>
        <v>01</v>
      </c>
      <c r="D1229" t="s">
        <v>56</v>
      </c>
      <c r="E1229">
        <v>3014457</v>
      </c>
      <c r="F1229" t="s">
        <v>17</v>
      </c>
      <c r="G1229" t="s">
        <v>13</v>
      </c>
      <c r="H1229" t="s">
        <v>37</v>
      </c>
      <c r="I1229">
        <v>1551756</v>
      </c>
      <c r="J1229">
        <v>500</v>
      </c>
      <c r="K1229" s="1">
        <v>225</v>
      </c>
      <c r="L1229" s="1">
        <v>200</v>
      </c>
      <c r="M1229" s="1">
        <f>All_Data[[#This Row],[EUR Sales Amount]]-All_Data[[#This Row],[EUR Cost Amount]]</f>
        <v>25</v>
      </c>
      <c r="N1229">
        <f>IF(All_Data[[#This Row],[Order Line Quantity]]&lt;0,1,0)</f>
        <v>0</v>
      </c>
      <c r="O1229" s="1" t="str">
        <f>All_Data[[#This Row],[Tier2 Description]]&amp;All_Data[[#This Row],[Order No]]</f>
        <v>GENERAL1551756</v>
      </c>
    </row>
    <row r="1230" spans="1:15" x14ac:dyDescent="0.35">
      <c r="A1230">
        <v>202001</v>
      </c>
      <c r="B1230" t="str">
        <f>LEFT(All_Data[[#This Row],[Invoice (Year+Month)]],4)</f>
        <v>2020</v>
      </c>
      <c r="C1230" t="str">
        <f>RIGHT(All_Data[[#This Row],[Invoice (Year+Month)]],2)</f>
        <v>01</v>
      </c>
      <c r="D1230" t="s">
        <v>56</v>
      </c>
      <c r="E1230">
        <v>3014457</v>
      </c>
      <c r="F1230" t="s">
        <v>17</v>
      </c>
      <c r="G1230" t="s">
        <v>13</v>
      </c>
      <c r="H1230" t="s">
        <v>15</v>
      </c>
      <c r="I1230">
        <v>1552709</v>
      </c>
      <c r="J1230">
        <v>-2</v>
      </c>
      <c r="K1230" s="1">
        <v>-18.52</v>
      </c>
      <c r="L1230" s="1">
        <v>-6.74</v>
      </c>
      <c r="M1230" s="1">
        <f>All_Data[[#This Row],[EUR Sales Amount]]-All_Data[[#This Row],[EUR Cost Amount]]</f>
        <v>-11.78</v>
      </c>
      <c r="N1230">
        <f>IF(All_Data[[#This Row],[Order Line Quantity]]&lt;0,1,0)</f>
        <v>1</v>
      </c>
      <c r="O1230" s="1" t="str">
        <f>All_Data[[#This Row],[Tier2 Description]]&amp;All_Data[[#This Row],[Order No]]</f>
        <v>UMBRELLAS1552709</v>
      </c>
    </row>
    <row r="1231" spans="1:15" x14ac:dyDescent="0.35">
      <c r="A1231">
        <v>202001</v>
      </c>
      <c r="B1231" t="str">
        <f>LEFT(All_Data[[#This Row],[Invoice (Year+Month)]],4)</f>
        <v>2020</v>
      </c>
      <c r="C1231" t="str">
        <f>RIGHT(All_Data[[#This Row],[Invoice (Year+Month)]],2)</f>
        <v>01</v>
      </c>
      <c r="D1231" t="s">
        <v>56</v>
      </c>
      <c r="E1231">
        <v>3014457</v>
      </c>
      <c r="F1231" t="s">
        <v>17</v>
      </c>
      <c r="G1231" t="s">
        <v>22</v>
      </c>
      <c r="H1231" t="s">
        <v>35</v>
      </c>
      <c r="I1231">
        <v>1552542</v>
      </c>
      <c r="J1231">
        <v>150</v>
      </c>
      <c r="K1231" s="1">
        <v>279</v>
      </c>
      <c r="L1231" s="1">
        <v>4.82</v>
      </c>
      <c r="M1231" s="1">
        <f>All_Data[[#This Row],[EUR Sales Amount]]-All_Data[[#This Row],[EUR Cost Amount]]</f>
        <v>274.18</v>
      </c>
      <c r="N1231">
        <f>IF(All_Data[[#This Row],[Order Line Quantity]]&lt;0,1,0)</f>
        <v>0</v>
      </c>
      <c r="O1231" s="1" t="str">
        <f>All_Data[[#This Row],[Tier2 Description]]&amp;All_Data[[#This Row],[Order No]]</f>
        <v>DECORATION CHARGES1552542</v>
      </c>
    </row>
    <row r="1232" spans="1:15" x14ac:dyDescent="0.35">
      <c r="A1232">
        <v>202001</v>
      </c>
      <c r="B1232" t="str">
        <f>LEFT(All_Data[[#This Row],[Invoice (Year+Month)]],4)</f>
        <v>2020</v>
      </c>
      <c r="C1232" t="str">
        <f>RIGHT(All_Data[[#This Row],[Invoice (Year+Month)]],2)</f>
        <v>01</v>
      </c>
      <c r="D1232" t="s">
        <v>56</v>
      </c>
      <c r="E1232">
        <v>3014457</v>
      </c>
      <c r="F1232" t="s">
        <v>17</v>
      </c>
      <c r="G1232" t="s">
        <v>22</v>
      </c>
      <c r="H1232" t="s">
        <v>35</v>
      </c>
      <c r="I1232">
        <v>1553023</v>
      </c>
      <c r="J1232">
        <v>22</v>
      </c>
      <c r="K1232" s="1">
        <v>209.96</v>
      </c>
      <c r="L1232" s="1">
        <v>44.76</v>
      </c>
      <c r="M1232" s="1">
        <f>All_Data[[#This Row],[EUR Sales Amount]]-All_Data[[#This Row],[EUR Cost Amount]]</f>
        <v>165.20000000000002</v>
      </c>
      <c r="N1232">
        <f>IF(All_Data[[#This Row],[Order Line Quantity]]&lt;0,1,0)</f>
        <v>0</v>
      </c>
      <c r="O1232" s="1" t="str">
        <f>All_Data[[#This Row],[Tier2 Description]]&amp;All_Data[[#This Row],[Order No]]</f>
        <v>DECORATION CHARGES1553023</v>
      </c>
    </row>
    <row r="1233" spans="1:15" x14ac:dyDescent="0.35">
      <c r="A1233">
        <v>202001</v>
      </c>
      <c r="B1233" t="str">
        <f>LEFT(All_Data[[#This Row],[Invoice (Year+Month)]],4)</f>
        <v>2020</v>
      </c>
      <c r="C1233" t="str">
        <f>RIGHT(All_Data[[#This Row],[Invoice (Year+Month)]],2)</f>
        <v>01</v>
      </c>
      <c r="D1233" t="s">
        <v>56</v>
      </c>
      <c r="E1233">
        <v>3014457</v>
      </c>
      <c r="F1233" t="s">
        <v>17</v>
      </c>
      <c r="G1233" t="s">
        <v>24</v>
      </c>
      <c r="H1233" t="s">
        <v>54</v>
      </c>
      <c r="I1233">
        <v>1552542</v>
      </c>
      <c r="J1233">
        <v>146</v>
      </c>
      <c r="K1233" s="1">
        <v>3102.5</v>
      </c>
      <c r="L1233" s="1">
        <v>1454.78</v>
      </c>
      <c r="M1233" s="1">
        <f>All_Data[[#This Row],[EUR Sales Amount]]-All_Data[[#This Row],[EUR Cost Amount]]</f>
        <v>1647.72</v>
      </c>
      <c r="N1233">
        <f>IF(All_Data[[#This Row],[Order Line Quantity]]&lt;0,1,0)</f>
        <v>0</v>
      </c>
      <c r="O1233" s="1" t="str">
        <f>All_Data[[#This Row],[Tier2 Description]]&amp;All_Data[[#This Row],[Order No]]</f>
        <v>VESTS-BODYWARMERS1552542</v>
      </c>
    </row>
    <row r="1234" spans="1:15" x14ac:dyDescent="0.35">
      <c r="A1234">
        <v>202001</v>
      </c>
      <c r="B1234" t="str">
        <f>LEFT(All_Data[[#This Row],[Invoice (Year+Month)]],4)</f>
        <v>2020</v>
      </c>
      <c r="C1234" t="str">
        <f>RIGHT(All_Data[[#This Row],[Invoice (Year+Month)]],2)</f>
        <v>01</v>
      </c>
      <c r="D1234" t="s">
        <v>56</v>
      </c>
      <c r="E1234">
        <v>3014457</v>
      </c>
      <c r="F1234" t="s">
        <v>17</v>
      </c>
      <c r="G1234" t="s">
        <v>24</v>
      </c>
      <c r="H1234" t="s">
        <v>54</v>
      </c>
      <c r="I1234">
        <v>1553023</v>
      </c>
      <c r="J1234">
        <v>14</v>
      </c>
      <c r="K1234" s="1">
        <v>329.7</v>
      </c>
      <c r="L1234" s="1">
        <v>137.06</v>
      </c>
      <c r="M1234" s="1">
        <f>All_Data[[#This Row],[EUR Sales Amount]]-All_Data[[#This Row],[EUR Cost Amount]]</f>
        <v>192.64</v>
      </c>
      <c r="N1234">
        <f>IF(All_Data[[#This Row],[Order Line Quantity]]&lt;0,1,0)</f>
        <v>0</v>
      </c>
      <c r="O1234" s="1" t="str">
        <f>All_Data[[#This Row],[Tier2 Description]]&amp;All_Data[[#This Row],[Order No]]</f>
        <v>VESTS-BODYWARMERS1553023</v>
      </c>
    </row>
    <row r="1235" spans="1:15" x14ac:dyDescent="0.35">
      <c r="A1235">
        <v>202001</v>
      </c>
      <c r="B1235" t="str">
        <f>LEFT(All_Data[[#This Row],[Invoice (Year+Month)]],4)</f>
        <v>2020</v>
      </c>
      <c r="C1235" t="str">
        <f>RIGHT(All_Data[[#This Row],[Invoice (Year+Month)]],2)</f>
        <v>01</v>
      </c>
      <c r="D1235" t="s">
        <v>56</v>
      </c>
      <c r="E1235">
        <v>3014457</v>
      </c>
      <c r="F1235" t="s">
        <v>17</v>
      </c>
      <c r="G1235" t="s">
        <v>29</v>
      </c>
      <c r="H1235" t="s">
        <v>52</v>
      </c>
      <c r="I1235">
        <v>1554975</v>
      </c>
      <c r="J1235">
        <v>4</v>
      </c>
      <c r="K1235" s="1">
        <v>46.42</v>
      </c>
      <c r="L1235" s="1">
        <v>36.26</v>
      </c>
      <c r="M1235" s="1">
        <f>All_Data[[#This Row],[EUR Sales Amount]]-All_Data[[#This Row],[EUR Cost Amount]]</f>
        <v>10.160000000000004</v>
      </c>
      <c r="N1235">
        <f>IF(All_Data[[#This Row],[Order Line Quantity]]&lt;0,1,0)</f>
        <v>0</v>
      </c>
      <c r="O1235" s="1" t="str">
        <f>All_Data[[#This Row],[Tier2 Description]]&amp;All_Data[[#This Row],[Order No]]</f>
        <v>GENERAL TECH1554975</v>
      </c>
    </row>
    <row r="1236" spans="1:15" x14ac:dyDescent="0.35">
      <c r="A1236">
        <v>202001</v>
      </c>
      <c r="B1236" t="str">
        <f>LEFT(All_Data[[#This Row],[Invoice (Year+Month)]],4)</f>
        <v>2020</v>
      </c>
      <c r="C1236" t="str">
        <f>RIGHT(All_Data[[#This Row],[Invoice (Year+Month)]],2)</f>
        <v>01</v>
      </c>
      <c r="D1236" t="s">
        <v>56</v>
      </c>
      <c r="E1236">
        <v>3014464</v>
      </c>
      <c r="F1236" t="s">
        <v>17</v>
      </c>
      <c r="G1236" t="s">
        <v>11</v>
      </c>
      <c r="H1236" t="s">
        <v>38</v>
      </c>
      <c r="I1236">
        <v>1554650</v>
      </c>
      <c r="J1236">
        <v>2</v>
      </c>
      <c r="K1236" s="1">
        <v>32.979999999999997</v>
      </c>
      <c r="L1236" s="1">
        <v>12.72</v>
      </c>
      <c r="M1236" s="1">
        <f>All_Data[[#This Row],[EUR Sales Amount]]-All_Data[[#This Row],[EUR Cost Amount]]</f>
        <v>20.259999999999998</v>
      </c>
      <c r="N1236">
        <f>IF(All_Data[[#This Row],[Order Line Quantity]]&lt;0,1,0)</f>
        <v>0</v>
      </c>
      <c r="O1236" s="1" t="str">
        <f>All_Data[[#This Row],[Tier2 Description]]&amp;All_Data[[#This Row],[Order No]]</f>
        <v>BACKPACKS1554650</v>
      </c>
    </row>
    <row r="1237" spans="1:15" x14ac:dyDescent="0.35">
      <c r="A1237">
        <v>202001</v>
      </c>
      <c r="B1237" t="str">
        <f>LEFT(All_Data[[#This Row],[Invoice (Year+Month)]],4)</f>
        <v>2020</v>
      </c>
      <c r="C1237" t="str">
        <f>RIGHT(All_Data[[#This Row],[Invoice (Year+Month)]],2)</f>
        <v>01</v>
      </c>
      <c r="D1237" t="s">
        <v>56</v>
      </c>
      <c r="E1237">
        <v>3014464</v>
      </c>
      <c r="F1237" t="s">
        <v>17</v>
      </c>
      <c r="G1237" t="s">
        <v>11</v>
      </c>
      <c r="H1237" t="s">
        <v>46</v>
      </c>
      <c r="I1237">
        <v>1552559</v>
      </c>
      <c r="J1237">
        <v>6</v>
      </c>
      <c r="K1237" s="1">
        <v>202.44</v>
      </c>
      <c r="L1237" s="1">
        <v>59.66</v>
      </c>
      <c r="M1237" s="1">
        <f>All_Data[[#This Row],[EUR Sales Amount]]-All_Data[[#This Row],[EUR Cost Amount]]</f>
        <v>142.78</v>
      </c>
      <c r="N1237">
        <f>IF(All_Data[[#This Row],[Order Line Quantity]]&lt;0,1,0)</f>
        <v>0</v>
      </c>
      <c r="O1237" s="1" t="str">
        <f>All_Data[[#This Row],[Tier2 Description]]&amp;All_Data[[#This Row],[Order No]]</f>
        <v>DUFFELS1552559</v>
      </c>
    </row>
    <row r="1238" spans="1:15" x14ac:dyDescent="0.35">
      <c r="A1238">
        <v>202001</v>
      </c>
      <c r="B1238" t="str">
        <f>LEFT(All_Data[[#This Row],[Invoice (Year+Month)]],4)</f>
        <v>2020</v>
      </c>
      <c r="C1238" t="str">
        <f>RIGHT(All_Data[[#This Row],[Invoice (Year+Month)]],2)</f>
        <v>01</v>
      </c>
      <c r="D1238" t="s">
        <v>56</v>
      </c>
      <c r="E1238">
        <v>3014464</v>
      </c>
      <c r="F1238" t="s">
        <v>17</v>
      </c>
      <c r="G1238" t="s">
        <v>32</v>
      </c>
      <c r="H1238" t="s">
        <v>51</v>
      </c>
      <c r="I1238">
        <v>1553016</v>
      </c>
      <c r="J1238">
        <v>70</v>
      </c>
      <c r="K1238" s="1">
        <v>545.29999999999995</v>
      </c>
      <c r="L1238" s="1">
        <v>253.22</v>
      </c>
      <c r="M1238" s="1">
        <f>All_Data[[#This Row],[EUR Sales Amount]]-All_Data[[#This Row],[EUR Cost Amount]]</f>
        <v>292.07999999999993</v>
      </c>
      <c r="N1238">
        <f>IF(All_Data[[#This Row],[Order Line Quantity]]&lt;0,1,0)</f>
        <v>0</v>
      </c>
      <c r="O1238" s="1" t="str">
        <f>All_Data[[#This Row],[Tier2 Description]]&amp;All_Data[[#This Row],[Order No]]</f>
        <v>MUGS &amp; TUMBLERS1553016</v>
      </c>
    </row>
    <row r="1239" spans="1:15" x14ac:dyDescent="0.35">
      <c r="A1239">
        <v>202001</v>
      </c>
      <c r="B1239" t="str">
        <f>LEFT(All_Data[[#This Row],[Invoice (Year+Month)]],4)</f>
        <v>2020</v>
      </c>
      <c r="C1239" t="str">
        <f>RIGHT(All_Data[[#This Row],[Invoice (Year+Month)]],2)</f>
        <v>01</v>
      </c>
      <c r="D1239" t="s">
        <v>56</v>
      </c>
      <c r="E1239">
        <v>3014464</v>
      </c>
      <c r="F1239" t="s">
        <v>17</v>
      </c>
      <c r="G1239" t="s">
        <v>32</v>
      </c>
      <c r="H1239" t="s">
        <v>33</v>
      </c>
      <c r="I1239">
        <v>1554165</v>
      </c>
      <c r="J1239">
        <v>82</v>
      </c>
      <c r="K1239" s="1">
        <v>450.18</v>
      </c>
      <c r="L1239" s="1">
        <v>200.84</v>
      </c>
      <c r="M1239" s="1">
        <f>All_Data[[#This Row],[EUR Sales Amount]]-All_Data[[#This Row],[EUR Cost Amount]]</f>
        <v>249.34</v>
      </c>
      <c r="N1239">
        <f>IF(All_Data[[#This Row],[Order Line Quantity]]&lt;0,1,0)</f>
        <v>0</v>
      </c>
      <c r="O1239" s="1" t="str">
        <f>All_Data[[#This Row],[Tier2 Description]]&amp;All_Data[[#This Row],[Order No]]</f>
        <v>SPORT BOTTLES1554165</v>
      </c>
    </row>
    <row r="1240" spans="1:15" x14ac:dyDescent="0.35">
      <c r="A1240">
        <v>202001</v>
      </c>
      <c r="B1240" t="str">
        <f>LEFT(All_Data[[#This Row],[Invoice (Year+Month)]],4)</f>
        <v>2020</v>
      </c>
      <c r="C1240" t="str">
        <f>RIGHT(All_Data[[#This Row],[Invoice (Year+Month)]],2)</f>
        <v>01</v>
      </c>
      <c r="D1240" t="s">
        <v>56</v>
      </c>
      <c r="E1240">
        <v>3014464</v>
      </c>
      <c r="F1240" t="s">
        <v>17</v>
      </c>
      <c r="G1240" t="s">
        <v>32</v>
      </c>
      <c r="H1240" t="s">
        <v>33</v>
      </c>
      <c r="I1240">
        <v>1554181</v>
      </c>
      <c r="J1240">
        <v>2</v>
      </c>
      <c r="K1240" s="1">
        <v>15.98</v>
      </c>
      <c r="L1240" s="1">
        <v>6.38</v>
      </c>
      <c r="M1240" s="1">
        <f>All_Data[[#This Row],[EUR Sales Amount]]-All_Data[[#This Row],[EUR Cost Amount]]</f>
        <v>9.6000000000000014</v>
      </c>
      <c r="N1240">
        <f>IF(All_Data[[#This Row],[Order Line Quantity]]&lt;0,1,0)</f>
        <v>0</v>
      </c>
      <c r="O1240" s="1" t="str">
        <f>All_Data[[#This Row],[Tier2 Description]]&amp;All_Data[[#This Row],[Order No]]</f>
        <v>SPORT BOTTLES1554181</v>
      </c>
    </row>
    <row r="1241" spans="1:15" x14ac:dyDescent="0.35">
      <c r="A1241">
        <v>202001</v>
      </c>
      <c r="B1241" t="str">
        <f>LEFT(All_Data[[#This Row],[Invoice (Year+Month)]],4)</f>
        <v>2020</v>
      </c>
      <c r="C1241" t="str">
        <f>RIGHT(All_Data[[#This Row],[Invoice (Year+Month)]],2)</f>
        <v>01</v>
      </c>
      <c r="D1241" t="s">
        <v>56</v>
      </c>
      <c r="E1241">
        <v>3014464</v>
      </c>
      <c r="F1241" t="s">
        <v>17</v>
      </c>
      <c r="G1241" t="s">
        <v>32</v>
      </c>
      <c r="H1241" t="s">
        <v>33</v>
      </c>
      <c r="I1241">
        <v>1554506</v>
      </c>
      <c r="J1241">
        <v>2</v>
      </c>
      <c r="K1241" s="1">
        <v>10.98</v>
      </c>
      <c r="L1241" s="1">
        <v>4.9000000000000004</v>
      </c>
      <c r="M1241" s="1">
        <f>All_Data[[#This Row],[EUR Sales Amount]]-All_Data[[#This Row],[EUR Cost Amount]]</f>
        <v>6.08</v>
      </c>
      <c r="N1241">
        <f>IF(All_Data[[#This Row],[Order Line Quantity]]&lt;0,1,0)</f>
        <v>0</v>
      </c>
      <c r="O1241" s="1" t="str">
        <f>All_Data[[#This Row],[Tier2 Description]]&amp;All_Data[[#This Row],[Order No]]</f>
        <v>SPORT BOTTLES1554506</v>
      </c>
    </row>
    <row r="1242" spans="1:15" x14ac:dyDescent="0.35">
      <c r="A1242">
        <v>202001</v>
      </c>
      <c r="B1242" t="str">
        <f>LEFT(All_Data[[#This Row],[Invoice (Year+Month)]],4)</f>
        <v>2020</v>
      </c>
      <c r="C1242" t="str">
        <f>RIGHT(All_Data[[#This Row],[Invoice (Year+Month)]],2)</f>
        <v>01</v>
      </c>
      <c r="D1242" t="s">
        <v>56</v>
      </c>
      <c r="E1242">
        <v>3014464</v>
      </c>
      <c r="F1242" t="s">
        <v>17</v>
      </c>
      <c r="G1242" t="s">
        <v>32</v>
      </c>
      <c r="H1242" t="s">
        <v>33</v>
      </c>
      <c r="I1242">
        <v>1555128</v>
      </c>
      <c r="J1242">
        <v>2</v>
      </c>
      <c r="K1242" s="1">
        <v>15.98</v>
      </c>
      <c r="L1242" s="1">
        <v>6.6</v>
      </c>
      <c r="M1242" s="1">
        <f>All_Data[[#This Row],[EUR Sales Amount]]-All_Data[[#This Row],[EUR Cost Amount]]</f>
        <v>9.3800000000000008</v>
      </c>
      <c r="N1242">
        <f>IF(All_Data[[#This Row],[Order Line Quantity]]&lt;0,1,0)</f>
        <v>0</v>
      </c>
      <c r="O1242" s="1" t="str">
        <f>All_Data[[#This Row],[Tier2 Description]]&amp;All_Data[[#This Row],[Order No]]</f>
        <v>SPORT BOTTLES1555128</v>
      </c>
    </row>
    <row r="1243" spans="1:15" x14ac:dyDescent="0.35">
      <c r="A1243">
        <v>202001</v>
      </c>
      <c r="B1243" t="str">
        <f>LEFT(All_Data[[#This Row],[Invoice (Year+Month)]],4)</f>
        <v>2020</v>
      </c>
      <c r="C1243" t="str">
        <f>RIGHT(All_Data[[#This Row],[Invoice (Year+Month)]],2)</f>
        <v>01</v>
      </c>
      <c r="D1243" t="s">
        <v>56</v>
      </c>
      <c r="E1243">
        <v>3014464</v>
      </c>
      <c r="F1243" t="s">
        <v>17</v>
      </c>
      <c r="G1243" t="s">
        <v>13</v>
      </c>
      <c r="H1243" t="s">
        <v>37</v>
      </c>
      <c r="I1243">
        <v>1554495</v>
      </c>
      <c r="J1243">
        <v>1100</v>
      </c>
      <c r="K1243" s="1">
        <v>286</v>
      </c>
      <c r="L1243" s="1">
        <v>275</v>
      </c>
      <c r="M1243" s="1">
        <f>All_Data[[#This Row],[EUR Sales Amount]]-All_Data[[#This Row],[EUR Cost Amount]]</f>
        <v>11</v>
      </c>
      <c r="N1243">
        <f>IF(All_Data[[#This Row],[Order Line Quantity]]&lt;0,1,0)</f>
        <v>0</v>
      </c>
      <c r="O1243" s="1" t="str">
        <f>All_Data[[#This Row],[Tier2 Description]]&amp;All_Data[[#This Row],[Order No]]</f>
        <v>GENERAL1554495</v>
      </c>
    </row>
    <row r="1244" spans="1:15" x14ac:dyDescent="0.35">
      <c r="A1244">
        <v>202001</v>
      </c>
      <c r="B1244" t="str">
        <f>LEFT(All_Data[[#This Row],[Invoice (Year+Month)]],4)</f>
        <v>2020</v>
      </c>
      <c r="C1244" t="str">
        <f>RIGHT(All_Data[[#This Row],[Invoice (Year+Month)]],2)</f>
        <v>01</v>
      </c>
      <c r="D1244" t="s">
        <v>56</v>
      </c>
      <c r="E1244">
        <v>3014464</v>
      </c>
      <c r="F1244" t="s">
        <v>17</v>
      </c>
      <c r="G1244" t="s">
        <v>13</v>
      </c>
      <c r="H1244" t="s">
        <v>15</v>
      </c>
      <c r="I1244">
        <v>1554065</v>
      </c>
      <c r="J1244">
        <v>4</v>
      </c>
      <c r="K1244" s="1">
        <v>33.659999999999997</v>
      </c>
      <c r="L1244" s="1">
        <v>13.04</v>
      </c>
      <c r="M1244" s="1">
        <f>All_Data[[#This Row],[EUR Sales Amount]]-All_Data[[#This Row],[EUR Cost Amount]]</f>
        <v>20.619999999999997</v>
      </c>
      <c r="N1244">
        <f>IF(All_Data[[#This Row],[Order Line Quantity]]&lt;0,1,0)</f>
        <v>0</v>
      </c>
      <c r="O1244" s="1" t="str">
        <f>All_Data[[#This Row],[Tier2 Description]]&amp;All_Data[[#This Row],[Order No]]</f>
        <v>UMBRELLAS1554065</v>
      </c>
    </row>
    <row r="1245" spans="1:15" x14ac:dyDescent="0.35">
      <c r="A1245">
        <v>202001</v>
      </c>
      <c r="B1245" t="str">
        <f>LEFT(All_Data[[#This Row],[Invoice (Year+Month)]],4)</f>
        <v>2020</v>
      </c>
      <c r="C1245" t="str">
        <f>RIGHT(All_Data[[#This Row],[Invoice (Year+Month)]],2)</f>
        <v>01</v>
      </c>
      <c r="D1245" t="s">
        <v>56</v>
      </c>
      <c r="E1245">
        <v>3014464</v>
      </c>
      <c r="F1245" t="s">
        <v>17</v>
      </c>
      <c r="G1245" t="s">
        <v>13</v>
      </c>
      <c r="H1245" t="s">
        <v>15</v>
      </c>
      <c r="I1245">
        <v>1554817</v>
      </c>
      <c r="J1245">
        <v>160</v>
      </c>
      <c r="K1245" s="1">
        <v>1118.4000000000001</v>
      </c>
      <c r="L1245" s="1">
        <v>351.78</v>
      </c>
      <c r="M1245" s="1">
        <f>All_Data[[#This Row],[EUR Sales Amount]]-All_Data[[#This Row],[EUR Cost Amount]]</f>
        <v>766.62000000000012</v>
      </c>
      <c r="N1245">
        <f>IF(All_Data[[#This Row],[Order Line Quantity]]&lt;0,1,0)</f>
        <v>0</v>
      </c>
      <c r="O1245" s="1" t="str">
        <f>All_Data[[#This Row],[Tier2 Description]]&amp;All_Data[[#This Row],[Order No]]</f>
        <v>UMBRELLAS1554817</v>
      </c>
    </row>
    <row r="1246" spans="1:15" x14ac:dyDescent="0.35">
      <c r="A1246">
        <v>202001</v>
      </c>
      <c r="B1246" t="str">
        <f>LEFT(All_Data[[#This Row],[Invoice (Year+Month)]],4)</f>
        <v>2020</v>
      </c>
      <c r="C1246" t="str">
        <f>RIGHT(All_Data[[#This Row],[Invoice (Year+Month)]],2)</f>
        <v>01</v>
      </c>
      <c r="D1246" t="s">
        <v>56</v>
      </c>
      <c r="E1246">
        <v>3014464</v>
      </c>
      <c r="F1246" t="s">
        <v>17</v>
      </c>
      <c r="G1246" t="s">
        <v>22</v>
      </c>
      <c r="H1246" t="s">
        <v>35</v>
      </c>
      <c r="I1246">
        <v>1553016</v>
      </c>
      <c r="J1246">
        <v>74</v>
      </c>
      <c r="K1246" s="1">
        <v>114.1</v>
      </c>
      <c r="L1246" s="1">
        <v>36.880000000000003</v>
      </c>
      <c r="M1246" s="1">
        <f>All_Data[[#This Row],[EUR Sales Amount]]-All_Data[[#This Row],[EUR Cost Amount]]</f>
        <v>77.22</v>
      </c>
      <c r="N1246">
        <f>IF(All_Data[[#This Row],[Order Line Quantity]]&lt;0,1,0)</f>
        <v>0</v>
      </c>
      <c r="O1246" s="1" t="str">
        <f>All_Data[[#This Row],[Tier2 Description]]&amp;All_Data[[#This Row],[Order No]]</f>
        <v>DECORATION CHARGES1553016</v>
      </c>
    </row>
    <row r="1247" spans="1:15" x14ac:dyDescent="0.35">
      <c r="A1247">
        <v>202001</v>
      </c>
      <c r="B1247" t="str">
        <f>LEFT(All_Data[[#This Row],[Invoice (Year+Month)]],4)</f>
        <v>2020</v>
      </c>
      <c r="C1247" t="str">
        <f>RIGHT(All_Data[[#This Row],[Invoice (Year+Month)]],2)</f>
        <v>01</v>
      </c>
      <c r="D1247" t="s">
        <v>56</v>
      </c>
      <c r="E1247">
        <v>3014464</v>
      </c>
      <c r="F1247" t="s">
        <v>17</v>
      </c>
      <c r="G1247" t="s">
        <v>29</v>
      </c>
      <c r="H1247" t="s">
        <v>30</v>
      </c>
      <c r="I1247">
        <v>1554577</v>
      </c>
      <c r="J1247">
        <v>2</v>
      </c>
      <c r="K1247" s="1">
        <v>19.98</v>
      </c>
      <c r="L1247" s="1">
        <v>43.62</v>
      </c>
      <c r="M1247" s="1">
        <f>All_Data[[#This Row],[EUR Sales Amount]]-All_Data[[#This Row],[EUR Cost Amount]]</f>
        <v>-23.639999999999997</v>
      </c>
      <c r="N1247">
        <f>IF(All_Data[[#This Row],[Order Line Quantity]]&lt;0,1,0)</f>
        <v>0</v>
      </c>
      <c r="O1247" s="1" t="str">
        <f>All_Data[[#This Row],[Tier2 Description]]&amp;All_Data[[#This Row],[Order No]]</f>
        <v>AUDIO1554577</v>
      </c>
    </row>
    <row r="1248" spans="1:15" x14ac:dyDescent="0.35">
      <c r="A1248">
        <v>202001</v>
      </c>
      <c r="B1248" t="str">
        <f>LEFT(All_Data[[#This Row],[Invoice (Year+Month)]],4)</f>
        <v>2020</v>
      </c>
      <c r="C1248" t="str">
        <f>RIGHT(All_Data[[#This Row],[Invoice (Year+Month)]],2)</f>
        <v>01</v>
      </c>
      <c r="D1248" t="s">
        <v>56</v>
      </c>
      <c r="E1248">
        <v>3014468</v>
      </c>
      <c r="F1248" t="s">
        <v>10</v>
      </c>
      <c r="G1248" t="s">
        <v>18</v>
      </c>
      <c r="H1248" t="s">
        <v>21</v>
      </c>
      <c r="I1248">
        <v>1553968</v>
      </c>
      <c r="J1248">
        <v>30</v>
      </c>
      <c r="K1248" s="1">
        <v>132.30000000000001</v>
      </c>
      <c r="L1248" s="1">
        <v>60.44</v>
      </c>
      <c r="M1248" s="1">
        <f>All_Data[[#This Row],[EUR Sales Amount]]-All_Data[[#This Row],[EUR Cost Amount]]</f>
        <v>71.860000000000014</v>
      </c>
      <c r="N1248">
        <f>IF(All_Data[[#This Row],[Order Line Quantity]]&lt;0,1,0)</f>
        <v>0</v>
      </c>
      <c r="O1248" s="1" t="str">
        <f>All_Data[[#This Row],[Tier2 Description]]&amp;All_Data[[#This Row],[Order No]]</f>
        <v>T-SHIRTS &amp; ACTIVE TOPS1553968</v>
      </c>
    </row>
    <row r="1249" spans="1:15" x14ac:dyDescent="0.35">
      <c r="A1249">
        <v>202001</v>
      </c>
      <c r="B1249" t="str">
        <f>LEFT(All_Data[[#This Row],[Invoice (Year+Month)]],4)</f>
        <v>2020</v>
      </c>
      <c r="C1249" t="str">
        <f>RIGHT(All_Data[[#This Row],[Invoice (Year+Month)]],2)</f>
        <v>01</v>
      </c>
      <c r="D1249" t="s">
        <v>56</v>
      </c>
      <c r="E1249">
        <v>3014469</v>
      </c>
      <c r="F1249" t="s">
        <v>17</v>
      </c>
      <c r="G1249" t="s">
        <v>13</v>
      </c>
      <c r="H1249" t="s">
        <v>16</v>
      </c>
      <c r="I1249">
        <v>1552717</v>
      </c>
      <c r="J1249">
        <v>100</v>
      </c>
      <c r="K1249" s="1">
        <v>880</v>
      </c>
      <c r="L1249" s="1">
        <v>449.16</v>
      </c>
      <c r="M1249" s="1">
        <f>All_Data[[#This Row],[EUR Sales Amount]]-All_Data[[#This Row],[EUR Cost Amount]]</f>
        <v>430.84</v>
      </c>
      <c r="N1249">
        <f>IF(All_Data[[#This Row],[Order Line Quantity]]&lt;0,1,0)</f>
        <v>0</v>
      </c>
      <c r="O1249" s="1" t="str">
        <f>All_Data[[#This Row],[Tier2 Description]]&amp;All_Data[[#This Row],[Order No]]</f>
        <v>WRITING1552717</v>
      </c>
    </row>
    <row r="1250" spans="1:15" x14ac:dyDescent="0.35">
      <c r="A1250">
        <v>202001</v>
      </c>
      <c r="B1250" t="str">
        <f>LEFT(All_Data[[#This Row],[Invoice (Year+Month)]],4)</f>
        <v>2020</v>
      </c>
      <c r="C1250" t="str">
        <f>RIGHT(All_Data[[#This Row],[Invoice (Year+Month)]],2)</f>
        <v>01</v>
      </c>
      <c r="D1250" t="s">
        <v>56</v>
      </c>
      <c r="E1250">
        <v>3014469</v>
      </c>
      <c r="F1250" t="s">
        <v>17</v>
      </c>
      <c r="G1250" t="s">
        <v>22</v>
      </c>
      <c r="H1250" t="s">
        <v>35</v>
      </c>
      <c r="I1250">
        <v>1552717</v>
      </c>
      <c r="J1250">
        <v>102</v>
      </c>
      <c r="K1250" s="1">
        <v>62</v>
      </c>
      <c r="L1250" s="1">
        <v>18.88</v>
      </c>
      <c r="M1250" s="1">
        <f>All_Data[[#This Row],[EUR Sales Amount]]-All_Data[[#This Row],[EUR Cost Amount]]</f>
        <v>43.120000000000005</v>
      </c>
      <c r="N1250">
        <f>IF(All_Data[[#This Row],[Order Line Quantity]]&lt;0,1,0)</f>
        <v>0</v>
      </c>
      <c r="O1250" s="1" t="str">
        <f>All_Data[[#This Row],[Tier2 Description]]&amp;All_Data[[#This Row],[Order No]]</f>
        <v>DECORATION CHARGES1552717</v>
      </c>
    </row>
    <row r="1251" spans="1:15" x14ac:dyDescent="0.35">
      <c r="A1251">
        <v>202001</v>
      </c>
      <c r="B1251" t="str">
        <f>LEFT(All_Data[[#This Row],[Invoice (Year+Month)]],4)</f>
        <v>2020</v>
      </c>
      <c r="C1251" t="str">
        <f>RIGHT(All_Data[[#This Row],[Invoice (Year+Month)]],2)</f>
        <v>01</v>
      </c>
      <c r="D1251" t="s">
        <v>56</v>
      </c>
      <c r="E1251">
        <v>3014469</v>
      </c>
      <c r="F1251" t="s">
        <v>17</v>
      </c>
      <c r="G1251" t="s">
        <v>24</v>
      </c>
      <c r="H1251" t="s">
        <v>25</v>
      </c>
      <c r="I1251">
        <v>1553287</v>
      </c>
      <c r="J1251">
        <v>2</v>
      </c>
      <c r="K1251" s="1">
        <v>29.98</v>
      </c>
      <c r="L1251" s="1">
        <v>12.34</v>
      </c>
      <c r="M1251" s="1">
        <f>All_Data[[#This Row],[EUR Sales Amount]]-All_Data[[#This Row],[EUR Cost Amount]]</f>
        <v>17.64</v>
      </c>
      <c r="N1251">
        <f>IF(All_Data[[#This Row],[Order Line Quantity]]&lt;0,1,0)</f>
        <v>0</v>
      </c>
      <c r="O1251" s="1" t="str">
        <f>All_Data[[#This Row],[Tier2 Description]]&amp;All_Data[[#This Row],[Order No]]</f>
        <v>JACKETS1553287</v>
      </c>
    </row>
    <row r="1252" spans="1:15" x14ac:dyDescent="0.35">
      <c r="A1252">
        <v>202001</v>
      </c>
      <c r="B1252" t="str">
        <f>LEFT(All_Data[[#This Row],[Invoice (Year+Month)]],4)</f>
        <v>2020</v>
      </c>
      <c r="C1252" t="str">
        <f>RIGHT(All_Data[[#This Row],[Invoice (Year+Month)]],2)</f>
        <v>01</v>
      </c>
      <c r="D1252" t="s">
        <v>56</v>
      </c>
      <c r="E1252">
        <v>3014472</v>
      </c>
      <c r="F1252" t="s">
        <v>10</v>
      </c>
      <c r="G1252" t="s">
        <v>48</v>
      </c>
      <c r="H1252" t="s">
        <v>48</v>
      </c>
      <c r="I1252">
        <v>1554190</v>
      </c>
      <c r="J1252">
        <v>1002</v>
      </c>
      <c r="K1252" s="1">
        <v>2014.02</v>
      </c>
      <c r="L1252" s="1">
        <v>956.44</v>
      </c>
      <c r="M1252" s="1">
        <f>All_Data[[#This Row],[EUR Sales Amount]]-All_Data[[#This Row],[EUR Cost Amount]]</f>
        <v>1057.58</v>
      </c>
      <c r="N1252">
        <f>IF(All_Data[[#This Row],[Order Line Quantity]]&lt;0,1,0)</f>
        <v>0</v>
      </c>
      <c r="O1252" s="1" t="str">
        <f>All_Data[[#This Row],[Tier2 Description]]&amp;All_Data[[#This Row],[Order No]]</f>
        <v>HEADWEAR1554190</v>
      </c>
    </row>
    <row r="1253" spans="1:15" x14ac:dyDescent="0.35">
      <c r="A1253">
        <v>202001</v>
      </c>
      <c r="B1253" t="str">
        <f>LEFT(All_Data[[#This Row],[Invoice (Year+Month)]],4)</f>
        <v>2020</v>
      </c>
      <c r="C1253" t="str">
        <f>RIGHT(All_Data[[#This Row],[Invoice (Year+Month)]],2)</f>
        <v>01</v>
      </c>
      <c r="D1253" t="s">
        <v>56</v>
      </c>
      <c r="E1253">
        <v>3014474</v>
      </c>
      <c r="F1253" t="s">
        <v>10</v>
      </c>
      <c r="G1253" t="s">
        <v>11</v>
      </c>
      <c r="H1253" t="s">
        <v>40</v>
      </c>
      <c r="I1253">
        <v>1553400</v>
      </c>
      <c r="J1253">
        <v>200</v>
      </c>
      <c r="K1253" s="1">
        <v>62</v>
      </c>
      <c r="L1253" s="1">
        <v>21.36</v>
      </c>
      <c r="M1253" s="1">
        <f>All_Data[[#This Row],[EUR Sales Amount]]-All_Data[[#This Row],[EUR Cost Amount]]</f>
        <v>40.64</v>
      </c>
      <c r="N1253">
        <f>IF(All_Data[[#This Row],[Order Line Quantity]]&lt;0,1,0)</f>
        <v>0</v>
      </c>
      <c r="O1253" s="1" t="str">
        <f>All_Data[[#This Row],[Tier2 Description]]&amp;All_Data[[#This Row],[Order No]]</f>
        <v>TOTES1553400</v>
      </c>
    </row>
    <row r="1254" spans="1:15" x14ac:dyDescent="0.35">
      <c r="A1254">
        <v>202001</v>
      </c>
      <c r="B1254" t="str">
        <f>LEFT(All_Data[[#This Row],[Invoice (Year+Month)]],4)</f>
        <v>2020</v>
      </c>
      <c r="C1254" t="str">
        <f>RIGHT(All_Data[[#This Row],[Invoice (Year+Month)]],2)</f>
        <v>01</v>
      </c>
      <c r="D1254" t="s">
        <v>56</v>
      </c>
      <c r="E1254">
        <v>3014474</v>
      </c>
      <c r="F1254" t="s">
        <v>10</v>
      </c>
      <c r="G1254" t="s">
        <v>32</v>
      </c>
      <c r="H1254" t="s">
        <v>51</v>
      </c>
      <c r="I1254">
        <v>1554258</v>
      </c>
      <c r="J1254">
        <v>2</v>
      </c>
      <c r="K1254" s="1">
        <v>3.48</v>
      </c>
      <c r="L1254" s="1">
        <v>1.7</v>
      </c>
      <c r="M1254" s="1">
        <f>All_Data[[#This Row],[EUR Sales Amount]]-All_Data[[#This Row],[EUR Cost Amount]]</f>
        <v>1.78</v>
      </c>
      <c r="N1254">
        <f>IF(All_Data[[#This Row],[Order Line Quantity]]&lt;0,1,0)</f>
        <v>0</v>
      </c>
      <c r="O1254" s="1" t="str">
        <f>All_Data[[#This Row],[Tier2 Description]]&amp;All_Data[[#This Row],[Order No]]</f>
        <v>MUGS &amp; TUMBLERS1554258</v>
      </c>
    </row>
    <row r="1255" spans="1:15" x14ac:dyDescent="0.35">
      <c r="A1255">
        <v>202001</v>
      </c>
      <c r="B1255" t="str">
        <f>LEFT(All_Data[[#This Row],[Invoice (Year+Month)]],4)</f>
        <v>2020</v>
      </c>
      <c r="C1255" t="str">
        <f>RIGHT(All_Data[[#This Row],[Invoice (Year+Month)]],2)</f>
        <v>01</v>
      </c>
      <c r="D1255" t="s">
        <v>56</v>
      </c>
      <c r="E1255">
        <v>3014474</v>
      </c>
      <c r="F1255" t="s">
        <v>10</v>
      </c>
      <c r="G1255" t="s">
        <v>32</v>
      </c>
      <c r="H1255" t="s">
        <v>33</v>
      </c>
      <c r="I1255">
        <v>1553012</v>
      </c>
      <c r="J1255">
        <v>20</v>
      </c>
      <c r="K1255" s="1">
        <v>198.2</v>
      </c>
      <c r="L1255" s="1">
        <v>85.52</v>
      </c>
      <c r="M1255" s="1">
        <f>All_Data[[#This Row],[EUR Sales Amount]]-All_Data[[#This Row],[EUR Cost Amount]]</f>
        <v>112.67999999999999</v>
      </c>
      <c r="N1255">
        <f>IF(All_Data[[#This Row],[Order Line Quantity]]&lt;0,1,0)</f>
        <v>0</v>
      </c>
      <c r="O1255" s="1" t="str">
        <f>All_Data[[#This Row],[Tier2 Description]]&amp;All_Data[[#This Row],[Order No]]</f>
        <v>SPORT BOTTLES1553012</v>
      </c>
    </row>
    <row r="1256" spans="1:15" x14ac:dyDescent="0.35">
      <c r="A1256">
        <v>202001</v>
      </c>
      <c r="B1256" t="str">
        <f>LEFT(All_Data[[#This Row],[Invoice (Year+Month)]],4)</f>
        <v>2020</v>
      </c>
      <c r="C1256" t="str">
        <f>RIGHT(All_Data[[#This Row],[Invoice (Year+Month)]],2)</f>
        <v>01</v>
      </c>
      <c r="D1256" t="s">
        <v>56</v>
      </c>
      <c r="E1256">
        <v>3014474</v>
      </c>
      <c r="F1256" t="s">
        <v>10</v>
      </c>
      <c r="G1256" t="s">
        <v>32</v>
      </c>
      <c r="H1256" t="s">
        <v>33</v>
      </c>
      <c r="I1256">
        <v>1554258</v>
      </c>
      <c r="J1256">
        <v>2</v>
      </c>
      <c r="K1256" s="1">
        <v>5.72</v>
      </c>
      <c r="L1256" s="1">
        <v>2.2599999999999998</v>
      </c>
      <c r="M1256" s="1">
        <f>All_Data[[#This Row],[EUR Sales Amount]]-All_Data[[#This Row],[EUR Cost Amount]]</f>
        <v>3.46</v>
      </c>
      <c r="N1256">
        <f>IF(All_Data[[#This Row],[Order Line Quantity]]&lt;0,1,0)</f>
        <v>0</v>
      </c>
      <c r="O1256" s="1" t="str">
        <f>All_Data[[#This Row],[Tier2 Description]]&amp;All_Data[[#This Row],[Order No]]</f>
        <v>SPORT BOTTLES1554258</v>
      </c>
    </row>
    <row r="1257" spans="1:15" x14ac:dyDescent="0.35">
      <c r="A1257">
        <v>202001</v>
      </c>
      <c r="B1257" t="str">
        <f>LEFT(All_Data[[#This Row],[Invoice (Year+Month)]],4)</f>
        <v>2020</v>
      </c>
      <c r="C1257" t="str">
        <f>RIGHT(All_Data[[#This Row],[Invoice (Year+Month)]],2)</f>
        <v>01</v>
      </c>
      <c r="D1257" t="s">
        <v>56</v>
      </c>
      <c r="E1257">
        <v>3014474</v>
      </c>
      <c r="F1257" t="s">
        <v>10</v>
      </c>
      <c r="G1257" t="s">
        <v>13</v>
      </c>
      <c r="H1257" t="s">
        <v>37</v>
      </c>
      <c r="I1257">
        <v>1553887</v>
      </c>
      <c r="J1257">
        <v>1010</v>
      </c>
      <c r="K1257" s="1">
        <v>353.5</v>
      </c>
      <c r="L1257" s="1">
        <v>262.60000000000002</v>
      </c>
      <c r="M1257" s="1">
        <f>All_Data[[#This Row],[EUR Sales Amount]]-All_Data[[#This Row],[EUR Cost Amount]]</f>
        <v>90.899999999999977</v>
      </c>
      <c r="N1257">
        <f>IF(All_Data[[#This Row],[Order Line Quantity]]&lt;0,1,0)</f>
        <v>0</v>
      </c>
      <c r="O1257" s="1" t="str">
        <f>All_Data[[#This Row],[Tier2 Description]]&amp;All_Data[[#This Row],[Order No]]</f>
        <v>GENERAL1553887</v>
      </c>
    </row>
    <row r="1258" spans="1:15" x14ac:dyDescent="0.35">
      <c r="A1258">
        <v>202001</v>
      </c>
      <c r="B1258" t="str">
        <f>LEFT(All_Data[[#This Row],[Invoice (Year+Month)]],4)</f>
        <v>2020</v>
      </c>
      <c r="C1258" t="str">
        <f>RIGHT(All_Data[[#This Row],[Invoice (Year+Month)]],2)</f>
        <v>01</v>
      </c>
      <c r="D1258" t="s">
        <v>56</v>
      </c>
      <c r="E1258">
        <v>3014474</v>
      </c>
      <c r="F1258" t="s">
        <v>10</v>
      </c>
      <c r="G1258" t="s">
        <v>13</v>
      </c>
      <c r="H1258" t="s">
        <v>41</v>
      </c>
      <c r="I1258">
        <v>1552941</v>
      </c>
      <c r="J1258">
        <v>2</v>
      </c>
      <c r="K1258" s="1">
        <v>0.34</v>
      </c>
      <c r="L1258" s="1">
        <v>0.16</v>
      </c>
      <c r="M1258" s="1">
        <f>All_Data[[#This Row],[EUR Sales Amount]]-All_Data[[#This Row],[EUR Cost Amount]]</f>
        <v>0.18000000000000002</v>
      </c>
      <c r="N1258">
        <f>IF(All_Data[[#This Row],[Order Line Quantity]]&lt;0,1,0)</f>
        <v>0</v>
      </c>
      <c r="O1258" s="1" t="str">
        <f>All_Data[[#This Row],[Tier2 Description]]&amp;All_Data[[#This Row],[Order No]]</f>
        <v>KEYCHAINS1552941</v>
      </c>
    </row>
    <row r="1259" spans="1:15" x14ac:dyDescent="0.35">
      <c r="A1259">
        <v>202001</v>
      </c>
      <c r="B1259" t="str">
        <f>LEFT(All_Data[[#This Row],[Invoice (Year+Month)]],4)</f>
        <v>2020</v>
      </c>
      <c r="C1259" t="str">
        <f>RIGHT(All_Data[[#This Row],[Invoice (Year+Month)]],2)</f>
        <v>01</v>
      </c>
      <c r="D1259" t="s">
        <v>56</v>
      </c>
      <c r="E1259">
        <v>3014474</v>
      </c>
      <c r="F1259" t="s">
        <v>10</v>
      </c>
      <c r="G1259" t="s">
        <v>13</v>
      </c>
      <c r="H1259" t="s">
        <v>41</v>
      </c>
      <c r="I1259">
        <v>1554258</v>
      </c>
      <c r="J1259">
        <v>1000</v>
      </c>
      <c r="K1259" s="1">
        <v>160</v>
      </c>
      <c r="L1259" s="1">
        <v>75.099999999999994</v>
      </c>
      <c r="M1259" s="1">
        <f>All_Data[[#This Row],[EUR Sales Amount]]-All_Data[[#This Row],[EUR Cost Amount]]</f>
        <v>84.9</v>
      </c>
      <c r="N1259">
        <f>IF(All_Data[[#This Row],[Order Line Quantity]]&lt;0,1,0)</f>
        <v>0</v>
      </c>
      <c r="O1259" s="1" t="str">
        <f>All_Data[[#This Row],[Tier2 Description]]&amp;All_Data[[#This Row],[Order No]]</f>
        <v>KEYCHAINS1554258</v>
      </c>
    </row>
    <row r="1260" spans="1:15" x14ac:dyDescent="0.35">
      <c r="A1260">
        <v>202001</v>
      </c>
      <c r="B1260" t="str">
        <f>LEFT(All_Data[[#This Row],[Invoice (Year+Month)]],4)</f>
        <v>2020</v>
      </c>
      <c r="C1260" t="str">
        <f>RIGHT(All_Data[[#This Row],[Invoice (Year+Month)]],2)</f>
        <v>01</v>
      </c>
      <c r="D1260" t="s">
        <v>56</v>
      </c>
      <c r="E1260">
        <v>3014474</v>
      </c>
      <c r="F1260" t="s">
        <v>10</v>
      </c>
      <c r="G1260" t="s">
        <v>13</v>
      </c>
      <c r="H1260" t="s">
        <v>15</v>
      </c>
      <c r="I1260">
        <v>1554928</v>
      </c>
      <c r="J1260">
        <v>2</v>
      </c>
      <c r="K1260" s="1">
        <v>5.36</v>
      </c>
      <c r="L1260" s="1">
        <v>2.88</v>
      </c>
      <c r="M1260" s="1">
        <f>All_Data[[#This Row],[EUR Sales Amount]]-All_Data[[#This Row],[EUR Cost Amount]]</f>
        <v>2.4800000000000004</v>
      </c>
      <c r="N1260">
        <f>IF(All_Data[[#This Row],[Order Line Quantity]]&lt;0,1,0)</f>
        <v>0</v>
      </c>
      <c r="O1260" s="1" t="str">
        <f>All_Data[[#This Row],[Tier2 Description]]&amp;All_Data[[#This Row],[Order No]]</f>
        <v>UMBRELLAS1554928</v>
      </c>
    </row>
    <row r="1261" spans="1:15" x14ac:dyDescent="0.35">
      <c r="A1261">
        <v>202001</v>
      </c>
      <c r="B1261" t="str">
        <f>LEFT(All_Data[[#This Row],[Invoice (Year+Month)]],4)</f>
        <v>2020</v>
      </c>
      <c r="C1261" t="str">
        <f>RIGHT(All_Data[[#This Row],[Invoice (Year+Month)]],2)</f>
        <v>01</v>
      </c>
      <c r="D1261" t="s">
        <v>56</v>
      </c>
      <c r="E1261">
        <v>3014474</v>
      </c>
      <c r="F1261" t="s">
        <v>10</v>
      </c>
      <c r="G1261" t="s">
        <v>26</v>
      </c>
      <c r="H1261" t="s">
        <v>44</v>
      </c>
      <c r="I1261">
        <v>1554258</v>
      </c>
      <c r="J1261">
        <v>2</v>
      </c>
      <c r="K1261" s="1">
        <v>7.42</v>
      </c>
      <c r="L1261" s="1">
        <v>3</v>
      </c>
      <c r="M1261" s="1">
        <f>All_Data[[#This Row],[EUR Sales Amount]]-All_Data[[#This Row],[EUR Cost Amount]]</f>
        <v>4.42</v>
      </c>
      <c r="N1261">
        <f>IF(All_Data[[#This Row],[Order Line Quantity]]&lt;0,1,0)</f>
        <v>0</v>
      </c>
      <c r="O1261" s="1" t="str">
        <f>All_Data[[#This Row],[Tier2 Description]]&amp;All_Data[[#This Row],[Order No]]</f>
        <v>HBA1554258</v>
      </c>
    </row>
    <row r="1262" spans="1:15" x14ac:dyDescent="0.35">
      <c r="A1262">
        <v>202001</v>
      </c>
      <c r="B1262" t="str">
        <f>LEFT(All_Data[[#This Row],[Invoice (Year+Month)]],4)</f>
        <v>2020</v>
      </c>
      <c r="C1262" t="str">
        <f>RIGHT(All_Data[[#This Row],[Invoice (Year+Month)]],2)</f>
        <v>01</v>
      </c>
      <c r="D1262" t="s">
        <v>56</v>
      </c>
      <c r="E1262">
        <v>3014475</v>
      </c>
      <c r="F1262" t="s">
        <v>17</v>
      </c>
      <c r="G1262" t="s">
        <v>11</v>
      </c>
      <c r="H1262" t="s">
        <v>38</v>
      </c>
      <c r="I1262">
        <v>1554653</v>
      </c>
      <c r="J1262">
        <v>60</v>
      </c>
      <c r="K1262" s="1">
        <v>51</v>
      </c>
      <c r="L1262" s="1">
        <v>20.52</v>
      </c>
      <c r="M1262" s="1">
        <f>All_Data[[#This Row],[EUR Sales Amount]]-All_Data[[#This Row],[EUR Cost Amount]]</f>
        <v>30.48</v>
      </c>
      <c r="N1262">
        <f>IF(All_Data[[#This Row],[Order Line Quantity]]&lt;0,1,0)</f>
        <v>0</v>
      </c>
      <c r="O1262" s="1" t="str">
        <f>All_Data[[#This Row],[Tier2 Description]]&amp;All_Data[[#This Row],[Order No]]</f>
        <v>BACKPACKS1554653</v>
      </c>
    </row>
    <row r="1263" spans="1:15" x14ac:dyDescent="0.35">
      <c r="A1263">
        <v>202001</v>
      </c>
      <c r="B1263" t="str">
        <f>LEFT(All_Data[[#This Row],[Invoice (Year+Month)]],4)</f>
        <v>2020</v>
      </c>
      <c r="C1263" t="str">
        <f>RIGHT(All_Data[[#This Row],[Invoice (Year+Month)]],2)</f>
        <v>01</v>
      </c>
      <c r="D1263" t="s">
        <v>56</v>
      </c>
      <c r="E1263">
        <v>3014475</v>
      </c>
      <c r="F1263" t="s">
        <v>17</v>
      </c>
      <c r="G1263" t="s">
        <v>11</v>
      </c>
      <c r="H1263" t="s">
        <v>40</v>
      </c>
      <c r="I1263">
        <v>1554653</v>
      </c>
      <c r="J1263">
        <v>72</v>
      </c>
      <c r="K1263" s="1">
        <v>60.48</v>
      </c>
      <c r="L1263" s="1">
        <v>23.32</v>
      </c>
      <c r="M1263" s="1">
        <f>All_Data[[#This Row],[EUR Sales Amount]]-All_Data[[#This Row],[EUR Cost Amount]]</f>
        <v>37.159999999999997</v>
      </c>
      <c r="N1263">
        <f>IF(All_Data[[#This Row],[Order Line Quantity]]&lt;0,1,0)</f>
        <v>0</v>
      </c>
      <c r="O1263" s="1" t="str">
        <f>All_Data[[#This Row],[Tier2 Description]]&amp;All_Data[[#This Row],[Order No]]</f>
        <v>TOTES1554653</v>
      </c>
    </row>
    <row r="1264" spans="1:15" x14ac:dyDescent="0.35">
      <c r="A1264">
        <v>202001</v>
      </c>
      <c r="B1264" t="str">
        <f>LEFT(All_Data[[#This Row],[Invoice (Year+Month)]],4)</f>
        <v>2020</v>
      </c>
      <c r="C1264" t="str">
        <f>RIGHT(All_Data[[#This Row],[Invoice (Year+Month)]],2)</f>
        <v>01</v>
      </c>
      <c r="D1264" t="s">
        <v>56</v>
      </c>
      <c r="E1264">
        <v>3014475</v>
      </c>
      <c r="F1264" t="s">
        <v>17</v>
      </c>
      <c r="G1264" t="s">
        <v>32</v>
      </c>
      <c r="H1264" t="s">
        <v>33</v>
      </c>
      <c r="I1264">
        <v>1554653</v>
      </c>
      <c r="J1264">
        <v>96</v>
      </c>
      <c r="K1264" s="1">
        <v>836.2</v>
      </c>
      <c r="L1264" s="1">
        <v>421.24</v>
      </c>
      <c r="M1264" s="1">
        <f>All_Data[[#This Row],[EUR Sales Amount]]-All_Data[[#This Row],[EUR Cost Amount]]</f>
        <v>414.96000000000004</v>
      </c>
      <c r="N1264">
        <f>IF(All_Data[[#This Row],[Order Line Quantity]]&lt;0,1,0)</f>
        <v>0</v>
      </c>
      <c r="O1264" s="1" t="str">
        <f>All_Data[[#This Row],[Tier2 Description]]&amp;All_Data[[#This Row],[Order No]]</f>
        <v>SPORT BOTTLES1554653</v>
      </c>
    </row>
    <row r="1265" spans="1:15" x14ac:dyDescent="0.35">
      <c r="A1265">
        <v>202001</v>
      </c>
      <c r="B1265" t="str">
        <f>LEFT(All_Data[[#This Row],[Invoice (Year+Month)]],4)</f>
        <v>2020</v>
      </c>
      <c r="C1265" t="str">
        <f>RIGHT(All_Data[[#This Row],[Invoice (Year+Month)]],2)</f>
        <v>01</v>
      </c>
      <c r="D1265" t="s">
        <v>56</v>
      </c>
      <c r="E1265">
        <v>3014475</v>
      </c>
      <c r="F1265" t="s">
        <v>17</v>
      </c>
      <c r="G1265" t="s">
        <v>13</v>
      </c>
      <c r="H1265" t="s">
        <v>16</v>
      </c>
      <c r="I1265">
        <v>1554653</v>
      </c>
      <c r="J1265">
        <v>100</v>
      </c>
      <c r="K1265" s="1">
        <v>57</v>
      </c>
      <c r="L1265" s="1">
        <v>26.42</v>
      </c>
      <c r="M1265" s="1">
        <f>All_Data[[#This Row],[EUR Sales Amount]]-All_Data[[#This Row],[EUR Cost Amount]]</f>
        <v>30.58</v>
      </c>
      <c r="N1265">
        <f>IF(All_Data[[#This Row],[Order Line Quantity]]&lt;0,1,0)</f>
        <v>0</v>
      </c>
      <c r="O1265" s="1" t="str">
        <f>All_Data[[#This Row],[Tier2 Description]]&amp;All_Data[[#This Row],[Order No]]</f>
        <v>WRITING1554653</v>
      </c>
    </row>
    <row r="1266" spans="1:15" x14ac:dyDescent="0.35">
      <c r="A1266">
        <v>202001</v>
      </c>
      <c r="B1266" t="str">
        <f>LEFT(All_Data[[#This Row],[Invoice (Year+Month)]],4)</f>
        <v>2020</v>
      </c>
      <c r="C1266" t="str">
        <f>RIGHT(All_Data[[#This Row],[Invoice (Year+Month)]],2)</f>
        <v>01</v>
      </c>
      <c r="D1266" t="s">
        <v>56</v>
      </c>
      <c r="E1266">
        <v>3014475</v>
      </c>
      <c r="F1266" t="s">
        <v>17</v>
      </c>
      <c r="G1266" t="s">
        <v>18</v>
      </c>
      <c r="H1266" t="s">
        <v>20</v>
      </c>
      <c r="I1266">
        <v>1554627</v>
      </c>
      <c r="J1266">
        <v>20</v>
      </c>
      <c r="K1266" s="1">
        <v>131</v>
      </c>
      <c r="L1266" s="1">
        <v>64.72</v>
      </c>
      <c r="M1266" s="1">
        <f>All_Data[[#This Row],[EUR Sales Amount]]-All_Data[[#This Row],[EUR Cost Amount]]</f>
        <v>66.28</v>
      </c>
      <c r="N1266">
        <f>IF(All_Data[[#This Row],[Order Line Quantity]]&lt;0,1,0)</f>
        <v>0</v>
      </c>
      <c r="O1266" s="1" t="str">
        <f>All_Data[[#This Row],[Tier2 Description]]&amp;All_Data[[#This Row],[Order No]]</f>
        <v>POLOS1554627</v>
      </c>
    </row>
    <row r="1267" spans="1:15" x14ac:dyDescent="0.35">
      <c r="A1267">
        <v>202001</v>
      </c>
      <c r="B1267" t="str">
        <f>LEFT(All_Data[[#This Row],[Invoice (Year+Month)]],4)</f>
        <v>2020</v>
      </c>
      <c r="C1267" t="str">
        <f>RIGHT(All_Data[[#This Row],[Invoice (Year+Month)]],2)</f>
        <v>01</v>
      </c>
      <c r="D1267" t="s">
        <v>56</v>
      </c>
      <c r="E1267">
        <v>3014475</v>
      </c>
      <c r="F1267" t="s">
        <v>17</v>
      </c>
      <c r="G1267" t="s">
        <v>18</v>
      </c>
      <c r="H1267" t="s">
        <v>20</v>
      </c>
      <c r="I1267">
        <v>1554635</v>
      </c>
      <c r="J1267">
        <v>300</v>
      </c>
      <c r="K1267" s="1">
        <v>1362</v>
      </c>
      <c r="L1267" s="1">
        <v>730.66</v>
      </c>
      <c r="M1267" s="1">
        <f>All_Data[[#This Row],[EUR Sales Amount]]-All_Data[[#This Row],[EUR Cost Amount]]</f>
        <v>631.34</v>
      </c>
      <c r="N1267">
        <f>IF(All_Data[[#This Row],[Order Line Quantity]]&lt;0,1,0)</f>
        <v>0</v>
      </c>
      <c r="O1267" s="1" t="str">
        <f>All_Data[[#This Row],[Tier2 Description]]&amp;All_Data[[#This Row],[Order No]]</f>
        <v>POLOS1554635</v>
      </c>
    </row>
    <row r="1268" spans="1:15" x14ac:dyDescent="0.35">
      <c r="A1268">
        <v>202001</v>
      </c>
      <c r="B1268" t="str">
        <f>LEFT(All_Data[[#This Row],[Invoice (Year+Month)]],4)</f>
        <v>2020</v>
      </c>
      <c r="C1268" t="str">
        <f>RIGHT(All_Data[[#This Row],[Invoice (Year+Month)]],2)</f>
        <v>01</v>
      </c>
      <c r="D1268" t="s">
        <v>56</v>
      </c>
      <c r="E1268">
        <v>3014475</v>
      </c>
      <c r="F1268" t="s">
        <v>17</v>
      </c>
      <c r="G1268" t="s">
        <v>18</v>
      </c>
      <c r="H1268" t="s">
        <v>20</v>
      </c>
      <c r="I1268">
        <v>1554904</v>
      </c>
      <c r="J1268">
        <v>400</v>
      </c>
      <c r="K1268" s="1">
        <v>3696</v>
      </c>
      <c r="L1268" s="1">
        <v>1825.6</v>
      </c>
      <c r="M1268" s="1">
        <f>All_Data[[#This Row],[EUR Sales Amount]]-All_Data[[#This Row],[EUR Cost Amount]]</f>
        <v>1870.4</v>
      </c>
      <c r="N1268">
        <f>IF(All_Data[[#This Row],[Order Line Quantity]]&lt;0,1,0)</f>
        <v>0</v>
      </c>
      <c r="O1268" s="1" t="str">
        <f>All_Data[[#This Row],[Tier2 Description]]&amp;All_Data[[#This Row],[Order No]]</f>
        <v>POLOS1554904</v>
      </c>
    </row>
    <row r="1269" spans="1:15" x14ac:dyDescent="0.35">
      <c r="A1269">
        <v>202001</v>
      </c>
      <c r="B1269" t="str">
        <f>LEFT(All_Data[[#This Row],[Invoice (Year+Month)]],4)</f>
        <v>2020</v>
      </c>
      <c r="C1269" t="str">
        <f>RIGHT(All_Data[[#This Row],[Invoice (Year+Month)]],2)</f>
        <v>01</v>
      </c>
      <c r="D1269" t="s">
        <v>56</v>
      </c>
      <c r="E1269">
        <v>3014475</v>
      </c>
      <c r="F1269" t="s">
        <v>17</v>
      </c>
      <c r="G1269" t="s">
        <v>18</v>
      </c>
      <c r="H1269" t="s">
        <v>21</v>
      </c>
      <c r="I1269">
        <v>1554627</v>
      </c>
      <c r="J1269">
        <v>200</v>
      </c>
      <c r="K1269" s="1">
        <v>300</v>
      </c>
      <c r="L1269" s="1">
        <v>204.52</v>
      </c>
      <c r="M1269" s="1">
        <f>All_Data[[#This Row],[EUR Sales Amount]]-All_Data[[#This Row],[EUR Cost Amount]]</f>
        <v>95.47999999999999</v>
      </c>
      <c r="N1269">
        <f>IF(All_Data[[#This Row],[Order Line Quantity]]&lt;0,1,0)</f>
        <v>0</v>
      </c>
      <c r="O1269" s="1" t="str">
        <f>All_Data[[#This Row],[Tier2 Description]]&amp;All_Data[[#This Row],[Order No]]</f>
        <v>T-SHIRTS &amp; ACTIVE TOPS1554627</v>
      </c>
    </row>
    <row r="1270" spans="1:15" x14ac:dyDescent="0.35">
      <c r="A1270">
        <v>202001</v>
      </c>
      <c r="B1270" t="str">
        <f>LEFT(All_Data[[#This Row],[Invoice (Year+Month)]],4)</f>
        <v>2020</v>
      </c>
      <c r="C1270" t="str">
        <f>RIGHT(All_Data[[#This Row],[Invoice (Year+Month)]],2)</f>
        <v>01</v>
      </c>
      <c r="D1270" t="s">
        <v>56</v>
      </c>
      <c r="E1270">
        <v>3014475</v>
      </c>
      <c r="F1270" t="s">
        <v>17</v>
      </c>
      <c r="G1270" t="s">
        <v>18</v>
      </c>
      <c r="H1270" t="s">
        <v>21</v>
      </c>
      <c r="I1270">
        <v>1554904</v>
      </c>
      <c r="J1270">
        <v>590</v>
      </c>
      <c r="K1270" s="1">
        <v>3074.9</v>
      </c>
      <c r="L1270" s="1">
        <v>1472.02</v>
      </c>
      <c r="M1270" s="1">
        <f>All_Data[[#This Row],[EUR Sales Amount]]-All_Data[[#This Row],[EUR Cost Amount]]</f>
        <v>1602.88</v>
      </c>
      <c r="N1270">
        <f>IF(All_Data[[#This Row],[Order Line Quantity]]&lt;0,1,0)</f>
        <v>0</v>
      </c>
      <c r="O1270" s="1" t="str">
        <f>All_Data[[#This Row],[Tier2 Description]]&amp;All_Data[[#This Row],[Order No]]</f>
        <v>T-SHIRTS &amp; ACTIVE TOPS1554904</v>
      </c>
    </row>
    <row r="1271" spans="1:15" x14ac:dyDescent="0.35">
      <c r="A1271">
        <v>202001</v>
      </c>
      <c r="B1271" t="str">
        <f>LEFT(All_Data[[#This Row],[Invoice (Year+Month)]],4)</f>
        <v>2020</v>
      </c>
      <c r="C1271" t="str">
        <f>RIGHT(All_Data[[#This Row],[Invoice (Year+Month)]],2)</f>
        <v>01</v>
      </c>
      <c r="D1271" t="s">
        <v>56</v>
      </c>
      <c r="E1271">
        <v>3014475</v>
      </c>
      <c r="F1271" t="s">
        <v>17</v>
      </c>
      <c r="G1271" t="s">
        <v>57</v>
      </c>
      <c r="H1271" t="s">
        <v>58</v>
      </c>
      <c r="I1271">
        <v>1554627</v>
      </c>
      <c r="J1271">
        <v>108</v>
      </c>
      <c r="K1271" s="1">
        <v>1854.36</v>
      </c>
      <c r="L1271" s="1">
        <v>778.4</v>
      </c>
      <c r="M1271" s="1">
        <f>All_Data[[#This Row],[EUR Sales Amount]]-All_Data[[#This Row],[EUR Cost Amount]]</f>
        <v>1075.96</v>
      </c>
      <c r="N1271">
        <f>IF(All_Data[[#This Row],[Order Line Quantity]]&lt;0,1,0)</f>
        <v>0</v>
      </c>
      <c r="O1271" s="1" t="str">
        <f>All_Data[[#This Row],[Tier2 Description]]&amp;All_Data[[#This Row],[Order No]]</f>
        <v>SHIRTS1554627</v>
      </c>
    </row>
    <row r="1272" spans="1:15" x14ac:dyDescent="0.35">
      <c r="A1272">
        <v>202001</v>
      </c>
      <c r="B1272" t="str">
        <f>LEFT(All_Data[[#This Row],[Invoice (Year+Month)]],4)</f>
        <v>2020</v>
      </c>
      <c r="C1272" t="str">
        <f>RIGHT(All_Data[[#This Row],[Invoice (Year+Month)]],2)</f>
        <v>01</v>
      </c>
      <c r="D1272" t="s">
        <v>56</v>
      </c>
      <c r="E1272">
        <v>3014475</v>
      </c>
      <c r="F1272" t="s">
        <v>17</v>
      </c>
      <c r="G1272" t="s">
        <v>57</v>
      </c>
      <c r="H1272" t="s">
        <v>58</v>
      </c>
      <c r="I1272">
        <v>1554635</v>
      </c>
      <c r="J1272">
        <v>10</v>
      </c>
      <c r="K1272" s="1">
        <v>171.7</v>
      </c>
      <c r="L1272" s="1">
        <v>73.94</v>
      </c>
      <c r="M1272" s="1">
        <f>All_Data[[#This Row],[EUR Sales Amount]]-All_Data[[#This Row],[EUR Cost Amount]]</f>
        <v>97.759999999999991</v>
      </c>
      <c r="N1272">
        <f>IF(All_Data[[#This Row],[Order Line Quantity]]&lt;0,1,0)</f>
        <v>0</v>
      </c>
      <c r="O1272" s="1" t="str">
        <f>All_Data[[#This Row],[Tier2 Description]]&amp;All_Data[[#This Row],[Order No]]</f>
        <v>SHIRTS1554635</v>
      </c>
    </row>
    <row r="1273" spans="1:15" x14ac:dyDescent="0.35">
      <c r="A1273">
        <v>202001</v>
      </c>
      <c r="B1273" t="str">
        <f>LEFT(All_Data[[#This Row],[Invoice (Year+Month)]],4)</f>
        <v>2020</v>
      </c>
      <c r="C1273" t="str">
        <f>RIGHT(All_Data[[#This Row],[Invoice (Year+Month)]],2)</f>
        <v>01</v>
      </c>
      <c r="D1273" t="s">
        <v>56</v>
      </c>
      <c r="E1273">
        <v>3014476</v>
      </c>
      <c r="F1273" t="s">
        <v>17</v>
      </c>
      <c r="G1273" t="s">
        <v>11</v>
      </c>
      <c r="H1273" t="s">
        <v>38</v>
      </c>
      <c r="I1273">
        <v>1553469</v>
      </c>
      <c r="J1273">
        <v>1100</v>
      </c>
      <c r="K1273" s="1">
        <v>418</v>
      </c>
      <c r="L1273" s="1">
        <v>243.54</v>
      </c>
      <c r="M1273" s="1">
        <f>All_Data[[#This Row],[EUR Sales Amount]]-All_Data[[#This Row],[EUR Cost Amount]]</f>
        <v>174.46</v>
      </c>
      <c r="N1273">
        <f>IF(All_Data[[#This Row],[Order Line Quantity]]&lt;0,1,0)</f>
        <v>0</v>
      </c>
      <c r="O1273" s="1" t="str">
        <f>All_Data[[#This Row],[Tier2 Description]]&amp;All_Data[[#This Row],[Order No]]</f>
        <v>BACKPACKS1553469</v>
      </c>
    </row>
    <row r="1274" spans="1:15" x14ac:dyDescent="0.35">
      <c r="A1274">
        <v>202001</v>
      </c>
      <c r="B1274" t="str">
        <f>LEFT(All_Data[[#This Row],[Invoice (Year+Month)]],4)</f>
        <v>2020</v>
      </c>
      <c r="C1274" t="str">
        <f>RIGHT(All_Data[[#This Row],[Invoice (Year+Month)]],2)</f>
        <v>01</v>
      </c>
      <c r="D1274" t="s">
        <v>56</v>
      </c>
      <c r="E1274">
        <v>3014476</v>
      </c>
      <c r="F1274" t="s">
        <v>17</v>
      </c>
      <c r="G1274" t="s">
        <v>22</v>
      </c>
      <c r="H1274" t="s">
        <v>35</v>
      </c>
      <c r="I1274">
        <v>1553469</v>
      </c>
      <c r="J1274">
        <v>1108</v>
      </c>
      <c r="K1274" s="1">
        <v>875</v>
      </c>
      <c r="L1274" s="1">
        <v>109.32</v>
      </c>
      <c r="M1274" s="1">
        <f>All_Data[[#This Row],[EUR Sales Amount]]-All_Data[[#This Row],[EUR Cost Amount]]</f>
        <v>765.68000000000006</v>
      </c>
      <c r="N1274">
        <f>IF(All_Data[[#This Row],[Order Line Quantity]]&lt;0,1,0)</f>
        <v>0</v>
      </c>
      <c r="O1274" s="1" t="str">
        <f>All_Data[[#This Row],[Tier2 Description]]&amp;All_Data[[#This Row],[Order No]]</f>
        <v>DECORATION CHARGES1553469</v>
      </c>
    </row>
    <row r="1275" spans="1:15" x14ac:dyDescent="0.35">
      <c r="A1275">
        <v>202001</v>
      </c>
      <c r="B1275" t="str">
        <f>LEFT(All_Data[[#This Row],[Invoice (Year+Month)]],4)</f>
        <v>2020</v>
      </c>
      <c r="C1275" t="str">
        <f>RIGHT(All_Data[[#This Row],[Invoice (Year+Month)]],2)</f>
        <v>01</v>
      </c>
      <c r="D1275" t="s">
        <v>56</v>
      </c>
      <c r="E1275">
        <v>3014478</v>
      </c>
      <c r="F1275" t="s">
        <v>17</v>
      </c>
      <c r="G1275" t="s">
        <v>11</v>
      </c>
      <c r="H1275" t="s">
        <v>38</v>
      </c>
      <c r="I1275">
        <v>1553300</v>
      </c>
      <c r="J1275">
        <v>2</v>
      </c>
      <c r="K1275" s="1">
        <v>0.8</v>
      </c>
      <c r="L1275" s="1">
        <v>0.44</v>
      </c>
      <c r="M1275" s="1">
        <f>All_Data[[#This Row],[EUR Sales Amount]]-All_Data[[#This Row],[EUR Cost Amount]]</f>
        <v>0.36000000000000004</v>
      </c>
      <c r="N1275">
        <f>IF(All_Data[[#This Row],[Order Line Quantity]]&lt;0,1,0)</f>
        <v>0</v>
      </c>
      <c r="O1275" s="1" t="str">
        <f>All_Data[[#This Row],[Tier2 Description]]&amp;All_Data[[#This Row],[Order No]]</f>
        <v>BACKPACKS1553300</v>
      </c>
    </row>
    <row r="1276" spans="1:15" x14ac:dyDescent="0.35">
      <c r="A1276">
        <v>202001</v>
      </c>
      <c r="B1276" t="str">
        <f>LEFT(All_Data[[#This Row],[Invoice (Year+Month)]],4)</f>
        <v>2020</v>
      </c>
      <c r="C1276" t="str">
        <f>RIGHT(All_Data[[#This Row],[Invoice (Year+Month)]],2)</f>
        <v>01</v>
      </c>
      <c r="D1276" t="s">
        <v>56</v>
      </c>
      <c r="E1276">
        <v>3014478</v>
      </c>
      <c r="F1276" t="s">
        <v>17</v>
      </c>
      <c r="G1276" t="s">
        <v>11</v>
      </c>
      <c r="H1276" t="s">
        <v>46</v>
      </c>
      <c r="I1276">
        <v>1553387</v>
      </c>
      <c r="J1276">
        <v>2</v>
      </c>
      <c r="K1276" s="1">
        <v>67.48</v>
      </c>
      <c r="L1276" s="1">
        <v>19.88</v>
      </c>
      <c r="M1276" s="1">
        <f>All_Data[[#This Row],[EUR Sales Amount]]-All_Data[[#This Row],[EUR Cost Amount]]</f>
        <v>47.600000000000009</v>
      </c>
      <c r="N1276">
        <f>IF(All_Data[[#This Row],[Order Line Quantity]]&lt;0,1,0)</f>
        <v>0</v>
      </c>
      <c r="O1276" s="1" t="str">
        <f>All_Data[[#This Row],[Tier2 Description]]&amp;All_Data[[#This Row],[Order No]]</f>
        <v>DUFFELS1553387</v>
      </c>
    </row>
    <row r="1277" spans="1:15" x14ac:dyDescent="0.35">
      <c r="A1277">
        <v>202001</v>
      </c>
      <c r="B1277" t="str">
        <f>LEFT(All_Data[[#This Row],[Invoice (Year+Month)]],4)</f>
        <v>2020</v>
      </c>
      <c r="C1277" t="str">
        <f>RIGHT(All_Data[[#This Row],[Invoice (Year+Month)]],2)</f>
        <v>01</v>
      </c>
      <c r="D1277" t="s">
        <v>56</v>
      </c>
      <c r="E1277">
        <v>3014478</v>
      </c>
      <c r="F1277" t="s">
        <v>17</v>
      </c>
      <c r="G1277" t="s">
        <v>32</v>
      </c>
      <c r="H1277" t="s">
        <v>33</v>
      </c>
      <c r="I1277">
        <v>1553162</v>
      </c>
      <c r="J1277">
        <v>30</v>
      </c>
      <c r="K1277" s="1">
        <v>209.7</v>
      </c>
      <c r="L1277" s="1">
        <v>103.28</v>
      </c>
      <c r="M1277" s="1">
        <f>All_Data[[#This Row],[EUR Sales Amount]]-All_Data[[#This Row],[EUR Cost Amount]]</f>
        <v>106.41999999999999</v>
      </c>
      <c r="N1277">
        <f>IF(All_Data[[#This Row],[Order Line Quantity]]&lt;0,1,0)</f>
        <v>0</v>
      </c>
      <c r="O1277" s="1" t="str">
        <f>All_Data[[#This Row],[Tier2 Description]]&amp;All_Data[[#This Row],[Order No]]</f>
        <v>SPORT BOTTLES1553162</v>
      </c>
    </row>
    <row r="1278" spans="1:15" x14ac:dyDescent="0.35">
      <c r="A1278">
        <v>202001</v>
      </c>
      <c r="B1278" t="str">
        <f>LEFT(All_Data[[#This Row],[Invoice (Year+Month)]],4)</f>
        <v>2020</v>
      </c>
      <c r="C1278" t="str">
        <f>RIGHT(All_Data[[#This Row],[Invoice (Year+Month)]],2)</f>
        <v>01</v>
      </c>
      <c r="D1278" t="s">
        <v>56</v>
      </c>
      <c r="E1278">
        <v>3014478</v>
      </c>
      <c r="F1278" t="s">
        <v>17</v>
      </c>
      <c r="G1278" t="s">
        <v>32</v>
      </c>
      <c r="H1278" t="s">
        <v>33</v>
      </c>
      <c r="I1278">
        <v>1553565</v>
      </c>
      <c r="J1278">
        <v>50</v>
      </c>
      <c r="K1278" s="1">
        <v>349.5</v>
      </c>
      <c r="L1278" s="1">
        <v>172.14</v>
      </c>
      <c r="M1278" s="1">
        <f>All_Data[[#This Row],[EUR Sales Amount]]-All_Data[[#This Row],[EUR Cost Amount]]</f>
        <v>177.36</v>
      </c>
      <c r="N1278">
        <f>IF(All_Data[[#This Row],[Order Line Quantity]]&lt;0,1,0)</f>
        <v>0</v>
      </c>
      <c r="O1278" s="1" t="str">
        <f>All_Data[[#This Row],[Tier2 Description]]&amp;All_Data[[#This Row],[Order No]]</f>
        <v>SPORT BOTTLES1553565</v>
      </c>
    </row>
    <row r="1279" spans="1:15" x14ac:dyDescent="0.35">
      <c r="A1279">
        <v>202001</v>
      </c>
      <c r="B1279" t="str">
        <f>LEFT(All_Data[[#This Row],[Invoice (Year+Month)]],4)</f>
        <v>2020</v>
      </c>
      <c r="C1279" t="str">
        <f>RIGHT(All_Data[[#This Row],[Invoice (Year+Month)]],2)</f>
        <v>01</v>
      </c>
      <c r="D1279" t="s">
        <v>56</v>
      </c>
      <c r="E1279">
        <v>3014478</v>
      </c>
      <c r="F1279" t="s">
        <v>17</v>
      </c>
      <c r="G1279" t="s">
        <v>13</v>
      </c>
      <c r="H1279" t="s">
        <v>34</v>
      </c>
      <c r="I1279">
        <v>1553013</v>
      </c>
      <c r="J1279">
        <v>1000</v>
      </c>
      <c r="K1279" s="1">
        <v>990</v>
      </c>
      <c r="L1279" s="1">
        <v>539.04</v>
      </c>
      <c r="M1279" s="1">
        <f>All_Data[[#This Row],[EUR Sales Amount]]-All_Data[[#This Row],[EUR Cost Amount]]</f>
        <v>450.96000000000004</v>
      </c>
      <c r="N1279">
        <f>IF(All_Data[[#This Row],[Order Line Quantity]]&lt;0,1,0)</f>
        <v>0</v>
      </c>
      <c r="O1279" s="1" t="str">
        <f>All_Data[[#This Row],[Tier2 Description]]&amp;All_Data[[#This Row],[Order No]]</f>
        <v>STATIONERY1553013</v>
      </c>
    </row>
    <row r="1280" spans="1:15" x14ac:dyDescent="0.35">
      <c r="A1280">
        <v>202001</v>
      </c>
      <c r="B1280" t="str">
        <f>LEFT(All_Data[[#This Row],[Invoice (Year+Month)]],4)</f>
        <v>2020</v>
      </c>
      <c r="C1280" t="str">
        <f>RIGHT(All_Data[[#This Row],[Invoice (Year+Month)]],2)</f>
        <v>01</v>
      </c>
      <c r="D1280" t="s">
        <v>56</v>
      </c>
      <c r="E1280">
        <v>3014478</v>
      </c>
      <c r="F1280" t="s">
        <v>17</v>
      </c>
      <c r="G1280" t="s">
        <v>13</v>
      </c>
      <c r="H1280" t="s">
        <v>15</v>
      </c>
      <c r="I1280">
        <v>1553406</v>
      </c>
      <c r="J1280">
        <v>4</v>
      </c>
      <c r="K1280" s="1">
        <v>39.6</v>
      </c>
      <c r="L1280" s="1">
        <v>12.24</v>
      </c>
      <c r="M1280" s="1">
        <f>All_Data[[#This Row],[EUR Sales Amount]]-All_Data[[#This Row],[EUR Cost Amount]]</f>
        <v>27.36</v>
      </c>
      <c r="N1280">
        <f>IF(All_Data[[#This Row],[Order Line Quantity]]&lt;0,1,0)</f>
        <v>0</v>
      </c>
      <c r="O1280" s="1" t="str">
        <f>All_Data[[#This Row],[Tier2 Description]]&amp;All_Data[[#This Row],[Order No]]</f>
        <v>UMBRELLAS1553406</v>
      </c>
    </row>
    <row r="1281" spans="1:15" x14ac:dyDescent="0.35">
      <c r="A1281">
        <v>202001</v>
      </c>
      <c r="B1281" t="str">
        <f>LEFT(All_Data[[#This Row],[Invoice (Year+Month)]],4)</f>
        <v>2020</v>
      </c>
      <c r="C1281" t="str">
        <f>RIGHT(All_Data[[#This Row],[Invoice (Year+Month)]],2)</f>
        <v>01</v>
      </c>
      <c r="D1281" t="s">
        <v>56</v>
      </c>
      <c r="E1281">
        <v>3014478</v>
      </c>
      <c r="F1281" t="s">
        <v>17</v>
      </c>
      <c r="G1281" t="s">
        <v>13</v>
      </c>
      <c r="H1281" t="s">
        <v>15</v>
      </c>
      <c r="I1281">
        <v>1554269</v>
      </c>
      <c r="J1281">
        <v>2</v>
      </c>
      <c r="K1281" s="1">
        <v>7.34</v>
      </c>
      <c r="L1281" s="1">
        <v>3.54</v>
      </c>
      <c r="M1281" s="1">
        <f>All_Data[[#This Row],[EUR Sales Amount]]-All_Data[[#This Row],[EUR Cost Amount]]</f>
        <v>3.8</v>
      </c>
      <c r="N1281">
        <f>IF(All_Data[[#This Row],[Order Line Quantity]]&lt;0,1,0)</f>
        <v>0</v>
      </c>
      <c r="O1281" s="1" t="str">
        <f>All_Data[[#This Row],[Tier2 Description]]&amp;All_Data[[#This Row],[Order No]]</f>
        <v>UMBRELLAS1554269</v>
      </c>
    </row>
    <row r="1282" spans="1:15" x14ac:dyDescent="0.35">
      <c r="A1282">
        <v>202001</v>
      </c>
      <c r="B1282" t="str">
        <f>LEFT(All_Data[[#This Row],[Invoice (Year+Month)]],4)</f>
        <v>2020</v>
      </c>
      <c r="C1282" t="str">
        <f>RIGHT(All_Data[[#This Row],[Invoice (Year+Month)]],2)</f>
        <v>01</v>
      </c>
      <c r="D1282" t="s">
        <v>56</v>
      </c>
      <c r="E1282">
        <v>3014478</v>
      </c>
      <c r="F1282" t="s">
        <v>17</v>
      </c>
      <c r="G1282" t="s">
        <v>22</v>
      </c>
      <c r="H1282" t="s">
        <v>23</v>
      </c>
      <c r="I1282">
        <v>1553483</v>
      </c>
      <c r="J1282">
        <v>52</v>
      </c>
      <c r="K1282" s="1">
        <v>99.5</v>
      </c>
      <c r="L1282" s="1">
        <v>241.2</v>
      </c>
      <c r="M1282" s="1">
        <f>All_Data[[#This Row],[EUR Sales Amount]]-All_Data[[#This Row],[EUR Cost Amount]]</f>
        <v>-141.69999999999999</v>
      </c>
      <c r="N1282">
        <f>IF(All_Data[[#This Row],[Order Line Quantity]]&lt;0,1,0)</f>
        <v>0</v>
      </c>
      <c r="O1282" s="1" t="str">
        <f>All_Data[[#This Row],[Tier2 Description]]&amp;All_Data[[#This Row],[Order No]]</f>
        <v>CATALOGUES1553483</v>
      </c>
    </row>
    <row r="1283" spans="1:15" x14ac:dyDescent="0.35">
      <c r="A1283">
        <v>202001</v>
      </c>
      <c r="B1283" t="str">
        <f>LEFT(All_Data[[#This Row],[Invoice (Year+Month)]],4)</f>
        <v>2020</v>
      </c>
      <c r="C1283" t="str">
        <f>RIGHT(All_Data[[#This Row],[Invoice (Year+Month)]],2)</f>
        <v>01</v>
      </c>
      <c r="D1283" t="s">
        <v>56</v>
      </c>
      <c r="E1283">
        <v>3014478</v>
      </c>
      <c r="F1283" t="s">
        <v>17</v>
      </c>
      <c r="G1283" t="s">
        <v>24</v>
      </c>
      <c r="H1283" t="s">
        <v>25</v>
      </c>
      <c r="I1283">
        <v>1552680</v>
      </c>
      <c r="J1283">
        <v>2</v>
      </c>
      <c r="K1283" s="1">
        <v>100</v>
      </c>
      <c r="L1283" s="1">
        <v>46.84</v>
      </c>
      <c r="M1283" s="1">
        <f>All_Data[[#This Row],[EUR Sales Amount]]-All_Data[[#This Row],[EUR Cost Amount]]</f>
        <v>53.16</v>
      </c>
      <c r="N1283">
        <f>IF(All_Data[[#This Row],[Order Line Quantity]]&lt;0,1,0)</f>
        <v>0</v>
      </c>
      <c r="O1283" s="1" t="str">
        <f>All_Data[[#This Row],[Tier2 Description]]&amp;All_Data[[#This Row],[Order No]]</f>
        <v>JACKETS1552680</v>
      </c>
    </row>
    <row r="1284" spans="1:15" x14ac:dyDescent="0.35">
      <c r="A1284">
        <v>202001</v>
      </c>
      <c r="B1284" t="str">
        <f>LEFT(All_Data[[#This Row],[Invoice (Year+Month)]],4)</f>
        <v>2020</v>
      </c>
      <c r="C1284" t="str">
        <f>RIGHT(All_Data[[#This Row],[Invoice (Year+Month)]],2)</f>
        <v>01</v>
      </c>
      <c r="D1284" t="s">
        <v>56</v>
      </c>
      <c r="E1284">
        <v>3014478</v>
      </c>
      <c r="F1284" t="s">
        <v>17</v>
      </c>
      <c r="G1284" t="s">
        <v>24</v>
      </c>
      <c r="H1284" t="s">
        <v>25</v>
      </c>
      <c r="I1284">
        <v>1552912</v>
      </c>
      <c r="J1284">
        <v>18</v>
      </c>
      <c r="K1284" s="1">
        <v>426.06</v>
      </c>
      <c r="L1284" s="1">
        <v>173.3</v>
      </c>
      <c r="M1284" s="1">
        <f>All_Data[[#This Row],[EUR Sales Amount]]-All_Data[[#This Row],[EUR Cost Amount]]</f>
        <v>252.76</v>
      </c>
      <c r="N1284">
        <f>IF(All_Data[[#This Row],[Order Line Quantity]]&lt;0,1,0)</f>
        <v>0</v>
      </c>
      <c r="O1284" s="1" t="str">
        <f>All_Data[[#This Row],[Tier2 Description]]&amp;All_Data[[#This Row],[Order No]]</f>
        <v>JACKETS1552912</v>
      </c>
    </row>
    <row r="1285" spans="1:15" x14ac:dyDescent="0.35">
      <c r="A1285">
        <v>202001</v>
      </c>
      <c r="B1285" t="str">
        <f>LEFT(All_Data[[#This Row],[Invoice (Year+Month)]],4)</f>
        <v>2020</v>
      </c>
      <c r="C1285" t="str">
        <f>RIGHT(All_Data[[#This Row],[Invoice (Year+Month)]],2)</f>
        <v>01</v>
      </c>
      <c r="D1285" t="s">
        <v>56</v>
      </c>
      <c r="E1285">
        <v>3014478</v>
      </c>
      <c r="F1285" t="s">
        <v>17</v>
      </c>
      <c r="G1285" t="s">
        <v>24</v>
      </c>
      <c r="H1285" t="s">
        <v>25</v>
      </c>
      <c r="I1285">
        <v>1553458</v>
      </c>
      <c r="J1285">
        <v>2</v>
      </c>
      <c r="K1285" s="1">
        <v>100</v>
      </c>
      <c r="L1285" s="1">
        <v>44.38</v>
      </c>
      <c r="M1285" s="1">
        <f>All_Data[[#This Row],[EUR Sales Amount]]-All_Data[[#This Row],[EUR Cost Amount]]</f>
        <v>55.62</v>
      </c>
      <c r="N1285">
        <f>IF(All_Data[[#This Row],[Order Line Quantity]]&lt;0,1,0)</f>
        <v>0</v>
      </c>
      <c r="O1285" s="1" t="str">
        <f>All_Data[[#This Row],[Tier2 Description]]&amp;All_Data[[#This Row],[Order No]]</f>
        <v>JACKETS1553458</v>
      </c>
    </row>
    <row r="1286" spans="1:15" x14ac:dyDescent="0.35">
      <c r="A1286">
        <v>202001</v>
      </c>
      <c r="B1286" t="str">
        <f>LEFT(All_Data[[#This Row],[Invoice (Year+Month)]],4)</f>
        <v>2020</v>
      </c>
      <c r="C1286" t="str">
        <f>RIGHT(All_Data[[#This Row],[Invoice (Year+Month)]],2)</f>
        <v>01</v>
      </c>
      <c r="D1286" t="s">
        <v>56</v>
      </c>
      <c r="E1286">
        <v>3014478</v>
      </c>
      <c r="F1286" t="s">
        <v>17</v>
      </c>
      <c r="G1286" t="s">
        <v>24</v>
      </c>
      <c r="H1286" t="s">
        <v>25</v>
      </c>
      <c r="I1286">
        <v>1554104</v>
      </c>
      <c r="J1286">
        <v>160</v>
      </c>
      <c r="K1286" s="1">
        <v>2400</v>
      </c>
      <c r="L1286" s="1">
        <v>1554.86</v>
      </c>
      <c r="M1286" s="1">
        <f>All_Data[[#This Row],[EUR Sales Amount]]-All_Data[[#This Row],[EUR Cost Amount]]</f>
        <v>845.1400000000001</v>
      </c>
      <c r="N1286">
        <f>IF(All_Data[[#This Row],[Order Line Quantity]]&lt;0,1,0)</f>
        <v>0</v>
      </c>
      <c r="O1286" s="1" t="str">
        <f>All_Data[[#This Row],[Tier2 Description]]&amp;All_Data[[#This Row],[Order No]]</f>
        <v>JACKETS1554104</v>
      </c>
    </row>
    <row r="1287" spans="1:15" x14ac:dyDescent="0.35">
      <c r="A1287">
        <v>202001</v>
      </c>
      <c r="B1287" t="str">
        <f>LEFT(All_Data[[#This Row],[Invoice (Year+Month)]],4)</f>
        <v>2020</v>
      </c>
      <c r="C1287" t="str">
        <f>RIGHT(All_Data[[#This Row],[Invoice (Year+Month)]],2)</f>
        <v>01</v>
      </c>
      <c r="D1287" t="s">
        <v>56</v>
      </c>
      <c r="E1287">
        <v>3014478</v>
      </c>
      <c r="F1287" t="s">
        <v>17</v>
      </c>
      <c r="G1287" t="s">
        <v>29</v>
      </c>
      <c r="H1287" t="s">
        <v>31</v>
      </c>
      <c r="I1287">
        <v>1552888</v>
      </c>
      <c r="J1287">
        <v>400</v>
      </c>
      <c r="K1287" s="1">
        <v>636</v>
      </c>
      <c r="L1287" s="1">
        <v>664.6</v>
      </c>
      <c r="M1287" s="1">
        <f>All_Data[[#This Row],[EUR Sales Amount]]-All_Data[[#This Row],[EUR Cost Amount]]</f>
        <v>-28.600000000000023</v>
      </c>
      <c r="N1287">
        <f>IF(All_Data[[#This Row],[Order Line Quantity]]&lt;0,1,0)</f>
        <v>0</v>
      </c>
      <c r="O1287" s="1" t="str">
        <f>All_Data[[#This Row],[Tier2 Description]]&amp;All_Data[[#This Row],[Order No]]</f>
        <v>POWER1552888</v>
      </c>
    </row>
    <row r="1288" spans="1:15" x14ac:dyDescent="0.35">
      <c r="A1288">
        <v>202001</v>
      </c>
      <c r="B1288" t="str">
        <f>LEFT(All_Data[[#This Row],[Invoice (Year+Month)]],4)</f>
        <v>2020</v>
      </c>
      <c r="C1288" t="str">
        <f>RIGHT(All_Data[[#This Row],[Invoice (Year+Month)]],2)</f>
        <v>01</v>
      </c>
      <c r="D1288" t="s">
        <v>56</v>
      </c>
      <c r="E1288">
        <v>3014487</v>
      </c>
      <c r="F1288" t="s">
        <v>10</v>
      </c>
      <c r="G1288" t="s">
        <v>11</v>
      </c>
      <c r="H1288" t="s">
        <v>40</v>
      </c>
      <c r="I1288">
        <v>1551177</v>
      </c>
      <c r="J1288">
        <v>324</v>
      </c>
      <c r="K1288" s="1">
        <v>787.32</v>
      </c>
      <c r="L1288" s="1">
        <v>257.86</v>
      </c>
      <c r="M1288" s="1">
        <f>All_Data[[#This Row],[EUR Sales Amount]]-All_Data[[#This Row],[EUR Cost Amount]]</f>
        <v>529.46</v>
      </c>
      <c r="N1288">
        <f>IF(All_Data[[#This Row],[Order Line Quantity]]&lt;0,1,0)</f>
        <v>0</v>
      </c>
      <c r="O1288" s="1" t="str">
        <f>All_Data[[#This Row],[Tier2 Description]]&amp;All_Data[[#This Row],[Order No]]</f>
        <v>TOTES1551177</v>
      </c>
    </row>
    <row r="1289" spans="1:15" x14ac:dyDescent="0.35">
      <c r="A1289">
        <v>202001</v>
      </c>
      <c r="B1289" t="str">
        <f>LEFT(All_Data[[#This Row],[Invoice (Year+Month)]],4)</f>
        <v>2020</v>
      </c>
      <c r="C1289" t="str">
        <f>RIGHT(All_Data[[#This Row],[Invoice (Year+Month)]],2)</f>
        <v>01</v>
      </c>
      <c r="D1289" t="s">
        <v>56</v>
      </c>
      <c r="E1289">
        <v>3014487</v>
      </c>
      <c r="F1289" t="s">
        <v>10</v>
      </c>
      <c r="G1289" t="s">
        <v>48</v>
      </c>
      <c r="H1289" t="s">
        <v>48</v>
      </c>
      <c r="I1289">
        <v>1552894</v>
      </c>
      <c r="J1289">
        <v>226</v>
      </c>
      <c r="K1289" s="1">
        <v>465.14</v>
      </c>
      <c r="L1289" s="1">
        <v>178.96</v>
      </c>
      <c r="M1289" s="1">
        <f>All_Data[[#This Row],[EUR Sales Amount]]-All_Data[[#This Row],[EUR Cost Amount]]</f>
        <v>286.17999999999995</v>
      </c>
      <c r="N1289">
        <f>IF(All_Data[[#This Row],[Order Line Quantity]]&lt;0,1,0)</f>
        <v>0</v>
      </c>
      <c r="O1289" s="1" t="str">
        <f>All_Data[[#This Row],[Tier2 Description]]&amp;All_Data[[#This Row],[Order No]]</f>
        <v>HEADWEAR1552894</v>
      </c>
    </row>
    <row r="1290" spans="1:15" x14ac:dyDescent="0.35">
      <c r="A1290">
        <v>202001</v>
      </c>
      <c r="B1290" t="str">
        <f>LEFT(All_Data[[#This Row],[Invoice (Year+Month)]],4)</f>
        <v>2020</v>
      </c>
      <c r="C1290" t="str">
        <f>RIGHT(All_Data[[#This Row],[Invoice (Year+Month)]],2)</f>
        <v>01</v>
      </c>
      <c r="D1290" t="s">
        <v>56</v>
      </c>
      <c r="E1290">
        <v>3014487</v>
      </c>
      <c r="F1290" t="s">
        <v>10</v>
      </c>
      <c r="G1290" t="s">
        <v>13</v>
      </c>
      <c r="H1290" t="s">
        <v>34</v>
      </c>
      <c r="I1290">
        <v>1552500</v>
      </c>
      <c r="J1290">
        <v>600</v>
      </c>
      <c r="K1290" s="1">
        <v>1254</v>
      </c>
      <c r="L1290" s="1">
        <v>492.68</v>
      </c>
      <c r="M1290" s="1">
        <f>All_Data[[#This Row],[EUR Sales Amount]]-All_Data[[#This Row],[EUR Cost Amount]]</f>
        <v>761.31999999999994</v>
      </c>
      <c r="N1290">
        <f>IF(All_Data[[#This Row],[Order Line Quantity]]&lt;0,1,0)</f>
        <v>0</v>
      </c>
      <c r="O1290" s="1" t="str">
        <f>All_Data[[#This Row],[Tier2 Description]]&amp;All_Data[[#This Row],[Order No]]</f>
        <v>STATIONERY1552500</v>
      </c>
    </row>
    <row r="1291" spans="1:15" x14ac:dyDescent="0.35">
      <c r="A1291">
        <v>202001</v>
      </c>
      <c r="B1291" t="str">
        <f>LEFT(All_Data[[#This Row],[Invoice (Year+Month)]],4)</f>
        <v>2020</v>
      </c>
      <c r="C1291" t="str">
        <f>RIGHT(All_Data[[#This Row],[Invoice (Year+Month)]],2)</f>
        <v>01</v>
      </c>
      <c r="D1291" t="s">
        <v>56</v>
      </c>
      <c r="E1291">
        <v>3014487</v>
      </c>
      <c r="F1291" t="s">
        <v>10</v>
      </c>
      <c r="G1291" t="s">
        <v>26</v>
      </c>
      <c r="H1291" t="s">
        <v>27</v>
      </c>
      <c r="I1291">
        <v>1552894</v>
      </c>
      <c r="J1291">
        <v>104</v>
      </c>
      <c r="K1291" s="1">
        <v>357.76</v>
      </c>
      <c r="L1291" s="1">
        <v>185.16</v>
      </c>
      <c r="M1291" s="1">
        <f>All_Data[[#This Row],[EUR Sales Amount]]-All_Data[[#This Row],[EUR Cost Amount]]</f>
        <v>172.6</v>
      </c>
      <c r="N1291">
        <f>IF(All_Data[[#This Row],[Order Line Quantity]]&lt;0,1,0)</f>
        <v>0</v>
      </c>
      <c r="O1291" s="1" t="str">
        <f>All_Data[[#This Row],[Tier2 Description]]&amp;All_Data[[#This Row],[Order No]]</f>
        <v>APRON &amp; KITCHEN TEXTILES1552894</v>
      </c>
    </row>
    <row r="1292" spans="1:15" x14ac:dyDescent="0.35">
      <c r="A1292">
        <v>202001</v>
      </c>
      <c r="B1292" t="str">
        <f>LEFT(All_Data[[#This Row],[Invoice (Year+Month)]],4)</f>
        <v>2020</v>
      </c>
      <c r="C1292" t="str">
        <f>RIGHT(All_Data[[#This Row],[Invoice (Year+Month)]],2)</f>
        <v>01</v>
      </c>
      <c r="D1292" t="s">
        <v>56</v>
      </c>
      <c r="E1292">
        <v>3014487</v>
      </c>
      <c r="F1292" t="s">
        <v>10</v>
      </c>
      <c r="G1292" t="s">
        <v>26</v>
      </c>
      <c r="H1292" t="s">
        <v>27</v>
      </c>
      <c r="I1292">
        <v>1554580</v>
      </c>
      <c r="J1292">
        <v>100</v>
      </c>
      <c r="K1292" s="1">
        <v>344</v>
      </c>
      <c r="L1292" s="1">
        <v>177.22</v>
      </c>
      <c r="M1292" s="1">
        <f>All_Data[[#This Row],[EUR Sales Amount]]-All_Data[[#This Row],[EUR Cost Amount]]</f>
        <v>166.78</v>
      </c>
      <c r="N1292">
        <f>IF(All_Data[[#This Row],[Order Line Quantity]]&lt;0,1,0)</f>
        <v>0</v>
      </c>
      <c r="O1292" s="1" t="str">
        <f>All_Data[[#This Row],[Tier2 Description]]&amp;All_Data[[#This Row],[Order No]]</f>
        <v>APRON &amp; KITCHEN TEXTILES1554580</v>
      </c>
    </row>
    <row r="1293" spans="1:15" x14ac:dyDescent="0.35">
      <c r="A1293">
        <v>202001</v>
      </c>
      <c r="B1293" t="str">
        <f>LEFT(All_Data[[#This Row],[Invoice (Year+Month)]],4)</f>
        <v>2020</v>
      </c>
      <c r="C1293" t="str">
        <f>RIGHT(All_Data[[#This Row],[Invoice (Year+Month)]],2)</f>
        <v>01</v>
      </c>
      <c r="D1293" t="s">
        <v>56</v>
      </c>
      <c r="E1293">
        <v>3014487</v>
      </c>
      <c r="F1293" t="s">
        <v>10</v>
      </c>
      <c r="G1293" t="s">
        <v>22</v>
      </c>
      <c r="H1293" t="s">
        <v>35</v>
      </c>
      <c r="I1293">
        <v>1551177</v>
      </c>
      <c r="J1293">
        <v>652</v>
      </c>
      <c r="K1293" s="1">
        <v>1051.2</v>
      </c>
      <c r="L1293" s="1">
        <v>134</v>
      </c>
      <c r="M1293" s="1">
        <f>All_Data[[#This Row],[EUR Sales Amount]]-All_Data[[#This Row],[EUR Cost Amount]]</f>
        <v>917.2</v>
      </c>
      <c r="N1293">
        <f>IF(All_Data[[#This Row],[Order Line Quantity]]&lt;0,1,0)</f>
        <v>0</v>
      </c>
      <c r="O1293" s="1" t="str">
        <f>All_Data[[#This Row],[Tier2 Description]]&amp;All_Data[[#This Row],[Order No]]</f>
        <v>DECORATION CHARGES1551177</v>
      </c>
    </row>
    <row r="1294" spans="1:15" x14ac:dyDescent="0.35">
      <c r="A1294">
        <v>202001</v>
      </c>
      <c r="B1294" t="str">
        <f>LEFT(All_Data[[#This Row],[Invoice (Year+Month)]],4)</f>
        <v>2020</v>
      </c>
      <c r="C1294" t="str">
        <f>RIGHT(All_Data[[#This Row],[Invoice (Year+Month)]],2)</f>
        <v>01</v>
      </c>
      <c r="D1294" t="s">
        <v>56</v>
      </c>
      <c r="E1294">
        <v>3014492</v>
      </c>
      <c r="F1294" t="s">
        <v>17</v>
      </c>
      <c r="G1294" t="s">
        <v>11</v>
      </c>
      <c r="H1294" t="s">
        <v>46</v>
      </c>
      <c r="I1294">
        <v>1554606</v>
      </c>
      <c r="J1294">
        <v>2</v>
      </c>
      <c r="K1294" s="1">
        <v>4.5199999999999996</v>
      </c>
      <c r="L1294" s="1">
        <v>2.5</v>
      </c>
      <c r="M1294" s="1">
        <f>All_Data[[#This Row],[EUR Sales Amount]]-All_Data[[#This Row],[EUR Cost Amount]]</f>
        <v>2.0199999999999996</v>
      </c>
      <c r="N1294">
        <f>IF(All_Data[[#This Row],[Order Line Quantity]]&lt;0,1,0)</f>
        <v>0</v>
      </c>
      <c r="O1294" s="1" t="str">
        <f>All_Data[[#This Row],[Tier2 Description]]&amp;All_Data[[#This Row],[Order No]]</f>
        <v>DUFFELS1554606</v>
      </c>
    </row>
    <row r="1295" spans="1:15" x14ac:dyDescent="0.35">
      <c r="A1295">
        <v>202001</v>
      </c>
      <c r="B1295" t="str">
        <f>LEFT(All_Data[[#This Row],[Invoice (Year+Month)]],4)</f>
        <v>2020</v>
      </c>
      <c r="C1295" t="str">
        <f>RIGHT(All_Data[[#This Row],[Invoice (Year+Month)]],2)</f>
        <v>01</v>
      </c>
      <c r="D1295" t="s">
        <v>56</v>
      </c>
      <c r="E1295">
        <v>3014492</v>
      </c>
      <c r="F1295" t="s">
        <v>17</v>
      </c>
      <c r="G1295" t="s">
        <v>32</v>
      </c>
      <c r="H1295" t="s">
        <v>49</v>
      </c>
      <c r="I1295">
        <v>1553849</v>
      </c>
      <c r="J1295">
        <v>2</v>
      </c>
      <c r="K1295" s="1">
        <v>6.4</v>
      </c>
      <c r="L1295" s="1">
        <v>5.22</v>
      </c>
      <c r="M1295" s="1">
        <f>All_Data[[#This Row],[EUR Sales Amount]]-All_Data[[#This Row],[EUR Cost Amount]]</f>
        <v>1.1800000000000006</v>
      </c>
      <c r="N1295">
        <f>IF(All_Data[[#This Row],[Order Line Quantity]]&lt;0,1,0)</f>
        <v>0</v>
      </c>
      <c r="O1295" s="1" t="str">
        <f>All_Data[[#This Row],[Tier2 Description]]&amp;All_Data[[#This Row],[Order No]]</f>
        <v>CERAMICS1553849</v>
      </c>
    </row>
    <row r="1296" spans="1:15" x14ac:dyDescent="0.35">
      <c r="A1296">
        <v>202001</v>
      </c>
      <c r="B1296" t="str">
        <f>LEFT(All_Data[[#This Row],[Invoice (Year+Month)]],4)</f>
        <v>2020</v>
      </c>
      <c r="C1296" t="str">
        <f>RIGHT(All_Data[[#This Row],[Invoice (Year+Month)]],2)</f>
        <v>01</v>
      </c>
      <c r="D1296" t="s">
        <v>56</v>
      </c>
      <c r="E1296">
        <v>3014492</v>
      </c>
      <c r="F1296" t="s">
        <v>17</v>
      </c>
      <c r="G1296" t="s">
        <v>32</v>
      </c>
      <c r="H1296" t="s">
        <v>51</v>
      </c>
      <c r="I1296">
        <v>1554606</v>
      </c>
      <c r="J1296">
        <v>2</v>
      </c>
      <c r="K1296" s="1">
        <v>7.76</v>
      </c>
      <c r="L1296" s="1">
        <v>5.18</v>
      </c>
      <c r="M1296" s="1">
        <f>All_Data[[#This Row],[EUR Sales Amount]]-All_Data[[#This Row],[EUR Cost Amount]]</f>
        <v>2.58</v>
      </c>
      <c r="N1296">
        <f>IF(All_Data[[#This Row],[Order Line Quantity]]&lt;0,1,0)</f>
        <v>0</v>
      </c>
      <c r="O1296" s="1" t="str">
        <f>All_Data[[#This Row],[Tier2 Description]]&amp;All_Data[[#This Row],[Order No]]</f>
        <v>MUGS &amp; TUMBLERS1554606</v>
      </c>
    </row>
    <row r="1297" spans="1:15" x14ac:dyDescent="0.35">
      <c r="A1297">
        <v>202001</v>
      </c>
      <c r="B1297" t="str">
        <f>LEFT(All_Data[[#This Row],[Invoice (Year+Month)]],4)</f>
        <v>2020</v>
      </c>
      <c r="C1297" t="str">
        <f>RIGHT(All_Data[[#This Row],[Invoice (Year+Month)]],2)</f>
        <v>01</v>
      </c>
      <c r="D1297" t="s">
        <v>56</v>
      </c>
      <c r="E1297">
        <v>3014492</v>
      </c>
      <c r="F1297" t="s">
        <v>17</v>
      </c>
      <c r="G1297" t="s">
        <v>32</v>
      </c>
      <c r="H1297" t="s">
        <v>55</v>
      </c>
      <c r="I1297">
        <v>1553849</v>
      </c>
      <c r="J1297">
        <v>2</v>
      </c>
      <c r="K1297" s="1">
        <v>3.42</v>
      </c>
      <c r="L1297" s="1">
        <v>4.0999999999999996</v>
      </c>
      <c r="M1297" s="1">
        <f>All_Data[[#This Row],[EUR Sales Amount]]-All_Data[[#This Row],[EUR Cost Amount]]</f>
        <v>-0.67999999999999972</v>
      </c>
      <c r="N1297">
        <f>IF(All_Data[[#This Row],[Order Line Quantity]]&lt;0,1,0)</f>
        <v>0</v>
      </c>
      <c r="O1297" s="1" t="str">
        <f>All_Data[[#This Row],[Tier2 Description]]&amp;All_Data[[#This Row],[Order No]]</f>
        <v>SPECIALTIES &amp; PACKAGING1553849</v>
      </c>
    </row>
    <row r="1298" spans="1:15" x14ac:dyDescent="0.35">
      <c r="A1298">
        <v>202001</v>
      </c>
      <c r="B1298" t="str">
        <f>LEFT(All_Data[[#This Row],[Invoice (Year+Month)]],4)</f>
        <v>2020</v>
      </c>
      <c r="C1298" t="str">
        <f>RIGHT(All_Data[[#This Row],[Invoice (Year+Month)]],2)</f>
        <v>01</v>
      </c>
      <c r="D1298" t="s">
        <v>56</v>
      </c>
      <c r="E1298">
        <v>3014492</v>
      </c>
      <c r="F1298" t="s">
        <v>17</v>
      </c>
      <c r="G1298" t="s">
        <v>32</v>
      </c>
      <c r="H1298" t="s">
        <v>33</v>
      </c>
      <c r="I1298">
        <v>1553849</v>
      </c>
      <c r="J1298">
        <v>4</v>
      </c>
      <c r="K1298" s="1">
        <v>13.24</v>
      </c>
      <c r="L1298" s="1">
        <v>10.08</v>
      </c>
      <c r="M1298" s="1">
        <f>All_Data[[#This Row],[EUR Sales Amount]]-All_Data[[#This Row],[EUR Cost Amount]]</f>
        <v>3.16</v>
      </c>
      <c r="N1298">
        <f>IF(All_Data[[#This Row],[Order Line Quantity]]&lt;0,1,0)</f>
        <v>0</v>
      </c>
      <c r="O1298" s="1" t="str">
        <f>All_Data[[#This Row],[Tier2 Description]]&amp;All_Data[[#This Row],[Order No]]</f>
        <v>SPORT BOTTLES1553849</v>
      </c>
    </row>
    <row r="1299" spans="1:15" x14ac:dyDescent="0.35">
      <c r="A1299">
        <v>202001</v>
      </c>
      <c r="B1299" t="str">
        <f>LEFT(All_Data[[#This Row],[Invoice (Year+Month)]],4)</f>
        <v>2020</v>
      </c>
      <c r="C1299" t="str">
        <f>RIGHT(All_Data[[#This Row],[Invoice (Year+Month)]],2)</f>
        <v>01</v>
      </c>
      <c r="D1299" t="s">
        <v>56</v>
      </c>
      <c r="E1299">
        <v>3014492</v>
      </c>
      <c r="F1299" t="s">
        <v>17</v>
      </c>
      <c r="G1299" t="s">
        <v>32</v>
      </c>
      <c r="H1299" t="s">
        <v>33</v>
      </c>
      <c r="I1299">
        <v>1554606</v>
      </c>
      <c r="J1299">
        <v>6</v>
      </c>
      <c r="K1299" s="1">
        <v>26.36</v>
      </c>
      <c r="L1299" s="1">
        <v>21.58</v>
      </c>
      <c r="M1299" s="1">
        <f>All_Data[[#This Row],[EUR Sales Amount]]-All_Data[[#This Row],[EUR Cost Amount]]</f>
        <v>4.7800000000000011</v>
      </c>
      <c r="N1299">
        <f>IF(All_Data[[#This Row],[Order Line Quantity]]&lt;0,1,0)</f>
        <v>0</v>
      </c>
      <c r="O1299" s="1" t="str">
        <f>All_Data[[#This Row],[Tier2 Description]]&amp;All_Data[[#This Row],[Order No]]</f>
        <v>SPORT BOTTLES1554606</v>
      </c>
    </row>
    <row r="1300" spans="1:15" x14ac:dyDescent="0.35">
      <c r="A1300">
        <v>202001</v>
      </c>
      <c r="B1300" t="str">
        <f>LEFT(All_Data[[#This Row],[Invoice (Year+Month)]],4)</f>
        <v>2020</v>
      </c>
      <c r="C1300" t="str">
        <f>RIGHT(All_Data[[#This Row],[Invoice (Year+Month)]],2)</f>
        <v>01</v>
      </c>
      <c r="D1300" t="s">
        <v>56</v>
      </c>
      <c r="E1300">
        <v>3014492</v>
      </c>
      <c r="F1300" t="s">
        <v>17</v>
      </c>
      <c r="G1300" t="s">
        <v>13</v>
      </c>
      <c r="H1300" t="s">
        <v>37</v>
      </c>
      <c r="I1300">
        <v>1551133</v>
      </c>
      <c r="J1300">
        <v>500</v>
      </c>
      <c r="K1300" s="1">
        <v>530</v>
      </c>
      <c r="L1300" s="1">
        <v>425</v>
      </c>
      <c r="M1300" s="1">
        <f>All_Data[[#This Row],[EUR Sales Amount]]-All_Data[[#This Row],[EUR Cost Amount]]</f>
        <v>105</v>
      </c>
      <c r="N1300">
        <f>IF(All_Data[[#This Row],[Order Line Quantity]]&lt;0,1,0)</f>
        <v>0</v>
      </c>
      <c r="O1300" s="1" t="str">
        <f>All_Data[[#This Row],[Tier2 Description]]&amp;All_Data[[#This Row],[Order No]]</f>
        <v>GENERAL1551133</v>
      </c>
    </row>
    <row r="1301" spans="1:15" x14ac:dyDescent="0.35">
      <c r="A1301">
        <v>202001</v>
      </c>
      <c r="B1301" t="str">
        <f>LEFT(All_Data[[#This Row],[Invoice (Year+Month)]],4)</f>
        <v>2020</v>
      </c>
      <c r="C1301" t="str">
        <f>RIGHT(All_Data[[#This Row],[Invoice (Year+Month)]],2)</f>
        <v>01</v>
      </c>
      <c r="D1301" t="s">
        <v>56</v>
      </c>
      <c r="E1301">
        <v>3014492</v>
      </c>
      <c r="F1301" t="s">
        <v>17</v>
      </c>
      <c r="G1301" t="s">
        <v>13</v>
      </c>
      <c r="H1301" t="s">
        <v>37</v>
      </c>
      <c r="I1301">
        <v>1554606</v>
      </c>
      <c r="J1301">
        <v>2</v>
      </c>
      <c r="K1301" s="1">
        <v>0.57999999999999996</v>
      </c>
      <c r="L1301" s="1">
        <v>0.46</v>
      </c>
      <c r="M1301" s="1">
        <f>All_Data[[#This Row],[EUR Sales Amount]]-All_Data[[#This Row],[EUR Cost Amount]]</f>
        <v>0.11999999999999994</v>
      </c>
      <c r="N1301">
        <f>IF(All_Data[[#This Row],[Order Line Quantity]]&lt;0,1,0)</f>
        <v>0</v>
      </c>
      <c r="O1301" s="1" t="str">
        <f>All_Data[[#This Row],[Tier2 Description]]&amp;All_Data[[#This Row],[Order No]]</f>
        <v>GENERAL1554606</v>
      </c>
    </row>
    <row r="1302" spans="1:15" x14ac:dyDescent="0.35">
      <c r="A1302">
        <v>202001</v>
      </c>
      <c r="B1302" t="str">
        <f>LEFT(All_Data[[#This Row],[Invoice (Year+Month)]],4)</f>
        <v>2020</v>
      </c>
      <c r="C1302" t="str">
        <f>RIGHT(All_Data[[#This Row],[Invoice (Year+Month)]],2)</f>
        <v>01</v>
      </c>
      <c r="D1302" t="s">
        <v>56</v>
      </c>
      <c r="E1302">
        <v>3014492</v>
      </c>
      <c r="F1302" t="s">
        <v>17</v>
      </c>
      <c r="G1302" t="s">
        <v>13</v>
      </c>
      <c r="H1302" t="s">
        <v>15</v>
      </c>
      <c r="I1302">
        <v>1553849</v>
      </c>
      <c r="J1302">
        <v>6</v>
      </c>
      <c r="K1302" s="1">
        <v>26.56</v>
      </c>
      <c r="L1302" s="1">
        <v>19.3</v>
      </c>
      <c r="M1302" s="1">
        <f>All_Data[[#This Row],[EUR Sales Amount]]-All_Data[[#This Row],[EUR Cost Amount]]</f>
        <v>7.259999999999998</v>
      </c>
      <c r="N1302">
        <f>IF(All_Data[[#This Row],[Order Line Quantity]]&lt;0,1,0)</f>
        <v>0</v>
      </c>
      <c r="O1302" s="1" t="str">
        <f>All_Data[[#This Row],[Tier2 Description]]&amp;All_Data[[#This Row],[Order No]]</f>
        <v>UMBRELLAS1553849</v>
      </c>
    </row>
    <row r="1303" spans="1:15" x14ac:dyDescent="0.35">
      <c r="A1303">
        <v>202001</v>
      </c>
      <c r="B1303" t="str">
        <f>LEFT(All_Data[[#This Row],[Invoice (Year+Month)]],4)</f>
        <v>2020</v>
      </c>
      <c r="C1303" t="str">
        <f>RIGHT(All_Data[[#This Row],[Invoice (Year+Month)]],2)</f>
        <v>01</v>
      </c>
      <c r="D1303" t="s">
        <v>56</v>
      </c>
      <c r="E1303">
        <v>3014492</v>
      </c>
      <c r="F1303" t="s">
        <v>17</v>
      </c>
      <c r="G1303" t="s">
        <v>13</v>
      </c>
      <c r="H1303" t="s">
        <v>15</v>
      </c>
      <c r="I1303">
        <v>1554606</v>
      </c>
      <c r="J1303">
        <v>4</v>
      </c>
      <c r="K1303" s="1">
        <v>16.34</v>
      </c>
      <c r="L1303" s="1">
        <v>12.34</v>
      </c>
      <c r="M1303" s="1">
        <f>All_Data[[#This Row],[EUR Sales Amount]]-All_Data[[#This Row],[EUR Cost Amount]]</f>
        <v>4</v>
      </c>
      <c r="N1303">
        <f>IF(All_Data[[#This Row],[Order Line Quantity]]&lt;0,1,0)</f>
        <v>0</v>
      </c>
      <c r="O1303" s="1" t="str">
        <f>All_Data[[#This Row],[Tier2 Description]]&amp;All_Data[[#This Row],[Order No]]</f>
        <v>UMBRELLAS1554606</v>
      </c>
    </row>
    <row r="1304" spans="1:15" x14ac:dyDescent="0.35">
      <c r="A1304">
        <v>202001</v>
      </c>
      <c r="B1304" t="str">
        <f>LEFT(All_Data[[#This Row],[Invoice (Year+Month)]],4)</f>
        <v>2020</v>
      </c>
      <c r="C1304" t="str">
        <f>RIGHT(All_Data[[#This Row],[Invoice (Year+Month)]],2)</f>
        <v>01</v>
      </c>
      <c r="D1304" t="s">
        <v>56</v>
      </c>
      <c r="E1304">
        <v>3014492</v>
      </c>
      <c r="F1304" t="s">
        <v>17</v>
      </c>
      <c r="G1304" t="s">
        <v>13</v>
      </c>
      <c r="H1304" t="s">
        <v>16</v>
      </c>
      <c r="I1304">
        <v>1553849</v>
      </c>
      <c r="J1304">
        <v>6</v>
      </c>
      <c r="K1304" s="1">
        <v>1.02</v>
      </c>
      <c r="L1304" s="1">
        <v>0.88</v>
      </c>
      <c r="M1304" s="1">
        <f>All_Data[[#This Row],[EUR Sales Amount]]-All_Data[[#This Row],[EUR Cost Amount]]</f>
        <v>0.14000000000000001</v>
      </c>
      <c r="N1304">
        <f>IF(All_Data[[#This Row],[Order Line Quantity]]&lt;0,1,0)</f>
        <v>0</v>
      </c>
      <c r="O1304" s="1" t="str">
        <f>All_Data[[#This Row],[Tier2 Description]]&amp;All_Data[[#This Row],[Order No]]</f>
        <v>WRITING1553849</v>
      </c>
    </row>
    <row r="1305" spans="1:15" x14ac:dyDescent="0.35">
      <c r="A1305">
        <v>202001</v>
      </c>
      <c r="B1305" t="str">
        <f>LEFT(All_Data[[#This Row],[Invoice (Year+Month)]],4)</f>
        <v>2020</v>
      </c>
      <c r="C1305" t="str">
        <f>RIGHT(All_Data[[#This Row],[Invoice (Year+Month)]],2)</f>
        <v>01</v>
      </c>
      <c r="D1305" t="s">
        <v>56</v>
      </c>
      <c r="E1305">
        <v>3014492</v>
      </c>
      <c r="F1305" t="s">
        <v>17</v>
      </c>
      <c r="G1305" t="s">
        <v>26</v>
      </c>
      <c r="H1305" t="s">
        <v>28</v>
      </c>
      <c r="I1305">
        <v>1553849</v>
      </c>
      <c r="J1305">
        <v>4</v>
      </c>
      <c r="K1305" s="1">
        <v>3.3</v>
      </c>
      <c r="L1305" s="1">
        <v>2.62</v>
      </c>
      <c r="M1305" s="1">
        <f>All_Data[[#This Row],[EUR Sales Amount]]-All_Data[[#This Row],[EUR Cost Amount]]</f>
        <v>0.67999999999999972</v>
      </c>
      <c r="N1305">
        <f>IF(All_Data[[#This Row],[Order Line Quantity]]&lt;0,1,0)</f>
        <v>0</v>
      </c>
      <c r="O1305" s="1" t="str">
        <f>All_Data[[#This Row],[Tier2 Description]]&amp;All_Data[[#This Row],[Order No]]</f>
        <v>HOUSEWARES1553849</v>
      </c>
    </row>
    <row r="1306" spans="1:15" x14ac:dyDescent="0.35">
      <c r="A1306">
        <v>202001</v>
      </c>
      <c r="B1306" t="str">
        <f>LEFT(All_Data[[#This Row],[Invoice (Year+Month)]],4)</f>
        <v>2020</v>
      </c>
      <c r="C1306" t="str">
        <f>RIGHT(All_Data[[#This Row],[Invoice (Year+Month)]],2)</f>
        <v>01</v>
      </c>
      <c r="D1306" t="s">
        <v>56</v>
      </c>
      <c r="E1306">
        <v>3014492</v>
      </c>
      <c r="F1306" t="s">
        <v>17</v>
      </c>
      <c r="G1306" t="s">
        <v>26</v>
      </c>
      <c r="H1306" t="s">
        <v>28</v>
      </c>
      <c r="I1306">
        <v>1554518</v>
      </c>
      <c r="J1306">
        <v>2</v>
      </c>
      <c r="K1306" s="1">
        <v>112.28</v>
      </c>
      <c r="L1306" s="1">
        <v>98.88</v>
      </c>
      <c r="M1306" s="1">
        <f>All_Data[[#This Row],[EUR Sales Amount]]-All_Data[[#This Row],[EUR Cost Amount]]</f>
        <v>13.400000000000006</v>
      </c>
      <c r="N1306">
        <f>IF(All_Data[[#This Row],[Order Line Quantity]]&lt;0,1,0)</f>
        <v>0</v>
      </c>
      <c r="O1306" s="1" t="str">
        <f>All_Data[[#This Row],[Tier2 Description]]&amp;All_Data[[#This Row],[Order No]]</f>
        <v>HOUSEWARES1554518</v>
      </c>
    </row>
    <row r="1307" spans="1:15" x14ac:dyDescent="0.35">
      <c r="A1307">
        <v>202001</v>
      </c>
      <c r="B1307" t="str">
        <f>LEFT(All_Data[[#This Row],[Invoice (Year+Month)]],4)</f>
        <v>2020</v>
      </c>
      <c r="C1307" t="str">
        <f>RIGHT(All_Data[[#This Row],[Invoice (Year+Month)]],2)</f>
        <v>01</v>
      </c>
      <c r="D1307" t="s">
        <v>56</v>
      </c>
      <c r="E1307">
        <v>3014492</v>
      </c>
      <c r="F1307" t="s">
        <v>17</v>
      </c>
      <c r="G1307" t="s">
        <v>26</v>
      </c>
      <c r="H1307" t="s">
        <v>28</v>
      </c>
      <c r="I1307">
        <v>1554606</v>
      </c>
      <c r="J1307">
        <v>4</v>
      </c>
      <c r="K1307" s="1">
        <v>10.34</v>
      </c>
      <c r="L1307" s="1">
        <v>8.36</v>
      </c>
      <c r="M1307" s="1">
        <f>All_Data[[#This Row],[EUR Sales Amount]]-All_Data[[#This Row],[EUR Cost Amount]]</f>
        <v>1.9800000000000004</v>
      </c>
      <c r="N1307">
        <f>IF(All_Data[[#This Row],[Order Line Quantity]]&lt;0,1,0)</f>
        <v>0</v>
      </c>
      <c r="O1307" s="1" t="str">
        <f>All_Data[[#This Row],[Tier2 Description]]&amp;All_Data[[#This Row],[Order No]]</f>
        <v>HOUSEWARES1554606</v>
      </c>
    </row>
    <row r="1308" spans="1:15" x14ac:dyDescent="0.35">
      <c r="A1308">
        <v>202001</v>
      </c>
      <c r="B1308" t="str">
        <f>LEFT(All_Data[[#This Row],[Invoice (Year+Month)]],4)</f>
        <v>2020</v>
      </c>
      <c r="C1308" t="str">
        <f>RIGHT(All_Data[[#This Row],[Invoice (Year+Month)]],2)</f>
        <v>01</v>
      </c>
      <c r="D1308" t="s">
        <v>56</v>
      </c>
      <c r="E1308">
        <v>3014492</v>
      </c>
      <c r="F1308" t="s">
        <v>17</v>
      </c>
      <c r="G1308" t="s">
        <v>26</v>
      </c>
      <c r="H1308" t="s">
        <v>50</v>
      </c>
      <c r="I1308">
        <v>1554606</v>
      </c>
      <c r="J1308">
        <v>2</v>
      </c>
      <c r="K1308" s="1">
        <v>0.34</v>
      </c>
      <c r="L1308" s="1">
        <v>0.32</v>
      </c>
      <c r="M1308" s="1">
        <f>All_Data[[#This Row],[EUR Sales Amount]]-All_Data[[#This Row],[EUR Cost Amount]]</f>
        <v>2.0000000000000018E-2</v>
      </c>
      <c r="N1308">
        <f>IF(All_Data[[#This Row],[Order Line Quantity]]&lt;0,1,0)</f>
        <v>0</v>
      </c>
      <c r="O1308" s="1" t="str">
        <f>All_Data[[#This Row],[Tier2 Description]]&amp;All_Data[[#This Row],[Order No]]</f>
        <v>OUTDOOR &amp; LEISURE1554606</v>
      </c>
    </row>
    <row r="1309" spans="1:15" x14ac:dyDescent="0.35">
      <c r="A1309">
        <v>202001</v>
      </c>
      <c r="B1309" t="str">
        <f>LEFT(All_Data[[#This Row],[Invoice (Year+Month)]],4)</f>
        <v>2020</v>
      </c>
      <c r="C1309" t="str">
        <f>RIGHT(All_Data[[#This Row],[Invoice (Year+Month)]],2)</f>
        <v>01</v>
      </c>
      <c r="D1309" t="s">
        <v>56</v>
      </c>
      <c r="E1309">
        <v>3014492</v>
      </c>
      <c r="F1309" t="s">
        <v>17</v>
      </c>
      <c r="G1309" t="s">
        <v>18</v>
      </c>
      <c r="H1309" t="s">
        <v>20</v>
      </c>
      <c r="I1309">
        <v>1552707</v>
      </c>
      <c r="J1309">
        <v>-8</v>
      </c>
      <c r="K1309" s="1">
        <v>-76.56</v>
      </c>
      <c r="L1309" s="1">
        <v>-36.200000000000003</v>
      </c>
      <c r="M1309" s="1">
        <f>All_Data[[#This Row],[EUR Sales Amount]]-All_Data[[#This Row],[EUR Cost Amount]]</f>
        <v>-40.36</v>
      </c>
      <c r="N1309">
        <f>IF(All_Data[[#This Row],[Order Line Quantity]]&lt;0,1,0)</f>
        <v>1</v>
      </c>
      <c r="O1309" s="1" t="str">
        <f>All_Data[[#This Row],[Tier2 Description]]&amp;All_Data[[#This Row],[Order No]]</f>
        <v>POLOS1552707</v>
      </c>
    </row>
    <row r="1310" spans="1:15" x14ac:dyDescent="0.35">
      <c r="A1310">
        <v>202001</v>
      </c>
      <c r="B1310" t="str">
        <f>LEFT(All_Data[[#This Row],[Invoice (Year+Month)]],4)</f>
        <v>2020</v>
      </c>
      <c r="C1310" t="str">
        <f>RIGHT(All_Data[[#This Row],[Invoice (Year+Month)]],2)</f>
        <v>01</v>
      </c>
      <c r="D1310" t="s">
        <v>56</v>
      </c>
      <c r="E1310">
        <v>3014492</v>
      </c>
      <c r="F1310" t="s">
        <v>17</v>
      </c>
      <c r="G1310" t="s">
        <v>24</v>
      </c>
      <c r="H1310" t="s">
        <v>25</v>
      </c>
      <c r="I1310">
        <v>1552707</v>
      </c>
      <c r="J1310">
        <v>-4</v>
      </c>
      <c r="K1310" s="1">
        <v>-85</v>
      </c>
      <c r="L1310" s="1">
        <v>-36.74</v>
      </c>
      <c r="M1310" s="1">
        <f>All_Data[[#This Row],[EUR Sales Amount]]-All_Data[[#This Row],[EUR Cost Amount]]</f>
        <v>-48.26</v>
      </c>
      <c r="N1310">
        <f>IF(All_Data[[#This Row],[Order Line Quantity]]&lt;0,1,0)</f>
        <v>1</v>
      </c>
      <c r="O1310" s="1" t="str">
        <f>All_Data[[#This Row],[Tier2 Description]]&amp;All_Data[[#This Row],[Order No]]</f>
        <v>JACKETS1552707</v>
      </c>
    </row>
    <row r="1311" spans="1:15" x14ac:dyDescent="0.35">
      <c r="A1311">
        <v>202001</v>
      </c>
      <c r="B1311" t="str">
        <f>LEFT(All_Data[[#This Row],[Invoice (Year+Month)]],4)</f>
        <v>2020</v>
      </c>
      <c r="C1311" t="str">
        <f>RIGHT(All_Data[[#This Row],[Invoice (Year+Month)]],2)</f>
        <v>01</v>
      </c>
      <c r="D1311" t="s">
        <v>56</v>
      </c>
      <c r="E1311">
        <v>3014492</v>
      </c>
      <c r="F1311" t="s">
        <v>17</v>
      </c>
      <c r="G1311" t="s">
        <v>24</v>
      </c>
      <c r="H1311" t="s">
        <v>25</v>
      </c>
      <c r="I1311">
        <v>1553849</v>
      </c>
      <c r="J1311">
        <v>2</v>
      </c>
      <c r="K1311" s="1">
        <v>20</v>
      </c>
      <c r="L1311" s="1">
        <v>30.82</v>
      </c>
      <c r="M1311" s="1">
        <f>All_Data[[#This Row],[EUR Sales Amount]]-All_Data[[#This Row],[EUR Cost Amount]]</f>
        <v>-10.82</v>
      </c>
      <c r="N1311">
        <f>IF(All_Data[[#This Row],[Order Line Quantity]]&lt;0,1,0)</f>
        <v>0</v>
      </c>
      <c r="O1311" s="1" t="str">
        <f>All_Data[[#This Row],[Tier2 Description]]&amp;All_Data[[#This Row],[Order No]]</f>
        <v>JACKETS1553849</v>
      </c>
    </row>
    <row r="1312" spans="1:15" x14ac:dyDescent="0.35">
      <c r="A1312">
        <v>202001</v>
      </c>
      <c r="B1312" t="str">
        <f>LEFT(All_Data[[#This Row],[Invoice (Year+Month)]],4)</f>
        <v>2020</v>
      </c>
      <c r="C1312" t="str">
        <f>RIGHT(All_Data[[#This Row],[Invoice (Year+Month)]],2)</f>
        <v>01</v>
      </c>
      <c r="D1312" t="s">
        <v>56</v>
      </c>
      <c r="E1312">
        <v>3014492</v>
      </c>
      <c r="F1312" t="s">
        <v>17</v>
      </c>
      <c r="G1312" t="s">
        <v>29</v>
      </c>
      <c r="H1312" t="s">
        <v>30</v>
      </c>
      <c r="I1312">
        <v>1552707</v>
      </c>
      <c r="J1312">
        <v>-2</v>
      </c>
      <c r="K1312" s="1">
        <v>-29.46</v>
      </c>
      <c r="L1312" s="1">
        <v>-14.1</v>
      </c>
      <c r="M1312" s="1">
        <f>All_Data[[#This Row],[EUR Sales Amount]]-All_Data[[#This Row],[EUR Cost Amount]]</f>
        <v>-15.360000000000001</v>
      </c>
      <c r="N1312">
        <f>IF(All_Data[[#This Row],[Order Line Quantity]]&lt;0,1,0)</f>
        <v>1</v>
      </c>
      <c r="O1312" s="1" t="str">
        <f>All_Data[[#This Row],[Tier2 Description]]&amp;All_Data[[#This Row],[Order No]]</f>
        <v>AUDIO1552707</v>
      </c>
    </row>
    <row r="1313" spans="1:15" x14ac:dyDescent="0.35">
      <c r="A1313">
        <v>202001</v>
      </c>
      <c r="B1313" t="str">
        <f>LEFT(All_Data[[#This Row],[Invoice (Year+Month)]],4)</f>
        <v>2020</v>
      </c>
      <c r="C1313" t="str">
        <f>RIGHT(All_Data[[#This Row],[Invoice (Year+Month)]],2)</f>
        <v>01</v>
      </c>
      <c r="D1313" t="s">
        <v>56</v>
      </c>
      <c r="E1313">
        <v>3014492</v>
      </c>
      <c r="F1313" t="s">
        <v>17</v>
      </c>
      <c r="G1313" t="s">
        <v>29</v>
      </c>
      <c r="H1313" t="s">
        <v>30</v>
      </c>
      <c r="I1313">
        <v>1553849</v>
      </c>
      <c r="J1313">
        <v>2</v>
      </c>
      <c r="K1313" s="1">
        <v>6.7</v>
      </c>
      <c r="L1313" s="1">
        <v>6.36</v>
      </c>
      <c r="M1313" s="1">
        <f>All_Data[[#This Row],[EUR Sales Amount]]-All_Data[[#This Row],[EUR Cost Amount]]</f>
        <v>0.33999999999999986</v>
      </c>
      <c r="N1313">
        <f>IF(All_Data[[#This Row],[Order Line Quantity]]&lt;0,1,0)</f>
        <v>0</v>
      </c>
      <c r="O1313" s="1" t="str">
        <f>All_Data[[#This Row],[Tier2 Description]]&amp;All_Data[[#This Row],[Order No]]</f>
        <v>AUDIO1553849</v>
      </c>
    </row>
    <row r="1314" spans="1:15" x14ac:dyDescent="0.35">
      <c r="A1314">
        <v>202001</v>
      </c>
      <c r="B1314" t="str">
        <f>LEFT(All_Data[[#This Row],[Invoice (Year+Month)]],4)</f>
        <v>2020</v>
      </c>
      <c r="C1314" t="str">
        <f>RIGHT(All_Data[[#This Row],[Invoice (Year+Month)]],2)</f>
        <v>01</v>
      </c>
      <c r="D1314" t="s">
        <v>56</v>
      </c>
      <c r="E1314">
        <v>3014492</v>
      </c>
      <c r="F1314" t="s">
        <v>17</v>
      </c>
      <c r="G1314" t="s">
        <v>29</v>
      </c>
      <c r="H1314" t="s">
        <v>52</v>
      </c>
      <c r="I1314">
        <v>1554518</v>
      </c>
      <c r="J1314">
        <v>2</v>
      </c>
      <c r="K1314" s="1">
        <v>19.22</v>
      </c>
      <c r="L1314" s="1">
        <v>15.38</v>
      </c>
      <c r="M1314" s="1">
        <f>All_Data[[#This Row],[EUR Sales Amount]]-All_Data[[#This Row],[EUR Cost Amount]]</f>
        <v>3.8399999999999981</v>
      </c>
      <c r="N1314">
        <f>IF(All_Data[[#This Row],[Order Line Quantity]]&lt;0,1,0)</f>
        <v>0</v>
      </c>
      <c r="O1314" s="1" t="str">
        <f>All_Data[[#This Row],[Tier2 Description]]&amp;All_Data[[#This Row],[Order No]]</f>
        <v>GENERAL TECH1554518</v>
      </c>
    </row>
    <row r="1315" spans="1:15" x14ac:dyDescent="0.35">
      <c r="A1315">
        <v>202001</v>
      </c>
      <c r="B1315" t="str">
        <f>LEFT(All_Data[[#This Row],[Invoice (Year+Month)]],4)</f>
        <v>2020</v>
      </c>
      <c r="C1315" t="str">
        <f>RIGHT(All_Data[[#This Row],[Invoice (Year+Month)]],2)</f>
        <v>01</v>
      </c>
      <c r="D1315" t="s">
        <v>56</v>
      </c>
      <c r="E1315">
        <v>3014492</v>
      </c>
      <c r="F1315" t="s">
        <v>17</v>
      </c>
      <c r="G1315" t="s">
        <v>29</v>
      </c>
      <c r="H1315" t="s">
        <v>52</v>
      </c>
      <c r="I1315">
        <v>1554528</v>
      </c>
      <c r="J1315">
        <v>2</v>
      </c>
      <c r="K1315" s="1">
        <v>194.66</v>
      </c>
      <c r="L1315" s="1">
        <v>146.54</v>
      </c>
      <c r="M1315" s="1">
        <f>All_Data[[#This Row],[EUR Sales Amount]]-All_Data[[#This Row],[EUR Cost Amount]]</f>
        <v>48.120000000000005</v>
      </c>
      <c r="N1315">
        <f>IF(All_Data[[#This Row],[Order Line Quantity]]&lt;0,1,0)</f>
        <v>0</v>
      </c>
      <c r="O1315" s="1" t="str">
        <f>All_Data[[#This Row],[Tier2 Description]]&amp;All_Data[[#This Row],[Order No]]</f>
        <v>GENERAL TECH1554528</v>
      </c>
    </row>
    <row r="1316" spans="1:15" x14ac:dyDescent="0.35">
      <c r="A1316">
        <v>202001</v>
      </c>
      <c r="B1316" t="str">
        <f>LEFT(All_Data[[#This Row],[Invoice (Year+Month)]],4)</f>
        <v>2020</v>
      </c>
      <c r="C1316" t="str">
        <f>RIGHT(All_Data[[#This Row],[Invoice (Year+Month)]],2)</f>
        <v>01</v>
      </c>
      <c r="D1316" t="s">
        <v>56</v>
      </c>
      <c r="E1316">
        <v>3014492</v>
      </c>
      <c r="F1316" t="s">
        <v>17</v>
      </c>
      <c r="G1316" t="s">
        <v>29</v>
      </c>
      <c r="H1316" t="s">
        <v>31</v>
      </c>
      <c r="I1316">
        <v>1554606</v>
      </c>
      <c r="J1316">
        <v>2</v>
      </c>
      <c r="K1316" s="1">
        <v>5.74</v>
      </c>
      <c r="L1316" s="1">
        <v>5.24</v>
      </c>
      <c r="M1316" s="1">
        <f>All_Data[[#This Row],[EUR Sales Amount]]-All_Data[[#This Row],[EUR Cost Amount]]</f>
        <v>0.5</v>
      </c>
      <c r="N1316">
        <f>IF(All_Data[[#This Row],[Order Line Quantity]]&lt;0,1,0)</f>
        <v>0</v>
      </c>
      <c r="O1316" s="1" t="str">
        <f>All_Data[[#This Row],[Tier2 Description]]&amp;All_Data[[#This Row],[Order No]]</f>
        <v>POWER1554606</v>
      </c>
    </row>
    <row r="1317" spans="1:15" x14ac:dyDescent="0.35">
      <c r="A1317">
        <v>202001</v>
      </c>
      <c r="B1317" t="str">
        <f>LEFT(All_Data[[#This Row],[Invoice (Year+Month)]],4)</f>
        <v>2020</v>
      </c>
      <c r="C1317" t="str">
        <f>RIGHT(All_Data[[#This Row],[Invoice (Year+Month)]],2)</f>
        <v>01</v>
      </c>
      <c r="D1317" t="s">
        <v>56</v>
      </c>
      <c r="E1317">
        <v>3014492</v>
      </c>
      <c r="F1317" t="s">
        <v>17</v>
      </c>
      <c r="G1317" t="s">
        <v>57</v>
      </c>
      <c r="H1317" t="s">
        <v>58</v>
      </c>
      <c r="I1317">
        <v>1553849</v>
      </c>
      <c r="J1317">
        <v>2</v>
      </c>
      <c r="K1317" s="1">
        <v>11</v>
      </c>
      <c r="L1317" s="1">
        <v>18.739999999999998</v>
      </c>
      <c r="M1317" s="1">
        <f>All_Data[[#This Row],[EUR Sales Amount]]-All_Data[[#This Row],[EUR Cost Amount]]</f>
        <v>-7.7399999999999984</v>
      </c>
      <c r="N1317">
        <f>IF(All_Data[[#This Row],[Order Line Quantity]]&lt;0,1,0)</f>
        <v>0</v>
      </c>
      <c r="O1317" s="1" t="str">
        <f>All_Data[[#This Row],[Tier2 Description]]&amp;All_Data[[#This Row],[Order No]]</f>
        <v>SHIRTS1553849</v>
      </c>
    </row>
    <row r="1318" spans="1:15" x14ac:dyDescent="0.35">
      <c r="A1318">
        <v>202001</v>
      </c>
      <c r="B1318" t="str">
        <f>LEFT(All_Data[[#This Row],[Invoice (Year+Month)]],4)</f>
        <v>2020</v>
      </c>
      <c r="C1318" t="str">
        <f>RIGHT(All_Data[[#This Row],[Invoice (Year+Month)]],2)</f>
        <v>01</v>
      </c>
      <c r="D1318" t="s">
        <v>56</v>
      </c>
      <c r="E1318">
        <v>3014495</v>
      </c>
      <c r="F1318" t="s">
        <v>10</v>
      </c>
      <c r="G1318" t="s">
        <v>13</v>
      </c>
      <c r="H1318" t="s">
        <v>16</v>
      </c>
      <c r="I1318">
        <v>1552424</v>
      </c>
      <c r="J1318">
        <v>122</v>
      </c>
      <c r="K1318" s="1">
        <v>1113.1600000000001</v>
      </c>
      <c r="L1318" s="1">
        <v>688.42</v>
      </c>
      <c r="M1318" s="1">
        <f>All_Data[[#This Row],[EUR Sales Amount]]-All_Data[[#This Row],[EUR Cost Amount]]</f>
        <v>424.74000000000012</v>
      </c>
      <c r="N1318">
        <f>IF(All_Data[[#This Row],[Order Line Quantity]]&lt;0,1,0)</f>
        <v>0</v>
      </c>
      <c r="O1318" s="1" t="str">
        <f>All_Data[[#This Row],[Tier2 Description]]&amp;All_Data[[#This Row],[Order No]]</f>
        <v>WRITING1552424</v>
      </c>
    </row>
    <row r="1319" spans="1:15" x14ac:dyDescent="0.35">
      <c r="A1319">
        <v>202001</v>
      </c>
      <c r="B1319" t="str">
        <f>LEFT(All_Data[[#This Row],[Invoice (Year+Month)]],4)</f>
        <v>2020</v>
      </c>
      <c r="C1319" t="str">
        <f>RIGHT(All_Data[[#This Row],[Invoice (Year+Month)]],2)</f>
        <v>01</v>
      </c>
      <c r="D1319" t="s">
        <v>56</v>
      </c>
      <c r="E1319">
        <v>3014502</v>
      </c>
      <c r="F1319" t="s">
        <v>10</v>
      </c>
      <c r="G1319" t="s">
        <v>32</v>
      </c>
      <c r="H1319" t="s">
        <v>33</v>
      </c>
      <c r="I1319">
        <v>1553264</v>
      </c>
      <c r="J1319">
        <v>700</v>
      </c>
      <c r="K1319" s="1">
        <v>1064</v>
      </c>
      <c r="L1319" s="1">
        <v>574.55999999999995</v>
      </c>
      <c r="M1319" s="1">
        <f>All_Data[[#This Row],[EUR Sales Amount]]-All_Data[[#This Row],[EUR Cost Amount]]</f>
        <v>489.44000000000005</v>
      </c>
      <c r="N1319">
        <f>IF(All_Data[[#This Row],[Order Line Quantity]]&lt;0,1,0)</f>
        <v>0</v>
      </c>
      <c r="O1319" s="1" t="str">
        <f>All_Data[[#This Row],[Tier2 Description]]&amp;All_Data[[#This Row],[Order No]]</f>
        <v>SPORT BOTTLES1553264</v>
      </c>
    </row>
    <row r="1320" spans="1:15" x14ac:dyDescent="0.35">
      <c r="A1320">
        <v>202001</v>
      </c>
      <c r="B1320" t="str">
        <f>LEFT(All_Data[[#This Row],[Invoice (Year+Month)]],4)</f>
        <v>2020</v>
      </c>
      <c r="C1320" t="str">
        <f>RIGHT(All_Data[[#This Row],[Invoice (Year+Month)]],2)</f>
        <v>01</v>
      </c>
      <c r="D1320" t="s">
        <v>56</v>
      </c>
      <c r="E1320">
        <v>3014509</v>
      </c>
      <c r="F1320" t="s">
        <v>17</v>
      </c>
      <c r="G1320" t="s">
        <v>11</v>
      </c>
      <c r="H1320" t="s">
        <v>47</v>
      </c>
      <c r="I1320">
        <v>1552346</v>
      </c>
      <c r="J1320">
        <v>2</v>
      </c>
      <c r="K1320" s="1">
        <v>1.2</v>
      </c>
      <c r="L1320" s="1">
        <v>0.86</v>
      </c>
      <c r="M1320" s="1">
        <f>All_Data[[#This Row],[EUR Sales Amount]]-All_Data[[#This Row],[EUR Cost Amount]]</f>
        <v>0.33999999999999997</v>
      </c>
      <c r="N1320">
        <f>IF(All_Data[[#This Row],[Order Line Quantity]]&lt;0,1,0)</f>
        <v>0</v>
      </c>
      <c r="O1320" s="1" t="str">
        <f>All_Data[[#This Row],[Tier2 Description]]&amp;All_Data[[#This Row],[Order No]]</f>
        <v>TRAVEL GIFTS1552346</v>
      </c>
    </row>
    <row r="1321" spans="1:15" x14ac:dyDescent="0.35">
      <c r="A1321">
        <v>202001</v>
      </c>
      <c r="B1321" t="str">
        <f>LEFT(All_Data[[#This Row],[Invoice (Year+Month)]],4)</f>
        <v>2020</v>
      </c>
      <c r="C1321" t="str">
        <f>RIGHT(All_Data[[#This Row],[Invoice (Year+Month)]],2)</f>
        <v>01</v>
      </c>
      <c r="D1321" t="s">
        <v>56</v>
      </c>
      <c r="E1321">
        <v>3014509</v>
      </c>
      <c r="F1321" t="s">
        <v>17</v>
      </c>
      <c r="G1321" t="s">
        <v>11</v>
      </c>
      <c r="H1321" t="s">
        <v>47</v>
      </c>
      <c r="I1321">
        <v>1552782</v>
      </c>
      <c r="J1321">
        <v>4</v>
      </c>
      <c r="K1321" s="1">
        <v>2.4</v>
      </c>
      <c r="L1321" s="1">
        <v>1.7</v>
      </c>
      <c r="M1321" s="1">
        <f>All_Data[[#This Row],[EUR Sales Amount]]-All_Data[[#This Row],[EUR Cost Amount]]</f>
        <v>0.7</v>
      </c>
      <c r="N1321">
        <f>IF(All_Data[[#This Row],[Order Line Quantity]]&lt;0,1,0)</f>
        <v>0</v>
      </c>
      <c r="O1321" s="1" t="str">
        <f>All_Data[[#This Row],[Tier2 Description]]&amp;All_Data[[#This Row],[Order No]]</f>
        <v>TRAVEL GIFTS1552782</v>
      </c>
    </row>
    <row r="1322" spans="1:15" x14ac:dyDescent="0.35">
      <c r="A1322">
        <v>202001</v>
      </c>
      <c r="B1322" t="str">
        <f>LEFT(All_Data[[#This Row],[Invoice (Year+Month)]],4)</f>
        <v>2020</v>
      </c>
      <c r="C1322" t="str">
        <f>RIGHT(All_Data[[#This Row],[Invoice (Year+Month)]],2)</f>
        <v>01</v>
      </c>
      <c r="D1322" t="s">
        <v>56</v>
      </c>
      <c r="E1322">
        <v>3014509</v>
      </c>
      <c r="F1322" t="s">
        <v>17</v>
      </c>
      <c r="G1322" t="s">
        <v>32</v>
      </c>
      <c r="H1322" t="s">
        <v>33</v>
      </c>
      <c r="I1322">
        <v>1553020</v>
      </c>
      <c r="J1322">
        <v>2000</v>
      </c>
      <c r="K1322" s="1">
        <v>2880</v>
      </c>
      <c r="L1322" s="1">
        <v>1641.6</v>
      </c>
      <c r="M1322" s="1">
        <f>All_Data[[#This Row],[EUR Sales Amount]]-All_Data[[#This Row],[EUR Cost Amount]]</f>
        <v>1238.4000000000001</v>
      </c>
      <c r="N1322">
        <f>IF(All_Data[[#This Row],[Order Line Quantity]]&lt;0,1,0)</f>
        <v>0</v>
      </c>
      <c r="O1322" s="1" t="str">
        <f>All_Data[[#This Row],[Tier2 Description]]&amp;All_Data[[#This Row],[Order No]]</f>
        <v>SPORT BOTTLES1553020</v>
      </c>
    </row>
    <row r="1323" spans="1:15" x14ac:dyDescent="0.35">
      <c r="A1323">
        <v>202001</v>
      </c>
      <c r="B1323" t="str">
        <f>LEFT(All_Data[[#This Row],[Invoice (Year+Month)]],4)</f>
        <v>2020</v>
      </c>
      <c r="C1323" t="str">
        <f>RIGHT(All_Data[[#This Row],[Invoice (Year+Month)]],2)</f>
        <v>01</v>
      </c>
      <c r="D1323" t="s">
        <v>56</v>
      </c>
      <c r="E1323">
        <v>3014509</v>
      </c>
      <c r="F1323" t="s">
        <v>17</v>
      </c>
      <c r="G1323" t="s">
        <v>13</v>
      </c>
      <c r="H1323" t="s">
        <v>14</v>
      </c>
      <c r="I1323">
        <v>1553154</v>
      </c>
      <c r="J1323">
        <v>2</v>
      </c>
      <c r="K1323" s="1">
        <v>0</v>
      </c>
      <c r="L1323" s="1">
        <v>15.22</v>
      </c>
      <c r="M1323" s="1">
        <f>All_Data[[#This Row],[EUR Sales Amount]]-All_Data[[#This Row],[EUR Cost Amount]]</f>
        <v>-15.22</v>
      </c>
      <c r="N1323">
        <f>IF(All_Data[[#This Row],[Order Line Quantity]]&lt;0,1,0)</f>
        <v>0</v>
      </c>
      <c r="O1323" s="1" t="str">
        <f>All_Data[[#This Row],[Tier2 Description]]&amp;All_Data[[#This Row],[Order No]]</f>
        <v>DESKTOP1553154</v>
      </c>
    </row>
    <row r="1324" spans="1:15" x14ac:dyDescent="0.35">
      <c r="A1324">
        <v>202001</v>
      </c>
      <c r="B1324" t="str">
        <f>LEFT(All_Data[[#This Row],[Invoice (Year+Month)]],4)</f>
        <v>2020</v>
      </c>
      <c r="C1324" t="str">
        <f>RIGHT(All_Data[[#This Row],[Invoice (Year+Month)]],2)</f>
        <v>01</v>
      </c>
      <c r="D1324" t="s">
        <v>56</v>
      </c>
      <c r="E1324">
        <v>3014509</v>
      </c>
      <c r="F1324" t="s">
        <v>17</v>
      </c>
      <c r="G1324" t="s">
        <v>13</v>
      </c>
      <c r="H1324" t="s">
        <v>37</v>
      </c>
      <c r="I1324">
        <v>1551474</v>
      </c>
      <c r="J1324">
        <v>250</v>
      </c>
      <c r="K1324" s="1">
        <v>412.5</v>
      </c>
      <c r="L1324" s="1">
        <v>327.5</v>
      </c>
      <c r="M1324" s="1">
        <f>All_Data[[#This Row],[EUR Sales Amount]]-All_Data[[#This Row],[EUR Cost Amount]]</f>
        <v>85</v>
      </c>
      <c r="N1324">
        <f>IF(All_Data[[#This Row],[Order Line Quantity]]&lt;0,1,0)</f>
        <v>0</v>
      </c>
      <c r="O1324" s="1" t="str">
        <f>All_Data[[#This Row],[Tier2 Description]]&amp;All_Data[[#This Row],[Order No]]</f>
        <v>GENERAL1551474</v>
      </c>
    </row>
    <row r="1325" spans="1:15" x14ac:dyDescent="0.35">
      <c r="A1325">
        <v>202001</v>
      </c>
      <c r="B1325" t="str">
        <f>LEFT(All_Data[[#This Row],[Invoice (Year+Month)]],4)</f>
        <v>2020</v>
      </c>
      <c r="C1325" t="str">
        <f>RIGHT(All_Data[[#This Row],[Invoice (Year+Month)]],2)</f>
        <v>01</v>
      </c>
      <c r="D1325" t="s">
        <v>56</v>
      </c>
      <c r="E1325">
        <v>3014509</v>
      </c>
      <c r="F1325" t="s">
        <v>17</v>
      </c>
      <c r="G1325" t="s">
        <v>13</v>
      </c>
      <c r="H1325" t="s">
        <v>34</v>
      </c>
      <c r="I1325">
        <v>1552689</v>
      </c>
      <c r="J1325">
        <v>2</v>
      </c>
      <c r="K1325" s="1">
        <v>4.16</v>
      </c>
      <c r="L1325" s="1">
        <v>1.36</v>
      </c>
      <c r="M1325" s="1">
        <f>All_Data[[#This Row],[EUR Sales Amount]]-All_Data[[#This Row],[EUR Cost Amount]]</f>
        <v>2.8</v>
      </c>
      <c r="N1325">
        <f>IF(All_Data[[#This Row],[Order Line Quantity]]&lt;0,1,0)</f>
        <v>0</v>
      </c>
      <c r="O1325" s="1" t="str">
        <f>All_Data[[#This Row],[Tier2 Description]]&amp;All_Data[[#This Row],[Order No]]</f>
        <v>STATIONERY1552689</v>
      </c>
    </row>
    <row r="1326" spans="1:15" x14ac:dyDescent="0.35">
      <c r="A1326">
        <v>202001</v>
      </c>
      <c r="B1326" t="str">
        <f>LEFT(All_Data[[#This Row],[Invoice (Year+Month)]],4)</f>
        <v>2020</v>
      </c>
      <c r="C1326" t="str">
        <f>RIGHT(All_Data[[#This Row],[Invoice (Year+Month)]],2)</f>
        <v>01</v>
      </c>
      <c r="D1326" t="s">
        <v>56</v>
      </c>
      <c r="E1326">
        <v>3014509</v>
      </c>
      <c r="F1326" t="s">
        <v>17</v>
      </c>
      <c r="G1326" t="s">
        <v>13</v>
      </c>
      <c r="H1326" t="s">
        <v>15</v>
      </c>
      <c r="I1326">
        <v>1554437</v>
      </c>
      <c r="J1326">
        <v>2</v>
      </c>
      <c r="K1326" s="1">
        <v>5.04</v>
      </c>
      <c r="L1326" s="1">
        <v>2.68</v>
      </c>
      <c r="M1326" s="1">
        <f>All_Data[[#This Row],[EUR Sales Amount]]-All_Data[[#This Row],[EUR Cost Amount]]</f>
        <v>2.36</v>
      </c>
      <c r="N1326">
        <f>IF(All_Data[[#This Row],[Order Line Quantity]]&lt;0,1,0)</f>
        <v>0</v>
      </c>
      <c r="O1326" s="1" t="str">
        <f>All_Data[[#This Row],[Tier2 Description]]&amp;All_Data[[#This Row],[Order No]]</f>
        <v>UMBRELLAS1554437</v>
      </c>
    </row>
    <row r="1327" spans="1:15" x14ac:dyDescent="0.35">
      <c r="A1327">
        <v>202001</v>
      </c>
      <c r="B1327" t="str">
        <f>LEFT(All_Data[[#This Row],[Invoice (Year+Month)]],4)</f>
        <v>2020</v>
      </c>
      <c r="C1327" t="str">
        <f>RIGHT(All_Data[[#This Row],[Invoice (Year+Month)]],2)</f>
        <v>01</v>
      </c>
      <c r="D1327" t="s">
        <v>56</v>
      </c>
      <c r="E1327">
        <v>3014509</v>
      </c>
      <c r="F1327" t="s">
        <v>17</v>
      </c>
      <c r="G1327" t="s">
        <v>13</v>
      </c>
      <c r="H1327" t="s">
        <v>16</v>
      </c>
      <c r="I1327">
        <v>1552986</v>
      </c>
      <c r="J1327">
        <v>2060</v>
      </c>
      <c r="K1327" s="1">
        <v>267.8</v>
      </c>
      <c r="L1327" s="1">
        <v>171.5</v>
      </c>
      <c r="M1327" s="1">
        <f>All_Data[[#This Row],[EUR Sales Amount]]-All_Data[[#This Row],[EUR Cost Amount]]</f>
        <v>96.300000000000011</v>
      </c>
      <c r="N1327">
        <f>IF(All_Data[[#This Row],[Order Line Quantity]]&lt;0,1,0)</f>
        <v>0</v>
      </c>
      <c r="O1327" s="1" t="str">
        <f>All_Data[[#This Row],[Tier2 Description]]&amp;All_Data[[#This Row],[Order No]]</f>
        <v>WRITING1552986</v>
      </c>
    </row>
    <row r="1328" spans="1:15" x14ac:dyDescent="0.35">
      <c r="A1328">
        <v>202001</v>
      </c>
      <c r="B1328" t="str">
        <f>LEFT(All_Data[[#This Row],[Invoice (Year+Month)]],4)</f>
        <v>2020</v>
      </c>
      <c r="C1328" t="str">
        <f>RIGHT(All_Data[[#This Row],[Invoice (Year+Month)]],2)</f>
        <v>01</v>
      </c>
      <c r="D1328" t="s">
        <v>56</v>
      </c>
      <c r="E1328">
        <v>3014509</v>
      </c>
      <c r="F1328" t="s">
        <v>17</v>
      </c>
      <c r="G1328" t="s">
        <v>26</v>
      </c>
      <c r="H1328" t="s">
        <v>44</v>
      </c>
      <c r="I1328">
        <v>1553925</v>
      </c>
      <c r="J1328">
        <v>6</v>
      </c>
      <c r="K1328" s="1">
        <v>6</v>
      </c>
      <c r="L1328" s="1">
        <v>2.06</v>
      </c>
      <c r="M1328" s="1">
        <f>All_Data[[#This Row],[EUR Sales Amount]]-All_Data[[#This Row],[EUR Cost Amount]]</f>
        <v>3.94</v>
      </c>
      <c r="N1328">
        <f>IF(All_Data[[#This Row],[Order Line Quantity]]&lt;0,1,0)</f>
        <v>0</v>
      </c>
      <c r="O1328" s="1" t="str">
        <f>All_Data[[#This Row],[Tier2 Description]]&amp;All_Data[[#This Row],[Order No]]</f>
        <v>HBA1553925</v>
      </c>
    </row>
    <row r="1329" spans="1:15" x14ac:dyDescent="0.35">
      <c r="A1329">
        <v>202001</v>
      </c>
      <c r="B1329" t="str">
        <f>LEFT(All_Data[[#This Row],[Invoice (Year+Month)]],4)</f>
        <v>2020</v>
      </c>
      <c r="C1329" t="str">
        <f>RIGHT(All_Data[[#This Row],[Invoice (Year+Month)]],2)</f>
        <v>01</v>
      </c>
      <c r="D1329" t="s">
        <v>56</v>
      </c>
      <c r="E1329">
        <v>3014509</v>
      </c>
      <c r="F1329" t="s">
        <v>17</v>
      </c>
      <c r="G1329" t="s">
        <v>22</v>
      </c>
      <c r="H1329" t="s">
        <v>35</v>
      </c>
      <c r="I1329">
        <v>1553020</v>
      </c>
      <c r="J1329">
        <v>2006</v>
      </c>
      <c r="K1329" s="1">
        <v>1200</v>
      </c>
      <c r="L1329" s="1">
        <v>83.54</v>
      </c>
      <c r="M1329" s="1">
        <f>All_Data[[#This Row],[EUR Sales Amount]]-All_Data[[#This Row],[EUR Cost Amount]]</f>
        <v>1116.46</v>
      </c>
      <c r="N1329">
        <f>IF(All_Data[[#This Row],[Order Line Quantity]]&lt;0,1,0)</f>
        <v>0</v>
      </c>
      <c r="O1329" s="1" t="str">
        <f>All_Data[[#This Row],[Tier2 Description]]&amp;All_Data[[#This Row],[Order No]]</f>
        <v>DECORATION CHARGES1553020</v>
      </c>
    </row>
    <row r="1330" spans="1:15" x14ac:dyDescent="0.35">
      <c r="A1330">
        <v>202001</v>
      </c>
      <c r="B1330" t="str">
        <f>LEFT(All_Data[[#This Row],[Invoice (Year+Month)]],4)</f>
        <v>2020</v>
      </c>
      <c r="C1330" t="str">
        <f>RIGHT(All_Data[[#This Row],[Invoice (Year+Month)]],2)</f>
        <v>01</v>
      </c>
      <c r="D1330" t="s">
        <v>56</v>
      </c>
      <c r="E1330">
        <v>3014509</v>
      </c>
      <c r="F1330" t="s">
        <v>17</v>
      </c>
      <c r="G1330" t="s">
        <v>29</v>
      </c>
      <c r="H1330" t="s">
        <v>52</v>
      </c>
      <c r="I1330">
        <v>1553925</v>
      </c>
      <c r="J1330">
        <v>8</v>
      </c>
      <c r="K1330" s="1">
        <v>7.92</v>
      </c>
      <c r="L1330" s="1">
        <v>3.76</v>
      </c>
      <c r="M1330" s="1">
        <f>All_Data[[#This Row],[EUR Sales Amount]]-All_Data[[#This Row],[EUR Cost Amount]]</f>
        <v>4.16</v>
      </c>
      <c r="N1330">
        <f>IF(All_Data[[#This Row],[Order Line Quantity]]&lt;0,1,0)</f>
        <v>0</v>
      </c>
      <c r="O1330" s="1" t="str">
        <f>All_Data[[#This Row],[Tier2 Description]]&amp;All_Data[[#This Row],[Order No]]</f>
        <v>GENERAL TECH1553925</v>
      </c>
    </row>
    <row r="1331" spans="1:15" x14ac:dyDescent="0.35">
      <c r="A1331">
        <v>202001</v>
      </c>
      <c r="B1331" t="str">
        <f>LEFT(All_Data[[#This Row],[Invoice (Year+Month)]],4)</f>
        <v>2020</v>
      </c>
      <c r="C1331" t="str">
        <f>RIGHT(All_Data[[#This Row],[Invoice (Year+Month)]],2)</f>
        <v>01</v>
      </c>
      <c r="D1331" t="s">
        <v>56</v>
      </c>
      <c r="E1331">
        <v>3014514</v>
      </c>
      <c r="F1331" t="s">
        <v>10</v>
      </c>
      <c r="G1331" t="s">
        <v>13</v>
      </c>
      <c r="H1331" t="s">
        <v>37</v>
      </c>
      <c r="I1331">
        <v>1553796</v>
      </c>
      <c r="J1331">
        <v>500</v>
      </c>
      <c r="K1331" s="1">
        <v>390</v>
      </c>
      <c r="L1331" s="1">
        <v>320</v>
      </c>
      <c r="M1331" s="1">
        <f>All_Data[[#This Row],[EUR Sales Amount]]-All_Data[[#This Row],[EUR Cost Amount]]</f>
        <v>70</v>
      </c>
      <c r="N1331">
        <f>IF(All_Data[[#This Row],[Order Line Quantity]]&lt;0,1,0)</f>
        <v>0</v>
      </c>
      <c r="O1331" s="1" t="str">
        <f>All_Data[[#This Row],[Tier2 Description]]&amp;All_Data[[#This Row],[Order No]]</f>
        <v>GENERAL1553796</v>
      </c>
    </row>
    <row r="1332" spans="1:15" x14ac:dyDescent="0.35">
      <c r="A1332">
        <v>202001</v>
      </c>
      <c r="B1332" t="str">
        <f>LEFT(All_Data[[#This Row],[Invoice (Year+Month)]],4)</f>
        <v>2020</v>
      </c>
      <c r="C1332" t="str">
        <f>RIGHT(All_Data[[#This Row],[Invoice (Year+Month)]],2)</f>
        <v>01</v>
      </c>
      <c r="D1332" t="s">
        <v>56</v>
      </c>
      <c r="E1332">
        <v>3014516</v>
      </c>
      <c r="F1332" t="s">
        <v>10</v>
      </c>
      <c r="G1332" t="s">
        <v>11</v>
      </c>
      <c r="H1332" t="s">
        <v>38</v>
      </c>
      <c r="I1332">
        <v>1554429</v>
      </c>
      <c r="J1332">
        <v>150</v>
      </c>
      <c r="K1332" s="1">
        <v>1348.5</v>
      </c>
      <c r="L1332" s="1">
        <v>682.7</v>
      </c>
      <c r="M1332" s="1">
        <f>All_Data[[#This Row],[EUR Sales Amount]]-All_Data[[#This Row],[EUR Cost Amount]]</f>
        <v>665.8</v>
      </c>
      <c r="N1332">
        <f>IF(All_Data[[#This Row],[Order Line Quantity]]&lt;0,1,0)</f>
        <v>0</v>
      </c>
      <c r="O1332" s="1" t="str">
        <f>All_Data[[#This Row],[Tier2 Description]]&amp;All_Data[[#This Row],[Order No]]</f>
        <v>BACKPACKS1554429</v>
      </c>
    </row>
    <row r="1333" spans="1:15" x14ac:dyDescent="0.35">
      <c r="A1333">
        <v>202001</v>
      </c>
      <c r="B1333" t="str">
        <f>LEFT(All_Data[[#This Row],[Invoice (Year+Month)]],4)</f>
        <v>2020</v>
      </c>
      <c r="C1333" t="str">
        <f>RIGHT(All_Data[[#This Row],[Invoice (Year+Month)]],2)</f>
        <v>01</v>
      </c>
      <c r="D1333" t="s">
        <v>56</v>
      </c>
      <c r="E1333">
        <v>3014517</v>
      </c>
      <c r="F1333" t="s">
        <v>17</v>
      </c>
      <c r="G1333" t="s">
        <v>13</v>
      </c>
      <c r="H1333" t="s">
        <v>34</v>
      </c>
      <c r="I1333">
        <v>1554124</v>
      </c>
      <c r="J1333">
        <v>2</v>
      </c>
      <c r="K1333" s="1">
        <v>3.34</v>
      </c>
      <c r="L1333" s="1">
        <v>1.56</v>
      </c>
      <c r="M1333" s="1">
        <f>All_Data[[#This Row],[EUR Sales Amount]]-All_Data[[#This Row],[EUR Cost Amount]]</f>
        <v>1.7799999999999998</v>
      </c>
      <c r="N1333">
        <f>IF(All_Data[[#This Row],[Order Line Quantity]]&lt;0,1,0)</f>
        <v>0</v>
      </c>
      <c r="O1333" s="1" t="str">
        <f>All_Data[[#This Row],[Tier2 Description]]&amp;All_Data[[#This Row],[Order No]]</f>
        <v>STATIONERY1554124</v>
      </c>
    </row>
    <row r="1334" spans="1:15" x14ac:dyDescent="0.35">
      <c r="A1334">
        <v>202001</v>
      </c>
      <c r="B1334" t="str">
        <f>LEFT(All_Data[[#This Row],[Invoice (Year+Month)]],4)</f>
        <v>2020</v>
      </c>
      <c r="C1334" t="str">
        <f>RIGHT(All_Data[[#This Row],[Invoice (Year+Month)]],2)</f>
        <v>01</v>
      </c>
      <c r="D1334" t="s">
        <v>56</v>
      </c>
      <c r="E1334">
        <v>3014521</v>
      </c>
      <c r="F1334" t="s">
        <v>17</v>
      </c>
      <c r="G1334" t="s">
        <v>11</v>
      </c>
      <c r="H1334" t="s">
        <v>46</v>
      </c>
      <c r="I1334">
        <v>1553354</v>
      </c>
      <c r="J1334">
        <v>2</v>
      </c>
      <c r="K1334" s="1">
        <v>32.979999999999997</v>
      </c>
      <c r="L1334" s="1">
        <v>9.76</v>
      </c>
      <c r="M1334" s="1">
        <f>All_Data[[#This Row],[EUR Sales Amount]]-All_Data[[#This Row],[EUR Cost Amount]]</f>
        <v>23.22</v>
      </c>
      <c r="N1334">
        <f>IF(All_Data[[#This Row],[Order Line Quantity]]&lt;0,1,0)</f>
        <v>0</v>
      </c>
      <c r="O1334" s="1" t="str">
        <f>All_Data[[#This Row],[Tier2 Description]]&amp;All_Data[[#This Row],[Order No]]</f>
        <v>DUFFELS1553354</v>
      </c>
    </row>
    <row r="1335" spans="1:15" x14ac:dyDescent="0.35">
      <c r="A1335">
        <v>202001</v>
      </c>
      <c r="B1335" t="str">
        <f>LEFT(All_Data[[#This Row],[Invoice (Year+Month)]],4)</f>
        <v>2020</v>
      </c>
      <c r="C1335" t="str">
        <f>RIGHT(All_Data[[#This Row],[Invoice (Year+Month)]],2)</f>
        <v>01</v>
      </c>
      <c r="D1335" t="s">
        <v>56</v>
      </c>
      <c r="E1335">
        <v>3014521</v>
      </c>
      <c r="F1335" t="s">
        <v>17</v>
      </c>
      <c r="G1335" t="s">
        <v>26</v>
      </c>
      <c r="H1335" t="s">
        <v>28</v>
      </c>
      <c r="I1335">
        <v>1553354</v>
      </c>
      <c r="J1335">
        <v>2</v>
      </c>
      <c r="K1335" s="1">
        <v>34.979999999999997</v>
      </c>
      <c r="L1335" s="1">
        <v>15.82</v>
      </c>
      <c r="M1335" s="1">
        <f>All_Data[[#This Row],[EUR Sales Amount]]-All_Data[[#This Row],[EUR Cost Amount]]</f>
        <v>19.159999999999997</v>
      </c>
      <c r="N1335">
        <f>IF(All_Data[[#This Row],[Order Line Quantity]]&lt;0,1,0)</f>
        <v>0</v>
      </c>
      <c r="O1335" s="1" t="str">
        <f>All_Data[[#This Row],[Tier2 Description]]&amp;All_Data[[#This Row],[Order No]]</f>
        <v>HOUSEWARES1553354</v>
      </c>
    </row>
    <row r="1336" spans="1:15" x14ac:dyDescent="0.35">
      <c r="A1336">
        <v>202001</v>
      </c>
      <c r="B1336" t="str">
        <f>LEFT(All_Data[[#This Row],[Invoice (Year+Month)]],4)</f>
        <v>2020</v>
      </c>
      <c r="C1336" t="str">
        <f>RIGHT(All_Data[[#This Row],[Invoice (Year+Month)]],2)</f>
        <v>01</v>
      </c>
      <c r="D1336" t="s">
        <v>56</v>
      </c>
      <c r="E1336">
        <v>3014521</v>
      </c>
      <c r="F1336" t="s">
        <v>17</v>
      </c>
      <c r="G1336" t="s">
        <v>26</v>
      </c>
      <c r="H1336" t="s">
        <v>28</v>
      </c>
      <c r="I1336">
        <v>1554974</v>
      </c>
      <c r="J1336">
        <v>4</v>
      </c>
      <c r="K1336" s="1">
        <v>22</v>
      </c>
      <c r="L1336" s="1">
        <v>9.74</v>
      </c>
      <c r="M1336" s="1">
        <f>All_Data[[#This Row],[EUR Sales Amount]]-All_Data[[#This Row],[EUR Cost Amount]]</f>
        <v>12.26</v>
      </c>
      <c r="N1336">
        <f>IF(All_Data[[#This Row],[Order Line Quantity]]&lt;0,1,0)</f>
        <v>0</v>
      </c>
      <c r="O1336" s="1" t="str">
        <f>All_Data[[#This Row],[Tier2 Description]]&amp;All_Data[[#This Row],[Order No]]</f>
        <v>HOUSEWARES1554974</v>
      </c>
    </row>
    <row r="1337" spans="1:15" x14ac:dyDescent="0.35">
      <c r="A1337">
        <v>202001</v>
      </c>
      <c r="B1337" t="str">
        <f>LEFT(All_Data[[#This Row],[Invoice (Year+Month)]],4)</f>
        <v>2020</v>
      </c>
      <c r="C1337" t="str">
        <f>RIGHT(All_Data[[#This Row],[Invoice (Year+Month)]],2)</f>
        <v>01</v>
      </c>
      <c r="D1337" t="s">
        <v>56</v>
      </c>
      <c r="E1337">
        <v>3014521</v>
      </c>
      <c r="F1337" t="s">
        <v>17</v>
      </c>
      <c r="G1337" t="s">
        <v>26</v>
      </c>
      <c r="H1337" t="s">
        <v>43</v>
      </c>
      <c r="I1337">
        <v>1553354</v>
      </c>
      <c r="J1337">
        <v>2</v>
      </c>
      <c r="K1337" s="1">
        <v>14.98</v>
      </c>
      <c r="L1337" s="1">
        <v>5.94</v>
      </c>
      <c r="M1337" s="1">
        <f>All_Data[[#This Row],[EUR Sales Amount]]-All_Data[[#This Row],[EUR Cost Amount]]</f>
        <v>9.0399999999999991</v>
      </c>
      <c r="N1337">
        <f>IF(All_Data[[#This Row],[Order Line Quantity]]&lt;0,1,0)</f>
        <v>0</v>
      </c>
      <c r="O1337" s="1" t="str">
        <f>All_Data[[#This Row],[Tier2 Description]]&amp;All_Data[[#This Row],[Order No]]</f>
        <v>SAFETY AUTO &amp; TOOLS1553354</v>
      </c>
    </row>
    <row r="1338" spans="1:15" x14ac:dyDescent="0.35">
      <c r="A1338">
        <v>202001</v>
      </c>
      <c r="B1338" t="str">
        <f>LEFT(All_Data[[#This Row],[Invoice (Year+Month)]],4)</f>
        <v>2020</v>
      </c>
      <c r="C1338" t="str">
        <f>RIGHT(All_Data[[#This Row],[Invoice (Year+Month)]],2)</f>
        <v>01</v>
      </c>
      <c r="D1338" t="s">
        <v>56</v>
      </c>
      <c r="E1338">
        <v>3014521</v>
      </c>
      <c r="F1338" t="s">
        <v>17</v>
      </c>
      <c r="G1338" t="s">
        <v>26</v>
      </c>
      <c r="H1338" t="s">
        <v>43</v>
      </c>
      <c r="I1338">
        <v>1554974</v>
      </c>
      <c r="J1338">
        <v>4</v>
      </c>
      <c r="K1338" s="1">
        <v>56.72</v>
      </c>
      <c r="L1338" s="1">
        <v>23.24</v>
      </c>
      <c r="M1338" s="1">
        <f>All_Data[[#This Row],[EUR Sales Amount]]-All_Data[[#This Row],[EUR Cost Amount]]</f>
        <v>33.480000000000004</v>
      </c>
      <c r="N1338">
        <f>IF(All_Data[[#This Row],[Order Line Quantity]]&lt;0,1,0)</f>
        <v>0</v>
      </c>
      <c r="O1338" s="1" t="str">
        <f>All_Data[[#This Row],[Tier2 Description]]&amp;All_Data[[#This Row],[Order No]]</f>
        <v>SAFETY AUTO &amp; TOOLS1554974</v>
      </c>
    </row>
    <row r="1339" spans="1:15" x14ac:dyDescent="0.35">
      <c r="A1339">
        <v>202001</v>
      </c>
      <c r="B1339" t="str">
        <f>LEFT(All_Data[[#This Row],[Invoice (Year+Month)]],4)</f>
        <v>2020</v>
      </c>
      <c r="C1339" t="str">
        <f>RIGHT(All_Data[[#This Row],[Invoice (Year+Month)]],2)</f>
        <v>01</v>
      </c>
      <c r="D1339" t="s">
        <v>56</v>
      </c>
      <c r="E1339">
        <v>3014522</v>
      </c>
      <c r="F1339" t="s">
        <v>17</v>
      </c>
      <c r="G1339" t="s">
        <v>11</v>
      </c>
      <c r="H1339" t="s">
        <v>38</v>
      </c>
      <c r="I1339">
        <v>1553271</v>
      </c>
      <c r="J1339">
        <v>2</v>
      </c>
      <c r="K1339" s="1">
        <v>39.619999999999997</v>
      </c>
      <c r="L1339" s="1">
        <v>15.22</v>
      </c>
      <c r="M1339" s="1">
        <f>All_Data[[#This Row],[EUR Sales Amount]]-All_Data[[#This Row],[EUR Cost Amount]]</f>
        <v>24.4</v>
      </c>
      <c r="N1339">
        <f>IF(All_Data[[#This Row],[Order Line Quantity]]&lt;0,1,0)</f>
        <v>0</v>
      </c>
      <c r="O1339" s="1" t="str">
        <f>All_Data[[#This Row],[Tier2 Description]]&amp;All_Data[[#This Row],[Order No]]</f>
        <v>BACKPACKS1553271</v>
      </c>
    </row>
    <row r="1340" spans="1:15" x14ac:dyDescent="0.35">
      <c r="A1340">
        <v>202001</v>
      </c>
      <c r="B1340" t="str">
        <f>LEFT(All_Data[[#This Row],[Invoice (Year+Month)]],4)</f>
        <v>2020</v>
      </c>
      <c r="C1340" t="str">
        <f>RIGHT(All_Data[[#This Row],[Invoice (Year+Month)]],2)</f>
        <v>01</v>
      </c>
      <c r="D1340" t="s">
        <v>56</v>
      </c>
      <c r="E1340">
        <v>3014522</v>
      </c>
      <c r="F1340" t="s">
        <v>17</v>
      </c>
      <c r="G1340" t="s">
        <v>11</v>
      </c>
      <c r="H1340" t="s">
        <v>38</v>
      </c>
      <c r="I1340">
        <v>1553419</v>
      </c>
      <c r="J1340">
        <v>280</v>
      </c>
      <c r="K1340" s="1">
        <v>299.60000000000002</v>
      </c>
      <c r="L1340" s="1">
        <v>154.19999999999999</v>
      </c>
      <c r="M1340" s="1">
        <f>All_Data[[#This Row],[EUR Sales Amount]]-All_Data[[#This Row],[EUR Cost Amount]]</f>
        <v>145.40000000000003</v>
      </c>
      <c r="N1340">
        <f>IF(All_Data[[#This Row],[Order Line Quantity]]&lt;0,1,0)</f>
        <v>0</v>
      </c>
      <c r="O1340" s="1" t="str">
        <f>All_Data[[#This Row],[Tier2 Description]]&amp;All_Data[[#This Row],[Order No]]</f>
        <v>BACKPACKS1553419</v>
      </c>
    </row>
    <row r="1341" spans="1:15" x14ac:dyDescent="0.35">
      <c r="A1341">
        <v>202001</v>
      </c>
      <c r="B1341" t="str">
        <f>LEFT(All_Data[[#This Row],[Invoice (Year+Month)]],4)</f>
        <v>2020</v>
      </c>
      <c r="C1341" t="str">
        <f>RIGHT(All_Data[[#This Row],[Invoice (Year+Month)]],2)</f>
        <v>01</v>
      </c>
      <c r="D1341" t="s">
        <v>56</v>
      </c>
      <c r="E1341">
        <v>3014522</v>
      </c>
      <c r="F1341" t="s">
        <v>17</v>
      </c>
      <c r="G1341" t="s">
        <v>11</v>
      </c>
      <c r="H1341" t="s">
        <v>38</v>
      </c>
      <c r="I1341">
        <v>1553439</v>
      </c>
      <c r="J1341">
        <v>204</v>
      </c>
      <c r="K1341" s="1">
        <v>1128.1199999999999</v>
      </c>
      <c r="L1341" s="1">
        <v>406.48</v>
      </c>
      <c r="M1341" s="1">
        <f>All_Data[[#This Row],[EUR Sales Amount]]-All_Data[[#This Row],[EUR Cost Amount]]</f>
        <v>721.63999999999987</v>
      </c>
      <c r="N1341">
        <f>IF(All_Data[[#This Row],[Order Line Quantity]]&lt;0,1,0)</f>
        <v>0</v>
      </c>
      <c r="O1341" s="1" t="str">
        <f>All_Data[[#This Row],[Tier2 Description]]&amp;All_Data[[#This Row],[Order No]]</f>
        <v>BACKPACKS1553439</v>
      </c>
    </row>
    <row r="1342" spans="1:15" x14ac:dyDescent="0.35">
      <c r="A1342">
        <v>202001</v>
      </c>
      <c r="B1342" t="str">
        <f>LEFT(All_Data[[#This Row],[Invoice (Year+Month)]],4)</f>
        <v>2020</v>
      </c>
      <c r="C1342" t="str">
        <f>RIGHT(All_Data[[#This Row],[Invoice (Year+Month)]],2)</f>
        <v>01</v>
      </c>
      <c r="D1342" t="s">
        <v>56</v>
      </c>
      <c r="E1342">
        <v>3014522</v>
      </c>
      <c r="F1342" t="s">
        <v>17</v>
      </c>
      <c r="G1342" t="s">
        <v>11</v>
      </c>
      <c r="H1342" t="s">
        <v>46</v>
      </c>
      <c r="I1342">
        <v>1553271</v>
      </c>
      <c r="J1342">
        <v>22</v>
      </c>
      <c r="K1342" s="1">
        <v>51.04</v>
      </c>
      <c r="L1342" s="1">
        <v>23.96</v>
      </c>
      <c r="M1342" s="1">
        <f>All_Data[[#This Row],[EUR Sales Amount]]-All_Data[[#This Row],[EUR Cost Amount]]</f>
        <v>27.08</v>
      </c>
      <c r="N1342">
        <f>IF(All_Data[[#This Row],[Order Line Quantity]]&lt;0,1,0)</f>
        <v>0</v>
      </c>
      <c r="O1342" s="1" t="str">
        <f>All_Data[[#This Row],[Tier2 Description]]&amp;All_Data[[#This Row],[Order No]]</f>
        <v>DUFFELS1553271</v>
      </c>
    </row>
    <row r="1343" spans="1:15" x14ac:dyDescent="0.35">
      <c r="A1343">
        <v>202001</v>
      </c>
      <c r="B1343" t="str">
        <f>LEFT(All_Data[[#This Row],[Invoice (Year+Month)]],4)</f>
        <v>2020</v>
      </c>
      <c r="C1343" t="str">
        <f>RIGHT(All_Data[[#This Row],[Invoice (Year+Month)]],2)</f>
        <v>01</v>
      </c>
      <c r="D1343" t="s">
        <v>56</v>
      </c>
      <c r="E1343">
        <v>3014522</v>
      </c>
      <c r="F1343" t="s">
        <v>17</v>
      </c>
      <c r="G1343" t="s">
        <v>32</v>
      </c>
      <c r="H1343" t="s">
        <v>61</v>
      </c>
      <c r="I1343">
        <v>1553669</v>
      </c>
      <c r="J1343">
        <v>20</v>
      </c>
      <c r="K1343" s="1">
        <v>75.599999999999994</v>
      </c>
      <c r="L1343" s="1">
        <v>32.020000000000003</v>
      </c>
      <c r="M1343" s="1">
        <f>All_Data[[#This Row],[EUR Sales Amount]]-All_Data[[#This Row],[EUR Cost Amount]]</f>
        <v>43.579999999999991</v>
      </c>
      <c r="N1343">
        <f>IF(All_Data[[#This Row],[Order Line Quantity]]&lt;0,1,0)</f>
        <v>0</v>
      </c>
      <c r="O1343" s="1" t="str">
        <f>All_Data[[#This Row],[Tier2 Description]]&amp;All_Data[[#This Row],[Order No]]</f>
        <v>ACRYLIC TUMBLERS1553669</v>
      </c>
    </row>
    <row r="1344" spans="1:15" x14ac:dyDescent="0.35">
      <c r="A1344">
        <v>202001</v>
      </c>
      <c r="B1344" t="str">
        <f>LEFT(All_Data[[#This Row],[Invoice (Year+Month)]],4)</f>
        <v>2020</v>
      </c>
      <c r="C1344" t="str">
        <f>RIGHT(All_Data[[#This Row],[Invoice (Year+Month)]],2)</f>
        <v>01</v>
      </c>
      <c r="D1344" t="s">
        <v>56</v>
      </c>
      <c r="E1344">
        <v>3014522</v>
      </c>
      <c r="F1344" t="s">
        <v>17</v>
      </c>
      <c r="G1344" t="s">
        <v>32</v>
      </c>
      <c r="H1344" t="s">
        <v>61</v>
      </c>
      <c r="I1344">
        <v>1553787</v>
      </c>
      <c r="J1344">
        <v>20</v>
      </c>
      <c r="K1344" s="1">
        <v>75.599999999999994</v>
      </c>
      <c r="L1344" s="1">
        <v>32.020000000000003</v>
      </c>
      <c r="M1344" s="1">
        <f>All_Data[[#This Row],[EUR Sales Amount]]-All_Data[[#This Row],[EUR Cost Amount]]</f>
        <v>43.579999999999991</v>
      </c>
      <c r="N1344">
        <f>IF(All_Data[[#This Row],[Order Line Quantity]]&lt;0,1,0)</f>
        <v>0</v>
      </c>
      <c r="O1344" s="1" t="str">
        <f>All_Data[[#This Row],[Tier2 Description]]&amp;All_Data[[#This Row],[Order No]]</f>
        <v>ACRYLIC TUMBLERS1553787</v>
      </c>
    </row>
    <row r="1345" spans="1:15" x14ac:dyDescent="0.35">
      <c r="A1345">
        <v>202001</v>
      </c>
      <c r="B1345" t="str">
        <f>LEFT(All_Data[[#This Row],[Invoice (Year+Month)]],4)</f>
        <v>2020</v>
      </c>
      <c r="C1345" t="str">
        <f>RIGHT(All_Data[[#This Row],[Invoice (Year+Month)]],2)</f>
        <v>01</v>
      </c>
      <c r="D1345" t="s">
        <v>56</v>
      </c>
      <c r="E1345">
        <v>3014522</v>
      </c>
      <c r="F1345" t="s">
        <v>17</v>
      </c>
      <c r="G1345" t="s">
        <v>32</v>
      </c>
      <c r="H1345" t="s">
        <v>61</v>
      </c>
      <c r="I1345">
        <v>1554878</v>
      </c>
      <c r="J1345">
        <v>12</v>
      </c>
      <c r="K1345" s="1">
        <v>45.36</v>
      </c>
      <c r="L1345" s="1">
        <v>19.22</v>
      </c>
      <c r="M1345" s="1">
        <f>All_Data[[#This Row],[EUR Sales Amount]]-All_Data[[#This Row],[EUR Cost Amount]]</f>
        <v>26.14</v>
      </c>
      <c r="N1345">
        <f>IF(All_Data[[#This Row],[Order Line Quantity]]&lt;0,1,0)</f>
        <v>0</v>
      </c>
      <c r="O1345" s="1" t="str">
        <f>All_Data[[#This Row],[Tier2 Description]]&amp;All_Data[[#This Row],[Order No]]</f>
        <v>ACRYLIC TUMBLERS1554878</v>
      </c>
    </row>
    <row r="1346" spans="1:15" x14ac:dyDescent="0.35">
      <c r="A1346">
        <v>202001</v>
      </c>
      <c r="B1346" t="str">
        <f>LEFT(All_Data[[#This Row],[Invoice (Year+Month)]],4)</f>
        <v>2020</v>
      </c>
      <c r="C1346" t="str">
        <f>RIGHT(All_Data[[#This Row],[Invoice (Year+Month)]],2)</f>
        <v>01</v>
      </c>
      <c r="D1346" t="s">
        <v>56</v>
      </c>
      <c r="E1346">
        <v>3014522</v>
      </c>
      <c r="F1346" t="s">
        <v>17</v>
      </c>
      <c r="G1346" t="s">
        <v>32</v>
      </c>
      <c r="H1346" t="s">
        <v>55</v>
      </c>
      <c r="I1346">
        <v>1553271</v>
      </c>
      <c r="J1346">
        <v>10</v>
      </c>
      <c r="K1346" s="1">
        <v>43.7</v>
      </c>
      <c r="L1346" s="1">
        <v>19.12</v>
      </c>
      <c r="M1346" s="1">
        <f>All_Data[[#This Row],[EUR Sales Amount]]-All_Data[[#This Row],[EUR Cost Amount]]</f>
        <v>24.580000000000002</v>
      </c>
      <c r="N1346">
        <f>IF(All_Data[[#This Row],[Order Line Quantity]]&lt;0,1,0)</f>
        <v>0</v>
      </c>
      <c r="O1346" s="1" t="str">
        <f>All_Data[[#This Row],[Tier2 Description]]&amp;All_Data[[#This Row],[Order No]]</f>
        <v>SPECIALTIES &amp; PACKAGING1553271</v>
      </c>
    </row>
    <row r="1347" spans="1:15" x14ac:dyDescent="0.35">
      <c r="A1347">
        <v>202001</v>
      </c>
      <c r="B1347" t="str">
        <f>LEFT(All_Data[[#This Row],[Invoice (Year+Month)]],4)</f>
        <v>2020</v>
      </c>
      <c r="C1347" t="str">
        <f>RIGHT(All_Data[[#This Row],[Invoice (Year+Month)]],2)</f>
        <v>01</v>
      </c>
      <c r="D1347" t="s">
        <v>56</v>
      </c>
      <c r="E1347">
        <v>3014522</v>
      </c>
      <c r="F1347" t="s">
        <v>17</v>
      </c>
      <c r="G1347" t="s">
        <v>32</v>
      </c>
      <c r="H1347" t="s">
        <v>55</v>
      </c>
      <c r="I1347">
        <v>1554878</v>
      </c>
      <c r="J1347">
        <v>12</v>
      </c>
      <c r="K1347" s="1">
        <v>52.44</v>
      </c>
      <c r="L1347" s="1">
        <v>24.7</v>
      </c>
      <c r="M1347" s="1">
        <f>All_Data[[#This Row],[EUR Sales Amount]]-All_Data[[#This Row],[EUR Cost Amount]]</f>
        <v>27.74</v>
      </c>
      <c r="N1347">
        <f>IF(All_Data[[#This Row],[Order Line Quantity]]&lt;0,1,0)</f>
        <v>0</v>
      </c>
      <c r="O1347" s="1" t="str">
        <f>All_Data[[#This Row],[Tier2 Description]]&amp;All_Data[[#This Row],[Order No]]</f>
        <v>SPECIALTIES &amp; PACKAGING1554878</v>
      </c>
    </row>
    <row r="1348" spans="1:15" x14ac:dyDescent="0.35">
      <c r="A1348">
        <v>202001</v>
      </c>
      <c r="B1348" t="str">
        <f>LEFT(All_Data[[#This Row],[Invoice (Year+Month)]],4)</f>
        <v>2020</v>
      </c>
      <c r="C1348" t="str">
        <f>RIGHT(All_Data[[#This Row],[Invoice (Year+Month)]],2)</f>
        <v>01</v>
      </c>
      <c r="D1348" t="s">
        <v>56</v>
      </c>
      <c r="E1348">
        <v>3014522</v>
      </c>
      <c r="F1348" t="s">
        <v>17</v>
      </c>
      <c r="G1348" t="s">
        <v>32</v>
      </c>
      <c r="H1348" t="s">
        <v>33</v>
      </c>
      <c r="I1348">
        <v>1553271</v>
      </c>
      <c r="J1348">
        <v>12</v>
      </c>
      <c r="K1348" s="1">
        <v>39.82</v>
      </c>
      <c r="L1348" s="1">
        <v>17.399999999999999</v>
      </c>
      <c r="M1348" s="1">
        <f>All_Data[[#This Row],[EUR Sales Amount]]-All_Data[[#This Row],[EUR Cost Amount]]</f>
        <v>22.42</v>
      </c>
      <c r="N1348">
        <f>IF(All_Data[[#This Row],[Order Line Quantity]]&lt;0,1,0)</f>
        <v>0</v>
      </c>
      <c r="O1348" s="1" t="str">
        <f>All_Data[[#This Row],[Tier2 Description]]&amp;All_Data[[#This Row],[Order No]]</f>
        <v>SPORT BOTTLES1553271</v>
      </c>
    </row>
    <row r="1349" spans="1:15" x14ac:dyDescent="0.35">
      <c r="A1349">
        <v>202001</v>
      </c>
      <c r="B1349" t="str">
        <f>LEFT(All_Data[[#This Row],[Invoice (Year+Month)]],4)</f>
        <v>2020</v>
      </c>
      <c r="C1349" t="str">
        <f>RIGHT(All_Data[[#This Row],[Invoice (Year+Month)]],2)</f>
        <v>01</v>
      </c>
      <c r="D1349" t="s">
        <v>56</v>
      </c>
      <c r="E1349">
        <v>3014522</v>
      </c>
      <c r="F1349" t="s">
        <v>17</v>
      </c>
      <c r="G1349" t="s">
        <v>13</v>
      </c>
      <c r="H1349" t="s">
        <v>37</v>
      </c>
      <c r="I1349">
        <v>1553467</v>
      </c>
      <c r="J1349">
        <v>400</v>
      </c>
      <c r="K1349" s="1">
        <v>66</v>
      </c>
      <c r="L1349" s="1">
        <v>39.5</v>
      </c>
      <c r="M1349" s="1">
        <f>All_Data[[#This Row],[EUR Sales Amount]]-All_Data[[#This Row],[EUR Cost Amount]]</f>
        <v>26.5</v>
      </c>
      <c r="N1349">
        <f>IF(All_Data[[#This Row],[Order Line Quantity]]&lt;0,1,0)</f>
        <v>0</v>
      </c>
      <c r="O1349" s="1" t="str">
        <f>All_Data[[#This Row],[Tier2 Description]]&amp;All_Data[[#This Row],[Order No]]</f>
        <v>GENERAL1553467</v>
      </c>
    </row>
    <row r="1350" spans="1:15" x14ac:dyDescent="0.35">
      <c r="A1350">
        <v>202001</v>
      </c>
      <c r="B1350" t="str">
        <f>LEFT(All_Data[[#This Row],[Invoice (Year+Month)]],4)</f>
        <v>2020</v>
      </c>
      <c r="C1350" t="str">
        <f>RIGHT(All_Data[[#This Row],[Invoice (Year+Month)]],2)</f>
        <v>01</v>
      </c>
      <c r="D1350" t="s">
        <v>56</v>
      </c>
      <c r="E1350">
        <v>3014522</v>
      </c>
      <c r="F1350" t="s">
        <v>17</v>
      </c>
      <c r="G1350" t="s">
        <v>13</v>
      </c>
      <c r="H1350" t="s">
        <v>34</v>
      </c>
      <c r="I1350">
        <v>1553426</v>
      </c>
      <c r="J1350">
        <v>660</v>
      </c>
      <c r="K1350" s="1">
        <v>719.4</v>
      </c>
      <c r="L1350" s="1">
        <v>521.86</v>
      </c>
      <c r="M1350" s="1">
        <f>All_Data[[#This Row],[EUR Sales Amount]]-All_Data[[#This Row],[EUR Cost Amount]]</f>
        <v>197.53999999999996</v>
      </c>
      <c r="N1350">
        <f>IF(All_Data[[#This Row],[Order Line Quantity]]&lt;0,1,0)</f>
        <v>0</v>
      </c>
      <c r="O1350" s="1" t="str">
        <f>All_Data[[#This Row],[Tier2 Description]]&amp;All_Data[[#This Row],[Order No]]</f>
        <v>STATIONERY1553426</v>
      </c>
    </row>
    <row r="1351" spans="1:15" x14ac:dyDescent="0.35">
      <c r="A1351">
        <v>202001</v>
      </c>
      <c r="B1351" t="str">
        <f>LEFT(All_Data[[#This Row],[Invoice (Year+Month)]],4)</f>
        <v>2020</v>
      </c>
      <c r="C1351" t="str">
        <f>RIGHT(All_Data[[#This Row],[Invoice (Year+Month)]],2)</f>
        <v>01</v>
      </c>
      <c r="D1351" t="s">
        <v>56</v>
      </c>
      <c r="E1351">
        <v>3014522</v>
      </c>
      <c r="F1351" t="s">
        <v>17</v>
      </c>
      <c r="G1351" t="s">
        <v>13</v>
      </c>
      <c r="H1351" t="s">
        <v>34</v>
      </c>
      <c r="I1351">
        <v>1553439</v>
      </c>
      <c r="J1351">
        <v>204</v>
      </c>
      <c r="K1351" s="1">
        <v>448.8</v>
      </c>
      <c r="L1351" s="1">
        <v>176.5</v>
      </c>
      <c r="M1351" s="1">
        <f>All_Data[[#This Row],[EUR Sales Amount]]-All_Data[[#This Row],[EUR Cost Amount]]</f>
        <v>272.3</v>
      </c>
      <c r="N1351">
        <f>IF(All_Data[[#This Row],[Order Line Quantity]]&lt;0,1,0)</f>
        <v>0</v>
      </c>
      <c r="O1351" s="1" t="str">
        <f>All_Data[[#This Row],[Tier2 Description]]&amp;All_Data[[#This Row],[Order No]]</f>
        <v>STATIONERY1553439</v>
      </c>
    </row>
    <row r="1352" spans="1:15" x14ac:dyDescent="0.35">
      <c r="A1352">
        <v>202001</v>
      </c>
      <c r="B1352" t="str">
        <f>LEFT(All_Data[[#This Row],[Invoice (Year+Month)]],4)</f>
        <v>2020</v>
      </c>
      <c r="C1352" t="str">
        <f>RIGHT(All_Data[[#This Row],[Invoice (Year+Month)]],2)</f>
        <v>01</v>
      </c>
      <c r="D1352" t="s">
        <v>56</v>
      </c>
      <c r="E1352">
        <v>3014522</v>
      </c>
      <c r="F1352" t="s">
        <v>17</v>
      </c>
      <c r="G1352" t="s">
        <v>13</v>
      </c>
      <c r="H1352" t="s">
        <v>15</v>
      </c>
      <c r="I1352">
        <v>1553271</v>
      </c>
      <c r="J1352">
        <v>2</v>
      </c>
      <c r="K1352" s="1">
        <v>16.059999999999999</v>
      </c>
      <c r="L1352" s="1">
        <v>4.12</v>
      </c>
      <c r="M1352" s="1">
        <f>All_Data[[#This Row],[EUR Sales Amount]]-All_Data[[#This Row],[EUR Cost Amount]]</f>
        <v>11.939999999999998</v>
      </c>
      <c r="N1352">
        <f>IF(All_Data[[#This Row],[Order Line Quantity]]&lt;0,1,0)</f>
        <v>0</v>
      </c>
      <c r="O1352" s="1" t="str">
        <f>All_Data[[#This Row],[Tier2 Description]]&amp;All_Data[[#This Row],[Order No]]</f>
        <v>UMBRELLAS1553271</v>
      </c>
    </row>
    <row r="1353" spans="1:15" x14ac:dyDescent="0.35">
      <c r="A1353">
        <v>202001</v>
      </c>
      <c r="B1353" t="str">
        <f>LEFT(All_Data[[#This Row],[Invoice (Year+Month)]],4)</f>
        <v>2020</v>
      </c>
      <c r="C1353" t="str">
        <f>RIGHT(All_Data[[#This Row],[Invoice (Year+Month)]],2)</f>
        <v>01</v>
      </c>
      <c r="D1353" t="s">
        <v>56</v>
      </c>
      <c r="E1353">
        <v>3014522</v>
      </c>
      <c r="F1353" t="s">
        <v>17</v>
      </c>
      <c r="G1353" t="s">
        <v>13</v>
      </c>
      <c r="H1353" t="s">
        <v>16</v>
      </c>
      <c r="I1353">
        <v>1553271</v>
      </c>
      <c r="J1353">
        <v>4</v>
      </c>
      <c r="K1353" s="1">
        <v>2.6</v>
      </c>
      <c r="L1353" s="1">
        <v>1.28</v>
      </c>
      <c r="M1353" s="1">
        <f>All_Data[[#This Row],[EUR Sales Amount]]-All_Data[[#This Row],[EUR Cost Amount]]</f>
        <v>1.32</v>
      </c>
      <c r="N1353">
        <f>IF(All_Data[[#This Row],[Order Line Quantity]]&lt;0,1,0)</f>
        <v>0</v>
      </c>
      <c r="O1353" s="1" t="str">
        <f>All_Data[[#This Row],[Tier2 Description]]&amp;All_Data[[#This Row],[Order No]]</f>
        <v>WRITING1553271</v>
      </c>
    </row>
    <row r="1354" spans="1:15" x14ac:dyDescent="0.35">
      <c r="A1354">
        <v>202001</v>
      </c>
      <c r="B1354" t="str">
        <f>LEFT(All_Data[[#This Row],[Invoice (Year+Month)]],4)</f>
        <v>2020</v>
      </c>
      <c r="C1354" t="str">
        <f>RIGHT(All_Data[[#This Row],[Invoice (Year+Month)]],2)</f>
        <v>01</v>
      </c>
      <c r="D1354" t="s">
        <v>56</v>
      </c>
      <c r="E1354">
        <v>3014522</v>
      </c>
      <c r="F1354" t="s">
        <v>17</v>
      </c>
      <c r="G1354" t="s">
        <v>26</v>
      </c>
      <c r="H1354" t="s">
        <v>28</v>
      </c>
      <c r="I1354">
        <v>1553271</v>
      </c>
      <c r="J1354">
        <v>14</v>
      </c>
      <c r="K1354" s="1">
        <v>77.42</v>
      </c>
      <c r="L1354" s="1">
        <v>27</v>
      </c>
      <c r="M1354" s="1">
        <f>All_Data[[#This Row],[EUR Sales Amount]]-All_Data[[#This Row],[EUR Cost Amount]]</f>
        <v>50.42</v>
      </c>
      <c r="N1354">
        <f>IF(All_Data[[#This Row],[Order Line Quantity]]&lt;0,1,0)</f>
        <v>0</v>
      </c>
      <c r="O1354" s="1" t="str">
        <f>All_Data[[#This Row],[Tier2 Description]]&amp;All_Data[[#This Row],[Order No]]</f>
        <v>HOUSEWARES1553271</v>
      </c>
    </row>
    <row r="1355" spans="1:15" x14ac:dyDescent="0.35">
      <c r="A1355">
        <v>202001</v>
      </c>
      <c r="B1355" t="str">
        <f>LEFT(All_Data[[#This Row],[Invoice (Year+Month)]],4)</f>
        <v>2020</v>
      </c>
      <c r="C1355" t="str">
        <f>RIGHT(All_Data[[#This Row],[Invoice (Year+Month)]],2)</f>
        <v>01</v>
      </c>
      <c r="D1355" t="s">
        <v>56</v>
      </c>
      <c r="E1355">
        <v>3014522</v>
      </c>
      <c r="F1355" t="s">
        <v>17</v>
      </c>
      <c r="G1355" t="s">
        <v>26</v>
      </c>
      <c r="H1355" t="s">
        <v>28</v>
      </c>
      <c r="I1355">
        <v>1553899</v>
      </c>
      <c r="J1355">
        <v>6</v>
      </c>
      <c r="K1355" s="1">
        <v>432.9</v>
      </c>
      <c r="L1355" s="1">
        <v>361.52</v>
      </c>
      <c r="M1355" s="1">
        <f>All_Data[[#This Row],[EUR Sales Amount]]-All_Data[[#This Row],[EUR Cost Amount]]</f>
        <v>71.38</v>
      </c>
      <c r="N1355">
        <f>IF(All_Data[[#This Row],[Order Line Quantity]]&lt;0,1,0)</f>
        <v>0</v>
      </c>
      <c r="O1355" s="1" t="str">
        <f>All_Data[[#This Row],[Tier2 Description]]&amp;All_Data[[#This Row],[Order No]]</f>
        <v>HOUSEWARES1553899</v>
      </c>
    </row>
    <row r="1356" spans="1:15" x14ac:dyDescent="0.35">
      <c r="A1356">
        <v>202001</v>
      </c>
      <c r="B1356" t="str">
        <f>LEFT(All_Data[[#This Row],[Invoice (Year+Month)]],4)</f>
        <v>2020</v>
      </c>
      <c r="C1356" t="str">
        <f>RIGHT(All_Data[[#This Row],[Invoice (Year+Month)]],2)</f>
        <v>01</v>
      </c>
      <c r="D1356" t="s">
        <v>56</v>
      </c>
      <c r="E1356">
        <v>3014522</v>
      </c>
      <c r="F1356" t="s">
        <v>17</v>
      </c>
      <c r="G1356" t="s">
        <v>26</v>
      </c>
      <c r="H1356" t="s">
        <v>28</v>
      </c>
      <c r="I1356">
        <v>1554878</v>
      </c>
      <c r="J1356">
        <v>14</v>
      </c>
      <c r="K1356" s="1">
        <v>77.42</v>
      </c>
      <c r="L1356" s="1">
        <v>27</v>
      </c>
      <c r="M1356" s="1">
        <f>All_Data[[#This Row],[EUR Sales Amount]]-All_Data[[#This Row],[EUR Cost Amount]]</f>
        <v>50.42</v>
      </c>
      <c r="N1356">
        <f>IF(All_Data[[#This Row],[Order Line Quantity]]&lt;0,1,0)</f>
        <v>0</v>
      </c>
      <c r="O1356" s="1" t="str">
        <f>All_Data[[#This Row],[Tier2 Description]]&amp;All_Data[[#This Row],[Order No]]</f>
        <v>HOUSEWARES1554878</v>
      </c>
    </row>
    <row r="1357" spans="1:15" x14ac:dyDescent="0.35">
      <c r="A1357">
        <v>202001</v>
      </c>
      <c r="B1357" t="str">
        <f>LEFT(All_Data[[#This Row],[Invoice (Year+Month)]],4)</f>
        <v>2020</v>
      </c>
      <c r="C1357" t="str">
        <f>RIGHT(All_Data[[#This Row],[Invoice (Year+Month)]],2)</f>
        <v>01</v>
      </c>
      <c r="D1357" t="s">
        <v>56</v>
      </c>
      <c r="E1357">
        <v>3014522</v>
      </c>
      <c r="F1357" t="s">
        <v>17</v>
      </c>
      <c r="G1357" t="s">
        <v>26</v>
      </c>
      <c r="H1357" t="s">
        <v>42</v>
      </c>
      <c r="I1357">
        <v>1553271</v>
      </c>
      <c r="J1357">
        <v>20</v>
      </c>
      <c r="K1357" s="1">
        <v>25.6</v>
      </c>
      <c r="L1357" s="1">
        <v>13.04</v>
      </c>
      <c r="M1357" s="1">
        <f>All_Data[[#This Row],[EUR Sales Amount]]-All_Data[[#This Row],[EUR Cost Amount]]</f>
        <v>12.560000000000002</v>
      </c>
      <c r="N1357">
        <f>IF(All_Data[[#This Row],[Order Line Quantity]]&lt;0,1,0)</f>
        <v>0</v>
      </c>
      <c r="O1357" s="1" t="str">
        <f>All_Data[[#This Row],[Tier2 Description]]&amp;All_Data[[#This Row],[Order No]]</f>
        <v>LIGHTING1553271</v>
      </c>
    </row>
    <row r="1358" spans="1:15" x14ac:dyDescent="0.35">
      <c r="A1358">
        <v>202001</v>
      </c>
      <c r="B1358" t="str">
        <f>LEFT(All_Data[[#This Row],[Invoice (Year+Month)]],4)</f>
        <v>2020</v>
      </c>
      <c r="C1358" t="str">
        <f>RIGHT(All_Data[[#This Row],[Invoice (Year+Month)]],2)</f>
        <v>01</v>
      </c>
      <c r="D1358" t="s">
        <v>56</v>
      </c>
      <c r="E1358">
        <v>3014522</v>
      </c>
      <c r="F1358" t="s">
        <v>17</v>
      </c>
      <c r="G1358" t="s">
        <v>22</v>
      </c>
      <c r="H1358" t="s">
        <v>23</v>
      </c>
      <c r="I1358">
        <v>1555053</v>
      </c>
      <c r="J1358">
        <v>200</v>
      </c>
      <c r="K1358" s="1">
        <v>398</v>
      </c>
      <c r="L1358" s="1">
        <v>906</v>
      </c>
      <c r="M1358" s="1">
        <f>All_Data[[#This Row],[EUR Sales Amount]]-All_Data[[#This Row],[EUR Cost Amount]]</f>
        <v>-508</v>
      </c>
      <c r="N1358">
        <f>IF(All_Data[[#This Row],[Order Line Quantity]]&lt;0,1,0)</f>
        <v>0</v>
      </c>
      <c r="O1358" s="1" t="str">
        <f>All_Data[[#This Row],[Tier2 Description]]&amp;All_Data[[#This Row],[Order No]]</f>
        <v>CATALOGUES1555053</v>
      </c>
    </row>
    <row r="1359" spans="1:15" x14ac:dyDescent="0.35">
      <c r="A1359">
        <v>202001</v>
      </c>
      <c r="B1359" t="str">
        <f>LEFT(All_Data[[#This Row],[Invoice (Year+Month)]],4)</f>
        <v>2020</v>
      </c>
      <c r="C1359" t="str">
        <f>RIGHT(All_Data[[#This Row],[Invoice (Year+Month)]],2)</f>
        <v>01</v>
      </c>
      <c r="D1359" t="s">
        <v>56</v>
      </c>
      <c r="E1359">
        <v>3014522</v>
      </c>
      <c r="F1359" t="s">
        <v>17</v>
      </c>
      <c r="G1359" t="s">
        <v>22</v>
      </c>
      <c r="H1359" t="s">
        <v>35</v>
      </c>
      <c r="I1359">
        <v>1553419</v>
      </c>
      <c r="J1359">
        <v>286</v>
      </c>
      <c r="K1359" s="1">
        <v>298.39999999999998</v>
      </c>
      <c r="L1359" s="1">
        <v>79.08</v>
      </c>
      <c r="M1359" s="1">
        <f>All_Data[[#This Row],[EUR Sales Amount]]-All_Data[[#This Row],[EUR Cost Amount]]</f>
        <v>219.32</v>
      </c>
      <c r="N1359">
        <f>IF(All_Data[[#This Row],[Order Line Quantity]]&lt;0,1,0)</f>
        <v>0</v>
      </c>
      <c r="O1359" s="1" t="str">
        <f>All_Data[[#This Row],[Tier2 Description]]&amp;All_Data[[#This Row],[Order No]]</f>
        <v>DECORATION CHARGES1553419</v>
      </c>
    </row>
    <row r="1360" spans="1:15" x14ac:dyDescent="0.35">
      <c r="A1360">
        <v>202001</v>
      </c>
      <c r="B1360" t="str">
        <f>LEFT(All_Data[[#This Row],[Invoice (Year+Month)]],4)</f>
        <v>2020</v>
      </c>
      <c r="C1360" t="str">
        <f>RIGHT(All_Data[[#This Row],[Invoice (Year+Month)]],2)</f>
        <v>01</v>
      </c>
      <c r="D1360" t="s">
        <v>56</v>
      </c>
      <c r="E1360">
        <v>3014522</v>
      </c>
      <c r="F1360" t="s">
        <v>17</v>
      </c>
      <c r="G1360" t="s">
        <v>22</v>
      </c>
      <c r="H1360" t="s">
        <v>35</v>
      </c>
      <c r="I1360">
        <v>1553426</v>
      </c>
      <c r="J1360">
        <v>668</v>
      </c>
      <c r="K1360" s="1">
        <v>118.8</v>
      </c>
      <c r="L1360" s="1">
        <v>13.28</v>
      </c>
      <c r="M1360" s="1">
        <f>All_Data[[#This Row],[EUR Sales Amount]]-All_Data[[#This Row],[EUR Cost Amount]]</f>
        <v>105.52</v>
      </c>
      <c r="N1360">
        <f>IF(All_Data[[#This Row],[Order Line Quantity]]&lt;0,1,0)</f>
        <v>0</v>
      </c>
      <c r="O1360" s="1" t="str">
        <f>All_Data[[#This Row],[Tier2 Description]]&amp;All_Data[[#This Row],[Order No]]</f>
        <v>DECORATION CHARGES1553426</v>
      </c>
    </row>
    <row r="1361" spans="1:15" x14ac:dyDescent="0.35">
      <c r="A1361">
        <v>202001</v>
      </c>
      <c r="B1361" t="str">
        <f>LEFT(All_Data[[#This Row],[Invoice (Year+Month)]],4)</f>
        <v>2020</v>
      </c>
      <c r="C1361" t="str">
        <f>RIGHT(All_Data[[#This Row],[Invoice (Year+Month)]],2)</f>
        <v>01</v>
      </c>
      <c r="D1361" t="s">
        <v>56</v>
      </c>
      <c r="E1361">
        <v>3014522</v>
      </c>
      <c r="F1361" t="s">
        <v>17</v>
      </c>
      <c r="G1361" t="s">
        <v>22</v>
      </c>
      <c r="H1361" t="s">
        <v>35</v>
      </c>
      <c r="I1361">
        <v>1553439</v>
      </c>
      <c r="J1361">
        <v>412</v>
      </c>
      <c r="K1361" s="1">
        <v>265.64</v>
      </c>
      <c r="L1361" s="1">
        <v>47</v>
      </c>
      <c r="M1361" s="1">
        <f>All_Data[[#This Row],[EUR Sales Amount]]-All_Data[[#This Row],[EUR Cost Amount]]</f>
        <v>218.64</v>
      </c>
      <c r="N1361">
        <f>IF(All_Data[[#This Row],[Order Line Quantity]]&lt;0,1,0)</f>
        <v>0</v>
      </c>
      <c r="O1361" s="1" t="str">
        <f>All_Data[[#This Row],[Tier2 Description]]&amp;All_Data[[#This Row],[Order No]]</f>
        <v>DECORATION CHARGES1553439</v>
      </c>
    </row>
    <row r="1362" spans="1:15" x14ac:dyDescent="0.35">
      <c r="A1362">
        <v>202001</v>
      </c>
      <c r="B1362" t="str">
        <f>LEFT(All_Data[[#This Row],[Invoice (Year+Month)]],4)</f>
        <v>2020</v>
      </c>
      <c r="C1362" t="str">
        <f>RIGHT(All_Data[[#This Row],[Invoice (Year+Month)]],2)</f>
        <v>01</v>
      </c>
      <c r="D1362" t="s">
        <v>56</v>
      </c>
      <c r="E1362">
        <v>3014522</v>
      </c>
      <c r="F1362" t="s">
        <v>17</v>
      </c>
      <c r="G1362" t="s">
        <v>22</v>
      </c>
      <c r="H1362" t="s">
        <v>35</v>
      </c>
      <c r="I1362">
        <v>1553467</v>
      </c>
      <c r="J1362">
        <v>406</v>
      </c>
      <c r="K1362" s="1">
        <v>220</v>
      </c>
      <c r="L1362" s="1">
        <v>58.46</v>
      </c>
      <c r="M1362" s="1">
        <f>All_Data[[#This Row],[EUR Sales Amount]]-All_Data[[#This Row],[EUR Cost Amount]]</f>
        <v>161.54</v>
      </c>
      <c r="N1362">
        <f>IF(All_Data[[#This Row],[Order Line Quantity]]&lt;0,1,0)</f>
        <v>0</v>
      </c>
      <c r="O1362" s="1" t="str">
        <f>All_Data[[#This Row],[Tier2 Description]]&amp;All_Data[[#This Row],[Order No]]</f>
        <v>DECORATION CHARGES1553467</v>
      </c>
    </row>
    <row r="1363" spans="1:15" x14ac:dyDescent="0.35">
      <c r="A1363">
        <v>202001</v>
      </c>
      <c r="B1363" t="str">
        <f>LEFT(All_Data[[#This Row],[Invoice (Year+Month)]],4)</f>
        <v>2020</v>
      </c>
      <c r="C1363" t="str">
        <f>RIGHT(All_Data[[#This Row],[Invoice (Year+Month)]],2)</f>
        <v>01</v>
      </c>
      <c r="D1363" t="s">
        <v>56</v>
      </c>
      <c r="E1363">
        <v>3014522</v>
      </c>
      <c r="F1363" t="s">
        <v>17</v>
      </c>
      <c r="G1363" t="s">
        <v>29</v>
      </c>
      <c r="H1363" t="s">
        <v>30</v>
      </c>
      <c r="I1363">
        <v>1553271</v>
      </c>
      <c r="J1363">
        <v>18</v>
      </c>
      <c r="K1363" s="1">
        <v>282.16000000000003</v>
      </c>
      <c r="L1363" s="1">
        <v>117.08</v>
      </c>
      <c r="M1363" s="1">
        <f>All_Data[[#This Row],[EUR Sales Amount]]-All_Data[[#This Row],[EUR Cost Amount]]</f>
        <v>165.08000000000004</v>
      </c>
      <c r="N1363">
        <f>IF(All_Data[[#This Row],[Order Line Quantity]]&lt;0,1,0)</f>
        <v>0</v>
      </c>
      <c r="O1363" s="1" t="str">
        <f>All_Data[[#This Row],[Tier2 Description]]&amp;All_Data[[#This Row],[Order No]]</f>
        <v>AUDIO1553271</v>
      </c>
    </row>
    <row r="1364" spans="1:15" x14ac:dyDescent="0.35">
      <c r="A1364">
        <v>202001</v>
      </c>
      <c r="B1364" t="str">
        <f>LEFT(All_Data[[#This Row],[Invoice (Year+Month)]],4)</f>
        <v>2020</v>
      </c>
      <c r="C1364" t="str">
        <f>RIGHT(All_Data[[#This Row],[Invoice (Year+Month)]],2)</f>
        <v>01</v>
      </c>
      <c r="D1364" t="s">
        <v>56</v>
      </c>
      <c r="E1364">
        <v>3014522</v>
      </c>
      <c r="F1364" t="s">
        <v>17</v>
      </c>
      <c r="G1364" t="s">
        <v>29</v>
      </c>
      <c r="H1364" t="s">
        <v>30</v>
      </c>
      <c r="I1364">
        <v>1553401</v>
      </c>
      <c r="J1364">
        <v>10</v>
      </c>
      <c r="K1364" s="1">
        <v>192.3</v>
      </c>
      <c r="L1364" s="1">
        <v>80.16</v>
      </c>
      <c r="M1364" s="1">
        <f>All_Data[[#This Row],[EUR Sales Amount]]-All_Data[[#This Row],[EUR Cost Amount]]</f>
        <v>112.14000000000001</v>
      </c>
      <c r="N1364">
        <f>IF(All_Data[[#This Row],[Order Line Quantity]]&lt;0,1,0)</f>
        <v>0</v>
      </c>
      <c r="O1364" s="1" t="str">
        <f>All_Data[[#This Row],[Tier2 Description]]&amp;All_Data[[#This Row],[Order No]]</f>
        <v>AUDIO1553401</v>
      </c>
    </row>
    <row r="1365" spans="1:15" x14ac:dyDescent="0.35">
      <c r="A1365">
        <v>202001</v>
      </c>
      <c r="B1365" t="str">
        <f>LEFT(All_Data[[#This Row],[Invoice (Year+Month)]],4)</f>
        <v>2020</v>
      </c>
      <c r="C1365" t="str">
        <f>RIGHT(All_Data[[#This Row],[Invoice (Year+Month)]],2)</f>
        <v>01</v>
      </c>
      <c r="D1365" t="s">
        <v>56</v>
      </c>
      <c r="E1365">
        <v>3014522</v>
      </c>
      <c r="F1365" t="s">
        <v>17</v>
      </c>
      <c r="G1365" t="s">
        <v>29</v>
      </c>
      <c r="H1365" t="s">
        <v>30</v>
      </c>
      <c r="I1365">
        <v>1553669</v>
      </c>
      <c r="J1365">
        <v>20</v>
      </c>
      <c r="K1365" s="1">
        <v>104.8</v>
      </c>
      <c r="L1365" s="1">
        <v>47.12</v>
      </c>
      <c r="M1365" s="1">
        <f>All_Data[[#This Row],[EUR Sales Amount]]-All_Data[[#This Row],[EUR Cost Amount]]</f>
        <v>57.68</v>
      </c>
      <c r="N1365">
        <f>IF(All_Data[[#This Row],[Order Line Quantity]]&lt;0,1,0)</f>
        <v>0</v>
      </c>
      <c r="O1365" s="1" t="str">
        <f>All_Data[[#This Row],[Tier2 Description]]&amp;All_Data[[#This Row],[Order No]]</f>
        <v>AUDIO1553669</v>
      </c>
    </row>
    <row r="1366" spans="1:15" x14ac:dyDescent="0.35">
      <c r="A1366">
        <v>202001</v>
      </c>
      <c r="B1366" t="str">
        <f>LEFT(All_Data[[#This Row],[Invoice (Year+Month)]],4)</f>
        <v>2020</v>
      </c>
      <c r="C1366" t="str">
        <f>RIGHT(All_Data[[#This Row],[Invoice (Year+Month)]],2)</f>
        <v>01</v>
      </c>
      <c r="D1366" t="s">
        <v>56</v>
      </c>
      <c r="E1366">
        <v>3014522</v>
      </c>
      <c r="F1366" t="s">
        <v>17</v>
      </c>
      <c r="G1366" t="s">
        <v>29</v>
      </c>
      <c r="H1366" t="s">
        <v>30</v>
      </c>
      <c r="I1366">
        <v>1553787</v>
      </c>
      <c r="J1366">
        <v>20</v>
      </c>
      <c r="K1366" s="1">
        <v>104.8</v>
      </c>
      <c r="L1366" s="1">
        <v>47.12</v>
      </c>
      <c r="M1366" s="1">
        <f>All_Data[[#This Row],[EUR Sales Amount]]-All_Data[[#This Row],[EUR Cost Amount]]</f>
        <v>57.68</v>
      </c>
      <c r="N1366">
        <f>IF(All_Data[[#This Row],[Order Line Quantity]]&lt;0,1,0)</f>
        <v>0</v>
      </c>
      <c r="O1366" s="1" t="str">
        <f>All_Data[[#This Row],[Tier2 Description]]&amp;All_Data[[#This Row],[Order No]]</f>
        <v>AUDIO1553787</v>
      </c>
    </row>
    <row r="1367" spans="1:15" x14ac:dyDescent="0.35">
      <c r="A1367">
        <v>202001</v>
      </c>
      <c r="B1367" t="str">
        <f>LEFT(All_Data[[#This Row],[Invoice (Year+Month)]],4)</f>
        <v>2020</v>
      </c>
      <c r="C1367" t="str">
        <f>RIGHT(All_Data[[#This Row],[Invoice (Year+Month)]],2)</f>
        <v>01</v>
      </c>
      <c r="D1367" t="s">
        <v>56</v>
      </c>
      <c r="E1367">
        <v>3014522</v>
      </c>
      <c r="F1367" t="s">
        <v>17</v>
      </c>
      <c r="G1367" t="s">
        <v>29</v>
      </c>
      <c r="H1367" t="s">
        <v>30</v>
      </c>
      <c r="I1367">
        <v>1553899</v>
      </c>
      <c r="J1367">
        <v>12</v>
      </c>
      <c r="K1367" s="1">
        <v>126.72</v>
      </c>
      <c r="L1367" s="1">
        <v>103.44</v>
      </c>
      <c r="M1367" s="1">
        <f>All_Data[[#This Row],[EUR Sales Amount]]-All_Data[[#This Row],[EUR Cost Amount]]</f>
        <v>23.28</v>
      </c>
      <c r="N1367">
        <f>IF(All_Data[[#This Row],[Order Line Quantity]]&lt;0,1,0)</f>
        <v>0</v>
      </c>
      <c r="O1367" s="1" t="str">
        <f>All_Data[[#This Row],[Tier2 Description]]&amp;All_Data[[#This Row],[Order No]]</f>
        <v>AUDIO1553899</v>
      </c>
    </row>
    <row r="1368" spans="1:15" x14ac:dyDescent="0.35">
      <c r="A1368">
        <v>202001</v>
      </c>
      <c r="B1368" t="str">
        <f>LEFT(All_Data[[#This Row],[Invoice (Year+Month)]],4)</f>
        <v>2020</v>
      </c>
      <c r="C1368" t="str">
        <f>RIGHT(All_Data[[#This Row],[Invoice (Year+Month)]],2)</f>
        <v>01</v>
      </c>
      <c r="D1368" t="s">
        <v>56</v>
      </c>
      <c r="E1368">
        <v>3014522</v>
      </c>
      <c r="F1368" t="s">
        <v>17</v>
      </c>
      <c r="G1368" t="s">
        <v>29</v>
      </c>
      <c r="H1368" t="s">
        <v>30</v>
      </c>
      <c r="I1368">
        <v>1554878</v>
      </c>
      <c r="J1368">
        <v>12</v>
      </c>
      <c r="K1368" s="1">
        <v>62.88</v>
      </c>
      <c r="L1368" s="1">
        <v>28.28</v>
      </c>
      <c r="M1368" s="1">
        <f>All_Data[[#This Row],[EUR Sales Amount]]-All_Data[[#This Row],[EUR Cost Amount]]</f>
        <v>34.6</v>
      </c>
      <c r="N1368">
        <f>IF(All_Data[[#This Row],[Order Line Quantity]]&lt;0,1,0)</f>
        <v>0</v>
      </c>
      <c r="O1368" s="1" t="str">
        <f>All_Data[[#This Row],[Tier2 Description]]&amp;All_Data[[#This Row],[Order No]]</f>
        <v>AUDIO1554878</v>
      </c>
    </row>
    <row r="1369" spans="1:15" x14ac:dyDescent="0.35">
      <c r="A1369">
        <v>202001</v>
      </c>
      <c r="B1369" t="str">
        <f>LEFT(All_Data[[#This Row],[Invoice (Year+Month)]],4)</f>
        <v>2020</v>
      </c>
      <c r="C1369" t="str">
        <f>RIGHT(All_Data[[#This Row],[Invoice (Year+Month)]],2)</f>
        <v>01</v>
      </c>
      <c r="D1369" t="s">
        <v>56</v>
      </c>
      <c r="E1369">
        <v>3014522</v>
      </c>
      <c r="F1369" t="s">
        <v>17</v>
      </c>
      <c r="G1369" t="s">
        <v>29</v>
      </c>
      <c r="H1369" t="s">
        <v>52</v>
      </c>
      <c r="I1369">
        <v>1553669</v>
      </c>
      <c r="J1369">
        <v>20</v>
      </c>
      <c r="K1369" s="1">
        <v>65</v>
      </c>
      <c r="L1369" s="1">
        <v>38.58</v>
      </c>
      <c r="M1369" s="1">
        <f>All_Data[[#This Row],[EUR Sales Amount]]-All_Data[[#This Row],[EUR Cost Amount]]</f>
        <v>26.42</v>
      </c>
      <c r="N1369">
        <f>IF(All_Data[[#This Row],[Order Line Quantity]]&lt;0,1,0)</f>
        <v>0</v>
      </c>
      <c r="O1369" s="1" t="str">
        <f>All_Data[[#This Row],[Tier2 Description]]&amp;All_Data[[#This Row],[Order No]]</f>
        <v>GENERAL TECH1553669</v>
      </c>
    </row>
    <row r="1370" spans="1:15" x14ac:dyDescent="0.35">
      <c r="A1370">
        <v>202001</v>
      </c>
      <c r="B1370" t="str">
        <f>LEFT(All_Data[[#This Row],[Invoice (Year+Month)]],4)</f>
        <v>2020</v>
      </c>
      <c r="C1370" t="str">
        <f>RIGHT(All_Data[[#This Row],[Invoice (Year+Month)]],2)</f>
        <v>01</v>
      </c>
      <c r="D1370" t="s">
        <v>56</v>
      </c>
      <c r="E1370">
        <v>3014522</v>
      </c>
      <c r="F1370" t="s">
        <v>17</v>
      </c>
      <c r="G1370" t="s">
        <v>29</v>
      </c>
      <c r="H1370" t="s">
        <v>52</v>
      </c>
      <c r="I1370">
        <v>1553677</v>
      </c>
      <c r="J1370">
        <v>48</v>
      </c>
      <c r="K1370" s="1">
        <v>3648.88</v>
      </c>
      <c r="L1370" s="1">
        <v>2978.72</v>
      </c>
      <c r="M1370" s="1">
        <f>All_Data[[#This Row],[EUR Sales Amount]]-All_Data[[#This Row],[EUR Cost Amount]]</f>
        <v>670.16000000000031</v>
      </c>
      <c r="N1370">
        <f>IF(All_Data[[#This Row],[Order Line Quantity]]&lt;0,1,0)</f>
        <v>0</v>
      </c>
      <c r="O1370" s="1" t="str">
        <f>All_Data[[#This Row],[Tier2 Description]]&amp;All_Data[[#This Row],[Order No]]</f>
        <v>GENERAL TECH1553677</v>
      </c>
    </row>
    <row r="1371" spans="1:15" x14ac:dyDescent="0.35">
      <c r="A1371">
        <v>202001</v>
      </c>
      <c r="B1371" t="str">
        <f>LEFT(All_Data[[#This Row],[Invoice (Year+Month)]],4)</f>
        <v>2020</v>
      </c>
      <c r="C1371" t="str">
        <f>RIGHT(All_Data[[#This Row],[Invoice (Year+Month)]],2)</f>
        <v>01</v>
      </c>
      <c r="D1371" t="s">
        <v>56</v>
      </c>
      <c r="E1371">
        <v>3014522</v>
      </c>
      <c r="F1371" t="s">
        <v>17</v>
      </c>
      <c r="G1371" t="s">
        <v>29</v>
      </c>
      <c r="H1371" t="s">
        <v>52</v>
      </c>
      <c r="I1371">
        <v>1553787</v>
      </c>
      <c r="J1371">
        <v>20</v>
      </c>
      <c r="K1371" s="1">
        <v>65</v>
      </c>
      <c r="L1371" s="1">
        <v>38.58</v>
      </c>
      <c r="M1371" s="1">
        <f>All_Data[[#This Row],[EUR Sales Amount]]-All_Data[[#This Row],[EUR Cost Amount]]</f>
        <v>26.42</v>
      </c>
      <c r="N1371">
        <f>IF(All_Data[[#This Row],[Order Line Quantity]]&lt;0,1,0)</f>
        <v>0</v>
      </c>
      <c r="O1371" s="1" t="str">
        <f>All_Data[[#This Row],[Tier2 Description]]&amp;All_Data[[#This Row],[Order No]]</f>
        <v>GENERAL TECH1553787</v>
      </c>
    </row>
    <row r="1372" spans="1:15" x14ac:dyDescent="0.35">
      <c r="A1372">
        <v>202001</v>
      </c>
      <c r="B1372" t="str">
        <f>LEFT(All_Data[[#This Row],[Invoice (Year+Month)]],4)</f>
        <v>2020</v>
      </c>
      <c r="C1372" t="str">
        <f>RIGHT(All_Data[[#This Row],[Invoice (Year+Month)]],2)</f>
        <v>01</v>
      </c>
      <c r="D1372" t="s">
        <v>56</v>
      </c>
      <c r="E1372">
        <v>3014522</v>
      </c>
      <c r="F1372" t="s">
        <v>17</v>
      </c>
      <c r="G1372" t="s">
        <v>29</v>
      </c>
      <c r="H1372" t="s">
        <v>52</v>
      </c>
      <c r="I1372">
        <v>1553899</v>
      </c>
      <c r="J1372">
        <v>10</v>
      </c>
      <c r="K1372" s="1">
        <v>83.5</v>
      </c>
      <c r="L1372" s="1">
        <v>69.900000000000006</v>
      </c>
      <c r="M1372" s="1">
        <f>All_Data[[#This Row],[EUR Sales Amount]]-All_Data[[#This Row],[EUR Cost Amount]]</f>
        <v>13.599999999999994</v>
      </c>
      <c r="N1372">
        <f>IF(All_Data[[#This Row],[Order Line Quantity]]&lt;0,1,0)</f>
        <v>0</v>
      </c>
      <c r="O1372" s="1" t="str">
        <f>All_Data[[#This Row],[Tier2 Description]]&amp;All_Data[[#This Row],[Order No]]</f>
        <v>GENERAL TECH1553899</v>
      </c>
    </row>
    <row r="1373" spans="1:15" x14ac:dyDescent="0.35">
      <c r="A1373">
        <v>202001</v>
      </c>
      <c r="B1373" t="str">
        <f>LEFT(All_Data[[#This Row],[Invoice (Year+Month)]],4)</f>
        <v>2020</v>
      </c>
      <c r="C1373" t="str">
        <f>RIGHT(All_Data[[#This Row],[Invoice (Year+Month)]],2)</f>
        <v>01</v>
      </c>
      <c r="D1373" t="s">
        <v>56</v>
      </c>
      <c r="E1373">
        <v>3014522</v>
      </c>
      <c r="F1373" t="s">
        <v>17</v>
      </c>
      <c r="G1373" t="s">
        <v>29</v>
      </c>
      <c r="H1373" t="s">
        <v>31</v>
      </c>
      <c r="I1373">
        <v>1553669</v>
      </c>
      <c r="J1373">
        <v>36</v>
      </c>
      <c r="K1373" s="1">
        <v>63.76</v>
      </c>
      <c r="L1373" s="1">
        <v>34.840000000000003</v>
      </c>
      <c r="M1373" s="1">
        <f>All_Data[[#This Row],[EUR Sales Amount]]-All_Data[[#This Row],[EUR Cost Amount]]</f>
        <v>28.919999999999995</v>
      </c>
      <c r="N1373">
        <f>IF(All_Data[[#This Row],[Order Line Quantity]]&lt;0,1,0)</f>
        <v>0</v>
      </c>
      <c r="O1373" s="1" t="str">
        <f>All_Data[[#This Row],[Tier2 Description]]&amp;All_Data[[#This Row],[Order No]]</f>
        <v>POWER1553669</v>
      </c>
    </row>
    <row r="1374" spans="1:15" x14ac:dyDescent="0.35">
      <c r="A1374">
        <v>202001</v>
      </c>
      <c r="B1374" t="str">
        <f>LEFT(All_Data[[#This Row],[Invoice (Year+Month)]],4)</f>
        <v>2020</v>
      </c>
      <c r="C1374" t="str">
        <f>RIGHT(All_Data[[#This Row],[Invoice (Year+Month)]],2)</f>
        <v>01</v>
      </c>
      <c r="D1374" t="s">
        <v>56</v>
      </c>
      <c r="E1374">
        <v>3014522</v>
      </c>
      <c r="F1374" t="s">
        <v>17</v>
      </c>
      <c r="G1374" t="s">
        <v>29</v>
      </c>
      <c r="H1374" t="s">
        <v>31</v>
      </c>
      <c r="I1374">
        <v>1553787</v>
      </c>
      <c r="J1374">
        <v>20</v>
      </c>
      <c r="K1374" s="1">
        <v>27.6</v>
      </c>
      <c r="L1374" s="1">
        <v>14.82</v>
      </c>
      <c r="M1374" s="1">
        <f>All_Data[[#This Row],[EUR Sales Amount]]-All_Data[[#This Row],[EUR Cost Amount]]</f>
        <v>12.780000000000001</v>
      </c>
      <c r="N1374">
        <f>IF(All_Data[[#This Row],[Order Line Quantity]]&lt;0,1,0)</f>
        <v>0</v>
      </c>
      <c r="O1374" s="1" t="str">
        <f>All_Data[[#This Row],[Tier2 Description]]&amp;All_Data[[#This Row],[Order No]]</f>
        <v>POWER1553787</v>
      </c>
    </row>
    <row r="1375" spans="1:15" x14ac:dyDescent="0.35">
      <c r="A1375">
        <v>202001</v>
      </c>
      <c r="B1375" t="str">
        <f>LEFT(All_Data[[#This Row],[Invoice (Year+Month)]],4)</f>
        <v>2020</v>
      </c>
      <c r="C1375" t="str">
        <f>RIGHT(All_Data[[#This Row],[Invoice (Year+Month)]],2)</f>
        <v>01</v>
      </c>
      <c r="D1375" t="s">
        <v>56</v>
      </c>
      <c r="E1375">
        <v>3014523</v>
      </c>
      <c r="F1375" t="s">
        <v>17</v>
      </c>
      <c r="G1375" t="s">
        <v>11</v>
      </c>
      <c r="H1375" t="s">
        <v>39</v>
      </c>
      <c r="I1375">
        <v>1550840</v>
      </c>
      <c r="J1375">
        <v>42</v>
      </c>
      <c r="K1375" s="1">
        <v>178.08</v>
      </c>
      <c r="L1375" s="1">
        <v>75.34</v>
      </c>
      <c r="M1375" s="1">
        <f>All_Data[[#This Row],[EUR Sales Amount]]-All_Data[[#This Row],[EUR Cost Amount]]</f>
        <v>102.74000000000001</v>
      </c>
      <c r="N1375">
        <f>IF(All_Data[[#This Row],[Order Line Quantity]]&lt;0,1,0)</f>
        <v>0</v>
      </c>
      <c r="O1375" s="1" t="str">
        <f>All_Data[[#This Row],[Tier2 Description]]&amp;All_Data[[#This Row],[Order No]]</f>
        <v>COOLERS1550840</v>
      </c>
    </row>
    <row r="1376" spans="1:15" x14ac:dyDescent="0.35">
      <c r="A1376">
        <v>202001</v>
      </c>
      <c r="B1376" t="str">
        <f>LEFT(All_Data[[#This Row],[Invoice (Year+Month)]],4)</f>
        <v>2020</v>
      </c>
      <c r="C1376" t="str">
        <f>RIGHT(All_Data[[#This Row],[Invoice (Year+Month)]],2)</f>
        <v>01</v>
      </c>
      <c r="D1376" t="s">
        <v>56</v>
      </c>
      <c r="E1376">
        <v>3014523</v>
      </c>
      <c r="F1376" t="s">
        <v>17</v>
      </c>
      <c r="G1376" t="s">
        <v>11</v>
      </c>
      <c r="H1376" t="s">
        <v>40</v>
      </c>
      <c r="I1376">
        <v>1552882</v>
      </c>
      <c r="J1376">
        <v>1000</v>
      </c>
      <c r="K1376" s="1">
        <v>370</v>
      </c>
      <c r="L1376" s="1">
        <v>162.04</v>
      </c>
      <c r="M1376" s="1">
        <f>All_Data[[#This Row],[EUR Sales Amount]]-All_Data[[#This Row],[EUR Cost Amount]]</f>
        <v>207.96</v>
      </c>
      <c r="N1376">
        <f>IF(All_Data[[#This Row],[Order Line Quantity]]&lt;0,1,0)</f>
        <v>0</v>
      </c>
      <c r="O1376" s="1" t="str">
        <f>All_Data[[#This Row],[Tier2 Description]]&amp;All_Data[[#This Row],[Order No]]</f>
        <v>TOTES1552882</v>
      </c>
    </row>
    <row r="1377" spans="1:15" x14ac:dyDescent="0.35">
      <c r="A1377">
        <v>202001</v>
      </c>
      <c r="B1377" t="str">
        <f>LEFT(All_Data[[#This Row],[Invoice (Year+Month)]],4)</f>
        <v>2020</v>
      </c>
      <c r="C1377" t="str">
        <f>RIGHT(All_Data[[#This Row],[Invoice (Year+Month)]],2)</f>
        <v>01</v>
      </c>
      <c r="D1377" t="s">
        <v>56</v>
      </c>
      <c r="E1377">
        <v>3014523</v>
      </c>
      <c r="F1377" t="s">
        <v>17</v>
      </c>
      <c r="G1377" t="s">
        <v>11</v>
      </c>
      <c r="H1377" t="s">
        <v>40</v>
      </c>
      <c r="I1377">
        <v>1553971</v>
      </c>
      <c r="J1377">
        <v>2</v>
      </c>
      <c r="K1377" s="1">
        <v>1</v>
      </c>
      <c r="L1377" s="1">
        <v>0.7</v>
      </c>
      <c r="M1377" s="1">
        <f>All_Data[[#This Row],[EUR Sales Amount]]-All_Data[[#This Row],[EUR Cost Amount]]</f>
        <v>0.30000000000000004</v>
      </c>
      <c r="N1377">
        <f>IF(All_Data[[#This Row],[Order Line Quantity]]&lt;0,1,0)</f>
        <v>0</v>
      </c>
      <c r="O1377" s="1" t="str">
        <f>All_Data[[#This Row],[Tier2 Description]]&amp;All_Data[[#This Row],[Order No]]</f>
        <v>TOTES1553971</v>
      </c>
    </row>
    <row r="1378" spans="1:15" x14ac:dyDescent="0.35">
      <c r="A1378">
        <v>202001</v>
      </c>
      <c r="B1378" t="str">
        <f>LEFT(All_Data[[#This Row],[Invoice (Year+Month)]],4)</f>
        <v>2020</v>
      </c>
      <c r="C1378" t="str">
        <f>RIGHT(All_Data[[#This Row],[Invoice (Year+Month)]],2)</f>
        <v>01</v>
      </c>
      <c r="D1378" t="s">
        <v>56</v>
      </c>
      <c r="E1378">
        <v>3014523</v>
      </c>
      <c r="F1378" t="s">
        <v>17</v>
      </c>
      <c r="G1378" t="s">
        <v>11</v>
      </c>
      <c r="H1378" t="s">
        <v>47</v>
      </c>
      <c r="I1378">
        <v>1552885</v>
      </c>
      <c r="J1378">
        <v>2</v>
      </c>
      <c r="K1378" s="1">
        <v>18.600000000000001</v>
      </c>
      <c r="L1378" s="1">
        <v>7</v>
      </c>
      <c r="M1378" s="1">
        <f>All_Data[[#This Row],[EUR Sales Amount]]-All_Data[[#This Row],[EUR Cost Amount]]</f>
        <v>11.600000000000001</v>
      </c>
      <c r="N1378">
        <f>IF(All_Data[[#This Row],[Order Line Quantity]]&lt;0,1,0)</f>
        <v>0</v>
      </c>
      <c r="O1378" s="1" t="str">
        <f>All_Data[[#This Row],[Tier2 Description]]&amp;All_Data[[#This Row],[Order No]]</f>
        <v>TRAVEL GIFTS1552885</v>
      </c>
    </row>
    <row r="1379" spans="1:15" x14ac:dyDescent="0.35">
      <c r="A1379">
        <v>202001</v>
      </c>
      <c r="B1379" t="str">
        <f>LEFT(All_Data[[#This Row],[Invoice (Year+Month)]],4)</f>
        <v>2020</v>
      </c>
      <c r="C1379" t="str">
        <f>RIGHT(All_Data[[#This Row],[Invoice (Year+Month)]],2)</f>
        <v>01</v>
      </c>
      <c r="D1379" t="s">
        <v>56</v>
      </c>
      <c r="E1379">
        <v>3014523</v>
      </c>
      <c r="F1379" t="s">
        <v>17</v>
      </c>
      <c r="G1379" t="s">
        <v>13</v>
      </c>
      <c r="H1379" t="s">
        <v>34</v>
      </c>
      <c r="I1379">
        <v>1553072</v>
      </c>
      <c r="J1379">
        <v>500</v>
      </c>
      <c r="K1379" s="1">
        <v>570</v>
      </c>
      <c r="L1379" s="1">
        <v>241.12</v>
      </c>
      <c r="M1379" s="1">
        <f>All_Data[[#This Row],[EUR Sales Amount]]-All_Data[[#This Row],[EUR Cost Amount]]</f>
        <v>328.88</v>
      </c>
      <c r="N1379">
        <f>IF(All_Data[[#This Row],[Order Line Quantity]]&lt;0,1,0)</f>
        <v>0</v>
      </c>
      <c r="O1379" s="1" t="str">
        <f>All_Data[[#This Row],[Tier2 Description]]&amp;All_Data[[#This Row],[Order No]]</f>
        <v>STATIONERY1553072</v>
      </c>
    </row>
    <row r="1380" spans="1:15" x14ac:dyDescent="0.35">
      <c r="A1380">
        <v>202001</v>
      </c>
      <c r="B1380" t="str">
        <f>LEFT(All_Data[[#This Row],[Invoice (Year+Month)]],4)</f>
        <v>2020</v>
      </c>
      <c r="C1380" t="str">
        <f>RIGHT(All_Data[[#This Row],[Invoice (Year+Month)]],2)</f>
        <v>01</v>
      </c>
      <c r="D1380" t="s">
        <v>56</v>
      </c>
      <c r="E1380">
        <v>3014523</v>
      </c>
      <c r="F1380" t="s">
        <v>17</v>
      </c>
      <c r="G1380" t="s">
        <v>13</v>
      </c>
      <c r="H1380" t="s">
        <v>34</v>
      </c>
      <c r="I1380">
        <v>1553966</v>
      </c>
      <c r="J1380">
        <v>2</v>
      </c>
      <c r="K1380" s="1">
        <v>1.88</v>
      </c>
      <c r="L1380" s="1">
        <v>1.08</v>
      </c>
      <c r="M1380" s="1">
        <f>All_Data[[#This Row],[EUR Sales Amount]]-All_Data[[#This Row],[EUR Cost Amount]]</f>
        <v>0.79999999999999982</v>
      </c>
      <c r="N1380">
        <f>IF(All_Data[[#This Row],[Order Line Quantity]]&lt;0,1,0)</f>
        <v>0</v>
      </c>
      <c r="O1380" s="1" t="str">
        <f>All_Data[[#This Row],[Tier2 Description]]&amp;All_Data[[#This Row],[Order No]]</f>
        <v>STATIONERY1553966</v>
      </c>
    </row>
    <row r="1381" spans="1:15" x14ac:dyDescent="0.35">
      <c r="A1381">
        <v>202001</v>
      </c>
      <c r="B1381" t="str">
        <f>LEFT(All_Data[[#This Row],[Invoice (Year+Month)]],4)</f>
        <v>2020</v>
      </c>
      <c r="C1381" t="str">
        <f>RIGHT(All_Data[[#This Row],[Invoice (Year+Month)]],2)</f>
        <v>01</v>
      </c>
      <c r="D1381" t="s">
        <v>56</v>
      </c>
      <c r="E1381">
        <v>3014523</v>
      </c>
      <c r="F1381" t="s">
        <v>17</v>
      </c>
      <c r="G1381" t="s">
        <v>13</v>
      </c>
      <c r="H1381" t="s">
        <v>16</v>
      </c>
      <c r="I1381">
        <v>1553940</v>
      </c>
      <c r="J1381">
        <v>1000</v>
      </c>
      <c r="K1381" s="1">
        <v>90</v>
      </c>
      <c r="L1381" s="1">
        <v>49.2</v>
      </c>
      <c r="M1381" s="1">
        <f>All_Data[[#This Row],[EUR Sales Amount]]-All_Data[[#This Row],[EUR Cost Amount]]</f>
        <v>40.799999999999997</v>
      </c>
      <c r="N1381">
        <f>IF(All_Data[[#This Row],[Order Line Quantity]]&lt;0,1,0)</f>
        <v>0</v>
      </c>
      <c r="O1381" s="1" t="str">
        <f>All_Data[[#This Row],[Tier2 Description]]&amp;All_Data[[#This Row],[Order No]]</f>
        <v>WRITING1553940</v>
      </c>
    </row>
    <row r="1382" spans="1:15" x14ac:dyDescent="0.35">
      <c r="A1382">
        <v>202001</v>
      </c>
      <c r="B1382" t="str">
        <f>LEFT(All_Data[[#This Row],[Invoice (Year+Month)]],4)</f>
        <v>2020</v>
      </c>
      <c r="C1382" t="str">
        <f>RIGHT(All_Data[[#This Row],[Invoice (Year+Month)]],2)</f>
        <v>01</v>
      </c>
      <c r="D1382" t="s">
        <v>56</v>
      </c>
      <c r="E1382">
        <v>3014523</v>
      </c>
      <c r="F1382" t="s">
        <v>17</v>
      </c>
      <c r="G1382" t="s">
        <v>13</v>
      </c>
      <c r="H1382" t="s">
        <v>16</v>
      </c>
      <c r="I1382">
        <v>1553966</v>
      </c>
      <c r="J1382">
        <v>14</v>
      </c>
      <c r="K1382" s="1">
        <v>2.8</v>
      </c>
      <c r="L1382" s="1">
        <v>1.3</v>
      </c>
      <c r="M1382" s="1">
        <f>All_Data[[#This Row],[EUR Sales Amount]]-All_Data[[#This Row],[EUR Cost Amount]]</f>
        <v>1.4999999999999998</v>
      </c>
      <c r="N1382">
        <f>IF(All_Data[[#This Row],[Order Line Quantity]]&lt;0,1,0)</f>
        <v>0</v>
      </c>
      <c r="O1382" s="1" t="str">
        <f>All_Data[[#This Row],[Tier2 Description]]&amp;All_Data[[#This Row],[Order No]]</f>
        <v>WRITING1553966</v>
      </c>
    </row>
    <row r="1383" spans="1:15" x14ac:dyDescent="0.35">
      <c r="A1383">
        <v>202001</v>
      </c>
      <c r="B1383" t="str">
        <f>LEFT(All_Data[[#This Row],[Invoice (Year+Month)]],4)</f>
        <v>2020</v>
      </c>
      <c r="C1383" t="str">
        <f>RIGHT(All_Data[[#This Row],[Invoice (Year+Month)]],2)</f>
        <v>01</v>
      </c>
      <c r="D1383" t="s">
        <v>56</v>
      </c>
      <c r="E1383">
        <v>3014523</v>
      </c>
      <c r="F1383" t="s">
        <v>17</v>
      </c>
      <c r="G1383" t="s">
        <v>22</v>
      </c>
      <c r="H1383" t="s">
        <v>35</v>
      </c>
      <c r="I1383">
        <v>1552882</v>
      </c>
      <c r="J1383">
        <v>1002</v>
      </c>
      <c r="K1383" s="1">
        <v>390</v>
      </c>
      <c r="L1383" s="1">
        <v>63.58</v>
      </c>
      <c r="M1383" s="1">
        <f>All_Data[[#This Row],[EUR Sales Amount]]-All_Data[[#This Row],[EUR Cost Amount]]</f>
        <v>326.42</v>
      </c>
      <c r="N1383">
        <f>IF(All_Data[[#This Row],[Order Line Quantity]]&lt;0,1,0)</f>
        <v>0</v>
      </c>
      <c r="O1383" s="1" t="str">
        <f>All_Data[[#This Row],[Tier2 Description]]&amp;All_Data[[#This Row],[Order No]]</f>
        <v>DECORATION CHARGES1552882</v>
      </c>
    </row>
    <row r="1384" spans="1:15" x14ac:dyDescent="0.35">
      <c r="A1384">
        <v>202001</v>
      </c>
      <c r="B1384" t="str">
        <f>LEFT(All_Data[[#This Row],[Invoice (Year+Month)]],4)</f>
        <v>2020</v>
      </c>
      <c r="C1384" t="str">
        <f>RIGHT(All_Data[[#This Row],[Invoice (Year+Month)]],2)</f>
        <v>01</v>
      </c>
      <c r="D1384" t="s">
        <v>56</v>
      </c>
      <c r="E1384">
        <v>3014523</v>
      </c>
      <c r="F1384" t="s">
        <v>17</v>
      </c>
      <c r="G1384" t="s">
        <v>22</v>
      </c>
      <c r="H1384" t="s">
        <v>35</v>
      </c>
      <c r="I1384">
        <v>1553072</v>
      </c>
      <c r="J1384">
        <v>1004</v>
      </c>
      <c r="K1384" s="1">
        <v>495</v>
      </c>
      <c r="L1384" s="1">
        <v>41.2</v>
      </c>
      <c r="M1384" s="1">
        <f>All_Data[[#This Row],[EUR Sales Amount]]-All_Data[[#This Row],[EUR Cost Amount]]</f>
        <v>453.8</v>
      </c>
      <c r="N1384">
        <f>IF(All_Data[[#This Row],[Order Line Quantity]]&lt;0,1,0)</f>
        <v>0</v>
      </c>
      <c r="O1384" s="1" t="str">
        <f>All_Data[[#This Row],[Tier2 Description]]&amp;All_Data[[#This Row],[Order No]]</f>
        <v>DECORATION CHARGES1553072</v>
      </c>
    </row>
    <row r="1385" spans="1:15" x14ac:dyDescent="0.35">
      <c r="A1385">
        <v>202001</v>
      </c>
      <c r="B1385" t="str">
        <f>LEFT(All_Data[[#This Row],[Invoice (Year+Month)]],4)</f>
        <v>2020</v>
      </c>
      <c r="C1385" t="str">
        <f>RIGHT(All_Data[[#This Row],[Invoice (Year+Month)]],2)</f>
        <v>01</v>
      </c>
      <c r="D1385" t="s">
        <v>56</v>
      </c>
      <c r="E1385">
        <v>3014523</v>
      </c>
      <c r="F1385" t="s">
        <v>17</v>
      </c>
      <c r="G1385" t="s">
        <v>22</v>
      </c>
      <c r="H1385" t="s">
        <v>35</v>
      </c>
      <c r="I1385">
        <v>1553940</v>
      </c>
      <c r="J1385">
        <v>1002</v>
      </c>
      <c r="K1385" s="1">
        <v>140</v>
      </c>
      <c r="L1385" s="1">
        <v>27.88</v>
      </c>
      <c r="M1385" s="1">
        <f>All_Data[[#This Row],[EUR Sales Amount]]-All_Data[[#This Row],[EUR Cost Amount]]</f>
        <v>112.12</v>
      </c>
      <c r="N1385">
        <f>IF(All_Data[[#This Row],[Order Line Quantity]]&lt;0,1,0)</f>
        <v>0</v>
      </c>
      <c r="O1385" s="1" t="str">
        <f>All_Data[[#This Row],[Tier2 Description]]&amp;All_Data[[#This Row],[Order No]]</f>
        <v>DECORATION CHARGES1553940</v>
      </c>
    </row>
    <row r="1386" spans="1:15" x14ac:dyDescent="0.35">
      <c r="A1386">
        <v>202001</v>
      </c>
      <c r="B1386" t="str">
        <f>LEFT(All_Data[[#This Row],[Invoice (Year+Month)]],4)</f>
        <v>2020</v>
      </c>
      <c r="C1386" t="str">
        <f>RIGHT(All_Data[[#This Row],[Invoice (Year+Month)]],2)</f>
        <v>01</v>
      </c>
      <c r="D1386" t="s">
        <v>56</v>
      </c>
      <c r="E1386">
        <v>3014523</v>
      </c>
      <c r="F1386" t="s">
        <v>17</v>
      </c>
      <c r="G1386" t="s">
        <v>29</v>
      </c>
      <c r="H1386" t="s">
        <v>31</v>
      </c>
      <c r="I1386">
        <v>1553966</v>
      </c>
      <c r="J1386">
        <v>4</v>
      </c>
      <c r="K1386" s="1">
        <v>5.92</v>
      </c>
      <c r="L1386" s="1">
        <v>3.72</v>
      </c>
      <c r="M1386" s="1">
        <f>All_Data[[#This Row],[EUR Sales Amount]]-All_Data[[#This Row],[EUR Cost Amount]]</f>
        <v>2.1999999999999997</v>
      </c>
      <c r="N1386">
        <f>IF(All_Data[[#This Row],[Order Line Quantity]]&lt;0,1,0)</f>
        <v>0</v>
      </c>
      <c r="O1386" s="1" t="str">
        <f>All_Data[[#This Row],[Tier2 Description]]&amp;All_Data[[#This Row],[Order No]]</f>
        <v>POWER1553966</v>
      </c>
    </row>
    <row r="1387" spans="1:15" x14ac:dyDescent="0.35">
      <c r="A1387">
        <v>202001</v>
      </c>
      <c r="B1387" t="str">
        <f>LEFT(All_Data[[#This Row],[Invoice (Year+Month)]],4)</f>
        <v>2020</v>
      </c>
      <c r="C1387" t="str">
        <f>RIGHT(All_Data[[#This Row],[Invoice (Year+Month)]],2)</f>
        <v>01</v>
      </c>
      <c r="D1387" t="s">
        <v>56</v>
      </c>
      <c r="E1387">
        <v>3014524</v>
      </c>
      <c r="F1387" t="s">
        <v>17</v>
      </c>
      <c r="G1387" t="s">
        <v>22</v>
      </c>
      <c r="H1387" t="s">
        <v>23</v>
      </c>
      <c r="I1387">
        <v>1554779</v>
      </c>
      <c r="J1387">
        <v>200</v>
      </c>
      <c r="K1387" s="1">
        <v>398</v>
      </c>
      <c r="L1387" s="1">
        <v>906</v>
      </c>
      <c r="M1387" s="1">
        <f>All_Data[[#This Row],[EUR Sales Amount]]-All_Data[[#This Row],[EUR Cost Amount]]</f>
        <v>-508</v>
      </c>
      <c r="N1387">
        <f>IF(All_Data[[#This Row],[Order Line Quantity]]&lt;0,1,0)</f>
        <v>0</v>
      </c>
      <c r="O1387" s="1" t="str">
        <f>All_Data[[#This Row],[Tier2 Description]]&amp;All_Data[[#This Row],[Order No]]</f>
        <v>CATALOGUES1554779</v>
      </c>
    </row>
    <row r="1388" spans="1:15" x14ac:dyDescent="0.35">
      <c r="A1388">
        <v>202001</v>
      </c>
      <c r="B1388" t="str">
        <f>LEFT(All_Data[[#This Row],[Invoice (Year+Month)]],4)</f>
        <v>2020</v>
      </c>
      <c r="C1388" t="str">
        <f>RIGHT(All_Data[[#This Row],[Invoice (Year+Month)]],2)</f>
        <v>01</v>
      </c>
      <c r="D1388" t="s">
        <v>56</v>
      </c>
      <c r="E1388">
        <v>3014532</v>
      </c>
      <c r="F1388" t="s">
        <v>17</v>
      </c>
      <c r="G1388" t="s">
        <v>11</v>
      </c>
      <c r="H1388" t="s">
        <v>40</v>
      </c>
      <c r="I1388">
        <v>1553304</v>
      </c>
      <c r="J1388">
        <v>100</v>
      </c>
      <c r="K1388" s="1">
        <v>62</v>
      </c>
      <c r="L1388" s="1">
        <v>35.479999999999997</v>
      </c>
      <c r="M1388" s="1">
        <f>All_Data[[#This Row],[EUR Sales Amount]]-All_Data[[#This Row],[EUR Cost Amount]]</f>
        <v>26.520000000000003</v>
      </c>
      <c r="N1388">
        <f>IF(All_Data[[#This Row],[Order Line Quantity]]&lt;0,1,0)</f>
        <v>0</v>
      </c>
      <c r="O1388" s="1" t="str">
        <f>All_Data[[#This Row],[Tier2 Description]]&amp;All_Data[[#This Row],[Order No]]</f>
        <v>TOTES1553304</v>
      </c>
    </row>
    <row r="1389" spans="1:15" x14ac:dyDescent="0.35">
      <c r="A1389">
        <v>202001</v>
      </c>
      <c r="B1389" t="str">
        <f>LEFT(All_Data[[#This Row],[Invoice (Year+Month)]],4)</f>
        <v>2020</v>
      </c>
      <c r="C1389" t="str">
        <f>RIGHT(All_Data[[#This Row],[Invoice (Year+Month)]],2)</f>
        <v>01</v>
      </c>
      <c r="D1389" t="s">
        <v>56</v>
      </c>
      <c r="E1389">
        <v>3014532</v>
      </c>
      <c r="F1389" t="s">
        <v>17</v>
      </c>
      <c r="G1389" t="s">
        <v>32</v>
      </c>
      <c r="H1389" t="s">
        <v>33</v>
      </c>
      <c r="I1389">
        <v>1554655</v>
      </c>
      <c r="J1389">
        <v>1204</v>
      </c>
      <c r="K1389" s="1">
        <v>9427.32</v>
      </c>
      <c r="L1389" s="1">
        <v>4592.24</v>
      </c>
      <c r="M1389" s="1">
        <f>All_Data[[#This Row],[EUR Sales Amount]]-All_Data[[#This Row],[EUR Cost Amount]]</f>
        <v>4835.08</v>
      </c>
      <c r="N1389">
        <f>IF(All_Data[[#This Row],[Order Line Quantity]]&lt;0,1,0)</f>
        <v>0</v>
      </c>
      <c r="O1389" s="1" t="str">
        <f>All_Data[[#This Row],[Tier2 Description]]&amp;All_Data[[#This Row],[Order No]]</f>
        <v>SPORT BOTTLES1554655</v>
      </c>
    </row>
    <row r="1390" spans="1:15" x14ac:dyDescent="0.35">
      <c r="A1390">
        <v>202001</v>
      </c>
      <c r="B1390" t="str">
        <f>LEFT(All_Data[[#This Row],[Invoice (Year+Month)]],4)</f>
        <v>2020</v>
      </c>
      <c r="C1390" t="str">
        <f>RIGHT(All_Data[[#This Row],[Invoice (Year+Month)]],2)</f>
        <v>01</v>
      </c>
      <c r="D1390" t="s">
        <v>56</v>
      </c>
      <c r="E1390">
        <v>3014532</v>
      </c>
      <c r="F1390" t="s">
        <v>17</v>
      </c>
      <c r="G1390" t="s">
        <v>22</v>
      </c>
      <c r="H1390" t="s">
        <v>35</v>
      </c>
      <c r="I1390">
        <v>1553304</v>
      </c>
      <c r="J1390">
        <v>104</v>
      </c>
      <c r="K1390" s="1">
        <v>104</v>
      </c>
      <c r="L1390" s="1">
        <v>33.58</v>
      </c>
      <c r="M1390" s="1">
        <f>All_Data[[#This Row],[EUR Sales Amount]]-All_Data[[#This Row],[EUR Cost Amount]]</f>
        <v>70.42</v>
      </c>
      <c r="N1390">
        <f>IF(All_Data[[#This Row],[Order Line Quantity]]&lt;0,1,0)</f>
        <v>0</v>
      </c>
      <c r="O1390" s="1" t="str">
        <f>All_Data[[#This Row],[Tier2 Description]]&amp;All_Data[[#This Row],[Order No]]</f>
        <v>DECORATION CHARGES1553304</v>
      </c>
    </row>
    <row r="1391" spans="1:15" x14ac:dyDescent="0.35">
      <c r="A1391">
        <v>202001</v>
      </c>
      <c r="B1391" t="str">
        <f>LEFT(All_Data[[#This Row],[Invoice (Year+Month)]],4)</f>
        <v>2020</v>
      </c>
      <c r="C1391" t="str">
        <f>RIGHT(All_Data[[#This Row],[Invoice (Year+Month)]],2)</f>
        <v>01</v>
      </c>
      <c r="D1391" t="s">
        <v>56</v>
      </c>
      <c r="E1391">
        <v>3014532</v>
      </c>
      <c r="F1391" t="s">
        <v>17</v>
      </c>
      <c r="G1391" t="s">
        <v>22</v>
      </c>
      <c r="H1391" t="s">
        <v>35</v>
      </c>
      <c r="I1391">
        <v>1553369</v>
      </c>
      <c r="J1391">
        <v>104</v>
      </c>
      <c r="K1391" s="1">
        <v>92</v>
      </c>
      <c r="L1391" s="1">
        <v>33.880000000000003</v>
      </c>
      <c r="M1391" s="1">
        <f>All_Data[[#This Row],[EUR Sales Amount]]-All_Data[[#This Row],[EUR Cost Amount]]</f>
        <v>58.12</v>
      </c>
      <c r="N1391">
        <f>IF(All_Data[[#This Row],[Order Line Quantity]]&lt;0,1,0)</f>
        <v>0</v>
      </c>
      <c r="O1391" s="1" t="str">
        <f>All_Data[[#This Row],[Tier2 Description]]&amp;All_Data[[#This Row],[Order No]]</f>
        <v>DECORATION CHARGES1553369</v>
      </c>
    </row>
    <row r="1392" spans="1:15" x14ac:dyDescent="0.35">
      <c r="A1392">
        <v>202001</v>
      </c>
      <c r="B1392" t="str">
        <f>LEFT(All_Data[[#This Row],[Invoice (Year+Month)]],4)</f>
        <v>2020</v>
      </c>
      <c r="C1392" t="str">
        <f>RIGHT(All_Data[[#This Row],[Invoice (Year+Month)]],2)</f>
        <v>01</v>
      </c>
      <c r="D1392" t="s">
        <v>56</v>
      </c>
      <c r="E1392">
        <v>3014532</v>
      </c>
      <c r="F1392" t="s">
        <v>17</v>
      </c>
      <c r="G1392" t="s">
        <v>29</v>
      </c>
      <c r="H1392" t="s">
        <v>31</v>
      </c>
      <c r="I1392">
        <v>1553369</v>
      </c>
      <c r="J1392">
        <v>100</v>
      </c>
      <c r="K1392" s="1">
        <v>124</v>
      </c>
      <c r="L1392" s="1">
        <v>73.260000000000005</v>
      </c>
      <c r="M1392" s="1">
        <f>All_Data[[#This Row],[EUR Sales Amount]]-All_Data[[#This Row],[EUR Cost Amount]]</f>
        <v>50.739999999999995</v>
      </c>
      <c r="N1392">
        <f>IF(All_Data[[#This Row],[Order Line Quantity]]&lt;0,1,0)</f>
        <v>0</v>
      </c>
      <c r="O1392" s="1" t="str">
        <f>All_Data[[#This Row],[Tier2 Description]]&amp;All_Data[[#This Row],[Order No]]</f>
        <v>POWER1553369</v>
      </c>
    </row>
    <row r="1393" spans="1:15" x14ac:dyDescent="0.35">
      <c r="A1393">
        <v>202001</v>
      </c>
      <c r="B1393" t="str">
        <f>LEFT(All_Data[[#This Row],[Invoice (Year+Month)]],4)</f>
        <v>2020</v>
      </c>
      <c r="C1393" t="str">
        <f>RIGHT(All_Data[[#This Row],[Invoice (Year+Month)]],2)</f>
        <v>01</v>
      </c>
      <c r="D1393" t="s">
        <v>56</v>
      </c>
      <c r="E1393">
        <v>3014533</v>
      </c>
      <c r="F1393" t="s">
        <v>17</v>
      </c>
      <c r="G1393" t="s">
        <v>26</v>
      </c>
      <c r="H1393" t="s">
        <v>50</v>
      </c>
      <c r="I1393">
        <v>1554295</v>
      </c>
      <c r="J1393">
        <v>2</v>
      </c>
      <c r="K1393" s="1">
        <v>0.86</v>
      </c>
      <c r="L1393" s="1">
        <v>0.54</v>
      </c>
      <c r="M1393" s="1">
        <f>All_Data[[#This Row],[EUR Sales Amount]]-All_Data[[#This Row],[EUR Cost Amount]]</f>
        <v>0.31999999999999995</v>
      </c>
      <c r="N1393">
        <f>IF(All_Data[[#This Row],[Order Line Quantity]]&lt;0,1,0)</f>
        <v>0</v>
      </c>
      <c r="O1393" s="1" t="str">
        <f>All_Data[[#This Row],[Tier2 Description]]&amp;All_Data[[#This Row],[Order No]]</f>
        <v>OUTDOOR &amp; LEISURE1554295</v>
      </c>
    </row>
    <row r="1394" spans="1:15" x14ac:dyDescent="0.35">
      <c r="A1394">
        <v>202001</v>
      </c>
      <c r="B1394" t="str">
        <f>LEFT(All_Data[[#This Row],[Invoice (Year+Month)]],4)</f>
        <v>2020</v>
      </c>
      <c r="C1394" t="str">
        <f>RIGHT(All_Data[[#This Row],[Invoice (Year+Month)]],2)</f>
        <v>01</v>
      </c>
      <c r="D1394" t="s">
        <v>56</v>
      </c>
      <c r="E1394">
        <v>3014533</v>
      </c>
      <c r="F1394" t="s">
        <v>17</v>
      </c>
      <c r="G1394" t="s">
        <v>18</v>
      </c>
      <c r="H1394" t="s">
        <v>20</v>
      </c>
      <c r="I1394">
        <v>1553838</v>
      </c>
      <c r="J1394">
        <v>40</v>
      </c>
      <c r="K1394" s="1">
        <v>464</v>
      </c>
      <c r="L1394" s="1">
        <v>171.18</v>
      </c>
      <c r="M1394" s="1">
        <f>All_Data[[#This Row],[EUR Sales Amount]]-All_Data[[#This Row],[EUR Cost Amount]]</f>
        <v>292.82</v>
      </c>
      <c r="N1394">
        <f>IF(All_Data[[#This Row],[Order Line Quantity]]&lt;0,1,0)</f>
        <v>0</v>
      </c>
      <c r="O1394" s="1" t="str">
        <f>All_Data[[#This Row],[Tier2 Description]]&amp;All_Data[[#This Row],[Order No]]</f>
        <v>POLOS1553838</v>
      </c>
    </row>
    <row r="1395" spans="1:15" x14ac:dyDescent="0.35">
      <c r="A1395">
        <v>202001</v>
      </c>
      <c r="B1395" t="str">
        <f>LEFT(All_Data[[#This Row],[Invoice (Year+Month)]],4)</f>
        <v>2020</v>
      </c>
      <c r="C1395" t="str">
        <f>RIGHT(All_Data[[#This Row],[Invoice (Year+Month)]],2)</f>
        <v>01</v>
      </c>
      <c r="D1395" t="s">
        <v>56</v>
      </c>
      <c r="E1395">
        <v>3014533</v>
      </c>
      <c r="F1395" t="s">
        <v>17</v>
      </c>
      <c r="G1395" t="s">
        <v>18</v>
      </c>
      <c r="H1395" t="s">
        <v>20</v>
      </c>
      <c r="I1395">
        <v>1554063</v>
      </c>
      <c r="J1395">
        <v>84</v>
      </c>
      <c r="K1395" s="1">
        <v>974.4</v>
      </c>
      <c r="L1395" s="1">
        <v>356.96</v>
      </c>
      <c r="M1395" s="1">
        <f>All_Data[[#This Row],[EUR Sales Amount]]-All_Data[[#This Row],[EUR Cost Amount]]</f>
        <v>617.44000000000005</v>
      </c>
      <c r="N1395">
        <f>IF(All_Data[[#This Row],[Order Line Quantity]]&lt;0,1,0)</f>
        <v>0</v>
      </c>
      <c r="O1395" s="1" t="str">
        <f>All_Data[[#This Row],[Tier2 Description]]&amp;All_Data[[#This Row],[Order No]]</f>
        <v>POLOS1554063</v>
      </c>
    </row>
    <row r="1396" spans="1:15" x14ac:dyDescent="0.35">
      <c r="A1396">
        <v>202001</v>
      </c>
      <c r="B1396" t="str">
        <f>LEFT(All_Data[[#This Row],[Invoice (Year+Month)]],4)</f>
        <v>2020</v>
      </c>
      <c r="C1396" t="str">
        <f>RIGHT(All_Data[[#This Row],[Invoice (Year+Month)]],2)</f>
        <v>01</v>
      </c>
      <c r="D1396" t="s">
        <v>56</v>
      </c>
      <c r="E1396">
        <v>3014533</v>
      </c>
      <c r="F1396" t="s">
        <v>17</v>
      </c>
      <c r="G1396" t="s">
        <v>22</v>
      </c>
      <c r="H1396" t="s">
        <v>23</v>
      </c>
      <c r="I1396">
        <v>1553848</v>
      </c>
      <c r="J1396">
        <v>24</v>
      </c>
      <c r="K1396" s="1">
        <v>39.799999999999997</v>
      </c>
      <c r="L1396" s="1">
        <v>120</v>
      </c>
      <c r="M1396" s="1">
        <f>All_Data[[#This Row],[EUR Sales Amount]]-All_Data[[#This Row],[EUR Cost Amount]]</f>
        <v>-80.2</v>
      </c>
      <c r="N1396">
        <f>IF(All_Data[[#This Row],[Order Line Quantity]]&lt;0,1,0)</f>
        <v>0</v>
      </c>
      <c r="O1396" s="1" t="str">
        <f>All_Data[[#This Row],[Tier2 Description]]&amp;All_Data[[#This Row],[Order No]]</f>
        <v>CATALOGUES1553848</v>
      </c>
    </row>
    <row r="1397" spans="1:15" x14ac:dyDescent="0.35">
      <c r="A1397">
        <v>202001</v>
      </c>
      <c r="B1397" t="str">
        <f>LEFT(All_Data[[#This Row],[Invoice (Year+Month)]],4)</f>
        <v>2020</v>
      </c>
      <c r="C1397" t="str">
        <f>RIGHT(All_Data[[#This Row],[Invoice (Year+Month)]],2)</f>
        <v>01</v>
      </c>
      <c r="D1397" t="s">
        <v>56</v>
      </c>
      <c r="E1397">
        <v>3014533</v>
      </c>
      <c r="F1397" t="s">
        <v>17</v>
      </c>
      <c r="G1397" t="s">
        <v>24</v>
      </c>
      <c r="H1397" t="s">
        <v>25</v>
      </c>
      <c r="I1397">
        <v>1554063</v>
      </c>
      <c r="J1397">
        <v>2</v>
      </c>
      <c r="K1397" s="1">
        <v>34.340000000000003</v>
      </c>
      <c r="L1397" s="1">
        <v>13.94</v>
      </c>
      <c r="M1397" s="1">
        <f>All_Data[[#This Row],[EUR Sales Amount]]-All_Data[[#This Row],[EUR Cost Amount]]</f>
        <v>20.400000000000006</v>
      </c>
      <c r="N1397">
        <f>IF(All_Data[[#This Row],[Order Line Quantity]]&lt;0,1,0)</f>
        <v>0</v>
      </c>
      <c r="O1397" s="1" t="str">
        <f>All_Data[[#This Row],[Tier2 Description]]&amp;All_Data[[#This Row],[Order No]]</f>
        <v>JACKETS1554063</v>
      </c>
    </row>
    <row r="1398" spans="1:15" x14ac:dyDescent="0.35">
      <c r="A1398">
        <v>202001</v>
      </c>
      <c r="B1398" t="str">
        <f>LEFT(All_Data[[#This Row],[Invoice (Year+Month)]],4)</f>
        <v>2020</v>
      </c>
      <c r="C1398" t="str">
        <f>RIGHT(All_Data[[#This Row],[Invoice (Year+Month)]],2)</f>
        <v>01</v>
      </c>
      <c r="D1398" t="s">
        <v>56</v>
      </c>
      <c r="E1398">
        <v>3014534</v>
      </c>
      <c r="F1398" t="s">
        <v>17</v>
      </c>
      <c r="G1398" t="s">
        <v>11</v>
      </c>
      <c r="H1398" t="s">
        <v>46</v>
      </c>
      <c r="I1398">
        <v>1553527</v>
      </c>
      <c r="J1398">
        <v>2</v>
      </c>
      <c r="K1398" s="1">
        <v>41.34</v>
      </c>
      <c r="L1398" s="1">
        <v>16.28</v>
      </c>
      <c r="M1398" s="1">
        <f>All_Data[[#This Row],[EUR Sales Amount]]-All_Data[[#This Row],[EUR Cost Amount]]</f>
        <v>25.060000000000002</v>
      </c>
      <c r="N1398">
        <f>IF(All_Data[[#This Row],[Order Line Quantity]]&lt;0,1,0)</f>
        <v>0</v>
      </c>
      <c r="O1398" s="1" t="str">
        <f>All_Data[[#This Row],[Tier2 Description]]&amp;All_Data[[#This Row],[Order No]]</f>
        <v>DUFFELS1553527</v>
      </c>
    </row>
    <row r="1399" spans="1:15" x14ac:dyDescent="0.35">
      <c r="A1399">
        <v>202001</v>
      </c>
      <c r="B1399" t="str">
        <f>LEFT(All_Data[[#This Row],[Invoice (Year+Month)]],4)</f>
        <v>2020</v>
      </c>
      <c r="C1399" t="str">
        <f>RIGHT(All_Data[[#This Row],[Invoice (Year+Month)]],2)</f>
        <v>01</v>
      </c>
      <c r="D1399" t="s">
        <v>56</v>
      </c>
      <c r="E1399">
        <v>3014534</v>
      </c>
      <c r="F1399" t="s">
        <v>17</v>
      </c>
      <c r="G1399" t="s">
        <v>32</v>
      </c>
      <c r="H1399" t="s">
        <v>51</v>
      </c>
      <c r="I1399">
        <v>1554439</v>
      </c>
      <c r="J1399">
        <v>1000</v>
      </c>
      <c r="K1399" s="1">
        <v>4490</v>
      </c>
      <c r="L1399" s="1">
        <v>3263.3</v>
      </c>
      <c r="M1399" s="1">
        <f>All_Data[[#This Row],[EUR Sales Amount]]-All_Data[[#This Row],[EUR Cost Amount]]</f>
        <v>1226.6999999999998</v>
      </c>
      <c r="N1399">
        <f>IF(All_Data[[#This Row],[Order Line Quantity]]&lt;0,1,0)</f>
        <v>0</v>
      </c>
      <c r="O1399" s="1" t="str">
        <f>All_Data[[#This Row],[Tier2 Description]]&amp;All_Data[[#This Row],[Order No]]</f>
        <v>MUGS &amp; TUMBLERS1554439</v>
      </c>
    </row>
    <row r="1400" spans="1:15" x14ac:dyDescent="0.35">
      <c r="A1400">
        <v>202001</v>
      </c>
      <c r="B1400" t="str">
        <f>LEFT(All_Data[[#This Row],[Invoice (Year+Month)]],4)</f>
        <v>2020</v>
      </c>
      <c r="C1400" t="str">
        <f>RIGHT(All_Data[[#This Row],[Invoice (Year+Month)]],2)</f>
        <v>01</v>
      </c>
      <c r="D1400" t="s">
        <v>56</v>
      </c>
      <c r="E1400">
        <v>3014534</v>
      </c>
      <c r="F1400" t="s">
        <v>17</v>
      </c>
      <c r="G1400" t="s">
        <v>26</v>
      </c>
      <c r="H1400" t="s">
        <v>28</v>
      </c>
      <c r="I1400">
        <v>1548986</v>
      </c>
      <c r="J1400">
        <v>22</v>
      </c>
      <c r="K1400" s="1">
        <v>289.3</v>
      </c>
      <c r="L1400" s="1">
        <v>135.72</v>
      </c>
      <c r="M1400" s="1">
        <f>All_Data[[#This Row],[EUR Sales Amount]]-All_Data[[#This Row],[EUR Cost Amount]]</f>
        <v>153.58000000000001</v>
      </c>
      <c r="N1400">
        <f>IF(All_Data[[#This Row],[Order Line Quantity]]&lt;0,1,0)</f>
        <v>0</v>
      </c>
      <c r="O1400" s="1" t="str">
        <f>All_Data[[#This Row],[Tier2 Description]]&amp;All_Data[[#This Row],[Order No]]</f>
        <v>HOUSEWARES1548986</v>
      </c>
    </row>
    <row r="1401" spans="1:15" x14ac:dyDescent="0.35">
      <c r="A1401">
        <v>202001</v>
      </c>
      <c r="B1401" t="str">
        <f>LEFT(All_Data[[#This Row],[Invoice (Year+Month)]],4)</f>
        <v>2020</v>
      </c>
      <c r="C1401" t="str">
        <f>RIGHT(All_Data[[#This Row],[Invoice (Year+Month)]],2)</f>
        <v>01</v>
      </c>
      <c r="D1401" t="s">
        <v>56</v>
      </c>
      <c r="E1401">
        <v>3014534</v>
      </c>
      <c r="F1401" t="s">
        <v>17</v>
      </c>
      <c r="G1401" t="s">
        <v>26</v>
      </c>
      <c r="H1401" t="s">
        <v>28</v>
      </c>
      <c r="I1401">
        <v>1553527</v>
      </c>
      <c r="J1401">
        <v>2</v>
      </c>
      <c r="K1401" s="1">
        <v>9.5</v>
      </c>
      <c r="L1401" s="1">
        <v>4.26</v>
      </c>
      <c r="M1401" s="1">
        <f>All_Data[[#This Row],[EUR Sales Amount]]-All_Data[[#This Row],[EUR Cost Amount]]</f>
        <v>5.24</v>
      </c>
      <c r="N1401">
        <f>IF(All_Data[[#This Row],[Order Line Quantity]]&lt;0,1,0)</f>
        <v>0</v>
      </c>
      <c r="O1401" s="1" t="str">
        <f>All_Data[[#This Row],[Tier2 Description]]&amp;All_Data[[#This Row],[Order No]]</f>
        <v>HOUSEWARES1553527</v>
      </c>
    </row>
    <row r="1402" spans="1:15" x14ac:dyDescent="0.35">
      <c r="A1402">
        <v>202001</v>
      </c>
      <c r="B1402" t="str">
        <f>LEFT(All_Data[[#This Row],[Invoice (Year+Month)]],4)</f>
        <v>2020</v>
      </c>
      <c r="C1402" t="str">
        <f>RIGHT(All_Data[[#This Row],[Invoice (Year+Month)]],2)</f>
        <v>01</v>
      </c>
      <c r="D1402" t="s">
        <v>56</v>
      </c>
      <c r="E1402">
        <v>3014534</v>
      </c>
      <c r="F1402" t="s">
        <v>17</v>
      </c>
      <c r="G1402" t="s">
        <v>18</v>
      </c>
      <c r="H1402" t="s">
        <v>19</v>
      </c>
      <c r="I1402">
        <v>1553527</v>
      </c>
      <c r="J1402">
        <v>8</v>
      </c>
      <c r="K1402" s="1">
        <v>134.30000000000001</v>
      </c>
      <c r="L1402" s="1">
        <v>74.86</v>
      </c>
      <c r="M1402" s="1">
        <f>All_Data[[#This Row],[EUR Sales Amount]]-All_Data[[#This Row],[EUR Cost Amount]]</f>
        <v>59.440000000000012</v>
      </c>
      <c r="N1402">
        <f>IF(All_Data[[#This Row],[Order Line Quantity]]&lt;0,1,0)</f>
        <v>0</v>
      </c>
      <c r="O1402" s="1" t="str">
        <f>All_Data[[#This Row],[Tier2 Description]]&amp;All_Data[[#This Row],[Order No]]</f>
        <v>FLEECE &amp; KNITS1553527</v>
      </c>
    </row>
    <row r="1403" spans="1:15" x14ac:dyDescent="0.35">
      <c r="A1403">
        <v>202001</v>
      </c>
      <c r="B1403" t="str">
        <f>LEFT(All_Data[[#This Row],[Invoice (Year+Month)]],4)</f>
        <v>2020</v>
      </c>
      <c r="C1403" t="str">
        <f>RIGHT(All_Data[[#This Row],[Invoice (Year+Month)]],2)</f>
        <v>01</v>
      </c>
      <c r="D1403" t="s">
        <v>56</v>
      </c>
      <c r="E1403">
        <v>3014534</v>
      </c>
      <c r="F1403" t="s">
        <v>17</v>
      </c>
      <c r="G1403" t="s">
        <v>22</v>
      </c>
      <c r="H1403" t="s">
        <v>35</v>
      </c>
      <c r="I1403">
        <v>1554439</v>
      </c>
      <c r="J1403">
        <v>1002</v>
      </c>
      <c r="K1403" s="1">
        <v>610</v>
      </c>
      <c r="L1403" s="1">
        <v>31.18</v>
      </c>
      <c r="M1403" s="1">
        <f>All_Data[[#This Row],[EUR Sales Amount]]-All_Data[[#This Row],[EUR Cost Amount]]</f>
        <v>578.82000000000005</v>
      </c>
      <c r="N1403">
        <f>IF(All_Data[[#This Row],[Order Line Quantity]]&lt;0,1,0)</f>
        <v>0</v>
      </c>
      <c r="O1403" s="1" t="str">
        <f>All_Data[[#This Row],[Tier2 Description]]&amp;All_Data[[#This Row],[Order No]]</f>
        <v>DECORATION CHARGES1554439</v>
      </c>
    </row>
    <row r="1404" spans="1:15" x14ac:dyDescent="0.35">
      <c r="A1404">
        <v>202001</v>
      </c>
      <c r="B1404" t="str">
        <f>LEFT(All_Data[[#This Row],[Invoice (Year+Month)]],4)</f>
        <v>2020</v>
      </c>
      <c r="C1404" t="str">
        <f>RIGHT(All_Data[[#This Row],[Invoice (Year+Month)]],2)</f>
        <v>01</v>
      </c>
      <c r="D1404" t="s">
        <v>56</v>
      </c>
      <c r="E1404">
        <v>3014534</v>
      </c>
      <c r="F1404" t="s">
        <v>17</v>
      </c>
      <c r="G1404" t="s">
        <v>29</v>
      </c>
      <c r="H1404" t="s">
        <v>31</v>
      </c>
      <c r="I1404">
        <v>1553527</v>
      </c>
      <c r="J1404">
        <v>2</v>
      </c>
      <c r="K1404" s="1">
        <v>10.36</v>
      </c>
      <c r="L1404" s="1">
        <v>5.04</v>
      </c>
      <c r="M1404" s="1">
        <f>All_Data[[#This Row],[EUR Sales Amount]]-All_Data[[#This Row],[EUR Cost Amount]]</f>
        <v>5.3199999999999994</v>
      </c>
      <c r="N1404">
        <f>IF(All_Data[[#This Row],[Order Line Quantity]]&lt;0,1,0)</f>
        <v>0</v>
      </c>
      <c r="O1404" s="1" t="str">
        <f>All_Data[[#This Row],[Tier2 Description]]&amp;All_Data[[#This Row],[Order No]]</f>
        <v>POWER1553527</v>
      </c>
    </row>
    <row r="1405" spans="1:15" x14ac:dyDescent="0.35">
      <c r="A1405">
        <v>202001</v>
      </c>
      <c r="B1405" t="str">
        <f>LEFT(All_Data[[#This Row],[Invoice (Year+Month)]],4)</f>
        <v>2020</v>
      </c>
      <c r="C1405" t="str">
        <f>RIGHT(All_Data[[#This Row],[Invoice (Year+Month)]],2)</f>
        <v>01</v>
      </c>
      <c r="D1405" t="s">
        <v>56</v>
      </c>
      <c r="E1405">
        <v>3014537</v>
      </c>
      <c r="F1405" t="s">
        <v>17</v>
      </c>
      <c r="G1405" t="s">
        <v>32</v>
      </c>
      <c r="H1405" t="s">
        <v>33</v>
      </c>
      <c r="I1405">
        <v>1553808</v>
      </c>
      <c r="J1405">
        <v>2</v>
      </c>
      <c r="K1405" s="1">
        <v>3.36</v>
      </c>
      <c r="L1405" s="1">
        <v>1.64</v>
      </c>
      <c r="M1405" s="1">
        <f>All_Data[[#This Row],[EUR Sales Amount]]-All_Data[[#This Row],[EUR Cost Amount]]</f>
        <v>1.72</v>
      </c>
      <c r="N1405">
        <f>IF(All_Data[[#This Row],[Order Line Quantity]]&lt;0,1,0)</f>
        <v>0</v>
      </c>
      <c r="O1405" s="1" t="str">
        <f>All_Data[[#This Row],[Tier2 Description]]&amp;All_Data[[#This Row],[Order No]]</f>
        <v>SPORT BOTTLES1553808</v>
      </c>
    </row>
    <row r="1406" spans="1:15" x14ac:dyDescent="0.35">
      <c r="A1406">
        <v>202001</v>
      </c>
      <c r="B1406" t="str">
        <f>LEFT(All_Data[[#This Row],[Invoice (Year+Month)]],4)</f>
        <v>2020</v>
      </c>
      <c r="C1406" t="str">
        <f>RIGHT(All_Data[[#This Row],[Invoice (Year+Month)]],2)</f>
        <v>01</v>
      </c>
      <c r="D1406" t="s">
        <v>56</v>
      </c>
      <c r="E1406">
        <v>3014537</v>
      </c>
      <c r="F1406" t="s">
        <v>17</v>
      </c>
      <c r="G1406" t="s">
        <v>29</v>
      </c>
      <c r="H1406" t="s">
        <v>31</v>
      </c>
      <c r="I1406">
        <v>1553459</v>
      </c>
      <c r="J1406">
        <v>2</v>
      </c>
      <c r="K1406" s="1">
        <v>4.58</v>
      </c>
      <c r="L1406" s="1">
        <v>1.34</v>
      </c>
      <c r="M1406" s="1">
        <f>All_Data[[#This Row],[EUR Sales Amount]]-All_Data[[#This Row],[EUR Cost Amount]]</f>
        <v>3.24</v>
      </c>
      <c r="N1406">
        <f>IF(All_Data[[#This Row],[Order Line Quantity]]&lt;0,1,0)</f>
        <v>0</v>
      </c>
      <c r="O1406" s="1" t="str">
        <f>All_Data[[#This Row],[Tier2 Description]]&amp;All_Data[[#This Row],[Order No]]</f>
        <v>POWER1553459</v>
      </c>
    </row>
    <row r="1407" spans="1:15" x14ac:dyDescent="0.35">
      <c r="A1407">
        <v>202001</v>
      </c>
      <c r="B1407" t="str">
        <f>LEFT(All_Data[[#This Row],[Invoice (Year+Month)]],4)</f>
        <v>2020</v>
      </c>
      <c r="C1407" t="str">
        <f>RIGHT(All_Data[[#This Row],[Invoice (Year+Month)]],2)</f>
        <v>01</v>
      </c>
      <c r="D1407" t="s">
        <v>56</v>
      </c>
      <c r="E1407">
        <v>3014548</v>
      </c>
      <c r="F1407" t="s">
        <v>17</v>
      </c>
      <c r="G1407" t="s">
        <v>32</v>
      </c>
      <c r="H1407" t="s">
        <v>55</v>
      </c>
      <c r="I1407">
        <v>1552446</v>
      </c>
      <c r="J1407">
        <v>2</v>
      </c>
      <c r="K1407" s="1">
        <v>12.94</v>
      </c>
      <c r="L1407" s="1">
        <v>5.9</v>
      </c>
      <c r="M1407" s="1">
        <f>All_Data[[#This Row],[EUR Sales Amount]]-All_Data[[#This Row],[EUR Cost Amount]]</f>
        <v>7.0399999999999991</v>
      </c>
      <c r="N1407">
        <f>IF(All_Data[[#This Row],[Order Line Quantity]]&lt;0,1,0)</f>
        <v>0</v>
      </c>
      <c r="O1407" s="1" t="str">
        <f>All_Data[[#This Row],[Tier2 Description]]&amp;All_Data[[#This Row],[Order No]]</f>
        <v>SPECIALTIES &amp; PACKAGING1552446</v>
      </c>
    </row>
    <row r="1408" spans="1:15" x14ac:dyDescent="0.35">
      <c r="A1408">
        <v>202001</v>
      </c>
      <c r="B1408" t="str">
        <f>LEFT(All_Data[[#This Row],[Invoice (Year+Month)]],4)</f>
        <v>2020</v>
      </c>
      <c r="C1408" t="str">
        <f>RIGHT(All_Data[[#This Row],[Invoice (Year+Month)]],2)</f>
        <v>01</v>
      </c>
      <c r="D1408" t="s">
        <v>56</v>
      </c>
      <c r="E1408">
        <v>3014548</v>
      </c>
      <c r="F1408" t="s">
        <v>17</v>
      </c>
      <c r="G1408" t="s">
        <v>32</v>
      </c>
      <c r="H1408" t="s">
        <v>33</v>
      </c>
      <c r="I1408">
        <v>1553907</v>
      </c>
      <c r="J1408">
        <v>2</v>
      </c>
      <c r="K1408" s="1">
        <v>10.98</v>
      </c>
      <c r="L1408" s="1">
        <v>4.92</v>
      </c>
      <c r="M1408" s="1">
        <f>All_Data[[#This Row],[EUR Sales Amount]]-All_Data[[#This Row],[EUR Cost Amount]]</f>
        <v>6.0600000000000005</v>
      </c>
      <c r="N1408">
        <f>IF(All_Data[[#This Row],[Order Line Quantity]]&lt;0,1,0)</f>
        <v>0</v>
      </c>
      <c r="O1408" s="1" t="str">
        <f>All_Data[[#This Row],[Tier2 Description]]&amp;All_Data[[#This Row],[Order No]]</f>
        <v>SPORT BOTTLES1553907</v>
      </c>
    </row>
    <row r="1409" spans="1:15" x14ac:dyDescent="0.35">
      <c r="A1409">
        <v>202001</v>
      </c>
      <c r="B1409" t="str">
        <f>LEFT(All_Data[[#This Row],[Invoice (Year+Month)]],4)</f>
        <v>2020</v>
      </c>
      <c r="C1409" t="str">
        <f>RIGHT(All_Data[[#This Row],[Invoice (Year+Month)]],2)</f>
        <v>01</v>
      </c>
      <c r="D1409" t="s">
        <v>56</v>
      </c>
      <c r="E1409">
        <v>3014548</v>
      </c>
      <c r="F1409" t="s">
        <v>17</v>
      </c>
      <c r="G1409" t="s">
        <v>13</v>
      </c>
      <c r="H1409" t="s">
        <v>16</v>
      </c>
      <c r="I1409">
        <v>1552407</v>
      </c>
      <c r="J1409">
        <v>750</v>
      </c>
      <c r="K1409" s="1">
        <v>1680</v>
      </c>
      <c r="L1409" s="1">
        <v>1193.54</v>
      </c>
      <c r="M1409" s="1">
        <f>All_Data[[#This Row],[EUR Sales Amount]]-All_Data[[#This Row],[EUR Cost Amount]]</f>
        <v>486.46000000000004</v>
      </c>
      <c r="N1409">
        <f>IF(All_Data[[#This Row],[Order Line Quantity]]&lt;0,1,0)</f>
        <v>0</v>
      </c>
      <c r="O1409" s="1" t="str">
        <f>All_Data[[#This Row],[Tier2 Description]]&amp;All_Data[[#This Row],[Order No]]</f>
        <v>WRITING1552407</v>
      </c>
    </row>
    <row r="1410" spans="1:15" x14ac:dyDescent="0.35">
      <c r="A1410">
        <v>202001</v>
      </c>
      <c r="B1410" t="str">
        <f>LEFT(All_Data[[#This Row],[Invoice (Year+Month)]],4)</f>
        <v>2020</v>
      </c>
      <c r="C1410" t="str">
        <f>RIGHT(All_Data[[#This Row],[Invoice (Year+Month)]],2)</f>
        <v>01</v>
      </c>
      <c r="D1410" t="s">
        <v>56</v>
      </c>
      <c r="E1410">
        <v>3014548</v>
      </c>
      <c r="F1410" t="s">
        <v>17</v>
      </c>
      <c r="G1410" t="s">
        <v>13</v>
      </c>
      <c r="H1410" t="s">
        <v>16</v>
      </c>
      <c r="I1410">
        <v>1553907</v>
      </c>
      <c r="J1410">
        <v>200</v>
      </c>
      <c r="K1410" s="1">
        <v>820</v>
      </c>
      <c r="L1410" s="1">
        <v>474.6</v>
      </c>
      <c r="M1410" s="1">
        <f>All_Data[[#This Row],[EUR Sales Amount]]-All_Data[[#This Row],[EUR Cost Amount]]</f>
        <v>345.4</v>
      </c>
      <c r="N1410">
        <f>IF(All_Data[[#This Row],[Order Line Quantity]]&lt;0,1,0)</f>
        <v>0</v>
      </c>
      <c r="O1410" s="1" t="str">
        <f>All_Data[[#This Row],[Tier2 Description]]&amp;All_Data[[#This Row],[Order No]]</f>
        <v>WRITING1553907</v>
      </c>
    </row>
    <row r="1411" spans="1:15" x14ac:dyDescent="0.35">
      <c r="A1411">
        <v>202001</v>
      </c>
      <c r="B1411" t="str">
        <f>LEFT(All_Data[[#This Row],[Invoice (Year+Month)]],4)</f>
        <v>2020</v>
      </c>
      <c r="C1411" t="str">
        <f>RIGHT(All_Data[[#This Row],[Invoice (Year+Month)]],2)</f>
        <v>01</v>
      </c>
      <c r="D1411" t="s">
        <v>56</v>
      </c>
      <c r="E1411">
        <v>3014548</v>
      </c>
      <c r="F1411" t="s">
        <v>17</v>
      </c>
      <c r="G1411" t="s">
        <v>26</v>
      </c>
      <c r="H1411" t="s">
        <v>28</v>
      </c>
      <c r="I1411">
        <v>1554509</v>
      </c>
      <c r="J1411">
        <v>4</v>
      </c>
      <c r="K1411" s="1">
        <v>9.2200000000000006</v>
      </c>
      <c r="L1411" s="1">
        <v>3.2</v>
      </c>
      <c r="M1411" s="1">
        <f>All_Data[[#This Row],[EUR Sales Amount]]-All_Data[[#This Row],[EUR Cost Amount]]</f>
        <v>6.0200000000000005</v>
      </c>
      <c r="N1411">
        <f>IF(All_Data[[#This Row],[Order Line Quantity]]&lt;0,1,0)</f>
        <v>0</v>
      </c>
      <c r="O1411" s="1" t="str">
        <f>All_Data[[#This Row],[Tier2 Description]]&amp;All_Data[[#This Row],[Order No]]</f>
        <v>HOUSEWARES1554509</v>
      </c>
    </row>
    <row r="1412" spans="1:15" x14ac:dyDescent="0.35">
      <c r="A1412">
        <v>202001</v>
      </c>
      <c r="B1412" t="str">
        <f>LEFT(All_Data[[#This Row],[Invoice (Year+Month)]],4)</f>
        <v>2020</v>
      </c>
      <c r="C1412" t="str">
        <f>RIGHT(All_Data[[#This Row],[Invoice (Year+Month)]],2)</f>
        <v>01</v>
      </c>
      <c r="D1412" t="s">
        <v>56</v>
      </c>
      <c r="E1412">
        <v>3014548</v>
      </c>
      <c r="F1412" t="s">
        <v>17</v>
      </c>
      <c r="G1412" t="s">
        <v>22</v>
      </c>
      <c r="H1412" t="s">
        <v>23</v>
      </c>
      <c r="I1412">
        <v>1553566</v>
      </c>
      <c r="J1412">
        <v>50</v>
      </c>
      <c r="K1412" s="1">
        <v>99.5</v>
      </c>
      <c r="L1412" s="1">
        <v>226.5</v>
      </c>
      <c r="M1412" s="1">
        <f>All_Data[[#This Row],[EUR Sales Amount]]-All_Data[[#This Row],[EUR Cost Amount]]</f>
        <v>-127</v>
      </c>
      <c r="N1412">
        <f>IF(All_Data[[#This Row],[Order Line Quantity]]&lt;0,1,0)</f>
        <v>0</v>
      </c>
      <c r="O1412" s="1" t="str">
        <f>All_Data[[#This Row],[Tier2 Description]]&amp;All_Data[[#This Row],[Order No]]</f>
        <v>CATALOGUES1553566</v>
      </c>
    </row>
    <row r="1413" spans="1:15" x14ac:dyDescent="0.35">
      <c r="A1413">
        <v>202001</v>
      </c>
      <c r="B1413" t="str">
        <f>LEFT(All_Data[[#This Row],[Invoice (Year+Month)]],4)</f>
        <v>2020</v>
      </c>
      <c r="C1413" t="str">
        <f>RIGHT(All_Data[[#This Row],[Invoice (Year+Month)]],2)</f>
        <v>01</v>
      </c>
      <c r="D1413" t="s">
        <v>56</v>
      </c>
      <c r="E1413">
        <v>3014548</v>
      </c>
      <c r="F1413" t="s">
        <v>17</v>
      </c>
      <c r="G1413" t="s">
        <v>22</v>
      </c>
      <c r="H1413" t="s">
        <v>23</v>
      </c>
      <c r="I1413">
        <v>1553910</v>
      </c>
      <c r="J1413">
        <v>50</v>
      </c>
      <c r="K1413" s="1">
        <v>99.5</v>
      </c>
      <c r="L1413" s="1">
        <v>51</v>
      </c>
      <c r="M1413" s="1">
        <f>All_Data[[#This Row],[EUR Sales Amount]]-All_Data[[#This Row],[EUR Cost Amount]]</f>
        <v>48.5</v>
      </c>
      <c r="N1413">
        <f>IF(All_Data[[#This Row],[Order Line Quantity]]&lt;0,1,0)</f>
        <v>0</v>
      </c>
      <c r="O1413" s="1" t="str">
        <f>All_Data[[#This Row],[Tier2 Description]]&amp;All_Data[[#This Row],[Order No]]</f>
        <v>CATALOGUES1553910</v>
      </c>
    </row>
    <row r="1414" spans="1:15" x14ac:dyDescent="0.35">
      <c r="A1414">
        <v>202001</v>
      </c>
      <c r="B1414" t="str">
        <f>LEFT(All_Data[[#This Row],[Invoice (Year+Month)]],4)</f>
        <v>2020</v>
      </c>
      <c r="C1414" t="str">
        <f>RIGHT(All_Data[[#This Row],[Invoice (Year+Month)]],2)</f>
        <v>01</v>
      </c>
      <c r="D1414" t="s">
        <v>56</v>
      </c>
      <c r="E1414">
        <v>3014548</v>
      </c>
      <c r="F1414" t="s">
        <v>17</v>
      </c>
      <c r="G1414" t="s">
        <v>22</v>
      </c>
      <c r="H1414" t="s">
        <v>23</v>
      </c>
      <c r="I1414">
        <v>1554679</v>
      </c>
      <c r="J1414">
        <v>-50</v>
      </c>
      <c r="K1414" s="1">
        <v>-99.5</v>
      </c>
      <c r="L1414" s="1">
        <v>-226.5</v>
      </c>
      <c r="M1414" s="1">
        <f>All_Data[[#This Row],[EUR Sales Amount]]-All_Data[[#This Row],[EUR Cost Amount]]</f>
        <v>127</v>
      </c>
      <c r="N1414">
        <f>IF(All_Data[[#This Row],[Order Line Quantity]]&lt;0,1,0)</f>
        <v>1</v>
      </c>
      <c r="O1414" s="1" t="str">
        <f>All_Data[[#This Row],[Tier2 Description]]&amp;All_Data[[#This Row],[Order No]]</f>
        <v>CATALOGUES1554679</v>
      </c>
    </row>
    <row r="1415" spans="1:15" x14ac:dyDescent="0.35">
      <c r="A1415">
        <v>202001</v>
      </c>
      <c r="B1415" t="str">
        <f>LEFT(All_Data[[#This Row],[Invoice (Year+Month)]],4)</f>
        <v>2020</v>
      </c>
      <c r="C1415" t="str">
        <f>RIGHT(All_Data[[#This Row],[Invoice (Year+Month)]],2)</f>
        <v>01</v>
      </c>
      <c r="D1415" t="s">
        <v>56</v>
      </c>
      <c r="E1415">
        <v>3014548</v>
      </c>
      <c r="F1415" t="s">
        <v>17</v>
      </c>
      <c r="G1415" t="s">
        <v>22</v>
      </c>
      <c r="H1415" t="s">
        <v>35</v>
      </c>
      <c r="I1415">
        <v>1552407</v>
      </c>
      <c r="J1415">
        <v>758</v>
      </c>
      <c r="K1415" s="1">
        <v>400</v>
      </c>
      <c r="L1415" s="1">
        <v>79.02</v>
      </c>
      <c r="M1415" s="1">
        <f>All_Data[[#This Row],[EUR Sales Amount]]-All_Data[[#This Row],[EUR Cost Amount]]</f>
        <v>320.98</v>
      </c>
      <c r="N1415">
        <f>IF(All_Data[[#This Row],[Order Line Quantity]]&lt;0,1,0)</f>
        <v>0</v>
      </c>
      <c r="O1415" s="1" t="str">
        <f>All_Data[[#This Row],[Tier2 Description]]&amp;All_Data[[#This Row],[Order No]]</f>
        <v>DECORATION CHARGES1552407</v>
      </c>
    </row>
    <row r="1416" spans="1:15" x14ac:dyDescent="0.35">
      <c r="A1416">
        <v>202001</v>
      </c>
      <c r="B1416" t="str">
        <f>LEFT(All_Data[[#This Row],[Invoice (Year+Month)]],4)</f>
        <v>2020</v>
      </c>
      <c r="C1416" t="str">
        <f>RIGHT(All_Data[[#This Row],[Invoice (Year+Month)]],2)</f>
        <v>01</v>
      </c>
      <c r="D1416" t="s">
        <v>56</v>
      </c>
      <c r="E1416">
        <v>3014567</v>
      </c>
      <c r="F1416" t="s">
        <v>10</v>
      </c>
      <c r="G1416" t="s">
        <v>13</v>
      </c>
      <c r="H1416" t="s">
        <v>37</v>
      </c>
      <c r="I1416">
        <v>1552925</v>
      </c>
      <c r="J1416">
        <v>800</v>
      </c>
      <c r="K1416" s="1">
        <v>328</v>
      </c>
      <c r="L1416" s="1">
        <v>296</v>
      </c>
      <c r="M1416" s="1">
        <f>All_Data[[#This Row],[EUR Sales Amount]]-All_Data[[#This Row],[EUR Cost Amount]]</f>
        <v>32</v>
      </c>
      <c r="N1416">
        <f>IF(All_Data[[#This Row],[Order Line Quantity]]&lt;0,1,0)</f>
        <v>0</v>
      </c>
      <c r="O1416" s="1" t="str">
        <f>All_Data[[#This Row],[Tier2 Description]]&amp;All_Data[[#This Row],[Order No]]</f>
        <v>GENERAL1552925</v>
      </c>
    </row>
    <row r="1417" spans="1:15" x14ac:dyDescent="0.35">
      <c r="A1417">
        <v>202001</v>
      </c>
      <c r="B1417" t="str">
        <f>LEFT(All_Data[[#This Row],[Invoice (Year+Month)]],4)</f>
        <v>2020</v>
      </c>
      <c r="C1417" t="str">
        <f>RIGHT(All_Data[[#This Row],[Invoice (Year+Month)]],2)</f>
        <v>01</v>
      </c>
      <c r="D1417" t="s">
        <v>56</v>
      </c>
      <c r="E1417">
        <v>3014567</v>
      </c>
      <c r="F1417" t="s">
        <v>10</v>
      </c>
      <c r="G1417" t="s">
        <v>13</v>
      </c>
      <c r="H1417" t="s">
        <v>34</v>
      </c>
      <c r="I1417">
        <v>1554019</v>
      </c>
      <c r="J1417">
        <v>2</v>
      </c>
      <c r="K1417" s="1">
        <v>60.38</v>
      </c>
      <c r="L1417" s="1">
        <v>49.56</v>
      </c>
      <c r="M1417" s="1">
        <f>All_Data[[#This Row],[EUR Sales Amount]]-All_Data[[#This Row],[EUR Cost Amount]]</f>
        <v>10.82</v>
      </c>
      <c r="N1417">
        <f>IF(All_Data[[#This Row],[Order Line Quantity]]&lt;0,1,0)</f>
        <v>0</v>
      </c>
      <c r="O1417" s="1" t="str">
        <f>All_Data[[#This Row],[Tier2 Description]]&amp;All_Data[[#This Row],[Order No]]</f>
        <v>STATIONERY1554019</v>
      </c>
    </row>
    <row r="1418" spans="1:15" x14ac:dyDescent="0.35">
      <c r="A1418">
        <v>202001</v>
      </c>
      <c r="B1418" t="str">
        <f>LEFT(All_Data[[#This Row],[Invoice (Year+Month)]],4)</f>
        <v>2020</v>
      </c>
      <c r="C1418" t="str">
        <f>RIGHT(All_Data[[#This Row],[Invoice (Year+Month)]],2)</f>
        <v>01</v>
      </c>
      <c r="D1418" t="s">
        <v>56</v>
      </c>
      <c r="E1418">
        <v>3014567</v>
      </c>
      <c r="F1418" t="s">
        <v>10</v>
      </c>
      <c r="G1418" t="s">
        <v>13</v>
      </c>
      <c r="H1418" t="s">
        <v>15</v>
      </c>
      <c r="I1418">
        <v>1553490</v>
      </c>
      <c r="J1418">
        <v>2</v>
      </c>
      <c r="K1418" s="1">
        <v>8.56</v>
      </c>
      <c r="L1418" s="1">
        <v>3.28</v>
      </c>
      <c r="M1418" s="1">
        <f>All_Data[[#This Row],[EUR Sales Amount]]-All_Data[[#This Row],[EUR Cost Amount]]</f>
        <v>5.2800000000000011</v>
      </c>
      <c r="N1418">
        <f>IF(All_Data[[#This Row],[Order Line Quantity]]&lt;0,1,0)</f>
        <v>0</v>
      </c>
      <c r="O1418" s="1" t="str">
        <f>All_Data[[#This Row],[Tier2 Description]]&amp;All_Data[[#This Row],[Order No]]</f>
        <v>UMBRELLAS1553490</v>
      </c>
    </row>
    <row r="1419" spans="1:15" x14ac:dyDescent="0.35">
      <c r="A1419">
        <v>202001</v>
      </c>
      <c r="B1419" t="str">
        <f>LEFT(All_Data[[#This Row],[Invoice (Year+Month)]],4)</f>
        <v>2020</v>
      </c>
      <c r="C1419" t="str">
        <f>RIGHT(All_Data[[#This Row],[Invoice (Year+Month)]],2)</f>
        <v>01</v>
      </c>
      <c r="D1419" t="s">
        <v>56</v>
      </c>
      <c r="E1419">
        <v>3014567</v>
      </c>
      <c r="F1419" t="s">
        <v>10</v>
      </c>
      <c r="G1419" t="s">
        <v>13</v>
      </c>
      <c r="H1419" t="s">
        <v>15</v>
      </c>
      <c r="I1419">
        <v>1554744</v>
      </c>
      <c r="J1419">
        <v>4</v>
      </c>
      <c r="K1419" s="1">
        <v>14.68</v>
      </c>
      <c r="L1419" s="1">
        <v>7.08</v>
      </c>
      <c r="M1419" s="1">
        <f>All_Data[[#This Row],[EUR Sales Amount]]-All_Data[[#This Row],[EUR Cost Amount]]</f>
        <v>7.6</v>
      </c>
      <c r="N1419">
        <f>IF(All_Data[[#This Row],[Order Line Quantity]]&lt;0,1,0)</f>
        <v>0</v>
      </c>
      <c r="O1419" s="1" t="str">
        <f>All_Data[[#This Row],[Tier2 Description]]&amp;All_Data[[#This Row],[Order No]]</f>
        <v>UMBRELLAS1554744</v>
      </c>
    </row>
    <row r="1420" spans="1:15" x14ac:dyDescent="0.35">
      <c r="A1420">
        <v>202001</v>
      </c>
      <c r="B1420" t="str">
        <f>LEFT(All_Data[[#This Row],[Invoice (Year+Month)]],4)</f>
        <v>2020</v>
      </c>
      <c r="C1420" t="str">
        <f>RIGHT(All_Data[[#This Row],[Invoice (Year+Month)]],2)</f>
        <v>01</v>
      </c>
      <c r="D1420" t="s">
        <v>56</v>
      </c>
      <c r="E1420">
        <v>3014567</v>
      </c>
      <c r="F1420" t="s">
        <v>10</v>
      </c>
      <c r="G1420" t="s">
        <v>13</v>
      </c>
      <c r="H1420" t="s">
        <v>16</v>
      </c>
      <c r="I1420">
        <v>1553490</v>
      </c>
      <c r="J1420">
        <v>12</v>
      </c>
      <c r="K1420" s="1">
        <v>48.12</v>
      </c>
      <c r="L1420" s="1">
        <v>33.06</v>
      </c>
      <c r="M1420" s="1">
        <f>All_Data[[#This Row],[EUR Sales Amount]]-All_Data[[#This Row],[EUR Cost Amount]]</f>
        <v>15.059999999999995</v>
      </c>
      <c r="N1420">
        <f>IF(All_Data[[#This Row],[Order Line Quantity]]&lt;0,1,0)</f>
        <v>0</v>
      </c>
      <c r="O1420" s="1" t="str">
        <f>All_Data[[#This Row],[Tier2 Description]]&amp;All_Data[[#This Row],[Order No]]</f>
        <v>WRITING1553490</v>
      </c>
    </row>
    <row r="1421" spans="1:15" x14ac:dyDescent="0.35">
      <c r="A1421">
        <v>202001</v>
      </c>
      <c r="B1421" t="str">
        <f>LEFT(All_Data[[#This Row],[Invoice (Year+Month)]],4)</f>
        <v>2020</v>
      </c>
      <c r="C1421" t="str">
        <f>RIGHT(All_Data[[#This Row],[Invoice (Year+Month)]],2)</f>
        <v>01</v>
      </c>
      <c r="D1421" t="s">
        <v>56</v>
      </c>
      <c r="E1421">
        <v>3014567</v>
      </c>
      <c r="F1421" t="s">
        <v>10</v>
      </c>
      <c r="G1421" t="s">
        <v>13</v>
      </c>
      <c r="H1421" t="s">
        <v>16</v>
      </c>
      <c r="I1421">
        <v>1553660</v>
      </c>
      <c r="J1421">
        <v>2000</v>
      </c>
      <c r="K1421" s="1">
        <v>8200</v>
      </c>
      <c r="L1421" s="1">
        <v>4708.26</v>
      </c>
      <c r="M1421" s="1">
        <f>All_Data[[#This Row],[EUR Sales Amount]]-All_Data[[#This Row],[EUR Cost Amount]]</f>
        <v>3491.74</v>
      </c>
      <c r="N1421">
        <f>IF(All_Data[[#This Row],[Order Line Quantity]]&lt;0,1,0)</f>
        <v>0</v>
      </c>
      <c r="O1421" s="1" t="str">
        <f>All_Data[[#This Row],[Tier2 Description]]&amp;All_Data[[#This Row],[Order No]]</f>
        <v>WRITING1553660</v>
      </c>
    </row>
    <row r="1422" spans="1:15" x14ac:dyDescent="0.35">
      <c r="A1422">
        <v>202001</v>
      </c>
      <c r="B1422" t="str">
        <f>LEFT(All_Data[[#This Row],[Invoice (Year+Month)]],4)</f>
        <v>2020</v>
      </c>
      <c r="C1422" t="str">
        <f>RIGHT(All_Data[[#This Row],[Invoice (Year+Month)]],2)</f>
        <v>01</v>
      </c>
      <c r="D1422" t="s">
        <v>56</v>
      </c>
      <c r="E1422">
        <v>3014567</v>
      </c>
      <c r="F1422" t="s">
        <v>10</v>
      </c>
      <c r="G1422" t="s">
        <v>22</v>
      </c>
      <c r="H1422" t="s">
        <v>35</v>
      </c>
      <c r="I1422">
        <v>1552129</v>
      </c>
      <c r="J1422">
        <v>16</v>
      </c>
      <c r="K1422" s="1">
        <v>182.96</v>
      </c>
      <c r="L1422" s="1">
        <v>76.2</v>
      </c>
      <c r="M1422" s="1">
        <f>All_Data[[#This Row],[EUR Sales Amount]]-All_Data[[#This Row],[EUR Cost Amount]]</f>
        <v>106.76</v>
      </c>
      <c r="N1422">
        <f>IF(All_Data[[#This Row],[Order Line Quantity]]&lt;0,1,0)</f>
        <v>0</v>
      </c>
      <c r="O1422" s="1" t="str">
        <f>All_Data[[#This Row],[Tier2 Description]]&amp;All_Data[[#This Row],[Order No]]</f>
        <v>DECORATION CHARGES1552129</v>
      </c>
    </row>
    <row r="1423" spans="1:15" x14ac:dyDescent="0.35">
      <c r="A1423">
        <v>202001</v>
      </c>
      <c r="B1423" t="str">
        <f>LEFT(All_Data[[#This Row],[Invoice (Year+Month)]],4)</f>
        <v>2020</v>
      </c>
      <c r="C1423" t="str">
        <f>RIGHT(All_Data[[#This Row],[Invoice (Year+Month)]],2)</f>
        <v>01</v>
      </c>
      <c r="D1423" t="s">
        <v>56</v>
      </c>
      <c r="E1423">
        <v>3014567</v>
      </c>
      <c r="F1423" t="s">
        <v>10</v>
      </c>
      <c r="G1423" t="s">
        <v>22</v>
      </c>
      <c r="H1423" t="s">
        <v>35</v>
      </c>
      <c r="I1423">
        <v>1553435</v>
      </c>
      <c r="J1423">
        <v>76</v>
      </c>
      <c r="K1423" s="1">
        <v>256.64</v>
      </c>
      <c r="L1423" s="1">
        <v>46.84</v>
      </c>
      <c r="M1423" s="1">
        <f>All_Data[[#This Row],[EUR Sales Amount]]-All_Data[[#This Row],[EUR Cost Amount]]</f>
        <v>209.79999999999998</v>
      </c>
      <c r="N1423">
        <f>IF(All_Data[[#This Row],[Order Line Quantity]]&lt;0,1,0)</f>
        <v>0</v>
      </c>
      <c r="O1423" s="1" t="str">
        <f>All_Data[[#This Row],[Tier2 Description]]&amp;All_Data[[#This Row],[Order No]]</f>
        <v>DECORATION CHARGES1553435</v>
      </c>
    </row>
    <row r="1424" spans="1:15" x14ac:dyDescent="0.35">
      <c r="A1424">
        <v>202001</v>
      </c>
      <c r="B1424" t="str">
        <f>LEFT(All_Data[[#This Row],[Invoice (Year+Month)]],4)</f>
        <v>2020</v>
      </c>
      <c r="C1424" t="str">
        <f>RIGHT(All_Data[[#This Row],[Invoice (Year+Month)]],2)</f>
        <v>01</v>
      </c>
      <c r="D1424" t="s">
        <v>56</v>
      </c>
      <c r="E1424">
        <v>3014567</v>
      </c>
      <c r="F1424" t="s">
        <v>10</v>
      </c>
      <c r="G1424" t="s">
        <v>22</v>
      </c>
      <c r="H1424" t="s">
        <v>35</v>
      </c>
      <c r="I1424">
        <v>1553437</v>
      </c>
      <c r="J1424">
        <v>6</v>
      </c>
      <c r="K1424" s="1">
        <v>43.24</v>
      </c>
      <c r="L1424" s="1">
        <v>38.08</v>
      </c>
      <c r="M1424" s="1">
        <f>All_Data[[#This Row],[EUR Sales Amount]]-All_Data[[#This Row],[EUR Cost Amount]]</f>
        <v>5.1600000000000037</v>
      </c>
      <c r="N1424">
        <f>IF(All_Data[[#This Row],[Order Line Quantity]]&lt;0,1,0)</f>
        <v>0</v>
      </c>
      <c r="O1424" s="1" t="str">
        <f>All_Data[[#This Row],[Tier2 Description]]&amp;All_Data[[#This Row],[Order No]]</f>
        <v>DECORATION CHARGES1553437</v>
      </c>
    </row>
    <row r="1425" spans="1:15" x14ac:dyDescent="0.35">
      <c r="A1425">
        <v>202001</v>
      </c>
      <c r="B1425" t="str">
        <f>LEFT(All_Data[[#This Row],[Invoice (Year+Month)]],4)</f>
        <v>2020</v>
      </c>
      <c r="C1425" t="str">
        <f>RIGHT(All_Data[[#This Row],[Invoice (Year+Month)]],2)</f>
        <v>01</v>
      </c>
      <c r="D1425" t="s">
        <v>56</v>
      </c>
      <c r="E1425">
        <v>3014567</v>
      </c>
      <c r="F1425" t="s">
        <v>10</v>
      </c>
      <c r="G1425" t="s">
        <v>22</v>
      </c>
      <c r="H1425" t="s">
        <v>35</v>
      </c>
      <c r="I1425">
        <v>1553660</v>
      </c>
      <c r="J1425">
        <v>2002</v>
      </c>
      <c r="K1425" s="1">
        <v>720</v>
      </c>
      <c r="L1425" s="1">
        <v>20.440000000000001</v>
      </c>
      <c r="M1425" s="1">
        <f>All_Data[[#This Row],[EUR Sales Amount]]-All_Data[[#This Row],[EUR Cost Amount]]</f>
        <v>699.56</v>
      </c>
      <c r="N1425">
        <f>IF(All_Data[[#This Row],[Order Line Quantity]]&lt;0,1,0)</f>
        <v>0</v>
      </c>
      <c r="O1425" s="1" t="str">
        <f>All_Data[[#This Row],[Tier2 Description]]&amp;All_Data[[#This Row],[Order No]]</f>
        <v>DECORATION CHARGES1553660</v>
      </c>
    </row>
    <row r="1426" spans="1:15" x14ac:dyDescent="0.35">
      <c r="A1426">
        <v>202001</v>
      </c>
      <c r="B1426" t="str">
        <f>LEFT(All_Data[[#This Row],[Invoice (Year+Month)]],4)</f>
        <v>2020</v>
      </c>
      <c r="C1426" t="str">
        <f>RIGHT(All_Data[[#This Row],[Invoice (Year+Month)]],2)</f>
        <v>01</v>
      </c>
      <c r="D1426" t="s">
        <v>56</v>
      </c>
      <c r="E1426">
        <v>3014567</v>
      </c>
      <c r="F1426" t="s">
        <v>10</v>
      </c>
      <c r="G1426" t="s">
        <v>22</v>
      </c>
      <c r="H1426" t="s">
        <v>35</v>
      </c>
      <c r="I1426">
        <v>1553709</v>
      </c>
      <c r="J1426">
        <v>6</v>
      </c>
      <c r="K1426" s="1">
        <v>43.24</v>
      </c>
      <c r="L1426" s="1">
        <v>38.08</v>
      </c>
      <c r="M1426" s="1">
        <f>All_Data[[#This Row],[EUR Sales Amount]]-All_Data[[#This Row],[EUR Cost Amount]]</f>
        <v>5.1600000000000037</v>
      </c>
      <c r="N1426">
        <f>IF(All_Data[[#This Row],[Order Line Quantity]]&lt;0,1,0)</f>
        <v>0</v>
      </c>
      <c r="O1426" s="1" t="str">
        <f>All_Data[[#This Row],[Tier2 Description]]&amp;All_Data[[#This Row],[Order No]]</f>
        <v>DECORATION CHARGES1553709</v>
      </c>
    </row>
    <row r="1427" spans="1:15" x14ac:dyDescent="0.35">
      <c r="A1427">
        <v>202001</v>
      </c>
      <c r="B1427" t="str">
        <f>LEFT(All_Data[[#This Row],[Invoice (Year+Month)]],4)</f>
        <v>2020</v>
      </c>
      <c r="C1427" t="str">
        <f>RIGHT(All_Data[[#This Row],[Invoice (Year+Month)]],2)</f>
        <v>01</v>
      </c>
      <c r="D1427" t="s">
        <v>56</v>
      </c>
      <c r="E1427">
        <v>3014567</v>
      </c>
      <c r="F1427" t="s">
        <v>10</v>
      </c>
      <c r="G1427" t="s">
        <v>22</v>
      </c>
      <c r="H1427" t="s">
        <v>35</v>
      </c>
      <c r="I1427">
        <v>1554344</v>
      </c>
      <c r="J1427">
        <v>12</v>
      </c>
      <c r="K1427" s="1">
        <v>42.96</v>
      </c>
      <c r="L1427" s="1">
        <v>38.14</v>
      </c>
      <c r="M1427" s="1">
        <f>All_Data[[#This Row],[EUR Sales Amount]]-All_Data[[#This Row],[EUR Cost Amount]]</f>
        <v>4.82</v>
      </c>
      <c r="N1427">
        <f>IF(All_Data[[#This Row],[Order Line Quantity]]&lt;0,1,0)</f>
        <v>0</v>
      </c>
      <c r="O1427" s="1" t="str">
        <f>All_Data[[#This Row],[Tier2 Description]]&amp;All_Data[[#This Row],[Order No]]</f>
        <v>DECORATION CHARGES1554344</v>
      </c>
    </row>
    <row r="1428" spans="1:15" x14ac:dyDescent="0.35">
      <c r="A1428">
        <v>202001</v>
      </c>
      <c r="B1428" t="str">
        <f>LEFT(All_Data[[#This Row],[Invoice (Year+Month)]],4)</f>
        <v>2020</v>
      </c>
      <c r="C1428" t="str">
        <f>RIGHT(All_Data[[#This Row],[Invoice (Year+Month)]],2)</f>
        <v>01</v>
      </c>
      <c r="D1428" t="s">
        <v>56</v>
      </c>
      <c r="E1428">
        <v>3014567</v>
      </c>
      <c r="F1428" t="s">
        <v>10</v>
      </c>
      <c r="G1428" t="s">
        <v>24</v>
      </c>
      <c r="H1428" t="s">
        <v>25</v>
      </c>
      <c r="I1428">
        <v>1552129</v>
      </c>
      <c r="J1428">
        <v>8</v>
      </c>
      <c r="K1428" s="1">
        <v>295.38</v>
      </c>
      <c r="L1428" s="1">
        <v>121.32</v>
      </c>
      <c r="M1428" s="1">
        <f>All_Data[[#This Row],[EUR Sales Amount]]-All_Data[[#This Row],[EUR Cost Amount]]</f>
        <v>174.06</v>
      </c>
      <c r="N1428">
        <f>IF(All_Data[[#This Row],[Order Line Quantity]]&lt;0,1,0)</f>
        <v>0</v>
      </c>
      <c r="O1428" s="1" t="str">
        <f>All_Data[[#This Row],[Tier2 Description]]&amp;All_Data[[#This Row],[Order No]]</f>
        <v>JACKETS1552129</v>
      </c>
    </row>
    <row r="1429" spans="1:15" x14ac:dyDescent="0.35">
      <c r="A1429">
        <v>202001</v>
      </c>
      <c r="B1429" t="str">
        <f>LEFT(All_Data[[#This Row],[Invoice (Year+Month)]],4)</f>
        <v>2020</v>
      </c>
      <c r="C1429" t="str">
        <f>RIGHT(All_Data[[#This Row],[Invoice (Year+Month)]],2)</f>
        <v>01</v>
      </c>
      <c r="D1429" t="s">
        <v>56</v>
      </c>
      <c r="E1429">
        <v>3014567</v>
      </c>
      <c r="F1429" t="s">
        <v>10</v>
      </c>
      <c r="G1429" t="s">
        <v>24</v>
      </c>
      <c r="H1429" t="s">
        <v>25</v>
      </c>
      <c r="I1429">
        <v>1553435</v>
      </c>
      <c r="J1429">
        <v>72</v>
      </c>
      <c r="K1429" s="1">
        <v>2663.6</v>
      </c>
      <c r="L1429" s="1">
        <v>1080</v>
      </c>
      <c r="M1429" s="1">
        <f>All_Data[[#This Row],[EUR Sales Amount]]-All_Data[[#This Row],[EUR Cost Amount]]</f>
        <v>1583.6</v>
      </c>
      <c r="N1429">
        <f>IF(All_Data[[#This Row],[Order Line Quantity]]&lt;0,1,0)</f>
        <v>0</v>
      </c>
      <c r="O1429" s="1" t="str">
        <f>All_Data[[#This Row],[Tier2 Description]]&amp;All_Data[[#This Row],[Order No]]</f>
        <v>JACKETS1553435</v>
      </c>
    </row>
    <row r="1430" spans="1:15" x14ac:dyDescent="0.35">
      <c r="A1430">
        <v>202001</v>
      </c>
      <c r="B1430" t="str">
        <f>LEFT(All_Data[[#This Row],[Invoice (Year+Month)]],4)</f>
        <v>2020</v>
      </c>
      <c r="C1430" t="str">
        <f>RIGHT(All_Data[[#This Row],[Invoice (Year+Month)]],2)</f>
        <v>01</v>
      </c>
      <c r="D1430" t="s">
        <v>56</v>
      </c>
      <c r="E1430">
        <v>3014567</v>
      </c>
      <c r="F1430" t="s">
        <v>10</v>
      </c>
      <c r="G1430" t="s">
        <v>24</v>
      </c>
      <c r="H1430" t="s">
        <v>25</v>
      </c>
      <c r="I1430">
        <v>1553437</v>
      </c>
      <c r="J1430">
        <v>2</v>
      </c>
      <c r="K1430" s="1">
        <v>73.66</v>
      </c>
      <c r="L1430" s="1">
        <v>30.8</v>
      </c>
      <c r="M1430" s="1">
        <f>All_Data[[#This Row],[EUR Sales Amount]]-All_Data[[#This Row],[EUR Cost Amount]]</f>
        <v>42.86</v>
      </c>
      <c r="N1430">
        <f>IF(All_Data[[#This Row],[Order Line Quantity]]&lt;0,1,0)</f>
        <v>0</v>
      </c>
      <c r="O1430" s="1" t="str">
        <f>All_Data[[#This Row],[Tier2 Description]]&amp;All_Data[[#This Row],[Order No]]</f>
        <v>JACKETS1553437</v>
      </c>
    </row>
    <row r="1431" spans="1:15" x14ac:dyDescent="0.35">
      <c r="A1431">
        <v>202001</v>
      </c>
      <c r="B1431" t="str">
        <f>LEFT(All_Data[[#This Row],[Invoice (Year+Month)]],4)</f>
        <v>2020</v>
      </c>
      <c r="C1431" t="str">
        <f>RIGHT(All_Data[[#This Row],[Invoice (Year+Month)]],2)</f>
        <v>01</v>
      </c>
      <c r="D1431" t="s">
        <v>56</v>
      </c>
      <c r="E1431">
        <v>3014567</v>
      </c>
      <c r="F1431" t="s">
        <v>10</v>
      </c>
      <c r="G1431" t="s">
        <v>24</v>
      </c>
      <c r="H1431" t="s">
        <v>25</v>
      </c>
      <c r="I1431">
        <v>1553709</v>
      </c>
      <c r="J1431">
        <v>2</v>
      </c>
      <c r="K1431" s="1">
        <v>73.66</v>
      </c>
      <c r="L1431" s="1">
        <v>30.8</v>
      </c>
      <c r="M1431" s="1">
        <f>All_Data[[#This Row],[EUR Sales Amount]]-All_Data[[#This Row],[EUR Cost Amount]]</f>
        <v>42.86</v>
      </c>
      <c r="N1431">
        <f>IF(All_Data[[#This Row],[Order Line Quantity]]&lt;0,1,0)</f>
        <v>0</v>
      </c>
      <c r="O1431" s="1" t="str">
        <f>All_Data[[#This Row],[Tier2 Description]]&amp;All_Data[[#This Row],[Order No]]</f>
        <v>JACKETS1553709</v>
      </c>
    </row>
    <row r="1432" spans="1:15" x14ac:dyDescent="0.35">
      <c r="A1432">
        <v>202001</v>
      </c>
      <c r="B1432" t="str">
        <f>LEFT(All_Data[[#This Row],[Invoice (Year+Month)]],4)</f>
        <v>2020</v>
      </c>
      <c r="C1432" t="str">
        <f>RIGHT(All_Data[[#This Row],[Invoice (Year+Month)]],2)</f>
        <v>01</v>
      </c>
      <c r="D1432" t="s">
        <v>56</v>
      </c>
      <c r="E1432">
        <v>3014567</v>
      </c>
      <c r="F1432" t="s">
        <v>10</v>
      </c>
      <c r="G1432" t="s">
        <v>24</v>
      </c>
      <c r="H1432" t="s">
        <v>25</v>
      </c>
      <c r="I1432">
        <v>1554067</v>
      </c>
      <c r="J1432">
        <v>8</v>
      </c>
      <c r="K1432" s="1">
        <v>294.64</v>
      </c>
      <c r="L1432" s="1">
        <v>125.28</v>
      </c>
      <c r="M1432" s="1">
        <f>All_Data[[#This Row],[EUR Sales Amount]]-All_Data[[#This Row],[EUR Cost Amount]]</f>
        <v>169.35999999999999</v>
      </c>
      <c r="N1432">
        <f>IF(All_Data[[#This Row],[Order Line Quantity]]&lt;0,1,0)</f>
        <v>0</v>
      </c>
      <c r="O1432" s="1" t="str">
        <f>All_Data[[#This Row],[Tier2 Description]]&amp;All_Data[[#This Row],[Order No]]</f>
        <v>JACKETS1554067</v>
      </c>
    </row>
    <row r="1433" spans="1:15" x14ac:dyDescent="0.35">
      <c r="A1433">
        <v>202001</v>
      </c>
      <c r="B1433" t="str">
        <f>LEFT(All_Data[[#This Row],[Invoice (Year+Month)]],4)</f>
        <v>2020</v>
      </c>
      <c r="C1433" t="str">
        <f>RIGHT(All_Data[[#This Row],[Invoice (Year+Month)]],2)</f>
        <v>01</v>
      </c>
      <c r="D1433" t="s">
        <v>56</v>
      </c>
      <c r="E1433">
        <v>3014567</v>
      </c>
      <c r="F1433" t="s">
        <v>10</v>
      </c>
      <c r="G1433" t="s">
        <v>24</v>
      </c>
      <c r="H1433" t="s">
        <v>25</v>
      </c>
      <c r="I1433">
        <v>1554344</v>
      </c>
      <c r="J1433">
        <v>8</v>
      </c>
      <c r="K1433" s="1">
        <v>297.60000000000002</v>
      </c>
      <c r="L1433" s="1">
        <v>116.8</v>
      </c>
      <c r="M1433" s="1">
        <f>All_Data[[#This Row],[EUR Sales Amount]]-All_Data[[#This Row],[EUR Cost Amount]]</f>
        <v>180.8</v>
      </c>
      <c r="N1433">
        <f>IF(All_Data[[#This Row],[Order Line Quantity]]&lt;0,1,0)</f>
        <v>0</v>
      </c>
      <c r="O1433" s="1" t="str">
        <f>All_Data[[#This Row],[Tier2 Description]]&amp;All_Data[[#This Row],[Order No]]</f>
        <v>JACKETS1554344</v>
      </c>
    </row>
    <row r="1434" spans="1:15" x14ac:dyDescent="0.35">
      <c r="A1434">
        <v>202001</v>
      </c>
      <c r="B1434" t="str">
        <f>LEFT(All_Data[[#This Row],[Invoice (Year+Month)]],4)</f>
        <v>2020</v>
      </c>
      <c r="C1434" t="str">
        <f>RIGHT(All_Data[[#This Row],[Invoice (Year+Month)]],2)</f>
        <v>01</v>
      </c>
      <c r="D1434" t="s">
        <v>56</v>
      </c>
      <c r="E1434">
        <v>3014567</v>
      </c>
      <c r="F1434" t="s">
        <v>10</v>
      </c>
      <c r="G1434" t="s">
        <v>24</v>
      </c>
      <c r="H1434" t="s">
        <v>54</v>
      </c>
      <c r="I1434">
        <v>1553490</v>
      </c>
      <c r="J1434">
        <v>2</v>
      </c>
      <c r="K1434" s="1">
        <v>59.98</v>
      </c>
      <c r="L1434" s="1">
        <v>38.24</v>
      </c>
      <c r="M1434" s="1">
        <f>All_Data[[#This Row],[EUR Sales Amount]]-All_Data[[#This Row],[EUR Cost Amount]]</f>
        <v>21.739999999999995</v>
      </c>
      <c r="N1434">
        <f>IF(All_Data[[#This Row],[Order Line Quantity]]&lt;0,1,0)</f>
        <v>0</v>
      </c>
      <c r="O1434" s="1" t="str">
        <f>All_Data[[#This Row],[Tier2 Description]]&amp;All_Data[[#This Row],[Order No]]</f>
        <v>VESTS-BODYWARMERS1553490</v>
      </c>
    </row>
    <row r="1435" spans="1:15" x14ac:dyDescent="0.35">
      <c r="A1435">
        <v>202001</v>
      </c>
      <c r="B1435" t="str">
        <f>LEFT(All_Data[[#This Row],[Invoice (Year+Month)]],4)</f>
        <v>2020</v>
      </c>
      <c r="C1435" t="str">
        <f>RIGHT(All_Data[[#This Row],[Invoice (Year+Month)]],2)</f>
        <v>01</v>
      </c>
      <c r="D1435" t="s">
        <v>56</v>
      </c>
      <c r="E1435">
        <v>3014567</v>
      </c>
      <c r="F1435" t="s">
        <v>10</v>
      </c>
      <c r="G1435" t="s">
        <v>29</v>
      </c>
      <c r="H1435" t="s">
        <v>30</v>
      </c>
      <c r="I1435">
        <v>1554019</v>
      </c>
      <c r="J1435">
        <v>2</v>
      </c>
      <c r="K1435" s="1">
        <v>33.28</v>
      </c>
      <c r="L1435" s="1">
        <v>28.16</v>
      </c>
      <c r="M1435" s="1">
        <f>All_Data[[#This Row],[EUR Sales Amount]]-All_Data[[#This Row],[EUR Cost Amount]]</f>
        <v>5.120000000000001</v>
      </c>
      <c r="N1435">
        <f>IF(All_Data[[#This Row],[Order Line Quantity]]&lt;0,1,0)</f>
        <v>0</v>
      </c>
      <c r="O1435" s="1" t="str">
        <f>All_Data[[#This Row],[Tier2 Description]]&amp;All_Data[[#This Row],[Order No]]</f>
        <v>AUDIO1554019</v>
      </c>
    </row>
    <row r="1436" spans="1:15" x14ac:dyDescent="0.35">
      <c r="A1436">
        <v>202001</v>
      </c>
      <c r="B1436" t="str">
        <f>LEFT(All_Data[[#This Row],[Invoice (Year+Month)]],4)</f>
        <v>2020</v>
      </c>
      <c r="C1436" t="str">
        <f>RIGHT(All_Data[[#This Row],[Invoice (Year+Month)]],2)</f>
        <v>01</v>
      </c>
      <c r="D1436" t="s">
        <v>56</v>
      </c>
      <c r="E1436">
        <v>3014567</v>
      </c>
      <c r="F1436" t="s">
        <v>10</v>
      </c>
      <c r="G1436" t="s">
        <v>29</v>
      </c>
      <c r="H1436" t="s">
        <v>31</v>
      </c>
      <c r="I1436">
        <v>1554019</v>
      </c>
      <c r="J1436">
        <v>2</v>
      </c>
      <c r="K1436" s="1">
        <v>43.24</v>
      </c>
      <c r="L1436" s="1">
        <v>37.380000000000003</v>
      </c>
      <c r="M1436" s="1">
        <f>All_Data[[#This Row],[EUR Sales Amount]]-All_Data[[#This Row],[EUR Cost Amount]]</f>
        <v>5.8599999999999994</v>
      </c>
      <c r="N1436">
        <f>IF(All_Data[[#This Row],[Order Line Quantity]]&lt;0,1,0)</f>
        <v>0</v>
      </c>
      <c r="O1436" s="1" t="str">
        <f>All_Data[[#This Row],[Tier2 Description]]&amp;All_Data[[#This Row],[Order No]]</f>
        <v>POWER1554019</v>
      </c>
    </row>
    <row r="1437" spans="1:15" x14ac:dyDescent="0.35">
      <c r="A1437">
        <v>202001</v>
      </c>
      <c r="B1437" t="str">
        <f>LEFT(All_Data[[#This Row],[Invoice (Year+Month)]],4)</f>
        <v>2020</v>
      </c>
      <c r="C1437" t="str">
        <f>RIGHT(All_Data[[#This Row],[Invoice (Year+Month)]],2)</f>
        <v>01</v>
      </c>
      <c r="D1437" t="s">
        <v>56</v>
      </c>
      <c r="E1437">
        <v>3014573</v>
      </c>
      <c r="F1437" t="s">
        <v>17</v>
      </c>
      <c r="G1437" t="s">
        <v>24</v>
      </c>
      <c r="H1437" t="s">
        <v>54</v>
      </c>
      <c r="I1437">
        <v>1553116</v>
      </c>
      <c r="J1437">
        <v>2</v>
      </c>
      <c r="K1437" s="1">
        <v>44.3</v>
      </c>
      <c r="L1437" s="1">
        <v>16.72</v>
      </c>
      <c r="M1437" s="1">
        <f>All_Data[[#This Row],[EUR Sales Amount]]-All_Data[[#This Row],[EUR Cost Amount]]</f>
        <v>27.58</v>
      </c>
      <c r="N1437">
        <f>IF(All_Data[[#This Row],[Order Line Quantity]]&lt;0,1,0)</f>
        <v>0</v>
      </c>
      <c r="O1437" s="1" t="str">
        <f>All_Data[[#This Row],[Tier2 Description]]&amp;All_Data[[#This Row],[Order No]]</f>
        <v>VESTS-BODYWARMERS1553116</v>
      </c>
    </row>
    <row r="1438" spans="1:15" x14ac:dyDescent="0.35">
      <c r="A1438">
        <v>202001</v>
      </c>
      <c r="B1438" t="str">
        <f>LEFT(All_Data[[#This Row],[Invoice (Year+Month)]],4)</f>
        <v>2020</v>
      </c>
      <c r="C1438" t="str">
        <f>RIGHT(All_Data[[#This Row],[Invoice (Year+Month)]],2)</f>
        <v>01</v>
      </c>
      <c r="D1438" t="s">
        <v>56</v>
      </c>
      <c r="E1438">
        <v>3014583</v>
      </c>
      <c r="F1438" t="s">
        <v>17</v>
      </c>
      <c r="G1438" t="s">
        <v>32</v>
      </c>
      <c r="H1438" t="s">
        <v>33</v>
      </c>
      <c r="I1438">
        <v>1554427</v>
      </c>
      <c r="J1438">
        <v>26</v>
      </c>
      <c r="K1438" s="1">
        <v>149.13999999999999</v>
      </c>
      <c r="L1438" s="1">
        <v>63.08</v>
      </c>
      <c r="M1438" s="1">
        <f>All_Data[[#This Row],[EUR Sales Amount]]-All_Data[[#This Row],[EUR Cost Amount]]</f>
        <v>86.059999999999988</v>
      </c>
      <c r="N1438">
        <f>IF(All_Data[[#This Row],[Order Line Quantity]]&lt;0,1,0)</f>
        <v>0</v>
      </c>
      <c r="O1438" s="1" t="str">
        <f>All_Data[[#This Row],[Tier2 Description]]&amp;All_Data[[#This Row],[Order No]]</f>
        <v>SPORT BOTTLES1554427</v>
      </c>
    </row>
    <row r="1439" spans="1:15" x14ac:dyDescent="0.35">
      <c r="A1439">
        <v>202001</v>
      </c>
      <c r="B1439" t="str">
        <f>LEFT(All_Data[[#This Row],[Invoice (Year+Month)]],4)</f>
        <v>2020</v>
      </c>
      <c r="C1439" t="str">
        <f>RIGHT(All_Data[[#This Row],[Invoice (Year+Month)]],2)</f>
        <v>01</v>
      </c>
      <c r="D1439" t="s">
        <v>56</v>
      </c>
      <c r="E1439">
        <v>3014583</v>
      </c>
      <c r="F1439" t="s">
        <v>17</v>
      </c>
      <c r="G1439" t="s">
        <v>13</v>
      </c>
      <c r="H1439" t="s">
        <v>37</v>
      </c>
      <c r="I1439">
        <v>1554427</v>
      </c>
      <c r="J1439">
        <v>10</v>
      </c>
      <c r="K1439" s="1">
        <v>53.7</v>
      </c>
      <c r="L1439" s="1">
        <v>30</v>
      </c>
      <c r="M1439" s="1">
        <f>All_Data[[#This Row],[EUR Sales Amount]]-All_Data[[#This Row],[EUR Cost Amount]]</f>
        <v>23.700000000000003</v>
      </c>
      <c r="N1439">
        <f>IF(All_Data[[#This Row],[Order Line Quantity]]&lt;0,1,0)</f>
        <v>0</v>
      </c>
      <c r="O1439" s="1" t="str">
        <f>All_Data[[#This Row],[Tier2 Description]]&amp;All_Data[[#This Row],[Order No]]</f>
        <v>GENERAL1554427</v>
      </c>
    </row>
    <row r="1440" spans="1:15" x14ac:dyDescent="0.35">
      <c r="A1440">
        <v>202001</v>
      </c>
      <c r="B1440" t="str">
        <f>LEFT(All_Data[[#This Row],[Invoice (Year+Month)]],4)</f>
        <v>2020</v>
      </c>
      <c r="C1440" t="str">
        <f>RIGHT(All_Data[[#This Row],[Invoice (Year+Month)]],2)</f>
        <v>01</v>
      </c>
      <c r="D1440" t="s">
        <v>56</v>
      </c>
      <c r="E1440">
        <v>3014583</v>
      </c>
      <c r="F1440" t="s">
        <v>17</v>
      </c>
      <c r="G1440" t="s">
        <v>26</v>
      </c>
      <c r="H1440" t="s">
        <v>28</v>
      </c>
      <c r="I1440">
        <v>1554513</v>
      </c>
      <c r="J1440">
        <v>14</v>
      </c>
      <c r="K1440" s="1">
        <v>646.02</v>
      </c>
      <c r="L1440" s="1">
        <v>494.4</v>
      </c>
      <c r="M1440" s="1">
        <f>All_Data[[#This Row],[EUR Sales Amount]]-All_Data[[#This Row],[EUR Cost Amount]]</f>
        <v>151.62</v>
      </c>
      <c r="N1440">
        <f>IF(All_Data[[#This Row],[Order Line Quantity]]&lt;0,1,0)</f>
        <v>0</v>
      </c>
      <c r="O1440" s="1" t="str">
        <f>All_Data[[#This Row],[Tier2 Description]]&amp;All_Data[[#This Row],[Order No]]</f>
        <v>HOUSEWARES1554513</v>
      </c>
    </row>
    <row r="1441" spans="1:15" x14ac:dyDescent="0.35">
      <c r="A1441">
        <v>202001</v>
      </c>
      <c r="B1441" t="str">
        <f>LEFT(All_Data[[#This Row],[Invoice (Year+Month)]],4)</f>
        <v>2020</v>
      </c>
      <c r="C1441" t="str">
        <f>RIGHT(All_Data[[#This Row],[Invoice (Year+Month)]],2)</f>
        <v>01</v>
      </c>
      <c r="D1441" t="s">
        <v>56</v>
      </c>
      <c r="E1441">
        <v>3014583</v>
      </c>
      <c r="F1441" t="s">
        <v>17</v>
      </c>
      <c r="G1441" t="s">
        <v>22</v>
      </c>
      <c r="H1441" t="s">
        <v>23</v>
      </c>
      <c r="I1441">
        <v>1554780</v>
      </c>
      <c r="J1441">
        <v>200</v>
      </c>
      <c r="K1441" s="1">
        <v>398</v>
      </c>
      <c r="L1441" s="1">
        <v>906</v>
      </c>
      <c r="M1441" s="1">
        <f>All_Data[[#This Row],[EUR Sales Amount]]-All_Data[[#This Row],[EUR Cost Amount]]</f>
        <v>-508</v>
      </c>
      <c r="N1441">
        <f>IF(All_Data[[#This Row],[Order Line Quantity]]&lt;0,1,0)</f>
        <v>0</v>
      </c>
      <c r="O1441" s="1" t="str">
        <f>All_Data[[#This Row],[Tier2 Description]]&amp;All_Data[[#This Row],[Order No]]</f>
        <v>CATALOGUES1554780</v>
      </c>
    </row>
    <row r="1442" spans="1:15" x14ac:dyDescent="0.35">
      <c r="A1442">
        <v>202001</v>
      </c>
      <c r="B1442" t="str">
        <f>LEFT(All_Data[[#This Row],[Invoice (Year+Month)]],4)</f>
        <v>2020</v>
      </c>
      <c r="C1442" t="str">
        <f>RIGHT(All_Data[[#This Row],[Invoice (Year+Month)]],2)</f>
        <v>01</v>
      </c>
      <c r="D1442" t="s">
        <v>56</v>
      </c>
      <c r="E1442">
        <v>3014583</v>
      </c>
      <c r="F1442" t="s">
        <v>17</v>
      </c>
      <c r="G1442" t="s">
        <v>29</v>
      </c>
      <c r="H1442" t="s">
        <v>52</v>
      </c>
      <c r="I1442">
        <v>1554513</v>
      </c>
      <c r="J1442">
        <v>30</v>
      </c>
      <c r="K1442" s="1">
        <v>1129.94</v>
      </c>
      <c r="L1442" s="1">
        <v>1013.1</v>
      </c>
      <c r="M1442" s="1">
        <f>All_Data[[#This Row],[EUR Sales Amount]]-All_Data[[#This Row],[EUR Cost Amount]]</f>
        <v>116.84000000000003</v>
      </c>
      <c r="N1442">
        <f>IF(All_Data[[#This Row],[Order Line Quantity]]&lt;0,1,0)</f>
        <v>0</v>
      </c>
      <c r="O1442" s="1" t="str">
        <f>All_Data[[#This Row],[Tier2 Description]]&amp;All_Data[[#This Row],[Order No]]</f>
        <v>GENERAL TECH1554513</v>
      </c>
    </row>
    <row r="1443" spans="1:15" x14ac:dyDescent="0.35">
      <c r="A1443">
        <v>202001</v>
      </c>
      <c r="B1443" t="str">
        <f>LEFT(All_Data[[#This Row],[Invoice (Year+Month)]],4)</f>
        <v>2020</v>
      </c>
      <c r="C1443" t="str">
        <f>RIGHT(All_Data[[#This Row],[Invoice (Year+Month)]],2)</f>
        <v>01</v>
      </c>
      <c r="D1443" t="s">
        <v>56</v>
      </c>
      <c r="E1443">
        <v>3014587</v>
      </c>
      <c r="F1443" t="s">
        <v>17</v>
      </c>
      <c r="G1443" t="s">
        <v>32</v>
      </c>
      <c r="H1443" t="s">
        <v>33</v>
      </c>
      <c r="I1443">
        <v>1552401</v>
      </c>
      <c r="J1443">
        <v>2</v>
      </c>
      <c r="K1443" s="1">
        <v>19.579999999999998</v>
      </c>
      <c r="L1443" s="1">
        <v>9.2200000000000006</v>
      </c>
      <c r="M1443" s="1">
        <f>All_Data[[#This Row],[EUR Sales Amount]]-All_Data[[#This Row],[EUR Cost Amount]]</f>
        <v>10.359999999999998</v>
      </c>
      <c r="N1443">
        <f>IF(All_Data[[#This Row],[Order Line Quantity]]&lt;0,1,0)</f>
        <v>0</v>
      </c>
      <c r="O1443" s="1" t="str">
        <f>All_Data[[#This Row],[Tier2 Description]]&amp;All_Data[[#This Row],[Order No]]</f>
        <v>SPORT BOTTLES1552401</v>
      </c>
    </row>
    <row r="1444" spans="1:15" x14ac:dyDescent="0.35">
      <c r="A1444">
        <v>202001</v>
      </c>
      <c r="B1444" t="str">
        <f>LEFT(All_Data[[#This Row],[Invoice (Year+Month)]],4)</f>
        <v>2020</v>
      </c>
      <c r="C1444" t="str">
        <f>RIGHT(All_Data[[#This Row],[Invoice (Year+Month)]],2)</f>
        <v>01</v>
      </c>
      <c r="D1444" t="s">
        <v>56</v>
      </c>
      <c r="E1444">
        <v>3014587</v>
      </c>
      <c r="F1444" t="s">
        <v>17</v>
      </c>
      <c r="G1444" t="s">
        <v>48</v>
      </c>
      <c r="H1444" t="s">
        <v>48</v>
      </c>
      <c r="I1444">
        <v>1552401</v>
      </c>
      <c r="J1444">
        <v>46</v>
      </c>
      <c r="K1444" s="1">
        <v>111.26</v>
      </c>
      <c r="L1444" s="1">
        <v>59.02</v>
      </c>
      <c r="M1444" s="1">
        <f>All_Data[[#This Row],[EUR Sales Amount]]-All_Data[[#This Row],[EUR Cost Amount]]</f>
        <v>52.24</v>
      </c>
      <c r="N1444">
        <f>IF(All_Data[[#This Row],[Order Line Quantity]]&lt;0,1,0)</f>
        <v>0</v>
      </c>
      <c r="O1444" s="1" t="str">
        <f>All_Data[[#This Row],[Tier2 Description]]&amp;All_Data[[#This Row],[Order No]]</f>
        <v>HEADWEAR1552401</v>
      </c>
    </row>
    <row r="1445" spans="1:15" x14ac:dyDescent="0.35">
      <c r="A1445">
        <v>202001</v>
      </c>
      <c r="B1445" t="str">
        <f>LEFT(All_Data[[#This Row],[Invoice (Year+Month)]],4)</f>
        <v>2020</v>
      </c>
      <c r="C1445" t="str">
        <f>RIGHT(All_Data[[#This Row],[Invoice (Year+Month)]],2)</f>
        <v>01</v>
      </c>
      <c r="D1445" t="s">
        <v>56</v>
      </c>
      <c r="E1445">
        <v>3014587</v>
      </c>
      <c r="F1445" t="s">
        <v>17</v>
      </c>
      <c r="G1445" t="s">
        <v>13</v>
      </c>
      <c r="H1445" t="s">
        <v>15</v>
      </c>
      <c r="I1445">
        <v>1552999</v>
      </c>
      <c r="J1445">
        <v>2</v>
      </c>
      <c r="K1445" s="1">
        <v>10.98</v>
      </c>
      <c r="L1445" s="1">
        <v>7.08</v>
      </c>
      <c r="M1445" s="1">
        <f>All_Data[[#This Row],[EUR Sales Amount]]-All_Data[[#This Row],[EUR Cost Amount]]</f>
        <v>3.9000000000000004</v>
      </c>
      <c r="N1445">
        <f>IF(All_Data[[#This Row],[Order Line Quantity]]&lt;0,1,0)</f>
        <v>0</v>
      </c>
      <c r="O1445" s="1" t="str">
        <f>All_Data[[#This Row],[Tier2 Description]]&amp;All_Data[[#This Row],[Order No]]</f>
        <v>UMBRELLAS1552999</v>
      </c>
    </row>
    <row r="1446" spans="1:15" x14ac:dyDescent="0.35">
      <c r="A1446">
        <v>202001</v>
      </c>
      <c r="B1446" t="str">
        <f>LEFT(All_Data[[#This Row],[Invoice (Year+Month)]],4)</f>
        <v>2020</v>
      </c>
      <c r="C1446" t="str">
        <f>RIGHT(All_Data[[#This Row],[Invoice (Year+Month)]],2)</f>
        <v>01</v>
      </c>
      <c r="D1446" t="s">
        <v>56</v>
      </c>
      <c r="E1446">
        <v>3014587</v>
      </c>
      <c r="F1446" t="s">
        <v>17</v>
      </c>
      <c r="G1446" t="s">
        <v>13</v>
      </c>
      <c r="H1446" t="s">
        <v>16</v>
      </c>
      <c r="I1446">
        <v>1552999</v>
      </c>
      <c r="J1446">
        <v>48</v>
      </c>
      <c r="K1446" s="1">
        <v>158.12</v>
      </c>
      <c r="L1446" s="1">
        <v>104.84</v>
      </c>
      <c r="M1446" s="1">
        <f>All_Data[[#This Row],[EUR Sales Amount]]-All_Data[[#This Row],[EUR Cost Amount]]</f>
        <v>53.28</v>
      </c>
      <c r="N1446">
        <f>IF(All_Data[[#This Row],[Order Line Quantity]]&lt;0,1,0)</f>
        <v>0</v>
      </c>
      <c r="O1446" s="1" t="str">
        <f>All_Data[[#This Row],[Tier2 Description]]&amp;All_Data[[#This Row],[Order No]]</f>
        <v>WRITING1552999</v>
      </c>
    </row>
    <row r="1447" spans="1:15" x14ac:dyDescent="0.35">
      <c r="A1447">
        <v>202001</v>
      </c>
      <c r="B1447" t="str">
        <f>LEFT(All_Data[[#This Row],[Invoice (Year+Month)]],4)</f>
        <v>2020</v>
      </c>
      <c r="C1447" t="str">
        <f>RIGHT(All_Data[[#This Row],[Invoice (Year+Month)]],2)</f>
        <v>01</v>
      </c>
      <c r="D1447" t="s">
        <v>56</v>
      </c>
      <c r="E1447">
        <v>3014587</v>
      </c>
      <c r="F1447" t="s">
        <v>17</v>
      </c>
      <c r="G1447" t="s">
        <v>18</v>
      </c>
      <c r="H1447" t="s">
        <v>19</v>
      </c>
      <c r="I1447">
        <v>1552401</v>
      </c>
      <c r="J1447">
        <v>6</v>
      </c>
      <c r="K1447" s="1">
        <v>71.16</v>
      </c>
      <c r="L1447" s="1">
        <v>36.42</v>
      </c>
      <c r="M1447" s="1">
        <f>All_Data[[#This Row],[EUR Sales Amount]]-All_Data[[#This Row],[EUR Cost Amount]]</f>
        <v>34.739999999999995</v>
      </c>
      <c r="N1447">
        <f>IF(All_Data[[#This Row],[Order Line Quantity]]&lt;0,1,0)</f>
        <v>0</v>
      </c>
      <c r="O1447" s="1" t="str">
        <f>All_Data[[#This Row],[Tier2 Description]]&amp;All_Data[[#This Row],[Order No]]</f>
        <v>FLEECE &amp; KNITS1552401</v>
      </c>
    </row>
    <row r="1448" spans="1:15" x14ac:dyDescent="0.35">
      <c r="A1448">
        <v>202001</v>
      </c>
      <c r="B1448" t="str">
        <f>LEFT(All_Data[[#This Row],[Invoice (Year+Month)]],4)</f>
        <v>2020</v>
      </c>
      <c r="C1448" t="str">
        <f>RIGHT(All_Data[[#This Row],[Invoice (Year+Month)]],2)</f>
        <v>01</v>
      </c>
      <c r="D1448" t="s">
        <v>56</v>
      </c>
      <c r="E1448">
        <v>3014587</v>
      </c>
      <c r="F1448" t="s">
        <v>17</v>
      </c>
      <c r="G1448" t="s">
        <v>18</v>
      </c>
      <c r="H1448" t="s">
        <v>20</v>
      </c>
      <c r="I1448">
        <v>1552401</v>
      </c>
      <c r="J1448">
        <v>4</v>
      </c>
      <c r="K1448" s="1">
        <v>26.52</v>
      </c>
      <c r="L1448" s="1">
        <v>11.32</v>
      </c>
      <c r="M1448" s="1">
        <f>All_Data[[#This Row],[EUR Sales Amount]]-All_Data[[#This Row],[EUR Cost Amount]]</f>
        <v>15.2</v>
      </c>
      <c r="N1448">
        <f>IF(All_Data[[#This Row],[Order Line Quantity]]&lt;0,1,0)</f>
        <v>0</v>
      </c>
      <c r="O1448" s="1" t="str">
        <f>All_Data[[#This Row],[Tier2 Description]]&amp;All_Data[[#This Row],[Order No]]</f>
        <v>POLOS1552401</v>
      </c>
    </row>
    <row r="1449" spans="1:15" x14ac:dyDescent="0.35">
      <c r="A1449">
        <v>202001</v>
      </c>
      <c r="B1449" t="str">
        <f>LEFT(All_Data[[#This Row],[Invoice (Year+Month)]],4)</f>
        <v>2020</v>
      </c>
      <c r="C1449" t="str">
        <f>RIGHT(All_Data[[#This Row],[Invoice (Year+Month)]],2)</f>
        <v>01</v>
      </c>
      <c r="D1449" t="s">
        <v>56</v>
      </c>
      <c r="E1449">
        <v>3014587</v>
      </c>
      <c r="F1449" t="s">
        <v>17</v>
      </c>
      <c r="G1449" t="s">
        <v>18</v>
      </c>
      <c r="H1449" t="s">
        <v>20</v>
      </c>
      <c r="I1449">
        <v>1553198</v>
      </c>
      <c r="J1449">
        <v>16</v>
      </c>
      <c r="K1449" s="1">
        <v>123.2</v>
      </c>
      <c r="L1449" s="1">
        <v>51.46</v>
      </c>
      <c r="M1449" s="1">
        <f>All_Data[[#This Row],[EUR Sales Amount]]-All_Data[[#This Row],[EUR Cost Amount]]</f>
        <v>71.740000000000009</v>
      </c>
      <c r="N1449">
        <f>IF(All_Data[[#This Row],[Order Line Quantity]]&lt;0,1,0)</f>
        <v>0</v>
      </c>
      <c r="O1449" s="1" t="str">
        <f>All_Data[[#This Row],[Tier2 Description]]&amp;All_Data[[#This Row],[Order No]]</f>
        <v>POLOS1553198</v>
      </c>
    </row>
    <row r="1450" spans="1:15" x14ac:dyDescent="0.35">
      <c r="A1450">
        <v>202001</v>
      </c>
      <c r="B1450" t="str">
        <f>LEFT(All_Data[[#This Row],[Invoice (Year+Month)]],4)</f>
        <v>2020</v>
      </c>
      <c r="C1450" t="str">
        <f>RIGHT(All_Data[[#This Row],[Invoice (Year+Month)]],2)</f>
        <v>01</v>
      </c>
      <c r="D1450" t="s">
        <v>56</v>
      </c>
      <c r="E1450">
        <v>3014587</v>
      </c>
      <c r="F1450" t="s">
        <v>17</v>
      </c>
      <c r="G1450" t="s">
        <v>29</v>
      </c>
      <c r="H1450" t="s">
        <v>31</v>
      </c>
      <c r="I1450">
        <v>1552999</v>
      </c>
      <c r="J1450">
        <v>12</v>
      </c>
      <c r="K1450" s="1">
        <v>92.2</v>
      </c>
      <c r="L1450" s="1">
        <v>43.44</v>
      </c>
      <c r="M1450" s="1">
        <f>All_Data[[#This Row],[EUR Sales Amount]]-All_Data[[#This Row],[EUR Cost Amount]]</f>
        <v>48.760000000000005</v>
      </c>
      <c r="N1450">
        <f>IF(All_Data[[#This Row],[Order Line Quantity]]&lt;0,1,0)</f>
        <v>0</v>
      </c>
      <c r="O1450" s="1" t="str">
        <f>All_Data[[#This Row],[Tier2 Description]]&amp;All_Data[[#This Row],[Order No]]</f>
        <v>POWER1552999</v>
      </c>
    </row>
    <row r="1451" spans="1:15" x14ac:dyDescent="0.35">
      <c r="A1451">
        <v>202001</v>
      </c>
      <c r="B1451" t="str">
        <f>LEFT(All_Data[[#This Row],[Invoice (Year+Month)]],4)</f>
        <v>2020</v>
      </c>
      <c r="C1451" t="str">
        <f>RIGHT(All_Data[[#This Row],[Invoice (Year+Month)]],2)</f>
        <v>01</v>
      </c>
      <c r="D1451" t="s">
        <v>56</v>
      </c>
      <c r="E1451">
        <v>3014589</v>
      </c>
      <c r="F1451" t="s">
        <v>17</v>
      </c>
      <c r="G1451" t="s">
        <v>32</v>
      </c>
      <c r="H1451" t="s">
        <v>49</v>
      </c>
      <c r="I1451">
        <v>1551847</v>
      </c>
      <c r="J1451">
        <v>2</v>
      </c>
      <c r="K1451" s="1">
        <v>2.9</v>
      </c>
      <c r="L1451" s="1">
        <v>1.3</v>
      </c>
      <c r="M1451" s="1">
        <f>All_Data[[#This Row],[EUR Sales Amount]]-All_Data[[#This Row],[EUR Cost Amount]]</f>
        <v>1.5999999999999999</v>
      </c>
      <c r="N1451">
        <f>IF(All_Data[[#This Row],[Order Line Quantity]]&lt;0,1,0)</f>
        <v>0</v>
      </c>
      <c r="O1451" s="1" t="str">
        <f>All_Data[[#This Row],[Tier2 Description]]&amp;All_Data[[#This Row],[Order No]]</f>
        <v>CERAMICS1551847</v>
      </c>
    </row>
    <row r="1452" spans="1:15" x14ac:dyDescent="0.35">
      <c r="A1452">
        <v>202001</v>
      </c>
      <c r="B1452" t="str">
        <f>LEFT(All_Data[[#This Row],[Invoice (Year+Month)]],4)</f>
        <v>2020</v>
      </c>
      <c r="C1452" t="str">
        <f>RIGHT(All_Data[[#This Row],[Invoice (Year+Month)]],2)</f>
        <v>01</v>
      </c>
      <c r="D1452" t="s">
        <v>56</v>
      </c>
      <c r="E1452">
        <v>3014590</v>
      </c>
      <c r="F1452" t="s">
        <v>17</v>
      </c>
      <c r="G1452" t="s">
        <v>11</v>
      </c>
      <c r="H1452" t="s">
        <v>40</v>
      </c>
      <c r="I1452">
        <v>1554081</v>
      </c>
      <c r="J1452">
        <v>606</v>
      </c>
      <c r="K1452" s="1">
        <v>951.42</v>
      </c>
      <c r="L1452" s="1">
        <v>411.68</v>
      </c>
      <c r="M1452" s="1">
        <f>All_Data[[#This Row],[EUR Sales Amount]]-All_Data[[#This Row],[EUR Cost Amount]]</f>
        <v>539.74</v>
      </c>
      <c r="N1452">
        <f>IF(All_Data[[#This Row],[Order Line Quantity]]&lt;0,1,0)</f>
        <v>0</v>
      </c>
      <c r="O1452" s="1" t="str">
        <f>All_Data[[#This Row],[Tier2 Description]]&amp;All_Data[[#This Row],[Order No]]</f>
        <v>TOTES1554081</v>
      </c>
    </row>
    <row r="1453" spans="1:15" x14ac:dyDescent="0.35">
      <c r="A1453">
        <v>202001</v>
      </c>
      <c r="B1453" t="str">
        <f>LEFT(All_Data[[#This Row],[Invoice (Year+Month)]],4)</f>
        <v>2020</v>
      </c>
      <c r="C1453" t="str">
        <f>RIGHT(All_Data[[#This Row],[Invoice (Year+Month)]],2)</f>
        <v>01</v>
      </c>
      <c r="D1453" t="s">
        <v>56</v>
      </c>
      <c r="E1453">
        <v>3014590</v>
      </c>
      <c r="F1453" t="s">
        <v>17</v>
      </c>
      <c r="G1453" t="s">
        <v>13</v>
      </c>
      <c r="H1453" t="s">
        <v>34</v>
      </c>
      <c r="I1453">
        <v>1552537</v>
      </c>
      <c r="J1453">
        <v>406</v>
      </c>
      <c r="K1453" s="1">
        <v>807.94</v>
      </c>
      <c r="L1453" s="1">
        <v>336.66</v>
      </c>
      <c r="M1453" s="1">
        <f>All_Data[[#This Row],[EUR Sales Amount]]-All_Data[[#This Row],[EUR Cost Amount]]</f>
        <v>471.28000000000003</v>
      </c>
      <c r="N1453">
        <f>IF(All_Data[[#This Row],[Order Line Quantity]]&lt;0,1,0)</f>
        <v>0</v>
      </c>
      <c r="O1453" s="1" t="str">
        <f>All_Data[[#This Row],[Tier2 Description]]&amp;All_Data[[#This Row],[Order No]]</f>
        <v>STATIONERY1552537</v>
      </c>
    </row>
    <row r="1454" spans="1:15" x14ac:dyDescent="0.35">
      <c r="A1454">
        <v>202001</v>
      </c>
      <c r="B1454" t="str">
        <f>LEFT(All_Data[[#This Row],[Invoice (Year+Month)]],4)</f>
        <v>2020</v>
      </c>
      <c r="C1454" t="str">
        <f>RIGHT(All_Data[[#This Row],[Invoice (Year+Month)]],2)</f>
        <v>01</v>
      </c>
      <c r="D1454" t="s">
        <v>56</v>
      </c>
      <c r="E1454">
        <v>3014590</v>
      </c>
      <c r="F1454" t="s">
        <v>17</v>
      </c>
      <c r="G1454" t="s">
        <v>13</v>
      </c>
      <c r="H1454" t="s">
        <v>16</v>
      </c>
      <c r="I1454">
        <v>1553251</v>
      </c>
      <c r="J1454">
        <v>3604</v>
      </c>
      <c r="K1454" s="1">
        <v>432.48</v>
      </c>
      <c r="L1454" s="1">
        <v>669.92</v>
      </c>
      <c r="M1454" s="1">
        <f>All_Data[[#This Row],[EUR Sales Amount]]-All_Data[[#This Row],[EUR Cost Amount]]</f>
        <v>-237.43999999999994</v>
      </c>
      <c r="N1454">
        <f>IF(All_Data[[#This Row],[Order Line Quantity]]&lt;0,1,0)</f>
        <v>0</v>
      </c>
      <c r="O1454" s="1" t="str">
        <f>All_Data[[#This Row],[Tier2 Description]]&amp;All_Data[[#This Row],[Order No]]</f>
        <v>WRITING1553251</v>
      </c>
    </row>
    <row r="1455" spans="1:15" x14ac:dyDescent="0.35">
      <c r="A1455">
        <v>202001</v>
      </c>
      <c r="B1455" t="str">
        <f>LEFT(All_Data[[#This Row],[Invoice (Year+Month)]],4)</f>
        <v>2020</v>
      </c>
      <c r="C1455" t="str">
        <f>RIGHT(All_Data[[#This Row],[Invoice (Year+Month)]],2)</f>
        <v>01</v>
      </c>
      <c r="D1455" t="s">
        <v>56</v>
      </c>
      <c r="E1455">
        <v>3014590</v>
      </c>
      <c r="F1455" t="s">
        <v>17</v>
      </c>
      <c r="G1455" t="s">
        <v>13</v>
      </c>
      <c r="H1455" t="s">
        <v>16</v>
      </c>
      <c r="I1455">
        <v>1553523</v>
      </c>
      <c r="J1455">
        <v>2012</v>
      </c>
      <c r="K1455" s="1">
        <v>221.32</v>
      </c>
      <c r="L1455" s="1">
        <v>132.88</v>
      </c>
      <c r="M1455" s="1">
        <f>All_Data[[#This Row],[EUR Sales Amount]]-All_Data[[#This Row],[EUR Cost Amount]]</f>
        <v>88.44</v>
      </c>
      <c r="N1455">
        <f>IF(All_Data[[#This Row],[Order Line Quantity]]&lt;0,1,0)</f>
        <v>0</v>
      </c>
      <c r="O1455" s="1" t="str">
        <f>All_Data[[#This Row],[Tier2 Description]]&amp;All_Data[[#This Row],[Order No]]</f>
        <v>WRITING1553523</v>
      </c>
    </row>
    <row r="1456" spans="1:15" x14ac:dyDescent="0.35">
      <c r="A1456">
        <v>202001</v>
      </c>
      <c r="B1456" t="str">
        <f>LEFT(All_Data[[#This Row],[Invoice (Year+Month)]],4)</f>
        <v>2020</v>
      </c>
      <c r="C1456" t="str">
        <f>RIGHT(All_Data[[#This Row],[Invoice (Year+Month)]],2)</f>
        <v>01</v>
      </c>
      <c r="D1456" t="s">
        <v>56</v>
      </c>
      <c r="E1456">
        <v>3014590</v>
      </c>
      <c r="F1456" t="s">
        <v>17</v>
      </c>
      <c r="G1456" t="s">
        <v>18</v>
      </c>
      <c r="H1456" t="s">
        <v>20</v>
      </c>
      <c r="I1456">
        <v>1553523</v>
      </c>
      <c r="J1456">
        <v>40</v>
      </c>
      <c r="K1456" s="1">
        <v>302.8</v>
      </c>
      <c r="L1456" s="1">
        <v>141.94</v>
      </c>
      <c r="M1456" s="1">
        <f>All_Data[[#This Row],[EUR Sales Amount]]-All_Data[[#This Row],[EUR Cost Amount]]</f>
        <v>160.86000000000001</v>
      </c>
      <c r="N1456">
        <f>IF(All_Data[[#This Row],[Order Line Quantity]]&lt;0,1,0)</f>
        <v>0</v>
      </c>
      <c r="O1456" s="1" t="str">
        <f>All_Data[[#This Row],[Tier2 Description]]&amp;All_Data[[#This Row],[Order No]]</f>
        <v>POLOS1553523</v>
      </c>
    </row>
    <row r="1457" spans="1:15" x14ac:dyDescent="0.35">
      <c r="A1457">
        <v>202001</v>
      </c>
      <c r="B1457" t="str">
        <f>LEFT(All_Data[[#This Row],[Invoice (Year+Month)]],4)</f>
        <v>2020</v>
      </c>
      <c r="C1457" t="str">
        <f>RIGHT(All_Data[[#This Row],[Invoice (Year+Month)]],2)</f>
        <v>01</v>
      </c>
      <c r="D1457" t="s">
        <v>56</v>
      </c>
      <c r="E1457">
        <v>3014590</v>
      </c>
      <c r="F1457" t="s">
        <v>17</v>
      </c>
      <c r="G1457" t="s">
        <v>36</v>
      </c>
      <c r="H1457" t="s">
        <v>36</v>
      </c>
      <c r="I1457">
        <v>1551614</v>
      </c>
      <c r="J1457">
        <v>200</v>
      </c>
      <c r="K1457" s="1">
        <v>330</v>
      </c>
      <c r="L1457" s="1">
        <v>326</v>
      </c>
      <c r="M1457" s="1">
        <f>All_Data[[#This Row],[EUR Sales Amount]]-All_Data[[#This Row],[EUR Cost Amount]]</f>
        <v>4</v>
      </c>
      <c r="N1457">
        <f>IF(All_Data[[#This Row],[Order Line Quantity]]&lt;0,1,0)</f>
        <v>0</v>
      </c>
      <c r="O1457" s="1" t="str">
        <f>All_Data[[#This Row],[Tier2 Description]]&amp;All_Data[[#This Row],[Order No]]</f>
        <v>MEMORY1551614</v>
      </c>
    </row>
    <row r="1458" spans="1:15" x14ac:dyDescent="0.35">
      <c r="A1458">
        <v>202001</v>
      </c>
      <c r="B1458" t="str">
        <f>LEFT(All_Data[[#This Row],[Invoice (Year+Month)]],4)</f>
        <v>2020</v>
      </c>
      <c r="C1458" t="str">
        <f>RIGHT(All_Data[[#This Row],[Invoice (Year+Month)]],2)</f>
        <v>01</v>
      </c>
      <c r="D1458" t="s">
        <v>56</v>
      </c>
      <c r="E1458">
        <v>3014590</v>
      </c>
      <c r="F1458" t="s">
        <v>17</v>
      </c>
      <c r="G1458" t="s">
        <v>22</v>
      </c>
      <c r="H1458" t="s">
        <v>23</v>
      </c>
      <c r="I1458">
        <v>1553463</v>
      </c>
      <c r="J1458">
        <v>22</v>
      </c>
      <c r="K1458" s="1">
        <v>39.799999999999997</v>
      </c>
      <c r="L1458" s="1">
        <v>105.3</v>
      </c>
      <c r="M1458" s="1">
        <f>All_Data[[#This Row],[EUR Sales Amount]]-All_Data[[#This Row],[EUR Cost Amount]]</f>
        <v>-65.5</v>
      </c>
      <c r="N1458">
        <f>IF(All_Data[[#This Row],[Order Line Quantity]]&lt;0,1,0)</f>
        <v>0</v>
      </c>
      <c r="O1458" s="1" t="str">
        <f>All_Data[[#This Row],[Tier2 Description]]&amp;All_Data[[#This Row],[Order No]]</f>
        <v>CATALOGUES1553463</v>
      </c>
    </row>
    <row r="1459" spans="1:15" x14ac:dyDescent="0.35">
      <c r="A1459">
        <v>202001</v>
      </c>
      <c r="B1459" t="str">
        <f>LEFT(All_Data[[#This Row],[Invoice (Year+Month)]],4)</f>
        <v>2020</v>
      </c>
      <c r="C1459" t="str">
        <f>RIGHT(All_Data[[#This Row],[Invoice (Year+Month)]],2)</f>
        <v>01</v>
      </c>
      <c r="D1459" t="s">
        <v>56</v>
      </c>
      <c r="E1459">
        <v>3014590</v>
      </c>
      <c r="F1459" t="s">
        <v>17</v>
      </c>
      <c r="G1459" t="s">
        <v>22</v>
      </c>
      <c r="H1459" t="s">
        <v>35</v>
      </c>
      <c r="I1459">
        <v>1553251</v>
      </c>
      <c r="J1459">
        <v>3606</v>
      </c>
      <c r="K1459" s="1">
        <v>652.67999999999995</v>
      </c>
      <c r="L1459" s="1">
        <v>36.479999999999997</v>
      </c>
      <c r="M1459" s="1">
        <f>All_Data[[#This Row],[EUR Sales Amount]]-All_Data[[#This Row],[EUR Cost Amount]]</f>
        <v>616.19999999999993</v>
      </c>
      <c r="N1459">
        <f>IF(All_Data[[#This Row],[Order Line Quantity]]&lt;0,1,0)</f>
        <v>0</v>
      </c>
      <c r="O1459" s="1" t="str">
        <f>All_Data[[#This Row],[Tier2 Description]]&amp;All_Data[[#This Row],[Order No]]</f>
        <v>DECORATION CHARGES1553251</v>
      </c>
    </row>
    <row r="1460" spans="1:15" x14ac:dyDescent="0.35">
      <c r="A1460">
        <v>202001</v>
      </c>
      <c r="B1460" t="str">
        <f>LEFT(All_Data[[#This Row],[Invoice (Year+Month)]],4)</f>
        <v>2020</v>
      </c>
      <c r="C1460" t="str">
        <f>RIGHT(All_Data[[#This Row],[Invoice (Year+Month)]],2)</f>
        <v>01</v>
      </c>
      <c r="D1460" t="s">
        <v>56</v>
      </c>
      <c r="E1460">
        <v>3014595</v>
      </c>
      <c r="F1460" t="s">
        <v>17</v>
      </c>
      <c r="G1460" t="s">
        <v>32</v>
      </c>
      <c r="H1460" t="s">
        <v>33</v>
      </c>
      <c r="I1460">
        <v>1553303</v>
      </c>
      <c r="J1460">
        <v>302</v>
      </c>
      <c r="K1460" s="1">
        <v>2141.1799999999998</v>
      </c>
      <c r="L1460" s="1">
        <v>852.48</v>
      </c>
      <c r="M1460" s="1">
        <f>All_Data[[#This Row],[EUR Sales Amount]]-All_Data[[#This Row],[EUR Cost Amount]]</f>
        <v>1288.6999999999998</v>
      </c>
      <c r="N1460">
        <f>IF(All_Data[[#This Row],[Order Line Quantity]]&lt;0,1,0)</f>
        <v>0</v>
      </c>
      <c r="O1460" s="1" t="str">
        <f>All_Data[[#This Row],[Tier2 Description]]&amp;All_Data[[#This Row],[Order No]]</f>
        <v>SPORT BOTTLES1553303</v>
      </c>
    </row>
    <row r="1461" spans="1:15" x14ac:dyDescent="0.35">
      <c r="A1461">
        <v>202001</v>
      </c>
      <c r="B1461" t="str">
        <f>LEFT(All_Data[[#This Row],[Invoice (Year+Month)]],4)</f>
        <v>2020</v>
      </c>
      <c r="C1461" t="str">
        <f>RIGHT(All_Data[[#This Row],[Invoice (Year+Month)]],2)</f>
        <v>01</v>
      </c>
      <c r="D1461" t="s">
        <v>56</v>
      </c>
      <c r="E1461">
        <v>3014597</v>
      </c>
      <c r="F1461" t="s">
        <v>10</v>
      </c>
      <c r="G1461" t="s">
        <v>13</v>
      </c>
      <c r="H1461" t="s">
        <v>15</v>
      </c>
      <c r="I1461">
        <v>1553915</v>
      </c>
      <c r="J1461">
        <v>8</v>
      </c>
      <c r="K1461" s="1">
        <v>91.56</v>
      </c>
      <c r="L1461" s="1">
        <v>24.78</v>
      </c>
      <c r="M1461" s="1">
        <f>All_Data[[#This Row],[EUR Sales Amount]]-All_Data[[#This Row],[EUR Cost Amount]]</f>
        <v>66.78</v>
      </c>
      <c r="N1461">
        <f>IF(All_Data[[#This Row],[Order Line Quantity]]&lt;0,1,0)</f>
        <v>0</v>
      </c>
      <c r="O1461" s="1" t="str">
        <f>All_Data[[#This Row],[Tier2 Description]]&amp;All_Data[[#This Row],[Order No]]</f>
        <v>UMBRELLAS1553915</v>
      </c>
    </row>
    <row r="1462" spans="1:15" x14ac:dyDescent="0.35">
      <c r="A1462">
        <v>202001</v>
      </c>
      <c r="B1462" t="str">
        <f>LEFT(All_Data[[#This Row],[Invoice (Year+Month)]],4)</f>
        <v>2020</v>
      </c>
      <c r="C1462" t="str">
        <f>RIGHT(All_Data[[#This Row],[Invoice (Year+Month)]],2)</f>
        <v>01</v>
      </c>
      <c r="D1462" t="s">
        <v>56</v>
      </c>
      <c r="E1462">
        <v>3014606</v>
      </c>
      <c r="F1462" t="s">
        <v>17</v>
      </c>
      <c r="G1462" t="s">
        <v>11</v>
      </c>
      <c r="H1462" t="s">
        <v>38</v>
      </c>
      <c r="I1462">
        <v>1554130</v>
      </c>
      <c r="J1462">
        <v>60</v>
      </c>
      <c r="K1462" s="1">
        <v>349.2</v>
      </c>
      <c r="L1462" s="1">
        <v>112.42</v>
      </c>
      <c r="M1462" s="1">
        <f>All_Data[[#This Row],[EUR Sales Amount]]-All_Data[[#This Row],[EUR Cost Amount]]</f>
        <v>236.77999999999997</v>
      </c>
      <c r="N1462">
        <f>IF(All_Data[[#This Row],[Order Line Quantity]]&lt;0,1,0)</f>
        <v>0</v>
      </c>
      <c r="O1462" s="1" t="str">
        <f>All_Data[[#This Row],[Tier2 Description]]&amp;All_Data[[#This Row],[Order No]]</f>
        <v>BACKPACKS1554130</v>
      </c>
    </row>
    <row r="1463" spans="1:15" x14ac:dyDescent="0.35">
      <c r="A1463">
        <v>202001</v>
      </c>
      <c r="B1463" t="str">
        <f>LEFT(All_Data[[#This Row],[Invoice (Year+Month)]],4)</f>
        <v>2020</v>
      </c>
      <c r="C1463" t="str">
        <f>RIGHT(All_Data[[#This Row],[Invoice (Year+Month)]],2)</f>
        <v>01</v>
      </c>
      <c r="D1463" t="s">
        <v>56</v>
      </c>
      <c r="E1463">
        <v>3014609</v>
      </c>
      <c r="F1463" t="s">
        <v>10</v>
      </c>
      <c r="G1463" t="s">
        <v>29</v>
      </c>
      <c r="H1463" t="s">
        <v>52</v>
      </c>
      <c r="I1463">
        <v>1554754</v>
      </c>
      <c r="J1463">
        <v>1000</v>
      </c>
      <c r="K1463" s="1">
        <v>190</v>
      </c>
      <c r="L1463" s="1">
        <v>118.9</v>
      </c>
      <c r="M1463" s="1">
        <f>All_Data[[#This Row],[EUR Sales Amount]]-All_Data[[#This Row],[EUR Cost Amount]]</f>
        <v>71.099999999999994</v>
      </c>
      <c r="N1463">
        <f>IF(All_Data[[#This Row],[Order Line Quantity]]&lt;0,1,0)</f>
        <v>0</v>
      </c>
      <c r="O1463" s="1" t="str">
        <f>All_Data[[#This Row],[Tier2 Description]]&amp;All_Data[[#This Row],[Order No]]</f>
        <v>GENERAL TECH1554754</v>
      </c>
    </row>
    <row r="1464" spans="1:15" x14ac:dyDescent="0.35">
      <c r="A1464">
        <v>202001</v>
      </c>
      <c r="B1464" t="str">
        <f>LEFT(All_Data[[#This Row],[Invoice (Year+Month)]],4)</f>
        <v>2020</v>
      </c>
      <c r="C1464" t="str">
        <f>RIGHT(All_Data[[#This Row],[Invoice (Year+Month)]],2)</f>
        <v>01</v>
      </c>
      <c r="D1464" t="s">
        <v>56</v>
      </c>
      <c r="E1464">
        <v>3014609</v>
      </c>
      <c r="F1464" t="s">
        <v>10</v>
      </c>
      <c r="G1464" t="s">
        <v>29</v>
      </c>
      <c r="H1464" t="s">
        <v>31</v>
      </c>
      <c r="I1464">
        <v>1552801</v>
      </c>
      <c r="J1464">
        <v>20</v>
      </c>
      <c r="K1464" s="1">
        <v>57.92</v>
      </c>
      <c r="L1464" s="1">
        <v>27.58</v>
      </c>
      <c r="M1464" s="1">
        <f>All_Data[[#This Row],[EUR Sales Amount]]-All_Data[[#This Row],[EUR Cost Amount]]</f>
        <v>30.340000000000003</v>
      </c>
      <c r="N1464">
        <f>IF(All_Data[[#This Row],[Order Line Quantity]]&lt;0,1,0)</f>
        <v>0</v>
      </c>
      <c r="O1464" s="1" t="str">
        <f>All_Data[[#This Row],[Tier2 Description]]&amp;All_Data[[#This Row],[Order No]]</f>
        <v>POWER1552801</v>
      </c>
    </row>
    <row r="1465" spans="1:15" x14ac:dyDescent="0.35">
      <c r="A1465">
        <v>202001</v>
      </c>
      <c r="B1465" t="str">
        <f>LEFT(All_Data[[#This Row],[Invoice (Year+Month)]],4)</f>
        <v>2020</v>
      </c>
      <c r="C1465" t="str">
        <f>RIGHT(All_Data[[#This Row],[Invoice (Year+Month)]],2)</f>
        <v>01</v>
      </c>
      <c r="D1465" t="s">
        <v>56</v>
      </c>
      <c r="E1465">
        <v>3014611</v>
      </c>
      <c r="F1465" t="s">
        <v>17</v>
      </c>
      <c r="G1465" t="s">
        <v>11</v>
      </c>
      <c r="H1465" t="s">
        <v>38</v>
      </c>
      <c r="I1465">
        <v>1553722</v>
      </c>
      <c r="J1465">
        <v>1000</v>
      </c>
      <c r="K1465" s="1">
        <v>400</v>
      </c>
      <c r="L1465" s="1">
        <v>221.4</v>
      </c>
      <c r="M1465" s="1">
        <f>All_Data[[#This Row],[EUR Sales Amount]]-All_Data[[#This Row],[EUR Cost Amount]]</f>
        <v>178.6</v>
      </c>
      <c r="N1465">
        <f>IF(All_Data[[#This Row],[Order Line Quantity]]&lt;0,1,0)</f>
        <v>0</v>
      </c>
      <c r="O1465" s="1" t="str">
        <f>All_Data[[#This Row],[Tier2 Description]]&amp;All_Data[[#This Row],[Order No]]</f>
        <v>BACKPACKS1553722</v>
      </c>
    </row>
    <row r="1466" spans="1:15" x14ac:dyDescent="0.35">
      <c r="A1466">
        <v>202001</v>
      </c>
      <c r="B1466" t="str">
        <f>LEFT(All_Data[[#This Row],[Invoice (Year+Month)]],4)</f>
        <v>2020</v>
      </c>
      <c r="C1466" t="str">
        <f>RIGHT(All_Data[[#This Row],[Invoice (Year+Month)]],2)</f>
        <v>01</v>
      </c>
      <c r="D1466" t="s">
        <v>56</v>
      </c>
      <c r="E1466">
        <v>3014611</v>
      </c>
      <c r="F1466" t="s">
        <v>17</v>
      </c>
      <c r="G1466" t="s">
        <v>11</v>
      </c>
      <c r="H1466" t="s">
        <v>38</v>
      </c>
      <c r="I1466">
        <v>1554413</v>
      </c>
      <c r="J1466">
        <v>6000</v>
      </c>
      <c r="K1466" s="1">
        <v>2280</v>
      </c>
      <c r="L1466" s="1">
        <v>1328.36</v>
      </c>
      <c r="M1466" s="1">
        <f>All_Data[[#This Row],[EUR Sales Amount]]-All_Data[[#This Row],[EUR Cost Amount]]</f>
        <v>951.6400000000001</v>
      </c>
      <c r="N1466">
        <f>IF(All_Data[[#This Row],[Order Line Quantity]]&lt;0,1,0)</f>
        <v>0</v>
      </c>
      <c r="O1466" s="1" t="str">
        <f>All_Data[[#This Row],[Tier2 Description]]&amp;All_Data[[#This Row],[Order No]]</f>
        <v>BACKPACKS1554413</v>
      </c>
    </row>
    <row r="1467" spans="1:15" x14ac:dyDescent="0.35">
      <c r="A1467">
        <v>202001</v>
      </c>
      <c r="B1467" t="str">
        <f>LEFT(All_Data[[#This Row],[Invoice (Year+Month)]],4)</f>
        <v>2020</v>
      </c>
      <c r="C1467" t="str">
        <f>RIGHT(All_Data[[#This Row],[Invoice (Year+Month)]],2)</f>
        <v>01</v>
      </c>
      <c r="D1467" t="s">
        <v>56</v>
      </c>
      <c r="E1467">
        <v>3014611</v>
      </c>
      <c r="F1467" t="s">
        <v>17</v>
      </c>
      <c r="G1467" t="s">
        <v>11</v>
      </c>
      <c r="H1467" t="s">
        <v>40</v>
      </c>
      <c r="I1467">
        <v>1554208</v>
      </c>
      <c r="J1467">
        <v>240</v>
      </c>
      <c r="K1467" s="1">
        <v>110.4</v>
      </c>
      <c r="L1467" s="1">
        <v>58.72</v>
      </c>
      <c r="M1467" s="1">
        <f>All_Data[[#This Row],[EUR Sales Amount]]-All_Data[[#This Row],[EUR Cost Amount]]</f>
        <v>51.680000000000007</v>
      </c>
      <c r="N1467">
        <f>IF(All_Data[[#This Row],[Order Line Quantity]]&lt;0,1,0)</f>
        <v>0</v>
      </c>
      <c r="O1467" s="1" t="str">
        <f>All_Data[[#This Row],[Tier2 Description]]&amp;All_Data[[#This Row],[Order No]]</f>
        <v>TOTES1554208</v>
      </c>
    </row>
    <row r="1468" spans="1:15" x14ac:dyDescent="0.35">
      <c r="A1468">
        <v>202001</v>
      </c>
      <c r="B1468" t="str">
        <f>LEFT(All_Data[[#This Row],[Invoice (Year+Month)]],4)</f>
        <v>2020</v>
      </c>
      <c r="C1468" t="str">
        <f>RIGHT(All_Data[[#This Row],[Invoice (Year+Month)]],2)</f>
        <v>01</v>
      </c>
      <c r="D1468" t="s">
        <v>56</v>
      </c>
      <c r="E1468">
        <v>3014611</v>
      </c>
      <c r="F1468" t="s">
        <v>17</v>
      </c>
      <c r="G1468" t="s">
        <v>18</v>
      </c>
      <c r="H1468" t="s">
        <v>20</v>
      </c>
      <c r="I1468">
        <v>1552753</v>
      </c>
      <c r="J1468">
        <v>8</v>
      </c>
      <c r="K1468" s="1">
        <v>50.88</v>
      </c>
      <c r="L1468" s="1">
        <v>25.22</v>
      </c>
      <c r="M1468" s="1">
        <f>All_Data[[#This Row],[EUR Sales Amount]]-All_Data[[#This Row],[EUR Cost Amount]]</f>
        <v>25.660000000000004</v>
      </c>
      <c r="N1468">
        <f>IF(All_Data[[#This Row],[Order Line Quantity]]&lt;0,1,0)</f>
        <v>0</v>
      </c>
      <c r="O1468" s="1" t="str">
        <f>All_Data[[#This Row],[Tier2 Description]]&amp;All_Data[[#This Row],[Order No]]</f>
        <v>POLOS1552753</v>
      </c>
    </row>
    <row r="1469" spans="1:15" x14ac:dyDescent="0.35">
      <c r="A1469">
        <v>202001</v>
      </c>
      <c r="B1469" t="str">
        <f>LEFT(All_Data[[#This Row],[Invoice (Year+Month)]],4)</f>
        <v>2020</v>
      </c>
      <c r="C1469" t="str">
        <f>RIGHT(All_Data[[#This Row],[Invoice (Year+Month)]],2)</f>
        <v>01</v>
      </c>
      <c r="D1469" t="s">
        <v>56</v>
      </c>
      <c r="E1469">
        <v>3014611</v>
      </c>
      <c r="F1469" t="s">
        <v>17</v>
      </c>
      <c r="G1469" t="s">
        <v>22</v>
      </c>
      <c r="H1469" t="s">
        <v>35</v>
      </c>
      <c r="I1469">
        <v>1553722</v>
      </c>
      <c r="J1469">
        <v>1002</v>
      </c>
      <c r="K1469" s="1">
        <v>310</v>
      </c>
      <c r="L1469" s="1">
        <v>63.58</v>
      </c>
      <c r="M1469" s="1">
        <f>All_Data[[#This Row],[EUR Sales Amount]]-All_Data[[#This Row],[EUR Cost Amount]]</f>
        <v>246.42000000000002</v>
      </c>
      <c r="N1469">
        <f>IF(All_Data[[#This Row],[Order Line Quantity]]&lt;0,1,0)</f>
        <v>0</v>
      </c>
      <c r="O1469" s="1" t="str">
        <f>All_Data[[#This Row],[Tier2 Description]]&amp;All_Data[[#This Row],[Order No]]</f>
        <v>DECORATION CHARGES1553722</v>
      </c>
    </row>
    <row r="1470" spans="1:15" x14ac:dyDescent="0.35">
      <c r="A1470">
        <v>202001</v>
      </c>
      <c r="B1470" t="str">
        <f>LEFT(All_Data[[#This Row],[Invoice (Year+Month)]],4)</f>
        <v>2020</v>
      </c>
      <c r="C1470" t="str">
        <f>RIGHT(All_Data[[#This Row],[Invoice (Year+Month)]],2)</f>
        <v>01</v>
      </c>
      <c r="D1470" t="s">
        <v>56</v>
      </c>
      <c r="E1470">
        <v>3014611</v>
      </c>
      <c r="F1470" t="s">
        <v>17</v>
      </c>
      <c r="G1470" t="s">
        <v>22</v>
      </c>
      <c r="H1470" t="s">
        <v>35</v>
      </c>
      <c r="I1470">
        <v>1554208</v>
      </c>
      <c r="J1470">
        <v>242</v>
      </c>
      <c r="K1470" s="1">
        <v>444</v>
      </c>
      <c r="L1470" s="1">
        <v>52.72</v>
      </c>
      <c r="M1470" s="1">
        <f>All_Data[[#This Row],[EUR Sales Amount]]-All_Data[[#This Row],[EUR Cost Amount]]</f>
        <v>391.28</v>
      </c>
      <c r="N1470">
        <f>IF(All_Data[[#This Row],[Order Line Quantity]]&lt;0,1,0)</f>
        <v>0</v>
      </c>
      <c r="O1470" s="1" t="str">
        <f>All_Data[[#This Row],[Tier2 Description]]&amp;All_Data[[#This Row],[Order No]]</f>
        <v>DECORATION CHARGES1554208</v>
      </c>
    </row>
    <row r="1471" spans="1:15" x14ac:dyDescent="0.35">
      <c r="A1471">
        <v>202001</v>
      </c>
      <c r="B1471" t="str">
        <f>LEFT(All_Data[[#This Row],[Invoice (Year+Month)]],4)</f>
        <v>2020</v>
      </c>
      <c r="C1471" t="str">
        <f>RIGHT(All_Data[[#This Row],[Invoice (Year+Month)]],2)</f>
        <v>01</v>
      </c>
      <c r="D1471" t="s">
        <v>56</v>
      </c>
      <c r="E1471">
        <v>3014611</v>
      </c>
      <c r="F1471" t="s">
        <v>17</v>
      </c>
      <c r="G1471" t="s">
        <v>22</v>
      </c>
      <c r="H1471" t="s">
        <v>35</v>
      </c>
      <c r="I1471">
        <v>1554413</v>
      </c>
      <c r="J1471">
        <v>6004</v>
      </c>
      <c r="K1471" s="1">
        <v>2180</v>
      </c>
      <c r="L1471" s="1">
        <v>327.16000000000003</v>
      </c>
      <c r="M1471" s="1">
        <f>All_Data[[#This Row],[EUR Sales Amount]]-All_Data[[#This Row],[EUR Cost Amount]]</f>
        <v>1852.84</v>
      </c>
      <c r="N1471">
        <f>IF(All_Data[[#This Row],[Order Line Quantity]]&lt;0,1,0)</f>
        <v>0</v>
      </c>
      <c r="O1471" s="1" t="str">
        <f>All_Data[[#This Row],[Tier2 Description]]&amp;All_Data[[#This Row],[Order No]]</f>
        <v>DECORATION CHARGES1554413</v>
      </c>
    </row>
    <row r="1472" spans="1:15" x14ac:dyDescent="0.35">
      <c r="A1472">
        <v>202001</v>
      </c>
      <c r="B1472" t="str">
        <f>LEFT(All_Data[[#This Row],[Invoice (Year+Month)]],4)</f>
        <v>2020</v>
      </c>
      <c r="C1472" t="str">
        <f>RIGHT(All_Data[[#This Row],[Invoice (Year+Month)]],2)</f>
        <v>01</v>
      </c>
      <c r="D1472" t="s">
        <v>56</v>
      </c>
      <c r="E1472">
        <v>3014616</v>
      </c>
      <c r="F1472" t="s">
        <v>17</v>
      </c>
      <c r="G1472" t="s">
        <v>11</v>
      </c>
      <c r="H1472" t="s">
        <v>39</v>
      </c>
      <c r="I1472">
        <v>1552869</v>
      </c>
      <c r="J1472">
        <v>2</v>
      </c>
      <c r="K1472" s="1">
        <v>2.08</v>
      </c>
      <c r="L1472" s="1">
        <v>1.04</v>
      </c>
      <c r="M1472" s="1">
        <f>All_Data[[#This Row],[EUR Sales Amount]]-All_Data[[#This Row],[EUR Cost Amount]]</f>
        <v>1.04</v>
      </c>
      <c r="N1472">
        <f>IF(All_Data[[#This Row],[Order Line Quantity]]&lt;0,1,0)</f>
        <v>0</v>
      </c>
      <c r="O1472" s="1" t="str">
        <f>All_Data[[#This Row],[Tier2 Description]]&amp;All_Data[[#This Row],[Order No]]</f>
        <v>COOLERS1552869</v>
      </c>
    </row>
    <row r="1473" spans="1:15" x14ac:dyDescent="0.35">
      <c r="A1473">
        <v>202001</v>
      </c>
      <c r="B1473" t="str">
        <f>LEFT(All_Data[[#This Row],[Invoice (Year+Month)]],4)</f>
        <v>2020</v>
      </c>
      <c r="C1473" t="str">
        <f>RIGHT(All_Data[[#This Row],[Invoice (Year+Month)]],2)</f>
        <v>01</v>
      </c>
      <c r="D1473" t="s">
        <v>56</v>
      </c>
      <c r="E1473">
        <v>3014616</v>
      </c>
      <c r="F1473" t="s">
        <v>17</v>
      </c>
      <c r="G1473" t="s">
        <v>11</v>
      </c>
      <c r="H1473" t="s">
        <v>40</v>
      </c>
      <c r="I1473">
        <v>1552183</v>
      </c>
      <c r="J1473">
        <v>50</v>
      </c>
      <c r="K1473" s="1">
        <v>29.5</v>
      </c>
      <c r="L1473" s="1">
        <v>17.98</v>
      </c>
      <c r="M1473" s="1">
        <f>All_Data[[#This Row],[EUR Sales Amount]]-All_Data[[#This Row],[EUR Cost Amount]]</f>
        <v>11.52</v>
      </c>
      <c r="N1473">
        <f>IF(All_Data[[#This Row],[Order Line Quantity]]&lt;0,1,0)</f>
        <v>0</v>
      </c>
      <c r="O1473" s="1" t="str">
        <f>All_Data[[#This Row],[Tier2 Description]]&amp;All_Data[[#This Row],[Order No]]</f>
        <v>TOTES1552183</v>
      </c>
    </row>
    <row r="1474" spans="1:15" x14ac:dyDescent="0.35">
      <c r="A1474">
        <v>202001</v>
      </c>
      <c r="B1474" t="str">
        <f>LEFT(All_Data[[#This Row],[Invoice (Year+Month)]],4)</f>
        <v>2020</v>
      </c>
      <c r="C1474" t="str">
        <f>RIGHT(All_Data[[#This Row],[Invoice (Year+Month)]],2)</f>
        <v>01</v>
      </c>
      <c r="D1474" t="s">
        <v>56</v>
      </c>
      <c r="E1474">
        <v>3014616</v>
      </c>
      <c r="F1474" t="s">
        <v>17</v>
      </c>
      <c r="G1474" t="s">
        <v>11</v>
      </c>
      <c r="H1474" t="s">
        <v>40</v>
      </c>
      <c r="I1474">
        <v>1554469</v>
      </c>
      <c r="J1474">
        <v>400</v>
      </c>
      <c r="K1474" s="1">
        <v>206</v>
      </c>
      <c r="L1474" s="1">
        <v>117.8</v>
      </c>
      <c r="M1474" s="1">
        <f>All_Data[[#This Row],[EUR Sales Amount]]-All_Data[[#This Row],[EUR Cost Amount]]</f>
        <v>88.2</v>
      </c>
      <c r="N1474">
        <f>IF(All_Data[[#This Row],[Order Line Quantity]]&lt;0,1,0)</f>
        <v>0</v>
      </c>
      <c r="O1474" s="1" t="str">
        <f>All_Data[[#This Row],[Tier2 Description]]&amp;All_Data[[#This Row],[Order No]]</f>
        <v>TOTES1554469</v>
      </c>
    </row>
    <row r="1475" spans="1:15" x14ac:dyDescent="0.35">
      <c r="A1475">
        <v>202001</v>
      </c>
      <c r="B1475" t="str">
        <f>LEFT(All_Data[[#This Row],[Invoice (Year+Month)]],4)</f>
        <v>2020</v>
      </c>
      <c r="C1475" t="str">
        <f>RIGHT(All_Data[[#This Row],[Invoice (Year+Month)]],2)</f>
        <v>01</v>
      </c>
      <c r="D1475" t="s">
        <v>56</v>
      </c>
      <c r="E1475">
        <v>3014616</v>
      </c>
      <c r="F1475" t="s">
        <v>17</v>
      </c>
      <c r="G1475" t="s">
        <v>48</v>
      </c>
      <c r="H1475" t="s">
        <v>48</v>
      </c>
      <c r="I1475">
        <v>1552869</v>
      </c>
      <c r="J1475">
        <v>32</v>
      </c>
      <c r="K1475" s="1">
        <v>64.319999999999993</v>
      </c>
      <c r="L1475" s="1">
        <v>31.34</v>
      </c>
      <c r="M1475" s="1">
        <f>All_Data[[#This Row],[EUR Sales Amount]]-All_Data[[#This Row],[EUR Cost Amount]]</f>
        <v>32.97999999999999</v>
      </c>
      <c r="N1475">
        <f>IF(All_Data[[#This Row],[Order Line Quantity]]&lt;0,1,0)</f>
        <v>0</v>
      </c>
      <c r="O1475" s="1" t="str">
        <f>All_Data[[#This Row],[Tier2 Description]]&amp;All_Data[[#This Row],[Order No]]</f>
        <v>HEADWEAR1552869</v>
      </c>
    </row>
    <row r="1476" spans="1:15" x14ac:dyDescent="0.35">
      <c r="A1476">
        <v>202001</v>
      </c>
      <c r="B1476" t="str">
        <f>LEFT(All_Data[[#This Row],[Invoice (Year+Month)]],4)</f>
        <v>2020</v>
      </c>
      <c r="C1476" t="str">
        <f>RIGHT(All_Data[[#This Row],[Invoice (Year+Month)]],2)</f>
        <v>01</v>
      </c>
      <c r="D1476" t="s">
        <v>56</v>
      </c>
      <c r="E1476">
        <v>3014616</v>
      </c>
      <c r="F1476" t="s">
        <v>17</v>
      </c>
      <c r="G1476" t="s">
        <v>13</v>
      </c>
      <c r="H1476" t="s">
        <v>34</v>
      </c>
      <c r="I1476">
        <v>1552678</v>
      </c>
      <c r="J1476">
        <v>200</v>
      </c>
      <c r="K1476" s="1">
        <v>224</v>
      </c>
      <c r="L1476" s="1">
        <v>98.9</v>
      </c>
      <c r="M1476" s="1">
        <f>All_Data[[#This Row],[EUR Sales Amount]]-All_Data[[#This Row],[EUR Cost Amount]]</f>
        <v>125.1</v>
      </c>
      <c r="N1476">
        <f>IF(All_Data[[#This Row],[Order Line Quantity]]&lt;0,1,0)</f>
        <v>0</v>
      </c>
      <c r="O1476" s="1" t="str">
        <f>All_Data[[#This Row],[Tier2 Description]]&amp;All_Data[[#This Row],[Order No]]</f>
        <v>STATIONERY1552678</v>
      </c>
    </row>
    <row r="1477" spans="1:15" x14ac:dyDescent="0.35">
      <c r="A1477">
        <v>202001</v>
      </c>
      <c r="B1477" t="str">
        <f>LEFT(All_Data[[#This Row],[Invoice (Year+Month)]],4)</f>
        <v>2020</v>
      </c>
      <c r="C1477" t="str">
        <f>RIGHT(All_Data[[#This Row],[Invoice (Year+Month)]],2)</f>
        <v>01</v>
      </c>
      <c r="D1477" t="s">
        <v>56</v>
      </c>
      <c r="E1477">
        <v>3014616</v>
      </c>
      <c r="F1477" t="s">
        <v>17</v>
      </c>
      <c r="G1477" t="s">
        <v>26</v>
      </c>
      <c r="H1477" t="s">
        <v>50</v>
      </c>
      <c r="I1477">
        <v>1552869</v>
      </c>
      <c r="J1477">
        <v>2</v>
      </c>
      <c r="K1477" s="1">
        <v>2.58</v>
      </c>
      <c r="L1477" s="1">
        <v>1.66</v>
      </c>
      <c r="M1477" s="1">
        <f>All_Data[[#This Row],[EUR Sales Amount]]-All_Data[[#This Row],[EUR Cost Amount]]</f>
        <v>0.92000000000000015</v>
      </c>
      <c r="N1477">
        <f>IF(All_Data[[#This Row],[Order Line Quantity]]&lt;0,1,0)</f>
        <v>0</v>
      </c>
      <c r="O1477" s="1" t="str">
        <f>All_Data[[#This Row],[Tier2 Description]]&amp;All_Data[[#This Row],[Order No]]</f>
        <v>OUTDOOR &amp; LEISURE1552869</v>
      </c>
    </row>
    <row r="1478" spans="1:15" x14ac:dyDescent="0.35">
      <c r="A1478">
        <v>202001</v>
      </c>
      <c r="B1478" t="str">
        <f>LEFT(All_Data[[#This Row],[Invoice (Year+Month)]],4)</f>
        <v>2020</v>
      </c>
      <c r="C1478" t="str">
        <f>RIGHT(All_Data[[#This Row],[Invoice (Year+Month)]],2)</f>
        <v>01</v>
      </c>
      <c r="D1478" t="s">
        <v>56</v>
      </c>
      <c r="E1478">
        <v>3014616</v>
      </c>
      <c r="F1478" t="s">
        <v>17</v>
      </c>
      <c r="G1478" t="s">
        <v>26</v>
      </c>
      <c r="H1478" t="s">
        <v>43</v>
      </c>
      <c r="I1478">
        <v>1552869</v>
      </c>
      <c r="J1478">
        <v>2</v>
      </c>
      <c r="K1478" s="1">
        <v>0.88</v>
      </c>
      <c r="L1478" s="1">
        <v>0.52</v>
      </c>
      <c r="M1478" s="1">
        <f>All_Data[[#This Row],[EUR Sales Amount]]-All_Data[[#This Row],[EUR Cost Amount]]</f>
        <v>0.36</v>
      </c>
      <c r="N1478">
        <f>IF(All_Data[[#This Row],[Order Line Quantity]]&lt;0,1,0)</f>
        <v>0</v>
      </c>
      <c r="O1478" s="1" t="str">
        <f>All_Data[[#This Row],[Tier2 Description]]&amp;All_Data[[#This Row],[Order No]]</f>
        <v>SAFETY AUTO &amp; TOOLS1552869</v>
      </c>
    </row>
    <row r="1479" spans="1:15" x14ac:dyDescent="0.35">
      <c r="A1479">
        <v>202001</v>
      </c>
      <c r="B1479" t="str">
        <f>LEFT(All_Data[[#This Row],[Invoice (Year+Month)]],4)</f>
        <v>2020</v>
      </c>
      <c r="C1479" t="str">
        <f>RIGHT(All_Data[[#This Row],[Invoice (Year+Month)]],2)</f>
        <v>01</v>
      </c>
      <c r="D1479" t="s">
        <v>56</v>
      </c>
      <c r="E1479">
        <v>3014616</v>
      </c>
      <c r="F1479" t="s">
        <v>17</v>
      </c>
      <c r="G1479" t="s">
        <v>18</v>
      </c>
      <c r="H1479" t="s">
        <v>20</v>
      </c>
      <c r="I1479">
        <v>1552869</v>
      </c>
      <c r="J1479">
        <v>2</v>
      </c>
      <c r="K1479" s="1">
        <v>11.08</v>
      </c>
      <c r="L1479" s="1">
        <v>6.14</v>
      </c>
      <c r="M1479" s="1">
        <f>All_Data[[#This Row],[EUR Sales Amount]]-All_Data[[#This Row],[EUR Cost Amount]]</f>
        <v>4.9400000000000004</v>
      </c>
      <c r="N1479">
        <f>IF(All_Data[[#This Row],[Order Line Quantity]]&lt;0,1,0)</f>
        <v>0</v>
      </c>
      <c r="O1479" s="1" t="str">
        <f>All_Data[[#This Row],[Tier2 Description]]&amp;All_Data[[#This Row],[Order No]]</f>
        <v>POLOS1552869</v>
      </c>
    </row>
    <row r="1480" spans="1:15" x14ac:dyDescent="0.35">
      <c r="A1480">
        <v>202001</v>
      </c>
      <c r="B1480" t="str">
        <f>LEFT(All_Data[[#This Row],[Invoice (Year+Month)]],4)</f>
        <v>2020</v>
      </c>
      <c r="C1480" t="str">
        <f>RIGHT(All_Data[[#This Row],[Invoice (Year+Month)]],2)</f>
        <v>01</v>
      </c>
      <c r="D1480" t="s">
        <v>56</v>
      </c>
      <c r="E1480">
        <v>3014616</v>
      </c>
      <c r="F1480" t="s">
        <v>17</v>
      </c>
      <c r="G1480" t="s">
        <v>22</v>
      </c>
      <c r="H1480" t="s">
        <v>35</v>
      </c>
      <c r="I1480">
        <v>1552183</v>
      </c>
      <c r="J1480">
        <v>52</v>
      </c>
      <c r="K1480" s="1">
        <v>57</v>
      </c>
      <c r="L1480" s="1">
        <v>16.079999999999998</v>
      </c>
      <c r="M1480" s="1">
        <f>All_Data[[#This Row],[EUR Sales Amount]]-All_Data[[#This Row],[EUR Cost Amount]]</f>
        <v>40.92</v>
      </c>
      <c r="N1480">
        <f>IF(All_Data[[#This Row],[Order Line Quantity]]&lt;0,1,0)</f>
        <v>0</v>
      </c>
      <c r="O1480" s="1" t="str">
        <f>All_Data[[#This Row],[Tier2 Description]]&amp;All_Data[[#This Row],[Order No]]</f>
        <v>DECORATION CHARGES1552183</v>
      </c>
    </row>
    <row r="1481" spans="1:15" x14ac:dyDescent="0.35">
      <c r="A1481">
        <v>202001</v>
      </c>
      <c r="B1481" t="str">
        <f>LEFT(All_Data[[#This Row],[Invoice (Year+Month)]],4)</f>
        <v>2020</v>
      </c>
      <c r="C1481" t="str">
        <f>RIGHT(All_Data[[#This Row],[Invoice (Year+Month)]],2)</f>
        <v>01</v>
      </c>
      <c r="D1481" t="s">
        <v>56</v>
      </c>
      <c r="E1481">
        <v>3014616</v>
      </c>
      <c r="F1481" t="s">
        <v>17</v>
      </c>
      <c r="G1481" t="s">
        <v>22</v>
      </c>
      <c r="H1481" t="s">
        <v>35</v>
      </c>
      <c r="I1481">
        <v>1552678</v>
      </c>
      <c r="J1481">
        <v>202</v>
      </c>
      <c r="K1481" s="1">
        <v>82</v>
      </c>
      <c r="L1481" s="1">
        <v>19.88</v>
      </c>
      <c r="M1481" s="1">
        <f>All_Data[[#This Row],[EUR Sales Amount]]-All_Data[[#This Row],[EUR Cost Amount]]</f>
        <v>62.120000000000005</v>
      </c>
      <c r="N1481">
        <f>IF(All_Data[[#This Row],[Order Line Quantity]]&lt;0,1,0)</f>
        <v>0</v>
      </c>
      <c r="O1481" s="1" t="str">
        <f>All_Data[[#This Row],[Tier2 Description]]&amp;All_Data[[#This Row],[Order No]]</f>
        <v>DECORATION CHARGES1552678</v>
      </c>
    </row>
    <row r="1482" spans="1:15" x14ac:dyDescent="0.35">
      <c r="A1482">
        <v>202001</v>
      </c>
      <c r="B1482" t="str">
        <f>LEFT(All_Data[[#This Row],[Invoice (Year+Month)]],4)</f>
        <v>2020</v>
      </c>
      <c r="C1482" t="str">
        <f>RIGHT(All_Data[[#This Row],[Invoice (Year+Month)]],2)</f>
        <v>01</v>
      </c>
      <c r="D1482" t="s">
        <v>56</v>
      </c>
      <c r="E1482">
        <v>3014616</v>
      </c>
      <c r="F1482" t="s">
        <v>17</v>
      </c>
      <c r="G1482" t="s">
        <v>22</v>
      </c>
      <c r="H1482" t="s">
        <v>35</v>
      </c>
      <c r="I1482">
        <v>1554469</v>
      </c>
      <c r="J1482">
        <v>406</v>
      </c>
      <c r="K1482" s="1">
        <v>296</v>
      </c>
      <c r="L1482" s="1">
        <v>62.16</v>
      </c>
      <c r="M1482" s="1">
        <f>All_Data[[#This Row],[EUR Sales Amount]]-All_Data[[#This Row],[EUR Cost Amount]]</f>
        <v>233.84</v>
      </c>
      <c r="N1482">
        <f>IF(All_Data[[#This Row],[Order Line Quantity]]&lt;0,1,0)</f>
        <v>0</v>
      </c>
      <c r="O1482" s="1" t="str">
        <f>All_Data[[#This Row],[Tier2 Description]]&amp;All_Data[[#This Row],[Order No]]</f>
        <v>DECORATION CHARGES1554469</v>
      </c>
    </row>
    <row r="1483" spans="1:15" x14ac:dyDescent="0.35">
      <c r="A1483">
        <v>202001</v>
      </c>
      <c r="B1483" t="str">
        <f>LEFT(All_Data[[#This Row],[Invoice (Year+Month)]],4)</f>
        <v>2020</v>
      </c>
      <c r="C1483" t="str">
        <f>RIGHT(All_Data[[#This Row],[Invoice (Year+Month)]],2)</f>
        <v>01</v>
      </c>
      <c r="D1483" t="s">
        <v>56</v>
      </c>
      <c r="E1483">
        <v>3014620</v>
      </c>
      <c r="F1483" t="s">
        <v>10</v>
      </c>
      <c r="G1483" t="s">
        <v>32</v>
      </c>
      <c r="H1483" t="s">
        <v>55</v>
      </c>
      <c r="I1483">
        <v>1554252</v>
      </c>
      <c r="J1483">
        <v>4</v>
      </c>
      <c r="K1483" s="1">
        <v>6.72</v>
      </c>
      <c r="L1483" s="1">
        <v>2.82</v>
      </c>
      <c r="M1483" s="1">
        <f>All_Data[[#This Row],[EUR Sales Amount]]-All_Data[[#This Row],[EUR Cost Amount]]</f>
        <v>3.9</v>
      </c>
      <c r="N1483">
        <f>IF(All_Data[[#This Row],[Order Line Quantity]]&lt;0,1,0)</f>
        <v>0</v>
      </c>
      <c r="O1483" s="1" t="str">
        <f>All_Data[[#This Row],[Tier2 Description]]&amp;All_Data[[#This Row],[Order No]]</f>
        <v>SPECIALTIES &amp; PACKAGING1554252</v>
      </c>
    </row>
    <row r="1484" spans="1:15" x14ac:dyDescent="0.35">
      <c r="A1484">
        <v>202001</v>
      </c>
      <c r="B1484" t="str">
        <f>LEFT(All_Data[[#This Row],[Invoice (Year+Month)]],4)</f>
        <v>2020</v>
      </c>
      <c r="C1484" t="str">
        <f>RIGHT(All_Data[[#This Row],[Invoice (Year+Month)]],2)</f>
        <v>01</v>
      </c>
      <c r="D1484" t="s">
        <v>56</v>
      </c>
      <c r="E1484">
        <v>3014620</v>
      </c>
      <c r="F1484" t="s">
        <v>10</v>
      </c>
      <c r="G1484" t="s">
        <v>13</v>
      </c>
      <c r="H1484" t="s">
        <v>15</v>
      </c>
      <c r="I1484">
        <v>1554252</v>
      </c>
      <c r="J1484">
        <v>8</v>
      </c>
      <c r="K1484" s="1">
        <v>19.8</v>
      </c>
      <c r="L1484" s="1">
        <v>11.62</v>
      </c>
      <c r="M1484" s="1">
        <f>All_Data[[#This Row],[EUR Sales Amount]]-All_Data[[#This Row],[EUR Cost Amount]]</f>
        <v>8.1800000000000015</v>
      </c>
      <c r="N1484">
        <f>IF(All_Data[[#This Row],[Order Line Quantity]]&lt;0,1,0)</f>
        <v>0</v>
      </c>
      <c r="O1484" s="1" t="str">
        <f>All_Data[[#This Row],[Tier2 Description]]&amp;All_Data[[#This Row],[Order No]]</f>
        <v>UMBRELLAS1554252</v>
      </c>
    </row>
    <row r="1485" spans="1:15" x14ac:dyDescent="0.35">
      <c r="A1485">
        <v>202001</v>
      </c>
      <c r="B1485" t="str">
        <f>LEFT(All_Data[[#This Row],[Invoice (Year+Month)]],4)</f>
        <v>2020</v>
      </c>
      <c r="C1485" t="str">
        <f>RIGHT(All_Data[[#This Row],[Invoice (Year+Month)]],2)</f>
        <v>01</v>
      </c>
      <c r="D1485" t="s">
        <v>56</v>
      </c>
      <c r="E1485">
        <v>3014620</v>
      </c>
      <c r="F1485" t="s">
        <v>10</v>
      </c>
      <c r="G1485" t="s">
        <v>18</v>
      </c>
      <c r="H1485" t="s">
        <v>20</v>
      </c>
      <c r="I1485">
        <v>1554252</v>
      </c>
      <c r="J1485">
        <v>6</v>
      </c>
      <c r="K1485" s="1">
        <v>50.94</v>
      </c>
      <c r="L1485" s="1">
        <v>21.8</v>
      </c>
      <c r="M1485" s="1">
        <f>All_Data[[#This Row],[EUR Sales Amount]]-All_Data[[#This Row],[EUR Cost Amount]]</f>
        <v>29.139999999999997</v>
      </c>
      <c r="N1485">
        <f>IF(All_Data[[#This Row],[Order Line Quantity]]&lt;0,1,0)</f>
        <v>0</v>
      </c>
      <c r="O1485" s="1" t="str">
        <f>All_Data[[#This Row],[Tier2 Description]]&amp;All_Data[[#This Row],[Order No]]</f>
        <v>POLOS1554252</v>
      </c>
    </row>
    <row r="1486" spans="1:15" x14ac:dyDescent="0.35">
      <c r="A1486">
        <v>202001</v>
      </c>
      <c r="B1486" t="str">
        <f>LEFT(All_Data[[#This Row],[Invoice (Year+Month)]],4)</f>
        <v>2020</v>
      </c>
      <c r="C1486" t="str">
        <f>RIGHT(All_Data[[#This Row],[Invoice (Year+Month)]],2)</f>
        <v>01</v>
      </c>
      <c r="D1486" t="s">
        <v>56</v>
      </c>
      <c r="E1486">
        <v>3014620</v>
      </c>
      <c r="F1486" t="s">
        <v>10</v>
      </c>
      <c r="G1486" t="s">
        <v>29</v>
      </c>
      <c r="H1486" t="s">
        <v>52</v>
      </c>
      <c r="I1486">
        <v>1554252</v>
      </c>
      <c r="J1486">
        <v>2</v>
      </c>
      <c r="K1486" s="1">
        <v>0.82</v>
      </c>
      <c r="L1486" s="1">
        <v>0.3</v>
      </c>
      <c r="M1486" s="1">
        <f>All_Data[[#This Row],[EUR Sales Amount]]-All_Data[[#This Row],[EUR Cost Amount]]</f>
        <v>0.52</v>
      </c>
      <c r="N1486">
        <f>IF(All_Data[[#This Row],[Order Line Quantity]]&lt;0,1,0)</f>
        <v>0</v>
      </c>
      <c r="O1486" s="1" t="str">
        <f>All_Data[[#This Row],[Tier2 Description]]&amp;All_Data[[#This Row],[Order No]]</f>
        <v>GENERAL TECH1554252</v>
      </c>
    </row>
    <row r="1487" spans="1:15" x14ac:dyDescent="0.35">
      <c r="A1487">
        <v>202001</v>
      </c>
      <c r="B1487" t="str">
        <f>LEFT(All_Data[[#This Row],[Invoice (Year+Month)]],4)</f>
        <v>2020</v>
      </c>
      <c r="C1487" t="str">
        <f>RIGHT(All_Data[[#This Row],[Invoice (Year+Month)]],2)</f>
        <v>01</v>
      </c>
      <c r="D1487" t="s">
        <v>56</v>
      </c>
      <c r="E1487">
        <v>3014622</v>
      </c>
      <c r="F1487" t="s">
        <v>17</v>
      </c>
      <c r="G1487" t="s">
        <v>13</v>
      </c>
      <c r="H1487" t="s">
        <v>37</v>
      </c>
      <c r="I1487">
        <v>1551786</v>
      </c>
      <c r="J1487">
        <v>2000</v>
      </c>
      <c r="K1487" s="1">
        <v>400</v>
      </c>
      <c r="L1487" s="1">
        <v>300</v>
      </c>
      <c r="M1487" s="1">
        <f>All_Data[[#This Row],[EUR Sales Amount]]-All_Data[[#This Row],[EUR Cost Amount]]</f>
        <v>100</v>
      </c>
      <c r="N1487">
        <f>IF(All_Data[[#This Row],[Order Line Quantity]]&lt;0,1,0)</f>
        <v>0</v>
      </c>
      <c r="O1487" s="1" t="str">
        <f>All_Data[[#This Row],[Tier2 Description]]&amp;All_Data[[#This Row],[Order No]]</f>
        <v>GENERAL1551786</v>
      </c>
    </row>
    <row r="1488" spans="1:15" x14ac:dyDescent="0.35">
      <c r="A1488">
        <v>202001</v>
      </c>
      <c r="B1488" t="str">
        <f>LEFT(All_Data[[#This Row],[Invoice (Year+Month)]],4)</f>
        <v>2020</v>
      </c>
      <c r="C1488" t="str">
        <f>RIGHT(All_Data[[#This Row],[Invoice (Year+Month)]],2)</f>
        <v>01</v>
      </c>
      <c r="D1488" t="s">
        <v>56</v>
      </c>
      <c r="E1488">
        <v>3014625</v>
      </c>
      <c r="F1488" t="s">
        <v>17</v>
      </c>
      <c r="G1488" t="s">
        <v>18</v>
      </c>
      <c r="H1488" t="s">
        <v>20</v>
      </c>
      <c r="I1488">
        <v>1554954</v>
      </c>
      <c r="J1488">
        <v>54</v>
      </c>
      <c r="K1488" s="1">
        <v>283.5</v>
      </c>
      <c r="L1488" s="1">
        <v>150.63999999999999</v>
      </c>
      <c r="M1488" s="1">
        <f>All_Data[[#This Row],[EUR Sales Amount]]-All_Data[[#This Row],[EUR Cost Amount]]</f>
        <v>132.86000000000001</v>
      </c>
      <c r="N1488">
        <f>IF(All_Data[[#This Row],[Order Line Quantity]]&lt;0,1,0)</f>
        <v>0</v>
      </c>
      <c r="O1488" s="1" t="str">
        <f>All_Data[[#This Row],[Tier2 Description]]&amp;All_Data[[#This Row],[Order No]]</f>
        <v>POLOS1554954</v>
      </c>
    </row>
    <row r="1489" spans="1:15" x14ac:dyDescent="0.35">
      <c r="A1489">
        <v>202001</v>
      </c>
      <c r="B1489" t="str">
        <f>LEFT(All_Data[[#This Row],[Invoice (Year+Month)]],4)</f>
        <v>2020</v>
      </c>
      <c r="C1489" t="str">
        <f>RIGHT(All_Data[[#This Row],[Invoice (Year+Month)]],2)</f>
        <v>01</v>
      </c>
      <c r="D1489" t="s">
        <v>56</v>
      </c>
      <c r="E1489">
        <v>3014630</v>
      </c>
      <c r="F1489" t="s">
        <v>10</v>
      </c>
      <c r="G1489" t="s">
        <v>22</v>
      </c>
      <c r="H1489" t="s">
        <v>23</v>
      </c>
      <c r="I1489">
        <v>1555032</v>
      </c>
      <c r="J1489">
        <v>40</v>
      </c>
      <c r="K1489" s="1">
        <v>79.599999999999994</v>
      </c>
      <c r="L1489" s="1">
        <v>181.2</v>
      </c>
      <c r="M1489" s="1">
        <f>All_Data[[#This Row],[EUR Sales Amount]]-All_Data[[#This Row],[EUR Cost Amount]]</f>
        <v>-101.6</v>
      </c>
      <c r="N1489">
        <f>IF(All_Data[[#This Row],[Order Line Quantity]]&lt;0,1,0)</f>
        <v>0</v>
      </c>
      <c r="O1489" s="1" t="str">
        <f>All_Data[[#This Row],[Tier2 Description]]&amp;All_Data[[#This Row],[Order No]]</f>
        <v>CATALOGUES1555032</v>
      </c>
    </row>
    <row r="1490" spans="1:15" x14ac:dyDescent="0.35">
      <c r="A1490">
        <v>202001</v>
      </c>
      <c r="B1490" t="str">
        <f>LEFT(All_Data[[#This Row],[Invoice (Year+Month)]],4)</f>
        <v>2020</v>
      </c>
      <c r="C1490" t="str">
        <f>RIGHT(All_Data[[#This Row],[Invoice (Year+Month)]],2)</f>
        <v>01</v>
      </c>
      <c r="D1490" t="s">
        <v>56</v>
      </c>
      <c r="E1490">
        <v>3014632</v>
      </c>
      <c r="F1490" t="s">
        <v>17</v>
      </c>
      <c r="G1490" t="s">
        <v>13</v>
      </c>
      <c r="H1490" t="s">
        <v>34</v>
      </c>
      <c r="I1490">
        <v>1553004</v>
      </c>
      <c r="J1490">
        <v>200</v>
      </c>
      <c r="K1490" s="1">
        <v>640</v>
      </c>
      <c r="L1490" s="1">
        <v>242.2</v>
      </c>
      <c r="M1490" s="1">
        <f>All_Data[[#This Row],[EUR Sales Amount]]-All_Data[[#This Row],[EUR Cost Amount]]</f>
        <v>397.8</v>
      </c>
      <c r="N1490">
        <f>IF(All_Data[[#This Row],[Order Line Quantity]]&lt;0,1,0)</f>
        <v>0</v>
      </c>
      <c r="O1490" s="1" t="str">
        <f>All_Data[[#This Row],[Tier2 Description]]&amp;All_Data[[#This Row],[Order No]]</f>
        <v>STATIONERY1553004</v>
      </c>
    </row>
    <row r="1491" spans="1:15" x14ac:dyDescent="0.35">
      <c r="A1491">
        <v>202001</v>
      </c>
      <c r="B1491" t="str">
        <f>LEFT(All_Data[[#This Row],[Invoice (Year+Month)]],4)</f>
        <v>2020</v>
      </c>
      <c r="C1491" t="str">
        <f>RIGHT(All_Data[[#This Row],[Invoice (Year+Month)]],2)</f>
        <v>01</v>
      </c>
      <c r="D1491" t="s">
        <v>56</v>
      </c>
      <c r="E1491">
        <v>3014632</v>
      </c>
      <c r="F1491" t="s">
        <v>17</v>
      </c>
      <c r="G1491" t="s">
        <v>22</v>
      </c>
      <c r="H1491" t="s">
        <v>23</v>
      </c>
      <c r="I1491">
        <v>1554983</v>
      </c>
      <c r="J1491">
        <v>400</v>
      </c>
      <c r="K1491" s="1">
        <v>796</v>
      </c>
      <c r="L1491" s="1">
        <v>1812</v>
      </c>
      <c r="M1491" s="1">
        <f>All_Data[[#This Row],[EUR Sales Amount]]-All_Data[[#This Row],[EUR Cost Amount]]</f>
        <v>-1016</v>
      </c>
      <c r="N1491">
        <f>IF(All_Data[[#This Row],[Order Line Quantity]]&lt;0,1,0)</f>
        <v>0</v>
      </c>
      <c r="O1491" s="1" t="str">
        <f>All_Data[[#This Row],[Tier2 Description]]&amp;All_Data[[#This Row],[Order No]]</f>
        <v>CATALOGUES1554983</v>
      </c>
    </row>
    <row r="1492" spans="1:15" x14ac:dyDescent="0.35">
      <c r="A1492">
        <v>202001</v>
      </c>
      <c r="B1492" t="str">
        <f>LEFT(All_Data[[#This Row],[Invoice (Year+Month)]],4)</f>
        <v>2020</v>
      </c>
      <c r="C1492" t="str">
        <f>RIGHT(All_Data[[#This Row],[Invoice (Year+Month)]],2)</f>
        <v>01</v>
      </c>
      <c r="D1492" t="s">
        <v>56</v>
      </c>
      <c r="E1492">
        <v>3014632</v>
      </c>
      <c r="F1492" t="s">
        <v>17</v>
      </c>
      <c r="G1492" t="s">
        <v>22</v>
      </c>
      <c r="H1492" t="s">
        <v>35</v>
      </c>
      <c r="I1492">
        <v>1553004</v>
      </c>
      <c r="J1492">
        <v>204</v>
      </c>
      <c r="K1492" s="1">
        <v>154</v>
      </c>
      <c r="L1492" s="1">
        <v>37.76</v>
      </c>
      <c r="M1492" s="1">
        <f>All_Data[[#This Row],[EUR Sales Amount]]-All_Data[[#This Row],[EUR Cost Amount]]</f>
        <v>116.24000000000001</v>
      </c>
      <c r="N1492">
        <f>IF(All_Data[[#This Row],[Order Line Quantity]]&lt;0,1,0)</f>
        <v>0</v>
      </c>
      <c r="O1492" s="1" t="str">
        <f>All_Data[[#This Row],[Tier2 Description]]&amp;All_Data[[#This Row],[Order No]]</f>
        <v>DECORATION CHARGES1553004</v>
      </c>
    </row>
    <row r="1493" spans="1:15" x14ac:dyDescent="0.35">
      <c r="A1493">
        <v>202001</v>
      </c>
      <c r="B1493" t="str">
        <f>LEFT(All_Data[[#This Row],[Invoice (Year+Month)]],4)</f>
        <v>2020</v>
      </c>
      <c r="C1493" t="str">
        <f>RIGHT(All_Data[[#This Row],[Invoice (Year+Month)]],2)</f>
        <v>01</v>
      </c>
      <c r="D1493" t="s">
        <v>56</v>
      </c>
      <c r="E1493">
        <v>3014633</v>
      </c>
      <c r="F1493" t="s">
        <v>10</v>
      </c>
      <c r="G1493" t="s">
        <v>32</v>
      </c>
      <c r="H1493" t="s">
        <v>51</v>
      </c>
      <c r="I1493">
        <v>1552511</v>
      </c>
      <c r="J1493">
        <v>4</v>
      </c>
      <c r="K1493" s="1">
        <v>12.48</v>
      </c>
      <c r="L1493" s="1">
        <v>1.6</v>
      </c>
      <c r="M1493" s="1">
        <f>All_Data[[#This Row],[EUR Sales Amount]]-All_Data[[#This Row],[EUR Cost Amount]]</f>
        <v>10.88</v>
      </c>
      <c r="N1493">
        <f>IF(All_Data[[#This Row],[Order Line Quantity]]&lt;0,1,0)</f>
        <v>0</v>
      </c>
      <c r="O1493" s="1" t="str">
        <f>All_Data[[#This Row],[Tier2 Description]]&amp;All_Data[[#This Row],[Order No]]</f>
        <v>MUGS &amp; TUMBLERS1552511</v>
      </c>
    </row>
    <row r="1494" spans="1:15" x14ac:dyDescent="0.35">
      <c r="A1494">
        <v>202001</v>
      </c>
      <c r="B1494" t="str">
        <f>LEFT(All_Data[[#This Row],[Invoice (Year+Month)]],4)</f>
        <v>2020</v>
      </c>
      <c r="C1494" t="str">
        <f>RIGHT(All_Data[[#This Row],[Invoice (Year+Month)]],2)</f>
        <v>01</v>
      </c>
      <c r="D1494" t="s">
        <v>56</v>
      </c>
      <c r="E1494">
        <v>3014633</v>
      </c>
      <c r="F1494" t="s">
        <v>10</v>
      </c>
      <c r="G1494" t="s">
        <v>26</v>
      </c>
      <c r="H1494" t="s">
        <v>50</v>
      </c>
      <c r="I1494">
        <v>1552828</v>
      </c>
      <c r="J1494">
        <v>4</v>
      </c>
      <c r="K1494" s="1">
        <v>2.64</v>
      </c>
      <c r="L1494" s="1">
        <v>0.44</v>
      </c>
      <c r="M1494" s="1">
        <f>All_Data[[#This Row],[EUR Sales Amount]]-All_Data[[#This Row],[EUR Cost Amount]]</f>
        <v>2.2000000000000002</v>
      </c>
      <c r="N1494">
        <f>IF(All_Data[[#This Row],[Order Line Quantity]]&lt;0,1,0)</f>
        <v>0</v>
      </c>
      <c r="O1494" s="1" t="str">
        <f>All_Data[[#This Row],[Tier2 Description]]&amp;All_Data[[#This Row],[Order No]]</f>
        <v>OUTDOOR &amp; LEISURE1552828</v>
      </c>
    </row>
    <row r="1495" spans="1:15" x14ac:dyDescent="0.35">
      <c r="A1495">
        <v>202001</v>
      </c>
      <c r="B1495" t="str">
        <f>LEFT(All_Data[[#This Row],[Invoice (Year+Month)]],4)</f>
        <v>2020</v>
      </c>
      <c r="C1495" t="str">
        <f>RIGHT(All_Data[[#This Row],[Invoice (Year+Month)]],2)</f>
        <v>01</v>
      </c>
      <c r="D1495" t="s">
        <v>56</v>
      </c>
      <c r="E1495">
        <v>3014633</v>
      </c>
      <c r="F1495" t="s">
        <v>10</v>
      </c>
      <c r="G1495" t="s">
        <v>24</v>
      </c>
      <c r="H1495" t="s">
        <v>25</v>
      </c>
      <c r="I1495">
        <v>1552338</v>
      </c>
      <c r="J1495">
        <v>2</v>
      </c>
      <c r="K1495" s="1">
        <v>29.98</v>
      </c>
      <c r="L1495" s="1">
        <v>13.24</v>
      </c>
      <c r="M1495" s="1">
        <f>All_Data[[#This Row],[EUR Sales Amount]]-All_Data[[#This Row],[EUR Cost Amount]]</f>
        <v>16.740000000000002</v>
      </c>
      <c r="N1495">
        <f>IF(All_Data[[#This Row],[Order Line Quantity]]&lt;0,1,0)</f>
        <v>0</v>
      </c>
      <c r="O1495" s="1" t="str">
        <f>All_Data[[#This Row],[Tier2 Description]]&amp;All_Data[[#This Row],[Order No]]</f>
        <v>JACKETS1552338</v>
      </c>
    </row>
    <row r="1496" spans="1:15" x14ac:dyDescent="0.35">
      <c r="A1496">
        <v>202001</v>
      </c>
      <c r="B1496" t="str">
        <f>LEFT(All_Data[[#This Row],[Invoice (Year+Month)]],4)</f>
        <v>2020</v>
      </c>
      <c r="C1496" t="str">
        <f>RIGHT(All_Data[[#This Row],[Invoice (Year+Month)]],2)</f>
        <v>01</v>
      </c>
      <c r="D1496" t="s">
        <v>56</v>
      </c>
      <c r="E1496">
        <v>3014640</v>
      </c>
      <c r="F1496" t="s">
        <v>10</v>
      </c>
      <c r="G1496" t="s">
        <v>13</v>
      </c>
      <c r="H1496" t="s">
        <v>15</v>
      </c>
      <c r="I1496">
        <v>1553852</v>
      </c>
      <c r="J1496">
        <v>2</v>
      </c>
      <c r="K1496" s="1">
        <v>4.54</v>
      </c>
      <c r="L1496" s="1">
        <v>3</v>
      </c>
      <c r="M1496" s="1">
        <f>All_Data[[#This Row],[EUR Sales Amount]]-All_Data[[#This Row],[EUR Cost Amount]]</f>
        <v>1.54</v>
      </c>
      <c r="N1496">
        <f>IF(All_Data[[#This Row],[Order Line Quantity]]&lt;0,1,0)</f>
        <v>0</v>
      </c>
      <c r="O1496" s="1" t="str">
        <f>All_Data[[#This Row],[Tier2 Description]]&amp;All_Data[[#This Row],[Order No]]</f>
        <v>UMBRELLAS1553852</v>
      </c>
    </row>
    <row r="1497" spans="1:15" x14ac:dyDescent="0.35">
      <c r="A1497">
        <v>202001</v>
      </c>
      <c r="B1497" t="str">
        <f>LEFT(All_Data[[#This Row],[Invoice (Year+Month)]],4)</f>
        <v>2020</v>
      </c>
      <c r="C1497" t="str">
        <f>RIGHT(All_Data[[#This Row],[Invoice (Year+Month)]],2)</f>
        <v>01</v>
      </c>
      <c r="D1497" t="s">
        <v>56</v>
      </c>
      <c r="E1497">
        <v>3014641</v>
      </c>
      <c r="F1497" t="s">
        <v>10</v>
      </c>
      <c r="G1497" t="s">
        <v>13</v>
      </c>
      <c r="H1497" t="s">
        <v>15</v>
      </c>
      <c r="I1497">
        <v>1553041</v>
      </c>
      <c r="J1497">
        <v>4</v>
      </c>
      <c r="K1497" s="1">
        <v>39.06</v>
      </c>
      <c r="L1497" s="1">
        <v>13.48</v>
      </c>
      <c r="M1497" s="1">
        <f>All_Data[[#This Row],[EUR Sales Amount]]-All_Data[[#This Row],[EUR Cost Amount]]</f>
        <v>25.580000000000002</v>
      </c>
      <c r="N1497">
        <f>IF(All_Data[[#This Row],[Order Line Quantity]]&lt;0,1,0)</f>
        <v>0</v>
      </c>
      <c r="O1497" s="1" t="str">
        <f>All_Data[[#This Row],[Tier2 Description]]&amp;All_Data[[#This Row],[Order No]]</f>
        <v>UMBRELLAS1553041</v>
      </c>
    </row>
    <row r="1498" spans="1:15" x14ac:dyDescent="0.35">
      <c r="A1498">
        <v>202001</v>
      </c>
      <c r="B1498" t="str">
        <f>LEFT(All_Data[[#This Row],[Invoice (Year+Month)]],4)</f>
        <v>2020</v>
      </c>
      <c r="C1498" t="str">
        <f>RIGHT(All_Data[[#This Row],[Invoice (Year+Month)]],2)</f>
        <v>01</v>
      </c>
      <c r="D1498" t="s">
        <v>56</v>
      </c>
      <c r="E1498">
        <v>3014642</v>
      </c>
      <c r="F1498" t="s">
        <v>17</v>
      </c>
      <c r="G1498" t="s">
        <v>48</v>
      </c>
      <c r="H1498" t="s">
        <v>48</v>
      </c>
      <c r="I1498">
        <v>1554502</v>
      </c>
      <c r="J1498">
        <v>1200</v>
      </c>
      <c r="K1498" s="1">
        <v>1320</v>
      </c>
      <c r="L1498" s="1">
        <v>634.78</v>
      </c>
      <c r="M1498" s="1">
        <f>All_Data[[#This Row],[EUR Sales Amount]]-All_Data[[#This Row],[EUR Cost Amount]]</f>
        <v>685.22</v>
      </c>
      <c r="N1498">
        <f>IF(All_Data[[#This Row],[Order Line Quantity]]&lt;0,1,0)</f>
        <v>0</v>
      </c>
      <c r="O1498" s="1" t="str">
        <f>All_Data[[#This Row],[Tier2 Description]]&amp;All_Data[[#This Row],[Order No]]</f>
        <v>HEADWEAR1554502</v>
      </c>
    </row>
    <row r="1499" spans="1:15" x14ac:dyDescent="0.35">
      <c r="A1499">
        <v>202001</v>
      </c>
      <c r="B1499" t="str">
        <f>LEFT(All_Data[[#This Row],[Invoice (Year+Month)]],4)</f>
        <v>2020</v>
      </c>
      <c r="C1499" t="str">
        <f>RIGHT(All_Data[[#This Row],[Invoice (Year+Month)]],2)</f>
        <v>01</v>
      </c>
      <c r="D1499" t="s">
        <v>56</v>
      </c>
      <c r="E1499">
        <v>3014642</v>
      </c>
      <c r="F1499" t="s">
        <v>17</v>
      </c>
      <c r="G1499" t="s">
        <v>22</v>
      </c>
      <c r="H1499" t="s">
        <v>35</v>
      </c>
      <c r="I1499">
        <v>1554502</v>
      </c>
      <c r="J1499">
        <v>1202</v>
      </c>
      <c r="K1499" s="1">
        <v>580</v>
      </c>
      <c r="L1499" s="1">
        <v>73.58</v>
      </c>
      <c r="M1499" s="1">
        <f>All_Data[[#This Row],[EUR Sales Amount]]-All_Data[[#This Row],[EUR Cost Amount]]</f>
        <v>506.42</v>
      </c>
      <c r="N1499">
        <f>IF(All_Data[[#This Row],[Order Line Quantity]]&lt;0,1,0)</f>
        <v>0</v>
      </c>
      <c r="O1499" s="1" t="str">
        <f>All_Data[[#This Row],[Tier2 Description]]&amp;All_Data[[#This Row],[Order No]]</f>
        <v>DECORATION CHARGES1554502</v>
      </c>
    </row>
    <row r="1500" spans="1:15" x14ac:dyDescent="0.35">
      <c r="A1500">
        <v>202001</v>
      </c>
      <c r="B1500" t="str">
        <f>LEFT(All_Data[[#This Row],[Invoice (Year+Month)]],4)</f>
        <v>2020</v>
      </c>
      <c r="C1500" t="str">
        <f>RIGHT(All_Data[[#This Row],[Invoice (Year+Month)]],2)</f>
        <v>01</v>
      </c>
      <c r="D1500" t="s">
        <v>56</v>
      </c>
      <c r="E1500">
        <v>3014642</v>
      </c>
      <c r="F1500" t="s">
        <v>17</v>
      </c>
      <c r="G1500" t="s">
        <v>24</v>
      </c>
      <c r="H1500" t="s">
        <v>25</v>
      </c>
      <c r="I1500">
        <v>1552738</v>
      </c>
      <c r="J1500">
        <v>46</v>
      </c>
      <c r="K1500" s="1">
        <v>1034.54</v>
      </c>
      <c r="L1500" s="1">
        <v>440.48</v>
      </c>
      <c r="M1500" s="1">
        <f>All_Data[[#This Row],[EUR Sales Amount]]-All_Data[[#This Row],[EUR Cost Amount]]</f>
        <v>594.05999999999995</v>
      </c>
      <c r="N1500">
        <f>IF(All_Data[[#This Row],[Order Line Quantity]]&lt;0,1,0)</f>
        <v>0</v>
      </c>
      <c r="O1500" s="1" t="str">
        <f>All_Data[[#This Row],[Tier2 Description]]&amp;All_Data[[#This Row],[Order No]]</f>
        <v>JACKETS1552738</v>
      </c>
    </row>
    <row r="1501" spans="1:15" x14ac:dyDescent="0.35">
      <c r="A1501">
        <v>202001</v>
      </c>
      <c r="B1501" t="str">
        <f>LEFT(All_Data[[#This Row],[Invoice (Year+Month)]],4)</f>
        <v>2020</v>
      </c>
      <c r="C1501" t="str">
        <f>RIGHT(All_Data[[#This Row],[Invoice (Year+Month)]],2)</f>
        <v>01</v>
      </c>
      <c r="D1501" t="s">
        <v>56</v>
      </c>
      <c r="E1501">
        <v>3014642</v>
      </c>
      <c r="F1501" t="s">
        <v>17</v>
      </c>
      <c r="G1501" t="s">
        <v>24</v>
      </c>
      <c r="H1501" t="s">
        <v>25</v>
      </c>
      <c r="I1501">
        <v>1553564</v>
      </c>
      <c r="J1501">
        <v>8</v>
      </c>
      <c r="K1501" s="1">
        <v>179.92</v>
      </c>
      <c r="L1501" s="1">
        <v>76.14</v>
      </c>
      <c r="M1501" s="1">
        <f>All_Data[[#This Row],[EUR Sales Amount]]-All_Data[[#This Row],[EUR Cost Amount]]</f>
        <v>103.77999999999999</v>
      </c>
      <c r="N1501">
        <f>IF(All_Data[[#This Row],[Order Line Quantity]]&lt;0,1,0)</f>
        <v>0</v>
      </c>
      <c r="O1501" s="1" t="str">
        <f>All_Data[[#This Row],[Tier2 Description]]&amp;All_Data[[#This Row],[Order No]]</f>
        <v>JACKETS1553564</v>
      </c>
    </row>
    <row r="1502" spans="1:15" x14ac:dyDescent="0.35">
      <c r="A1502">
        <v>202001</v>
      </c>
      <c r="B1502" t="str">
        <f>LEFT(All_Data[[#This Row],[Invoice (Year+Month)]],4)</f>
        <v>2020</v>
      </c>
      <c r="C1502" t="str">
        <f>RIGHT(All_Data[[#This Row],[Invoice (Year+Month)]],2)</f>
        <v>01</v>
      </c>
      <c r="D1502" t="s">
        <v>56</v>
      </c>
      <c r="E1502">
        <v>3014642</v>
      </c>
      <c r="F1502" t="s">
        <v>17</v>
      </c>
      <c r="G1502" t="s">
        <v>24</v>
      </c>
      <c r="H1502" t="s">
        <v>25</v>
      </c>
      <c r="I1502">
        <v>1553967</v>
      </c>
      <c r="J1502">
        <v>4</v>
      </c>
      <c r="K1502" s="1">
        <v>104.92</v>
      </c>
      <c r="L1502" s="1">
        <v>38.299999999999997</v>
      </c>
      <c r="M1502" s="1">
        <f>All_Data[[#This Row],[EUR Sales Amount]]-All_Data[[#This Row],[EUR Cost Amount]]</f>
        <v>66.62</v>
      </c>
      <c r="N1502">
        <f>IF(All_Data[[#This Row],[Order Line Quantity]]&lt;0,1,0)</f>
        <v>0</v>
      </c>
      <c r="O1502" s="1" t="str">
        <f>All_Data[[#This Row],[Tier2 Description]]&amp;All_Data[[#This Row],[Order No]]</f>
        <v>JACKETS1553967</v>
      </c>
    </row>
    <row r="1503" spans="1:15" x14ac:dyDescent="0.35">
      <c r="A1503">
        <v>202001</v>
      </c>
      <c r="B1503" t="str">
        <f>LEFT(All_Data[[#This Row],[Invoice (Year+Month)]],4)</f>
        <v>2020</v>
      </c>
      <c r="C1503" t="str">
        <f>RIGHT(All_Data[[#This Row],[Invoice (Year+Month)]],2)</f>
        <v>01</v>
      </c>
      <c r="D1503" t="s">
        <v>56</v>
      </c>
      <c r="E1503">
        <v>3014642</v>
      </c>
      <c r="F1503" t="s">
        <v>17</v>
      </c>
      <c r="G1503" t="s">
        <v>24</v>
      </c>
      <c r="H1503" t="s">
        <v>25</v>
      </c>
      <c r="I1503">
        <v>1554275</v>
      </c>
      <c r="J1503">
        <v>2</v>
      </c>
      <c r="K1503" s="1">
        <v>21.2</v>
      </c>
      <c r="L1503" s="1">
        <v>10.66</v>
      </c>
      <c r="M1503" s="1">
        <f>All_Data[[#This Row],[EUR Sales Amount]]-All_Data[[#This Row],[EUR Cost Amount]]</f>
        <v>10.54</v>
      </c>
      <c r="N1503">
        <f>IF(All_Data[[#This Row],[Order Line Quantity]]&lt;0,1,0)</f>
        <v>0</v>
      </c>
      <c r="O1503" s="1" t="str">
        <f>All_Data[[#This Row],[Tier2 Description]]&amp;All_Data[[#This Row],[Order No]]</f>
        <v>JACKETS1554275</v>
      </c>
    </row>
    <row r="1504" spans="1:15" x14ac:dyDescent="0.35">
      <c r="A1504">
        <v>202001</v>
      </c>
      <c r="B1504" t="str">
        <f>LEFT(All_Data[[#This Row],[Invoice (Year+Month)]],4)</f>
        <v>2020</v>
      </c>
      <c r="C1504" t="str">
        <f>RIGHT(All_Data[[#This Row],[Invoice (Year+Month)]],2)</f>
        <v>01</v>
      </c>
      <c r="D1504" t="s">
        <v>56</v>
      </c>
      <c r="E1504">
        <v>3014642</v>
      </c>
      <c r="F1504" t="s">
        <v>17</v>
      </c>
      <c r="G1504" t="s">
        <v>24</v>
      </c>
      <c r="H1504" t="s">
        <v>25</v>
      </c>
      <c r="I1504">
        <v>1554354</v>
      </c>
      <c r="J1504">
        <v>-4</v>
      </c>
      <c r="K1504" s="1">
        <v>-89.96</v>
      </c>
      <c r="L1504" s="1">
        <v>-39.28</v>
      </c>
      <c r="M1504" s="1">
        <f>All_Data[[#This Row],[EUR Sales Amount]]-All_Data[[#This Row],[EUR Cost Amount]]</f>
        <v>-50.679999999999993</v>
      </c>
      <c r="N1504">
        <f>IF(All_Data[[#This Row],[Order Line Quantity]]&lt;0,1,0)</f>
        <v>1</v>
      </c>
      <c r="O1504" s="1" t="str">
        <f>All_Data[[#This Row],[Tier2 Description]]&amp;All_Data[[#This Row],[Order No]]</f>
        <v>JACKETS1554354</v>
      </c>
    </row>
    <row r="1505" spans="1:15" x14ac:dyDescent="0.35">
      <c r="A1505">
        <v>202001</v>
      </c>
      <c r="B1505" t="str">
        <f>LEFT(All_Data[[#This Row],[Invoice (Year+Month)]],4)</f>
        <v>2020</v>
      </c>
      <c r="C1505" t="str">
        <f>RIGHT(All_Data[[#This Row],[Invoice (Year+Month)]],2)</f>
        <v>01</v>
      </c>
      <c r="D1505" t="s">
        <v>56</v>
      </c>
      <c r="E1505">
        <v>3014642</v>
      </c>
      <c r="F1505" t="s">
        <v>17</v>
      </c>
      <c r="G1505" t="s">
        <v>29</v>
      </c>
      <c r="H1505" t="s">
        <v>31</v>
      </c>
      <c r="I1505">
        <v>1553564</v>
      </c>
      <c r="J1505">
        <v>2</v>
      </c>
      <c r="K1505" s="1">
        <v>14.42</v>
      </c>
      <c r="L1505" s="1">
        <v>6.92</v>
      </c>
      <c r="M1505" s="1">
        <f>All_Data[[#This Row],[EUR Sales Amount]]-All_Data[[#This Row],[EUR Cost Amount]]</f>
        <v>7.5</v>
      </c>
      <c r="N1505">
        <f>IF(All_Data[[#This Row],[Order Line Quantity]]&lt;0,1,0)</f>
        <v>0</v>
      </c>
      <c r="O1505" s="1" t="str">
        <f>All_Data[[#This Row],[Tier2 Description]]&amp;All_Data[[#This Row],[Order No]]</f>
        <v>POWER1553564</v>
      </c>
    </row>
    <row r="1506" spans="1:15" x14ac:dyDescent="0.35">
      <c r="A1506">
        <v>202001</v>
      </c>
      <c r="B1506" t="str">
        <f>LEFT(All_Data[[#This Row],[Invoice (Year+Month)]],4)</f>
        <v>2020</v>
      </c>
      <c r="C1506" t="str">
        <f>RIGHT(All_Data[[#This Row],[Invoice (Year+Month)]],2)</f>
        <v>01</v>
      </c>
      <c r="D1506" t="s">
        <v>56</v>
      </c>
      <c r="E1506">
        <v>3014644</v>
      </c>
      <c r="F1506" t="s">
        <v>17</v>
      </c>
      <c r="G1506" t="s">
        <v>22</v>
      </c>
      <c r="H1506" t="s">
        <v>23</v>
      </c>
      <c r="I1506">
        <v>1553280</v>
      </c>
      <c r="J1506">
        <v>44</v>
      </c>
      <c r="K1506" s="1">
        <v>79.599999999999994</v>
      </c>
      <c r="L1506" s="1">
        <v>210.6</v>
      </c>
      <c r="M1506" s="1">
        <f>All_Data[[#This Row],[EUR Sales Amount]]-All_Data[[#This Row],[EUR Cost Amount]]</f>
        <v>-131</v>
      </c>
      <c r="N1506">
        <f>IF(All_Data[[#This Row],[Order Line Quantity]]&lt;0,1,0)</f>
        <v>0</v>
      </c>
      <c r="O1506" s="1" t="str">
        <f>All_Data[[#This Row],[Tier2 Description]]&amp;All_Data[[#This Row],[Order No]]</f>
        <v>CATALOGUES1553280</v>
      </c>
    </row>
    <row r="1507" spans="1:15" x14ac:dyDescent="0.35">
      <c r="A1507">
        <v>202001</v>
      </c>
      <c r="B1507" t="str">
        <f>LEFT(All_Data[[#This Row],[Invoice (Year+Month)]],4)</f>
        <v>2020</v>
      </c>
      <c r="C1507" t="str">
        <f>RIGHT(All_Data[[#This Row],[Invoice (Year+Month)]],2)</f>
        <v>01</v>
      </c>
      <c r="D1507" t="s">
        <v>56</v>
      </c>
      <c r="E1507">
        <v>3014653</v>
      </c>
      <c r="F1507" t="s">
        <v>17</v>
      </c>
      <c r="G1507" t="s">
        <v>11</v>
      </c>
      <c r="H1507" t="s">
        <v>47</v>
      </c>
      <c r="I1507">
        <v>1554446</v>
      </c>
      <c r="J1507">
        <v>4</v>
      </c>
      <c r="K1507" s="1">
        <v>14.34</v>
      </c>
      <c r="L1507" s="1">
        <v>5.94</v>
      </c>
      <c r="M1507" s="1">
        <f>All_Data[[#This Row],[EUR Sales Amount]]-All_Data[[#This Row],[EUR Cost Amount]]</f>
        <v>8.3999999999999986</v>
      </c>
      <c r="N1507">
        <f>IF(All_Data[[#This Row],[Order Line Quantity]]&lt;0,1,0)</f>
        <v>0</v>
      </c>
      <c r="O1507" s="1" t="str">
        <f>All_Data[[#This Row],[Tier2 Description]]&amp;All_Data[[#This Row],[Order No]]</f>
        <v>TRAVEL GIFTS1554446</v>
      </c>
    </row>
    <row r="1508" spans="1:15" x14ac:dyDescent="0.35">
      <c r="A1508">
        <v>202001</v>
      </c>
      <c r="B1508" t="str">
        <f>LEFT(All_Data[[#This Row],[Invoice (Year+Month)]],4)</f>
        <v>2020</v>
      </c>
      <c r="C1508" t="str">
        <f>RIGHT(All_Data[[#This Row],[Invoice (Year+Month)]],2)</f>
        <v>01</v>
      </c>
      <c r="D1508" t="s">
        <v>56</v>
      </c>
      <c r="E1508">
        <v>3014653</v>
      </c>
      <c r="F1508" t="s">
        <v>17</v>
      </c>
      <c r="G1508" t="s">
        <v>13</v>
      </c>
      <c r="H1508" t="s">
        <v>34</v>
      </c>
      <c r="I1508">
        <v>1553484</v>
      </c>
      <c r="J1508">
        <v>8276</v>
      </c>
      <c r="K1508" s="1">
        <v>14069.2</v>
      </c>
      <c r="L1508" s="1">
        <v>5743.7</v>
      </c>
      <c r="M1508" s="1">
        <f>All_Data[[#This Row],[EUR Sales Amount]]-All_Data[[#This Row],[EUR Cost Amount]]</f>
        <v>8325.5</v>
      </c>
      <c r="N1508">
        <f>IF(All_Data[[#This Row],[Order Line Quantity]]&lt;0,1,0)</f>
        <v>0</v>
      </c>
      <c r="O1508" s="1" t="str">
        <f>All_Data[[#This Row],[Tier2 Description]]&amp;All_Data[[#This Row],[Order No]]</f>
        <v>STATIONERY1553484</v>
      </c>
    </row>
    <row r="1509" spans="1:15" x14ac:dyDescent="0.35">
      <c r="A1509">
        <v>202001</v>
      </c>
      <c r="B1509" t="str">
        <f>LEFT(All_Data[[#This Row],[Invoice (Year+Month)]],4)</f>
        <v>2020</v>
      </c>
      <c r="C1509" t="str">
        <f>RIGHT(All_Data[[#This Row],[Invoice (Year+Month)]],2)</f>
        <v>01</v>
      </c>
      <c r="D1509" t="s">
        <v>56</v>
      </c>
      <c r="E1509">
        <v>3014653</v>
      </c>
      <c r="F1509" t="s">
        <v>17</v>
      </c>
      <c r="G1509" t="s">
        <v>13</v>
      </c>
      <c r="H1509" t="s">
        <v>34</v>
      </c>
      <c r="I1509">
        <v>1553506</v>
      </c>
      <c r="J1509">
        <v>2</v>
      </c>
      <c r="K1509" s="1">
        <v>4.12</v>
      </c>
      <c r="L1509" s="1">
        <v>1.38</v>
      </c>
      <c r="M1509" s="1">
        <f>All_Data[[#This Row],[EUR Sales Amount]]-All_Data[[#This Row],[EUR Cost Amount]]</f>
        <v>2.74</v>
      </c>
      <c r="N1509">
        <f>IF(All_Data[[#This Row],[Order Line Quantity]]&lt;0,1,0)</f>
        <v>0</v>
      </c>
      <c r="O1509" s="1" t="str">
        <f>All_Data[[#This Row],[Tier2 Description]]&amp;All_Data[[#This Row],[Order No]]</f>
        <v>STATIONERY1553506</v>
      </c>
    </row>
    <row r="1510" spans="1:15" x14ac:dyDescent="0.35">
      <c r="A1510">
        <v>202001</v>
      </c>
      <c r="B1510" t="str">
        <f>LEFT(All_Data[[#This Row],[Invoice (Year+Month)]],4)</f>
        <v>2020</v>
      </c>
      <c r="C1510" t="str">
        <f>RIGHT(All_Data[[#This Row],[Invoice (Year+Month)]],2)</f>
        <v>01</v>
      </c>
      <c r="D1510" t="s">
        <v>56</v>
      </c>
      <c r="E1510">
        <v>3014653</v>
      </c>
      <c r="F1510" t="s">
        <v>17</v>
      </c>
      <c r="G1510" t="s">
        <v>13</v>
      </c>
      <c r="H1510" t="s">
        <v>34</v>
      </c>
      <c r="I1510">
        <v>1553857</v>
      </c>
      <c r="J1510">
        <v>2</v>
      </c>
      <c r="K1510" s="1">
        <v>4.12</v>
      </c>
      <c r="L1510" s="1">
        <v>1.38</v>
      </c>
      <c r="M1510" s="1">
        <f>All_Data[[#This Row],[EUR Sales Amount]]-All_Data[[#This Row],[EUR Cost Amount]]</f>
        <v>2.74</v>
      </c>
      <c r="N1510">
        <f>IF(All_Data[[#This Row],[Order Line Quantity]]&lt;0,1,0)</f>
        <v>0</v>
      </c>
      <c r="O1510" s="1" t="str">
        <f>All_Data[[#This Row],[Tier2 Description]]&amp;All_Data[[#This Row],[Order No]]</f>
        <v>STATIONERY1553857</v>
      </c>
    </row>
    <row r="1511" spans="1:15" x14ac:dyDescent="0.35">
      <c r="A1511">
        <v>202001</v>
      </c>
      <c r="B1511" t="str">
        <f>LEFT(All_Data[[#This Row],[Invoice (Year+Month)]],4)</f>
        <v>2020</v>
      </c>
      <c r="C1511" t="str">
        <f>RIGHT(All_Data[[#This Row],[Invoice (Year+Month)]],2)</f>
        <v>01</v>
      </c>
      <c r="D1511" t="s">
        <v>56</v>
      </c>
      <c r="E1511">
        <v>3014653</v>
      </c>
      <c r="F1511" t="s">
        <v>17</v>
      </c>
      <c r="G1511" t="s">
        <v>13</v>
      </c>
      <c r="H1511" t="s">
        <v>34</v>
      </c>
      <c r="I1511">
        <v>1554333</v>
      </c>
      <c r="J1511">
        <v>1722</v>
      </c>
      <c r="K1511" s="1">
        <v>2927.4</v>
      </c>
      <c r="L1511" s="1">
        <v>1204.96</v>
      </c>
      <c r="M1511" s="1">
        <f>All_Data[[#This Row],[EUR Sales Amount]]-All_Data[[#This Row],[EUR Cost Amount]]</f>
        <v>1722.44</v>
      </c>
      <c r="N1511">
        <f>IF(All_Data[[#This Row],[Order Line Quantity]]&lt;0,1,0)</f>
        <v>0</v>
      </c>
      <c r="O1511" s="1" t="str">
        <f>All_Data[[#This Row],[Tier2 Description]]&amp;All_Data[[#This Row],[Order No]]</f>
        <v>STATIONERY1554333</v>
      </c>
    </row>
    <row r="1512" spans="1:15" x14ac:dyDescent="0.35">
      <c r="A1512">
        <v>202001</v>
      </c>
      <c r="B1512" t="str">
        <f>LEFT(All_Data[[#This Row],[Invoice (Year+Month)]],4)</f>
        <v>2020</v>
      </c>
      <c r="C1512" t="str">
        <f>RIGHT(All_Data[[#This Row],[Invoice (Year+Month)]],2)</f>
        <v>01</v>
      </c>
      <c r="D1512" t="s">
        <v>56</v>
      </c>
      <c r="E1512">
        <v>3014653</v>
      </c>
      <c r="F1512" t="s">
        <v>17</v>
      </c>
      <c r="G1512" t="s">
        <v>13</v>
      </c>
      <c r="H1512" t="s">
        <v>34</v>
      </c>
      <c r="I1512">
        <v>1554724</v>
      </c>
      <c r="J1512">
        <v>300</v>
      </c>
      <c r="K1512" s="1">
        <v>282</v>
      </c>
      <c r="L1512" s="1">
        <v>163.66</v>
      </c>
      <c r="M1512" s="1">
        <f>All_Data[[#This Row],[EUR Sales Amount]]-All_Data[[#This Row],[EUR Cost Amount]]</f>
        <v>118.34</v>
      </c>
      <c r="N1512">
        <f>IF(All_Data[[#This Row],[Order Line Quantity]]&lt;0,1,0)</f>
        <v>0</v>
      </c>
      <c r="O1512" s="1" t="str">
        <f>All_Data[[#This Row],[Tier2 Description]]&amp;All_Data[[#This Row],[Order No]]</f>
        <v>STATIONERY1554724</v>
      </c>
    </row>
    <row r="1513" spans="1:15" x14ac:dyDescent="0.35">
      <c r="A1513">
        <v>202001</v>
      </c>
      <c r="B1513" t="str">
        <f>LEFT(All_Data[[#This Row],[Invoice (Year+Month)]],4)</f>
        <v>2020</v>
      </c>
      <c r="C1513" t="str">
        <f>RIGHT(All_Data[[#This Row],[Invoice (Year+Month)]],2)</f>
        <v>01</v>
      </c>
      <c r="D1513" t="s">
        <v>56</v>
      </c>
      <c r="E1513">
        <v>3014653</v>
      </c>
      <c r="F1513" t="s">
        <v>17</v>
      </c>
      <c r="G1513" t="s">
        <v>22</v>
      </c>
      <c r="H1513" t="s">
        <v>35</v>
      </c>
      <c r="I1513">
        <v>1554724</v>
      </c>
      <c r="J1513">
        <v>302</v>
      </c>
      <c r="K1513" s="1">
        <v>148</v>
      </c>
      <c r="L1513" s="1">
        <v>24.18</v>
      </c>
      <c r="M1513" s="1">
        <f>All_Data[[#This Row],[EUR Sales Amount]]-All_Data[[#This Row],[EUR Cost Amount]]</f>
        <v>123.82</v>
      </c>
      <c r="N1513">
        <f>IF(All_Data[[#This Row],[Order Line Quantity]]&lt;0,1,0)</f>
        <v>0</v>
      </c>
      <c r="O1513" s="1" t="str">
        <f>All_Data[[#This Row],[Tier2 Description]]&amp;All_Data[[#This Row],[Order No]]</f>
        <v>DECORATION CHARGES1554724</v>
      </c>
    </row>
    <row r="1514" spans="1:15" x14ac:dyDescent="0.35">
      <c r="A1514">
        <v>202001</v>
      </c>
      <c r="B1514" t="str">
        <f>LEFT(All_Data[[#This Row],[Invoice (Year+Month)]],4)</f>
        <v>2020</v>
      </c>
      <c r="C1514" t="str">
        <f>RIGHT(All_Data[[#This Row],[Invoice (Year+Month)]],2)</f>
        <v>01</v>
      </c>
      <c r="D1514" t="s">
        <v>56</v>
      </c>
      <c r="E1514">
        <v>3014656</v>
      </c>
      <c r="F1514" t="s">
        <v>17</v>
      </c>
      <c r="G1514" t="s">
        <v>11</v>
      </c>
      <c r="H1514" t="s">
        <v>40</v>
      </c>
      <c r="I1514">
        <v>1554489</v>
      </c>
      <c r="J1514">
        <v>2</v>
      </c>
      <c r="K1514" s="1">
        <v>3.4</v>
      </c>
      <c r="L1514" s="1">
        <v>1.32</v>
      </c>
      <c r="M1514" s="1">
        <f>All_Data[[#This Row],[EUR Sales Amount]]-All_Data[[#This Row],[EUR Cost Amount]]</f>
        <v>2.08</v>
      </c>
      <c r="N1514">
        <f>IF(All_Data[[#This Row],[Order Line Quantity]]&lt;0,1,0)</f>
        <v>0</v>
      </c>
      <c r="O1514" s="1" t="str">
        <f>All_Data[[#This Row],[Tier2 Description]]&amp;All_Data[[#This Row],[Order No]]</f>
        <v>TOTES1554489</v>
      </c>
    </row>
    <row r="1515" spans="1:15" x14ac:dyDescent="0.35">
      <c r="A1515">
        <v>202001</v>
      </c>
      <c r="B1515" t="str">
        <f>LEFT(All_Data[[#This Row],[Invoice (Year+Month)]],4)</f>
        <v>2020</v>
      </c>
      <c r="C1515" t="str">
        <f>RIGHT(All_Data[[#This Row],[Invoice (Year+Month)]],2)</f>
        <v>01</v>
      </c>
      <c r="D1515" t="s">
        <v>56</v>
      </c>
      <c r="E1515">
        <v>3014656</v>
      </c>
      <c r="F1515" t="s">
        <v>17</v>
      </c>
      <c r="G1515" t="s">
        <v>29</v>
      </c>
      <c r="H1515" t="s">
        <v>52</v>
      </c>
      <c r="I1515">
        <v>1553033</v>
      </c>
      <c r="J1515">
        <v>16</v>
      </c>
      <c r="K1515" s="1">
        <v>5.6</v>
      </c>
      <c r="L1515" s="1">
        <v>2.3199999999999998</v>
      </c>
      <c r="M1515" s="1">
        <f>All_Data[[#This Row],[EUR Sales Amount]]-All_Data[[#This Row],[EUR Cost Amount]]</f>
        <v>3.28</v>
      </c>
      <c r="N1515">
        <f>IF(All_Data[[#This Row],[Order Line Quantity]]&lt;0,1,0)</f>
        <v>0</v>
      </c>
      <c r="O1515" s="1" t="str">
        <f>All_Data[[#This Row],[Tier2 Description]]&amp;All_Data[[#This Row],[Order No]]</f>
        <v>GENERAL TECH1553033</v>
      </c>
    </row>
    <row r="1516" spans="1:15" x14ac:dyDescent="0.35">
      <c r="A1516">
        <v>202001</v>
      </c>
      <c r="B1516" t="str">
        <f>LEFT(All_Data[[#This Row],[Invoice (Year+Month)]],4)</f>
        <v>2020</v>
      </c>
      <c r="C1516" t="str">
        <f>RIGHT(All_Data[[#This Row],[Invoice (Year+Month)]],2)</f>
        <v>01</v>
      </c>
      <c r="D1516" t="s">
        <v>56</v>
      </c>
      <c r="E1516">
        <v>3014657</v>
      </c>
      <c r="F1516" t="s">
        <v>17</v>
      </c>
      <c r="G1516" t="s">
        <v>11</v>
      </c>
      <c r="H1516" t="s">
        <v>40</v>
      </c>
      <c r="I1516">
        <v>1553686</v>
      </c>
      <c r="J1516">
        <v>2000</v>
      </c>
      <c r="K1516" s="1">
        <v>880</v>
      </c>
      <c r="L1516" s="1">
        <v>489.26</v>
      </c>
      <c r="M1516" s="1">
        <f>All_Data[[#This Row],[EUR Sales Amount]]-All_Data[[#This Row],[EUR Cost Amount]]</f>
        <v>390.74</v>
      </c>
      <c r="N1516">
        <f>IF(All_Data[[#This Row],[Order Line Quantity]]&lt;0,1,0)</f>
        <v>0</v>
      </c>
      <c r="O1516" s="1" t="str">
        <f>All_Data[[#This Row],[Tier2 Description]]&amp;All_Data[[#This Row],[Order No]]</f>
        <v>TOTES1553686</v>
      </c>
    </row>
    <row r="1517" spans="1:15" x14ac:dyDescent="0.35">
      <c r="A1517">
        <v>202001</v>
      </c>
      <c r="B1517" t="str">
        <f>LEFT(All_Data[[#This Row],[Invoice (Year+Month)]],4)</f>
        <v>2020</v>
      </c>
      <c r="C1517" t="str">
        <f>RIGHT(All_Data[[#This Row],[Invoice (Year+Month)]],2)</f>
        <v>01</v>
      </c>
      <c r="D1517" t="s">
        <v>56</v>
      </c>
      <c r="E1517">
        <v>3014657</v>
      </c>
      <c r="F1517" t="s">
        <v>17</v>
      </c>
      <c r="G1517" t="s">
        <v>11</v>
      </c>
      <c r="H1517" t="s">
        <v>40</v>
      </c>
      <c r="I1517">
        <v>1554740</v>
      </c>
      <c r="J1517">
        <v>2000</v>
      </c>
      <c r="K1517" s="1">
        <v>2220</v>
      </c>
      <c r="L1517" s="1">
        <v>1700</v>
      </c>
      <c r="M1517" s="1">
        <f>All_Data[[#This Row],[EUR Sales Amount]]-All_Data[[#This Row],[EUR Cost Amount]]</f>
        <v>520</v>
      </c>
      <c r="N1517">
        <f>IF(All_Data[[#This Row],[Order Line Quantity]]&lt;0,1,0)</f>
        <v>0</v>
      </c>
      <c r="O1517" s="1" t="str">
        <f>All_Data[[#This Row],[Tier2 Description]]&amp;All_Data[[#This Row],[Order No]]</f>
        <v>TOTES1554740</v>
      </c>
    </row>
    <row r="1518" spans="1:15" x14ac:dyDescent="0.35">
      <c r="A1518">
        <v>202001</v>
      </c>
      <c r="B1518" t="str">
        <f>LEFT(All_Data[[#This Row],[Invoice (Year+Month)]],4)</f>
        <v>2020</v>
      </c>
      <c r="C1518" t="str">
        <f>RIGHT(All_Data[[#This Row],[Invoice (Year+Month)]],2)</f>
        <v>01</v>
      </c>
      <c r="D1518" t="s">
        <v>56</v>
      </c>
      <c r="E1518">
        <v>3014657</v>
      </c>
      <c r="F1518" t="s">
        <v>17</v>
      </c>
      <c r="G1518" t="s">
        <v>36</v>
      </c>
      <c r="H1518" t="s">
        <v>36</v>
      </c>
      <c r="I1518">
        <v>1551444</v>
      </c>
      <c r="J1518">
        <v>200</v>
      </c>
      <c r="K1518" s="1">
        <v>330</v>
      </c>
      <c r="L1518" s="1">
        <v>318</v>
      </c>
      <c r="M1518" s="1">
        <f>All_Data[[#This Row],[EUR Sales Amount]]-All_Data[[#This Row],[EUR Cost Amount]]</f>
        <v>12</v>
      </c>
      <c r="N1518">
        <f>IF(All_Data[[#This Row],[Order Line Quantity]]&lt;0,1,0)</f>
        <v>0</v>
      </c>
      <c r="O1518" s="1" t="str">
        <f>All_Data[[#This Row],[Tier2 Description]]&amp;All_Data[[#This Row],[Order No]]</f>
        <v>MEMORY1551444</v>
      </c>
    </row>
    <row r="1519" spans="1:15" x14ac:dyDescent="0.35">
      <c r="A1519">
        <v>202001</v>
      </c>
      <c r="B1519" t="str">
        <f>LEFT(All_Data[[#This Row],[Invoice (Year+Month)]],4)</f>
        <v>2020</v>
      </c>
      <c r="C1519" t="str">
        <f>RIGHT(All_Data[[#This Row],[Invoice (Year+Month)]],2)</f>
        <v>01</v>
      </c>
      <c r="D1519" t="s">
        <v>56</v>
      </c>
      <c r="E1519">
        <v>3014657</v>
      </c>
      <c r="F1519" t="s">
        <v>17</v>
      </c>
      <c r="G1519" t="s">
        <v>22</v>
      </c>
      <c r="H1519" t="s">
        <v>35</v>
      </c>
      <c r="I1519">
        <v>1551101</v>
      </c>
      <c r="J1519">
        <v>102</v>
      </c>
      <c r="K1519" s="1">
        <v>62</v>
      </c>
      <c r="L1519" s="1">
        <v>18.88</v>
      </c>
      <c r="M1519" s="1">
        <f>All_Data[[#This Row],[EUR Sales Amount]]-All_Data[[#This Row],[EUR Cost Amount]]</f>
        <v>43.120000000000005</v>
      </c>
      <c r="N1519">
        <f>IF(All_Data[[#This Row],[Order Line Quantity]]&lt;0,1,0)</f>
        <v>0</v>
      </c>
      <c r="O1519" s="1" t="str">
        <f>All_Data[[#This Row],[Tier2 Description]]&amp;All_Data[[#This Row],[Order No]]</f>
        <v>DECORATION CHARGES1551101</v>
      </c>
    </row>
    <row r="1520" spans="1:15" x14ac:dyDescent="0.35">
      <c r="A1520">
        <v>202001</v>
      </c>
      <c r="B1520" t="str">
        <f>LEFT(All_Data[[#This Row],[Invoice (Year+Month)]],4)</f>
        <v>2020</v>
      </c>
      <c r="C1520" t="str">
        <f>RIGHT(All_Data[[#This Row],[Invoice (Year+Month)]],2)</f>
        <v>01</v>
      </c>
      <c r="D1520" t="s">
        <v>56</v>
      </c>
      <c r="E1520">
        <v>3014657</v>
      </c>
      <c r="F1520" t="s">
        <v>17</v>
      </c>
      <c r="G1520" t="s">
        <v>22</v>
      </c>
      <c r="H1520" t="s">
        <v>35</v>
      </c>
      <c r="I1520">
        <v>1553686</v>
      </c>
      <c r="J1520">
        <v>2002</v>
      </c>
      <c r="K1520" s="1">
        <v>460</v>
      </c>
      <c r="L1520" s="1">
        <v>113.58</v>
      </c>
      <c r="M1520" s="1">
        <f>All_Data[[#This Row],[EUR Sales Amount]]-All_Data[[#This Row],[EUR Cost Amount]]</f>
        <v>346.42</v>
      </c>
      <c r="N1520">
        <f>IF(All_Data[[#This Row],[Order Line Quantity]]&lt;0,1,0)</f>
        <v>0</v>
      </c>
      <c r="O1520" s="1" t="str">
        <f>All_Data[[#This Row],[Tier2 Description]]&amp;All_Data[[#This Row],[Order No]]</f>
        <v>DECORATION CHARGES1553686</v>
      </c>
    </row>
    <row r="1521" spans="1:15" x14ac:dyDescent="0.35">
      <c r="A1521">
        <v>202001</v>
      </c>
      <c r="B1521" t="str">
        <f>LEFT(All_Data[[#This Row],[Invoice (Year+Month)]],4)</f>
        <v>2020</v>
      </c>
      <c r="C1521" t="str">
        <f>RIGHT(All_Data[[#This Row],[Invoice (Year+Month)]],2)</f>
        <v>01</v>
      </c>
      <c r="D1521" t="s">
        <v>56</v>
      </c>
      <c r="E1521">
        <v>3014657</v>
      </c>
      <c r="F1521" t="s">
        <v>17</v>
      </c>
      <c r="G1521" t="s">
        <v>29</v>
      </c>
      <c r="H1521" t="s">
        <v>31</v>
      </c>
      <c r="I1521">
        <v>1551101</v>
      </c>
      <c r="J1521">
        <v>100</v>
      </c>
      <c r="K1521" s="1">
        <v>474</v>
      </c>
      <c r="L1521" s="1">
        <v>212.1</v>
      </c>
      <c r="M1521" s="1">
        <f>All_Data[[#This Row],[EUR Sales Amount]]-All_Data[[#This Row],[EUR Cost Amount]]</f>
        <v>261.89999999999998</v>
      </c>
      <c r="N1521">
        <f>IF(All_Data[[#This Row],[Order Line Quantity]]&lt;0,1,0)</f>
        <v>0</v>
      </c>
      <c r="O1521" s="1" t="str">
        <f>All_Data[[#This Row],[Tier2 Description]]&amp;All_Data[[#This Row],[Order No]]</f>
        <v>POWER1551101</v>
      </c>
    </row>
    <row r="1522" spans="1:15" x14ac:dyDescent="0.35">
      <c r="A1522">
        <v>202001</v>
      </c>
      <c r="B1522" t="str">
        <f>LEFT(All_Data[[#This Row],[Invoice (Year+Month)]],4)</f>
        <v>2020</v>
      </c>
      <c r="C1522" t="str">
        <f>RIGHT(All_Data[[#This Row],[Invoice (Year+Month)]],2)</f>
        <v>01</v>
      </c>
      <c r="D1522" t="s">
        <v>56</v>
      </c>
      <c r="E1522">
        <v>3014660</v>
      </c>
      <c r="F1522" t="s">
        <v>17</v>
      </c>
      <c r="G1522" t="s">
        <v>29</v>
      </c>
      <c r="H1522" t="s">
        <v>31</v>
      </c>
      <c r="I1522">
        <v>1554070</v>
      </c>
      <c r="J1522">
        <v>2</v>
      </c>
      <c r="K1522" s="1">
        <v>46.56</v>
      </c>
      <c r="L1522" s="1">
        <v>36.92</v>
      </c>
      <c r="M1522" s="1">
        <f>All_Data[[#This Row],[EUR Sales Amount]]-All_Data[[#This Row],[EUR Cost Amount]]</f>
        <v>9.64</v>
      </c>
      <c r="N1522">
        <f>IF(All_Data[[#This Row],[Order Line Quantity]]&lt;0,1,0)</f>
        <v>0</v>
      </c>
      <c r="O1522" s="1" t="str">
        <f>All_Data[[#This Row],[Tier2 Description]]&amp;All_Data[[#This Row],[Order No]]</f>
        <v>POWER1554070</v>
      </c>
    </row>
    <row r="1523" spans="1:15" x14ac:dyDescent="0.35">
      <c r="A1523">
        <v>202001</v>
      </c>
      <c r="B1523" t="str">
        <f>LEFT(All_Data[[#This Row],[Invoice (Year+Month)]],4)</f>
        <v>2020</v>
      </c>
      <c r="C1523" t="str">
        <f>RIGHT(All_Data[[#This Row],[Invoice (Year+Month)]],2)</f>
        <v>01</v>
      </c>
      <c r="D1523" t="s">
        <v>56</v>
      </c>
      <c r="E1523">
        <v>3014661</v>
      </c>
      <c r="F1523" t="s">
        <v>10</v>
      </c>
      <c r="G1523" t="s">
        <v>11</v>
      </c>
      <c r="H1523" t="s">
        <v>38</v>
      </c>
      <c r="I1523">
        <v>1552668</v>
      </c>
      <c r="J1523">
        <v>2</v>
      </c>
      <c r="K1523" s="1">
        <v>106.12</v>
      </c>
      <c r="L1523" s="1">
        <v>35.56</v>
      </c>
      <c r="M1523" s="1">
        <f>All_Data[[#This Row],[EUR Sales Amount]]-All_Data[[#This Row],[EUR Cost Amount]]</f>
        <v>70.56</v>
      </c>
      <c r="N1523">
        <f>IF(All_Data[[#This Row],[Order Line Quantity]]&lt;0,1,0)</f>
        <v>0</v>
      </c>
      <c r="O1523" s="1" t="str">
        <f>All_Data[[#This Row],[Tier2 Description]]&amp;All_Data[[#This Row],[Order No]]</f>
        <v>BACKPACKS1552668</v>
      </c>
    </row>
    <row r="1524" spans="1:15" x14ac:dyDescent="0.35">
      <c r="A1524">
        <v>202001</v>
      </c>
      <c r="B1524" t="str">
        <f>LEFT(All_Data[[#This Row],[Invoice (Year+Month)]],4)</f>
        <v>2020</v>
      </c>
      <c r="C1524" t="str">
        <f>RIGHT(All_Data[[#This Row],[Invoice (Year+Month)]],2)</f>
        <v>01</v>
      </c>
      <c r="D1524" t="s">
        <v>56</v>
      </c>
      <c r="E1524">
        <v>3014661</v>
      </c>
      <c r="F1524" t="s">
        <v>10</v>
      </c>
      <c r="G1524" t="s">
        <v>13</v>
      </c>
      <c r="H1524" t="s">
        <v>37</v>
      </c>
      <c r="I1524">
        <v>1552013</v>
      </c>
      <c r="J1524">
        <v>500</v>
      </c>
      <c r="K1524" s="1">
        <v>185</v>
      </c>
      <c r="L1524" s="1">
        <v>160</v>
      </c>
      <c r="M1524" s="1">
        <f>All_Data[[#This Row],[EUR Sales Amount]]-All_Data[[#This Row],[EUR Cost Amount]]</f>
        <v>25</v>
      </c>
      <c r="N1524">
        <f>IF(All_Data[[#This Row],[Order Line Quantity]]&lt;0,1,0)</f>
        <v>0</v>
      </c>
      <c r="O1524" s="1" t="str">
        <f>All_Data[[#This Row],[Tier2 Description]]&amp;All_Data[[#This Row],[Order No]]</f>
        <v>GENERAL1552013</v>
      </c>
    </row>
    <row r="1525" spans="1:15" x14ac:dyDescent="0.35">
      <c r="A1525">
        <v>202001</v>
      </c>
      <c r="B1525" t="str">
        <f>LEFT(All_Data[[#This Row],[Invoice (Year+Month)]],4)</f>
        <v>2020</v>
      </c>
      <c r="C1525" t="str">
        <f>RIGHT(All_Data[[#This Row],[Invoice (Year+Month)]],2)</f>
        <v>01</v>
      </c>
      <c r="D1525" t="s">
        <v>56</v>
      </c>
      <c r="E1525">
        <v>3014661</v>
      </c>
      <c r="F1525" t="s">
        <v>10</v>
      </c>
      <c r="G1525" t="s">
        <v>26</v>
      </c>
      <c r="H1525" t="s">
        <v>27</v>
      </c>
      <c r="I1525">
        <v>1554271</v>
      </c>
      <c r="J1525">
        <v>200</v>
      </c>
      <c r="K1525" s="1">
        <v>590</v>
      </c>
      <c r="L1525" s="1">
        <v>357.74</v>
      </c>
      <c r="M1525" s="1">
        <f>All_Data[[#This Row],[EUR Sales Amount]]-All_Data[[#This Row],[EUR Cost Amount]]</f>
        <v>232.26</v>
      </c>
      <c r="N1525">
        <f>IF(All_Data[[#This Row],[Order Line Quantity]]&lt;0,1,0)</f>
        <v>0</v>
      </c>
      <c r="O1525" s="1" t="str">
        <f>All_Data[[#This Row],[Tier2 Description]]&amp;All_Data[[#This Row],[Order No]]</f>
        <v>APRON &amp; KITCHEN TEXTILES1554271</v>
      </c>
    </row>
    <row r="1526" spans="1:15" x14ac:dyDescent="0.35">
      <c r="A1526">
        <v>202001</v>
      </c>
      <c r="B1526" t="str">
        <f>LEFT(All_Data[[#This Row],[Invoice (Year+Month)]],4)</f>
        <v>2020</v>
      </c>
      <c r="C1526" t="str">
        <f>RIGHT(All_Data[[#This Row],[Invoice (Year+Month)]],2)</f>
        <v>01</v>
      </c>
      <c r="D1526" t="s">
        <v>56</v>
      </c>
      <c r="E1526">
        <v>3014661</v>
      </c>
      <c r="F1526" t="s">
        <v>10</v>
      </c>
      <c r="G1526" t="s">
        <v>26</v>
      </c>
      <c r="H1526" t="s">
        <v>28</v>
      </c>
      <c r="I1526">
        <v>1553365</v>
      </c>
      <c r="J1526">
        <v>2000</v>
      </c>
      <c r="K1526" s="1">
        <v>1120</v>
      </c>
      <c r="L1526" s="1">
        <v>658.22</v>
      </c>
      <c r="M1526" s="1">
        <f>All_Data[[#This Row],[EUR Sales Amount]]-All_Data[[#This Row],[EUR Cost Amount]]</f>
        <v>461.78</v>
      </c>
      <c r="N1526">
        <f>IF(All_Data[[#This Row],[Order Line Quantity]]&lt;0,1,0)</f>
        <v>0</v>
      </c>
      <c r="O1526" s="1" t="str">
        <f>All_Data[[#This Row],[Tier2 Description]]&amp;All_Data[[#This Row],[Order No]]</f>
        <v>HOUSEWARES1553365</v>
      </c>
    </row>
    <row r="1527" spans="1:15" x14ac:dyDescent="0.35">
      <c r="A1527">
        <v>202001</v>
      </c>
      <c r="B1527" t="str">
        <f>LEFT(All_Data[[#This Row],[Invoice (Year+Month)]],4)</f>
        <v>2020</v>
      </c>
      <c r="C1527" t="str">
        <f>RIGHT(All_Data[[#This Row],[Invoice (Year+Month)]],2)</f>
        <v>01</v>
      </c>
      <c r="D1527" t="s">
        <v>56</v>
      </c>
      <c r="E1527">
        <v>3014664</v>
      </c>
      <c r="F1527" t="s">
        <v>10</v>
      </c>
      <c r="G1527" t="s">
        <v>26</v>
      </c>
      <c r="H1527" t="s">
        <v>43</v>
      </c>
      <c r="I1527">
        <v>1552541</v>
      </c>
      <c r="J1527">
        <v>2</v>
      </c>
      <c r="K1527" s="1">
        <v>7.34</v>
      </c>
      <c r="L1527" s="1">
        <v>4.5199999999999996</v>
      </c>
      <c r="M1527" s="1">
        <f>All_Data[[#This Row],[EUR Sales Amount]]-All_Data[[#This Row],[EUR Cost Amount]]</f>
        <v>2.8200000000000003</v>
      </c>
      <c r="N1527">
        <f>IF(All_Data[[#This Row],[Order Line Quantity]]&lt;0,1,0)</f>
        <v>0</v>
      </c>
      <c r="O1527" s="1" t="str">
        <f>All_Data[[#This Row],[Tier2 Description]]&amp;All_Data[[#This Row],[Order No]]</f>
        <v>SAFETY AUTO &amp; TOOLS1552541</v>
      </c>
    </row>
    <row r="1528" spans="1:15" x14ac:dyDescent="0.35">
      <c r="A1528">
        <v>202001</v>
      </c>
      <c r="B1528" t="str">
        <f>LEFT(All_Data[[#This Row],[Invoice (Year+Month)]],4)</f>
        <v>2020</v>
      </c>
      <c r="C1528" t="str">
        <f>RIGHT(All_Data[[#This Row],[Invoice (Year+Month)]],2)</f>
        <v>01</v>
      </c>
      <c r="D1528" t="s">
        <v>56</v>
      </c>
      <c r="E1528">
        <v>3014664</v>
      </c>
      <c r="F1528" t="s">
        <v>10</v>
      </c>
      <c r="G1528" t="s">
        <v>22</v>
      </c>
      <c r="H1528" t="s">
        <v>35</v>
      </c>
      <c r="I1528">
        <v>1552541</v>
      </c>
      <c r="J1528">
        <v>2</v>
      </c>
      <c r="K1528" s="1">
        <v>70</v>
      </c>
      <c r="L1528" s="1">
        <v>0.44</v>
      </c>
      <c r="M1528" s="1">
        <f>All_Data[[#This Row],[EUR Sales Amount]]-All_Data[[#This Row],[EUR Cost Amount]]</f>
        <v>69.56</v>
      </c>
      <c r="N1528">
        <f>IF(All_Data[[#This Row],[Order Line Quantity]]&lt;0,1,0)</f>
        <v>0</v>
      </c>
      <c r="O1528" s="1" t="str">
        <f>All_Data[[#This Row],[Tier2 Description]]&amp;All_Data[[#This Row],[Order No]]</f>
        <v>DECORATION CHARGES1552541</v>
      </c>
    </row>
    <row r="1529" spans="1:15" x14ac:dyDescent="0.35">
      <c r="A1529">
        <v>202001</v>
      </c>
      <c r="B1529" t="str">
        <f>LEFT(All_Data[[#This Row],[Invoice (Year+Month)]],4)</f>
        <v>2020</v>
      </c>
      <c r="C1529" t="str">
        <f>RIGHT(All_Data[[#This Row],[Invoice (Year+Month)]],2)</f>
        <v>01</v>
      </c>
      <c r="D1529" t="s">
        <v>56</v>
      </c>
      <c r="E1529">
        <v>3014677</v>
      </c>
      <c r="F1529" t="s">
        <v>17</v>
      </c>
      <c r="G1529" t="s">
        <v>11</v>
      </c>
      <c r="H1529" t="s">
        <v>38</v>
      </c>
      <c r="I1529">
        <v>1552481</v>
      </c>
      <c r="J1529">
        <v>2</v>
      </c>
      <c r="K1529" s="1">
        <v>11.58</v>
      </c>
      <c r="L1529" s="1">
        <v>6.3</v>
      </c>
      <c r="M1529" s="1">
        <f>All_Data[[#This Row],[EUR Sales Amount]]-All_Data[[#This Row],[EUR Cost Amount]]</f>
        <v>5.28</v>
      </c>
      <c r="N1529">
        <f>IF(All_Data[[#This Row],[Order Line Quantity]]&lt;0,1,0)</f>
        <v>0</v>
      </c>
      <c r="O1529" s="1" t="str">
        <f>All_Data[[#This Row],[Tier2 Description]]&amp;All_Data[[#This Row],[Order No]]</f>
        <v>BACKPACKS1552481</v>
      </c>
    </row>
    <row r="1530" spans="1:15" x14ac:dyDescent="0.35">
      <c r="A1530">
        <v>202001</v>
      </c>
      <c r="B1530" t="str">
        <f>LEFT(All_Data[[#This Row],[Invoice (Year+Month)]],4)</f>
        <v>2020</v>
      </c>
      <c r="C1530" t="str">
        <f>RIGHT(All_Data[[#This Row],[Invoice (Year+Month)]],2)</f>
        <v>01</v>
      </c>
      <c r="D1530" t="s">
        <v>56</v>
      </c>
      <c r="E1530">
        <v>3014677</v>
      </c>
      <c r="F1530" t="s">
        <v>17</v>
      </c>
      <c r="G1530" t="s">
        <v>11</v>
      </c>
      <c r="H1530" t="s">
        <v>12</v>
      </c>
      <c r="I1530">
        <v>1552481</v>
      </c>
      <c r="J1530">
        <v>4</v>
      </c>
      <c r="K1530" s="1">
        <v>2.2400000000000002</v>
      </c>
      <c r="L1530" s="1">
        <v>0.92</v>
      </c>
      <c r="M1530" s="1">
        <f>All_Data[[#This Row],[EUR Sales Amount]]-All_Data[[#This Row],[EUR Cost Amount]]</f>
        <v>1.3200000000000003</v>
      </c>
      <c r="N1530">
        <f>IF(All_Data[[#This Row],[Order Line Quantity]]&lt;0,1,0)</f>
        <v>0</v>
      </c>
      <c r="O1530" s="1" t="str">
        <f>All_Data[[#This Row],[Tier2 Description]]&amp;All_Data[[#This Row],[Order No]]</f>
        <v>BUSINESS CASES1552481</v>
      </c>
    </row>
    <row r="1531" spans="1:15" x14ac:dyDescent="0.35">
      <c r="A1531">
        <v>202001</v>
      </c>
      <c r="B1531" t="str">
        <f>LEFT(All_Data[[#This Row],[Invoice (Year+Month)]],4)</f>
        <v>2020</v>
      </c>
      <c r="C1531" t="str">
        <f>RIGHT(All_Data[[#This Row],[Invoice (Year+Month)]],2)</f>
        <v>01</v>
      </c>
      <c r="D1531" t="s">
        <v>56</v>
      </c>
      <c r="E1531">
        <v>3014677</v>
      </c>
      <c r="F1531" t="s">
        <v>17</v>
      </c>
      <c r="G1531" t="s">
        <v>11</v>
      </c>
      <c r="H1531" t="s">
        <v>39</v>
      </c>
      <c r="I1531">
        <v>1553389</v>
      </c>
      <c r="J1531">
        <v>60</v>
      </c>
      <c r="K1531" s="1">
        <v>428.4</v>
      </c>
      <c r="L1531" s="1">
        <v>127.44</v>
      </c>
      <c r="M1531" s="1">
        <f>All_Data[[#This Row],[EUR Sales Amount]]-All_Data[[#This Row],[EUR Cost Amount]]</f>
        <v>300.95999999999998</v>
      </c>
      <c r="N1531">
        <f>IF(All_Data[[#This Row],[Order Line Quantity]]&lt;0,1,0)</f>
        <v>0</v>
      </c>
      <c r="O1531" s="1" t="str">
        <f>All_Data[[#This Row],[Tier2 Description]]&amp;All_Data[[#This Row],[Order No]]</f>
        <v>COOLERS1553389</v>
      </c>
    </row>
    <row r="1532" spans="1:15" x14ac:dyDescent="0.35">
      <c r="A1532">
        <v>202001</v>
      </c>
      <c r="B1532" t="str">
        <f>LEFT(All_Data[[#This Row],[Invoice (Year+Month)]],4)</f>
        <v>2020</v>
      </c>
      <c r="C1532" t="str">
        <f>RIGHT(All_Data[[#This Row],[Invoice (Year+Month)]],2)</f>
        <v>01</v>
      </c>
      <c r="D1532" t="s">
        <v>56</v>
      </c>
      <c r="E1532">
        <v>3014677</v>
      </c>
      <c r="F1532" t="s">
        <v>17</v>
      </c>
      <c r="G1532" t="s">
        <v>11</v>
      </c>
      <c r="H1532" t="s">
        <v>46</v>
      </c>
      <c r="I1532">
        <v>1552481</v>
      </c>
      <c r="J1532">
        <v>2</v>
      </c>
      <c r="K1532" s="1">
        <v>2.98</v>
      </c>
      <c r="L1532" s="1">
        <v>1.84</v>
      </c>
      <c r="M1532" s="1">
        <f>All_Data[[#This Row],[EUR Sales Amount]]-All_Data[[#This Row],[EUR Cost Amount]]</f>
        <v>1.1399999999999999</v>
      </c>
      <c r="N1532">
        <f>IF(All_Data[[#This Row],[Order Line Quantity]]&lt;0,1,0)</f>
        <v>0</v>
      </c>
      <c r="O1532" s="1" t="str">
        <f>All_Data[[#This Row],[Tier2 Description]]&amp;All_Data[[#This Row],[Order No]]</f>
        <v>DUFFELS1552481</v>
      </c>
    </row>
    <row r="1533" spans="1:15" x14ac:dyDescent="0.35">
      <c r="A1533">
        <v>202001</v>
      </c>
      <c r="B1533" t="str">
        <f>LEFT(All_Data[[#This Row],[Invoice (Year+Month)]],4)</f>
        <v>2020</v>
      </c>
      <c r="C1533" t="str">
        <f>RIGHT(All_Data[[#This Row],[Invoice (Year+Month)]],2)</f>
        <v>01</v>
      </c>
      <c r="D1533" t="s">
        <v>56</v>
      </c>
      <c r="E1533">
        <v>3014677</v>
      </c>
      <c r="F1533" t="s">
        <v>17</v>
      </c>
      <c r="G1533" t="s">
        <v>11</v>
      </c>
      <c r="H1533" t="s">
        <v>60</v>
      </c>
      <c r="I1533">
        <v>1554766</v>
      </c>
      <c r="J1533">
        <v>2</v>
      </c>
      <c r="K1533" s="1">
        <v>51.98</v>
      </c>
      <c r="L1533" s="1">
        <v>17.7</v>
      </c>
      <c r="M1533" s="1">
        <f>All_Data[[#This Row],[EUR Sales Amount]]-All_Data[[#This Row],[EUR Cost Amount]]</f>
        <v>34.28</v>
      </c>
      <c r="N1533">
        <f>IF(All_Data[[#This Row],[Order Line Quantity]]&lt;0,1,0)</f>
        <v>0</v>
      </c>
      <c r="O1533" s="1" t="str">
        <f>All_Data[[#This Row],[Tier2 Description]]&amp;All_Data[[#This Row],[Order No]]</f>
        <v>LUGGAGE1554766</v>
      </c>
    </row>
    <row r="1534" spans="1:15" x14ac:dyDescent="0.35">
      <c r="A1534">
        <v>202001</v>
      </c>
      <c r="B1534" t="str">
        <f>LEFT(All_Data[[#This Row],[Invoice (Year+Month)]],4)</f>
        <v>2020</v>
      </c>
      <c r="C1534" t="str">
        <f>RIGHT(All_Data[[#This Row],[Invoice (Year+Month)]],2)</f>
        <v>01</v>
      </c>
      <c r="D1534" t="s">
        <v>56</v>
      </c>
      <c r="E1534">
        <v>3014677</v>
      </c>
      <c r="F1534" t="s">
        <v>17</v>
      </c>
      <c r="G1534" t="s">
        <v>11</v>
      </c>
      <c r="H1534" t="s">
        <v>40</v>
      </c>
      <c r="I1534">
        <v>1552481</v>
      </c>
      <c r="J1534">
        <v>10</v>
      </c>
      <c r="K1534" s="1">
        <v>5.0999999999999996</v>
      </c>
      <c r="L1534" s="1">
        <v>2.64</v>
      </c>
      <c r="M1534" s="1">
        <f>All_Data[[#This Row],[EUR Sales Amount]]-All_Data[[#This Row],[EUR Cost Amount]]</f>
        <v>2.4599999999999995</v>
      </c>
      <c r="N1534">
        <f>IF(All_Data[[#This Row],[Order Line Quantity]]&lt;0,1,0)</f>
        <v>0</v>
      </c>
      <c r="O1534" s="1" t="str">
        <f>All_Data[[#This Row],[Tier2 Description]]&amp;All_Data[[#This Row],[Order No]]</f>
        <v>TOTES1552481</v>
      </c>
    </row>
    <row r="1535" spans="1:15" x14ac:dyDescent="0.35">
      <c r="A1535">
        <v>202001</v>
      </c>
      <c r="B1535" t="str">
        <f>LEFT(All_Data[[#This Row],[Invoice (Year+Month)]],4)</f>
        <v>2020</v>
      </c>
      <c r="C1535" t="str">
        <f>RIGHT(All_Data[[#This Row],[Invoice (Year+Month)]],2)</f>
        <v>01</v>
      </c>
      <c r="D1535" t="s">
        <v>56</v>
      </c>
      <c r="E1535">
        <v>3014677</v>
      </c>
      <c r="F1535" t="s">
        <v>17</v>
      </c>
      <c r="G1535" t="s">
        <v>11</v>
      </c>
      <c r="H1535" t="s">
        <v>47</v>
      </c>
      <c r="I1535">
        <v>1552872</v>
      </c>
      <c r="J1535">
        <v>200</v>
      </c>
      <c r="K1535" s="1">
        <v>138</v>
      </c>
      <c r="L1535" s="1">
        <v>122.56</v>
      </c>
      <c r="M1535" s="1">
        <f>All_Data[[#This Row],[EUR Sales Amount]]-All_Data[[#This Row],[EUR Cost Amount]]</f>
        <v>15.439999999999998</v>
      </c>
      <c r="N1535">
        <f>IF(All_Data[[#This Row],[Order Line Quantity]]&lt;0,1,0)</f>
        <v>0</v>
      </c>
      <c r="O1535" s="1" t="str">
        <f>All_Data[[#This Row],[Tier2 Description]]&amp;All_Data[[#This Row],[Order No]]</f>
        <v>TRAVEL GIFTS1552872</v>
      </c>
    </row>
    <row r="1536" spans="1:15" x14ac:dyDescent="0.35">
      <c r="A1536">
        <v>202001</v>
      </c>
      <c r="B1536" t="str">
        <f>LEFT(All_Data[[#This Row],[Invoice (Year+Month)]],4)</f>
        <v>2020</v>
      </c>
      <c r="C1536" t="str">
        <f>RIGHT(All_Data[[#This Row],[Invoice (Year+Month)]],2)</f>
        <v>01</v>
      </c>
      <c r="D1536" t="s">
        <v>56</v>
      </c>
      <c r="E1536">
        <v>3014677</v>
      </c>
      <c r="F1536" t="s">
        <v>17</v>
      </c>
      <c r="G1536" t="s">
        <v>11</v>
      </c>
      <c r="H1536" t="s">
        <v>47</v>
      </c>
      <c r="I1536">
        <v>1554324</v>
      </c>
      <c r="J1536">
        <v>-200</v>
      </c>
      <c r="K1536" s="1">
        <v>-498</v>
      </c>
      <c r="L1536" s="1">
        <v>-232.3</v>
      </c>
      <c r="M1536" s="1">
        <f>All_Data[[#This Row],[EUR Sales Amount]]-All_Data[[#This Row],[EUR Cost Amount]]</f>
        <v>-265.7</v>
      </c>
      <c r="N1536">
        <f>IF(All_Data[[#This Row],[Order Line Quantity]]&lt;0,1,0)</f>
        <v>1</v>
      </c>
      <c r="O1536" s="1" t="str">
        <f>All_Data[[#This Row],[Tier2 Description]]&amp;All_Data[[#This Row],[Order No]]</f>
        <v>TRAVEL GIFTS1554324</v>
      </c>
    </row>
    <row r="1537" spans="1:15" x14ac:dyDescent="0.35">
      <c r="A1537">
        <v>202001</v>
      </c>
      <c r="B1537" t="str">
        <f>LEFT(All_Data[[#This Row],[Invoice (Year+Month)]],4)</f>
        <v>2020</v>
      </c>
      <c r="C1537" t="str">
        <f>RIGHT(All_Data[[#This Row],[Invoice (Year+Month)]],2)</f>
        <v>01</v>
      </c>
      <c r="D1537" t="s">
        <v>56</v>
      </c>
      <c r="E1537">
        <v>3014677</v>
      </c>
      <c r="F1537" t="s">
        <v>17</v>
      </c>
      <c r="G1537" t="s">
        <v>32</v>
      </c>
      <c r="H1537" t="s">
        <v>51</v>
      </c>
      <c r="I1537">
        <v>1550012</v>
      </c>
      <c r="J1537">
        <v>100</v>
      </c>
      <c r="K1537" s="1">
        <v>74</v>
      </c>
      <c r="L1537" s="1">
        <v>31.28</v>
      </c>
      <c r="M1537" s="1">
        <f>All_Data[[#This Row],[EUR Sales Amount]]-All_Data[[#This Row],[EUR Cost Amount]]</f>
        <v>42.72</v>
      </c>
      <c r="N1537">
        <f>IF(All_Data[[#This Row],[Order Line Quantity]]&lt;0,1,0)</f>
        <v>0</v>
      </c>
      <c r="O1537" s="1" t="str">
        <f>All_Data[[#This Row],[Tier2 Description]]&amp;All_Data[[#This Row],[Order No]]</f>
        <v>MUGS &amp; TUMBLERS1550012</v>
      </c>
    </row>
    <row r="1538" spans="1:15" x14ac:dyDescent="0.35">
      <c r="A1538">
        <v>202001</v>
      </c>
      <c r="B1538" t="str">
        <f>LEFT(All_Data[[#This Row],[Invoice (Year+Month)]],4)</f>
        <v>2020</v>
      </c>
      <c r="C1538" t="str">
        <f>RIGHT(All_Data[[#This Row],[Invoice (Year+Month)]],2)</f>
        <v>01</v>
      </c>
      <c r="D1538" t="s">
        <v>56</v>
      </c>
      <c r="E1538">
        <v>3014677</v>
      </c>
      <c r="F1538" t="s">
        <v>17</v>
      </c>
      <c r="G1538" t="s">
        <v>32</v>
      </c>
      <c r="H1538" t="s">
        <v>33</v>
      </c>
      <c r="I1538">
        <v>1551678</v>
      </c>
      <c r="J1538">
        <v>40</v>
      </c>
      <c r="K1538" s="1">
        <v>57.6</v>
      </c>
      <c r="L1538" s="1">
        <v>31.04</v>
      </c>
      <c r="M1538" s="1">
        <f>All_Data[[#This Row],[EUR Sales Amount]]-All_Data[[#This Row],[EUR Cost Amount]]</f>
        <v>26.560000000000002</v>
      </c>
      <c r="N1538">
        <f>IF(All_Data[[#This Row],[Order Line Quantity]]&lt;0,1,0)</f>
        <v>0</v>
      </c>
      <c r="O1538" s="1" t="str">
        <f>All_Data[[#This Row],[Tier2 Description]]&amp;All_Data[[#This Row],[Order No]]</f>
        <v>SPORT BOTTLES1551678</v>
      </c>
    </row>
    <row r="1539" spans="1:15" x14ac:dyDescent="0.35">
      <c r="A1539">
        <v>202001</v>
      </c>
      <c r="B1539" t="str">
        <f>LEFT(All_Data[[#This Row],[Invoice (Year+Month)]],4)</f>
        <v>2020</v>
      </c>
      <c r="C1539" t="str">
        <f>RIGHT(All_Data[[#This Row],[Invoice (Year+Month)]],2)</f>
        <v>01</v>
      </c>
      <c r="D1539" t="s">
        <v>56</v>
      </c>
      <c r="E1539">
        <v>3014677</v>
      </c>
      <c r="F1539" t="s">
        <v>17</v>
      </c>
      <c r="G1539" t="s">
        <v>32</v>
      </c>
      <c r="H1539" t="s">
        <v>33</v>
      </c>
      <c r="I1539">
        <v>1551841</v>
      </c>
      <c r="J1539">
        <v>200</v>
      </c>
      <c r="K1539" s="1">
        <v>288</v>
      </c>
      <c r="L1539" s="1">
        <v>165.5</v>
      </c>
      <c r="M1539" s="1">
        <f>All_Data[[#This Row],[EUR Sales Amount]]-All_Data[[#This Row],[EUR Cost Amount]]</f>
        <v>122.5</v>
      </c>
      <c r="N1539">
        <f>IF(All_Data[[#This Row],[Order Line Quantity]]&lt;0,1,0)</f>
        <v>0</v>
      </c>
      <c r="O1539" s="1" t="str">
        <f>All_Data[[#This Row],[Tier2 Description]]&amp;All_Data[[#This Row],[Order No]]</f>
        <v>SPORT BOTTLES1551841</v>
      </c>
    </row>
    <row r="1540" spans="1:15" x14ac:dyDescent="0.35">
      <c r="A1540">
        <v>202001</v>
      </c>
      <c r="B1540" t="str">
        <f>LEFT(All_Data[[#This Row],[Invoice (Year+Month)]],4)</f>
        <v>2020</v>
      </c>
      <c r="C1540" t="str">
        <f>RIGHT(All_Data[[#This Row],[Invoice (Year+Month)]],2)</f>
        <v>01</v>
      </c>
      <c r="D1540" t="s">
        <v>56</v>
      </c>
      <c r="E1540">
        <v>3014677</v>
      </c>
      <c r="F1540" t="s">
        <v>17</v>
      </c>
      <c r="G1540" t="s">
        <v>32</v>
      </c>
      <c r="H1540" t="s">
        <v>33</v>
      </c>
      <c r="I1540">
        <v>1551912</v>
      </c>
      <c r="J1540">
        <v>104</v>
      </c>
      <c r="K1540" s="1">
        <v>149.76</v>
      </c>
      <c r="L1540" s="1">
        <v>85.36</v>
      </c>
      <c r="M1540" s="1">
        <f>All_Data[[#This Row],[EUR Sales Amount]]-All_Data[[#This Row],[EUR Cost Amount]]</f>
        <v>64.399999999999991</v>
      </c>
      <c r="N1540">
        <f>IF(All_Data[[#This Row],[Order Line Quantity]]&lt;0,1,0)</f>
        <v>0</v>
      </c>
      <c r="O1540" s="1" t="str">
        <f>All_Data[[#This Row],[Tier2 Description]]&amp;All_Data[[#This Row],[Order No]]</f>
        <v>SPORT BOTTLES1551912</v>
      </c>
    </row>
    <row r="1541" spans="1:15" x14ac:dyDescent="0.35">
      <c r="A1541">
        <v>202001</v>
      </c>
      <c r="B1541" t="str">
        <f>LEFT(All_Data[[#This Row],[Invoice (Year+Month)]],4)</f>
        <v>2020</v>
      </c>
      <c r="C1541" t="str">
        <f>RIGHT(All_Data[[#This Row],[Invoice (Year+Month)]],2)</f>
        <v>01</v>
      </c>
      <c r="D1541" t="s">
        <v>56</v>
      </c>
      <c r="E1541">
        <v>3014677</v>
      </c>
      <c r="F1541" t="s">
        <v>17</v>
      </c>
      <c r="G1541" t="s">
        <v>32</v>
      </c>
      <c r="H1541" t="s">
        <v>33</v>
      </c>
      <c r="I1541">
        <v>1552481</v>
      </c>
      <c r="J1541">
        <v>22</v>
      </c>
      <c r="K1541" s="1">
        <v>32.979999999999997</v>
      </c>
      <c r="L1541" s="1">
        <v>10.96</v>
      </c>
      <c r="M1541" s="1">
        <f>All_Data[[#This Row],[EUR Sales Amount]]-All_Data[[#This Row],[EUR Cost Amount]]</f>
        <v>22.019999999999996</v>
      </c>
      <c r="N1541">
        <f>IF(All_Data[[#This Row],[Order Line Quantity]]&lt;0,1,0)</f>
        <v>0</v>
      </c>
      <c r="O1541" s="1" t="str">
        <f>All_Data[[#This Row],[Tier2 Description]]&amp;All_Data[[#This Row],[Order No]]</f>
        <v>SPORT BOTTLES1552481</v>
      </c>
    </row>
    <row r="1542" spans="1:15" x14ac:dyDescent="0.35">
      <c r="A1542">
        <v>202001</v>
      </c>
      <c r="B1542" t="str">
        <f>LEFT(All_Data[[#This Row],[Invoice (Year+Month)]],4)</f>
        <v>2020</v>
      </c>
      <c r="C1542" t="str">
        <f>RIGHT(All_Data[[#This Row],[Invoice (Year+Month)]],2)</f>
        <v>01</v>
      </c>
      <c r="D1542" t="s">
        <v>56</v>
      </c>
      <c r="E1542">
        <v>3014677</v>
      </c>
      <c r="F1542" t="s">
        <v>17</v>
      </c>
      <c r="G1542" t="s">
        <v>32</v>
      </c>
      <c r="H1542" t="s">
        <v>33</v>
      </c>
      <c r="I1542">
        <v>1554051</v>
      </c>
      <c r="J1542">
        <v>500</v>
      </c>
      <c r="K1542" s="1">
        <v>490</v>
      </c>
      <c r="L1542" s="1">
        <v>299.08</v>
      </c>
      <c r="M1542" s="1">
        <f>All_Data[[#This Row],[EUR Sales Amount]]-All_Data[[#This Row],[EUR Cost Amount]]</f>
        <v>190.92000000000002</v>
      </c>
      <c r="N1542">
        <f>IF(All_Data[[#This Row],[Order Line Quantity]]&lt;0,1,0)</f>
        <v>0</v>
      </c>
      <c r="O1542" s="1" t="str">
        <f>All_Data[[#This Row],[Tier2 Description]]&amp;All_Data[[#This Row],[Order No]]</f>
        <v>SPORT BOTTLES1554051</v>
      </c>
    </row>
    <row r="1543" spans="1:15" x14ac:dyDescent="0.35">
      <c r="A1543">
        <v>202001</v>
      </c>
      <c r="B1543" t="str">
        <f>LEFT(All_Data[[#This Row],[Invoice (Year+Month)]],4)</f>
        <v>2020</v>
      </c>
      <c r="C1543" t="str">
        <f>RIGHT(All_Data[[#This Row],[Invoice (Year+Month)]],2)</f>
        <v>01</v>
      </c>
      <c r="D1543" t="s">
        <v>56</v>
      </c>
      <c r="E1543">
        <v>3014677</v>
      </c>
      <c r="F1543" t="s">
        <v>17</v>
      </c>
      <c r="G1543" t="s">
        <v>32</v>
      </c>
      <c r="H1543" t="s">
        <v>33</v>
      </c>
      <c r="I1543">
        <v>1554768</v>
      </c>
      <c r="J1543">
        <v>64</v>
      </c>
      <c r="K1543" s="1">
        <v>92.8</v>
      </c>
      <c r="L1543" s="1">
        <v>29.82</v>
      </c>
      <c r="M1543" s="1">
        <f>All_Data[[#This Row],[EUR Sales Amount]]-All_Data[[#This Row],[EUR Cost Amount]]</f>
        <v>62.98</v>
      </c>
      <c r="N1543">
        <f>IF(All_Data[[#This Row],[Order Line Quantity]]&lt;0,1,0)</f>
        <v>0</v>
      </c>
      <c r="O1543" s="1" t="str">
        <f>All_Data[[#This Row],[Tier2 Description]]&amp;All_Data[[#This Row],[Order No]]</f>
        <v>SPORT BOTTLES1554768</v>
      </c>
    </row>
    <row r="1544" spans="1:15" x14ac:dyDescent="0.35">
      <c r="A1544">
        <v>202001</v>
      </c>
      <c r="B1544" t="str">
        <f>LEFT(All_Data[[#This Row],[Invoice (Year+Month)]],4)</f>
        <v>2020</v>
      </c>
      <c r="C1544" t="str">
        <f>RIGHT(All_Data[[#This Row],[Invoice (Year+Month)]],2)</f>
        <v>01</v>
      </c>
      <c r="D1544" t="s">
        <v>56</v>
      </c>
      <c r="E1544">
        <v>3014677</v>
      </c>
      <c r="F1544" t="s">
        <v>17</v>
      </c>
      <c r="G1544" t="s">
        <v>13</v>
      </c>
      <c r="H1544" t="s">
        <v>37</v>
      </c>
      <c r="I1544">
        <v>1553639</v>
      </c>
      <c r="J1544">
        <v>60</v>
      </c>
      <c r="K1544" s="1">
        <v>4.2</v>
      </c>
      <c r="L1544" s="1">
        <v>2.54</v>
      </c>
      <c r="M1544" s="1">
        <f>All_Data[[#This Row],[EUR Sales Amount]]-All_Data[[#This Row],[EUR Cost Amount]]</f>
        <v>1.6600000000000001</v>
      </c>
      <c r="N1544">
        <f>IF(All_Data[[#This Row],[Order Line Quantity]]&lt;0,1,0)</f>
        <v>0</v>
      </c>
      <c r="O1544" s="1" t="str">
        <f>All_Data[[#This Row],[Tier2 Description]]&amp;All_Data[[#This Row],[Order No]]</f>
        <v>GENERAL1553639</v>
      </c>
    </row>
    <row r="1545" spans="1:15" x14ac:dyDescent="0.35">
      <c r="A1545">
        <v>202001</v>
      </c>
      <c r="B1545" t="str">
        <f>LEFT(All_Data[[#This Row],[Invoice (Year+Month)]],4)</f>
        <v>2020</v>
      </c>
      <c r="C1545" t="str">
        <f>RIGHT(All_Data[[#This Row],[Invoice (Year+Month)]],2)</f>
        <v>01</v>
      </c>
      <c r="D1545" t="s">
        <v>56</v>
      </c>
      <c r="E1545">
        <v>3014677</v>
      </c>
      <c r="F1545" t="s">
        <v>17</v>
      </c>
      <c r="G1545" t="s">
        <v>13</v>
      </c>
      <c r="H1545" t="s">
        <v>34</v>
      </c>
      <c r="I1545">
        <v>1553090</v>
      </c>
      <c r="J1545">
        <v>20</v>
      </c>
      <c r="K1545" s="1">
        <v>18.8</v>
      </c>
      <c r="L1545" s="1">
        <v>10.94</v>
      </c>
      <c r="M1545" s="1">
        <f>All_Data[[#This Row],[EUR Sales Amount]]-All_Data[[#This Row],[EUR Cost Amount]]</f>
        <v>7.8600000000000012</v>
      </c>
      <c r="N1545">
        <f>IF(All_Data[[#This Row],[Order Line Quantity]]&lt;0,1,0)</f>
        <v>0</v>
      </c>
      <c r="O1545" s="1" t="str">
        <f>All_Data[[#This Row],[Tier2 Description]]&amp;All_Data[[#This Row],[Order No]]</f>
        <v>STATIONERY1553090</v>
      </c>
    </row>
    <row r="1546" spans="1:15" x14ac:dyDescent="0.35">
      <c r="A1546">
        <v>202001</v>
      </c>
      <c r="B1546" t="str">
        <f>LEFT(All_Data[[#This Row],[Invoice (Year+Month)]],4)</f>
        <v>2020</v>
      </c>
      <c r="C1546" t="str">
        <f>RIGHT(All_Data[[#This Row],[Invoice (Year+Month)]],2)</f>
        <v>01</v>
      </c>
      <c r="D1546" t="s">
        <v>56</v>
      </c>
      <c r="E1546">
        <v>3014677</v>
      </c>
      <c r="F1546" t="s">
        <v>17</v>
      </c>
      <c r="G1546" t="s">
        <v>13</v>
      </c>
      <c r="H1546" t="s">
        <v>15</v>
      </c>
      <c r="I1546">
        <v>1552646</v>
      </c>
      <c r="J1546">
        <v>64</v>
      </c>
      <c r="K1546" s="1">
        <v>73.92</v>
      </c>
      <c r="L1546" s="1">
        <v>48.14</v>
      </c>
      <c r="M1546" s="1">
        <f>All_Data[[#This Row],[EUR Sales Amount]]-All_Data[[#This Row],[EUR Cost Amount]]</f>
        <v>25.78</v>
      </c>
      <c r="N1546">
        <f>IF(All_Data[[#This Row],[Order Line Quantity]]&lt;0,1,0)</f>
        <v>0</v>
      </c>
      <c r="O1546" s="1" t="str">
        <f>All_Data[[#This Row],[Tier2 Description]]&amp;All_Data[[#This Row],[Order No]]</f>
        <v>UMBRELLAS1552646</v>
      </c>
    </row>
    <row r="1547" spans="1:15" x14ac:dyDescent="0.35">
      <c r="A1547">
        <v>202001</v>
      </c>
      <c r="B1547" t="str">
        <f>LEFT(All_Data[[#This Row],[Invoice (Year+Month)]],4)</f>
        <v>2020</v>
      </c>
      <c r="C1547" t="str">
        <f>RIGHT(All_Data[[#This Row],[Invoice (Year+Month)]],2)</f>
        <v>01</v>
      </c>
      <c r="D1547" t="s">
        <v>56</v>
      </c>
      <c r="E1547">
        <v>3014677</v>
      </c>
      <c r="F1547" t="s">
        <v>17</v>
      </c>
      <c r="G1547" t="s">
        <v>13</v>
      </c>
      <c r="H1547" t="s">
        <v>15</v>
      </c>
      <c r="I1547">
        <v>1553498</v>
      </c>
      <c r="J1547">
        <v>26</v>
      </c>
      <c r="K1547" s="1">
        <v>59.8</v>
      </c>
      <c r="L1547" s="1">
        <v>37.56</v>
      </c>
      <c r="M1547" s="1">
        <f>All_Data[[#This Row],[EUR Sales Amount]]-All_Data[[#This Row],[EUR Cost Amount]]</f>
        <v>22.239999999999995</v>
      </c>
      <c r="N1547">
        <f>IF(All_Data[[#This Row],[Order Line Quantity]]&lt;0,1,0)</f>
        <v>0</v>
      </c>
      <c r="O1547" s="1" t="str">
        <f>All_Data[[#This Row],[Tier2 Description]]&amp;All_Data[[#This Row],[Order No]]</f>
        <v>UMBRELLAS1553498</v>
      </c>
    </row>
    <row r="1548" spans="1:15" x14ac:dyDescent="0.35">
      <c r="A1548">
        <v>202001</v>
      </c>
      <c r="B1548" t="str">
        <f>LEFT(All_Data[[#This Row],[Invoice (Year+Month)]],4)</f>
        <v>2020</v>
      </c>
      <c r="C1548" t="str">
        <f>RIGHT(All_Data[[#This Row],[Invoice (Year+Month)]],2)</f>
        <v>01</v>
      </c>
      <c r="D1548" t="s">
        <v>56</v>
      </c>
      <c r="E1548">
        <v>3014677</v>
      </c>
      <c r="F1548" t="s">
        <v>17</v>
      </c>
      <c r="G1548" t="s">
        <v>13</v>
      </c>
      <c r="H1548" t="s">
        <v>15</v>
      </c>
      <c r="I1548">
        <v>1553553</v>
      </c>
      <c r="J1548">
        <v>20</v>
      </c>
      <c r="K1548" s="1">
        <v>46</v>
      </c>
      <c r="L1548" s="1">
        <v>28.9</v>
      </c>
      <c r="M1548" s="1">
        <f>All_Data[[#This Row],[EUR Sales Amount]]-All_Data[[#This Row],[EUR Cost Amount]]</f>
        <v>17.100000000000001</v>
      </c>
      <c r="N1548">
        <f>IF(All_Data[[#This Row],[Order Line Quantity]]&lt;0,1,0)</f>
        <v>0</v>
      </c>
      <c r="O1548" s="1" t="str">
        <f>All_Data[[#This Row],[Tier2 Description]]&amp;All_Data[[#This Row],[Order No]]</f>
        <v>UMBRELLAS1553553</v>
      </c>
    </row>
    <row r="1549" spans="1:15" x14ac:dyDescent="0.35">
      <c r="A1549">
        <v>202001</v>
      </c>
      <c r="B1549" t="str">
        <f>LEFT(All_Data[[#This Row],[Invoice (Year+Month)]],4)</f>
        <v>2020</v>
      </c>
      <c r="C1549" t="str">
        <f>RIGHT(All_Data[[#This Row],[Invoice (Year+Month)]],2)</f>
        <v>01</v>
      </c>
      <c r="D1549" t="s">
        <v>56</v>
      </c>
      <c r="E1549">
        <v>3014677</v>
      </c>
      <c r="F1549" t="s">
        <v>17</v>
      </c>
      <c r="G1549" t="s">
        <v>13</v>
      </c>
      <c r="H1549" t="s">
        <v>15</v>
      </c>
      <c r="I1549">
        <v>1553592</v>
      </c>
      <c r="J1549">
        <v>200</v>
      </c>
      <c r="K1549" s="1">
        <v>386</v>
      </c>
      <c r="L1549" s="1">
        <v>284.33999999999997</v>
      </c>
      <c r="M1549" s="1">
        <f>All_Data[[#This Row],[EUR Sales Amount]]-All_Data[[#This Row],[EUR Cost Amount]]</f>
        <v>101.66000000000003</v>
      </c>
      <c r="N1549">
        <f>IF(All_Data[[#This Row],[Order Line Quantity]]&lt;0,1,0)</f>
        <v>0</v>
      </c>
      <c r="O1549" s="1" t="str">
        <f>All_Data[[#This Row],[Tier2 Description]]&amp;All_Data[[#This Row],[Order No]]</f>
        <v>UMBRELLAS1553592</v>
      </c>
    </row>
    <row r="1550" spans="1:15" x14ac:dyDescent="0.35">
      <c r="A1550">
        <v>202001</v>
      </c>
      <c r="B1550" t="str">
        <f>LEFT(All_Data[[#This Row],[Invoice (Year+Month)]],4)</f>
        <v>2020</v>
      </c>
      <c r="C1550" t="str">
        <f>RIGHT(All_Data[[#This Row],[Invoice (Year+Month)]],2)</f>
        <v>01</v>
      </c>
      <c r="D1550" t="s">
        <v>56</v>
      </c>
      <c r="E1550">
        <v>3014677</v>
      </c>
      <c r="F1550" t="s">
        <v>17</v>
      </c>
      <c r="G1550" t="s">
        <v>13</v>
      </c>
      <c r="H1550" t="s">
        <v>15</v>
      </c>
      <c r="I1550">
        <v>1554202</v>
      </c>
      <c r="J1550">
        <v>340</v>
      </c>
      <c r="K1550" s="1">
        <v>782</v>
      </c>
      <c r="L1550" s="1">
        <v>491.28</v>
      </c>
      <c r="M1550" s="1">
        <f>All_Data[[#This Row],[EUR Sales Amount]]-All_Data[[#This Row],[EUR Cost Amount]]</f>
        <v>290.72000000000003</v>
      </c>
      <c r="N1550">
        <f>IF(All_Data[[#This Row],[Order Line Quantity]]&lt;0,1,0)</f>
        <v>0</v>
      </c>
      <c r="O1550" s="1" t="str">
        <f>All_Data[[#This Row],[Tier2 Description]]&amp;All_Data[[#This Row],[Order No]]</f>
        <v>UMBRELLAS1554202</v>
      </c>
    </row>
    <row r="1551" spans="1:15" x14ac:dyDescent="0.35">
      <c r="A1551">
        <v>202001</v>
      </c>
      <c r="B1551" t="str">
        <f>LEFT(All_Data[[#This Row],[Invoice (Year+Month)]],4)</f>
        <v>2020</v>
      </c>
      <c r="C1551" t="str">
        <f>RIGHT(All_Data[[#This Row],[Invoice (Year+Month)]],2)</f>
        <v>01</v>
      </c>
      <c r="D1551" t="s">
        <v>56</v>
      </c>
      <c r="E1551">
        <v>3014677</v>
      </c>
      <c r="F1551" t="s">
        <v>17</v>
      </c>
      <c r="G1551" t="s">
        <v>13</v>
      </c>
      <c r="H1551" t="s">
        <v>15</v>
      </c>
      <c r="I1551">
        <v>1554312</v>
      </c>
      <c r="J1551">
        <v>20</v>
      </c>
      <c r="K1551" s="1">
        <v>53.8</v>
      </c>
      <c r="L1551" s="1">
        <v>37.18</v>
      </c>
      <c r="M1551" s="1">
        <f>All_Data[[#This Row],[EUR Sales Amount]]-All_Data[[#This Row],[EUR Cost Amount]]</f>
        <v>16.619999999999997</v>
      </c>
      <c r="N1551">
        <f>IF(All_Data[[#This Row],[Order Line Quantity]]&lt;0,1,0)</f>
        <v>0</v>
      </c>
      <c r="O1551" s="1" t="str">
        <f>All_Data[[#This Row],[Tier2 Description]]&amp;All_Data[[#This Row],[Order No]]</f>
        <v>UMBRELLAS1554312</v>
      </c>
    </row>
    <row r="1552" spans="1:15" x14ac:dyDescent="0.35">
      <c r="A1552">
        <v>202001</v>
      </c>
      <c r="B1552" t="str">
        <f>LEFT(All_Data[[#This Row],[Invoice (Year+Month)]],4)</f>
        <v>2020</v>
      </c>
      <c r="C1552" t="str">
        <f>RIGHT(All_Data[[#This Row],[Invoice (Year+Month)]],2)</f>
        <v>01</v>
      </c>
      <c r="D1552" t="s">
        <v>56</v>
      </c>
      <c r="E1552">
        <v>3014677</v>
      </c>
      <c r="F1552" t="s">
        <v>17</v>
      </c>
      <c r="G1552" t="s">
        <v>13</v>
      </c>
      <c r="H1552" t="s">
        <v>15</v>
      </c>
      <c r="I1552">
        <v>1554735</v>
      </c>
      <c r="J1552">
        <v>4</v>
      </c>
      <c r="K1552" s="1">
        <v>9.1999999999999993</v>
      </c>
      <c r="L1552" s="1">
        <v>5.78</v>
      </c>
      <c r="M1552" s="1">
        <f>All_Data[[#This Row],[EUR Sales Amount]]-All_Data[[#This Row],[EUR Cost Amount]]</f>
        <v>3.419999999999999</v>
      </c>
      <c r="N1552">
        <f>IF(All_Data[[#This Row],[Order Line Quantity]]&lt;0,1,0)</f>
        <v>0</v>
      </c>
      <c r="O1552" s="1" t="str">
        <f>All_Data[[#This Row],[Tier2 Description]]&amp;All_Data[[#This Row],[Order No]]</f>
        <v>UMBRELLAS1554735</v>
      </c>
    </row>
    <row r="1553" spans="1:15" x14ac:dyDescent="0.35">
      <c r="A1553">
        <v>202001</v>
      </c>
      <c r="B1553" t="str">
        <f>LEFT(All_Data[[#This Row],[Invoice (Year+Month)]],4)</f>
        <v>2020</v>
      </c>
      <c r="C1553" t="str">
        <f>RIGHT(All_Data[[#This Row],[Invoice (Year+Month)]],2)</f>
        <v>01</v>
      </c>
      <c r="D1553" t="s">
        <v>56</v>
      </c>
      <c r="E1553">
        <v>3014677</v>
      </c>
      <c r="F1553" t="s">
        <v>17</v>
      </c>
      <c r="G1553" t="s">
        <v>13</v>
      </c>
      <c r="H1553" t="s">
        <v>15</v>
      </c>
      <c r="I1553">
        <v>1554743</v>
      </c>
      <c r="J1553">
        <v>12</v>
      </c>
      <c r="K1553" s="1">
        <v>27.6</v>
      </c>
      <c r="L1553" s="1">
        <v>17.34</v>
      </c>
      <c r="M1553" s="1">
        <f>All_Data[[#This Row],[EUR Sales Amount]]-All_Data[[#This Row],[EUR Cost Amount]]</f>
        <v>10.260000000000002</v>
      </c>
      <c r="N1553">
        <f>IF(All_Data[[#This Row],[Order Line Quantity]]&lt;0,1,0)</f>
        <v>0</v>
      </c>
      <c r="O1553" s="1" t="str">
        <f>All_Data[[#This Row],[Tier2 Description]]&amp;All_Data[[#This Row],[Order No]]</f>
        <v>UMBRELLAS1554743</v>
      </c>
    </row>
    <row r="1554" spans="1:15" x14ac:dyDescent="0.35">
      <c r="A1554">
        <v>202001</v>
      </c>
      <c r="B1554" t="str">
        <f>LEFT(All_Data[[#This Row],[Invoice (Year+Month)]],4)</f>
        <v>2020</v>
      </c>
      <c r="C1554" t="str">
        <f>RIGHT(All_Data[[#This Row],[Invoice (Year+Month)]],2)</f>
        <v>01</v>
      </c>
      <c r="D1554" t="s">
        <v>56</v>
      </c>
      <c r="E1554">
        <v>3014677</v>
      </c>
      <c r="F1554" t="s">
        <v>17</v>
      </c>
      <c r="G1554" t="s">
        <v>13</v>
      </c>
      <c r="H1554" t="s">
        <v>16</v>
      </c>
      <c r="I1554">
        <v>1552481</v>
      </c>
      <c r="J1554">
        <v>22</v>
      </c>
      <c r="K1554" s="1">
        <v>5.8</v>
      </c>
      <c r="L1554" s="1">
        <v>2.48</v>
      </c>
      <c r="M1554" s="1">
        <f>All_Data[[#This Row],[EUR Sales Amount]]-All_Data[[#This Row],[EUR Cost Amount]]</f>
        <v>3.32</v>
      </c>
      <c r="N1554">
        <f>IF(All_Data[[#This Row],[Order Line Quantity]]&lt;0,1,0)</f>
        <v>0</v>
      </c>
      <c r="O1554" s="1" t="str">
        <f>All_Data[[#This Row],[Tier2 Description]]&amp;All_Data[[#This Row],[Order No]]</f>
        <v>WRITING1552481</v>
      </c>
    </row>
    <row r="1555" spans="1:15" x14ac:dyDescent="0.35">
      <c r="A1555">
        <v>202001</v>
      </c>
      <c r="B1555" t="str">
        <f>LEFT(All_Data[[#This Row],[Invoice (Year+Month)]],4)</f>
        <v>2020</v>
      </c>
      <c r="C1555" t="str">
        <f>RIGHT(All_Data[[#This Row],[Invoice (Year+Month)]],2)</f>
        <v>01</v>
      </c>
      <c r="D1555" t="s">
        <v>56</v>
      </c>
      <c r="E1555">
        <v>3014677</v>
      </c>
      <c r="F1555" t="s">
        <v>17</v>
      </c>
      <c r="G1555" t="s">
        <v>13</v>
      </c>
      <c r="H1555" t="s">
        <v>16</v>
      </c>
      <c r="I1555">
        <v>1554313</v>
      </c>
      <c r="J1555">
        <v>40</v>
      </c>
      <c r="K1555" s="1">
        <v>1.2</v>
      </c>
      <c r="L1555" s="1">
        <v>0.32</v>
      </c>
      <c r="M1555" s="1">
        <f>All_Data[[#This Row],[EUR Sales Amount]]-All_Data[[#This Row],[EUR Cost Amount]]</f>
        <v>0.87999999999999989</v>
      </c>
      <c r="N1555">
        <f>IF(All_Data[[#This Row],[Order Line Quantity]]&lt;0,1,0)</f>
        <v>0</v>
      </c>
      <c r="O1555" s="1" t="str">
        <f>All_Data[[#This Row],[Tier2 Description]]&amp;All_Data[[#This Row],[Order No]]</f>
        <v>WRITING1554313</v>
      </c>
    </row>
    <row r="1556" spans="1:15" x14ac:dyDescent="0.35">
      <c r="A1556">
        <v>202001</v>
      </c>
      <c r="B1556" t="str">
        <f>LEFT(All_Data[[#This Row],[Invoice (Year+Month)]],4)</f>
        <v>2020</v>
      </c>
      <c r="C1556" t="str">
        <f>RIGHT(All_Data[[#This Row],[Invoice (Year+Month)]],2)</f>
        <v>01</v>
      </c>
      <c r="D1556" t="s">
        <v>56</v>
      </c>
      <c r="E1556">
        <v>3014677</v>
      </c>
      <c r="F1556" t="s">
        <v>17</v>
      </c>
      <c r="G1556" t="s">
        <v>26</v>
      </c>
      <c r="H1556" t="s">
        <v>44</v>
      </c>
      <c r="I1556">
        <v>1553422</v>
      </c>
      <c r="J1556">
        <v>20</v>
      </c>
      <c r="K1556" s="1">
        <v>32.799999999999997</v>
      </c>
      <c r="L1556" s="1">
        <v>17.739999999999998</v>
      </c>
      <c r="M1556" s="1">
        <f>All_Data[[#This Row],[EUR Sales Amount]]-All_Data[[#This Row],[EUR Cost Amount]]</f>
        <v>15.059999999999999</v>
      </c>
      <c r="N1556">
        <f>IF(All_Data[[#This Row],[Order Line Quantity]]&lt;0,1,0)</f>
        <v>0</v>
      </c>
      <c r="O1556" s="1" t="str">
        <f>All_Data[[#This Row],[Tier2 Description]]&amp;All_Data[[#This Row],[Order No]]</f>
        <v>HBA1553422</v>
      </c>
    </row>
    <row r="1557" spans="1:15" x14ac:dyDescent="0.35">
      <c r="A1557">
        <v>202001</v>
      </c>
      <c r="B1557" t="str">
        <f>LEFT(All_Data[[#This Row],[Invoice (Year+Month)]],4)</f>
        <v>2020</v>
      </c>
      <c r="C1557" t="str">
        <f>RIGHT(All_Data[[#This Row],[Invoice (Year+Month)]],2)</f>
        <v>01</v>
      </c>
      <c r="D1557" t="s">
        <v>56</v>
      </c>
      <c r="E1557">
        <v>3014677</v>
      </c>
      <c r="F1557" t="s">
        <v>17</v>
      </c>
      <c r="G1557" t="s">
        <v>26</v>
      </c>
      <c r="H1557" t="s">
        <v>28</v>
      </c>
      <c r="I1557">
        <v>1554240</v>
      </c>
      <c r="J1557">
        <v>2</v>
      </c>
      <c r="K1557" s="1">
        <v>3.98</v>
      </c>
      <c r="L1557" s="1">
        <v>2</v>
      </c>
      <c r="M1557" s="1">
        <f>All_Data[[#This Row],[EUR Sales Amount]]-All_Data[[#This Row],[EUR Cost Amount]]</f>
        <v>1.98</v>
      </c>
      <c r="N1557">
        <f>IF(All_Data[[#This Row],[Order Line Quantity]]&lt;0,1,0)</f>
        <v>0</v>
      </c>
      <c r="O1557" s="1" t="str">
        <f>All_Data[[#This Row],[Tier2 Description]]&amp;All_Data[[#This Row],[Order No]]</f>
        <v>HOUSEWARES1554240</v>
      </c>
    </row>
    <row r="1558" spans="1:15" x14ac:dyDescent="0.35">
      <c r="A1558">
        <v>202001</v>
      </c>
      <c r="B1558" t="str">
        <f>LEFT(All_Data[[#This Row],[Invoice (Year+Month)]],4)</f>
        <v>2020</v>
      </c>
      <c r="C1558" t="str">
        <f>RIGHT(All_Data[[#This Row],[Invoice (Year+Month)]],2)</f>
        <v>01</v>
      </c>
      <c r="D1558" t="s">
        <v>56</v>
      </c>
      <c r="E1558">
        <v>3014677</v>
      </c>
      <c r="F1558" t="s">
        <v>17</v>
      </c>
      <c r="G1558" t="s">
        <v>26</v>
      </c>
      <c r="H1558" t="s">
        <v>50</v>
      </c>
      <c r="I1558">
        <v>1552351</v>
      </c>
      <c r="J1558">
        <v>4</v>
      </c>
      <c r="K1558" s="1">
        <v>5.96</v>
      </c>
      <c r="L1558" s="1">
        <v>2.8</v>
      </c>
      <c r="M1558" s="1">
        <f>All_Data[[#This Row],[EUR Sales Amount]]-All_Data[[#This Row],[EUR Cost Amount]]</f>
        <v>3.16</v>
      </c>
      <c r="N1558">
        <f>IF(All_Data[[#This Row],[Order Line Quantity]]&lt;0,1,0)</f>
        <v>0</v>
      </c>
      <c r="O1558" s="1" t="str">
        <f>All_Data[[#This Row],[Tier2 Description]]&amp;All_Data[[#This Row],[Order No]]</f>
        <v>OUTDOOR &amp; LEISURE1552351</v>
      </c>
    </row>
    <row r="1559" spans="1:15" x14ac:dyDescent="0.35">
      <c r="A1559">
        <v>202001</v>
      </c>
      <c r="B1559" t="str">
        <f>LEFT(All_Data[[#This Row],[Invoice (Year+Month)]],4)</f>
        <v>2020</v>
      </c>
      <c r="C1559" t="str">
        <f>RIGHT(All_Data[[#This Row],[Invoice (Year+Month)]],2)</f>
        <v>01</v>
      </c>
      <c r="D1559" t="s">
        <v>56</v>
      </c>
      <c r="E1559">
        <v>3014677</v>
      </c>
      <c r="F1559" t="s">
        <v>17</v>
      </c>
      <c r="G1559" t="s">
        <v>18</v>
      </c>
      <c r="H1559" t="s">
        <v>21</v>
      </c>
      <c r="I1559">
        <v>1552481</v>
      </c>
      <c r="J1559">
        <v>10</v>
      </c>
      <c r="K1559" s="1">
        <v>18</v>
      </c>
      <c r="L1559" s="1">
        <v>13.24</v>
      </c>
      <c r="M1559" s="1">
        <f>All_Data[[#This Row],[EUR Sales Amount]]-All_Data[[#This Row],[EUR Cost Amount]]</f>
        <v>4.76</v>
      </c>
      <c r="N1559">
        <f>IF(All_Data[[#This Row],[Order Line Quantity]]&lt;0,1,0)</f>
        <v>0</v>
      </c>
      <c r="O1559" s="1" t="str">
        <f>All_Data[[#This Row],[Tier2 Description]]&amp;All_Data[[#This Row],[Order No]]</f>
        <v>T-SHIRTS &amp; ACTIVE TOPS1552481</v>
      </c>
    </row>
    <row r="1560" spans="1:15" x14ac:dyDescent="0.35">
      <c r="A1560">
        <v>202001</v>
      </c>
      <c r="B1560" t="str">
        <f>LEFT(All_Data[[#This Row],[Invoice (Year+Month)]],4)</f>
        <v>2020</v>
      </c>
      <c r="C1560" t="str">
        <f>RIGHT(All_Data[[#This Row],[Invoice (Year+Month)]],2)</f>
        <v>01</v>
      </c>
      <c r="D1560" t="s">
        <v>56</v>
      </c>
      <c r="E1560">
        <v>3014677</v>
      </c>
      <c r="F1560" t="s">
        <v>17</v>
      </c>
      <c r="G1560" t="s">
        <v>22</v>
      </c>
      <c r="H1560" t="s">
        <v>35</v>
      </c>
      <c r="I1560">
        <v>1551841</v>
      </c>
      <c r="J1560">
        <v>206</v>
      </c>
      <c r="K1560" s="1">
        <v>306</v>
      </c>
      <c r="L1560" s="1">
        <v>65.540000000000006</v>
      </c>
      <c r="M1560" s="1">
        <f>All_Data[[#This Row],[EUR Sales Amount]]-All_Data[[#This Row],[EUR Cost Amount]]</f>
        <v>240.45999999999998</v>
      </c>
      <c r="N1560">
        <f>IF(All_Data[[#This Row],[Order Line Quantity]]&lt;0,1,0)</f>
        <v>0</v>
      </c>
      <c r="O1560" s="1" t="str">
        <f>All_Data[[#This Row],[Tier2 Description]]&amp;All_Data[[#This Row],[Order No]]</f>
        <v>DECORATION CHARGES1551841</v>
      </c>
    </row>
    <row r="1561" spans="1:15" x14ac:dyDescent="0.35">
      <c r="A1561">
        <v>202001</v>
      </c>
      <c r="B1561" t="str">
        <f>LEFT(All_Data[[#This Row],[Invoice (Year+Month)]],4)</f>
        <v>2020</v>
      </c>
      <c r="C1561" t="str">
        <f>RIGHT(All_Data[[#This Row],[Invoice (Year+Month)]],2)</f>
        <v>01</v>
      </c>
      <c r="D1561" t="s">
        <v>56</v>
      </c>
      <c r="E1561">
        <v>3014677</v>
      </c>
      <c r="F1561" t="s">
        <v>17</v>
      </c>
      <c r="G1561" t="s">
        <v>22</v>
      </c>
      <c r="H1561" t="s">
        <v>35</v>
      </c>
      <c r="I1561">
        <v>1551912</v>
      </c>
      <c r="J1561">
        <v>106</v>
      </c>
      <c r="K1561" s="1">
        <v>105.52</v>
      </c>
      <c r="L1561" s="1">
        <v>22.22</v>
      </c>
      <c r="M1561" s="1">
        <f>All_Data[[#This Row],[EUR Sales Amount]]-All_Data[[#This Row],[EUR Cost Amount]]</f>
        <v>83.3</v>
      </c>
      <c r="N1561">
        <f>IF(All_Data[[#This Row],[Order Line Quantity]]&lt;0,1,0)</f>
        <v>0</v>
      </c>
      <c r="O1561" s="1" t="str">
        <f>All_Data[[#This Row],[Tier2 Description]]&amp;All_Data[[#This Row],[Order No]]</f>
        <v>DECORATION CHARGES1551912</v>
      </c>
    </row>
    <row r="1562" spans="1:15" x14ac:dyDescent="0.35">
      <c r="A1562">
        <v>202001</v>
      </c>
      <c r="B1562" t="str">
        <f>LEFT(All_Data[[#This Row],[Invoice (Year+Month)]],4)</f>
        <v>2020</v>
      </c>
      <c r="C1562" t="str">
        <f>RIGHT(All_Data[[#This Row],[Invoice (Year+Month)]],2)</f>
        <v>01</v>
      </c>
      <c r="D1562" t="s">
        <v>56</v>
      </c>
      <c r="E1562">
        <v>3014677</v>
      </c>
      <c r="F1562" t="s">
        <v>17</v>
      </c>
      <c r="G1562" t="s">
        <v>22</v>
      </c>
      <c r="H1562" t="s">
        <v>35</v>
      </c>
      <c r="I1562">
        <v>1553090</v>
      </c>
      <c r="J1562">
        <v>24</v>
      </c>
      <c r="K1562" s="1">
        <v>80.400000000000006</v>
      </c>
      <c r="L1562" s="1">
        <v>36.380000000000003</v>
      </c>
      <c r="M1562" s="1">
        <f>All_Data[[#This Row],[EUR Sales Amount]]-All_Data[[#This Row],[EUR Cost Amount]]</f>
        <v>44.02</v>
      </c>
      <c r="N1562">
        <f>IF(All_Data[[#This Row],[Order Line Quantity]]&lt;0,1,0)</f>
        <v>0</v>
      </c>
      <c r="O1562" s="1" t="str">
        <f>All_Data[[#This Row],[Tier2 Description]]&amp;All_Data[[#This Row],[Order No]]</f>
        <v>DECORATION CHARGES1553090</v>
      </c>
    </row>
    <row r="1563" spans="1:15" x14ac:dyDescent="0.35">
      <c r="A1563">
        <v>202001</v>
      </c>
      <c r="B1563" t="str">
        <f>LEFT(All_Data[[#This Row],[Invoice (Year+Month)]],4)</f>
        <v>2020</v>
      </c>
      <c r="C1563" t="str">
        <f>RIGHT(All_Data[[#This Row],[Invoice (Year+Month)]],2)</f>
        <v>01</v>
      </c>
      <c r="D1563" t="s">
        <v>56</v>
      </c>
      <c r="E1563">
        <v>3014677</v>
      </c>
      <c r="F1563" t="s">
        <v>17</v>
      </c>
      <c r="G1563" t="s">
        <v>22</v>
      </c>
      <c r="H1563" t="s">
        <v>35</v>
      </c>
      <c r="I1563">
        <v>1553389</v>
      </c>
      <c r="J1563">
        <v>62</v>
      </c>
      <c r="K1563" s="1">
        <v>83.2</v>
      </c>
      <c r="L1563" s="1">
        <v>16.579999999999998</v>
      </c>
      <c r="M1563" s="1">
        <f>All_Data[[#This Row],[EUR Sales Amount]]-All_Data[[#This Row],[EUR Cost Amount]]</f>
        <v>66.62</v>
      </c>
      <c r="N1563">
        <f>IF(All_Data[[#This Row],[Order Line Quantity]]&lt;0,1,0)</f>
        <v>0</v>
      </c>
      <c r="O1563" s="1" t="str">
        <f>All_Data[[#This Row],[Tier2 Description]]&amp;All_Data[[#This Row],[Order No]]</f>
        <v>DECORATION CHARGES1553389</v>
      </c>
    </row>
    <row r="1564" spans="1:15" x14ac:dyDescent="0.35">
      <c r="A1564">
        <v>202001</v>
      </c>
      <c r="B1564" t="str">
        <f>LEFT(All_Data[[#This Row],[Invoice (Year+Month)]],4)</f>
        <v>2020</v>
      </c>
      <c r="C1564" t="str">
        <f>RIGHT(All_Data[[#This Row],[Invoice (Year+Month)]],2)</f>
        <v>01</v>
      </c>
      <c r="D1564" t="s">
        <v>56</v>
      </c>
      <c r="E1564">
        <v>3014677</v>
      </c>
      <c r="F1564" t="s">
        <v>17</v>
      </c>
      <c r="G1564" t="s">
        <v>22</v>
      </c>
      <c r="H1564" t="s">
        <v>35</v>
      </c>
      <c r="I1564">
        <v>1554312</v>
      </c>
      <c r="J1564">
        <v>24</v>
      </c>
      <c r="K1564" s="1">
        <v>81.8</v>
      </c>
      <c r="L1564" s="1">
        <v>29.58</v>
      </c>
      <c r="M1564" s="1">
        <f>All_Data[[#This Row],[EUR Sales Amount]]-All_Data[[#This Row],[EUR Cost Amount]]</f>
        <v>52.22</v>
      </c>
      <c r="N1564">
        <f>IF(All_Data[[#This Row],[Order Line Quantity]]&lt;0,1,0)</f>
        <v>0</v>
      </c>
      <c r="O1564" s="1" t="str">
        <f>All_Data[[#This Row],[Tier2 Description]]&amp;All_Data[[#This Row],[Order No]]</f>
        <v>DECORATION CHARGES1554312</v>
      </c>
    </row>
    <row r="1565" spans="1:15" x14ac:dyDescent="0.35">
      <c r="A1565">
        <v>202001</v>
      </c>
      <c r="B1565" t="str">
        <f>LEFT(All_Data[[#This Row],[Invoice (Year+Month)]],4)</f>
        <v>2020</v>
      </c>
      <c r="C1565" t="str">
        <f>RIGHT(All_Data[[#This Row],[Invoice (Year+Month)]],2)</f>
        <v>01</v>
      </c>
      <c r="D1565" t="s">
        <v>56</v>
      </c>
      <c r="E1565">
        <v>3014677</v>
      </c>
      <c r="F1565" t="s">
        <v>17</v>
      </c>
      <c r="G1565" t="s">
        <v>29</v>
      </c>
      <c r="H1565" t="s">
        <v>52</v>
      </c>
      <c r="I1565">
        <v>1552963</v>
      </c>
      <c r="J1565">
        <v>10</v>
      </c>
      <c r="K1565" s="1">
        <v>9.1</v>
      </c>
      <c r="L1565" s="1">
        <v>4.2</v>
      </c>
      <c r="M1565" s="1">
        <f>All_Data[[#This Row],[EUR Sales Amount]]-All_Data[[#This Row],[EUR Cost Amount]]</f>
        <v>4.8999999999999995</v>
      </c>
      <c r="N1565">
        <f>IF(All_Data[[#This Row],[Order Line Quantity]]&lt;0,1,0)</f>
        <v>0</v>
      </c>
      <c r="O1565" s="1" t="str">
        <f>All_Data[[#This Row],[Tier2 Description]]&amp;All_Data[[#This Row],[Order No]]</f>
        <v>GENERAL TECH1552963</v>
      </c>
    </row>
    <row r="1566" spans="1:15" x14ac:dyDescent="0.35">
      <c r="A1566">
        <v>202001</v>
      </c>
      <c r="B1566" t="str">
        <f>LEFT(All_Data[[#This Row],[Invoice (Year+Month)]],4)</f>
        <v>2020</v>
      </c>
      <c r="C1566" t="str">
        <f>RIGHT(All_Data[[#This Row],[Invoice (Year+Month)]],2)</f>
        <v>01</v>
      </c>
      <c r="D1566" t="s">
        <v>56</v>
      </c>
      <c r="E1566">
        <v>3014677</v>
      </c>
      <c r="F1566" t="s">
        <v>17</v>
      </c>
      <c r="G1566" t="s">
        <v>29</v>
      </c>
      <c r="H1566" t="s">
        <v>52</v>
      </c>
      <c r="I1566">
        <v>1554547</v>
      </c>
      <c r="J1566">
        <v>2</v>
      </c>
      <c r="K1566" s="1">
        <v>97.48</v>
      </c>
      <c r="L1566" s="1">
        <v>80.36</v>
      </c>
      <c r="M1566" s="1">
        <f>All_Data[[#This Row],[EUR Sales Amount]]-All_Data[[#This Row],[EUR Cost Amount]]</f>
        <v>17.120000000000005</v>
      </c>
      <c r="N1566">
        <f>IF(All_Data[[#This Row],[Order Line Quantity]]&lt;0,1,0)</f>
        <v>0</v>
      </c>
      <c r="O1566" s="1" t="str">
        <f>All_Data[[#This Row],[Tier2 Description]]&amp;All_Data[[#This Row],[Order No]]</f>
        <v>GENERAL TECH1554547</v>
      </c>
    </row>
    <row r="1567" spans="1:15" x14ac:dyDescent="0.35">
      <c r="A1567">
        <v>202001</v>
      </c>
      <c r="B1567" t="str">
        <f>LEFT(All_Data[[#This Row],[Invoice (Year+Month)]],4)</f>
        <v>2020</v>
      </c>
      <c r="C1567" t="str">
        <f>RIGHT(All_Data[[#This Row],[Invoice (Year+Month)]],2)</f>
        <v>01</v>
      </c>
      <c r="D1567" t="s">
        <v>56</v>
      </c>
      <c r="E1567">
        <v>3014677</v>
      </c>
      <c r="F1567" t="s">
        <v>17</v>
      </c>
      <c r="G1567" t="s">
        <v>29</v>
      </c>
      <c r="H1567" t="s">
        <v>31</v>
      </c>
      <c r="I1567">
        <v>1552481</v>
      </c>
      <c r="J1567">
        <v>4</v>
      </c>
      <c r="K1567" s="1">
        <v>6.36</v>
      </c>
      <c r="L1567" s="1">
        <v>2.8</v>
      </c>
      <c r="M1567" s="1">
        <f>All_Data[[#This Row],[EUR Sales Amount]]-All_Data[[#This Row],[EUR Cost Amount]]</f>
        <v>3.5600000000000005</v>
      </c>
      <c r="N1567">
        <f>IF(All_Data[[#This Row],[Order Line Quantity]]&lt;0,1,0)</f>
        <v>0</v>
      </c>
      <c r="O1567" s="1" t="str">
        <f>All_Data[[#This Row],[Tier2 Description]]&amp;All_Data[[#This Row],[Order No]]</f>
        <v>POWER1552481</v>
      </c>
    </row>
    <row r="1568" spans="1:15" x14ac:dyDescent="0.35">
      <c r="A1568">
        <v>202001</v>
      </c>
      <c r="B1568" t="str">
        <f>LEFT(All_Data[[#This Row],[Invoice (Year+Month)]],4)</f>
        <v>2020</v>
      </c>
      <c r="C1568" t="str">
        <f>RIGHT(All_Data[[#This Row],[Invoice (Year+Month)]],2)</f>
        <v>01</v>
      </c>
      <c r="D1568" t="s">
        <v>56</v>
      </c>
      <c r="E1568">
        <v>3014678</v>
      </c>
      <c r="F1568" t="s">
        <v>17</v>
      </c>
      <c r="G1568" t="s">
        <v>13</v>
      </c>
      <c r="H1568" t="s">
        <v>34</v>
      </c>
      <c r="I1568">
        <v>1553652</v>
      </c>
      <c r="J1568">
        <v>600</v>
      </c>
      <c r="K1568" s="1">
        <v>894</v>
      </c>
      <c r="L1568" s="1">
        <v>1002</v>
      </c>
      <c r="M1568" s="1">
        <f>All_Data[[#This Row],[EUR Sales Amount]]-All_Data[[#This Row],[EUR Cost Amount]]</f>
        <v>-108</v>
      </c>
      <c r="N1568">
        <f>IF(All_Data[[#This Row],[Order Line Quantity]]&lt;0,1,0)</f>
        <v>0</v>
      </c>
      <c r="O1568" s="1" t="str">
        <f>All_Data[[#This Row],[Tier2 Description]]&amp;All_Data[[#This Row],[Order No]]</f>
        <v>STATIONERY1553652</v>
      </c>
    </row>
    <row r="1569" spans="1:15" x14ac:dyDescent="0.35">
      <c r="A1569">
        <v>202001</v>
      </c>
      <c r="B1569" t="str">
        <f>LEFT(All_Data[[#This Row],[Invoice (Year+Month)]],4)</f>
        <v>2020</v>
      </c>
      <c r="C1569" t="str">
        <f>RIGHT(All_Data[[#This Row],[Invoice (Year+Month)]],2)</f>
        <v>01</v>
      </c>
      <c r="D1569" t="s">
        <v>56</v>
      </c>
      <c r="E1569">
        <v>3014694</v>
      </c>
      <c r="F1569" t="s">
        <v>10</v>
      </c>
      <c r="G1569" t="s">
        <v>11</v>
      </c>
      <c r="H1569" t="s">
        <v>40</v>
      </c>
      <c r="I1569">
        <v>1552447</v>
      </c>
      <c r="J1569">
        <v>-400</v>
      </c>
      <c r="K1569" s="1">
        <v>-188</v>
      </c>
      <c r="L1569" s="1">
        <v>-109.14</v>
      </c>
      <c r="M1569" s="1">
        <f>All_Data[[#This Row],[EUR Sales Amount]]-All_Data[[#This Row],[EUR Cost Amount]]</f>
        <v>-78.86</v>
      </c>
      <c r="N1569">
        <f>IF(All_Data[[#This Row],[Order Line Quantity]]&lt;0,1,0)</f>
        <v>1</v>
      </c>
      <c r="O1569" s="1" t="str">
        <f>All_Data[[#This Row],[Tier2 Description]]&amp;All_Data[[#This Row],[Order No]]</f>
        <v>TOTES1552447</v>
      </c>
    </row>
    <row r="1570" spans="1:15" x14ac:dyDescent="0.35">
      <c r="A1570">
        <v>202001</v>
      </c>
      <c r="B1570" t="str">
        <f>LEFT(All_Data[[#This Row],[Invoice (Year+Month)]],4)</f>
        <v>2020</v>
      </c>
      <c r="C1570" t="str">
        <f>RIGHT(All_Data[[#This Row],[Invoice (Year+Month)]],2)</f>
        <v>01</v>
      </c>
      <c r="D1570" t="s">
        <v>56</v>
      </c>
      <c r="E1570">
        <v>3014694</v>
      </c>
      <c r="F1570" t="s">
        <v>10</v>
      </c>
      <c r="G1570" t="s">
        <v>26</v>
      </c>
      <c r="H1570" t="s">
        <v>28</v>
      </c>
      <c r="I1570">
        <v>1553204</v>
      </c>
      <c r="J1570">
        <v>2</v>
      </c>
      <c r="K1570" s="1">
        <v>24.98</v>
      </c>
      <c r="L1570" s="1">
        <v>9.5399999999999991</v>
      </c>
      <c r="M1570" s="1">
        <f>All_Data[[#This Row],[EUR Sales Amount]]-All_Data[[#This Row],[EUR Cost Amount]]</f>
        <v>15.440000000000001</v>
      </c>
      <c r="N1570">
        <f>IF(All_Data[[#This Row],[Order Line Quantity]]&lt;0,1,0)</f>
        <v>0</v>
      </c>
      <c r="O1570" s="1" t="str">
        <f>All_Data[[#This Row],[Tier2 Description]]&amp;All_Data[[#This Row],[Order No]]</f>
        <v>HOUSEWARES1553204</v>
      </c>
    </row>
    <row r="1571" spans="1:15" x14ac:dyDescent="0.35">
      <c r="A1571">
        <v>202001</v>
      </c>
      <c r="B1571" t="str">
        <f>LEFT(All_Data[[#This Row],[Invoice (Year+Month)]],4)</f>
        <v>2020</v>
      </c>
      <c r="C1571" t="str">
        <f>RIGHT(All_Data[[#This Row],[Invoice (Year+Month)]],2)</f>
        <v>01</v>
      </c>
      <c r="D1571" t="s">
        <v>56</v>
      </c>
      <c r="E1571">
        <v>3014694</v>
      </c>
      <c r="F1571" t="s">
        <v>10</v>
      </c>
      <c r="G1571" t="s">
        <v>24</v>
      </c>
      <c r="H1571" t="s">
        <v>25</v>
      </c>
      <c r="I1571">
        <v>1554087</v>
      </c>
      <c r="J1571">
        <v>2</v>
      </c>
      <c r="K1571" s="1">
        <v>44.98</v>
      </c>
      <c r="L1571" s="1">
        <v>19.3</v>
      </c>
      <c r="M1571" s="1">
        <f>All_Data[[#This Row],[EUR Sales Amount]]-All_Data[[#This Row],[EUR Cost Amount]]</f>
        <v>25.679999999999996</v>
      </c>
      <c r="N1571">
        <f>IF(All_Data[[#This Row],[Order Line Quantity]]&lt;0,1,0)</f>
        <v>0</v>
      </c>
      <c r="O1571" s="1" t="str">
        <f>All_Data[[#This Row],[Tier2 Description]]&amp;All_Data[[#This Row],[Order No]]</f>
        <v>JACKETS1554087</v>
      </c>
    </row>
    <row r="1572" spans="1:15" x14ac:dyDescent="0.35">
      <c r="A1572">
        <v>202001</v>
      </c>
      <c r="B1572" t="str">
        <f>LEFT(All_Data[[#This Row],[Invoice (Year+Month)]],4)</f>
        <v>2020</v>
      </c>
      <c r="C1572" t="str">
        <f>RIGHT(All_Data[[#This Row],[Invoice (Year+Month)]],2)</f>
        <v>01</v>
      </c>
      <c r="D1572" t="s">
        <v>56</v>
      </c>
      <c r="E1572">
        <v>3014694</v>
      </c>
      <c r="F1572" t="s">
        <v>10</v>
      </c>
      <c r="G1572" t="s">
        <v>24</v>
      </c>
      <c r="H1572" t="s">
        <v>25</v>
      </c>
      <c r="I1572">
        <v>1554320</v>
      </c>
      <c r="J1572">
        <v>42</v>
      </c>
      <c r="K1572" s="1">
        <v>629.58000000000004</v>
      </c>
      <c r="L1572" s="1">
        <v>277.48</v>
      </c>
      <c r="M1572" s="1">
        <f>All_Data[[#This Row],[EUR Sales Amount]]-All_Data[[#This Row],[EUR Cost Amount]]</f>
        <v>352.1</v>
      </c>
      <c r="N1572">
        <f>IF(All_Data[[#This Row],[Order Line Quantity]]&lt;0,1,0)</f>
        <v>0</v>
      </c>
      <c r="O1572" s="1" t="str">
        <f>All_Data[[#This Row],[Tier2 Description]]&amp;All_Data[[#This Row],[Order No]]</f>
        <v>JACKETS1554320</v>
      </c>
    </row>
    <row r="1573" spans="1:15" x14ac:dyDescent="0.35">
      <c r="A1573">
        <v>202001</v>
      </c>
      <c r="B1573" t="str">
        <f>LEFT(All_Data[[#This Row],[Invoice (Year+Month)]],4)</f>
        <v>2020</v>
      </c>
      <c r="C1573" t="str">
        <f>RIGHT(All_Data[[#This Row],[Invoice (Year+Month)]],2)</f>
        <v>01</v>
      </c>
      <c r="D1573" t="s">
        <v>56</v>
      </c>
      <c r="E1573">
        <v>3014695</v>
      </c>
      <c r="F1573" t="s">
        <v>10</v>
      </c>
      <c r="G1573" t="s">
        <v>22</v>
      </c>
      <c r="H1573" t="s">
        <v>23</v>
      </c>
      <c r="I1573">
        <v>1553818</v>
      </c>
      <c r="J1573">
        <v>10</v>
      </c>
      <c r="K1573" s="1">
        <v>19.899999999999999</v>
      </c>
      <c r="L1573" s="1">
        <v>45.3</v>
      </c>
      <c r="M1573" s="1">
        <f>All_Data[[#This Row],[EUR Sales Amount]]-All_Data[[#This Row],[EUR Cost Amount]]</f>
        <v>-25.4</v>
      </c>
      <c r="N1573">
        <f>IF(All_Data[[#This Row],[Order Line Quantity]]&lt;0,1,0)</f>
        <v>0</v>
      </c>
      <c r="O1573" s="1" t="str">
        <f>All_Data[[#This Row],[Tier2 Description]]&amp;All_Data[[#This Row],[Order No]]</f>
        <v>CATALOGUES1553818</v>
      </c>
    </row>
    <row r="1574" spans="1:15" x14ac:dyDescent="0.35">
      <c r="A1574">
        <v>202001</v>
      </c>
      <c r="B1574" t="str">
        <f>LEFT(All_Data[[#This Row],[Invoice (Year+Month)]],4)</f>
        <v>2020</v>
      </c>
      <c r="C1574" t="str">
        <f>RIGHT(All_Data[[#This Row],[Invoice (Year+Month)]],2)</f>
        <v>01</v>
      </c>
      <c r="D1574" t="s">
        <v>56</v>
      </c>
      <c r="E1574">
        <v>3014700</v>
      </c>
      <c r="F1574" t="s">
        <v>17</v>
      </c>
      <c r="G1574" t="s">
        <v>32</v>
      </c>
      <c r="H1574" t="s">
        <v>51</v>
      </c>
      <c r="I1574">
        <v>1553636</v>
      </c>
      <c r="J1574">
        <v>202</v>
      </c>
      <c r="K1574" s="1">
        <v>906.98</v>
      </c>
      <c r="L1574" s="1">
        <v>470.86</v>
      </c>
      <c r="M1574" s="1">
        <f>All_Data[[#This Row],[EUR Sales Amount]]-All_Data[[#This Row],[EUR Cost Amount]]</f>
        <v>436.12</v>
      </c>
      <c r="N1574">
        <f>IF(All_Data[[#This Row],[Order Line Quantity]]&lt;0,1,0)</f>
        <v>0</v>
      </c>
      <c r="O1574" s="1" t="str">
        <f>All_Data[[#This Row],[Tier2 Description]]&amp;All_Data[[#This Row],[Order No]]</f>
        <v>MUGS &amp; TUMBLERS1553636</v>
      </c>
    </row>
    <row r="1575" spans="1:15" x14ac:dyDescent="0.35">
      <c r="A1575">
        <v>202001</v>
      </c>
      <c r="B1575" t="str">
        <f>LEFT(All_Data[[#This Row],[Invoice (Year+Month)]],4)</f>
        <v>2020</v>
      </c>
      <c r="C1575" t="str">
        <f>RIGHT(All_Data[[#This Row],[Invoice (Year+Month)]],2)</f>
        <v>01</v>
      </c>
      <c r="D1575" t="s">
        <v>56</v>
      </c>
      <c r="E1575">
        <v>3014700</v>
      </c>
      <c r="F1575" t="s">
        <v>17</v>
      </c>
      <c r="G1575" t="s">
        <v>22</v>
      </c>
      <c r="H1575" t="s">
        <v>35</v>
      </c>
      <c r="I1575">
        <v>1553636</v>
      </c>
      <c r="J1575">
        <v>204</v>
      </c>
      <c r="K1575" s="1">
        <v>204</v>
      </c>
      <c r="L1575" s="1">
        <v>44.36</v>
      </c>
      <c r="M1575" s="1">
        <f>All_Data[[#This Row],[EUR Sales Amount]]-All_Data[[#This Row],[EUR Cost Amount]]</f>
        <v>159.63999999999999</v>
      </c>
      <c r="N1575">
        <f>IF(All_Data[[#This Row],[Order Line Quantity]]&lt;0,1,0)</f>
        <v>0</v>
      </c>
      <c r="O1575" s="1" t="str">
        <f>All_Data[[#This Row],[Tier2 Description]]&amp;All_Data[[#This Row],[Order No]]</f>
        <v>DECORATION CHARGES1553636</v>
      </c>
    </row>
    <row r="1576" spans="1:15" x14ac:dyDescent="0.35">
      <c r="A1576">
        <v>202001</v>
      </c>
      <c r="B1576" t="str">
        <f>LEFT(All_Data[[#This Row],[Invoice (Year+Month)]],4)</f>
        <v>2020</v>
      </c>
      <c r="C1576" t="str">
        <f>RIGHT(All_Data[[#This Row],[Invoice (Year+Month)]],2)</f>
        <v>01</v>
      </c>
      <c r="D1576" t="s">
        <v>56</v>
      </c>
      <c r="E1576">
        <v>3014702</v>
      </c>
      <c r="F1576" t="s">
        <v>17</v>
      </c>
      <c r="G1576" t="s">
        <v>13</v>
      </c>
      <c r="H1576" t="s">
        <v>34</v>
      </c>
      <c r="I1576">
        <v>1554645</v>
      </c>
      <c r="J1576">
        <v>2</v>
      </c>
      <c r="K1576" s="1">
        <v>55.72</v>
      </c>
      <c r="L1576" s="1">
        <v>49.56</v>
      </c>
      <c r="M1576" s="1">
        <f>All_Data[[#This Row],[EUR Sales Amount]]-All_Data[[#This Row],[EUR Cost Amount]]</f>
        <v>6.1599999999999966</v>
      </c>
      <c r="N1576">
        <f>IF(All_Data[[#This Row],[Order Line Quantity]]&lt;0,1,0)</f>
        <v>0</v>
      </c>
      <c r="O1576" s="1" t="str">
        <f>All_Data[[#This Row],[Tier2 Description]]&amp;All_Data[[#This Row],[Order No]]</f>
        <v>STATIONERY1554645</v>
      </c>
    </row>
    <row r="1577" spans="1:15" x14ac:dyDescent="0.35">
      <c r="A1577">
        <v>202001</v>
      </c>
      <c r="B1577" t="str">
        <f>LEFT(All_Data[[#This Row],[Invoice (Year+Month)]],4)</f>
        <v>2020</v>
      </c>
      <c r="C1577" t="str">
        <f>RIGHT(All_Data[[#This Row],[Invoice (Year+Month)]],2)</f>
        <v>01</v>
      </c>
      <c r="D1577" t="s">
        <v>56</v>
      </c>
      <c r="E1577">
        <v>3014702</v>
      </c>
      <c r="F1577" t="s">
        <v>17</v>
      </c>
      <c r="G1577" t="s">
        <v>29</v>
      </c>
      <c r="H1577" t="s">
        <v>30</v>
      </c>
      <c r="I1577">
        <v>1554645</v>
      </c>
      <c r="J1577">
        <v>2</v>
      </c>
      <c r="K1577" s="1">
        <v>30.84</v>
      </c>
      <c r="L1577" s="1">
        <v>29.62</v>
      </c>
      <c r="M1577" s="1">
        <f>All_Data[[#This Row],[EUR Sales Amount]]-All_Data[[#This Row],[EUR Cost Amount]]</f>
        <v>1.2199999999999989</v>
      </c>
      <c r="N1577">
        <f>IF(All_Data[[#This Row],[Order Line Quantity]]&lt;0,1,0)</f>
        <v>0</v>
      </c>
      <c r="O1577" s="1" t="str">
        <f>All_Data[[#This Row],[Tier2 Description]]&amp;All_Data[[#This Row],[Order No]]</f>
        <v>AUDIO1554645</v>
      </c>
    </row>
    <row r="1578" spans="1:15" x14ac:dyDescent="0.35">
      <c r="A1578">
        <v>202001</v>
      </c>
      <c r="B1578" t="str">
        <f>LEFT(All_Data[[#This Row],[Invoice (Year+Month)]],4)</f>
        <v>2020</v>
      </c>
      <c r="C1578" t="str">
        <f>RIGHT(All_Data[[#This Row],[Invoice (Year+Month)]],2)</f>
        <v>01</v>
      </c>
      <c r="D1578" t="s">
        <v>56</v>
      </c>
      <c r="E1578">
        <v>3014702</v>
      </c>
      <c r="F1578" t="s">
        <v>17</v>
      </c>
      <c r="G1578" t="s">
        <v>29</v>
      </c>
      <c r="H1578" t="s">
        <v>31</v>
      </c>
      <c r="I1578">
        <v>1554645</v>
      </c>
      <c r="J1578">
        <v>4</v>
      </c>
      <c r="K1578" s="1">
        <v>52.74</v>
      </c>
      <c r="L1578" s="1">
        <v>50.26</v>
      </c>
      <c r="M1578" s="1">
        <f>All_Data[[#This Row],[EUR Sales Amount]]-All_Data[[#This Row],[EUR Cost Amount]]</f>
        <v>2.480000000000004</v>
      </c>
      <c r="N1578">
        <f>IF(All_Data[[#This Row],[Order Line Quantity]]&lt;0,1,0)</f>
        <v>0</v>
      </c>
      <c r="O1578" s="1" t="str">
        <f>All_Data[[#This Row],[Tier2 Description]]&amp;All_Data[[#This Row],[Order No]]</f>
        <v>POWER1554645</v>
      </c>
    </row>
    <row r="1579" spans="1:15" x14ac:dyDescent="0.35">
      <c r="A1579">
        <v>202001</v>
      </c>
      <c r="B1579" t="str">
        <f>LEFT(All_Data[[#This Row],[Invoice (Year+Month)]],4)</f>
        <v>2020</v>
      </c>
      <c r="C1579" t="str">
        <f>RIGHT(All_Data[[#This Row],[Invoice (Year+Month)]],2)</f>
        <v>01</v>
      </c>
      <c r="D1579" t="s">
        <v>56</v>
      </c>
      <c r="E1579">
        <v>3014707</v>
      </c>
      <c r="F1579" t="s">
        <v>10</v>
      </c>
      <c r="G1579" t="s">
        <v>32</v>
      </c>
      <c r="H1579" t="s">
        <v>33</v>
      </c>
      <c r="I1579">
        <v>1554893</v>
      </c>
      <c r="J1579">
        <v>2</v>
      </c>
      <c r="K1579" s="1">
        <v>17.48</v>
      </c>
      <c r="L1579" s="1">
        <v>7.56</v>
      </c>
      <c r="M1579" s="1">
        <f>All_Data[[#This Row],[EUR Sales Amount]]-All_Data[[#This Row],[EUR Cost Amount]]</f>
        <v>9.9200000000000017</v>
      </c>
      <c r="N1579">
        <f>IF(All_Data[[#This Row],[Order Line Quantity]]&lt;0,1,0)</f>
        <v>0</v>
      </c>
      <c r="O1579" s="1" t="str">
        <f>All_Data[[#This Row],[Tier2 Description]]&amp;All_Data[[#This Row],[Order No]]</f>
        <v>SPORT BOTTLES1554893</v>
      </c>
    </row>
    <row r="1580" spans="1:15" x14ac:dyDescent="0.35">
      <c r="A1580">
        <v>202001</v>
      </c>
      <c r="B1580" t="str">
        <f>LEFT(All_Data[[#This Row],[Invoice (Year+Month)]],4)</f>
        <v>2020</v>
      </c>
      <c r="C1580" t="str">
        <f>RIGHT(All_Data[[#This Row],[Invoice (Year+Month)]],2)</f>
        <v>01</v>
      </c>
      <c r="D1580" t="s">
        <v>56</v>
      </c>
      <c r="E1580">
        <v>3014707</v>
      </c>
      <c r="F1580" t="s">
        <v>10</v>
      </c>
      <c r="G1580" t="s">
        <v>13</v>
      </c>
      <c r="H1580" t="s">
        <v>34</v>
      </c>
      <c r="I1580">
        <v>1553411</v>
      </c>
      <c r="J1580">
        <v>2000</v>
      </c>
      <c r="K1580" s="1">
        <v>820</v>
      </c>
      <c r="L1580" s="1">
        <v>1030.3</v>
      </c>
      <c r="M1580" s="1">
        <f>All_Data[[#This Row],[EUR Sales Amount]]-All_Data[[#This Row],[EUR Cost Amount]]</f>
        <v>-210.29999999999995</v>
      </c>
      <c r="N1580">
        <f>IF(All_Data[[#This Row],[Order Line Quantity]]&lt;0,1,0)</f>
        <v>0</v>
      </c>
      <c r="O1580" s="1" t="str">
        <f>All_Data[[#This Row],[Tier2 Description]]&amp;All_Data[[#This Row],[Order No]]</f>
        <v>STATIONERY1553411</v>
      </c>
    </row>
    <row r="1581" spans="1:15" x14ac:dyDescent="0.35">
      <c r="A1581">
        <v>202001</v>
      </c>
      <c r="B1581" t="str">
        <f>LEFT(All_Data[[#This Row],[Invoice (Year+Month)]],4)</f>
        <v>2020</v>
      </c>
      <c r="C1581" t="str">
        <f>RIGHT(All_Data[[#This Row],[Invoice (Year+Month)]],2)</f>
        <v>01</v>
      </c>
      <c r="D1581" t="s">
        <v>56</v>
      </c>
      <c r="E1581">
        <v>3014707</v>
      </c>
      <c r="F1581" t="s">
        <v>10</v>
      </c>
      <c r="G1581" t="s">
        <v>22</v>
      </c>
      <c r="H1581" t="s">
        <v>35</v>
      </c>
      <c r="I1581">
        <v>1553411</v>
      </c>
      <c r="J1581">
        <v>2008</v>
      </c>
      <c r="K1581" s="1">
        <v>120</v>
      </c>
      <c r="L1581" s="1">
        <v>40.08</v>
      </c>
      <c r="M1581" s="1">
        <f>All_Data[[#This Row],[EUR Sales Amount]]-All_Data[[#This Row],[EUR Cost Amount]]</f>
        <v>79.92</v>
      </c>
      <c r="N1581">
        <f>IF(All_Data[[#This Row],[Order Line Quantity]]&lt;0,1,0)</f>
        <v>0</v>
      </c>
      <c r="O1581" s="1" t="str">
        <f>All_Data[[#This Row],[Tier2 Description]]&amp;All_Data[[#This Row],[Order No]]</f>
        <v>DECORATION CHARGES1553411</v>
      </c>
    </row>
    <row r="1582" spans="1:15" x14ac:dyDescent="0.35">
      <c r="A1582">
        <v>202001</v>
      </c>
      <c r="B1582" t="str">
        <f>LEFT(All_Data[[#This Row],[Invoice (Year+Month)]],4)</f>
        <v>2020</v>
      </c>
      <c r="C1582" t="str">
        <f>RIGHT(All_Data[[#This Row],[Invoice (Year+Month)]],2)</f>
        <v>01</v>
      </c>
      <c r="D1582" t="s">
        <v>56</v>
      </c>
      <c r="E1582">
        <v>3014718</v>
      </c>
      <c r="F1582" t="s">
        <v>17</v>
      </c>
      <c r="G1582" t="s">
        <v>11</v>
      </c>
      <c r="H1582" t="s">
        <v>46</v>
      </c>
      <c r="I1582">
        <v>1553165</v>
      </c>
      <c r="J1582">
        <v>4</v>
      </c>
      <c r="K1582" s="1">
        <v>11.52</v>
      </c>
      <c r="L1582" s="1">
        <v>5.38</v>
      </c>
      <c r="M1582" s="1">
        <f>All_Data[[#This Row],[EUR Sales Amount]]-All_Data[[#This Row],[EUR Cost Amount]]</f>
        <v>6.14</v>
      </c>
      <c r="N1582">
        <f>IF(All_Data[[#This Row],[Order Line Quantity]]&lt;0,1,0)</f>
        <v>0</v>
      </c>
      <c r="O1582" s="1" t="str">
        <f>All_Data[[#This Row],[Tier2 Description]]&amp;All_Data[[#This Row],[Order No]]</f>
        <v>DUFFELS1553165</v>
      </c>
    </row>
    <row r="1583" spans="1:15" x14ac:dyDescent="0.35">
      <c r="A1583">
        <v>202001</v>
      </c>
      <c r="B1583" t="str">
        <f>LEFT(All_Data[[#This Row],[Invoice (Year+Month)]],4)</f>
        <v>2020</v>
      </c>
      <c r="C1583" t="str">
        <f>RIGHT(All_Data[[#This Row],[Invoice (Year+Month)]],2)</f>
        <v>01</v>
      </c>
      <c r="D1583" t="s">
        <v>56</v>
      </c>
      <c r="E1583">
        <v>3014718</v>
      </c>
      <c r="F1583" t="s">
        <v>17</v>
      </c>
      <c r="G1583" t="s">
        <v>11</v>
      </c>
      <c r="H1583" t="s">
        <v>46</v>
      </c>
      <c r="I1583">
        <v>1553926</v>
      </c>
      <c r="J1583">
        <v>202</v>
      </c>
      <c r="K1583" s="1">
        <v>581.76</v>
      </c>
      <c r="L1583" s="1">
        <v>256.83999999999997</v>
      </c>
      <c r="M1583" s="1">
        <f>All_Data[[#This Row],[EUR Sales Amount]]-All_Data[[#This Row],[EUR Cost Amount]]</f>
        <v>324.92</v>
      </c>
      <c r="N1583">
        <f>IF(All_Data[[#This Row],[Order Line Quantity]]&lt;0,1,0)</f>
        <v>0</v>
      </c>
      <c r="O1583" s="1" t="str">
        <f>All_Data[[#This Row],[Tier2 Description]]&amp;All_Data[[#This Row],[Order No]]</f>
        <v>DUFFELS1553926</v>
      </c>
    </row>
    <row r="1584" spans="1:15" x14ac:dyDescent="0.35">
      <c r="A1584">
        <v>202001</v>
      </c>
      <c r="B1584" t="str">
        <f>LEFT(All_Data[[#This Row],[Invoice (Year+Month)]],4)</f>
        <v>2020</v>
      </c>
      <c r="C1584" t="str">
        <f>RIGHT(All_Data[[#This Row],[Invoice (Year+Month)]],2)</f>
        <v>01</v>
      </c>
      <c r="D1584" t="s">
        <v>56</v>
      </c>
      <c r="E1584">
        <v>3014718</v>
      </c>
      <c r="F1584" t="s">
        <v>17</v>
      </c>
      <c r="G1584" t="s">
        <v>11</v>
      </c>
      <c r="H1584" t="s">
        <v>47</v>
      </c>
      <c r="I1584">
        <v>1552366</v>
      </c>
      <c r="J1584">
        <v>4</v>
      </c>
      <c r="K1584" s="1">
        <v>3</v>
      </c>
      <c r="L1584" s="1">
        <v>1.56</v>
      </c>
      <c r="M1584" s="1">
        <f>All_Data[[#This Row],[EUR Sales Amount]]-All_Data[[#This Row],[EUR Cost Amount]]</f>
        <v>1.44</v>
      </c>
      <c r="N1584">
        <f>IF(All_Data[[#This Row],[Order Line Quantity]]&lt;0,1,0)</f>
        <v>0</v>
      </c>
      <c r="O1584" s="1" t="str">
        <f>All_Data[[#This Row],[Tier2 Description]]&amp;All_Data[[#This Row],[Order No]]</f>
        <v>TRAVEL GIFTS1552366</v>
      </c>
    </row>
    <row r="1585" spans="1:15" x14ac:dyDescent="0.35">
      <c r="A1585">
        <v>202001</v>
      </c>
      <c r="B1585" t="str">
        <f>LEFT(All_Data[[#This Row],[Invoice (Year+Month)]],4)</f>
        <v>2020</v>
      </c>
      <c r="C1585" t="str">
        <f>RIGHT(All_Data[[#This Row],[Invoice (Year+Month)]],2)</f>
        <v>01</v>
      </c>
      <c r="D1585" t="s">
        <v>56</v>
      </c>
      <c r="E1585">
        <v>3014718</v>
      </c>
      <c r="F1585" t="s">
        <v>17</v>
      </c>
      <c r="G1585" t="s">
        <v>11</v>
      </c>
      <c r="H1585" t="s">
        <v>47</v>
      </c>
      <c r="I1585">
        <v>1552930</v>
      </c>
      <c r="J1585">
        <v>604</v>
      </c>
      <c r="K1585" s="1">
        <v>453</v>
      </c>
      <c r="L1585" s="1">
        <v>224.6</v>
      </c>
      <c r="M1585" s="1">
        <f>All_Data[[#This Row],[EUR Sales Amount]]-All_Data[[#This Row],[EUR Cost Amount]]</f>
        <v>228.4</v>
      </c>
      <c r="N1585">
        <f>IF(All_Data[[#This Row],[Order Line Quantity]]&lt;0,1,0)</f>
        <v>0</v>
      </c>
      <c r="O1585" s="1" t="str">
        <f>All_Data[[#This Row],[Tier2 Description]]&amp;All_Data[[#This Row],[Order No]]</f>
        <v>TRAVEL GIFTS1552930</v>
      </c>
    </row>
    <row r="1586" spans="1:15" x14ac:dyDescent="0.35">
      <c r="A1586">
        <v>202001</v>
      </c>
      <c r="B1586" t="str">
        <f>LEFT(All_Data[[#This Row],[Invoice (Year+Month)]],4)</f>
        <v>2020</v>
      </c>
      <c r="C1586" t="str">
        <f>RIGHT(All_Data[[#This Row],[Invoice (Year+Month)]],2)</f>
        <v>01</v>
      </c>
      <c r="D1586" t="s">
        <v>56</v>
      </c>
      <c r="E1586">
        <v>3014718</v>
      </c>
      <c r="F1586" t="s">
        <v>17</v>
      </c>
      <c r="G1586" t="s">
        <v>13</v>
      </c>
      <c r="H1586" t="s">
        <v>16</v>
      </c>
      <c r="I1586">
        <v>1551615</v>
      </c>
      <c r="J1586">
        <v>2040</v>
      </c>
      <c r="K1586" s="1">
        <v>469.2</v>
      </c>
      <c r="L1586" s="1">
        <v>205.8</v>
      </c>
      <c r="M1586" s="1">
        <f>All_Data[[#This Row],[EUR Sales Amount]]-All_Data[[#This Row],[EUR Cost Amount]]</f>
        <v>263.39999999999998</v>
      </c>
      <c r="N1586">
        <f>IF(All_Data[[#This Row],[Order Line Quantity]]&lt;0,1,0)</f>
        <v>0</v>
      </c>
      <c r="O1586" s="1" t="str">
        <f>All_Data[[#This Row],[Tier2 Description]]&amp;All_Data[[#This Row],[Order No]]</f>
        <v>WRITING1551615</v>
      </c>
    </row>
    <row r="1587" spans="1:15" x14ac:dyDescent="0.35">
      <c r="A1587">
        <v>202001</v>
      </c>
      <c r="B1587" t="str">
        <f>LEFT(All_Data[[#This Row],[Invoice (Year+Month)]],4)</f>
        <v>2020</v>
      </c>
      <c r="C1587" t="str">
        <f>RIGHT(All_Data[[#This Row],[Invoice (Year+Month)]],2)</f>
        <v>01</v>
      </c>
      <c r="D1587" t="s">
        <v>56</v>
      </c>
      <c r="E1587">
        <v>3014718</v>
      </c>
      <c r="F1587" t="s">
        <v>17</v>
      </c>
      <c r="G1587" t="s">
        <v>13</v>
      </c>
      <c r="H1587" t="s">
        <v>16</v>
      </c>
      <c r="I1587">
        <v>1552452</v>
      </c>
      <c r="J1587">
        <v>2040</v>
      </c>
      <c r="K1587" s="1">
        <v>469.2</v>
      </c>
      <c r="L1587" s="1">
        <v>205.8</v>
      </c>
      <c r="M1587" s="1">
        <f>All_Data[[#This Row],[EUR Sales Amount]]-All_Data[[#This Row],[EUR Cost Amount]]</f>
        <v>263.39999999999998</v>
      </c>
      <c r="N1587">
        <f>IF(All_Data[[#This Row],[Order Line Quantity]]&lt;0,1,0)</f>
        <v>0</v>
      </c>
      <c r="O1587" s="1" t="str">
        <f>All_Data[[#This Row],[Tier2 Description]]&amp;All_Data[[#This Row],[Order No]]</f>
        <v>WRITING1552452</v>
      </c>
    </row>
    <row r="1588" spans="1:15" x14ac:dyDescent="0.35">
      <c r="A1588">
        <v>202001</v>
      </c>
      <c r="B1588" t="str">
        <f>LEFT(All_Data[[#This Row],[Invoice (Year+Month)]],4)</f>
        <v>2020</v>
      </c>
      <c r="C1588" t="str">
        <f>RIGHT(All_Data[[#This Row],[Invoice (Year+Month)]],2)</f>
        <v>01</v>
      </c>
      <c r="D1588" t="s">
        <v>56</v>
      </c>
      <c r="E1588">
        <v>3014718</v>
      </c>
      <c r="F1588" t="s">
        <v>17</v>
      </c>
      <c r="G1588" t="s">
        <v>13</v>
      </c>
      <c r="H1588" t="s">
        <v>16</v>
      </c>
      <c r="I1588">
        <v>1552985</v>
      </c>
      <c r="J1588">
        <v>1020</v>
      </c>
      <c r="K1588" s="1">
        <v>234.6</v>
      </c>
      <c r="L1588" s="1">
        <v>102.92</v>
      </c>
      <c r="M1588" s="1">
        <f>All_Data[[#This Row],[EUR Sales Amount]]-All_Data[[#This Row],[EUR Cost Amount]]</f>
        <v>131.68</v>
      </c>
      <c r="N1588">
        <f>IF(All_Data[[#This Row],[Order Line Quantity]]&lt;0,1,0)</f>
        <v>0</v>
      </c>
      <c r="O1588" s="1" t="str">
        <f>All_Data[[#This Row],[Tier2 Description]]&amp;All_Data[[#This Row],[Order No]]</f>
        <v>WRITING1552985</v>
      </c>
    </row>
    <row r="1589" spans="1:15" x14ac:dyDescent="0.35">
      <c r="A1589">
        <v>202001</v>
      </c>
      <c r="B1589" t="str">
        <f>LEFT(All_Data[[#This Row],[Invoice (Year+Month)]],4)</f>
        <v>2020</v>
      </c>
      <c r="C1589" t="str">
        <f>RIGHT(All_Data[[#This Row],[Invoice (Year+Month)]],2)</f>
        <v>01</v>
      </c>
      <c r="D1589" t="s">
        <v>56</v>
      </c>
      <c r="E1589">
        <v>3014718</v>
      </c>
      <c r="F1589" t="s">
        <v>17</v>
      </c>
      <c r="G1589" t="s">
        <v>22</v>
      </c>
      <c r="H1589" t="s">
        <v>35</v>
      </c>
      <c r="I1589">
        <v>1551615</v>
      </c>
      <c r="J1589">
        <v>2042</v>
      </c>
      <c r="K1589" s="1">
        <v>305.2</v>
      </c>
      <c r="L1589" s="1">
        <v>38.28</v>
      </c>
      <c r="M1589" s="1">
        <f>All_Data[[#This Row],[EUR Sales Amount]]-All_Data[[#This Row],[EUR Cost Amount]]</f>
        <v>266.91999999999996</v>
      </c>
      <c r="N1589">
        <f>IF(All_Data[[#This Row],[Order Line Quantity]]&lt;0,1,0)</f>
        <v>0</v>
      </c>
      <c r="O1589" s="1" t="str">
        <f>All_Data[[#This Row],[Tier2 Description]]&amp;All_Data[[#This Row],[Order No]]</f>
        <v>DECORATION CHARGES1551615</v>
      </c>
    </row>
    <row r="1590" spans="1:15" x14ac:dyDescent="0.35">
      <c r="A1590">
        <v>202001</v>
      </c>
      <c r="B1590" t="str">
        <f>LEFT(All_Data[[#This Row],[Invoice (Year+Month)]],4)</f>
        <v>2020</v>
      </c>
      <c r="C1590" t="str">
        <f>RIGHT(All_Data[[#This Row],[Invoice (Year+Month)]],2)</f>
        <v>01</v>
      </c>
      <c r="D1590" t="s">
        <v>56</v>
      </c>
      <c r="E1590">
        <v>3014718</v>
      </c>
      <c r="F1590" t="s">
        <v>17</v>
      </c>
      <c r="G1590" t="s">
        <v>22</v>
      </c>
      <c r="H1590" t="s">
        <v>35</v>
      </c>
      <c r="I1590">
        <v>1552452</v>
      </c>
      <c r="J1590">
        <v>2042</v>
      </c>
      <c r="K1590" s="1">
        <v>305.2</v>
      </c>
      <c r="L1590" s="1">
        <v>38.28</v>
      </c>
      <c r="M1590" s="1">
        <f>All_Data[[#This Row],[EUR Sales Amount]]-All_Data[[#This Row],[EUR Cost Amount]]</f>
        <v>266.91999999999996</v>
      </c>
      <c r="N1590">
        <f>IF(All_Data[[#This Row],[Order Line Quantity]]&lt;0,1,0)</f>
        <v>0</v>
      </c>
      <c r="O1590" s="1" t="str">
        <f>All_Data[[#This Row],[Tier2 Description]]&amp;All_Data[[#This Row],[Order No]]</f>
        <v>DECORATION CHARGES1552452</v>
      </c>
    </row>
    <row r="1591" spans="1:15" x14ac:dyDescent="0.35">
      <c r="A1591">
        <v>202001</v>
      </c>
      <c r="B1591" t="str">
        <f>LEFT(All_Data[[#This Row],[Invoice (Year+Month)]],4)</f>
        <v>2020</v>
      </c>
      <c r="C1591" t="str">
        <f>RIGHT(All_Data[[#This Row],[Invoice (Year+Month)]],2)</f>
        <v>01</v>
      </c>
      <c r="D1591" t="s">
        <v>56</v>
      </c>
      <c r="E1591">
        <v>3014718</v>
      </c>
      <c r="F1591" t="s">
        <v>17</v>
      </c>
      <c r="G1591" t="s">
        <v>22</v>
      </c>
      <c r="H1591" t="s">
        <v>35</v>
      </c>
      <c r="I1591">
        <v>1552930</v>
      </c>
      <c r="J1591">
        <v>606</v>
      </c>
      <c r="K1591" s="1">
        <v>172.88</v>
      </c>
      <c r="L1591" s="1">
        <v>6.48</v>
      </c>
      <c r="M1591" s="1">
        <f>All_Data[[#This Row],[EUR Sales Amount]]-All_Data[[#This Row],[EUR Cost Amount]]</f>
        <v>166.4</v>
      </c>
      <c r="N1591">
        <f>IF(All_Data[[#This Row],[Order Line Quantity]]&lt;0,1,0)</f>
        <v>0</v>
      </c>
      <c r="O1591" s="1" t="str">
        <f>All_Data[[#This Row],[Tier2 Description]]&amp;All_Data[[#This Row],[Order No]]</f>
        <v>DECORATION CHARGES1552930</v>
      </c>
    </row>
    <row r="1592" spans="1:15" x14ac:dyDescent="0.35">
      <c r="A1592">
        <v>202001</v>
      </c>
      <c r="B1592" t="str">
        <f>LEFT(All_Data[[#This Row],[Invoice (Year+Month)]],4)</f>
        <v>2020</v>
      </c>
      <c r="C1592" t="str">
        <f>RIGHT(All_Data[[#This Row],[Invoice (Year+Month)]],2)</f>
        <v>01</v>
      </c>
      <c r="D1592" t="s">
        <v>56</v>
      </c>
      <c r="E1592">
        <v>3014718</v>
      </c>
      <c r="F1592" t="s">
        <v>17</v>
      </c>
      <c r="G1592" t="s">
        <v>22</v>
      </c>
      <c r="H1592" t="s">
        <v>35</v>
      </c>
      <c r="I1592">
        <v>1552985</v>
      </c>
      <c r="J1592">
        <v>2044</v>
      </c>
      <c r="K1592" s="1">
        <v>365.6</v>
      </c>
      <c r="L1592" s="1">
        <v>56.16</v>
      </c>
      <c r="M1592" s="1">
        <f>All_Data[[#This Row],[EUR Sales Amount]]-All_Data[[#This Row],[EUR Cost Amount]]</f>
        <v>309.44000000000005</v>
      </c>
      <c r="N1592">
        <f>IF(All_Data[[#This Row],[Order Line Quantity]]&lt;0,1,0)</f>
        <v>0</v>
      </c>
      <c r="O1592" s="1" t="str">
        <f>All_Data[[#This Row],[Tier2 Description]]&amp;All_Data[[#This Row],[Order No]]</f>
        <v>DECORATION CHARGES1552985</v>
      </c>
    </row>
    <row r="1593" spans="1:15" x14ac:dyDescent="0.35">
      <c r="A1593">
        <v>202001</v>
      </c>
      <c r="B1593" t="str">
        <f>LEFT(All_Data[[#This Row],[Invoice (Year+Month)]],4)</f>
        <v>2020</v>
      </c>
      <c r="C1593" t="str">
        <f>RIGHT(All_Data[[#This Row],[Invoice (Year+Month)]],2)</f>
        <v>01</v>
      </c>
      <c r="D1593" t="s">
        <v>56</v>
      </c>
      <c r="E1593">
        <v>3014718</v>
      </c>
      <c r="F1593" t="s">
        <v>17</v>
      </c>
      <c r="G1593" t="s">
        <v>22</v>
      </c>
      <c r="H1593" t="s">
        <v>35</v>
      </c>
      <c r="I1593">
        <v>1553926</v>
      </c>
      <c r="J1593">
        <v>204</v>
      </c>
      <c r="K1593" s="1">
        <v>134.94</v>
      </c>
      <c r="L1593" s="1">
        <v>23.68</v>
      </c>
      <c r="M1593" s="1">
        <f>All_Data[[#This Row],[EUR Sales Amount]]-All_Data[[#This Row],[EUR Cost Amount]]</f>
        <v>111.25999999999999</v>
      </c>
      <c r="N1593">
        <f>IF(All_Data[[#This Row],[Order Line Quantity]]&lt;0,1,0)</f>
        <v>0</v>
      </c>
      <c r="O1593" s="1" t="str">
        <f>All_Data[[#This Row],[Tier2 Description]]&amp;All_Data[[#This Row],[Order No]]</f>
        <v>DECORATION CHARGES1553926</v>
      </c>
    </row>
    <row r="1594" spans="1:15" x14ac:dyDescent="0.35">
      <c r="A1594">
        <v>202001</v>
      </c>
      <c r="B1594" t="str">
        <f>LEFT(All_Data[[#This Row],[Invoice (Year+Month)]],4)</f>
        <v>2020</v>
      </c>
      <c r="C1594" t="str">
        <f>RIGHT(All_Data[[#This Row],[Invoice (Year+Month)]],2)</f>
        <v>01</v>
      </c>
      <c r="D1594" t="s">
        <v>56</v>
      </c>
      <c r="E1594">
        <v>3014725</v>
      </c>
      <c r="F1594" t="s">
        <v>17</v>
      </c>
      <c r="G1594" t="s">
        <v>18</v>
      </c>
      <c r="H1594" t="s">
        <v>19</v>
      </c>
      <c r="I1594">
        <v>1552368</v>
      </c>
      <c r="J1594">
        <v>16</v>
      </c>
      <c r="K1594" s="1">
        <v>263.68</v>
      </c>
      <c r="L1594" s="1">
        <v>99.5</v>
      </c>
      <c r="M1594" s="1">
        <f>All_Data[[#This Row],[EUR Sales Amount]]-All_Data[[#This Row],[EUR Cost Amount]]</f>
        <v>164.18</v>
      </c>
      <c r="N1594">
        <f>IF(All_Data[[#This Row],[Order Line Quantity]]&lt;0,1,0)</f>
        <v>0</v>
      </c>
      <c r="O1594" s="1" t="str">
        <f>All_Data[[#This Row],[Tier2 Description]]&amp;All_Data[[#This Row],[Order No]]</f>
        <v>FLEECE &amp; KNITS1552368</v>
      </c>
    </row>
    <row r="1595" spans="1:15" x14ac:dyDescent="0.35">
      <c r="A1595">
        <v>202001</v>
      </c>
      <c r="B1595" t="str">
        <f>LEFT(All_Data[[#This Row],[Invoice (Year+Month)]],4)</f>
        <v>2020</v>
      </c>
      <c r="C1595" t="str">
        <f>RIGHT(All_Data[[#This Row],[Invoice (Year+Month)]],2)</f>
        <v>01</v>
      </c>
      <c r="D1595" t="s">
        <v>56</v>
      </c>
      <c r="E1595">
        <v>3014725</v>
      </c>
      <c r="F1595" t="s">
        <v>17</v>
      </c>
      <c r="G1595" t="s">
        <v>18</v>
      </c>
      <c r="H1595" t="s">
        <v>20</v>
      </c>
      <c r="I1595">
        <v>1553120</v>
      </c>
      <c r="J1595">
        <v>4</v>
      </c>
      <c r="K1595" s="1">
        <v>30.52</v>
      </c>
      <c r="L1595" s="1">
        <v>11.6</v>
      </c>
      <c r="M1595" s="1">
        <f>All_Data[[#This Row],[EUR Sales Amount]]-All_Data[[#This Row],[EUR Cost Amount]]</f>
        <v>18.920000000000002</v>
      </c>
      <c r="N1595">
        <f>IF(All_Data[[#This Row],[Order Line Quantity]]&lt;0,1,0)</f>
        <v>0</v>
      </c>
      <c r="O1595" s="1" t="str">
        <f>All_Data[[#This Row],[Tier2 Description]]&amp;All_Data[[#This Row],[Order No]]</f>
        <v>POLOS1553120</v>
      </c>
    </row>
    <row r="1596" spans="1:15" x14ac:dyDescent="0.35">
      <c r="A1596">
        <v>202001</v>
      </c>
      <c r="B1596" t="str">
        <f>LEFT(All_Data[[#This Row],[Invoice (Year+Month)]],4)</f>
        <v>2020</v>
      </c>
      <c r="C1596" t="str">
        <f>RIGHT(All_Data[[#This Row],[Invoice (Year+Month)]],2)</f>
        <v>01</v>
      </c>
      <c r="D1596" t="s">
        <v>56</v>
      </c>
      <c r="E1596">
        <v>3014725</v>
      </c>
      <c r="F1596" t="s">
        <v>17</v>
      </c>
      <c r="G1596" t="s">
        <v>18</v>
      </c>
      <c r="H1596" t="s">
        <v>20</v>
      </c>
      <c r="I1596">
        <v>1555096</v>
      </c>
      <c r="J1596">
        <v>12</v>
      </c>
      <c r="K1596" s="1">
        <v>91.56</v>
      </c>
      <c r="L1596" s="1">
        <v>34.58</v>
      </c>
      <c r="M1596" s="1">
        <f>All_Data[[#This Row],[EUR Sales Amount]]-All_Data[[#This Row],[EUR Cost Amount]]</f>
        <v>56.980000000000004</v>
      </c>
      <c r="N1596">
        <f>IF(All_Data[[#This Row],[Order Line Quantity]]&lt;0,1,0)</f>
        <v>0</v>
      </c>
      <c r="O1596" s="1" t="str">
        <f>All_Data[[#This Row],[Tier2 Description]]&amp;All_Data[[#This Row],[Order No]]</f>
        <v>POLOS1555096</v>
      </c>
    </row>
    <row r="1597" spans="1:15" x14ac:dyDescent="0.35">
      <c r="A1597">
        <v>202001</v>
      </c>
      <c r="B1597" t="str">
        <f>LEFT(All_Data[[#This Row],[Invoice (Year+Month)]],4)</f>
        <v>2020</v>
      </c>
      <c r="C1597" t="str">
        <f>RIGHT(All_Data[[#This Row],[Invoice (Year+Month)]],2)</f>
        <v>01</v>
      </c>
      <c r="D1597" t="s">
        <v>56</v>
      </c>
      <c r="E1597">
        <v>3014725</v>
      </c>
      <c r="F1597" t="s">
        <v>17</v>
      </c>
      <c r="G1597" t="s">
        <v>22</v>
      </c>
      <c r="H1597" t="s">
        <v>23</v>
      </c>
      <c r="I1597">
        <v>1553777</v>
      </c>
      <c r="J1597">
        <v>42</v>
      </c>
      <c r="K1597" s="1">
        <v>79.599999999999994</v>
      </c>
      <c r="L1597" s="1">
        <v>195.9</v>
      </c>
      <c r="M1597" s="1">
        <f>All_Data[[#This Row],[EUR Sales Amount]]-All_Data[[#This Row],[EUR Cost Amount]]</f>
        <v>-116.30000000000001</v>
      </c>
      <c r="N1597">
        <f>IF(All_Data[[#This Row],[Order Line Quantity]]&lt;0,1,0)</f>
        <v>0</v>
      </c>
      <c r="O1597" s="1" t="str">
        <f>All_Data[[#This Row],[Tier2 Description]]&amp;All_Data[[#This Row],[Order No]]</f>
        <v>CATALOGUES1553777</v>
      </c>
    </row>
    <row r="1598" spans="1:15" x14ac:dyDescent="0.35">
      <c r="A1598">
        <v>202001</v>
      </c>
      <c r="B1598" t="str">
        <f>LEFT(All_Data[[#This Row],[Invoice (Year+Month)]],4)</f>
        <v>2020</v>
      </c>
      <c r="C1598" t="str">
        <f>RIGHT(All_Data[[#This Row],[Invoice (Year+Month)]],2)</f>
        <v>01</v>
      </c>
      <c r="D1598" t="s">
        <v>56</v>
      </c>
      <c r="E1598">
        <v>3014725</v>
      </c>
      <c r="F1598" t="s">
        <v>17</v>
      </c>
      <c r="G1598" t="s">
        <v>24</v>
      </c>
      <c r="H1598" t="s">
        <v>25</v>
      </c>
      <c r="I1598">
        <v>1552429</v>
      </c>
      <c r="J1598">
        <v>40</v>
      </c>
      <c r="K1598" s="1">
        <v>1473.2</v>
      </c>
      <c r="L1598" s="1">
        <v>604.28</v>
      </c>
      <c r="M1598" s="1">
        <f>All_Data[[#This Row],[EUR Sales Amount]]-All_Data[[#This Row],[EUR Cost Amount]]</f>
        <v>868.92000000000007</v>
      </c>
      <c r="N1598">
        <f>IF(All_Data[[#This Row],[Order Line Quantity]]&lt;0,1,0)</f>
        <v>0</v>
      </c>
      <c r="O1598" s="1" t="str">
        <f>All_Data[[#This Row],[Tier2 Description]]&amp;All_Data[[#This Row],[Order No]]</f>
        <v>JACKETS1552429</v>
      </c>
    </row>
    <row r="1599" spans="1:15" x14ac:dyDescent="0.35">
      <c r="A1599">
        <v>202001</v>
      </c>
      <c r="B1599" t="str">
        <f>LEFT(All_Data[[#This Row],[Invoice (Year+Month)]],4)</f>
        <v>2020</v>
      </c>
      <c r="C1599" t="str">
        <f>RIGHT(All_Data[[#This Row],[Invoice (Year+Month)]],2)</f>
        <v>01</v>
      </c>
      <c r="D1599" t="s">
        <v>56</v>
      </c>
      <c r="E1599">
        <v>3014730</v>
      </c>
      <c r="F1599" t="s">
        <v>10</v>
      </c>
      <c r="G1599" t="s">
        <v>11</v>
      </c>
      <c r="H1599" t="s">
        <v>47</v>
      </c>
      <c r="I1599">
        <v>1552932</v>
      </c>
      <c r="J1599">
        <v>4</v>
      </c>
      <c r="K1599" s="1">
        <v>1.88</v>
      </c>
      <c r="L1599" s="1">
        <v>0.64</v>
      </c>
      <c r="M1599" s="1">
        <f>All_Data[[#This Row],[EUR Sales Amount]]-All_Data[[#This Row],[EUR Cost Amount]]</f>
        <v>1.2399999999999998</v>
      </c>
      <c r="N1599">
        <f>IF(All_Data[[#This Row],[Order Line Quantity]]&lt;0,1,0)</f>
        <v>0</v>
      </c>
      <c r="O1599" s="1" t="str">
        <f>All_Data[[#This Row],[Tier2 Description]]&amp;All_Data[[#This Row],[Order No]]</f>
        <v>TRAVEL GIFTS1552932</v>
      </c>
    </row>
    <row r="1600" spans="1:15" x14ac:dyDescent="0.35">
      <c r="A1600">
        <v>202001</v>
      </c>
      <c r="B1600" t="str">
        <f>LEFT(All_Data[[#This Row],[Invoice (Year+Month)]],4)</f>
        <v>2020</v>
      </c>
      <c r="C1600" t="str">
        <f>RIGHT(All_Data[[#This Row],[Invoice (Year+Month)]],2)</f>
        <v>01</v>
      </c>
      <c r="D1600" t="s">
        <v>56</v>
      </c>
      <c r="E1600">
        <v>3014730</v>
      </c>
      <c r="F1600" t="s">
        <v>10</v>
      </c>
      <c r="G1600" t="s">
        <v>32</v>
      </c>
      <c r="H1600" t="s">
        <v>33</v>
      </c>
      <c r="I1600">
        <v>1555129</v>
      </c>
      <c r="J1600">
        <v>510</v>
      </c>
      <c r="K1600" s="1">
        <v>1371.9</v>
      </c>
      <c r="L1600" s="1">
        <v>607.76</v>
      </c>
      <c r="M1600" s="1">
        <f>All_Data[[#This Row],[EUR Sales Amount]]-All_Data[[#This Row],[EUR Cost Amount]]</f>
        <v>764.1400000000001</v>
      </c>
      <c r="N1600">
        <f>IF(All_Data[[#This Row],[Order Line Quantity]]&lt;0,1,0)</f>
        <v>0</v>
      </c>
      <c r="O1600" s="1" t="str">
        <f>All_Data[[#This Row],[Tier2 Description]]&amp;All_Data[[#This Row],[Order No]]</f>
        <v>SPORT BOTTLES1555129</v>
      </c>
    </row>
    <row r="1601" spans="1:15" x14ac:dyDescent="0.35">
      <c r="A1601">
        <v>202001</v>
      </c>
      <c r="B1601" t="str">
        <f>LEFT(All_Data[[#This Row],[Invoice (Year+Month)]],4)</f>
        <v>2020</v>
      </c>
      <c r="C1601" t="str">
        <f>RIGHT(All_Data[[#This Row],[Invoice (Year+Month)]],2)</f>
        <v>01</v>
      </c>
      <c r="D1601" t="s">
        <v>56</v>
      </c>
      <c r="E1601">
        <v>3014730</v>
      </c>
      <c r="F1601" t="s">
        <v>10</v>
      </c>
      <c r="G1601" t="s">
        <v>13</v>
      </c>
      <c r="H1601" t="s">
        <v>37</v>
      </c>
      <c r="I1601">
        <v>1554049</v>
      </c>
      <c r="J1601">
        <v>8</v>
      </c>
      <c r="K1601" s="1">
        <v>2.7</v>
      </c>
      <c r="L1601" s="1">
        <v>1.48</v>
      </c>
      <c r="M1601" s="1">
        <f>All_Data[[#This Row],[EUR Sales Amount]]-All_Data[[#This Row],[EUR Cost Amount]]</f>
        <v>1.2200000000000002</v>
      </c>
      <c r="N1601">
        <f>IF(All_Data[[#This Row],[Order Line Quantity]]&lt;0,1,0)</f>
        <v>0</v>
      </c>
      <c r="O1601" s="1" t="str">
        <f>All_Data[[#This Row],[Tier2 Description]]&amp;All_Data[[#This Row],[Order No]]</f>
        <v>GENERAL1554049</v>
      </c>
    </row>
    <row r="1602" spans="1:15" x14ac:dyDescent="0.35">
      <c r="A1602">
        <v>202001</v>
      </c>
      <c r="B1602" t="str">
        <f>LEFT(All_Data[[#This Row],[Invoice (Year+Month)]],4)</f>
        <v>2020</v>
      </c>
      <c r="C1602" t="str">
        <f>RIGHT(All_Data[[#This Row],[Invoice (Year+Month)]],2)</f>
        <v>01</v>
      </c>
      <c r="D1602" t="s">
        <v>56</v>
      </c>
      <c r="E1602">
        <v>3014730</v>
      </c>
      <c r="F1602" t="s">
        <v>10</v>
      </c>
      <c r="G1602" t="s">
        <v>13</v>
      </c>
      <c r="H1602" t="s">
        <v>34</v>
      </c>
      <c r="I1602">
        <v>1552932</v>
      </c>
      <c r="J1602">
        <v>4</v>
      </c>
      <c r="K1602" s="1">
        <v>34.5</v>
      </c>
      <c r="L1602" s="1">
        <v>13.18</v>
      </c>
      <c r="M1602" s="1">
        <f>All_Data[[#This Row],[EUR Sales Amount]]-All_Data[[#This Row],[EUR Cost Amount]]</f>
        <v>21.32</v>
      </c>
      <c r="N1602">
        <f>IF(All_Data[[#This Row],[Order Line Quantity]]&lt;0,1,0)</f>
        <v>0</v>
      </c>
      <c r="O1602" s="1" t="str">
        <f>All_Data[[#This Row],[Tier2 Description]]&amp;All_Data[[#This Row],[Order No]]</f>
        <v>STATIONERY1552932</v>
      </c>
    </row>
    <row r="1603" spans="1:15" x14ac:dyDescent="0.35">
      <c r="A1603">
        <v>202001</v>
      </c>
      <c r="B1603" t="str">
        <f>LEFT(All_Data[[#This Row],[Invoice (Year+Month)]],4)</f>
        <v>2020</v>
      </c>
      <c r="C1603" t="str">
        <f>RIGHT(All_Data[[#This Row],[Invoice (Year+Month)]],2)</f>
        <v>01</v>
      </c>
      <c r="D1603" t="s">
        <v>56</v>
      </c>
      <c r="E1603">
        <v>3014730</v>
      </c>
      <c r="F1603" t="s">
        <v>10</v>
      </c>
      <c r="G1603" t="s">
        <v>26</v>
      </c>
      <c r="H1603" t="s">
        <v>43</v>
      </c>
      <c r="I1603">
        <v>1554049</v>
      </c>
      <c r="J1603">
        <v>8</v>
      </c>
      <c r="K1603" s="1">
        <v>5.56</v>
      </c>
      <c r="L1603" s="1">
        <v>2.34</v>
      </c>
      <c r="M1603" s="1">
        <f>All_Data[[#This Row],[EUR Sales Amount]]-All_Data[[#This Row],[EUR Cost Amount]]</f>
        <v>3.2199999999999998</v>
      </c>
      <c r="N1603">
        <f>IF(All_Data[[#This Row],[Order Line Quantity]]&lt;0,1,0)</f>
        <v>0</v>
      </c>
      <c r="O1603" s="1" t="str">
        <f>All_Data[[#This Row],[Tier2 Description]]&amp;All_Data[[#This Row],[Order No]]</f>
        <v>SAFETY AUTO &amp; TOOLS1554049</v>
      </c>
    </row>
    <row r="1604" spans="1:15" x14ac:dyDescent="0.35">
      <c r="A1604">
        <v>202001</v>
      </c>
      <c r="B1604" t="str">
        <f>LEFT(All_Data[[#This Row],[Invoice (Year+Month)]],4)</f>
        <v>2020</v>
      </c>
      <c r="C1604" t="str">
        <f>RIGHT(All_Data[[#This Row],[Invoice (Year+Month)]],2)</f>
        <v>01</v>
      </c>
      <c r="D1604" t="s">
        <v>56</v>
      </c>
      <c r="E1604">
        <v>3014730</v>
      </c>
      <c r="F1604" t="s">
        <v>10</v>
      </c>
      <c r="G1604" t="s">
        <v>22</v>
      </c>
      <c r="H1604" t="s">
        <v>23</v>
      </c>
      <c r="I1604">
        <v>1554064</v>
      </c>
      <c r="J1604">
        <v>20</v>
      </c>
      <c r="K1604" s="1">
        <v>39.799999999999997</v>
      </c>
      <c r="L1604" s="1">
        <v>20.399999999999999</v>
      </c>
      <c r="M1604" s="1">
        <f>All_Data[[#This Row],[EUR Sales Amount]]-All_Data[[#This Row],[EUR Cost Amount]]</f>
        <v>19.399999999999999</v>
      </c>
      <c r="N1604">
        <f>IF(All_Data[[#This Row],[Order Line Quantity]]&lt;0,1,0)</f>
        <v>0</v>
      </c>
      <c r="O1604" s="1" t="str">
        <f>All_Data[[#This Row],[Tier2 Description]]&amp;All_Data[[#This Row],[Order No]]</f>
        <v>CATALOGUES1554064</v>
      </c>
    </row>
    <row r="1605" spans="1:15" x14ac:dyDescent="0.35">
      <c r="A1605">
        <v>202001</v>
      </c>
      <c r="B1605" t="str">
        <f>LEFT(All_Data[[#This Row],[Invoice (Year+Month)]],4)</f>
        <v>2020</v>
      </c>
      <c r="C1605" t="str">
        <f>RIGHT(All_Data[[#This Row],[Invoice (Year+Month)]],2)</f>
        <v>01</v>
      </c>
      <c r="D1605" t="s">
        <v>56</v>
      </c>
      <c r="E1605">
        <v>3014733</v>
      </c>
      <c r="F1605" t="s">
        <v>10</v>
      </c>
      <c r="G1605" t="s">
        <v>11</v>
      </c>
      <c r="H1605" t="s">
        <v>38</v>
      </c>
      <c r="I1605">
        <v>1553269</v>
      </c>
      <c r="J1605">
        <v>2</v>
      </c>
      <c r="K1605" s="1">
        <v>11.5</v>
      </c>
      <c r="L1605" s="1">
        <v>3.76</v>
      </c>
      <c r="M1605" s="1">
        <f>All_Data[[#This Row],[EUR Sales Amount]]-All_Data[[#This Row],[EUR Cost Amount]]</f>
        <v>7.74</v>
      </c>
      <c r="N1605">
        <f>IF(All_Data[[#This Row],[Order Line Quantity]]&lt;0,1,0)</f>
        <v>0</v>
      </c>
      <c r="O1605" s="1" t="str">
        <f>All_Data[[#This Row],[Tier2 Description]]&amp;All_Data[[#This Row],[Order No]]</f>
        <v>BACKPACKS1553269</v>
      </c>
    </row>
    <row r="1606" spans="1:15" x14ac:dyDescent="0.35">
      <c r="A1606">
        <v>202001</v>
      </c>
      <c r="B1606" t="str">
        <f>LEFT(All_Data[[#This Row],[Invoice (Year+Month)]],4)</f>
        <v>2020</v>
      </c>
      <c r="C1606" t="str">
        <f>RIGHT(All_Data[[#This Row],[Invoice (Year+Month)]],2)</f>
        <v>01</v>
      </c>
      <c r="D1606" t="s">
        <v>56</v>
      </c>
      <c r="E1606">
        <v>3014733</v>
      </c>
      <c r="F1606" t="s">
        <v>10</v>
      </c>
      <c r="G1606" t="s">
        <v>11</v>
      </c>
      <c r="H1606" t="s">
        <v>40</v>
      </c>
      <c r="I1606">
        <v>1553269</v>
      </c>
      <c r="J1606">
        <v>2</v>
      </c>
      <c r="K1606" s="1">
        <v>3.7</v>
      </c>
      <c r="L1606" s="1">
        <v>1.64</v>
      </c>
      <c r="M1606" s="1">
        <f>All_Data[[#This Row],[EUR Sales Amount]]-All_Data[[#This Row],[EUR Cost Amount]]</f>
        <v>2.0600000000000005</v>
      </c>
      <c r="N1606">
        <f>IF(All_Data[[#This Row],[Order Line Quantity]]&lt;0,1,0)</f>
        <v>0</v>
      </c>
      <c r="O1606" s="1" t="str">
        <f>All_Data[[#This Row],[Tier2 Description]]&amp;All_Data[[#This Row],[Order No]]</f>
        <v>TOTES1553269</v>
      </c>
    </row>
    <row r="1607" spans="1:15" x14ac:dyDescent="0.35">
      <c r="A1607">
        <v>202001</v>
      </c>
      <c r="B1607" t="str">
        <f>LEFT(All_Data[[#This Row],[Invoice (Year+Month)]],4)</f>
        <v>2020</v>
      </c>
      <c r="C1607" t="str">
        <f>RIGHT(All_Data[[#This Row],[Invoice (Year+Month)]],2)</f>
        <v>01</v>
      </c>
      <c r="D1607" t="s">
        <v>56</v>
      </c>
      <c r="E1607">
        <v>3014733</v>
      </c>
      <c r="F1607" t="s">
        <v>10</v>
      </c>
      <c r="G1607" t="s">
        <v>11</v>
      </c>
      <c r="H1607" t="s">
        <v>40</v>
      </c>
      <c r="I1607">
        <v>1554080</v>
      </c>
      <c r="J1607">
        <v>4</v>
      </c>
      <c r="K1607" s="1">
        <v>3.36</v>
      </c>
      <c r="L1607" s="1">
        <v>1.6</v>
      </c>
      <c r="M1607" s="1">
        <f>All_Data[[#This Row],[EUR Sales Amount]]-All_Data[[#This Row],[EUR Cost Amount]]</f>
        <v>1.7599999999999998</v>
      </c>
      <c r="N1607">
        <f>IF(All_Data[[#This Row],[Order Line Quantity]]&lt;0,1,0)</f>
        <v>0</v>
      </c>
      <c r="O1607" s="1" t="str">
        <f>All_Data[[#This Row],[Tier2 Description]]&amp;All_Data[[#This Row],[Order No]]</f>
        <v>TOTES1554080</v>
      </c>
    </row>
    <row r="1608" spans="1:15" x14ac:dyDescent="0.35">
      <c r="A1608">
        <v>202001</v>
      </c>
      <c r="B1608" t="str">
        <f>LEFT(All_Data[[#This Row],[Invoice (Year+Month)]],4)</f>
        <v>2020</v>
      </c>
      <c r="C1608" t="str">
        <f>RIGHT(All_Data[[#This Row],[Invoice (Year+Month)]],2)</f>
        <v>01</v>
      </c>
      <c r="D1608" t="s">
        <v>56</v>
      </c>
      <c r="E1608">
        <v>3014733</v>
      </c>
      <c r="F1608" t="s">
        <v>10</v>
      </c>
      <c r="G1608" t="s">
        <v>32</v>
      </c>
      <c r="H1608" t="s">
        <v>49</v>
      </c>
      <c r="I1608">
        <v>1553269</v>
      </c>
      <c r="J1608">
        <v>2</v>
      </c>
      <c r="K1608" s="1">
        <v>2.9</v>
      </c>
      <c r="L1608" s="1">
        <v>2.04</v>
      </c>
      <c r="M1608" s="1">
        <f>All_Data[[#This Row],[EUR Sales Amount]]-All_Data[[#This Row],[EUR Cost Amount]]</f>
        <v>0.85999999999999988</v>
      </c>
      <c r="N1608">
        <f>IF(All_Data[[#This Row],[Order Line Quantity]]&lt;0,1,0)</f>
        <v>0</v>
      </c>
      <c r="O1608" s="1" t="str">
        <f>All_Data[[#This Row],[Tier2 Description]]&amp;All_Data[[#This Row],[Order No]]</f>
        <v>CERAMICS1553269</v>
      </c>
    </row>
    <row r="1609" spans="1:15" x14ac:dyDescent="0.35">
      <c r="A1609">
        <v>202001</v>
      </c>
      <c r="B1609" t="str">
        <f>LEFT(All_Data[[#This Row],[Invoice (Year+Month)]],4)</f>
        <v>2020</v>
      </c>
      <c r="C1609" t="str">
        <f>RIGHT(All_Data[[#This Row],[Invoice (Year+Month)]],2)</f>
        <v>01</v>
      </c>
      <c r="D1609" t="s">
        <v>56</v>
      </c>
      <c r="E1609">
        <v>3014733</v>
      </c>
      <c r="F1609" t="s">
        <v>10</v>
      </c>
      <c r="G1609" t="s">
        <v>32</v>
      </c>
      <c r="H1609" t="s">
        <v>51</v>
      </c>
      <c r="I1609">
        <v>1553269</v>
      </c>
      <c r="J1609">
        <v>4</v>
      </c>
      <c r="K1609" s="1">
        <v>5.96</v>
      </c>
      <c r="L1609" s="1">
        <v>2.8</v>
      </c>
      <c r="M1609" s="1">
        <f>All_Data[[#This Row],[EUR Sales Amount]]-All_Data[[#This Row],[EUR Cost Amount]]</f>
        <v>3.16</v>
      </c>
      <c r="N1609">
        <f>IF(All_Data[[#This Row],[Order Line Quantity]]&lt;0,1,0)</f>
        <v>0</v>
      </c>
      <c r="O1609" s="1" t="str">
        <f>All_Data[[#This Row],[Tier2 Description]]&amp;All_Data[[#This Row],[Order No]]</f>
        <v>MUGS &amp; TUMBLERS1553269</v>
      </c>
    </row>
    <row r="1610" spans="1:15" x14ac:dyDescent="0.35">
      <c r="A1610">
        <v>202001</v>
      </c>
      <c r="B1610" t="str">
        <f>LEFT(All_Data[[#This Row],[Invoice (Year+Month)]],4)</f>
        <v>2020</v>
      </c>
      <c r="C1610" t="str">
        <f>RIGHT(All_Data[[#This Row],[Invoice (Year+Month)]],2)</f>
        <v>01</v>
      </c>
      <c r="D1610" t="s">
        <v>56</v>
      </c>
      <c r="E1610">
        <v>3014733</v>
      </c>
      <c r="F1610" t="s">
        <v>10</v>
      </c>
      <c r="G1610" t="s">
        <v>32</v>
      </c>
      <c r="H1610" t="s">
        <v>33</v>
      </c>
      <c r="I1610">
        <v>1555104</v>
      </c>
      <c r="J1610">
        <v>4</v>
      </c>
      <c r="K1610" s="1">
        <v>31.26</v>
      </c>
      <c r="L1610" s="1">
        <v>12.96</v>
      </c>
      <c r="M1610" s="1">
        <f>All_Data[[#This Row],[EUR Sales Amount]]-All_Data[[#This Row],[EUR Cost Amount]]</f>
        <v>18.3</v>
      </c>
      <c r="N1610">
        <f>IF(All_Data[[#This Row],[Order Line Quantity]]&lt;0,1,0)</f>
        <v>0</v>
      </c>
      <c r="O1610" s="1" t="str">
        <f>All_Data[[#This Row],[Tier2 Description]]&amp;All_Data[[#This Row],[Order No]]</f>
        <v>SPORT BOTTLES1555104</v>
      </c>
    </row>
    <row r="1611" spans="1:15" x14ac:dyDescent="0.35">
      <c r="A1611">
        <v>202001</v>
      </c>
      <c r="B1611" t="str">
        <f>LEFT(All_Data[[#This Row],[Invoice (Year+Month)]],4)</f>
        <v>2020</v>
      </c>
      <c r="C1611" t="str">
        <f>RIGHT(All_Data[[#This Row],[Invoice (Year+Month)]],2)</f>
        <v>01</v>
      </c>
      <c r="D1611" t="s">
        <v>56</v>
      </c>
      <c r="E1611">
        <v>3014733</v>
      </c>
      <c r="F1611" t="s">
        <v>10</v>
      </c>
      <c r="G1611" t="s">
        <v>13</v>
      </c>
      <c r="H1611" t="s">
        <v>34</v>
      </c>
      <c r="I1611">
        <v>1553269</v>
      </c>
      <c r="J1611">
        <v>4</v>
      </c>
      <c r="K1611" s="1">
        <v>12.38</v>
      </c>
      <c r="L1611" s="1">
        <v>4.74</v>
      </c>
      <c r="M1611" s="1">
        <f>All_Data[[#This Row],[EUR Sales Amount]]-All_Data[[#This Row],[EUR Cost Amount]]</f>
        <v>7.6400000000000006</v>
      </c>
      <c r="N1611">
        <f>IF(All_Data[[#This Row],[Order Line Quantity]]&lt;0,1,0)</f>
        <v>0</v>
      </c>
      <c r="O1611" s="1" t="str">
        <f>All_Data[[#This Row],[Tier2 Description]]&amp;All_Data[[#This Row],[Order No]]</f>
        <v>STATIONERY1553269</v>
      </c>
    </row>
    <row r="1612" spans="1:15" x14ac:dyDescent="0.35">
      <c r="A1612">
        <v>202001</v>
      </c>
      <c r="B1612" t="str">
        <f>LEFT(All_Data[[#This Row],[Invoice (Year+Month)]],4)</f>
        <v>2020</v>
      </c>
      <c r="C1612" t="str">
        <f>RIGHT(All_Data[[#This Row],[Invoice (Year+Month)]],2)</f>
        <v>01</v>
      </c>
      <c r="D1612" t="s">
        <v>56</v>
      </c>
      <c r="E1612">
        <v>3014733</v>
      </c>
      <c r="F1612" t="s">
        <v>10</v>
      </c>
      <c r="G1612" t="s">
        <v>26</v>
      </c>
      <c r="H1612" t="s">
        <v>44</v>
      </c>
      <c r="I1612">
        <v>1554080</v>
      </c>
      <c r="J1612">
        <v>6</v>
      </c>
      <c r="K1612" s="1">
        <v>5.64</v>
      </c>
      <c r="L1612" s="1">
        <v>2.94</v>
      </c>
      <c r="M1612" s="1">
        <f>All_Data[[#This Row],[EUR Sales Amount]]-All_Data[[#This Row],[EUR Cost Amount]]</f>
        <v>2.6999999999999997</v>
      </c>
      <c r="N1612">
        <f>IF(All_Data[[#This Row],[Order Line Quantity]]&lt;0,1,0)</f>
        <v>0</v>
      </c>
      <c r="O1612" s="1" t="str">
        <f>All_Data[[#This Row],[Tier2 Description]]&amp;All_Data[[#This Row],[Order No]]</f>
        <v>HBA1554080</v>
      </c>
    </row>
    <row r="1613" spans="1:15" x14ac:dyDescent="0.35">
      <c r="A1613">
        <v>202001</v>
      </c>
      <c r="B1613" t="str">
        <f>LEFT(All_Data[[#This Row],[Invoice (Year+Month)]],4)</f>
        <v>2020</v>
      </c>
      <c r="C1613" t="str">
        <f>RIGHT(All_Data[[#This Row],[Invoice (Year+Month)]],2)</f>
        <v>01</v>
      </c>
      <c r="D1613" t="s">
        <v>56</v>
      </c>
      <c r="E1613">
        <v>3014733</v>
      </c>
      <c r="F1613" t="s">
        <v>10</v>
      </c>
      <c r="G1613" t="s">
        <v>24</v>
      </c>
      <c r="H1613" t="s">
        <v>25</v>
      </c>
      <c r="I1613">
        <v>1554274</v>
      </c>
      <c r="J1613">
        <v>2</v>
      </c>
      <c r="K1613" s="1">
        <v>84.84</v>
      </c>
      <c r="L1613" s="1">
        <v>31.04</v>
      </c>
      <c r="M1613" s="1">
        <f>All_Data[[#This Row],[EUR Sales Amount]]-All_Data[[#This Row],[EUR Cost Amount]]</f>
        <v>53.800000000000004</v>
      </c>
      <c r="N1613">
        <f>IF(All_Data[[#This Row],[Order Line Quantity]]&lt;0,1,0)</f>
        <v>0</v>
      </c>
      <c r="O1613" s="1" t="str">
        <f>All_Data[[#This Row],[Tier2 Description]]&amp;All_Data[[#This Row],[Order No]]</f>
        <v>JACKETS1554274</v>
      </c>
    </row>
    <row r="1614" spans="1:15" x14ac:dyDescent="0.35">
      <c r="A1614">
        <v>202001</v>
      </c>
      <c r="B1614" t="str">
        <f>LEFT(All_Data[[#This Row],[Invoice (Year+Month)]],4)</f>
        <v>2020</v>
      </c>
      <c r="C1614" t="str">
        <f>RIGHT(All_Data[[#This Row],[Invoice (Year+Month)]],2)</f>
        <v>01</v>
      </c>
      <c r="D1614" t="s">
        <v>56</v>
      </c>
      <c r="E1614">
        <v>3014733</v>
      </c>
      <c r="F1614" t="s">
        <v>10</v>
      </c>
      <c r="G1614" t="s">
        <v>57</v>
      </c>
      <c r="H1614" t="s">
        <v>58</v>
      </c>
      <c r="I1614">
        <v>1554274</v>
      </c>
      <c r="J1614">
        <v>2</v>
      </c>
      <c r="K1614" s="1">
        <v>34.340000000000003</v>
      </c>
      <c r="L1614" s="1">
        <v>14.78</v>
      </c>
      <c r="M1614" s="1">
        <f>All_Data[[#This Row],[EUR Sales Amount]]-All_Data[[#This Row],[EUR Cost Amount]]</f>
        <v>19.560000000000002</v>
      </c>
      <c r="N1614">
        <f>IF(All_Data[[#This Row],[Order Line Quantity]]&lt;0,1,0)</f>
        <v>0</v>
      </c>
      <c r="O1614" s="1" t="str">
        <f>All_Data[[#This Row],[Tier2 Description]]&amp;All_Data[[#This Row],[Order No]]</f>
        <v>SHIRTS1554274</v>
      </c>
    </row>
    <row r="1615" spans="1:15" x14ac:dyDescent="0.35">
      <c r="A1615">
        <v>202001</v>
      </c>
      <c r="B1615" t="str">
        <f>LEFT(All_Data[[#This Row],[Invoice (Year+Month)]],4)</f>
        <v>2020</v>
      </c>
      <c r="C1615" t="str">
        <f>RIGHT(All_Data[[#This Row],[Invoice (Year+Month)]],2)</f>
        <v>01</v>
      </c>
      <c r="D1615" t="s">
        <v>56</v>
      </c>
      <c r="E1615">
        <v>3014736</v>
      </c>
      <c r="F1615" t="s">
        <v>10</v>
      </c>
      <c r="G1615" t="s">
        <v>32</v>
      </c>
      <c r="H1615" t="s">
        <v>33</v>
      </c>
      <c r="I1615">
        <v>1553803</v>
      </c>
      <c r="J1615">
        <v>2</v>
      </c>
      <c r="K1615" s="1">
        <v>5.76</v>
      </c>
      <c r="L1615" s="1">
        <v>1.98</v>
      </c>
      <c r="M1615" s="1">
        <f>All_Data[[#This Row],[EUR Sales Amount]]-All_Data[[#This Row],[EUR Cost Amount]]</f>
        <v>3.78</v>
      </c>
      <c r="N1615">
        <f>IF(All_Data[[#This Row],[Order Line Quantity]]&lt;0,1,0)</f>
        <v>0</v>
      </c>
      <c r="O1615" s="1" t="str">
        <f>All_Data[[#This Row],[Tier2 Description]]&amp;All_Data[[#This Row],[Order No]]</f>
        <v>SPORT BOTTLES1553803</v>
      </c>
    </row>
    <row r="1616" spans="1:15" x14ac:dyDescent="0.35">
      <c r="A1616">
        <v>202001</v>
      </c>
      <c r="B1616" t="str">
        <f>LEFT(All_Data[[#This Row],[Invoice (Year+Month)]],4)</f>
        <v>2020</v>
      </c>
      <c r="C1616" t="str">
        <f>RIGHT(All_Data[[#This Row],[Invoice (Year+Month)]],2)</f>
        <v>01</v>
      </c>
      <c r="D1616" t="s">
        <v>56</v>
      </c>
      <c r="E1616">
        <v>3014736</v>
      </c>
      <c r="F1616" t="s">
        <v>10</v>
      </c>
      <c r="G1616" t="s">
        <v>13</v>
      </c>
      <c r="H1616" t="s">
        <v>34</v>
      </c>
      <c r="I1616">
        <v>1553803</v>
      </c>
      <c r="J1616">
        <v>200</v>
      </c>
      <c r="K1616" s="1">
        <v>208</v>
      </c>
      <c r="L1616" s="1">
        <v>106.18</v>
      </c>
      <c r="M1616" s="1">
        <f>All_Data[[#This Row],[EUR Sales Amount]]-All_Data[[#This Row],[EUR Cost Amount]]</f>
        <v>101.82</v>
      </c>
      <c r="N1616">
        <f>IF(All_Data[[#This Row],[Order Line Quantity]]&lt;0,1,0)</f>
        <v>0</v>
      </c>
      <c r="O1616" s="1" t="str">
        <f>All_Data[[#This Row],[Tier2 Description]]&amp;All_Data[[#This Row],[Order No]]</f>
        <v>STATIONERY1553803</v>
      </c>
    </row>
    <row r="1617" spans="1:15" x14ac:dyDescent="0.35">
      <c r="A1617">
        <v>202001</v>
      </c>
      <c r="B1617" t="str">
        <f>LEFT(All_Data[[#This Row],[Invoice (Year+Month)]],4)</f>
        <v>2020</v>
      </c>
      <c r="C1617" t="str">
        <f>RIGHT(All_Data[[#This Row],[Invoice (Year+Month)]],2)</f>
        <v>01</v>
      </c>
      <c r="D1617" t="s">
        <v>56</v>
      </c>
      <c r="E1617">
        <v>3014738</v>
      </c>
      <c r="F1617" t="s">
        <v>17</v>
      </c>
      <c r="G1617" t="s">
        <v>11</v>
      </c>
      <c r="H1617" t="s">
        <v>40</v>
      </c>
      <c r="I1617">
        <v>1552679</v>
      </c>
      <c r="J1617">
        <v>1000</v>
      </c>
      <c r="K1617" s="1">
        <v>580</v>
      </c>
      <c r="L1617" s="1">
        <v>288.45999999999998</v>
      </c>
      <c r="M1617" s="1">
        <f>All_Data[[#This Row],[EUR Sales Amount]]-All_Data[[#This Row],[EUR Cost Amount]]</f>
        <v>291.54000000000002</v>
      </c>
      <c r="N1617">
        <f>IF(All_Data[[#This Row],[Order Line Quantity]]&lt;0,1,0)</f>
        <v>0</v>
      </c>
      <c r="O1617" s="1" t="str">
        <f>All_Data[[#This Row],[Tier2 Description]]&amp;All_Data[[#This Row],[Order No]]</f>
        <v>TOTES1552679</v>
      </c>
    </row>
    <row r="1618" spans="1:15" x14ac:dyDescent="0.35">
      <c r="A1618">
        <v>202001</v>
      </c>
      <c r="B1618" t="str">
        <f>LEFT(All_Data[[#This Row],[Invoice (Year+Month)]],4)</f>
        <v>2020</v>
      </c>
      <c r="C1618" t="str">
        <f>RIGHT(All_Data[[#This Row],[Invoice (Year+Month)]],2)</f>
        <v>01</v>
      </c>
      <c r="D1618" t="s">
        <v>56</v>
      </c>
      <c r="E1618">
        <v>3014738</v>
      </c>
      <c r="F1618" t="s">
        <v>17</v>
      </c>
      <c r="G1618" t="s">
        <v>32</v>
      </c>
      <c r="H1618" t="s">
        <v>61</v>
      </c>
      <c r="I1618">
        <v>1552634</v>
      </c>
      <c r="J1618">
        <v>400</v>
      </c>
      <c r="K1618" s="1">
        <v>796</v>
      </c>
      <c r="L1618" s="1">
        <v>279.89999999999998</v>
      </c>
      <c r="M1618" s="1">
        <f>All_Data[[#This Row],[EUR Sales Amount]]-All_Data[[#This Row],[EUR Cost Amount]]</f>
        <v>516.1</v>
      </c>
      <c r="N1618">
        <f>IF(All_Data[[#This Row],[Order Line Quantity]]&lt;0,1,0)</f>
        <v>0</v>
      </c>
      <c r="O1618" s="1" t="str">
        <f>All_Data[[#This Row],[Tier2 Description]]&amp;All_Data[[#This Row],[Order No]]</f>
        <v>ACRYLIC TUMBLERS1552634</v>
      </c>
    </row>
    <row r="1619" spans="1:15" x14ac:dyDescent="0.35">
      <c r="A1619">
        <v>202001</v>
      </c>
      <c r="B1619" t="str">
        <f>LEFT(All_Data[[#This Row],[Invoice (Year+Month)]],4)</f>
        <v>2020</v>
      </c>
      <c r="C1619" t="str">
        <f>RIGHT(All_Data[[#This Row],[Invoice (Year+Month)]],2)</f>
        <v>01</v>
      </c>
      <c r="D1619" t="s">
        <v>56</v>
      </c>
      <c r="E1619">
        <v>3014738</v>
      </c>
      <c r="F1619" t="s">
        <v>17</v>
      </c>
      <c r="G1619" t="s">
        <v>13</v>
      </c>
      <c r="H1619" t="s">
        <v>34</v>
      </c>
      <c r="I1619">
        <v>1554618</v>
      </c>
      <c r="J1619">
        <v>800</v>
      </c>
      <c r="K1619" s="1">
        <v>880</v>
      </c>
      <c r="L1619" s="1">
        <v>421.42</v>
      </c>
      <c r="M1619" s="1">
        <f>All_Data[[#This Row],[EUR Sales Amount]]-All_Data[[#This Row],[EUR Cost Amount]]</f>
        <v>458.58</v>
      </c>
      <c r="N1619">
        <f>IF(All_Data[[#This Row],[Order Line Quantity]]&lt;0,1,0)</f>
        <v>0</v>
      </c>
      <c r="O1619" s="1" t="str">
        <f>All_Data[[#This Row],[Tier2 Description]]&amp;All_Data[[#This Row],[Order No]]</f>
        <v>STATIONERY1554618</v>
      </c>
    </row>
    <row r="1620" spans="1:15" x14ac:dyDescent="0.35">
      <c r="A1620">
        <v>202001</v>
      </c>
      <c r="B1620" t="str">
        <f>LEFT(All_Data[[#This Row],[Invoice (Year+Month)]],4)</f>
        <v>2020</v>
      </c>
      <c r="C1620" t="str">
        <f>RIGHT(All_Data[[#This Row],[Invoice (Year+Month)]],2)</f>
        <v>01</v>
      </c>
      <c r="D1620" t="s">
        <v>56</v>
      </c>
      <c r="E1620">
        <v>3014738</v>
      </c>
      <c r="F1620" t="s">
        <v>17</v>
      </c>
      <c r="G1620" t="s">
        <v>13</v>
      </c>
      <c r="H1620" t="s">
        <v>16</v>
      </c>
      <c r="I1620">
        <v>1552679</v>
      </c>
      <c r="J1620">
        <v>3320</v>
      </c>
      <c r="K1620" s="1">
        <v>818</v>
      </c>
      <c r="L1620" s="1">
        <v>476.24</v>
      </c>
      <c r="M1620" s="1">
        <f>All_Data[[#This Row],[EUR Sales Amount]]-All_Data[[#This Row],[EUR Cost Amount]]</f>
        <v>341.76</v>
      </c>
      <c r="N1620">
        <f>IF(All_Data[[#This Row],[Order Line Quantity]]&lt;0,1,0)</f>
        <v>0</v>
      </c>
      <c r="O1620" s="1" t="str">
        <f>All_Data[[#This Row],[Tier2 Description]]&amp;All_Data[[#This Row],[Order No]]</f>
        <v>WRITING1552679</v>
      </c>
    </row>
    <row r="1621" spans="1:15" x14ac:dyDescent="0.35">
      <c r="A1621">
        <v>202001</v>
      </c>
      <c r="B1621" t="str">
        <f>LEFT(All_Data[[#This Row],[Invoice (Year+Month)]],4)</f>
        <v>2020</v>
      </c>
      <c r="C1621" t="str">
        <f>RIGHT(All_Data[[#This Row],[Invoice (Year+Month)]],2)</f>
        <v>01</v>
      </c>
      <c r="D1621" t="s">
        <v>56</v>
      </c>
      <c r="E1621">
        <v>3014738</v>
      </c>
      <c r="F1621" t="s">
        <v>17</v>
      </c>
      <c r="G1621" t="s">
        <v>22</v>
      </c>
      <c r="H1621" t="s">
        <v>35</v>
      </c>
      <c r="I1621">
        <v>1552634</v>
      </c>
      <c r="J1621">
        <v>402</v>
      </c>
      <c r="K1621" s="1">
        <v>148</v>
      </c>
      <c r="L1621" s="1">
        <v>21.88</v>
      </c>
      <c r="M1621" s="1">
        <f>All_Data[[#This Row],[EUR Sales Amount]]-All_Data[[#This Row],[EUR Cost Amount]]</f>
        <v>126.12</v>
      </c>
      <c r="N1621">
        <f>IF(All_Data[[#This Row],[Order Line Quantity]]&lt;0,1,0)</f>
        <v>0</v>
      </c>
      <c r="O1621" s="1" t="str">
        <f>All_Data[[#This Row],[Tier2 Description]]&amp;All_Data[[#This Row],[Order No]]</f>
        <v>DECORATION CHARGES1552634</v>
      </c>
    </row>
    <row r="1622" spans="1:15" x14ac:dyDescent="0.35">
      <c r="A1622">
        <v>202001</v>
      </c>
      <c r="B1622" t="str">
        <f>LEFT(All_Data[[#This Row],[Invoice (Year+Month)]],4)</f>
        <v>2020</v>
      </c>
      <c r="C1622" t="str">
        <f>RIGHT(All_Data[[#This Row],[Invoice (Year+Month)]],2)</f>
        <v>01</v>
      </c>
      <c r="D1622" t="s">
        <v>56</v>
      </c>
      <c r="E1622">
        <v>3014743</v>
      </c>
      <c r="F1622" t="s">
        <v>10</v>
      </c>
      <c r="G1622" t="s">
        <v>11</v>
      </c>
      <c r="H1622" t="s">
        <v>40</v>
      </c>
      <c r="I1622">
        <v>1552392</v>
      </c>
      <c r="J1622">
        <v>4006</v>
      </c>
      <c r="K1622" s="1">
        <v>6930.38</v>
      </c>
      <c r="L1622" s="1">
        <v>3361.82</v>
      </c>
      <c r="M1622" s="1">
        <f>All_Data[[#This Row],[EUR Sales Amount]]-All_Data[[#This Row],[EUR Cost Amount]]</f>
        <v>3568.56</v>
      </c>
      <c r="N1622">
        <f>IF(All_Data[[#This Row],[Order Line Quantity]]&lt;0,1,0)</f>
        <v>0</v>
      </c>
      <c r="O1622" s="1" t="str">
        <f>All_Data[[#This Row],[Tier2 Description]]&amp;All_Data[[#This Row],[Order No]]</f>
        <v>TOTES1552392</v>
      </c>
    </row>
    <row r="1623" spans="1:15" x14ac:dyDescent="0.35">
      <c r="A1623">
        <v>202001</v>
      </c>
      <c r="B1623" t="str">
        <f>LEFT(All_Data[[#This Row],[Invoice (Year+Month)]],4)</f>
        <v>2020</v>
      </c>
      <c r="C1623" t="str">
        <f>RIGHT(All_Data[[#This Row],[Invoice (Year+Month)]],2)</f>
        <v>01</v>
      </c>
      <c r="D1623" t="s">
        <v>56</v>
      </c>
      <c r="E1623">
        <v>3014744</v>
      </c>
      <c r="F1623" t="s">
        <v>10</v>
      </c>
      <c r="G1623" t="s">
        <v>11</v>
      </c>
      <c r="H1623" t="s">
        <v>40</v>
      </c>
      <c r="I1623">
        <v>1552462</v>
      </c>
      <c r="J1623">
        <v>1000</v>
      </c>
      <c r="K1623" s="1">
        <v>880</v>
      </c>
      <c r="L1623" s="1">
        <v>320.27999999999997</v>
      </c>
      <c r="M1623" s="1">
        <f>All_Data[[#This Row],[EUR Sales Amount]]-All_Data[[#This Row],[EUR Cost Amount]]</f>
        <v>559.72</v>
      </c>
      <c r="N1623">
        <f>IF(All_Data[[#This Row],[Order Line Quantity]]&lt;0,1,0)</f>
        <v>0</v>
      </c>
      <c r="O1623" s="1" t="str">
        <f>All_Data[[#This Row],[Tier2 Description]]&amp;All_Data[[#This Row],[Order No]]</f>
        <v>TOTES1552462</v>
      </c>
    </row>
    <row r="1624" spans="1:15" x14ac:dyDescent="0.35">
      <c r="A1624">
        <v>202001</v>
      </c>
      <c r="B1624" t="str">
        <f>LEFT(All_Data[[#This Row],[Invoice (Year+Month)]],4)</f>
        <v>2020</v>
      </c>
      <c r="C1624" t="str">
        <f>RIGHT(All_Data[[#This Row],[Invoice (Year+Month)]],2)</f>
        <v>01</v>
      </c>
      <c r="D1624" t="s">
        <v>56</v>
      </c>
      <c r="E1624">
        <v>3014744</v>
      </c>
      <c r="F1624" t="s">
        <v>10</v>
      </c>
      <c r="G1624" t="s">
        <v>13</v>
      </c>
      <c r="H1624" t="s">
        <v>15</v>
      </c>
      <c r="I1624">
        <v>1554808</v>
      </c>
      <c r="J1624">
        <v>4</v>
      </c>
      <c r="K1624" s="1">
        <v>14.26</v>
      </c>
      <c r="L1624" s="1">
        <v>5.7</v>
      </c>
      <c r="M1624" s="1">
        <f>All_Data[[#This Row],[EUR Sales Amount]]-All_Data[[#This Row],[EUR Cost Amount]]</f>
        <v>8.5599999999999987</v>
      </c>
      <c r="N1624">
        <f>IF(All_Data[[#This Row],[Order Line Quantity]]&lt;0,1,0)</f>
        <v>0</v>
      </c>
      <c r="O1624" s="1" t="str">
        <f>All_Data[[#This Row],[Tier2 Description]]&amp;All_Data[[#This Row],[Order No]]</f>
        <v>UMBRELLAS1554808</v>
      </c>
    </row>
    <row r="1625" spans="1:15" x14ac:dyDescent="0.35">
      <c r="A1625">
        <v>202001</v>
      </c>
      <c r="B1625" t="str">
        <f>LEFT(All_Data[[#This Row],[Invoice (Year+Month)]],4)</f>
        <v>2020</v>
      </c>
      <c r="C1625" t="str">
        <f>RIGHT(All_Data[[#This Row],[Invoice (Year+Month)]],2)</f>
        <v>01</v>
      </c>
      <c r="D1625" t="s">
        <v>56</v>
      </c>
      <c r="E1625">
        <v>3014745</v>
      </c>
      <c r="F1625" t="s">
        <v>10</v>
      </c>
      <c r="G1625" t="s">
        <v>13</v>
      </c>
      <c r="H1625" t="s">
        <v>37</v>
      </c>
      <c r="I1625">
        <v>1552131</v>
      </c>
      <c r="J1625">
        <v>3200</v>
      </c>
      <c r="K1625" s="1">
        <v>1728</v>
      </c>
      <c r="L1625" s="1">
        <v>1274.08</v>
      </c>
      <c r="M1625" s="1">
        <f>All_Data[[#This Row],[EUR Sales Amount]]-All_Data[[#This Row],[EUR Cost Amount]]</f>
        <v>453.92000000000007</v>
      </c>
      <c r="N1625">
        <f>IF(All_Data[[#This Row],[Order Line Quantity]]&lt;0,1,0)</f>
        <v>0</v>
      </c>
      <c r="O1625" s="1" t="str">
        <f>All_Data[[#This Row],[Tier2 Description]]&amp;All_Data[[#This Row],[Order No]]</f>
        <v>GENERAL1552131</v>
      </c>
    </row>
    <row r="1626" spans="1:15" x14ac:dyDescent="0.35">
      <c r="A1626">
        <v>202001</v>
      </c>
      <c r="B1626" t="str">
        <f>LEFT(All_Data[[#This Row],[Invoice (Year+Month)]],4)</f>
        <v>2020</v>
      </c>
      <c r="C1626" t="str">
        <f>RIGHT(All_Data[[#This Row],[Invoice (Year+Month)]],2)</f>
        <v>01</v>
      </c>
      <c r="D1626" t="s">
        <v>56</v>
      </c>
      <c r="E1626">
        <v>3014745</v>
      </c>
      <c r="F1626" t="s">
        <v>10</v>
      </c>
      <c r="G1626" t="s">
        <v>22</v>
      </c>
      <c r="H1626" t="s">
        <v>23</v>
      </c>
      <c r="I1626">
        <v>1554774</v>
      </c>
      <c r="J1626">
        <v>200</v>
      </c>
      <c r="K1626" s="1">
        <v>398</v>
      </c>
      <c r="L1626" s="1">
        <v>906</v>
      </c>
      <c r="M1626" s="1">
        <f>All_Data[[#This Row],[EUR Sales Amount]]-All_Data[[#This Row],[EUR Cost Amount]]</f>
        <v>-508</v>
      </c>
      <c r="N1626">
        <f>IF(All_Data[[#This Row],[Order Line Quantity]]&lt;0,1,0)</f>
        <v>0</v>
      </c>
      <c r="O1626" s="1" t="str">
        <f>All_Data[[#This Row],[Tier2 Description]]&amp;All_Data[[#This Row],[Order No]]</f>
        <v>CATALOGUES1554774</v>
      </c>
    </row>
    <row r="1627" spans="1:15" x14ac:dyDescent="0.35">
      <c r="A1627">
        <v>202001</v>
      </c>
      <c r="B1627" t="str">
        <f>LEFT(All_Data[[#This Row],[Invoice (Year+Month)]],4)</f>
        <v>2020</v>
      </c>
      <c r="C1627" t="str">
        <f>RIGHT(All_Data[[#This Row],[Invoice (Year+Month)]],2)</f>
        <v>01</v>
      </c>
      <c r="D1627" t="s">
        <v>56</v>
      </c>
      <c r="E1627">
        <v>3014746</v>
      </c>
      <c r="F1627" t="s">
        <v>10</v>
      </c>
      <c r="G1627" t="s">
        <v>13</v>
      </c>
      <c r="H1627" t="s">
        <v>37</v>
      </c>
      <c r="I1627">
        <v>1552426</v>
      </c>
      <c r="J1627">
        <v>5000</v>
      </c>
      <c r="K1627" s="1">
        <v>1150</v>
      </c>
      <c r="L1627" s="1">
        <v>950</v>
      </c>
      <c r="M1627" s="1">
        <f>All_Data[[#This Row],[EUR Sales Amount]]-All_Data[[#This Row],[EUR Cost Amount]]</f>
        <v>200</v>
      </c>
      <c r="N1627">
        <f>IF(All_Data[[#This Row],[Order Line Quantity]]&lt;0,1,0)</f>
        <v>0</v>
      </c>
      <c r="O1627" s="1" t="str">
        <f>All_Data[[#This Row],[Tier2 Description]]&amp;All_Data[[#This Row],[Order No]]</f>
        <v>GENERAL1552426</v>
      </c>
    </row>
    <row r="1628" spans="1:15" x14ac:dyDescent="0.35">
      <c r="A1628">
        <v>202001</v>
      </c>
      <c r="B1628" t="str">
        <f>LEFT(All_Data[[#This Row],[Invoice (Year+Month)]],4)</f>
        <v>2020</v>
      </c>
      <c r="C1628" t="str">
        <f>RIGHT(All_Data[[#This Row],[Invoice (Year+Month)]],2)</f>
        <v>01</v>
      </c>
      <c r="D1628" t="s">
        <v>56</v>
      </c>
      <c r="E1628">
        <v>3014746</v>
      </c>
      <c r="F1628" t="s">
        <v>10</v>
      </c>
      <c r="G1628" t="s">
        <v>26</v>
      </c>
      <c r="H1628" t="s">
        <v>42</v>
      </c>
      <c r="I1628">
        <v>1553350</v>
      </c>
      <c r="J1628">
        <v>70</v>
      </c>
      <c r="K1628" s="1">
        <v>15.4</v>
      </c>
      <c r="L1628" s="1">
        <v>9.3800000000000008</v>
      </c>
      <c r="M1628" s="1">
        <f>All_Data[[#This Row],[EUR Sales Amount]]-All_Data[[#This Row],[EUR Cost Amount]]</f>
        <v>6.02</v>
      </c>
      <c r="N1628">
        <f>IF(All_Data[[#This Row],[Order Line Quantity]]&lt;0,1,0)</f>
        <v>0</v>
      </c>
      <c r="O1628" s="1" t="str">
        <f>All_Data[[#This Row],[Tier2 Description]]&amp;All_Data[[#This Row],[Order No]]</f>
        <v>LIGHTING1553350</v>
      </c>
    </row>
    <row r="1629" spans="1:15" x14ac:dyDescent="0.35">
      <c r="A1629">
        <v>202001</v>
      </c>
      <c r="B1629" t="str">
        <f>LEFT(All_Data[[#This Row],[Invoice (Year+Month)]],4)</f>
        <v>2020</v>
      </c>
      <c r="C1629" t="str">
        <f>RIGHT(All_Data[[#This Row],[Invoice (Year+Month)]],2)</f>
        <v>01</v>
      </c>
      <c r="D1629" t="s">
        <v>56</v>
      </c>
      <c r="E1629">
        <v>3014746</v>
      </c>
      <c r="F1629" t="s">
        <v>10</v>
      </c>
      <c r="G1629" t="s">
        <v>26</v>
      </c>
      <c r="H1629" t="s">
        <v>42</v>
      </c>
      <c r="I1629">
        <v>1554416</v>
      </c>
      <c r="J1629">
        <v>2</v>
      </c>
      <c r="K1629" s="1">
        <v>1.58</v>
      </c>
      <c r="L1629" s="1">
        <v>0.86</v>
      </c>
      <c r="M1629" s="1">
        <f>All_Data[[#This Row],[EUR Sales Amount]]-All_Data[[#This Row],[EUR Cost Amount]]</f>
        <v>0.72000000000000008</v>
      </c>
      <c r="N1629">
        <f>IF(All_Data[[#This Row],[Order Line Quantity]]&lt;0,1,0)</f>
        <v>0</v>
      </c>
      <c r="O1629" s="1" t="str">
        <f>All_Data[[#This Row],[Tier2 Description]]&amp;All_Data[[#This Row],[Order No]]</f>
        <v>LIGHTING1554416</v>
      </c>
    </row>
    <row r="1630" spans="1:15" x14ac:dyDescent="0.35">
      <c r="A1630">
        <v>202001</v>
      </c>
      <c r="B1630" t="str">
        <f>LEFT(All_Data[[#This Row],[Invoice (Year+Month)]],4)</f>
        <v>2020</v>
      </c>
      <c r="C1630" t="str">
        <f>RIGHT(All_Data[[#This Row],[Invoice (Year+Month)]],2)</f>
        <v>01</v>
      </c>
      <c r="D1630" t="s">
        <v>56</v>
      </c>
      <c r="E1630">
        <v>3014746</v>
      </c>
      <c r="F1630" t="s">
        <v>10</v>
      </c>
      <c r="G1630" t="s">
        <v>22</v>
      </c>
      <c r="H1630" t="s">
        <v>23</v>
      </c>
      <c r="I1630">
        <v>1554377</v>
      </c>
      <c r="J1630">
        <v>10</v>
      </c>
      <c r="K1630" s="1">
        <v>19.899999999999999</v>
      </c>
      <c r="L1630" s="1">
        <v>45.3</v>
      </c>
      <c r="M1630" s="1">
        <f>All_Data[[#This Row],[EUR Sales Amount]]-All_Data[[#This Row],[EUR Cost Amount]]</f>
        <v>-25.4</v>
      </c>
      <c r="N1630">
        <f>IF(All_Data[[#This Row],[Order Line Quantity]]&lt;0,1,0)</f>
        <v>0</v>
      </c>
      <c r="O1630" s="1" t="str">
        <f>All_Data[[#This Row],[Tier2 Description]]&amp;All_Data[[#This Row],[Order No]]</f>
        <v>CATALOGUES1554377</v>
      </c>
    </row>
    <row r="1631" spans="1:15" x14ac:dyDescent="0.35">
      <c r="A1631">
        <v>202001</v>
      </c>
      <c r="B1631" t="str">
        <f>LEFT(All_Data[[#This Row],[Invoice (Year+Month)]],4)</f>
        <v>2020</v>
      </c>
      <c r="C1631" t="str">
        <f>RIGHT(All_Data[[#This Row],[Invoice (Year+Month)]],2)</f>
        <v>01</v>
      </c>
      <c r="D1631" t="s">
        <v>56</v>
      </c>
      <c r="E1631">
        <v>3014749</v>
      </c>
      <c r="F1631" t="s">
        <v>10</v>
      </c>
      <c r="G1631" t="s">
        <v>13</v>
      </c>
      <c r="H1631" t="s">
        <v>34</v>
      </c>
      <c r="I1631">
        <v>1552648</v>
      </c>
      <c r="J1631">
        <v>204</v>
      </c>
      <c r="K1631" s="1">
        <v>522.24</v>
      </c>
      <c r="L1631" s="1">
        <v>227.44</v>
      </c>
      <c r="M1631" s="1">
        <f>All_Data[[#This Row],[EUR Sales Amount]]-All_Data[[#This Row],[EUR Cost Amount]]</f>
        <v>294.8</v>
      </c>
      <c r="N1631">
        <f>IF(All_Data[[#This Row],[Order Line Quantity]]&lt;0,1,0)</f>
        <v>0</v>
      </c>
      <c r="O1631" s="1" t="str">
        <f>All_Data[[#This Row],[Tier2 Description]]&amp;All_Data[[#This Row],[Order No]]</f>
        <v>STATIONERY1552648</v>
      </c>
    </row>
    <row r="1632" spans="1:15" x14ac:dyDescent="0.35">
      <c r="A1632">
        <v>202001</v>
      </c>
      <c r="B1632" t="str">
        <f>LEFT(All_Data[[#This Row],[Invoice (Year+Month)]],4)</f>
        <v>2020</v>
      </c>
      <c r="C1632" t="str">
        <f>RIGHT(All_Data[[#This Row],[Invoice (Year+Month)]],2)</f>
        <v>01</v>
      </c>
      <c r="D1632" t="s">
        <v>56</v>
      </c>
      <c r="E1632">
        <v>3014749</v>
      </c>
      <c r="F1632" t="s">
        <v>10</v>
      </c>
      <c r="G1632" t="s">
        <v>22</v>
      </c>
      <c r="H1632" t="s">
        <v>35</v>
      </c>
      <c r="I1632">
        <v>1552648</v>
      </c>
      <c r="J1632">
        <v>206</v>
      </c>
      <c r="K1632" s="1">
        <v>212.8</v>
      </c>
      <c r="L1632" s="1">
        <v>25.1</v>
      </c>
      <c r="M1632" s="1">
        <f>All_Data[[#This Row],[EUR Sales Amount]]-All_Data[[#This Row],[EUR Cost Amount]]</f>
        <v>187.70000000000002</v>
      </c>
      <c r="N1632">
        <f>IF(All_Data[[#This Row],[Order Line Quantity]]&lt;0,1,0)</f>
        <v>0</v>
      </c>
      <c r="O1632" s="1" t="str">
        <f>All_Data[[#This Row],[Tier2 Description]]&amp;All_Data[[#This Row],[Order No]]</f>
        <v>DECORATION CHARGES1552648</v>
      </c>
    </row>
    <row r="1633" spans="1:15" x14ac:dyDescent="0.35">
      <c r="A1633">
        <v>202001</v>
      </c>
      <c r="B1633" t="str">
        <f>LEFT(All_Data[[#This Row],[Invoice (Year+Month)]],4)</f>
        <v>2020</v>
      </c>
      <c r="C1633" t="str">
        <f>RIGHT(All_Data[[#This Row],[Invoice (Year+Month)]],2)</f>
        <v>01</v>
      </c>
      <c r="D1633" t="s">
        <v>56</v>
      </c>
      <c r="E1633">
        <v>3014756</v>
      </c>
      <c r="F1633" t="s">
        <v>10</v>
      </c>
      <c r="G1633" t="s">
        <v>18</v>
      </c>
      <c r="H1633" t="s">
        <v>20</v>
      </c>
      <c r="I1633">
        <v>1544522</v>
      </c>
      <c r="J1633">
        <v>2</v>
      </c>
      <c r="K1633" s="1">
        <v>13.1</v>
      </c>
      <c r="L1633" s="1">
        <v>6.46</v>
      </c>
      <c r="M1633" s="1">
        <f>All_Data[[#This Row],[EUR Sales Amount]]-All_Data[[#This Row],[EUR Cost Amount]]</f>
        <v>6.64</v>
      </c>
      <c r="N1633">
        <f>IF(All_Data[[#This Row],[Order Line Quantity]]&lt;0,1,0)</f>
        <v>0</v>
      </c>
      <c r="O1633" s="1" t="str">
        <f>All_Data[[#This Row],[Tier2 Description]]&amp;All_Data[[#This Row],[Order No]]</f>
        <v>POLOS1544522</v>
      </c>
    </row>
    <row r="1634" spans="1:15" x14ac:dyDescent="0.35">
      <c r="A1634">
        <v>202001</v>
      </c>
      <c r="B1634" t="str">
        <f>LEFT(All_Data[[#This Row],[Invoice (Year+Month)]],4)</f>
        <v>2020</v>
      </c>
      <c r="C1634" t="str">
        <f>RIGHT(All_Data[[#This Row],[Invoice (Year+Month)]],2)</f>
        <v>01</v>
      </c>
      <c r="D1634" t="s">
        <v>56</v>
      </c>
      <c r="E1634">
        <v>3014758</v>
      </c>
      <c r="F1634" t="s">
        <v>17</v>
      </c>
      <c r="G1634" t="s">
        <v>11</v>
      </c>
      <c r="H1634" t="s">
        <v>12</v>
      </c>
      <c r="I1634">
        <v>1554151</v>
      </c>
      <c r="J1634">
        <v>200</v>
      </c>
      <c r="K1634" s="1">
        <v>2598</v>
      </c>
      <c r="L1634" s="1">
        <v>1118.18</v>
      </c>
      <c r="M1634" s="1">
        <f>All_Data[[#This Row],[EUR Sales Amount]]-All_Data[[#This Row],[EUR Cost Amount]]</f>
        <v>1479.82</v>
      </c>
      <c r="N1634">
        <f>IF(All_Data[[#This Row],[Order Line Quantity]]&lt;0,1,0)</f>
        <v>0</v>
      </c>
      <c r="O1634" s="1" t="str">
        <f>All_Data[[#This Row],[Tier2 Description]]&amp;All_Data[[#This Row],[Order No]]</f>
        <v>BUSINESS CASES1554151</v>
      </c>
    </row>
    <row r="1635" spans="1:15" x14ac:dyDescent="0.35">
      <c r="A1635">
        <v>202001</v>
      </c>
      <c r="B1635" t="str">
        <f>LEFT(All_Data[[#This Row],[Invoice (Year+Month)]],4)</f>
        <v>2020</v>
      </c>
      <c r="C1635" t="str">
        <f>RIGHT(All_Data[[#This Row],[Invoice (Year+Month)]],2)</f>
        <v>01</v>
      </c>
      <c r="D1635" t="s">
        <v>56</v>
      </c>
      <c r="E1635">
        <v>3014758</v>
      </c>
      <c r="F1635" t="s">
        <v>17</v>
      </c>
      <c r="G1635" t="s">
        <v>22</v>
      </c>
      <c r="H1635" t="s">
        <v>23</v>
      </c>
      <c r="I1635">
        <v>1555048</v>
      </c>
      <c r="J1635">
        <v>400</v>
      </c>
      <c r="K1635" s="1">
        <v>796</v>
      </c>
      <c r="L1635" s="1">
        <v>1812</v>
      </c>
      <c r="M1635" s="1">
        <f>All_Data[[#This Row],[EUR Sales Amount]]-All_Data[[#This Row],[EUR Cost Amount]]</f>
        <v>-1016</v>
      </c>
      <c r="N1635">
        <f>IF(All_Data[[#This Row],[Order Line Quantity]]&lt;0,1,0)</f>
        <v>0</v>
      </c>
      <c r="O1635" s="1" t="str">
        <f>All_Data[[#This Row],[Tier2 Description]]&amp;All_Data[[#This Row],[Order No]]</f>
        <v>CATALOGUES1555048</v>
      </c>
    </row>
    <row r="1636" spans="1:15" x14ac:dyDescent="0.35">
      <c r="A1636">
        <v>202001</v>
      </c>
      <c r="B1636" t="str">
        <f>LEFT(All_Data[[#This Row],[Invoice (Year+Month)]],4)</f>
        <v>2020</v>
      </c>
      <c r="C1636" t="str">
        <f>RIGHT(All_Data[[#This Row],[Invoice (Year+Month)]],2)</f>
        <v>01</v>
      </c>
      <c r="D1636" t="s">
        <v>56</v>
      </c>
      <c r="E1636">
        <v>3014758</v>
      </c>
      <c r="F1636" t="s">
        <v>17</v>
      </c>
      <c r="G1636" t="s">
        <v>22</v>
      </c>
      <c r="H1636" t="s">
        <v>35</v>
      </c>
      <c r="I1636">
        <v>1554151</v>
      </c>
      <c r="J1636">
        <v>202</v>
      </c>
      <c r="K1636" s="1">
        <v>148</v>
      </c>
      <c r="L1636" s="1">
        <v>23.58</v>
      </c>
      <c r="M1636" s="1">
        <f>All_Data[[#This Row],[EUR Sales Amount]]-All_Data[[#This Row],[EUR Cost Amount]]</f>
        <v>124.42</v>
      </c>
      <c r="N1636">
        <f>IF(All_Data[[#This Row],[Order Line Quantity]]&lt;0,1,0)</f>
        <v>0</v>
      </c>
      <c r="O1636" s="1" t="str">
        <f>All_Data[[#This Row],[Tier2 Description]]&amp;All_Data[[#This Row],[Order No]]</f>
        <v>DECORATION CHARGES1554151</v>
      </c>
    </row>
    <row r="1637" spans="1:15" x14ac:dyDescent="0.35">
      <c r="A1637">
        <v>202001</v>
      </c>
      <c r="B1637" t="str">
        <f>LEFT(All_Data[[#This Row],[Invoice (Year+Month)]],4)</f>
        <v>2020</v>
      </c>
      <c r="C1637" t="str">
        <f>RIGHT(All_Data[[#This Row],[Invoice (Year+Month)]],2)</f>
        <v>01</v>
      </c>
      <c r="D1637" t="s">
        <v>56</v>
      </c>
      <c r="E1637">
        <v>3014764</v>
      </c>
      <c r="F1637" t="s">
        <v>17</v>
      </c>
      <c r="G1637" t="s">
        <v>26</v>
      </c>
      <c r="H1637" t="s">
        <v>50</v>
      </c>
      <c r="I1637">
        <v>1554616</v>
      </c>
      <c r="J1637">
        <v>4</v>
      </c>
      <c r="K1637" s="1">
        <v>27.72</v>
      </c>
      <c r="L1637" s="1">
        <v>11.94</v>
      </c>
      <c r="M1637" s="1">
        <f>All_Data[[#This Row],[EUR Sales Amount]]-All_Data[[#This Row],[EUR Cost Amount]]</f>
        <v>15.78</v>
      </c>
      <c r="N1637">
        <f>IF(All_Data[[#This Row],[Order Line Quantity]]&lt;0,1,0)</f>
        <v>0</v>
      </c>
      <c r="O1637" s="1" t="str">
        <f>All_Data[[#This Row],[Tier2 Description]]&amp;All_Data[[#This Row],[Order No]]</f>
        <v>OUTDOOR &amp; LEISURE1554616</v>
      </c>
    </row>
    <row r="1638" spans="1:15" x14ac:dyDescent="0.35">
      <c r="A1638">
        <v>202001</v>
      </c>
      <c r="B1638" t="str">
        <f>LEFT(All_Data[[#This Row],[Invoice (Year+Month)]],4)</f>
        <v>2020</v>
      </c>
      <c r="C1638" t="str">
        <f>RIGHT(All_Data[[#This Row],[Invoice (Year+Month)]],2)</f>
        <v>01</v>
      </c>
      <c r="D1638" t="s">
        <v>56</v>
      </c>
      <c r="E1638">
        <v>3014766</v>
      </c>
      <c r="F1638" t="s">
        <v>17</v>
      </c>
      <c r="G1638" t="s">
        <v>11</v>
      </c>
      <c r="H1638" t="s">
        <v>38</v>
      </c>
      <c r="I1638">
        <v>1554358</v>
      </c>
      <c r="J1638">
        <v>400</v>
      </c>
      <c r="K1638" s="1">
        <v>160</v>
      </c>
      <c r="L1638" s="1">
        <v>85.48</v>
      </c>
      <c r="M1638" s="1">
        <f>All_Data[[#This Row],[EUR Sales Amount]]-All_Data[[#This Row],[EUR Cost Amount]]</f>
        <v>74.52</v>
      </c>
      <c r="N1638">
        <f>IF(All_Data[[#This Row],[Order Line Quantity]]&lt;0,1,0)</f>
        <v>0</v>
      </c>
      <c r="O1638" s="1" t="str">
        <f>All_Data[[#This Row],[Tier2 Description]]&amp;All_Data[[#This Row],[Order No]]</f>
        <v>BACKPACKS1554358</v>
      </c>
    </row>
    <row r="1639" spans="1:15" x14ac:dyDescent="0.35">
      <c r="A1639">
        <v>202001</v>
      </c>
      <c r="B1639" t="str">
        <f>LEFT(All_Data[[#This Row],[Invoice (Year+Month)]],4)</f>
        <v>2020</v>
      </c>
      <c r="C1639" t="str">
        <f>RIGHT(All_Data[[#This Row],[Invoice (Year+Month)]],2)</f>
        <v>01</v>
      </c>
      <c r="D1639" t="s">
        <v>56</v>
      </c>
      <c r="E1639">
        <v>3014766</v>
      </c>
      <c r="F1639" t="s">
        <v>17</v>
      </c>
      <c r="G1639" t="s">
        <v>26</v>
      </c>
      <c r="H1639" t="s">
        <v>62</v>
      </c>
      <c r="I1639">
        <v>1553405</v>
      </c>
      <c r="J1639">
        <v>2</v>
      </c>
      <c r="K1639" s="1">
        <v>1.72</v>
      </c>
      <c r="L1639" s="1">
        <v>0.8</v>
      </c>
      <c r="M1639" s="1">
        <f>All_Data[[#This Row],[EUR Sales Amount]]-All_Data[[#This Row],[EUR Cost Amount]]</f>
        <v>0.91999999999999993</v>
      </c>
      <c r="N1639">
        <f>IF(All_Data[[#This Row],[Order Line Quantity]]&lt;0,1,0)</f>
        <v>0</v>
      </c>
      <c r="O1639" s="1" t="str">
        <f>All_Data[[#This Row],[Tier2 Description]]&amp;All_Data[[#This Row],[Order No]]</f>
        <v>TOWELS1553405</v>
      </c>
    </row>
    <row r="1640" spans="1:15" x14ac:dyDescent="0.35">
      <c r="A1640">
        <v>202001</v>
      </c>
      <c r="B1640" t="str">
        <f>LEFT(All_Data[[#This Row],[Invoice (Year+Month)]],4)</f>
        <v>2020</v>
      </c>
      <c r="C1640" t="str">
        <f>RIGHT(All_Data[[#This Row],[Invoice (Year+Month)]],2)</f>
        <v>01</v>
      </c>
      <c r="D1640" t="s">
        <v>56</v>
      </c>
      <c r="E1640">
        <v>3014766</v>
      </c>
      <c r="F1640" t="s">
        <v>17</v>
      </c>
      <c r="G1640" t="s">
        <v>22</v>
      </c>
      <c r="H1640" t="s">
        <v>35</v>
      </c>
      <c r="I1640">
        <v>1554358</v>
      </c>
      <c r="J1640">
        <v>402</v>
      </c>
      <c r="K1640" s="1">
        <v>204</v>
      </c>
      <c r="L1640" s="1">
        <v>33.58</v>
      </c>
      <c r="M1640" s="1">
        <f>All_Data[[#This Row],[EUR Sales Amount]]-All_Data[[#This Row],[EUR Cost Amount]]</f>
        <v>170.42000000000002</v>
      </c>
      <c r="N1640">
        <f>IF(All_Data[[#This Row],[Order Line Quantity]]&lt;0,1,0)</f>
        <v>0</v>
      </c>
      <c r="O1640" s="1" t="str">
        <f>All_Data[[#This Row],[Tier2 Description]]&amp;All_Data[[#This Row],[Order No]]</f>
        <v>DECORATION CHARGES1554358</v>
      </c>
    </row>
    <row r="1641" spans="1:15" x14ac:dyDescent="0.35">
      <c r="A1641">
        <v>202001</v>
      </c>
      <c r="B1641" t="str">
        <f>LEFT(All_Data[[#This Row],[Invoice (Year+Month)]],4)</f>
        <v>2020</v>
      </c>
      <c r="C1641" t="str">
        <f>RIGHT(All_Data[[#This Row],[Invoice (Year+Month)]],2)</f>
        <v>01</v>
      </c>
      <c r="D1641" t="s">
        <v>56</v>
      </c>
      <c r="E1641">
        <v>3014783</v>
      </c>
      <c r="F1641" t="s">
        <v>10</v>
      </c>
      <c r="G1641" t="s">
        <v>11</v>
      </c>
      <c r="H1641" t="s">
        <v>12</v>
      </c>
      <c r="I1641">
        <v>1552697</v>
      </c>
      <c r="J1641">
        <v>2</v>
      </c>
      <c r="K1641" s="1">
        <v>55.06</v>
      </c>
      <c r="L1641" s="1">
        <v>18.7</v>
      </c>
      <c r="M1641" s="1">
        <f>All_Data[[#This Row],[EUR Sales Amount]]-All_Data[[#This Row],[EUR Cost Amount]]</f>
        <v>36.36</v>
      </c>
      <c r="N1641">
        <f>IF(All_Data[[#This Row],[Order Line Quantity]]&lt;0,1,0)</f>
        <v>0</v>
      </c>
      <c r="O1641" s="1" t="str">
        <f>All_Data[[#This Row],[Tier2 Description]]&amp;All_Data[[#This Row],[Order No]]</f>
        <v>BUSINESS CASES1552697</v>
      </c>
    </row>
    <row r="1642" spans="1:15" x14ac:dyDescent="0.35">
      <c r="A1642">
        <v>202001</v>
      </c>
      <c r="B1642" t="str">
        <f>LEFT(All_Data[[#This Row],[Invoice (Year+Month)]],4)</f>
        <v>2020</v>
      </c>
      <c r="C1642" t="str">
        <f>RIGHT(All_Data[[#This Row],[Invoice (Year+Month)]],2)</f>
        <v>01</v>
      </c>
      <c r="D1642" t="s">
        <v>56</v>
      </c>
      <c r="E1642">
        <v>3014783</v>
      </c>
      <c r="F1642" t="s">
        <v>10</v>
      </c>
      <c r="G1642" t="s">
        <v>11</v>
      </c>
      <c r="H1642" t="s">
        <v>47</v>
      </c>
      <c r="I1642">
        <v>1552697</v>
      </c>
      <c r="J1642">
        <v>12</v>
      </c>
      <c r="K1642" s="1">
        <v>9.92</v>
      </c>
      <c r="L1642" s="1">
        <v>4.72</v>
      </c>
      <c r="M1642" s="1">
        <f>All_Data[[#This Row],[EUR Sales Amount]]-All_Data[[#This Row],[EUR Cost Amount]]</f>
        <v>5.2</v>
      </c>
      <c r="N1642">
        <f>IF(All_Data[[#This Row],[Order Line Quantity]]&lt;0,1,0)</f>
        <v>0</v>
      </c>
      <c r="O1642" s="1" t="str">
        <f>All_Data[[#This Row],[Tier2 Description]]&amp;All_Data[[#This Row],[Order No]]</f>
        <v>TRAVEL GIFTS1552697</v>
      </c>
    </row>
    <row r="1643" spans="1:15" x14ac:dyDescent="0.35">
      <c r="A1643">
        <v>202001</v>
      </c>
      <c r="B1643" t="str">
        <f>LEFT(All_Data[[#This Row],[Invoice (Year+Month)]],4)</f>
        <v>2020</v>
      </c>
      <c r="C1643" t="str">
        <f>RIGHT(All_Data[[#This Row],[Invoice (Year+Month)]],2)</f>
        <v>01</v>
      </c>
      <c r="D1643" t="s">
        <v>56</v>
      </c>
      <c r="E1643">
        <v>3014783</v>
      </c>
      <c r="F1643" t="s">
        <v>10</v>
      </c>
      <c r="G1643" t="s">
        <v>32</v>
      </c>
      <c r="H1643" t="s">
        <v>33</v>
      </c>
      <c r="I1643">
        <v>1552697</v>
      </c>
      <c r="J1643">
        <v>2</v>
      </c>
      <c r="K1643" s="1">
        <v>19.920000000000002</v>
      </c>
      <c r="L1643" s="1">
        <v>8.1</v>
      </c>
      <c r="M1643" s="1">
        <f>All_Data[[#This Row],[EUR Sales Amount]]-All_Data[[#This Row],[EUR Cost Amount]]</f>
        <v>11.820000000000002</v>
      </c>
      <c r="N1643">
        <f>IF(All_Data[[#This Row],[Order Line Quantity]]&lt;0,1,0)</f>
        <v>0</v>
      </c>
      <c r="O1643" s="1" t="str">
        <f>All_Data[[#This Row],[Tier2 Description]]&amp;All_Data[[#This Row],[Order No]]</f>
        <v>SPORT BOTTLES1552697</v>
      </c>
    </row>
    <row r="1644" spans="1:15" x14ac:dyDescent="0.35">
      <c r="A1644">
        <v>202001</v>
      </c>
      <c r="B1644" t="str">
        <f>LEFT(All_Data[[#This Row],[Invoice (Year+Month)]],4)</f>
        <v>2020</v>
      </c>
      <c r="C1644" t="str">
        <f>RIGHT(All_Data[[#This Row],[Invoice (Year+Month)]],2)</f>
        <v>01</v>
      </c>
      <c r="D1644" t="s">
        <v>56</v>
      </c>
      <c r="E1644">
        <v>3014783</v>
      </c>
      <c r="F1644" t="s">
        <v>10</v>
      </c>
      <c r="G1644" t="s">
        <v>13</v>
      </c>
      <c r="H1644" t="s">
        <v>16</v>
      </c>
      <c r="I1644">
        <v>1552697</v>
      </c>
      <c r="J1644">
        <v>6</v>
      </c>
      <c r="K1644" s="1">
        <v>0.6</v>
      </c>
      <c r="L1644" s="1">
        <v>0.24</v>
      </c>
      <c r="M1644" s="1">
        <f>All_Data[[#This Row],[EUR Sales Amount]]-All_Data[[#This Row],[EUR Cost Amount]]</f>
        <v>0.36</v>
      </c>
      <c r="N1644">
        <f>IF(All_Data[[#This Row],[Order Line Quantity]]&lt;0,1,0)</f>
        <v>0</v>
      </c>
      <c r="O1644" s="1" t="str">
        <f>All_Data[[#This Row],[Tier2 Description]]&amp;All_Data[[#This Row],[Order No]]</f>
        <v>WRITING1552697</v>
      </c>
    </row>
    <row r="1645" spans="1:15" x14ac:dyDescent="0.35">
      <c r="A1645">
        <v>202001</v>
      </c>
      <c r="B1645" t="str">
        <f>LEFT(All_Data[[#This Row],[Invoice (Year+Month)]],4)</f>
        <v>2020</v>
      </c>
      <c r="C1645" t="str">
        <f>RIGHT(All_Data[[#This Row],[Invoice (Year+Month)]],2)</f>
        <v>01</v>
      </c>
      <c r="D1645" t="s">
        <v>56</v>
      </c>
      <c r="E1645">
        <v>3014783</v>
      </c>
      <c r="F1645" t="s">
        <v>10</v>
      </c>
      <c r="G1645" t="s">
        <v>26</v>
      </c>
      <c r="H1645" t="s">
        <v>53</v>
      </c>
      <c r="I1645">
        <v>1552697</v>
      </c>
      <c r="J1645">
        <v>2</v>
      </c>
      <c r="K1645" s="1">
        <v>22.7</v>
      </c>
      <c r="L1645" s="1">
        <v>7.58</v>
      </c>
      <c r="M1645" s="1">
        <f>All_Data[[#This Row],[EUR Sales Amount]]-All_Data[[#This Row],[EUR Cost Amount]]</f>
        <v>15.12</v>
      </c>
      <c r="N1645">
        <f>IF(All_Data[[#This Row],[Order Line Quantity]]&lt;0,1,0)</f>
        <v>0</v>
      </c>
      <c r="O1645" s="1" t="str">
        <f>All_Data[[#This Row],[Tier2 Description]]&amp;All_Data[[#This Row],[Order No]]</f>
        <v>BLANKETS1552697</v>
      </c>
    </row>
    <row r="1646" spans="1:15" x14ac:dyDescent="0.35">
      <c r="A1646">
        <v>202001</v>
      </c>
      <c r="B1646" t="str">
        <f>LEFT(All_Data[[#This Row],[Invoice (Year+Month)]],4)</f>
        <v>2020</v>
      </c>
      <c r="C1646" t="str">
        <f>RIGHT(All_Data[[#This Row],[Invoice (Year+Month)]],2)</f>
        <v>01</v>
      </c>
      <c r="D1646" t="s">
        <v>56</v>
      </c>
      <c r="E1646">
        <v>3014787</v>
      </c>
      <c r="F1646" t="s">
        <v>10</v>
      </c>
      <c r="G1646" t="s">
        <v>11</v>
      </c>
      <c r="H1646" t="s">
        <v>40</v>
      </c>
      <c r="I1646">
        <v>1554445</v>
      </c>
      <c r="J1646">
        <v>2</v>
      </c>
      <c r="K1646" s="1">
        <v>0.88</v>
      </c>
      <c r="L1646" s="1">
        <v>0.48</v>
      </c>
      <c r="M1646" s="1">
        <f>All_Data[[#This Row],[EUR Sales Amount]]-All_Data[[#This Row],[EUR Cost Amount]]</f>
        <v>0.4</v>
      </c>
      <c r="N1646">
        <f>IF(All_Data[[#This Row],[Order Line Quantity]]&lt;0,1,0)</f>
        <v>0</v>
      </c>
      <c r="O1646" s="1" t="str">
        <f>All_Data[[#This Row],[Tier2 Description]]&amp;All_Data[[#This Row],[Order No]]</f>
        <v>TOTES1554445</v>
      </c>
    </row>
    <row r="1647" spans="1:15" x14ac:dyDescent="0.35">
      <c r="A1647">
        <v>202001</v>
      </c>
      <c r="B1647" t="str">
        <f>LEFT(All_Data[[#This Row],[Invoice (Year+Month)]],4)</f>
        <v>2020</v>
      </c>
      <c r="C1647" t="str">
        <f>RIGHT(All_Data[[#This Row],[Invoice (Year+Month)]],2)</f>
        <v>01</v>
      </c>
      <c r="D1647" t="s">
        <v>56</v>
      </c>
      <c r="E1647">
        <v>3014787</v>
      </c>
      <c r="F1647" t="s">
        <v>10</v>
      </c>
      <c r="G1647" t="s">
        <v>11</v>
      </c>
      <c r="H1647" t="s">
        <v>40</v>
      </c>
      <c r="I1647">
        <v>1554865</v>
      </c>
      <c r="J1647">
        <v>1800</v>
      </c>
      <c r="K1647" s="1">
        <v>1242</v>
      </c>
      <c r="L1647" s="1">
        <v>569.79999999999995</v>
      </c>
      <c r="M1647" s="1">
        <f>All_Data[[#This Row],[EUR Sales Amount]]-All_Data[[#This Row],[EUR Cost Amount]]</f>
        <v>672.2</v>
      </c>
      <c r="N1647">
        <f>IF(All_Data[[#This Row],[Order Line Quantity]]&lt;0,1,0)</f>
        <v>0</v>
      </c>
      <c r="O1647" s="1" t="str">
        <f>All_Data[[#This Row],[Tier2 Description]]&amp;All_Data[[#This Row],[Order No]]</f>
        <v>TOTES1554865</v>
      </c>
    </row>
    <row r="1648" spans="1:15" x14ac:dyDescent="0.35">
      <c r="A1648">
        <v>202001</v>
      </c>
      <c r="B1648" t="str">
        <f>LEFT(All_Data[[#This Row],[Invoice (Year+Month)]],4)</f>
        <v>2020</v>
      </c>
      <c r="C1648" t="str">
        <f>RIGHT(All_Data[[#This Row],[Invoice (Year+Month)]],2)</f>
        <v>01</v>
      </c>
      <c r="D1648" t="s">
        <v>56</v>
      </c>
      <c r="E1648">
        <v>3014787</v>
      </c>
      <c r="F1648" t="s">
        <v>10</v>
      </c>
      <c r="G1648" t="s">
        <v>32</v>
      </c>
      <c r="H1648" t="s">
        <v>55</v>
      </c>
      <c r="I1648">
        <v>1552833</v>
      </c>
      <c r="J1648">
        <v>4</v>
      </c>
      <c r="K1648" s="1">
        <v>25.92</v>
      </c>
      <c r="L1648" s="1">
        <v>11.86</v>
      </c>
      <c r="M1648" s="1">
        <f>All_Data[[#This Row],[EUR Sales Amount]]-All_Data[[#This Row],[EUR Cost Amount]]</f>
        <v>14.060000000000002</v>
      </c>
      <c r="N1648">
        <f>IF(All_Data[[#This Row],[Order Line Quantity]]&lt;0,1,0)</f>
        <v>0</v>
      </c>
      <c r="O1648" s="1" t="str">
        <f>All_Data[[#This Row],[Tier2 Description]]&amp;All_Data[[#This Row],[Order No]]</f>
        <v>SPECIALTIES &amp; PACKAGING1552833</v>
      </c>
    </row>
    <row r="1649" spans="1:15" x14ac:dyDescent="0.35">
      <c r="A1649">
        <v>202001</v>
      </c>
      <c r="B1649" t="str">
        <f>LEFT(All_Data[[#This Row],[Invoice (Year+Month)]],4)</f>
        <v>2020</v>
      </c>
      <c r="C1649" t="str">
        <f>RIGHT(All_Data[[#This Row],[Invoice (Year+Month)]],2)</f>
        <v>01</v>
      </c>
      <c r="D1649" t="s">
        <v>56</v>
      </c>
      <c r="E1649">
        <v>3014787</v>
      </c>
      <c r="F1649" t="s">
        <v>10</v>
      </c>
      <c r="G1649" t="s">
        <v>32</v>
      </c>
      <c r="H1649" t="s">
        <v>55</v>
      </c>
      <c r="I1649">
        <v>1552933</v>
      </c>
      <c r="J1649">
        <v>2</v>
      </c>
      <c r="K1649" s="1">
        <v>12.94</v>
      </c>
      <c r="L1649" s="1">
        <v>5.9</v>
      </c>
      <c r="M1649" s="1">
        <f>All_Data[[#This Row],[EUR Sales Amount]]-All_Data[[#This Row],[EUR Cost Amount]]</f>
        <v>7.0399999999999991</v>
      </c>
      <c r="N1649">
        <f>IF(All_Data[[#This Row],[Order Line Quantity]]&lt;0,1,0)</f>
        <v>0</v>
      </c>
      <c r="O1649" s="1" t="str">
        <f>All_Data[[#This Row],[Tier2 Description]]&amp;All_Data[[#This Row],[Order No]]</f>
        <v>SPECIALTIES &amp; PACKAGING1552933</v>
      </c>
    </row>
    <row r="1650" spans="1:15" x14ac:dyDescent="0.35">
      <c r="A1650">
        <v>202001</v>
      </c>
      <c r="B1650" t="str">
        <f>LEFT(All_Data[[#This Row],[Invoice (Year+Month)]],4)</f>
        <v>2020</v>
      </c>
      <c r="C1650" t="str">
        <f>RIGHT(All_Data[[#This Row],[Invoice (Year+Month)]],2)</f>
        <v>01</v>
      </c>
      <c r="D1650" t="s">
        <v>56</v>
      </c>
      <c r="E1650">
        <v>3014787</v>
      </c>
      <c r="F1650" t="s">
        <v>10</v>
      </c>
      <c r="G1650" t="s">
        <v>32</v>
      </c>
      <c r="H1650" t="s">
        <v>55</v>
      </c>
      <c r="I1650">
        <v>1553511</v>
      </c>
      <c r="J1650">
        <v>50</v>
      </c>
      <c r="K1650" s="1">
        <v>323.5</v>
      </c>
      <c r="L1650" s="1">
        <v>147.58000000000001</v>
      </c>
      <c r="M1650" s="1">
        <f>All_Data[[#This Row],[EUR Sales Amount]]-All_Data[[#This Row],[EUR Cost Amount]]</f>
        <v>175.92</v>
      </c>
      <c r="N1650">
        <f>IF(All_Data[[#This Row],[Order Line Quantity]]&lt;0,1,0)</f>
        <v>0</v>
      </c>
      <c r="O1650" s="1" t="str">
        <f>All_Data[[#This Row],[Tier2 Description]]&amp;All_Data[[#This Row],[Order No]]</f>
        <v>SPECIALTIES &amp; PACKAGING1553511</v>
      </c>
    </row>
    <row r="1651" spans="1:15" x14ac:dyDescent="0.35">
      <c r="A1651">
        <v>202001</v>
      </c>
      <c r="B1651" t="str">
        <f>LEFT(All_Data[[#This Row],[Invoice (Year+Month)]],4)</f>
        <v>2020</v>
      </c>
      <c r="C1651" t="str">
        <f>RIGHT(All_Data[[#This Row],[Invoice (Year+Month)]],2)</f>
        <v>01</v>
      </c>
      <c r="D1651" t="s">
        <v>56</v>
      </c>
      <c r="E1651">
        <v>3014798</v>
      </c>
      <c r="F1651" t="s">
        <v>17</v>
      </c>
      <c r="G1651" t="s">
        <v>32</v>
      </c>
      <c r="H1651" t="s">
        <v>55</v>
      </c>
      <c r="I1651">
        <v>1552611</v>
      </c>
      <c r="J1651">
        <v>50</v>
      </c>
      <c r="K1651" s="1">
        <v>340.5</v>
      </c>
      <c r="L1651" s="1">
        <v>147.16</v>
      </c>
      <c r="M1651" s="1">
        <f>All_Data[[#This Row],[EUR Sales Amount]]-All_Data[[#This Row],[EUR Cost Amount]]</f>
        <v>193.34</v>
      </c>
      <c r="N1651">
        <f>IF(All_Data[[#This Row],[Order Line Quantity]]&lt;0,1,0)</f>
        <v>0</v>
      </c>
      <c r="O1651" s="1" t="str">
        <f>All_Data[[#This Row],[Tier2 Description]]&amp;All_Data[[#This Row],[Order No]]</f>
        <v>SPECIALTIES &amp; PACKAGING1552611</v>
      </c>
    </row>
    <row r="1652" spans="1:15" x14ac:dyDescent="0.35">
      <c r="A1652">
        <v>202001</v>
      </c>
      <c r="B1652" t="str">
        <f>LEFT(All_Data[[#This Row],[Invoice (Year+Month)]],4)</f>
        <v>2020</v>
      </c>
      <c r="C1652" t="str">
        <f>RIGHT(All_Data[[#This Row],[Invoice (Year+Month)]],2)</f>
        <v>01</v>
      </c>
      <c r="D1652" t="s">
        <v>56</v>
      </c>
      <c r="E1652">
        <v>3014798</v>
      </c>
      <c r="F1652" t="s">
        <v>17</v>
      </c>
      <c r="G1652" t="s">
        <v>32</v>
      </c>
      <c r="H1652" t="s">
        <v>33</v>
      </c>
      <c r="I1652">
        <v>1551658</v>
      </c>
      <c r="J1652">
        <v>602</v>
      </c>
      <c r="K1652" s="1">
        <v>5249.44</v>
      </c>
      <c r="L1652" s="1">
        <v>2468.8000000000002</v>
      </c>
      <c r="M1652" s="1">
        <f>All_Data[[#This Row],[EUR Sales Amount]]-All_Data[[#This Row],[EUR Cost Amount]]</f>
        <v>2780.6399999999994</v>
      </c>
      <c r="N1652">
        <f>IF(All_Data[[#This Row],[Order Line Quantity]]&lt;0,1,0)</f>
        <v>0</v>
      </c>
      <c r="O1652" s="1" t="str">
        <f>All_Data[[#This Row],[Tier2 Description]]&amp;All_Data[[#This Row],[Order No]]</f>
        <v>SPORT BOTTLES1551658</v>
      </c>
    </row>
    <row r="1653" spans="1:15" x14ac:dyDescent="0.35">
      <c r="A1653">
        <v>202001</v>
      </c>
      <c r="B1653" t="str">
        <f>LEFT(All_Data[[#This Row],[Invoice (Year+Month)]],4)</f>
        <v>2020</v>
      </c>
      <c r="C1653" t="str">
        <f>RIGHT(All_Data[[#This Row],[Invoice (Year+Month)]],2)</f>
        <v>01</v>
      </c>
      <c r="D1653" t="s">
        <v>56</v>
      </c>
      <c r="E1653">
        <v>3014798</v>
      </c>
      <c r="F1653" t="s">
        <v>17</v>
      </c>
      <c r="G1653" t="s">
        <v>32</v>
      </c>
      <c r="H1653" t="s">
        <v>33</v>
      </c>
      <c r="I1653">
        <v>1553597</v>
      </c>
      <c r="J1653">
        <v>200</v>
      </c>
      <c r="K1653" s="1">
        <v>1518</v>
      </c>
      <c r="L1653" s="1">
        <v>777.32</v>
      </c>
      <c r="M1653" s="1">
        <f>All_Data[[#This Row],[EUR Sales Amount]]-All_Data[[#This Row],[EUR Cost Amount]]</f>
        <v>740.68</v>
      </c>
      <c r="N1653">
        <f>IF(All_Data[[#This Row],[Order Line Quantity]]&lt;0,1,0)</f>
        <v>0</v>
      </c>
      <c r="O1653" s="1" t="str">
        <f>All_Data[[#This Row],[Tier2 Description]]&amp;All_Data[[#This Row],[Order No]]</f>
        <v>SPORT BOTTLES1553597</v>
      </c>
    </row>
    <row r="1654" spans="1:15" x14ac:dyDescent="0.35">
      <c r="A1654">
        <v>202001</v>
      </c>
      <c r="B1654" t="str">
        <f>LEFT(All_Data[[#This Row],[Invoice (Year+Month)]],4)</f>
        <v>2020</v>
      </c>
      <c r="C1654" t="str">
        <f>RIGHT(All_Data[[#This Row],[Invoice (Year+Month)]],2)</f>
        <v>01</v>
      </c>
      <c r="D1654" t="s">
        <v>56</v>
      </c>
      <c r="E1654">
        <v>3014798</v>
      </c>
      <c r="F1654" t="s">
        <v>17</v>
      </c>
      <c r="G1654" t="s">
        <v>48</v>
      </c>
      <c r="H1654" t="s">
        <v>48</v>
      </c>
      <c r="I1654">
        <v>1552329</v>
      </c>
      <c r="J1654">
        <v>4</v>
      </c>
      <c r="K1654" s="1">
        <v>2.12</v>
      </c>
      <c r="L1654" s="1">
        <v>1.42</v>
      </c>
      <c r="M1654" s="1">
        <f>All_Data[[#This Row],[EUR Sales Amount]]-All_Data[[#This Row],[EUR Cost Amount]]</f>
        <v>0.70000000000000018</v>
      </c>
      <c r="N1654">
        <f>IF(All_Data[[#This Row],[Order Line Quantity]]&lt;0,1,0)</f>
        <v>0</v>
      </c>
      <c r="O1654" s="1" t="str">
        <f>All_Data[[#This Row],[Tier2 Description]]&amp;All_Data[[#This Row],[Order No]]</f>
        <v>HEADWEAR1552329</v>
      </c>
    </row>
    <row r="1655" spans="1:15" x14ac:dyDescent="0.35">
      <c r="A1655">
        <v>202001</v>
      </c>
      <c r="B1655" t="str">
        <f>LEFT(All_Data[[#This Row],[Invoice (Year+Month)]],4)</f>
        <v>2020</v>
      </c>
      <c r="C1655" t="str">
        <f>RIGHT(All_Data[[#This Row],[Invoice (Year+Month)]],2)</f>
        <v>01</v>
      </c>
      <c r="D1655" t="s">
        <v>56</v>
      </c>
      <c r="E1655">
        <v>3014798</v>
      </c>
      <c r="F1655" t="s">
        <v>17</v>
      </c>
      <c r="G1655" t="s">
        <v>13</v>
      </c>
      <c r="H1655" t="s">
        <v>15</v>
      </c>
      <c r="I1655">
        <v>1554914</v>
      </c>
      <c r="J1655">
        <v>2</v>
      </c>
      <c r="K1655" s="1">
        <v>12.72</v>
      </c>
      <c r="L1655" s="1">
        <v>5.3</v>
      </c>
      <c r="M1655" s="1">
        <f>All_Data[[#This Row],[EUR Sales Amount]]-All_Data[[#This Row],[EUR Cost Amount]]</f>
        <v>7.4200000000000008</v>
      </c>
      <c r="N1655">
        <f>IF(All_Data[[#This Row],[Order Line Quantity]]&lt;0,1,0)</f>
        <v>0</v>
      </c>
      <c r="O1655" s="1" t="str">
        <f>All_Data[[#This Row],[Tier2 Description]]&amp;All_Data[[#This Row],[Order No]]</f>
        <v>UMBRELLAS1554914</v>
      </c>
    </row>
    <row r="1656" spans="1:15" x14ac:dyDescent="0.35">
      <c r="A1656">
        <v>202001</v>
      </c>
      <c r="B1656" t="str">
        <f>LEFT(All_Data[[#This Row],[Invoice (Year+Month)]],4)</f>
        <v>2020</v>
      </c>
      <c r="C1656" t="str">
        <f>RIGHT(All_Data[[#This Row],[Invoice (Year+Month)]],2)</f>
        <v>01</v>
      </c>
      <c r="D1656" t="s">
        <v>56</v>
      </c>
      <c r="E1656">
        <v>3014798</v>
      </c>
      <c r="F1656" t="s">
        <v>17</v>
      </c>
      <c r="G1656" t="s">
        <v>26</v>
      </c>
      <c r="H1656" t="s">
        <v>43</v>
      </c>
      <c r="I1656">
        <v>1554827</v>
      </c>
      <c r="J1656">
        <v>200</v>
      </c>
      <c r="K1656" s="1">
        <v>278</v>
      </c>
      <c r="L1656" s="1">
        <v>171.04</v>
      </c>
      <c r="M1656" s="1">
        <f>All_Data[[#This Row],[EUR Sales Amount]]-All_Data[[#This Row],[EUR Cost Amount]]</f>
        <v>106.96000000000001</v>
      </c>
      <c r="N1656">
        <f>IF(All_Data[[#This Row],[Order Line Quantity]]&lt;0,1,0)</f>
        <v>0</v>
      </c>
      <c r="O1656" s="1" t="str">
        <f>All_Data[[#This Row],[Tier2 Description]]&amp;All_Data[[#This Row],[Order No]]</f>
        <v>SAFETY AUTO &amp; TOOLS1554827</v>
      </c>
    </row>
    <row r="1657" spans="1:15" x14ac:dyDescent="0.35">
      <c r="A1657">
        <v>202001</v>
      </c>
      <c r="B1657" t="str">
        <f>LEFT(All_Data[[#This Row],[Invoice (Year+Month)]],4)</f>
        <v>2020</v>
      </c>
      <c r="C1657" t="str">
        <f>RIGHT(All_Data[[#This Row],[Invoice (Year+Month)]],2)</f>
        <v>01</v>
      </c>
      <c r="D1657" t="s">
        <v>56</v>
      </c>
      <c r="E1657">
        <v>3014798</v>
      </c>
      <c r="F1657" t="s">
        <v>17</v>
      </c>
      <c r="G1657" t="s">
        <v>22</v>
      </c>
      <c r="H1657" t="s">
        <v>35</v>
      </c>
      <c r="I1657">
        <v>1551658</v>
      </c>
      <c r="J1657">
        <v>608</v>
      </c>
      <c r="K1657" s="1">
        <v>322.94</v>
      </c>
      <c r="L1657" s="1">
        <v>69.56</v>
      </c>
      <c r="M1657" s="1">
        <f>All_Data[[#This Row],[EUR Sales Amount]]-All_Data[[#This Row],[EUR Cost Amount]]</f>
        <v>253.38</v>
      </c>
      <c r="N1657">
        <f>IF(All_Data[[#This Row],[Order Line Quantity]]&lt;0,1,0)</f>
        <v>0</v>
      </c>
      <c r="O1657" s="1" t="str">
        <f>All_Data[[#This Row],[Tier2 Description]]&amp;All_Data[[#This Row],[Order No]]</f>
        <v>DECORATION CHARGES1551658</v>
      </c>
    </row>
    <row r="1658" spans="1:15" x14ac:dyDescent="0.35">
      <c r="A1658">
        <v>202001</v>
      </c>
      <c r="B1658" t="str">
        <f>LEFT(All_Data[[#This Row],[Invoice (Year+Month)]],4)</f>
        <v>2020</v>
      </c>
      <c r="C1658" t="str">
        <f>RIGHT(All_Data[[#This Row],[Invoice (Year+Month)]],2)</f>
        <v>01</v>
      </c>
      <c r="D1658" t="s">
        <v>56</v>
      </c>
      <c r="E1658">
        <v>3014798</v>
      </c>
      <c r="F1658" t="s">
        <v>17</v>
      </c>
      <c r="G1658" t="s">
        <v>22</v>
      </c>
      <c r="H1658" t="s">
        <v>35</v>
      </c>
      <c r="I1658">
        <v>1552923</v>
      </c>
      <c r="J1658">
        <v>4268</v>
      </c>
      <c r="K1658" s="1">
        <v>594.58000000000004</v>
      </c>
      <c r="L1658" s="1">
        <v>60.54</v>
      </c>
      <c r="M1658" s="1">
        <f>All_Data[[#This Row],[EUR Sales Amount]]-All_Data[[#This Row],[EUR Cost Amount]]</f>
        <v>534.04000000000008</v>
      </c>
      <c r="N1658">
        <f>IF(All_Data[[#This Row],[Order Line Quantity]]&lt;0,1,0)</f>
        <v>0</v>
      </c>
      <c r="O1658" s="1" t="str">
        <f>All_Data[[#This Row],[Tier2 Description]]&amp;All_Data[[#This Row],[Order No]]</f>
        <v>DECORATION CHARGES1552923</v>
      </c>
    </row>
    <row r="1659" spans="1:15" x14ac:dyDescent="0.35">
      <c r="A1659">
        <v>202001</v>
      </c>
      <c r="B1659" t="str">
        <f>LEFT(All_Data[[#This Row],[Invoice (Year+Month)]],4)</f>
        <v>2020</v>
      </c>
      <c r="C1659" t="str">
        <f>RIGHT(All_Data[[#This Row],[Invoice (Year+Month)]],2)</f>
        <v>01</v>
      </c>
      <c r="D1659" t="s">
        <v>56</v>
      </c>
      <c r="E1659">
        <v>3014798</v>
      </c>
      <c r="F1659" t="s">
        <v>17</v>
      </c>
      <c r="G1659" t="s">
        <v>22</v>
      </c>
      <c r="H1659" t="s">
        <v>35</v>
      </c>
      <c r="I1659">
        <v>1553597</v>
      </c>
      <c r="J1659">
        <v>202</v>
      </c>
      <c r="K1659" s="1">
        <v>128</v>
      </c>
      <c r="L1659" s="1">
        <v>2.44</v>
      </c>
      <c r="M1659" s="1">
        <f>All_Data[[#This Row],[EUR Sales Amount]]-All_Data[[#This Row],[EUR Cost Amount]]</f>
        <v>125.56</v>
      </c>
      <c r="N1659">
        <f>IF(All_Data[[#This Row],[Order Line Quantity]]&lt;0,1,0)</f>
        <v>0</v>
      </c>
      <c r="O1659" s="1" t="str">
        <f>All_Data[[#This Row],[Tier2 Description]]&amp;All_Data[[#This Row],[Order No]]</f>
        <v>DECORATION CHARGES1553597</v>
      </c>
    </row>
    <row r="1660" spans="1:15" x14ac:dyDescent="0.35">
      <c r="A1660">
        <v>202001</v>
      </c>
      <c r="B1660" t="str">
        <f>LEFT(All_Data[[#This Row],[Invoice (Year+Month)]],4)</f>
        <v>2020</v>
      </c>
      <c r="C1660" t="str">
        <f>RIGHT(All_Data[[#This Row],[Invoice (Year+Month)]],2)</f>
        <v>01</v>
      </c>
      <c r="D1660" t="s">
        <v>56</v>
      </c>
      <c r="E1660">
        <v>3014798</v>
      </c>
      <c r="F1660" t="s">
        <v>17</v>
      </c>
      <c r="G1660" t="s">
        <v>29</v>
      </c>
      <c r="H1660" t="s">
        <v>52</v>
      </c>
      <c r="I1660">
        <v>1553363</v>
      </c>
      <c r="J1660">
        <v>10</v>
      </c>
      <c r="K1660" s="1">
        <v>1.8</v>
      </c>
      <c r="L1660" s="1">
        <v>0.86</v>
      </c>
      <c r="M1660" s="1">
        <f>All_Data[[#This Row],[EUR Sales Amount]]-All_Data[[#This Row],[EUR Cost Amount]]</f>
        <v>0.94000000000000006</v>
      </c>
      <c r="N1660">
        <f>IF(All_Data[[#This Row],[Order Line Quantity]]&lt;0,1,0)</f>
        <v>0</v>
      </c>
      <c r="O1660" s="1" t="str">
        <f>All_Data[[#This Row],[Tier2 Description]]&amp;All_Data[[#This Row],[Order No]]</f>
        <v>GENERAL TECH1553363</v>
      </c>
    </row>
    <row r="1661" spans="1:15" x14ac:dyDescent="0.35">
      <c r="A1661">
        <v>202001</v>
      </c>
      <c r="B1661" t="str">
        <f>LEFT(All_Data[[#This Row],[Invoice (Year+Month)]],4)</f>
        <v>2020</v>
      </c>
      <c r="C1661" t="str">
        <f>RIGHT(All_Data[[#This Row],[Invoice (Year+Month)]],2)</f>
        <v>01</v>
      </c>
      <c r="D1661" t="s">
        <v>56</v>
      </c>
      <c r="E1661">
        <v>3014798</v>
      </c>
      <c r="F1661" t="s">
        <v>17</v>
      </c>
      <c r="G1661" t="s">
        <v>29</v>
      </c>
      <c r="H1661" t="s">
        <v>31</v>
      </c>
      <c r="I1661">
        <v>1552923</v>
      </c>
      <c r="J1661">
        <v>4266</v>
      </c>
      <c r="K1661" s="1">
        <v>5503.14</v>
      </c>
      <c r="L1661" s="1">
        <v>14282.9</v>
      </c>
      <c r="M1661" s="1">
        <f>All_Data[[#This Row],[EUR Sales Amount]]-All_Data[[#This Row],[EUR Cost Amount]]</f>
        <v>-8779.7599999999984</v>
      </c>
      <c r="N1661">
        <f>IF(All_Data[[#This Row],[Order Line Quantity]]&lt;0,1,0)</f>
        <v>0</v>
      </c>
      <c r="O1661" s="1" t="str">
        <f>All_Data[[#This Row],[Tier2 Description]]&amp;All_Data[[#This Row],[Order No]]</f>
        <v>POWER1552923</v>
      </c>
    </row>
    <row r="1662" spans="1:15" x14ac:dyDescent="0.35">
      <c r="A1662">
        <v>202001</v>
      </c>
      <c r="B1662" t="str">
        <f>LEFT(All_Data[[#This Row],[Invoice (Year+Month)]],4)</f>
        <v>2020</v>
      </c>
      <c r="C1662" t="str">
        <f>RIGHT(All_Data[[#This Row],[Invoice (Year+Month)]],2)</f>
        <v>01</v>
      </c>
      <c r="D1662" t="s">
        <v>56</v>
      </c>
      <c r="E1662">
        <v>3014804</v>
      </c>
      <c r="F1662" t="s">
        <v>10</v>
      </c>
      <c r="G1662" t="s">
        <v>13</v>
      </c>
      <c r="H1662" t="s">
        <v>37</v>
      </c>
      <c r="I1662">
        <v>1553428</v>
      </c>
      <c r="J1662">
        <v>1010</v>
      </c>
      <c r="K1662" s="1">
        <v>353.5</v>
      </c>
      <c r="L1662" s="1">
        <v>444.4</v>
      </c>
      <c r="M1662" s="1">
        <f>All_Data[[#This Row],[EUR Sales Amount]]-All_Data[[#This Row],[EUR Cost Amount]]</f>
        <v>-90.899999999999977</v>
      </c>
      <c r="N1662">
        <f>IF(All_Data[[#This Row],[Order Line Quantity]]&lt;0,1,0)</f>
        <v>0</v>
      </c>
      <c r="O1662" s="1" t="str">
        <f>All_Data[[#This Row],[Tier2 Description]]&amp;All_Data[[#This Row],[Order No]]</f>
        <v>GENERAL1553428</v>
      </c>
    </row>
    <row r="1663" spans="1:15" x14ac:dyDescent="0.35">
      <c r="A1663">
        <v>202001</v>
      </c>
      <c r="B1663" t="str">
        <f>LEFT(All_Data[[#This Row],[Invoice (Year+Month)]],4)</f>
        <v>2020</v>
      </c>
      <c r="C1663" t="str">
        <f>RIGHT(All_Data[[#This Row],[Invoice (Year+Month)]],2)</f>
        <v>01</v>
      </c>
      <c r="D1663" t="s">
        <v>56</v>
      </c>
      <c r="E1663">
        <v>3014806</v>
      </c>
      <c r="F1663" t="s">
        <v>10</v>
      </c>
      <c r="G1663" t="s">
        <v>11</v>
      </c>
      <c r="H1663" t="s">
        <v>47</v>
      </c>
      <c r="I1663">
        <v>1553939</v>
      </c>
      <c r="J1663">
        <v>2</v>
      </c>
      <c r="K1663" s="1">
        <v>5.92</v>
      </c>
      <c r="L1663" s="1">
        <v>1.98</v>
      </c>
      <c r="M1663" s="1">
        <f>All_Data[[#This Row],[EUR Sales Amount]]-All_Data[[#This Row],[EUR Cost Amount]]</f>
        <v>3.94</v>
      </c>
      <c r="N1663">
        <f>IF(All_Data[[#This Row],[Order Line Quantity]]&lt;0,1,0)</f>
        <v>0</v>
      </c>
      <c r="O1663" s="1" t="str">
        <f>All_Data[[#This Row],[Tier2 Description]]&amp;All_Data[[#This Row],[Order No]]</f>
        <v>TRAVEL GIFTS1553939</v>
      </c>
    </row>
    <row r="1664" spans="1:15" x14ac:dyDescent="0.35">
      <c r="A1664">
        <v>202001</v>
      </c>
      <c r="B1664" t="str">
        <f>LEFT(All_Data[[#This Row],[Invoice (Year+Month)]],4)</f>
        <v>2020</v>
      </c>
      <c r="C1664" t="str">
        <f>RIGHT(All_Data[[#This Row],[Invoice (Year+Month)]],2)</f>
        <v>01</v>
      </c>
      <c r="D1664" t="s">
        <v>56</v>
      </c>
      <c r="E1664">
        <v>3014806</v>
      </c>
      <c r="F1664" t="s">
        <v>10</v>
      </c>
      <c r="G1664" t="s">
        <v>32</v>
      </c>
      <c r="H1664" t="s">
        <v>33</v>
      </c>
      <c r="I1664">
        <v>1552940</v>
      </c>
      <c r="J1664">
        <v>110</v>
      </c>
      <c r="K1664" s="1">
        <v>244.2</v>
      </c>
      <c r="L1664" s="1">
        <v>92.16</v>
      </c>
      <c r="M1664" s="1">
        <f>All_Data[[#This Row],[EUR Sales Amount]]-All_Data[[#This Row],[EUR Cost Amount]]</f>
        <v>152.04</v>
      </c>
      <c r="N1664">
        <f>IF(All_Data[[#This Row],[Order Line Quantity]]&lt;0,1,0)</f>
        <v>0</v>
      </c>
      <c r="O1664" s="1" t="str">
        <f>All_Data[[#This Row],[Tier2 Description]]&amp;All_Data[[#This Row],[Order No]]</f>
        <v>SPORT BOTTLES1552940</v>
      </c>
    </row>
    <row r="1665" spans="1:15" x14ac:dyDescent="0.35">
      <c r="A1665">
        <v>202001</v>
      </c>
      <c r="B1665" t="str">
        <f>LEFT(All_Data[[#This Row],[Invoice (Year+Month)]],4)</f>
        <v>2020</v>
      </c>
      <c r="C1665" t="str">
        <f>RIGHT(All_Data[[#This Row],[Invoice (Year+Month)]],2)</f>
        <v>01</v>
      </c>
      <c r="D1665" t="s">
        <v>56</v>
      </c>
      <c r="E1665">
        <v>3014808</v>
      </c>
      <c r="F1665" t="s">
        <v>17</v>
      </c>
      <c r="G1665" t="s">
        <v>13</v>
      </c>
      <c r="H1665" t="s">
        <v>15</v>
      </c>
      <c r="I1665">
        <v>1552567</v>
      </c>
      <c r="J1665">
        <v>4</v>
      </c>
      <c r="K1665" s="1">
        <v>33.36</v>
      </c>
      <c r="L1665" s="1">
        <v>10.74</v>
      </c>
      <c r="M1665" s="1">
        <f>All_Data[[#This Row],[EUR Sales Amount]]-All_Data[[#This Row],[EUR Cost Amount]]</f>
        <v>22.619999999999997</v>
      </c>
      <c r="N1665">
        <f>IF(All_Data[[#This Row],[Order Line Quantity]]&lt;0,1,0)</f>
        <v>0</v>
      </c>
      <c r="O1665" s="1" t="str">
        <f>All_Data[[#This Row],[Tier2 Description]]&amp;All_Data[[#This Row],[Order No]]</f>
        <v>UMBRELLAS1552567</v>
      </c>
    </row>
    <row r="1666" spans="1:15" x14ac:dyDescent="0.35">
      <c r="A1666">
        <v>202001</v>
      </c>
      <c r="B1666" t="str">
        <f>LEFT(All_Data[[#This Row],[Invoice (Year+Month)]],4)</f>
        <v>2020</v>
      </c>
      <c r="C1666" t="str">
        <f>RIGHT(All_Data[[#This Row],[Invoice (Year+Month)]],2)</f>
        <v>01</v>
      </c>
      <c r="D1666" t="s">
        <v>56</v>
      </c>
      <c r="E1666">
        <v>3014808</v>
      </c>
      <c r="F1666" t="s">
        <v>17</v>
      </c>
      <c r="G1666" t="s">
        <v>29</v>
      </c>
      <c r="H1666" t="s">
        <v>30</v>
      </c>
      <c r="I1666">
        <v>1554646</v>
      </c>
      <c r="J1666">
        <v>2</v>
      </c>
      <c r="K1666" s="1">
        <v>30.84</v>
      </c>
      <c r="L1666" s="1">
        <v>29.62</v>
      </c>
      <c r="M1666" s="1">
        <f>All_Data[[#This Row],[EUR Sales Amount]]-All_Data[[#This Row],[EUR Cost Amount]]</f>
        <v>1.2199999999999989</v>
      </c>
      <c r="N1666">
        <f>IF(All_Data[[#This Row],[Order Line Quantity]]&lt;0,1,0)</f>
        <v>0</v>
      </c>
      <c r="O1666" s="1" t="str">
        <f>All_Data[[#This Row],[Tier2 Description]]&amp;All_Data[[#This Row],[Order No]]</f>
        <v>AUDIO1554646</v>
      </c>
    </row>
    <row r="1667" spans="1:15" x14ac:dyDescent="0.35">
      <c r="A1667">
        <v>202001</v>
      </c>
      <c r="B1667" t="str">
        <f>LEFT(All_Data[[#This Row],[Invoice (Year+Month)]],4)</f>
        <v>2020</v>
      </c>
      <c r="C1667" t="str">
        <f>RIGHT(All_Data[[#This Row],[Invoice (Year+Month)]],2)</f>
        <v>01</v>
      </c>
      <c r="D1667" t="s">
        <v>56</v>
      </c>
      <c r="E1667">
        <v>3014808</v>
      </c>
      <c r="F1667" t="s">
        <v>17</v>
      </c>
      <c r="G1667" t="s">
        <v>29</v>
      </c>
      <c r="H1667" t="s">
        <v>31</v>
      </c>
      <c r="I1667">
        <v>1554646</v>
      </c>
      <c r="J1667">
        <v>4</v>
      </c>
      <c r="K1667" s="1">
        <v>52.74</v>
      </c>
      <c r="L1667" s="1">
        <v>50.26</v>
      </c>
      <c r="M1667" s="1">
        <f>All_Data[[#This Row],[EUR Sales Amount]]-All_Data[[#This Row],[EUR Cost Amount]]</f>
        <v>2.480000000000004</v>
      </c>
      <c r="N1667">
        <f>IF(All_Data[[#This Row],[Order Line Quantity]]&lt;0,1,0)</f>
        <v>0</v>
      </c>
      <c r="O1667" s="1" t="str">
        <f>All_Data[[#This Row],[Tier2 Description]]&amp;All_Data[[#This Row],[Order No]]</f>
        <v>POWER1554646</v>
      </c>
    </row>
    <row r="1668" spans="1:15" x14ac:dyDescent="0.35">
      <c r="A1668">
        <v>202001</v>
      </c>
      <c r="B1668" t="str">
        <f>LEFT(All_Data[[#This Row],[Invoice (Year+Month)]],4)</f>
        <v>2020</v>
      </c>
      <c r="C1668" t="str">
        <f>RIGHT(All_Data[[#This Row],[Invoice (Year+Month)]],2)</f>
        <v>01</v>
      </c>
      <c r="D1668" t="s">
        <v>56</v>
      </c>
      <c r="E1668">
        <v>3014810</v>
      </c>
      <c r="F1668" t="s">
        <v>10</v>
      </c>
      <c r="G1668" t="s">
        <v>13</v>
      </c>
      <c r="H1668" t="s">
        <v>41</v>
      </c>
      <c r="I1668">
        <v>1553155</v>
      </c>
      <c r="J1668">
        <v>130000</v>
      </c>
      <c r="K1668" s="1">
        <v>23400</v>
      </c>
      <c r="L1668" s="1">
        <v>30950.3</v>
      </c>
      <c r="M1668" s="1">
        <f>All_Data[[#This Row],[EUR Sales Amount]]-All_Data[[#This Row],[EUR Cost Amount]]</f>
        <v>-7550.2999999999993</v>
      </c>
      <c r="N1668">
        <f>IF(All_Data[[#This Row],[Order Line Quantity]]&lt;0,1,0)</f>
        <v>0</v>
      </c>
      <c r="O1668" s="1" t="str">
        <f>All_Data[[#This Row],[Tier2 Description]]&amp;All_Data[[#This Row],[Order No]]</f>
        <v>KEYCHAINS1553155</v>
      </c>
    </row>
    <row r="1669" spans="1:15" x14ac:dyDescent="0.35">
      <c r="A1669">
        <v>202001</v>
      </c>
      <c r="B1669" t="str">
        <f>LEFT(All_Data[[#This Row],[Invoice (Year+Month)]],4)</f>
        <v>2020</v>
      </c>
      <c r="C1669" t="str">
        <f>RIGHT(All_Data[[#This Row],[Invoice (Year+Month)]],2)</f>
        <v>01</v>
      </c>
      <c r="D1669" t="s">
        <v>56</v>
      </c>
      <c r="E1669">
        <v>3014825</v>
      </c>
      <c r="F1669" t="s">
        <v>17</v>
      </c>
      <c r="G1669" t="s">
        <v>32</v>
      </c>
      <c r="H1669" t="s">
        <v>33</v>
      </c>
      <c r="I1669">
        <v>1554887</v>
      </c>
      <c r="J1669">
        <v>2</v>
      </c>
      <c r="K1669" s="1">
        <v>7.82</v>
      </c>
      <c r="L1669" s="1">
        <v>3.28</v>
      </c>
      <c r="M1669" s="1">
        <f>All_Data[[#This Row],[EUR Sales Amount]]-All_Data[[#This Row],[EUR Cost Amount]]</f>
        <v>4.5400000000000009</v>
      </c>
      <c r="N1669">
        <f>IF(All_Data[[#This Row],[Order Line Quantity]]&lt;0,1,0)</f>
        <v>0</v>
      </c>
      <c r="O1669" s="1" t="str">
        <f>All_Data[[#This Row],[Tier2 Description]]&amp;All_Data[[#This Row],[Order No]]</f>
        <v>SPORT BOTTLES1554887</v>
      </c>
    </row>
    <row r="1670" spans="1:15" x14ac:dyDescent="0.35">
      <c r="A1670">
        <v>202001</v>
      </c>
      <c r="B1670" t="str">
        <f>LEFT(All_Data[[#This Row],[Invoice (Year+Month)]],4)</f>
        <v>2020</v>
      </c>
      <c r="C1670" t="str">
        <f>RIGHT(All_Data[[#This Row],[Invoice (Year+Month)]],2)</f>
        <v>01</v>
      </c>
      <c r="D1670" t="s">
        <v>56</v>
      </c>
      <c r="E1670">
        <v>3014825</v>
      </c>
      <c r="F1670" t="s">
        <v>17</v>
      </c>
      <c r="G1670" t="s">
        <v>13</v>
      </c>
      <c r="H1670" t="s">
        <v>37</v>
      </c>
      <c r="I1670">
        <v>1552779</v>
      </c>
      <c r="J1670">
        <v>604</v>
      </c>
      <c r="K1670" s="1">
        <v>175.16</v>
      </c>
      <c r="L1670" s="1">
        <v>120.8</v>
      </c>
      <c r="M1670" s="1">
        <f>All_Data[[#This Row],[EUR Sales Amount]]-All_Data[[#This Row],[EUR Cost Amount]]</f>
        <v>54.36</v>
      </c>
      <c r="N1670">
        <f>IF(All_Data[[#This Row],[Order Line Quantity]]&lt;0,1,0)</f>
        <v>0</v>
      </c>
      <c r="O1670" s="1" t="str">
        <f>All_Data[[#This Row],[Tier2 Description]]&amp;All_Data[[#This Row],[Order No]]</f>
        <v>GENERAL1552779</v>
      </c>
    </row>
    <row r="1671" spans="1:15" x14ac:dyDescent="0.35">
      <c r="A1671">
        <v>202001</v>
      </c>
      <c r="B1671" t="str">
        <f>LEFT(All_Data[[#This Row],[Invoice (Year+Month)]],4)</f>
        <v>2020</v>
      </c>
      <c r="C1671" t="str">
        <f>RIGHT(All_Data[[#This Row],[Invoice (Year+Month)]],2)</f>
        <v>01</v>
      </c>
      <c r="D1671" t="s">
        <v>56</v>
      </c>
      <c r="E1671">
        <v>3014825</v>
      </c>
      <c r="F1671" t="s">
        <v>17</v>
      </c>
      <c r="G1671" t="s">
        <v>13</v>
      </c>
      <c r="H1671" t="s">
        <v>37</v>
      </c>
      <c r="I1671">
        <v>1552781</v>
      </c>
      <c r="J1671">
        <v>2004</v>
      </c>
      <c r="K1671" s="1">
        <v>320.64</v>
      </c>
      <c r="L1671" s="1">
        <v>240.48</v>
      </c>
      <c r="M1671" s="1">
        <f>All_Data[[#This Row],[EUR Sales Amount]]-All_Data[[#This Row],[EUR Cost Amount]]</f>
        <v>80.16</v>
      </c>
      <c r="N1671">
        <f>IF(All_Data[[#This Row],[Order Line Quantity]]&lt;0,1,0)</f>
        <v>0</v>
      </c>
      <c r="O1671" s="1" t="str">
        <f>All_Data[[#This Row],[Tier2 Description]]&amp;All_Data[[#This Row],[Order No]]</f>
        <v>GENERAL1552781</v>
      </c>
    </row>
    <row r="1672" spans="1:15" x14ac:dyDescent="0.35">
      <c r="A1672">
        <v>202001</v>
      </c>
      <c r="B1672" t="str">
        <f>LEFT(All_Data[[#This Row],[Invoice (Year+Month)]],4)</f>
        <v>2020</v>
      </c>
      <c r="C1672" t="str">
        <f>RIGHT(All_Data[[#This Row],[Invoice (Year+Month)]],2)</f>
        <v>01</v>
      </c>
      <c r="D1672" t="s">
        <v>56</v>
      </c>
      <c r="E1672">
        <v>3014830</v>
      </c>
      <c r="F1672" t="s">
        <v>17</v>
      </c>
      <c r="G1672" t="s">
        <v>11</v>
      </c>
      <c r="H1672" t="s">
        <v>12</v>
      </c>
      <c r="I1672">
        <v>1554048</v>
      </c>
      <c r="J1672">
        <v>200</v>
      </c>
      <c r="K1672" s="1">
        <v>508</v>
      </c>
      <c r="L1672" s="1">
        <v>186.74</v>
      </c>
      <c r="M1672" s="1">
        <f>All_Data[[#This Row],[EUR Sales Amount]]-All_Data[[#This Row],[EUR Cost Amount]]</f>
        <v>321.26</v>
      </c>
      <c r="N1672">
        <f>IF(All_Data[[#This Row],[Order Line Quantity]]&lt;0,1,0)</f>
        <v>0</v>
      </c>
      <c r="O1672" s="1" t="str">
        <f>All_Data[[#This Row],[Tier2 Description]]&amp;All_Data[[#This Row],[Order No]]</f>
        <v>BUSINESS CASES1554048</v>
      </c>
    </row>
    <row r="1673" spans="1:15" x14ac:dyDescent="0.35">
      <c r="A1673">
        <v>202001</v>
      </c>
      <c r="B1673" t="str">
        <f>LEFT(All_Data[[#This Row],[Invoice (Year+Month)]],4)</f>
        <v>2020</v>
      </c>
      <c r="C1673" t="str">
        <f>RIGHT(All_Data[[#This Row],[Invoice (Year+Month)]],2)</f>
        <v>01</v>
      </c>
      <c r="D1673" t="s">
        <v>56</v>
      </c>
      <c r="E1673">
        <v>3014830</v>
      </c>
      <c r="F1673" t="s">
        <v>17</v>
      </c>
      <c r="G1673" t="s">
        <v>32</v>
      </c>
      <c r="H1673" t="s">
        <v>51</v>
      </c>
      <c r="I1673">
        <v>1552440</v>
      </c>
      <c r="J1673">
        <v>100</v>
      </c>
      <c r="K1673" s="1">
        <v>124</v>
      </c>
      <c r="L1673" s="1">
        <v>72.88</v>
      </c>
      <c r="M1673" s="1">
        <f>All_Data[[#This Row],[EUR Sales Amount]]-All_Data[[#This Row],[EUR Cost Amount]]</f>
        <v>51.120000000000005</v>
      </c>
      <c r="N1673">
        <f>IF(All_Data[[#This Row],[Order Line Quantity]]&lt;0,1,0)</f>
        <v>0</v>
      </c>
      <c r="O1673" s="1" t="str">
        <f>All_Data[[#This Row],[Tier2 Description]]&amp;All_Data[[#This Row],[Order No]]</f>
        <v>MUGS &amp; TUMBLERS1552440</v>
      </c>
    </row>
    <row r="1674" spans="1:15" x14ac:dyDescent="0.35">
      <c r="A1674">
        <v>202001</v>
      </c>
      <c r="B1674" t="str">
        <f>LEFT(All_Data[[#This Row],[Invoice (Year+Month)]],4)</f>
        <v>2020</v>
      </c>
      <c r="C1674" t="str">
        <f>RIGHT(All_Data[[#This Row],[Invoice (Year+Month)]],2)</f>
        <v>01</v>
      </c>
      <c r="D1674" t="s">
        <v>56</v>
      </c>
      <c r="E1674">
        <v>3014830</v>
      </c>
      <c r="F1674" t="s">
        <v>17</v>
      </c>
      <c r="G1674" t="s">
        <v>13</v>
      </c>
      <c r="H1674" t="s">
        <v>37</v>
      </c>
      <c r="I1674">
        <v>1554187</v>
      </c>
      <c r="J1674">
        <v>220</v>
      </c>
      <c r="K1674" s="1">
        <v>27.6</v>
      </c>
      <c r="L1674" s="1">
        <v>17.38</v>
      </c>
      <c r="M1674" s="1">
        <f>All_Data[[#This Row],[EUR Sales Amount]]-All_Data[[#This Row],[EUR Cost Amount]]</f>
        <v>10.220000000000002</v>
      </c>
      <c r="N1674">
        <f>IF(All_Data[[#This Row],[Order Line Quantity]]&lt;0,1,0)</f>
        <v>0</v>
      </c>
      <c r="O1674" s="1" t="str">
        <f>All_Data[[#This Row],[Tier2 Description]]&amp;All_Data[[#This Row],[Order No]]</f>
        <v>GENERAL1554187</v>
      </c>
    </row>
    <row r="1675" spans="1:15" x14ac:dyDescent="0.35">
      <c r="A1675">
        <v>202001</v>
      </c>
      <c r="B1675" t="str">
        <f>LEFT(All_Data[[#This Row],[Invoice (Year+Month)]],4)</f>
        <v>2020</v>
      </c>
      <c r="C1675" t="str">
        <f>RIGHT(All_Data[[#This Row],[Invoice (Year+Month)]],2)</f>
        <v>01</v>
      </c>
      <c r="D1675" t="s">
        <v>56</v>
      </c>
      <c r="E1675">
        <v>3014830</v>
      </c>
      <c r="F1675" t="s">
        <v>17</v>
      </c>
      <c r="G1675" t="s">
        <v>13</v>
      </c>
      <c r="H1675" t="s">
        <v>34</v>
      </c>
      <c r="I1675">
        <v>1552917</v>
      </c>
      <c r="J1675">
        <v>2</v>
      </c>
      <c r="K1675" s="1">
        <v>11.5</v>
      </c>
      <c r="L1675" s="1">
        <v>3.32</v>
      </c>
      <c r="M1675" s="1">
        <f>All_Data[[#This Row],[EUR Sales Amount]]-All_Data[[#This Row],[EUR Cost Amount]]</f>
        <v>8.18</v>
      </c>
      <c r="N1675">
        <f>IF(All_Data[[#This Row],[Order Line Quantity]]&lt;0,1,0)</f>
        <v>0</v>
      </c>
      <c r="O1675" s="1" t="str">
        <f>All_Data[[#This Row],[Tier2 Description]]&amp;All_Data[[#This Row],[Order No]]</f>
        <v>STATIONERY1552917</v>
      </c>
    </row>
    <row r="1676" spans="1:15" x14ac:dyDescent="0.35">
      <c r="A1676">
        <v>202001</v>
      </c>
      <c r="B1676" t="str">
        <f>LEFT(All_Data[[#This Row],[Invoice (Year+Month)]],4)</f>
        <v>2020</v>
      </c>
      <c r="C1676" t="str">
        <f>RIGHT(All_Data[[#This Row],[Invoice (Year+Month)]],2)</f>
        <v>01</v>
      </c>
      <c r="D1676" t="s">
        <v>56</v>
      </c>
      <c r="E1676">
        <v>3014830</v>
      </c>
      <c r="F1676" t="s">
        <v>17</v>
      </c>
      <c r="G1676" t="s">
        <v>13</v>
      </c>
      <c r="H1676" t="s">
        <v>34</v>
      </c>
      <c r="I1676">
        <v>1554110</v>
      </c>
      <c r="J1676">
        <v>500</v>
      </c>
      <c r="K1676" s="1">
        <v>470</v>
      </c>
      <c r="L1676" s="1">
        <v>269.52</v>
      </c>
      <c r="M1676" s="1">
        <f>All_Data[[#This Row],[EUR Sales Amount]]-All_Data[[#This Row],[EUR Cost Amount]]</f>
        <v>200.48000000000002</v>
      </c>
      <c r="N1676">
        <f>IF(All_Data[[#This Row],[Order Line Quantity]]&lt;0,1,0)</f>
        <v>0</v>
      </c>
      <c r="O1676" s="1" t="str">
        <f>All_Data[[#This Row],[Tier2 Description]]&amp;All_Data[[#This Row],[Order No]]</f>
        <v>STATIONERY1554110</v>
      </c>
    </row>
    <row r="1677" spans="1:15" x14ac:dyDescent="0.35">
      <c r="A1677">
        <v>202001</v>
      </c>
      <c r="B1677" t="str">
        <f>LEFT(All_Data[[#This Row],[Invoice (Year+Month)]],4)</f>
        <v>2020</v>
      </c>
      <c r="C1677" t="str">
        <f>RIGHT(All_Data[[#This Row],[Invoice (Year+Month)]],2)</f>
        <v>01</v>
      </c>
      <c r="D1677" t="s">
        <v>56</v>
      </c>
      <c r="E1677">
        <v>3014830</v>
      </c>
      <c r="F1677" t="s">
        <v>17</v>
      </c>
      <c r="G1677" t="s">
        <v>13</v>
      </c>
      <c r="H1677" t="s">
        <v>16</v>
      </c>
      <c r="I1677">
        <v>1553984</v>
      </c>
      <c r="J1677">
        <v>200</v>
      </c>
      <c r="K1677" s="1">
        <v>18</v>
      </c>
      <c r="L1677" s="1">
        <v>6.68</v>
      </c>
      <c r="M1677" s="1">
        <f>All_Data[[#This Row],[EUR Sales Amount]]-All_Data[[#This Row],[EUR Cost Amount]]</f>
        <v>11.32</v>
      </c>
      <c r="N1677">
        <f>IF(All_Data[[#This Row],[Order Line Quantity]]&lt;0,1,0)</f>
        <v>0</v>
      </c>
      <c r="O1677" s="1" t="str">
        <f>All_Data[[#This Row],[Tier2 Description]]&amp;All_Data[[#This Row],[Order No]]</f>
        <v>WRITING1553984</v>
      </c>
    </row>
    <row r="1678" spans="1:15" x14ac:dyDescent="0.35">
      <c r="A1678">
        <v>202001</v>
      </c>
      <c r="B1678" t="str">
        <f>LEFT(All_Data[[#This Row],[Invoice (Year+Month)]],4)</f>
        <v>2020</v>
      </c>
      <c r="C1678" t="str">
        <f>RIGHT(All_Data[[#This Row],[Invoice (Year+Month)]],2)</f>
        <v>01</v>
      </c>
      <c r="D1678" t="s">
        <v>56</v>
      </c>
      <c r="E1678">
        <v>3014830</v>
      </c>
      <c r="F1678" t="s">
        <v>17</v>
      </c>
      <c r="G1678" t="s">
        <v>13</v>
      </c>
      <c r="H1678" t="s">
        <v>16</v>
      </c>
      <c r="I1678">
        <v>1554310</v>
      </c>
      <c r="J1678">
        <v>200</v>
      </c>
      <c r="K1678" s="1">
        <v>60</v>
      </c>
      <c r="L1678" s="1">
        <v>30.04</v>
      </c>
      <c r="M1678" s="1">
        <f>All_Data[[#This Row],[EUR Sales Amount]]-All_Data[[#This Row],[EUR Cost Amount]]</f>
        <v>29.96</v>
      </c>
      <c r="N1678">
        <f>IF(All_Data[[#This Row],[Order Line Quantity]]&lt;0,1,0)</f>
        <v>0</v>
      </c>
      <c r="O1678" s="1" t="str">
        <f>All_Data[[#This Row],[Tier2 Description]]&amp;All_Data[[#This Row],[Order No]]</f>
        <v>WRITING1554310</v>
      </c>
    </row>
    <row r="1679" spans="1:15" x14ac:dyDescent="0.35">
      <c r="A1679">
        <v>202001</v>
      </c>
      <c r="B1679" t="str">
        <f>LEFT(All_Data[[#This Row],[Invoice (Year+Month)]],4)</f>
        <v>2020</v>
      </c>
      <c r="C1679" t="str">
        <f>RIGHT(All_Data[[#This Row],[Invoice (Year+Month)]],2)</f>
        <v>01</v>
      </c>
      <c r="D1679" t="s">
        <v>56</v>
      </c>
      <c r="E1679">
        <v>3014830</v>
      </c>
      <c r="F1679" t="s">
        <v>17</v>
      </c>
      <c r="G1679" t="s">
        <v>22</v>
      </c>
      <c r="H1679" t="s">
        <v>23</v>
      </c>
      <c r="I1679">
        <v>1553525</v>
      </c>
      <c r="J1679">
        <v>8</v>
      </c>
      <c r="K1679" s="1">
        <v>8</v>
      </c>
      <c r="L1679" s="1">
        <v>47.52</v>
      </c>
      <c r="M1679" s="1">
        <f>All_Data[[#This Row],[EUR Sales Amount]]-All_Data[[#This Row],[EUR Cost Amount]]</f>
        <v>-39.520000000000003</v>
      </c>
      <c r="N1679">
        <f>IF(All_Data[[#This Row],[Order Line Quantity]]&lt;0,1,0)</f>
        <v>0</v>
      </c>
      <c r="O1679" s="1" t="str">
        <f>All_Data[[#This Row],[Tier2 Description]]&amp;All_Data[[#This Row],[Order No]]</f>
        <v>CATALOGUES1553525</v>
      </c>
    </row>
    <row r="1680" spans="1:15" x14ac:dyDescent="0.35">
      <c r="A1680">
        <v>202001</v>
      </c>
      <c r="B1680" t="str">
        <f>LEFT(All_Data[[#This Row],[Invoice (Year+Month)]],4)</f>
        <v>2020</v>
      </c>
      <c r="C1680" t="str">
        <f>RIGHT(All_Data[[#This Row],[Invoice (Year+Month)]],2)</f>
        <v>01</v>
      </c>
      <c r="D1680" t="s">
        <v>56</v>
      </c>
      <c r="E1680">
        <v>3014830</v>
      </c>
      <c r="F1680" t="s">
        <v>17</v>
      </c>
      <c r="G1680" t="s">
        <v>22</v>
      </c>
      <c r="H1680" t="s">
        <v>23</v>
      </c>
      <c r="I1680">
        <v>1553909</v>
      </c>
      <c r="J1680">
        <v>8</v>
      </c>
      <c r="K1680" s="1">
        <v>8</v>
      </c>
      <c r="L1680" s="1">
        <v>33.479999999999997</v>
      </c>
      <c r="M1680" s="1">
        <f>All_Data[[#This Row],[EUR Sales Amount]]-All_Data[[#This Row],[EUR Cost Amount]]</f>
        <v>-25.479999999999997</v>
      </c>
      <c r="N1680">
        <f>IF(All_Data[[#This Row],[Order Line Quantity]]&lt;0,1,0)</f>
        <v>0</v>
      </c>
      <c r="O1680" s="1" t="str">
        <f>All_Data[[#This Row],[Tier2 Description]]&amp;All_Data[[#This Row],[Order No]]</f>
        <v>CATALOGUES1553909</v>
      </c>
    </row>
    <row r="1681" spans="1:15" x14ac:dyDescent="0.35">
      <c r="A1681">
        <v>202001</v>
      </c>
      <c r="B1681" t="str">
        <f>LEFT(All_Data[[#This Row],[Invoice (Year+Month)]],4)</f>
        <v>2020</v>
      </c>
      <c r="C1681" t="str">
        <f>RIGHT(All_Data[[#This Row],[Invoice (Year+Month)]],2)</f>
        <v>01</v>
      </c>
      <c r="D1681" t="s">
        <v>56</v>
      </c>
      <c r="E1681">
        <v>3014830</v>
      </c>
      <c r="F1681" t="s">
        <v>17</v>
      </c>
      <c r="G1681" t="s">
        <v>22</v>
      </c>
      <c r="H1681" t="s">
        <v>23</v>
      </c>
      <c r="I1681">
        <v>1554675</v>
      </c>
      <c r="J1681">
        <v>-8</v>
      </c>
      <c r="K1681" s="1">
        <v>-8</v>
      </c>
      <c r="L1681" s="1">
        <v>-47.52</v>
      </c>
      <c r="M1681" s="1">
        <f>All_Data[[#This Row],[EUR Sales Amount]]-All_Data[[#This Row],[EUR Cost Amount]]</f>
        <v>39.520000000000003</v>
      </c>
      <c r="N1681">
        <f>IF(All_Data[[#This Row],[Order Line Quantity]]&lt;0,1,0)</f>
        <v>1</v>
      </c>
      <c r="O1681" s="1" t="str">
        <f>All_Data[[#This Row],[Tier2 Description]]&amp;All_Data[[#This Row],[Order No]]</f>
        <v>CATALOGUES1554675</v>
      </c>
    </row>
    <row r="1682" spans="1:15" x14ac:dyDescent="0.35">
      <c r="A1682">
        <v>202001</v>
      </c>
      <c r="B1682" t="str">
        <f>LEFT(All_Data[[#This Row],[Invoice (Year+Month)]],4)</f>
        <v>2020</v>
      </c>
      <c r="C1682" t="str">
        <f>RIGHT(All_Data[[#This Row],[Invoice (Year+Month)]],2)</f>
        <v>01</v>
      </c>
      <c r="D1682" t="s">
        <v>56</v>
      </c>
      <c r="E1682">
        <v>3014830</v>
      </c>
      <c r="F1682" t="s">
        <v>17</v>
      </c>
      <c r="G1682" t="s">
        <v>22</v>
      </c>
      <c r="H1682" t="s">
        <v>35</v>
      </c>
      <c r="I1682">
        <v>1552440</v>
      </c>
      <c r="J1682">
        <v>102</v>
      </c>
      <c r="K1682" s="1">
        <v>69</v>
      </c>
      <c r="L1682" s="1">
        <v>18.88</v>
      </c>
      <c r="M1682" s="1">
        <f>All_Data[[#This Row],[EUR Sales Amount]]-All_Data[[#This Row],[EUR Cost Amount]]</f>
        <v>50.120000000000005</v>
      </c>
      <c r="N1682">
        <f>IF(All_Data[[#This Row],[Order Line Quantity]]&lt;0,1,0)</f>
        <v>0</v>
      </c>
      <c r="O1682" s="1" t="str">
        <f>All_Data[[#This Row],[Tier2 Description]]&amp;All_Data[[#This Row],[Order No]]</f>
        <v>DECORATION CHARGES1552440</v>
      </c>
    </row>
    <row r="1683" spans="1:15" x14ac:dyDescent="0.35">
      <c r="A1683">
        <v>202001</v>
      </c>
      <c r="B1683" t="str">
        <f>LEFT(All_Data[[#This Row],[Invoice (Year+Month)]],4)</f>
        <v>2020</v>
      </c>
      <c r="C1683" t="str">
        <f>RIGHT(All_Data[[#This Row],[Invoice (Year+Month)]],2)</f>
        <v>01</v>
      </c>
      <c r="D1683" t="s">
        <v>56</v>
      </c>
      <c r="E1683">
        <v>3014830</v>
      </c>
      <c r="F1683" t="s">
        <v>17</v>
      </c>
      <c r="G1683" t="s">
        <v>57</v>
      </c>
      <c r="H1683" t="s">
        <v>58</v>
      </c>
      <c r="I1683">
        <v>1552645</v>
      </c>
      <c r="J1683">
        <v>10</v>
      </c>
      <c r="K1683" s="1">
        <v>171.7</v>
      </c>
      <c r="L1683" s="1">
        <v>73.94</v>
      </c>
      <c r="M1683" s="1">
        <f>All_Data[[#This Row],[EUR Sales Amount]]-All_Data[[#This Row],[EUR Cost Amount]]</f>
        <v>97.759999999999991</v>
      </c>
      <c r="N1683">
        <f>IF(All_Data[[#This Row],[Order Line Quantity]]&lt;0,1,0)</f>
        <v>0</v>
      </c>
      <c r="O1683" s="1" t="str">
        <f>All_Data[[#This Row],[Tier2 Description]]&amp;All_Data[[#This Row],[Order No]]</f>
        <v>SHIRTS1552645</v>
      </c>
    </row>
    <row r="1684" spans="1:15" x14ac:dyDescent="0.35">
      <c r="A1684">
        <v>202001</v>
      </c>
      <c r="B1684" t="str">
        <f>LEFT(All_Data[[#This Row],[Invoice (Year+Month)]],4)</f>
        <v>2020</v>
      </c>
      <c r="C1684" t="str">
        <f>RIGHT(All_Data[[#This Row],[Invoice (Year+Month)]],2)</f>
        <v>01</v>
      </c>
      <c r="D1684" t="s">
        <v>56</v>
      </c>
      <c r="E1684">
        <v>3014830</v>
      </c>
      <c r="F1684" t="s">
        <v>17</v>
      </c>
      <c r="G1684" t="s">
        <v>57</v>
      </c>
      <c r="H1684" t="s">
        <v>58</v>
      </c>
      <c r="I1684">
        <v>1554327</v>
      </c>
      <c r="J1684">
        <v>-10</v>
      </c>
      <c r="K1684" s="1">
        <v>-171.7</v>
      </c>
      <c r="L1684" s="1">
        <v>-74.84</v>
      </c>
      <c r="M1684" s="1">
        <f>All_Data[[#This Row],[EUR Sales Amount]]-All_Data[[#This Row],[EUR Cost Amount]]</f>
        <v>-96.859999999999985</v>
      </c>
      <c r="N1684">
        <f>IF(All_Data[[#This Row],[Order Line Quantity]]&lt;0,1,0)</f>
        <v>1</v>
      </c>
      <c r="O1684" s="1" t="str">
        <f>All_Data[[#This Row],[Tier2 Description]]&amp;All_Data[[#This Row],[Order No]]</f>
        <v>SHIRTS1554327</v>
      </c>
    </row>
    <row r="1685" spans="1:15" x14ac:dyDescent="0.35">
      <c r="A1685">
        <v>202001</v>
      </c>
      <c r="B1685" t="str">
        <f>LEFT(All_Data[[#This Row],[Invoice (Year+Month)]],4)</f>
        <v>2020</v>
      </c>
      <c r="C1685" t="str">
        <f>RIGHT(All_Data[[#This Row],[Invoice (Year+Month)]],2)</f>
        <v>01</v>
      </c>
      <c r="D1685" t="s">
        <v>56</v>
      </c>
      <c r="E1685">
        <v>3014845</v>
      </c>
      <c r="F1685" t="s">
        <v>17</v>
      </c>
      <c r="G1685" t="s">
        <v>13</v>
      </c>
      <c r="H1685" t="s">
        <v>16</v>
      </c>
      <c r="I1685">
        <v>1552831</v>
      </c>
      <c r="J1685">
        <v>28</v>
      </c>
      <c r="K1685" s="1">
        <v>230.44</v>
      </c>
      <c r="L1685" s="1">
        <v>147.38</v>
      </c>
      <c r="M1685" s="1">
        <f>All_Data[[#This Row],[EUR Sales Amount]]-All_Data[[#This Row],[EUR Cost Amount]]</f>
        <v>83.06</v>
      </c>
      <c r="N1685">
        <f>IF(All_Data[[#This Row],[Order Line Quantity]]&lt;0,1,0)</f>
        <v>0</v>
      </c>
      <c r="O1685" s="1" t="str">
        <f>All_Data[[#This Row],[Tier2 Description]]&amp;All_Data[[#This Row],[Order No]]</f>
        <v>WRITING1552831</v>
      </c>
    </row>
    <row r="1686" spans="1:15" x14ac:dyDescent="0.35">
      <c r="A1686">
        <v>202001</v>
      </c>
      <c r="B1686" t="str">
        <f>LEFT(All_Data[[#This Row],[Invoice (Year+Month)]],4)</f>
        <v>2020</v>
      </c>
      <c r="C1686" t="str">
        <f>RIGHT(All_Data[[#This Row],[Invoice (Year+Month)]],2)</f>
        <v>01</v>
      </c>
      <c r="D1686" t="s">
        <v>56</v>
      </c>
      <c r="E1686">
        <v>3014861</v>
      </c>
      <c r="F1686" t="s">
        <v>10</v>
      </c>
      <c r="G1686" t="s">
        <v>11</v>
      </c>
      <c r="H1686" t="s">
        <v>38</v>
      </c>
      <c r="I1686">
        <v>1553671</v>
      </c>
      <c r="J1686">
        <v>4</v>
      </c>
      <c r="K1686" s="1">
        <v>186</v>
      </c>
      <c r="L1686" s="1">
        <v>59.52</v>
      </c>
      <c r="M1686" s="1">
        <f>All_Data[[#This Row],[EUR Sales Amount]]-All_Data[[#This Row],[EUR Cost Amount]]</f>
        <v>126.47999999999999</v>
      </c>
      <c r="N1686">
        <f>IF(All_Data[[#This Row],[Order Line Quantity]]&lt;0,1,0)</f>
        <v>0</v>
      </c>
      <c r="O1686" s="1" t="str">
        <f>All_Data[[#This Row],[Tier2 Description]]&amp;All_Data[[#This Row],[Order No]]</f>
        <v>BACKPACKS1553671</v>
      </c>
    </row>
    <row r="1687" spans="1:15" x14ac:dyDescent="0.35">
      <c r="A1687">
        <v>202001</v>
      </c>
      <c r="B1687" t="str">
        <f>LEFT(All_Data[[#This Row],[Invoice (Year+Month)]],4)</f>
        <v>2020</v>
      </c>
      <c r="C1687" t="str">
        <f>RIGHT(All_Data[[#This Row],[Invoice (Year+Month)]],2)</f>
        <v>01</v>
      </c>
      <c r="D1687" t="s">
        <v>56</v>
      </c>
      <c r="E1687">
        <v>3014861</v>
      </c>
      <c r="F1687" t="s">
        <v>10</v>
      </c>
      <c r="G1687" t="s">
        <v>11</v>
      </c>
      <c r="H1687" t="s">
        <v>38</v>
      </c>
      <c r="I1687">
        <v>1554380</v>
      </c>
      <c r="J1687">
        <v>16</v>
      </c>
      <c r="K1687" s="1">
        <v>806.56</v>
      </c>
      <c r="L1687" s="1">
        <v>286.16000000000003</v>
      </c>
      <c r="M1687" s="1">
        <f>All_Data[[#This Row],[EUR Sales Amount]]-All_Data[[#This Row],[EUR Cost Amount]]</f>
        <v>520.39999999999986</v>
      </c>
      <c r="N1687">
        <f>IF(All_Data[[#This Row],[Order Line Quantity]]&lt;0,1,0)</f>
        <v>0</v>
      </c>
      <c r="O1687" s="1" t="str">
        <f>All_Data[[#This Row],[Tier2 Description]]&amp;All_Data[[#This Row],[Order No]]</f>
        <v>BACKPACKS1554380</v>
      </c>
    </row>
    <row r="1688" spans="1:15" x14ac:dyDescent="0.35">
      <c r="A1688">
        <v>202001</v>
      </c>
      <c r="B1688" t="str">
        <f>LEFT(All_Data[[#This Row],[Invoice (Year+Month)]],4)</f>
        <v>2020</v>
      </c>
      <c r="C1688" t="str">
        <f>RIGHT(All_Data[[#This Row],[Invoice (Year+Month)]],2)</f>
        <v>01</v>
      </c>
      <c r="D1688" t="s">
        <v>56</v>
      </c>
      <c r="E1688">
        <v>3014861</v>
      </c>
      <c r="F1688" t="s">
        <v>10</v>
      </c>
      <c r="G1688" t="s">
        <v>11</v>
      </c>
      <c r="H1688" t="s">
        <v>38</v>
      </c>
      <c r="I1688">
        <v>1555067</v>
      </c>
      <c r="J1688">
        <v>4</v>
      </c>
      <c r="K1688" s="1">
        <v>201.64</v>
      </c>
      <c r="L1688" s="1">
        <v>71.540000000000006</v>
      </c>
      <c r="M1688" s="1">
        <f>All_Data[[#This Row],[EUR Sales Amount]]-All_Data[[#This Row],[EUR Cost Amount]]</f>
        <v>130.09999999999997</v>
      </c>
      <c r="N1688">
        <f>IF(All_Data[[#This Row],[Order Line Quantity]]&lt;0,1,0)</f>
        <v>0</v>
      </c>
      <c r="O1688" s="1" t="str">
        <f>All_Data[[#This Row],[Tier2 Description]]&amp;All_Data[[#This Row],[Order No]]</f>
        <v>BACKPACKS1555067</v>
      </c>
    </row>
    <row r="1689" spans="1:15" x14ac:dyDescent="0.35">
      <c r="A1689">
        <v>202001</v>
      </c>
      <c r="B1689" t="str">
        <f>LEFT(All_Data[[#This Row],[Invoice (Year+Month)]],4)</f>
        <v>2020</v>
      </c>
      <c r="C1689" t="str">
        <f>RIGHT(All_Data[[#This Row],[Invoice (Year+Month)]],2)</f>
        <v>01</v>
      </c>
      <c r="D1689" t="s">
        <v>56</v>
      </c>
      <c r="E1689">
        <v>3014861</v>
      </c>
      <c r="F1689" t="s">
        <v>10</v>
      </c>
      <c r="G1689" t="s">
        <v>11</v>
      </c>
      <c r="H1689" t="s">
        <v>12</v>
      </c>
      <c r="I1689">
        <v>1553396</v>
      </c>
      <c r="J1689">
        <v>4</v>
      </c>
      <c r="K1689" s="1">
        <v>356.88</v>
      </c>
      <c r="L1689" s="1">
        <v>81.36</v>
      </c>
      <c r="M1689" s="1">
        <f>All_Data[[#This Row],[EUR Sales Amount]]-All_Data[[#This Row],[EUR Cost Amount]]</f>
        <v>275.52</v>
      </c>
      <c r="N1689">
        <f>IF(All_Data[[#This Row],[Order Line Quantity]]&lt;0,1,0)</f>
        <v>0</v>
      </c>
      <c r="O1689" s="1" t="str">
        <f>All_Data[[#This Row],[Tier2 Description]]&amp;All_Data[[#This Row],[Order No]]</f>
        <v>BUSINESS CASES1553396</v>
      </c>
    </row>
    <row r="1690" spans="1:15" x14ac:dyDescent="0.35">
      <c r="A1690">
        <v>202001</v>
      </c>
      <c r="B1690" t="str">
        <f>LEFT(All_Data[[#This Row],[Invoice (Year+Month)]],4)</f>
        <v>2020</v>
      </c>
      <c r="C1690" t="str">
        <f>RIGHT(All_Data[[#This Row],[Invoice (Year+Month)]],2)</f>
        <v>01</v>
      </c>
      <c r="D1690" t="s">
        <v>56</v>
      </c>
      <c r="E1690">
        <v>3014861</v>
      </c>
      <c r="F1690" t="s">
        <v>10</v>
      </c>
      <c r="G1690" t="s">
        <v>11</v>
      </c>
      <c r="H1690" t="s">
        <v>12</v>
      </c>
      <c r="I1690">
        <v>1553945</v>
      </c>
      <c r="J1690">
        <v>4</v>
      </c>
      <c r="K1690" s="1">
        <v>65.319999999999993</v>
      </c>
      <c r="L1690" s="1">
        <v>21.88</v>
      </c>
      <c r="M1690" s="1">
        <f>All_Data[[#This Row],[EUR Sales Amount]]-All_Data[[#This Row],[EUR Cost Amount]]</f>
        <v>43.44</v>
      </c>
      <c r="N1690">
        <f>IF(All_Data[[#This Row],[Order Line Quantity]]&lt;0,1,0)</f>
        <v>0</v>
      </c>
      <c r="O1690" s="1" t="str">
        <f>All_Data[[#This Row],[Tier2 Description]]&amp;All_Data[[#This Row],[Order No]]</f>
        <v>BUSINESS CASES1553945</v>
      </c>
    </row>
    <row r="1691" spans="1:15" x14ac:dyDescent="0.35">
      <c r="A1691">
        <v>202001</v>
      </c>
      <c r="B1691" t="str">
        <f>LEFT(All_Data[[#This Row],[Invoice (Year+Month)]],4)</f>
        <v>2020</v>
      </c>
      <c r="C1691" t="str">
        <f>RIGHT(All_Data[[#This Row],[Invoice (Year+Month)]],2)</f>
        <v>01</v>
      </c>
      <c r="D1691" t="s">
        <v>56</v>
      </c>
      <c r="E1691">
        <v>3014861</v>
      </c>
      <c r="F1691" t="s">
        <v>10</v>
      </c>
      <c r="G1691" t="s">
        <v>11</v>
      </c>
      <c r="H1691" t="s">
        <v>46</v>
      </c>
      <c r="I1691">
        <v>1553945</v>
      </c>
      <c r="J1691">
        <v>4</v>
      </c>
      <c r="K1691" s="1">
        <v>157.44</v>
      </c>
      <c r="L1691" s="1">
        <v>38.94</v>
      </c>
      <c r="M1691" s="1">
        <f>All_Data[[#This Row],[EUR Sales Amount]]-All_Data[[#This Row],[EUR Cost Amount]]</f>
        <v>118.5</v>
      </c>
      <c r="N1691">
        <f>IF(All_Data[[#This Row],[Order Line Quantity]]&lt;0,1,0)</f>
        <v>0</v>
      </c>
      <c r="O1691" s="1" t="str">
        <f>All_Data[[#This Row],[Tier2 Description]]&amp;All_Data[[#This Row],[Order No]]</f>
        <v>DUFFELS1553945</v>
      </c>
    </row>
    <row r="1692" spans="1:15" x14ac:dyDescent="0.35">
      <c r="A1692">
        <v>202001</v>
      </c>
      <c r="B1692" t="str">
        <f>LEFT(All_Data[[#This Row],[Invoice (Year+Month)]],4)</f>
        <v>2020</v>
      </c>
      <c r="C1692" t="str">
        <f>RIGHT(All_Data[[#This Row],[Invoice (Year+Month)]],2)</f>
        <v>01</v>
      </c>
      <c r="D1692" t="s">
        <v>56</v>
      </c>
      <c r="E1692">
        <v>3014870</v>
      </c>
      <c r="F1692" t="s">
        <v>17</v>
      </c>
      <c r="G1692" t="s">
        <v>32</v>
      </c>
      <c r="H1692" t="s">
        <v>33</v>
      </c>
      <c r="I1692">
        <v>1551995</v>
      </c>
      <c r="J1692">
        <v>122</v>
      </c>
      <c r="K1692" s="1">
        <v>741.76</v>
      </c>
      <c r="L1692" s="1">
        <v>295.83999999999997</v>
      </c>
      <c r="M1692" s="1">
        <f>All_Data[[#This Row],[EUR Sales Amount]]-All_Data[[#This Row],[EUR Cost Amount]]</f>
        <v>445.92</v>
      </c>
      <c r="N1692">
        <f>IF(All_Data[[#This Row],[Order Line Quantity]]&lt;0,1,0)</f>
        <v>0</v>
      </c>
      <c r="O1692" s="1" t="str">
        <f>All_Data[[#This Row],[Tier2 Description]]&amp;All_Data[[#This Row],[Order No]]</f>
        <v>SPORT BOTTLES1551995</v>
      </c>
    </row>
    <row r="1693" spans="1:15" x14ac:dyDescent="0.35">
      <c r="A1693">
        <v>202001</v>
      </c>
      <c r="B1693" t="str">
        <f>LEFT(All_Data[[#This Row],[Invoice (Year+Month)]],4)</f>
        <v>2020</v>
      </c>
      <c r="C1693" t="str">
        <f>RIGHT(All_Data[[#This Row],[Invoice (Year+Month)]],2)</f>
        <v>01</v>
      </c>
      <c r="D1693" t="s">
        <v>56</v>
      </c>
      <c r="E1693">
        <v>3014870</v>
      </c>
      <c r="F1693" t="s">
        <v>17</v>
      </c>
      <c r="G1693" t="s">
        <v>13</v>
      </c>
      <c r="H1693" t="s">
        <v>34</v>
      </c>
      <c r="I1693">
        <v>1552783</v>
      </c>
      <c r="J1693">
        <v>800</v>
      </c>
      <c r="K1693" s="1">
        <v>800</v>
      </c>
      <c r="L1693" s="1">
        <v>361.84</v>
      </c>
      <c r="M1693" s="1">
        <f>All_Data[[#This Row],[EUR Sales Amount]]-All_Data[[#This Row],[EUR Cost Amount]]</f>
        <v>438.16</v>
      </c>
      <c r="N1693">
        <f>IF(All_Data[[#This Row],[Order Line Quantity]]&lt;0,1,0)</f>
        <v>0</v>
      </c>
      <c r="O1693" s="1" t="str">
        <f>All_Data[[#This Row],[Tier2 Description]]&amp;All_Data[[#This Row],[Order No]]</f>
        <v>STATIONERY1552783</v>
      </c>
    </row>
    <row r="1694" spans="1:15" x14ac:dyDescent="0.35">
      <c r="A1694">
        <v>202001</v>
      </c>
      <c r="B1694" t="str">
        <f>LEFT(All_Data[[#This Row],[Invoice (Year+Month)]],4)</f>
        <v>2020</v>
      </c>
      <c r="C1694" t="str">
        <f>RIGHT(All_Data[[#This Row],[Invoice (Year+Month)]],2)</f>
        <v>01</v>
      </c>
      <c r="D1694" t="s">
        <v>56</v>
      </c>
      <c r="E1694">
        <v>3014870</v>
      </c>
      <c r="F1694" t="s">
        <v>17</v>
      </c>
      <c r="G1694" t="s">
        <v>13</v>
      </c>
      <c r="H1694" t="s">
        <v>34</v>
      </c>
      <c r="I1694">
        <v>1553643</v>
      </c>
      <c r="J1694">
        <v>1200</v>
      </c>
      <c r="K1694" s="1">
        <v>1140</v>
      </c>
      <c r="L1694" s="1">
        <v>571.84</v>
      </c>
      <c r="M1694" s="1">
        <f>All_Data[[#This Row],[EUR Sales Amount]]-All_Data[[#This Row],[EUR Cost Amount]]</f>
        <v>568.16</v>
      </c>
      <c r="N1694">
        <f>IF(All_Data[[#This Row],[Order Line Quantity]]&lt;0,1,0)</f>
        <v>0</v>
      </c>
      <c r="O1694" s="1" t="str">
        <f>All_Data[[#This Row],[Tier2 Description]]&amp;All_Data[[#This Row],[Order No]]</f>
        <v>STATIONERY1553643</v>
      </c>
    </row>
    <row r="1695" spans="1:15" x14ac:dyDescent="0.35">
      <c r="A1695">
        <v>202001</v>
      </c>
      <c r="B1695" t="str">
        <f>LEFT(All_Data[[#This Row],[Invoice (Year+Month)]],4)</f>
        <v>2020</v>
      </c>
      <c r="C1695" t="str">
        <f>RIGHT(All_Data[[#This Row],[Invoice (Year+Month)]],2)</f>
        <v>01</v>
      </c>
      <c r="D1695" t="s">
        <v>56</v>
      </c>
      <c r="E1695">
        <v>3014870</v>
      </c>
      <c r="F1695" t="s">
        <v>17</v>
      </c>
      <c r="G1695" t="s">
        <v>13</v>
      </c>
      <c r="H1695" t="s">
        <v>34</v>
      </c>
      <c r="I1695">
        <v>1554053</v>
      </c>
      <c r="J1695">
        <v>4</v>
      </c>
      <c r="K1695" s="1">
        <v>9.86</v>
      </c>
      <c r="L1695" s="1">
        <v>3.7</v>
      </c>
      <c r="M1695" s="1">
        <f>All_Data[[#This Row],[EUR Sales Amount]]-All_Data[[#This Row],[EUR Cost Amount]]</f>
        <v>6.1599999999999993</v>
      </c>
      <c r="N1695">
        <f>IF(All_Data[[#This Row],[Order Line Quantity]]&lt;0,1,0)</f>
        <v>0</v>
      </c>
      <c r="O1695" s="1" t="str">
        <f>All_Data[[#This Row],[Tier2 Description]]&amp;All_Data[[#This Row],[Order No]]</f>
        <v>STATIONERY1554053</v>
      </c>
    </row>
    <row r="1696" spans="1:15" x14ac:dyDescent="0.35">
      <c r="A1696">
        <v>202001</v>
      </c>
      <c r="B1696" t="str">
        <f>LEFT(All_Data[[#This Row],[Invoice (Year+Month)]],4)</f>
        <v>2020</v>
      </c>
      <c r="C1696" t="str">
        <f>RIGHT(All_Data[[#This Row],[Invoice (Year+Month)]],2)</f>
        <v>01</v>
      </c>
      <c r="D1696" t="s">
        <v>56</v>
      </c>
      <c r="E1696">
        <v>3014870</v>
      </c>
      <c r="F1696" t="s">
        <v>17</v>
      </c>
      <c r="G1696" t="s">
        <v>26</v>
      </c>
      <c r="H1696" t="s">
        <v>28</v>
      </c>
      <c r="I1696">
        <v>1552744</v>
      </c>
      <c r="J1696">
        <v>30</v>
      </c>
      <c r="K1696" s="1">
        <v>192</v>
      </c>
      <c r="L1696" s="1">
        <v>66.48</v>
      </c>
      <c r="M1696" s="1">
        <f>All_Data[[#This Row],[EUR Sales Amount]]-All_Data[[#This Row],[EUR Cost Amount]]</f>
        <v>125.52</v>
      </c>
      <c r="N1696">
        <f>IF(All_Data[[#This Row],[Order Line Quantity]]&lt;0,1,0)</f>
        <v>0</v>
      </c>
      <c r="O1696" s="1" t="str">
        <f>All_Data[[#This Row],[Tier2 Description]]&amp;All_Data[[#This Row],[Order No]]</f>
        <v>HOUSEWARES1552744</v>
      </c>
    </row>
    <row r="1697" spans="1:15" x14ac:dyDescent="0.35">
      <c r="A1697">
        <v>202001</v>
      </c>
      <c r="B1697" t="str">
        <f>LEFT(All_Data[[#This Row],[Invoice (Year+Month)]],4)</f>
        <v>2020</v>
      </c>
      <c r="C1697" t="str">
        <f>RIGHT(All_Data[[#This Row],[Invoice (Year+Month)]],2)</f>
        <v>01</v>
      </c>
      <c r="D1697" t="s">
        <v>56</v>
      </c>
      <c r="E1697">
        <v>3014870</v>
      </c>
      <c r="F1697" t="s">
        <v>17</v>
      </c>
      <c r="G1697" t="s">
        <v>26</v>
      </c>
      <c r="H1697" t="s">
        <v>28</v>
      </c>
      <c r="I1697">
        <v>1553605</v>
      </c>
      <c r="J1697">
        <v>2</v>
      </c>
      <c r="K1697" s="1">
        <v>12.8</v>
      </c>
      <c r="L1697" s="1">
        <v>4.4400000000000004</v>
      </c>
      <c r="M1697" s="1">
        <f>All_Data[[#This Row],[EUR Sales Amount]]-All_Data[[#This Row],[EUR Cost Amount]]</f>
        <v>8.36</v>
      </c>
      <c r="N1697">
        <f>IF(All_Data[[#This Row],[Order Line Quantity]]&lt;0,1,0)</f>
        <v>0</v>
      </c>
      <c r="O1697" s="1" t="str">
        <f>All_Data[[#This Row],[Tier2 Description]]&amp;All_Data[[#This Row],[Order No]]</f>
        <v>HOUSEWARES1553605</v>
      </c>
    </row>
    <row r="1698" spans="1:15" x14ac:dyDescent="0.35">
      <c r="A1698">
        <v>202001</v>
      </c>
      <c r="B1698" t="str">
        <f>LEFT(All_Data[[#This Row],[Invoice (Year+Month)]],4)</f>
        <v>2020</v>
      </c>
      <c r="C1698" t="str">
        <f>RIGHT(All_Data[[#This Row],[Invoice (Year+Month)]],2)</f>
        <v>01</v>
      </c>
      <c r="D1698" t="s">
        <v>56</v>
      </c>
      <c r="E1698">
        <v>3014870</v>
      </c>
      <c r="F1698" t="s">
        <v>17</v>
      </c>
      <c r="G1698" t="s">
        <v>26</v>
      </c>
      <c r="H1698" t="s">
        <v>28</v>
      </c>
      <c r="I1698">
        <v>1553684</v>
      </c>
      <c r="J1698">
        <v>30</v>
      </c>
      <c r="K1698" s="1">
        <v>192</v>
      </c>
      <c r="L1698" s="1">
        <v>66.48</v>
      </c>
      <c r="M1698" s="1">
        <f>All_Data[[#This Row],[EUR Sales Amount]]-All_Data[[#This Row],[EUR Cost Amount]]</f>
        <v>125.52</v>
      </c>
      <c r="N1698">
        <f>IF(All_Data[[#This Row],[Order Line Quantity]]&lt;0,1,0)</f>
        <v>0</v>
      </c>
      <c r="O1698" s="1" t="str">
        <f>All_Data[[#This Row],[Tier2 Description]]&amp;All_Data[[#This Row],[Order No]]</f>
        <v>HOUSEWARES1553684</v>
      </c>
    </row>
    <row r="1699" spans="1:15" x14ac:dyDescent="0.35">
      <c r="A1699">
        <v>202001</v>
      </c>
      <c r="B1699" t="str">
        <f>LEFT(All_Data[[#This Row],[Invoice (Year+Month)]],4)</f>
        <v>2020</v>
      </c>
      <c r="C1699" t="str">
        <f>RIGHT(All_Data[[#This Row],[Invoice (Year+Month)]],2)</f>
        <v>01</v>
      </c>
      <c r="D1699" t="s">
        <v>56</v>
      </c>
      <c r="E1699">
        <v>3014870</v>
      </c>
      <c r="F1699" t="s">
        <v>17</v>
      </c>
      <c r="G1699" t="s">
        <v>22</v>
      </c>
      <c r="H1699" t="s">
        <v>35</v>
      </c>
      <c r="I1699">
        <v>1551995</v>
      </c>
      <c r="J1699">
        <v>124</v>
      </c>
      <c r="K1699" s="1">
        <v>107.1</v>
      </c>
      <c r="L1699" s="1">
        <v>22.4</v>
      </c>
      <c r="M1699" s="1">
        <f>All_Data[[#This Row],[EUR Sales Amount]]-All_Data[[#This Row],[EUR Cost Amount]]</f>
        <v>84.699999999999989</v>
      </c>
      <c r="N1699">
        <f>IF(All_Data[[#This Row],[Order Line Quantity]]&lt;0,1,0)</f>
        <v>0</v>
      </c>
      <c r="O1699" s="1" t="str">
        <f>All_Data[[#This Row],[Tier2 Description]]&amp;All_Data[[#This Row],[Order No]]</f>
        <v>DECORATION CHARGES1551995</v>
      </c>
    </row>
    <row r="1700" spans="1:15" x14ac:dyDescent="0.35">
      <c r="A1700">
        <v>202001</v>
      </c>
      <c r="B1700" t="str">
        <f>LEFT(All_Data[[#This Row],[Invoice (Year+Month)]],4)</f>
        <v>2020</v>
      </c>
      <c r="C1700" t="str">
        <f>RIGHT(All_Data[[#This Row],[Invoice (Year+Month)]],2)</f>
        <v>01</v>
      </c>
      <c r="D1700" t="s">
        <v>56</v>
      </c>
      <c r="E1700">
        <v>3014870</v>
      </c>
      <c r="F1700" t="s">
        <v>17</v>
      </c>
      <c r="G1700" t="s">
        <v>22</v>
      </c>
      <c r="H1700" t="s">
        <v>35</v>
      </c>
      <c r="I1700">
        <v>1552744</v>
      </c>
      <c r="J1700">
        <v>34</v>
      </c>
      <c r="K1700" s="1">
        <v>80.2</v>
      </c>
      <c r="L1700" s="1">
        <v>33.18</v>
      </c>
      <c r="M1700" s="1">
        <f>All_Data[[#This Row],[EUR Sales Amount]]-All_Data[[#This Row],[EUR Cost Amount]]</f>
        <v>47.02</v>
      </c>
      <c r="N1700">
        <f>IF(All_Data[[#This Row],[Order Line Quantity]]&lt;0,1,0)</f>
        <v>0</v>
      </c>
      <c r="O1700" s="1" t="str">
        <f>All_Data[[#This Row],[Tier2 Description]]&amp;All_Data[[#This Row],[Order No]]</f>
        <v>DECORATION CHARGES1552744</v>
      </c>
    </row>
    <row r="1701" spans="1:15" x14ac:dyDescent="0.35">
      <c r="A1701">
        <v>202001</v>
      </c>
      <c r="B1701" t="str">
        <f>LEFT(All_Data[[#This Row],[Invoice (Year+Month)]],4)</f>
        <v>2020</v>
      </c>
      <c r="C1701" t="str">
        <f>RIGHT(All_Data[[#This Row],[Invoice (Year+Month)]],2)</f>
        <v>01</v>
      </c>
      <c r="D1701" t="s">
        <v>56</v>
      </c>
      <c r="E1701">
        <v>3014870</v>
      </c>
      <c r="F1701" t="s">
        <v>17</v>
      </c>
      <c r="G1701" t="s">
        <v>22</v>
      </c>
      <c r="H1701" t="s">
        <v>35</v>
      </c>
      <c r="I1701">
        <v>1552783</v>
      </c>
      <c r="J1701">
        <v>802</v>
      </c>
      <c r="K1701" s="1">
        <v>280</v>
      </c>
      <c r="L1701" s="1">
        <v>29.18</v>
      </c>
      <c r="M1701" s="1">
        <f>All_Data[[#This Row],[EUR Sales Amount]]-All_Data[[#This Row],[EUR Cost Amount]]</f>
        <v>250.82</v>
      </c>
      <c r="N1701">
        <f>IF(All_Data[[#This Row],[Order Line Quantity]]&lt;0,1,0)</f>
        <v>0</v>
      </c>
      <c r="O1701" s="1" t="str">
        <f>All_Data[[#This Row],[Tier2 Description]]&amp;All_Data[[#This Row],[Order No]]</f>
        <v>DECORATION CHARGES1552783</v>
      </c>
    </row>
    <row r="1702" spans="1:15" x14ac:dyDescent="0.35">
      <c r="A1702">
        <v>202001</v>
      </c>
      <c r="B1702" t="str">
        <f>LEFT(All_Data[[#This Row],[Invoice (Year+Month)]],4)</f>
        <v>2020</v>
      </c>
      <c r="C1702" t="str">
        <f>RIGHT(All_Data[[#This Row],[Invoice (Year+Month)]],2)</f>
        <v>01</v>
      </c>
      <c r="D1702" t="s">
        <v>56</v>
      </c>
      <c r="E1702">
        <v>3014870</v>
      </c>
      <c r="F1702" t="s">
        <v>17</v>
      </c>
      <c r="G1702" t="s">
        <v>22</v>
      </c>
      <c r="H1702" t="s">
        <v>35</v>
      </c>
      <c r="I1702">
        <v>1553643</v>
      </c>
      <c r="J1702">
        <v>1202</v>
      </c>
      <c r="K1702" s="1">
        <v>364</v>
      </c>
      <c r="L1702" s="1">
        <v>33.18</v>
      </c>
      <c r="M1702" s="1">
        <f>All_Data[[#This Row],[EUR Sales Amount]]-All_Data[[#This Row],[EUR Cost Amount]]</f>
        <v>330.82</v>
      </c>
      <c r="N1702">
        <f>IF(All_Data[[#This Row],[Order Line Quantity]]&lt;0,1,0)</f>
        <v>0</v>
      </c>
      <c r="O1702" s="1" t="str">
        <f>All_Data[[#This Row],[Tier2 Description]]&amp;All_Data[[#This Row],[Order No]]</f>
        <v>DECORATION CHARGES1553643</v>
      </c>
    </row>
    <row r="1703" spans="1:15" x14ac:dyDescent="0.35">
      <c r="A1703">
        <v>202001</v>
      </c>
      <c r="B1703" t="str">
        <f>LEFT(All_Data[[#This Row],[Invoice (Year+Month)]],4)</f>
        <v>2020</v>
      </c>
      <c r="C1703" t="str">
        <f>RIGHT(All_Data[[#This Row],[Invoice (Year+Month)]],2)</f>
        <v>01</v>
      </c>
      <c r="D1703" t="s">
        <v>56</v>
      </c>
      <c r="E1703">
        <v>3014894</v>
      </c>
      <c r="F1703" t="s">
        <v>10</v>
      </c>
      <c r="G1703" t="s">
        <v>32</v>
      </c>
      <c r="H1703" t="s">
        <v>51</v>
      </c>
      <c r="I1703">
        <v>1552957</v>
      </c>
      <c r="J1703">
        <v>2</v>
      </c>
      <c r="K1703" s="1">
        <v>9.98</v>
      </c>
      <c r="L1703" s="1">
        <v>6.4</v>
      </c>
      <c r="M1703" s="1">
        <f>All_Data[[#This Row],[EUR Sales Amount]]-All_Data[[#This Row],[EUR Cost Amount]]</f>
        <v>3.58</v>
      </c>
      <c r="N1703">
        <f>IF(All_Data[[#This Row],[Order Line Quantity]]&lt;0,1,0)</f>
        <v>0</v>
      </c>
      <c r="O1703" s="1" t="str">
        <f>All_Data[[#This Row],[Tier2 Description]]&amp;All_Data[[#This Row],[Order No]]</f>
        <v>MUGS &amp; TUMBLERS1552957</v>
      </c>
    </row>
    <row r="1704" spans="1:15" x14ac:dyDescent="0.35">
      <c r="A1704">
        <v>202001</v>
      </c>
      <c r="B1704" t="str">
        <f>LEFT(All_Data[[#This Row],[Invoice (Year+Month)]],4)</f>
        <v>2020</v>
      </c>
      <c r="C1704" t="str">
        <f>RIGHT(All_Data[[#This Row],[Invoice (Year+Month)]],2)</f>
        <v>01</v>
      </c>
      <c r="D1704" t="s">
        <v>56</v>
      </c>
      <c r="E1704">
        <v>3014894</v>
      </c>
      <c r="F1704" t="s">
        <v>10</v>
      </c>
      <c r="G1704" t="s">
        <v>32</v>
      </c>
      <c r="H1704" t="s">
        <v>33</v>
      </c>
      <c r="I1704">
        <v>1552957</v>
      </c>
      <c r="J1704">
        <v>4</v>
      </c>
      <c r="K1704" s="1">
        <v>34.68</v>
      </c>
      <c r="L1704" s="1">
        <v>19.48</v>
      </c>
      <c r="M1704" s="1">
        <f>All_Data[[#This Row],[EUR Sales Amount]]-All_Data[[#This Row],[EUR Cost Amount]]</f>
        <v>15.2</v>
      </c>
      <c r="N1704">
        <f>IF(All_Data[[#This Row],[Order Line Quantity]]&lt;0,1,0)</f>
        <v>0</v>
      </c>
      <c r="O1704" s="1" t="str">
        <f>All_Data[[#This Row],[Tier2 Description]]&amp;All_Data[[#This Row],[Order No]]</f>
        <v>SPORT BOTTLES1552957</v>
      </c>
    </row>
    <row r="1705" spans="1:15" x14ac:dyDescent="0.35">
      <c r="A1705">
        <v>202001</v>
      </c>
      <c r="B1705" t="str">
        <f>LEFT(All_Data[[#This Row],[Invoice (Year+Month)]],4)</f>
        <v>2020</v>
      </c>
      <c r="C1705" t="str">
        <f>RIGHT(All_Data[[#This Row],[Invoice (Year+Month)]],2)</f>
        <v>01</v>
      </c>
      <c r="D1705" t="s">
        <v>56</v>
      </c>
      <c r="E1705">
        <v>3014894</v>
      </c>
      <c r="F1705" t="s">
        <v>10</v>
      </c>
      <c r="G1705" t="s">
        <v>13</v>
      </c>
      <c r="H1705" t="s">
        <v>34</v>
      </c>
      <c r="I1705">
        <v>1552957</v>
      </c>
      <c r="J1705">
        <v>60</v>
      </c>
      <c r="K1705" s="1">
        <v>289.8</v>
      </c>
      <c r="L1705" s="1">
        <v>88.86</v>
      </c>
      <c r="M1705" s="1">
        <f>All_Data[[#This Row],[EUR Sales Amount]]-All_Data[[#This Row],[EUR Cost Amount]]</f>
        <v>200.94</v>
      </c>
      <c r="N1705">
        <f>IF(All_Data[[#This Row],[Order Line Quantity]]&lt;0,1,0)</f>
        <v>0</v>
      </c>
      <c r="O1705" s="1" t="str">
        <f>All_Data[[#This Row],[Tier2 Description]]&amp;All_Data[[#This Row],[Order No]]</f>
        <v>STATIONERY1552957</v>
      </c>
    </row>
    <row r="1706" spans="1:15" x14ac:dyDescent="0.35">
      <c r="A1706">
        <v>202001</v>
      </c>
      <c r="B1706" t="str">
        <f>LEFT(All_Data[[#This Row],[Invoice (Year+Month)]],4)</f>
        <v>2020</v>
      </c>
      <c r="C1706" t="str">
        <f>RIGHT(All_Data[[#This Row],[Invoice (Year+Month)]],2)</f>
        <v>01</v>
      </c>
      <c r="D1706" t="s">
        <v>56</v>
      </c>
      <c r="E1706">
        <v>3014894</v>
      </c>
      <c r="F1706" t="s">
        <v>10</v>
      </c>
      <c r="G1706" t="s">
        <v>26</v>
      </c>
      <c r="H1706" t="s">
        <v>28</v>
      </c>
      <c r="I1706">
        <v>1552957</v>
      </c>
      <c r="J1706">
        <v>26</v>
      </c>
      <c r="K1706" s="1">
        <v>82.72</v>
      </c>
      <c r="L1706" s="1">
        <v>31.46</v>
      </c>
      <c r="M1706" s="1">
        <f>All_Data[[#This Row],[EUR Sales Amount]]-All_Data[[#This Row],[EUR Cost Amount]]</f>
        <v>51.26</v>
      </c>
      <c r="N1706">
        <f>IF(All_Data[[#This Row],[Order Line Quantity]]&lt;0,1,0)</f>
        <v>0</v>
      </c>
      <c r="O1706" s="1" t="str">
        <f>All_Data[[#This Row],[Tier2 Description]]&amp;All_Data[[#This Row],[Order No]]</f>
        <v>HOUSEWARES1552957</v>
      </c>
    </row>
    <row r="1707" spans="1:15" x14ac:dyDescent="0.35">
      <c r="A1707">
        <v>202001</v>
      </c>
      <c r="B1707" t="str">
        <f>LEFT(All_Data[[#This Row],[Invoice (Year+Month)]],4)</f>
        <v>2020</v>
      </c>
      <c r="C1707" t="str">
        <f>RIGHT(All_Data[[#This Row],[Invoice (Year+Month)]],2)</f>
        <v>01</v>
      </c>
      <c r="D1707" t="s">
        <v>56</v>
      </c>
      <c r="E1707">
        <v>3014897</v>
      </c>
      <c r="F1707" t="s">
        <v>10</v>
      </c>
      <c r="G1707" t="s">
        <v>13</v>
      </c>
      <c r="H1707" t="s">
        <v>41</v>
      </c>
      <c r="I1707">
        <v>1553199</v>
      </c>
      <c r="J1707">
        <v>200</v>
      </c>
      <c r="K1707" s="1">
        <v>98</v>
      </c>
      <c r="L1707" s="1">
        <v>52.94</v>
      </c>
      <c r="M1707" s="1">
        <f>All_Data[[#This Row],[EUR Sales Amount]]-All_Data[[#This Row],[EUR Cost Amount]]</f>
        <v>45.06</v>
      </c>
      <c r="N1707">
        <f>IF(All_Data[[#This Row],[Order Line Quantity]]&lt;0,1,0)</f>
        <v>0</v>
      </c>
      <c r="O1707" s="1" t="str">
        <f>All_Data[[#This Row],[Tier2 Description]]&amp;All_Data[[#This Row],[Order No]]</f>
        <v>KEYCHAINS1553199</v>
      </c>
    </row>
    <row r="1708" spans="1:15" x14ac:dyDescent="0.35">
      <c r="A1708">
        <v>202001</v>
      </c>
      <c r="B1708" t="str">
        <f>LEFT(All_Data[[#This Row],[Invoice (Year+Month)]],4)</f>
        <v>2020</v>
      </c>
      <c r="C1708" t="str">
        <f>RIGHT(All_Data[[#This Row],[Invoice (Year+Month)]],2)</f>
        <v>01</v>
      </c>
      <c r="D1708" t="s">
        <v>56</v>
      </c>
      <c r="E1708">
        <v>3014897</v>
      </c>
      <c r="F1708" t="s">
        <v>10</v>
      </c>
      <c r="G1708" t="s">
        <v>22</v>
      </c>
      <c r="H1708" t="s">
        <v>35</v>
      </c>
      <c r="I1708">
        <v>1553199</v>
      </c>
      <c r="J1708">
        <v>206</v>
      </c>
      <c r="K1708" s="1">
        <v>222</v>
      </c>
      <c r="L1708" s="1">
        <v>55.64</v>
      </c>
      <c r="M1708" s="1">
        <f>All_Data[[#This Row],[EUR Sales Amount]]-All_Data[[#This Row],[EUR Cost Amount]]</f>
        <v>166.36</v>
      </c>
      <c r="N1708">
        <f>IF(All_Data[[#This Row],[Order Line Quantity]]&lt;0,1,0)</f>
        <v>0</v>
      </c>
      <c r="O1708" s="1" t="str">
        <f>All_Data[[#This Row],[Tier2 Description]]&amp;All_Data[[#This Row],[Order No]]</f>
        <v>DECORATION CHARGES1553199</v>
      </c>
    </row>
    <row r="1709" spans="1:15" x14ac:dyDescent="0.35">
      <c r="A1709">
        <v>202001</v>
      </c>
      <c r="B1709" t="str">
        <f>LEFT(All_Data[[#This Row],[Invoice (Year+Month)]],4)</f>
        <v>2020</v>
      </c>
      <c r="C1709" t="str">
        <f>RIGHT(All_Data[[#This Row],[Invoice (Year+Month)]],2)</f>
        <v>01</v>
      </c>
      <c r="D1709" t="s">
        <v>56</v>
      </c>
      <c r="E1709">
        <v>3014922</v>
      </c>
      <c r="F1709" t="s">
        <v>17</v>
      </c>
      <c r="G1709" t="s">
        <v>11</v>
      </c>
      <c r="H1709" t="s">
        <v>38</v>
      </c>
      <c r="I1709">
        <v>1554525</v>
      </c>
      <c r="J1709">
        <v>2</v>
      </c>
      <c r="K1709" s="1">
        <v>1.84</v>
      </c>
      <c r="L1709" s="1">
        <v>1.1599999999999999</v>
      </c>
      <c r="M1709" s="1">
        <f>All_Data[[#This Row],[EUR Sales Amount]]-All_Data[[#This Row],[EUR Cost Amount]]</f>
        <v>0.68000000000000016</v>
      </c>
      <c r="N1709">
        <f>IF(All_Data[[#This Row],[Order Line Quantity]]&lt;0,1,0)</f>
        <v>0</v>
      </c>
      <c r="O1709" s="1" t="str">
        <f>All_Data[[#This Row],[Tier2 Description]]&amp;All_Data[[#This Row],[Order No]]</f>
        <v>BACKPACKS1554525</v>
      </c>
    </row>
    <row r="1710" spans="1:15" x14ac:dyDescent="0.35">
      <c r="A1710">
        <v>202001</v>
      </c>
      <c r="B1710" t="str">
        <f>LEFT(All_Data[[#This Row],[Invoice (Year+Month)]],4)</f>
        <v>2020</v>
      </c>
      <c r="C1710" t="str">
        <f>RIGHT(All_Data[[#This Row],[Invoice (Year+Month)]],2)</f>
        <v>01</v>
      </c>
      <c r="D1710" t="s">
        <v>56</v>
      </c>
      <c r="E1710">
        <v>3014922</v>
      </c>
      <c r="F1710" t="s">
        <v>17</v>
      </c>
      <c r="G1710" t="s">
        <v>11</v>
      </c>
      <c r="H1710" t="s">
        <v>40</v>
      </c>
      <c r="I1710">
        <v>1554525</v>
      </c>
      <c r="J1710">
        <v>2</v>
      </c>
      <c r="K1710" s="1">
        <v>0.38</v>
      </c>
      <c r="L1710" s="1">
        <v>0.26</v>
      </c>
      <c r="M1710" s="1">
        <f>All_Data[[#This Row],[EUR Sales Amount]]-All_Data[[#This Row],[EUR Cost Amount]]</f>
        <v>0.12</v>
      </c>
      <c r="N1710">
        <f>IF(All_Data[[#This Row],[Order Line Quantity]]&lt;0,1,0)</f>
        <v>0</v>
      </c>
      <c r="O1710" s="1" t="str">
        <f>All_Data[[#This Row],[Tier2 Description]]&amp;All_Data[[#This Row],[Order No]]</f>
        <v>TOTES1554525</v>
      </c>
    </row>
    <row r="1711" spans="1:15" x14ac:dyDescent="0.35">
      <c r="A1711">
        <v>202001</v>
      </c>
      <c r="B1711" t="str">
        <f>LEFT(All_Data[[#This Row],[Invoice (Year+Month)]],4)</f>
        <v>2020</v>
      </c>
      <c r="C1711" t="str">
        <f>RIGHT(All_Data[[#This Row],[Invoice (Year+Month)]],2)</f>
        <v>01</v>
      </c>
      <c r="D1711" t="s">
        <v>56</v>
      </c>
      <c r="E1711">
        <v>3014922</v>
      </c>
      <c r="F1711" t="s">
        <v>17</v>
      </c>
      <c r="G1711" t="s">
        <v>32</v>
      </c>
      <c r="H1711" t="s">
        <v>49</v>
      </c>
      <c r="I1711">
        <v>1554812</v>
      </c>
      <c r="J1711">
        <v>400</v>
      </c>
      <c r="K1711" s="1">
        <v>528</v>
      </c>
      <c r="L1711" s="1">
        <v>229.62</v>
      </c>
      <c r="M1711" s="1">
        <f>All_Data[[#This Row],[EUR Sales Amount]]-All_Data[[#This Row],[EUR Cost Amount]]</f>
        <v>298.38</v>
      </c>
      <c r="N1711">
        <f>IF(All_Data[[#This Row],[Order Line Quantity]]&lt;0,1,0)</f>
        <v>0</v>
      </c>
      <c r="O1711" s="1" t="str">
        <f>All_Data[[#This Row],[Tier2 Description]]&amp;All_Data[[#This Row],[Order No]]</f>
        <v>CERAMICS1554812</v>
      </c>
    </row>
    <row r="1712" spans="1:15" x14ac:dyDescent="0.35">
      <c r="A1712">
        <v>202001</v>
      </c>
      <c r="B1712" t="str">
        <f>LEFT(All_Data[[#This Row],[Invoice (Year+Month)]],4)</f>
        <v>2020</v>
      </c>
      <c r="C1712" t="str">
        <f>RIGHT(All_Data[[#This Row],[Invoice (Year+Month)]],2)</f>
        <v>01</v>
      </c>
      <c r="D1712" t="s">
        <v>56</v>
      </c>
      <c r="E1712">
        <v>3014922</v>
      </c>
      <c r="F1712" t="s">
        <v>17</v>
      </c>
      <c r="G1712" t="s">
        <v>13</v>
      </c>
      <c r="H1712" t="s">
        <v>34</v>
      </c>
      <c r="I1712">
        <v>1554862</v>
      </c>
      <c r="J1712">
        <v>2</v>
      </c>
      <c r="K1712" s="1">
        <v>60.38</v>
      </c>
      <c r="L1712" s="1">
        <v>49.56</v>
      </c>
      <c r="M1712" s="1">
        <f>All_Data[[#This Row],[EUR Sales Amount]]-All_Data[[#This Row],[EUR Cost Amount]]</f>
        <v>10.82</v>
      </c>
      <c r="N1712">
        <f>IF(All_Data[[#This Row],[Order Line Quantity]]&lt;0,1,0)</f>
        <v>0</v>
      </c>
      <c r="O1712" s="1" t="str">
        <f>All_Data[[#This Row],[Tier2 Description]]&amp;All_Data[[#This Row],[Order No]]</f>
        <v>STATIONERY1554862</v>
      </c>
    </row>
    <row r="1713" spans="1:15" x14ac:dyDescent="0.35">
      <c r="A1713">
        <v>202001</v>
      </c>
      <c r="B1713" t="str">
        <f>LEFT(All_Data[[#This Row],[Invoice (Year+Month)]],4)</f>
        <v>2020</v>
      </c>
      <c r="C1713" t="str">
        <f>RIGHT(All_Data[[#This Row],[Invoice (Year+Month)]],2)</f>
        <v>01</v>
      </c>
      <c r="D1713" t="s">
        <v>56</v>
      </c>
      <c r="E1713">
        <v>3014922</v>
      </c>
      <c r="F1713" t="s">
        <v>17</v>
      </c>
      <c r="G1713" t="s">
        <v>26</v>
      </c>
      <c r="H1713" t="s">
        <v>53</v>
      </c>
      <c r="I1713">
        <v>1554525</v>
      </c>
      <c r="J1713">
        <v>2</v>
      </c>
      <c r="K1713" s="1">
        <v>16.600000000000001</v>
      </c>
      <c r="L1713" s="1">
        <v>7.78</v>
      </c>
      <c r="M1713" s="1">
        <f>All_Data[[#This Row],[EUR Sales Amount]]-All_Data[[#This Row],[EUR Cost Amount]]</f>
        <v>8.82</v>
      </c>
      <c r="N1713">
        <f>IF(All_Data[[#This Row],[Order Line Quantity]]&lt;0,1,0)</f>
        <v>0</v>
      </c>
      <c r="O1713" s="1" t="str">
        <f>All_Data[[#This Row],[Tier2 Description]]&amp;All_Data[[#This Row],[Order No]]</f>
        <v>BLANKETS1554525</v>
      </c>
    </row>
    <row r="1714" spans="1:15" x14ac:dyDescent="0.35">
      <c r="A1714">
        <v>202001</v>
      </c>
      <c r="B1714" t="str">
        <f>LEFT(All_Data[[#This Row],[Invoice (Year+Month)]],4)</f>
        <v>2020</v>
      </c>
      <c r="C1714" t="str">
        <f>RIGHT(All_Data[[#This Row],[Invoice (Year+Month)]],2)</f>
        <v>01</v>
      </c>
      <c r="D1714" t="s">
        <v>56</v>
      </c>
      <c r="E1714">
        <v>3014922</v>
      </c>
      <c r="F1714" t="s">
        <v>17</v>
      </c>
      <c r="G1714" t="s">
        <v>26</v>
      </c>
      <c r="H1714" t="s">
        <v>28</v>
      </c>
      <c r="I1714">
        <v>1554525</v>
      </c>
      <c r="J1714">
        <v>2</v>
      </c>
      <c r="K1714" s="1">
        <v>13.98</v>
      </c>
      <c r="L1714" s="1">
        <v>5.62</v>
      </c>
      <c r="M1714" s="1">
        <f>All_Data[[#This Row],[EUR Sales Amount]]-All_Data[[#This Row],[EUR Cost Amount]]</f>
        <v>8.36</v>
      </c>
      <c r="N1714">
        <f>IF(All_Data[[#This Row],[Order Line Quantity]]&lt;0,1,0)</f>
        <v>0</v>
      </c>
      <c r="O1714" s="1" t="str">
        <f>All_Data[[#This Row],[Tier2 Description]]&amp;All_Data[[#This Row],[Order No]]</f>
        <v>HOUSEWARES1554525</v>
      </c>
    </row>
    <row r="1715" spans="1:15" x14ac:dyDescent="0.35">
      <c r="A1715">
        <v>202001</v>
      </c>
      <c r="B1715" t="str">
        <f>LEFT(All_Data[[#This Row],[Invoice (Year+Month)]],4)</f>
        <v>2020</v>
      </c>
      <c r="C1715" t="str">
        <f>RIGHT(All_Data[[#This Row],[Invoice (Year+Month)]],2)</f>
        <v>01</v>
      </c>
      <c r="D1715" t="s">
        <v>56</v>
      </c>
      <c r="E1715">
        <v>3014922</v>
      </c>
      <c r="F1715" t="s">
        <v>17</v>
      </c>
      <c r="G1715" t="s">
        <v>22</v>
      </c>
      <c r="H1715" t="s">
        <v>35</v>
      </c>
      <c r="I1715">
        <v>1552472</v>
      </c>
      <c r="J1715">
        <v>602</v>
      </c>
      <c r="K1715" s="1">
        <v>172</v>
      </c>
      <c r="L1715" s="1">
        <v>23.88</v>
      </c>
      <c r="M1715" s="1">
        <f>All_Data[[#This Row],[EUR Sales Amount]]-All_Data[[#This Row],[EUR Cost Amount]]</f>
        <v>148.12</v>
      </c>
      <c r="N1715">
        <f>IF(All_Data[[#This Row],[Order Line Quantity]]&lt;0,1,0)</f>
        <v>0</v>
      </c>
      <c r="O1715" s="1" t="str">
        <f>All_Data[[#This Row],[Tier2 Description]]&amp;All_Data[[#This Row],[Order No]]</f>
        <v>DECORATION CHARGES1552472</v>
      </c>
    </row>
    <row r="1716" spans="1:15" x14ac:dyDescent="0.35">
      <c r="A1716">
        <v>202001</v>
      </c>
      <c r="B1716" t="str">
        <f>LEFT(All_Data[[#This Row],[Invoice (Year+Month)]],4)</f>
        <v>2020</v>
      </c>
      <c r="C1716" t="str">
        <f>RIGHT(All_Data[[#This Row],[Invoice (Year+Month)]],2)</f>
        <v>01</v>
      </c>
      <c r="D1716" t="s">
        <v>56</v>
      </c>
      <c r="E1716">
        <v>3014922</v>
      </c>
      <c r="F1716" t="s">
        <v>17</v>
      </c>
      <c r="G1716" t="s">
        <v>24</v>
      </c>
      <c r="H1716" t="s">
        <v>25</v>
      </c>
      <c r="I1716">
        <v>1552470</v>
      </c>
      <c r="J1716">
        <v>200</v>
      </c>
      <c r="K1716" s="1">
        <v>4498</v>
      </c>
      <c r="L1716" s="1">
        <v>1918.22</v>
      </c>
      <c r="M1716" s="1">
        <f>All_Data[[#This Row],[EUR Sales Amount]]-All_Data[[#This Row],[EUR Cost Amount]]</f>
        <v>2579.7799999999997</v>
      </c>
      <c r="N1716">
        <f>IF(All_Data[[#This Row],[Order Line Quantity]]&lt;0,1,0)</f>
        <v>0</v>
      </c>
      <c r="O1716" s="1" t="str">
        <f>All_Data[[#This Row],[Tier2 Description]]&amp;All_Data[[#This Row],[Order No]]</f>
        <v>JACKETS1552470</v>
      </c>
    </row>
    <row r="1717" spans="1:15" x14ac:dyDescent="0.35">
      <c r="A1717">
        <v>202001</v>
      </c>
      <c r="B1717" t="str">
        <f>LEFT(All_Data[[#This Row],[Invoice (Year+Month)]],4)</f>
        <v>2020</v>
      </c>
      <c r="C1717" t="str">
        <f>RIGHT(All_Data[[#This Row],[Invoice (Year+Month)]],2)</f>
        <v>01</v>
      </c>
      <c r="D1717" t="s">
        <v>56</v>
      </c>
      <c r="E1717">
        <v>3014922</v>
      </c>
      <c r="F1717" t="s">
        <v>17</v>
      </c>
      <c r="G1717" t="s">
        <v>24</v>
      </c>
      <c r="H1717" t="s">
        <v>25</v>
      </c>
      <c r="I1717">
        <v>1554386</v>
      </c>
      <c r="J1717">
        <v>-2</v>
      </c>
      <c r="K1717" s="1">
        <v>-84.84</v>
      </c>
      <c r="L1717" s="1">
        <v>-31.94</v>
      </c>
      <c r="M1717" s="1">
        <f>All_Data[[#This Row],[EUR Sales Amount]]-All_Data[[#This Row],[EUR Cost Amount]]</f>
        <v>-52.900000000000006</v>
      </c>
      <c r="N1717">
        <f>IF(All_Data[[#This Row],[Order Line Quantity]]&lt;0,1,0)</f>
        <v>1</v>
      </c>
      <c r="O1717" s="1" t="str">
        <f>All_Data[[#This Row],[Tier2 Description]]&amp;All_Data[[#This Row],[Order No]]</f>
        <v>JACKETS1554386</v>
      </c>
    </row>
    <row r="1718" spans="1:15" x14ac:dyDescent="0.35">
      <c r="A1718">
        <v>202001</v>
      </c>
      <c r="B1718" t="str">
        <f>LEFT(All_Data[[#This Row],[Invoice (Year+Month)]],4)</f>
        <v>2020</v>
      </c>
      <c r="C1718" t="str">
        <f>RIGHT(All_Data[[#This Row],[Invoice (Year+Month)]],2)</f>
        <v>01</v>
      </c>
      <c r="D1718" t="s">
        <v>56</v>
      </c>
      <c r="E1718">
        <v>3014922</v>
      </c>
      <c r="F1718" t="s">
        <v>17</v>
      </c>
      <c r="G1718" t="s">
        <v>29</v>
      </c>
      <c r="H1718" t="s">
        <v>31</v>
      </c>
      <c r="I1718">
        <v>1552472</v>
      </c>
      <c r="J1718">
        <v>600</v>
      </c>
      <c r="K1718" s="1">
        <v>4644</v>
      </c>
      <c r="L1718" s="1">
        <v>2353.1</v>
      </c>
      <c r="M1718" s="1">
        <f>All_Data[[#This Row],[EUR Sales Amount]]-All_Data[[#This Row],[EUR Cost Amount]]</f>
        <v>2290.9</v>
      </c>
      <c r="N1718">
        <f>IF(All_Data[[#This Row],[Order Line Quantity]]&lt;0,1,0)</f>
        <v>0</v>
      </c>
      <c r="O1718" s="1" t="str">
        <f>All_Data[[#This Row],[Tier2 Description]]&amp;All_Data[[#This Row],[Order No]]</f>
        <v>POWER1552472</v>
      </c>
    </row>
    <row r="1719" spans="1:15" x14ac:dyDescent="0.35">
      <c r="A1719">
        <v>202001</v>
      </c>
      <c r="B1719" t="str">
        <f>LEFT(All_Data[[#This Row],[Invoice (Year+Month)]],4)</f>
        <v>2020</v>
      </c>
      <c r="C1719" t="str">
        <f>RIGHT(All_Data[[#This Row],[Invoice (Year+Month)]],2)</f>
        <v>01</v>
      </c>
      <c r="D1719" t="s">
        <v>56</v>
      </c>
      <c r="E1719">
        <v>3014922</v>
      </c>
      <c r="F1719" t="s">
        <v>17</v>
      </c>
      <c r="G1719" t="s">
        <v>29</v>
      </c>
      <c r="H1719" t="s">
        <v>31</v>
      </c>
      <c r="I1719">
        <v>1554862</v>
      </c>
      <c r="J1719">
        <v>2</v>
      </c>
      <c r="K1719" s="1">
        <v>43.24</v>
      </c>
      <c r="L1719" s="1">
        <v>36.92</v>
      </c>
      <c r="M1719" s="1">
        <f>All_Data[[#This Row],[EUR Sales Amount]]-All_Data[[#This Row],[EUR Cost Amount]]</f>
        <v>6.32</v>
      </c>
      <c r="N1719">
        <f>IF(All_Data[[#This Row],[Order Line Quantity]]&lt;0,1,0)</f>
        <v>0</v>
      </c>
      <c r="O1719" s="1" t="str">
        <f>All_Data[[#This Row],[Tier2 Description]]&amp;All_Data[[#This Row],[Order No]]</f>
        <v>POWER1554862</v>
      </c>
    </row>
    <row r="1720" spans="1:15" x14ac:dyDescent="0.35">
      <c r="A1720">
        <v>202001</v>
      </c>
      <c r="B1720" t="str">
        <f>LEFT(All_Data[[#This Row],[Invoice (Year+Month)]],4)</f>
        <v>2020</v>
      </c>
      <c r="C1720" t="str">
        <f>RIGHT(All_Data[[#This Row],[Invoice (Year+Month)]],2)</f>
        <v>01</v>
      </c>
      <c r="D1720" t="s">
        <v>56</v>
      </c>
      <c r="E1720">
        <v>3014927</v>
      </c>
      <c r="F1720" t="s">
        <v>17</v>
      </c>
      <c r="G1720" t="s">
        <v>11</v>
      </c>
      <c r="H1720" t="s">
        <v>46</v>
      </c>
      <c r="I1720">
        <v>1552705</v>
      </c>
      <c r="J1720">
        <v>6</v>
      </c>
      <c r="K1720" s="1">
        <v>13.88</v>
      </c>
      <c r="L1720" s="1">
        <v>6.24</v>
      </c>
      <c r="M1720" s="1">
        <f>All_Data[[#This Row],[EUR Sales Amount]]-All_Data[[#This Row],[EUR Cost Amount]]</f>
        <v>7.6400000000000006</v>
      </c>
      <c r="N1720">
        <f>IF(All_Data[[#This Row],[Order Line Quantity]]&lt;0,1,0)</f>
        <v>0</v>
      </c>
      <c r="O1720" s="1" t="str">
        <f>All_Data[[#This Row],[Tier2 Description]]&amp;All_Data[[#This Row],[Order No]]</f>
        <v>DUFFELS1552705</v>
      </c>
    </row>
    <row r="1721" spans="1:15" x14ac:dyDescent="0.35">
      <c r="A1721">
        <v>202001</v>
      </c>
      <c r="B1721" t="str">
        <f>LEFT(All_Data[[#This Row],[Invoice (Year+Month)]],4)</f>
        <v>2020</v>
      </c>
      <c r="C1721" t="str">
        <f>RIGHT(All_Data[[#This Row],[Invoice (Year+Month)]],2)</f>
        <v>01</v>
      </c>
      <c r="D1721" t="s">
        <v>56</v>
      </c>
      <c r="E1721">
        <v>3014927</v>
      </c>
      <c r="F1721" t="s">
        <v>17</v>
      </c>
      <c r="G1721" t="s">
        <v>11</v>
      </c>
      <c r="H1721" t="s">
        <v>40</v>
      </c>
      <c r="I1721">
        <v>1552705</v>
      </c>
      <c r="J1721">
        <v>18</v>
      </c>
      <c r="K1721" s="1">
        <v>12.34</v>
      </c>
      <c r="L1721" s="1">
        <v>5.8</v>
      </c>
      <c r="M1721" s="1">
        <f>All_Data[[#This Row],[EUR Sales Amount]]-All_Data[[#This Row],[EUR Cost Amount]]</f>
        <v>6.54</v>
      </c>
      <c r="N1721">
        <f>IF(All_Data[[#This Row],[Order Line Quantity]]&lt;0,1,0)</f>
        <v>0</v>
      </c>
      <c r="O1721" s="1" t="str">
        <f>All_Data[[#This Row],[Tier2 Description]]&amp;All_Data[[#This Row],[Order No]]</f>
        <v>TOTES1552705</v>
      </c>
    </row>
    <row r="1722" spans="1:15" x14ac:dyDescent="0.35">
      <c r="A1722">
        <v>202001</v>
      </c>
      <c r="B1722" t="str">
        <f>LEFT(All_Data[[#This Row],[Invoice (Year+Month)]],4)</f>
        <v>2020</v>
      </c>
      <c r="C1722" t="str">
        <f>RIGHT(All_Data[[#This Row],[Invoice (Year+Month)]],2)</f>
        <v>01</v>
      </c>
      <c r="D1722" t="s">
        <v>56</v>
      </c>
      <c r="E1722">
        <v>3014946</v>
      </c>
      <c r="F1722" t="s">
        <v>17</v>
      </c>
      <c r="G1722" t="s">
        <v>32</v>
      </c>
      <c r="H1722" t="s">
        <v>33</v>
      </c>
      <c r="I1722">
        <v>1553243</v>
      </c>
      <c r="J1722">
        <v>200</v>
      </c>
      <c r="K1722" s="1">
        <v>1892</v>
      </c>
      <c r="L1722" s="1">
        <v>770.72</v>
      </c>
      <c r="M1722" s="1">
        <f>All_Data[[#This Row],[EUR Sales Amount]]-All_Data[[#This Row],[EUR Cost Amount]]</f>
        <v>1121.28</v>
      </c>
      <c r="N1722">
        <f>IF(All_Data[[#This Row],[Order Line Quantity]]&lt;0,1,0)</f>
        <v>0</v>
      </c>
      <c r="O1722" s="1" t="str">
        <f>All_Data[[#This Row],[Tier2 Description]]&amp;All_Data[[#This Row],[Order No]]</f>
        <v>SPORT BOTTLES1553243</v>
      </c>
    </row>
    <row r="1723" spans="1:15" x14ac:dyDescent="0.35">
      <c r="A1723">
        <v>202001</v>
      </c>
      <c r="B1723" t="str">
        <f>LEFT(All_Data[[#This Row],[Invoice (Year+Month)]],4)</f>
        <v>2020</v>
      </c>
      <c r="C1723" t="str">
        <f>RIGHT(All_Data[[#This Row],[Invoice (Year+Month)]],2)</f>
        <v>01</v>
      </c>
      <c r="D1723" t="s">
        <v>56</v>
      </c>
      <c r="E1723">
        <v>3014946</v>
      </c>
      <c r="F1723" t="s">
        <v>17</v>
      </c>
      <c r="G1723" t="s">
        <v>22</v>
      </c>
      <c r="H1723" t="s">
        <v>35</v>
      </c>
      <c r="I1723">
        <v>1553243</v>
      </c>
      <c r="J1723">
        <v>204</v>
      </c>
      <c r="K1723" s="1">
        <v>206</v>
      </c>
      <c r="L1723" s="1">
        <v>44.36</v>
      </c>
      <c r="M1723" s="1">
        <f>All_Data[[#This Row],[EUR Sales Amount]]-All_Data[[#This Row],[EUR Cost Amount]]</f>
        <v>161.63999999999999</v>
      </c>
      <c r="N1723">
        <f>IF(All_Data[[#This Row],[Order Line Quantity]]&lt;0,1,0)</f>
        <v>0</v>
      </c>
      <c r="O1723" s="1" t="str">
        <f>All_Data[[#This Row],[Tier2 Description]]&amp;All_Data[[#This Row],[Order No]]</f>
        <v>DECORATION CHARGES1553243</v>
      </c>
    </row>
    <row r="1724" spans="1:15" x14ac:dyDescent="0.35">
      <c r="A1724">
        <v>202001</v>
      </c>
      <c r="B1724" t="str">
        <f>LEFT(All_Data[[#This Row],[Invoice (Year+Month)]],4)</f>
        <v>2020</v>
      </c>
      <c r="C1724" t="str">
        <f>RIGHT(All_Data[[#This Row],[Invoice (Year+Month)]],2)</f>
        <v>01</v>
      </c>
      <c r="D1724" t="s">
        <v>56</v>
      </c>
      <c r="E1724">
        <v>3014948</v>
      </c>
      <c r="F1724" t="s">
        <v>10</v>
      </c>
      <c r="G1724" t="s">
        <v>13</v>
      </c>
      <c r="H1724" t="s">
        <v>16</v>
      </c>
      <c r="I1724">
        <v>1553989</v>
      </c>
      <c r="J1724">
        <v>102</v>
      </c>
      <c r="K1724" s="1">
        <v>1011.84</v>
      </c>
      <c r="L1724" s="1">
        <v>643.52</v>
      </c>
      <c r="M1724" s="1">
        <f>All_Data[[#This Row],[EUR Sales Amount]]-All_Data[[#This Row],[EUR Cost Amount]]</f>
        <v>368.32000000000005</v>
      </c>
      <c r="N1724">
        <f>IF(All_Data[[#This Row],[Order Line Quantity]]&lt;0,1,0)</f>
        <v>0</v>
      </c>
      <c r="O1724" s="1" t="str">
        <f>All_Data[[#This Row],[Tier2 Description]]&amp;All_Data[[#This Row],[Order No]]</f>
        <v>WRITING1553989</v>
      </c>
    </row>
    <row r="1725" spans="1:15" x14ac:dyDescent="0.35">
      <c r="A1725">
        <v>202001</v>
      </c>
      <c r="B1725" t="str">
        <f>LEFT(All_Data[[#This Row],[Invoice (Year+Month)]],4)</f>
        <v>2020</v>
      </c>
      <c r="C1725" t="str">
        <f>RIGHT(All_Data[[#This Row],[Invoice (Year+Month)]],2)</f>
        <v>01</v>
      </c>
      <c r="D1725" t="s">
        <v>56</v>
      </c>
      <c r="E1725">
        <v>3014952</v>
      </c>
      <c r="F1725" t="s">
        <v>10</v>
      </c>
      <c r="G1725" t="s">
        <v>13</v>
      </c>
      <c r="H1725" t="s">
        <v>16</v>
      </c>
      <c r="I1725">
        <v>1553591</v>
      </c>
      <c r="J1725">
        <v>6</v>
      </c>
      <c r="K1725" s="1">
        <v>0.96</v>
      </c>
      <c r="L1725" s="1">
        <v>0.4</v>
      </c>
      <c r="M1725" s="1">
        <f>All_Data[[#This Row],[EUR Sales Amount]]-All_Data[[#This Row],[EUR Cost Amount]]</f>
        <v>0.55999999999999994</v>
      </c>
      <c r="N1725">
        <f>IF(All_Data[[#This Row],[Order Line Quantity]]&lt;0,1,0)</f>
        <v>0</v>
      </c>
      <c r="O1725" s="1" t="str">
        <f>All_Data[[#This Row],[Tier2 Description]]&amp;All_Data[[#This Row],[Order No]]</f>
        <v>WRITING1553591</v>
      </c>
    </row>
    <row r="1726" spans="1:15" x14ac:dyDescent="0.35">
      <c r="A1726">
        <v>202001</v>
      </c>
      <c r="B1726" t="str">
        <f>LEFT(All_Data[[#This Row],[Invoice (Year+Month)]],4)</f>
        <v>2020</v>
      </c>
      <c r="C1726" t="str">
        <f>RIGHT(All_Data[[#This Row],[Invoice (Year+Month)]],2)</f>
        <v>01</v>
      </c>
      <c r="D1726" t="s">
        <v>63</v>
      </c>
      <c r="E1726">
        <v>10572</v>
      </c>
      <c r="F1726" t="s">
        <v>17</v>
      </c>
      <c r="G1726" t="s">
        <v>11</v>
      </c>
      <c r="H1726" t="s">
        <v>38</v>
      </c>
      <c r="I1726">
        <v>1108184</v>
      </c>
      <c r="J1726">
        <v>800</v>
      </c>
      <c r="K1726" s="1">
        <v>1009.112284</v>
      </c>
      <c r="L1726" s="1">
        <v>451.04</v>
      </c>
      <c r="M1726" s="1">
        <f>All_Data[[#This Row],[EUR Sales Amount]]-All_Data[[#This Row],[EUR Cost Amount]]</f>
        <v>558.07228400000008</v>
      </c>
      <c r="N1726">
        <f>IF(All_Data[[#This Row],[Order Line Quantity]]&lt;0,1,0)</f>
        <v>0</v>
      </c>
      <c r="O1726" s="1" t="str">
        <f>All_Data[[#This Row],[Tier2 Description]]&amp;All_Data[[#This Row],[Order No]]</f>
        <v>BACKPACKS1108184</v>
      </c>
    </row>
    <row r="1727" spans="1:15" x14ac:dyDescent="0.35">
      <c r="A1727">
        <v>202001</v>
      </c>
      <c r="B1727" t="str">
        <f>LEFT(All_Data[[#This Row],[Invoice (Year+Month)]],4)</f>
        <v>2020</v>
      </c>
      <c r="C1727" t="str">
        <f>RIGHT(All_Data[[#This Row],[Invoice (Year+Month)]],2)</f>
        <v>01</v>
      </c>
      <c r="D1727" t="s">
        <v>63</v>
      </c>
      <c r="E1727">
        <v>10572</v>
      </c>
      <c r="F1727" t="s">
        <v>17</v>
      </c>
      <c r="G1727" t="s">
        <v>32</v>
      </c>
      <c r="H1727" t="s">
        <v>33</v>
      </c>
      <c r="I1727">
        <v>1109094</v>
      </c>
      <c r="J1727">
        <v>288</v>
      </c>
      <c r="K1727" s="1">
        <v>450.46772349999998</v>
      </c>
      <c r="L1727" s="1">
        <v>199.08</v>
      </c>
      <c r="M1727" s="1">
        <f>All_Data[[#This Row],[EUR Sales Amount]]-All_Data[[#This Row],[EUR Cost Amount]]</f>
        <v>251.38772349999996</v>
      </c>
      <c r="N1727">
        <f>IF(All_Data[[#This Row],[Order Line Quantity]]&lt;0,1,0)</f>
        <v>0</v>
      </c>
      <c r="O1727" s="1" t="str">
        <f>All_Data[[#This Row],[Tier2 Description]]&amp;All_Data[[#This Row],[Order No]]</f>
        <v>SPORT BOTTLES1109094</v>
      </c>
    </row>
    <row r="1728" spans="1:15" x14ac:dyDescent="0.35">
      <c r="A1728">
        <v>202001</v>
      </c>
      <c r="B1728" t="str">
        <f>LEFT(All_Data[[#This Row],[Invoice (Year+Month)]],4)</f>
        <v>2020</v>
      </c>
      <c r="C1728" t="str">
        <f>RIGHT(All_Data[[#This Row],[Invoice (Year+Month)]],2)</f>
        <v>01</v>
      </c>
      <c r="D1728" t="s">
        <v>63</v>
      </c>
      <c r="E1728">
        <v>10572</v>
      </c>
      <c r="F1728" t="s">
        <v>17</v>
      </c>
      <c r="G1728" t="s">
        <v>13</v>
      </c>
      <c r="H1728" t="s">
        <v>34</v>
      </c>
      <c r="I1728">
        <v>1108206</v>
      </c>
      <c r="J1728">
        <v>200</v>
      </c>
      <c r="K1728" s="1">
        <v>2058.5890589999999</v>
      </c>
      <c r="L1728" s="1">
        <v>1145.76</v>
      </c>
      <c r="M1728" s="1">
        <f>All_Data[[#This Row],[EUR Sales Amount]]-All_Data[[#This Row],[EUR Cost Amount]]</f>
        <v>912.82905899999992</v>
      </c>
      <c r="N1728">
        <f>IF(All_Data[[#This Row],[Order Line Quantity]]&lt;0,1,0)</f>
        <v>0</v>
      </c>
      <c r="O1728" s="1" t="str">
        <f>All_Data[[#This Row],[Tier2 Description]]&amp;All_Data[[#This Row],[Order No]]</f>
        <v>STATIONERY1108206</v>
      </c>
    </row>
    <row r="1729" spans="1:15" x14ac:dyDescent="0.35">
      <c r="A1729">
        <v>202001</v>
      </c>
      <c r="B1729" t="str">
        <f>LEFT(All_Data[[#This Row],[Invoice (Year+Month)]],4)</f>
        <v>2020</v>
      </c>
      <c r="C1729" t="str">
        <f>RIGHT(All_Data[[#This Row],[Invoice (Year+Month)]],2)</f>
        <v>01</v>
      </c>
      <c r="D1729" t="s">
        <v>63</v>
      </c>
      <c r="E1729">
        <v>10572</v>
      </c>
      <c r="F1729" t="s">
        <v>17</v>
      </c>
      <c r="G1729" t="s">
        <v>26</v>
      </c>
      <c r="H1729" t="s">
        <v>43</v>
      </c>
      <c r="I1729">
        <v>1109036</v>
      </c>
      <c r="J1729">
        <v>6</v>
      </c>
      <c r="K1729" s="1">
        <v>28.608333250000001</v>
      </c>
      <c r="L1729" s="1">
        <v>10.54</v>
      </c>
      <c r="M1729" s="1">
        <f>All_Data[[#This Row],[EUR Sales Amount]]-All_Data[[#This Row],[EUR Cost Amount]]</f>
        <v>18.068333250000002</v>
      </c>
      <c r="N1729">
        <f>IF(All_Data[[#This Row],[Order Line Quantity]]&lt;0,1,0)</f>
        <v>0</v>
      </c>
      <c r="O1729" s="1" t="str">
        <f>All_Data[[#This Row],[Tier2 Description]]&amp;All_Data[[#This Row],[Order No]]</f>
        <v>SAFETY AUTO &amp; TOOLS1109036</v>
      </c>
    </row>
    <row r="1730" spans="1:15" x14ac:dyDescent="0.35">
      <c r="A1730">
        <v>202001</v>
      </c>
      <c r="B1730" t="str">
        <f>LEFT(All_Data[[#This Row],[Invoice (Year+Month)]],4)</f>
        <v>2020</v>
      </c>
      <c r="C1730" t="str">
        <f>RIGHT(All_Data[[#This Row],[Invoice (Year+Month)]],2)</f>
        <v>01</v>
      </c>
      <c r="D1730" t="s">
        <v>63</v>
      </c>
      <c r="E1730">
        <v>10572</v>
      </c>
      <c r="F1730" t="s">
        <v>17</v>
      </c>
      <c r="G1730" t="s">
        <v>22</v>
      </c>
      <c r="H1730" t="s">
        <v>35</v>
      </c>
      <c r="I1730">
        <v>1108184</v>
      </c>
      <c r="J1730">
        <v>804</v>
      </c>
      <c r="K1730" s="1">
        <v>643.81363710000005</v>
      </c>
      <c r="L1730" s="1">
        <v>136.88</v>
      </c>
      <c r="M1730" s="1">
        <f>All_Data[[#This Row],[EUR Sales Amount]]-All_Data[[#This Row],[EUR Cost Amount]]</f>
        <v>506.93363710000006</v>
      </c>
      <c r="N1730">
        <f>IF(All_Data[[#This Row],[Order Line Quantity]]&lt;0,1,0)</f>
        <v>0</v>
      </c>
      <c r="O1730" s="1" t="str">
        <f>All_Data[[#This Row],[Tier2 Description]]&amp;All_Data[[#This Row],[Order No]]</f>
        <v>DECORATION CHARGES1108184</v>
      </c>
    </row>
    <row r="1731" spans="1:15" x14ac:dyDescent="0.35">
      <c r="A1731">
        <v>202001</v>
      </c>
      <c r="B1731" t="str">
        <f>LEFT(All_Data[[#This Row],[Invoice (Year+Month)]],4)</f>
        <v>2020</v>
      </c>
      <c r="C1731" t="str">
        <f>RIGHT(All_Data[[#This Row],[Invoice (Year+Month)]],2)</f>
        <v>01</v>
      </c>
      <c r="D1731" t="s">
        <v>63</v>
      </c>
      <c r="E1731">
        <v>10572</v>
      </c>
      <c r="F1731" t="s">
        <v>17</v>
      </c>
      <c r="G1731" t="s">
        <v>22</v>
      </c>
      <c r="H1731" t="s">
        <v>35</v>
      </c>
      <c r="I1731">
        <v>1108206</v>
      </c>
      <c r="J1731">
        <v>202</v>
      </c>
      <c r="K1731" s="1">
        <v>277.30405560000003</v>
      </c>
      <c r="L1731" s="1">
        <v>25.06</v>
      </c>
      <c r="M1731" s="1">
        <f>All_Data[[#This Row],[EUR Sales Amount]]-All_Data[[#This Row],[EUR Cost Amount]]</f>
        <v>252.24405560000002</v>
      </c>
      <c r="N1731">
        <f>IF(All_Data[[#This Row],[Order Line Quantity]]&lt;0,1,0)</f>
        <v>0</v>
      </c>
      <c r="O1731" s="1" t="str">
        <f>All_Data[[#This Row],[Tier2 Description]]&amp;All_Data[[#This Row],[Order No]]</f>
        <v>DECORATION CHARGES1108206</v>
      </c>
    </row>
    <row r="1732" spans="1:15" x14ac:dyDescent="0.35">
      <c r="A1732">
        <v>202001</v>
      </c>
      <c r="B1732" t="str">
        <f>LEFT(All_Data[[#This Row],[Invoice (Year+Month)]],4)</f>
        <v>2020</v>
      </c>
      <c r="C1732" t="str">
        <f>RIGHT(All_Data[[#This Row],[Invoice (Year+Month)]],2)</f>
        <v>01</v>
      </c>
      <c r="D1732" t="s">
        <v>63</v>
      </c>
      <c r="E1732">
        <v>1005270</v>
      </c>
      <c r="F1732" t="s">
        <v>17</v>
      </c>
      <c r="G1732" t="s">
        <v>11</v>
      </c>
      <c r="H1732" t="s">
        <v>40</v>
      </c>
      <c r="I1732">
        <v>1108721</v>
      </c>
      <c r="J1732">
        <v>500</v>
      </c>
      <c r="K1732" s="1">
        <v>335.52983440000003</v>
      </c>
      <c r="L1732" s="1">
        <v>171.54</v>
      </c>
      <c r="M1732" s="1">
        <f>All_Data[[#This Row],[EUR Sales Amount]]-All_Data[[#This Row],[EUR Cost Amount]]</f>
        <v>163.98983440000003</v>
      </c>
      <c r="N1732">
        <f>IF(All_Data[[#This Row],[Order Line Quantity]]&lt;0,1,0)</f>
        <v>0</v>
      </c>
      <c r="O1732" s="1" t="str">
        <f>All_Data[[#This Row],[Tier2 Description]]&amp;All_Data[[#This Row],[Order No]]</f>
        <v>TOTES1108721</v>
      </c>
    </row>
    <row r="1733" spans="1:15" x14ac:dyDescent="0.35">
      <c r="A1733">
        <v>202001</v>
      </c>
      <c r="B1733" t="str">
        <f>LEFT(All_Data[[#This Row],[Invoice (Year+Month)]],4)</f>
        <v>2020</v>
      </c>
      <c r="C1733" t="str">
        <f>RIGHT(All_Data[[#This Row],[Invoice (Year+Month)]],2)</f>
        <v>01</v>
      </c>
      <c r="D1733" t="s">
        <v>63</v>
      </c>
      <c r="E1733">
        <v>1005270</v>
      </c>
      <c r="F1733" t="s">
        <v>17</v>
      </c>
      <c r="G1733" t="s">
        <v>11</v>
      </c>
      <c r="H1733" t="s">
        <v>40</v>
      </c>
      <c r="I1733">
        <v>1108808</v>
      </c>
      <c r="J1733">
        <v>100</v>
      </c>
      <c r="K1733" s="1">
        <v>32.291593089999999</v>
      </c>
      <c r="L1733" s="1">
        <v>11.92</v>
      </c>
      <c r="M1733" s="1">
        <f>All_Data[[#This Row],[EUR Sales Amount]]-All_Data[[#This Row],[EUR Cost Amount]]</f>
        <v>20.371593089999998</v>
      </c>
      <c r="N1733">
        <f>IF(All_Data[[#This Row],[Order Line Quantity]]&lt;0,1,0)</f>
        <v>0</v>
      </c>
      <c r="O1733" s="1" t="str">
        <f>All_Data[[#This Row],[Tier2 Description]]&amp;All_Data[[#This Row],[Order No]]</f>
        <v>TOTES1108808</v>
      </c>
    </row>
    <row r="1734" spans="1:15" x14ac:dyDescent="0.35">
      <c r="A1734">
        <v>202001</v>
      </c>
      <c r="B1734" t="str">
        <f>LEFT(All_Data[[#This Row],[Invoice (Year+Month)]],4)</f>
        <v>2020</v>
      </c>
      <c r="C1734" t="str">
        <f>RIGHT(All_Data[[#This Row],[Invoice (Year+Month)]],2)</f>
        <v>01</v>
      </c>
      <c r="D1734" t="s">
        <v>63</v>
      </c>
      <c r="E1734">
        <v>1005270</v>
      </c>
      <c r="F1734" t="s">
        <v>17</v>
      </c>
      <c r="G1734" t="s">
        <v>13</v>
      </c>
      <c r="H1734" t="s">
        <v>16</v>
      </c>
      <c r="I1734">
        <v>1108175</v>
      </c>
      <c r="J1734">
        <v>500</v>
      </c>
      <c r="K1734" s="1">
        <v>29.264256230000001</v>
      </c>
      <c r="L1734" s="1">
        <v>3.58</v>
      </c>
      <c r="M1734" s="1">
        <f>All_Data[[#This Row],[EUR Sales Amount]]-All_Data[[#This Row],[EUR Cost Amount]]</f>
        <v>25.684256230000003</v>
      </c>
      <c r="N1734">
        <f>IF(All_Data[[#This Row],[Order Line Quantity]]&lt;0,1,0)</f>
        <v>0</v>
      </c>
      <c r="O1734" s="1" t="str">
        <f>All_Data[[#This Row],[Tier2 Description]]&amp;All_Data[[#This Row],[Order No]]</f>
        <v>WRITING1108175</v>
      </c>
    </row>
    <row r="1735" spans="1:15" x14ac:dyDescent="0.35">
      <c r="A1735">
        <v>202001</v>
      </c>
      <c r="B1735" t="str">
        <f>LEFT(All_Data[[#This Row],[Invoice (Year+Month)]],4)</f>
        <v>2020</v>
      </c>
      <c r="C1735" t="str">
        <f>RIGHT(All_Data[[#This Row],[Invoice (Year+Month)]],2)</f>
        <v>01</v>
      </c>
      <c r="D1735" t="s">
        <v>63</v>
      </c>
      <c r="E1735">
        <v>1005270</v>
      </c>
      <c r="F1735" t="s">
        <v>17</v>
      </c>
      <c r="G1735" t="s">
        <v>22</v>
      </c>
      <c r="H1735" t="s">
        <v>35</v>
      </c>
      <c r="I1735">
        <v>1108175</v>
      </c>
      <c r="J1735">
        <v>504</v>
      </c>
      <c r="K1735" s="1">
        <v>165.4944146</v>
      </c>
      <c r="L1735" s="1">
        <v>37.65945851</v>
      </c>
      <c r="M1735" s="1">
        <f>All_Data[[#This Row],[EUR Sales Amount]]-All_Data[[#This Row],[EUR Cost Amount]]</f>
        <v>127.83495608999999</v>
      </c>
      <c r="N1735">
        <f>IF(All_Data[[#This Row],[Order Line Quantity]]&lt;0,1,0)</f>
        <v>0</v>
      </c>
      <c r="O1735" s="1" t="str">
        <f>All_Data[[#This Row],[Tier2 Description]]&amp;All_Data[[#This Row],[Order No]]</f>
        <v>DECORATION CHARGES1108175</v>
      </c>
    </row>
    <row r="1736" spans="1:15" x14ac:dyDescent="0.35">
      <c r="A1736">
        <v>202001</v>
      </c>
      <c r="B1736" t="str">
        <f>LEFT(All_Data[[#This Row],[Invoice (Year+Month)]],4)</f>
        <v>2020</v>
      </c>
      <c r="C1736" t="str">
        <f>RIGHT(All_Data[[#This Row],[Invoice (Year+Month)]],2)</f>
        <v>01</v>
      </c>
      <c r="D1736" t="s">
        <v>63</v>
      </c>
      <c r="E1736">
        <v>1005270</v>
      </c>
      <c r="F1736" t="s">
        <v>17</v>
      </c>
      <c r="G1736" t="s">
        <v>22</v>
      </c>
      <c r="H1736" t="s">
        <v>35</v>
      </c>
      <c r="I1736">
        <v>1108721</v>
      </c>
      <c r="J1736">
        <v>504</v>
      </c>
      <c r="K1736" s="1">
        <v>418.27704169999998</v>
      </c>
      <c r="L1736" s="1">
        <v>52.16</v>
      </c>
      <c r="M1736" s="1">
        <f>All_Data[[#This Row],[EUR Sales Amount]]-All_Data[[#This Row],[EUR Cost Amount]]</f>
        <v>366.11704169999996</v>
      </c>
      <c r="N1736">
        <f>IF(All_Data[[#This Row],[Order Line Quantity]]&lt;0,1,0)</f>
        <v>0</v>
      </c>
      <c r="O1736" s="1" t="str">
        <f>All_Data[[#This Row],[Tier2 Description]]&amp;All_Data[[#This Row],[Order No]]</f>
        <v>DECORATION CHARGES1108721</v>
      </c>
    </row>
    <row r="1737" spans="1:15" x14ac:dyDescent="0.35">
      <c r="A1737">
        <v>202001</v>
      </c>
      <c r="B1737" t="str">
        <f>LEFT(All_Data[[#This Row],[Invoice (Year+Month)]],4)</f>
        <v>2020</v>
      </c>
      <c r="C1737" t="str">
        <f>RIGHT(All_Data[[#This Row],[Invoice (Year+Month)]],2)</f>
        <v>01</v>
      </c>
      <c r="D1737" t="s">
        <v>63</v>
      </c>
      <c r="E1737">
        <v>1005270</v>
      </c>
      <c r="F1737" t="s">
        <v>17</v>
      </c>
      <c r="G1737" t="s">
        <v>22</v>
      </c>
      <c r="H1737" t="s">
        <v>35</v>
      </c>
      <c r="I1737">
        <v>1108808</v>
      </c>
      <c r="J1737">
        <v>206</v>
      </c>
      <c r="K1737" s="1">
        <v>309.99929359999999</v>
      </c>
      <c r="L1737" s="1">
        <v>67.824952920000001</v>
      </c>
      <c r="M1737" s="1">
        <f>All_Data[[#This Row],[EUR Sales Amount]]-All_Data[[#This Row],[EUR Cost Amount]]</f>
        <v>242.17434068</v>
      </c>
      <c r="N1737">
        <f>IF(All_Data[[#This Row],[Order Line Quantity]]&lt;0,1,0)</f>
        <v>0</v>
      </c>
      <c r="O1737" s="1" t="str">
        <f>All_Data[[#This Row],[Tier2 Description]]&amp;All_Data[[#This Row],[Order No]]</f>
        <v>DECORATION CHARGES1108808</v>
      </c>
    </row>
    <row r="1738" spans="1:15" x14ac:dyDescent="0.35">
      <c r="A1738">
        <v>202001</v>
      </c>
      <c r="B1738" t="str">
        <f>LEFT(All_Data[[#This Row],[Invoice (Year+Month)]],4)</f>
        <v>2020</v>
      </c>
      <c r="C1738" t="str">
        <f>RIGHT(All_Data[[#This Row],[Invoice (Year+Month)]],2)</f>
        <v>01</v>
      </c>
      <c r="D1738" t="s">
        <v>63</v>
      </c>
      <c r="E1738">
        <v>1005270</v>
      </c>
      <c r="F1738" t="s">
        <v>17</v>
      </c>
      <c r="G1738" t="s">
        <v>24</v>
      </c>
      <c r="H1738" t="s">
        <v>25</v>
      </c>
      <c r="I1738">
        <v>1108719</v>
      </c>
      <c r="J1738">
        <v>2</v>
      </c>
      <c r="K1738" s="1">
        <v>61.923166190000003</v>
      </c>
      <c r="L1738" s="1">
        <v>17.72</v>
      </c>
      <c r="M1738" s="1">
        <f>All_Data[[#This Row],[EUR Sales Amount]]-All_Data[[#This Row],[EUR Cost Amount]]</f>
        <v>44.203166190000005</v>
      </c>
      <c r="N1738">
        <f>IF(All_Data[[#This Row],[Order Line Quantity]]&lt;0,1,0)</f>
        <v>0</v>
      </c>
      <c r="O1738" s="1" t="str">
        <f>All_Data[[#This Row],[Tier2 Description]]&amp;All_Data[[#This Row],[Order No]]</f>
        <v>JACKETS1108719</v>
      </c>
    </row>
    <row r="1739" spans="1:15" x14ac:dyDescent="0.35">
      <c r="A1739">
        <v>202001</v>
      </c>
      <c r="B1739" t="str">
        <f>LEFT(All_Data[[#This Row],[Invoice (Year+Month)]],4)</f>
        <v>2020</v>
      </c>
      <c r="C1739" t="str">
        <f>RIGHT(All_Data[[#This Row],[Invoice (Year+Month)]],2)</f>
        <v>01</v>
      </c>
      <c r="D1739" t="s">
        <v>63</v>
      </c>
      <c r="E1739">
        <v>1005388</v>
      </c>
      <c r="F1739" t="s">
        <v>10</v>
      </c>
      <c r="G1739" t="s">
        <v>11</v>
      </c>
      <c r="H1739" t="s">
        <v>38</v>
      </c>
      <c r="I1739">
        <v>1109030</v>
      </c>
      <c r="J1739">
        <v>40</v>
      </c>
      <c r="K1739" s="1">
        <v>240.04763009999999</v>
      </c>
      <c r="L1739" s="1">
        <v>78.599999999999994</v>
      </c>
      <c r="M1739" s="1">
        <f>All_Data[[#This Row],[EUR Sales Amount]]-All_Data[[#This Row],[EUR Cost Amount]]</f>
        <v>161.4476301</v>
      </c>
      <c r="N1739">
        <f>IF(All_Data[[#This Row],[Order Line Quantity]]&lt;0,1,0)</f>
        <v>0</v>
      </c>
      <c r="O1739" s="1" t="str">
        <f>All_Data[[#This Row],[Tier2 Description]]&amp;All_Data[[#This Row],[Order No]]</f>
        <v>BACKPACKS1109030</v>
      </c>
    </row>
    <row r="1740" spans="1:15" x14ac:dyDescent="0.35">
      <c r="A1740">
        <v>202001</v>
      </c>
      <c r="B1740" t="str">
        <f>LEFT(All_Data[[#This Row],[Invoice (Year+Month)]],4)</f>
        <v>2020</v>
      </c>
      <c r="C1740" t="str">
        <f>RIGHT(All_Data[[#This Row],[Invoice (Year+Month)]],2)</f>
        <v>01</v>
      </c>
      <c r="D1740" t="s">
        <v>63</v>
      </c>
      <c r="E1740">
        <v>3013329</v>
      </c>
      <c r="F1740" t="s">
        <v>10</v>
      </c>
      <c r="G1740" t="s">
        <v>18</v>
      </c>
      <c r="H1740" t="s">
        <v>21</v>
      </c>
      <c r="I1740">
        <v>1108327</v>
      </c>
      <c r="J1740">
        <v>132</v>
      </c>
      <c r="K1740" s="1">
        <v>652.08835790000001</v>
      </c>
      <c r="L1740" s="1">
        <v>295.77999999999997</v>
      </c>
      <c r="M1740" s="1">
        <f>All_Data[[#This Row],[EUR Sales Amount]]-All_Data[[#This Row],[EUR Cost Amount]]</f>
        <v>356.30835790000003</v>
      </c>
      <c r="N1740">
        <f>IF(All_Data[[#This Row],[Order Line Quantity]]&lt;0,1,0)</f>
        <v>0</v>
      </c>
      <c r="O1740" s="1" t="str">
        <f>All_Data[[#This Row],[Tier2 Description]]&amp;All_Data[[#This Row],[Order No]]</f>
        <v>T-SHIRTS &amp; ACTIVE TOPS1108327</v>
      </c>
    </row>
    <row r="1741" spans="1:15" x14ac:dyDescent="0.35">
      <c r="A1741">
        <v>202001</v>
      </c>
      <c r="B1741" t="str">
        <f>LEFT(All_Data[[#This Row],[Invoice (Year+Month)]],4)</f>
        <v>2020</v>
      </c>
      <c r="C1741" t="str">
        <f>RIGHT(All_Data[[#This Row],[Invoice (Year+Month)]],2)</f>
        <v>01</v>
      </c>
      <c r="D1741" t="s">
        <v>63</v>
      </c>
      <c r="E1741">
        <v>3013331</v>
      </c>
      <c r="F1741" t="s">
        <v>17</v>
      </c>
      <c r="G1741" t="s">
        <v>11</v>
      </c>
      <c r="H1741" t="s">
        <v>40</v>
      </c>
      <c r="I1741">
        <v>1108681</v>
      </c>
      <c r="J1741">
        <v>700</v>
      </c>
      <c r="K1741" s="1">
        <v>863.90102630000001</v>
      </c>
      <c r="L1741" s="1">
        <v>210.76</v>
      </c>
      <c r="M1741" s="1">
        <f>All_Data[[#This Row],[EUR Sales Amount]]-All_Data[[#This Row],[EUR Cost Amount]]</f>
        <v>653.14102630000002</v>
      </c>
      <c r="N1741">
        <f>IF(All_Data[[#This Row],[Order Line Quantity]]&lt;0,1,0)</f>
        <v>0</v>
      </c>
      <c r="O1741" s="1" t="str">
        <f>All_Data[[#This Row],[Tier2 Description]]&amp;All_Data[[#This Row],[Order No]]</f>
        <v>TOTES1108681</v>
      </c>
    </row>
    <row r="1742" spans="1:15" x14ac:dyDescent="0.35">
      <c r="A1742">
        <v>202001</v>
      </c>
      <c r="B1742" t="str">
        <f>LEFT(All_Data[[#This Row],[Invoice (Year+Month)]],4)</f>
        <v>2020</v>
      </c>
      <c r="C1742" t="str">
        <f>RIGHT(All_Data[[#This Row],[Invoice (Year+Month)]],2)</f>
        <v>01</v>
      </c>
      <c r="D1742" t="s">
        <v>63</v>
      </c>
      <c r="E1742">
        <v>3013331</v>
      </c>
      <c r="F1742" t="s">
        <v>17</v>
      </c>
      <c r="G1742" t="s">
        <v>32</v>
      </c>
      <c r="H1742" t="s">
        <v>49</v>
      </c>
      <c r="I1742">
        <v>1108663</v>
      </c>
      <c r="J1742">
        <v>200</v>
      </c>
      <c r="K1742" s="1">
        <v>483.36478399999999</v>
      </c>
      <c r="L1742" s="1">
        <v>148.52000000000001</v>
      </c>
      <c r="M1742" s="1">
        <f>All_Data[[#This Row],[EUR Sales Amount]]-All_Data[[#This Row],[EUR Cost Amount]]</f>
        <v>334.844784</v>
      </c>
      <c r="N1742">
        <f>IF(All_Data[[#This Row],[Order Line Quantity]]&lt;0,1,0)</f>
        <v>0</v>
      </c>
      <c r="O1742" s="1" t="str">
        <f>All_Data[[#This Row],[Tier2 Description]]&amp;All_Data[[#This Row],[Order No]]</f>
        <v>CERAMICS1108663</v>
      </c>
    </row>
    <row r="1743" spans="1:15" x14ac:dyDescent="0.35">
      <c r="A1743">
        <v>202001</v>
      </c>
      <c r="B1743" t="str">
        <f>LEFT(All_Data[[#This Row],[Invoice (Year+Month)]],4)</f>
        <v>2020</v>
      </c>
      <c r="C1743" t="str">
        <f>RIGHT(All_Data[[#This Row],[Invoice (Year+Month)]],2)</f>
        <v>01</v>
      </c>
      <c r="D1743" t="s">
        <v>63</v>
      </c>
      <c r="E1743">
        <v>3013331</v>
      </c>
      <c r="F1743" t="s">
        <v>17</v>
      </c>
      <c r="G1743" t="s">
        <v>32</v>
      </c>
      <c r="H1743" t="s">
        <v>55</v>
      </c>
      <c r="I1743">
        <v>1108452</v>
      </c>
      <c r="J1743">
        <v>12</v>
      </c>
      <c r="K1743" s="1">
        <v>89.475967990000001</v>
      </c>
      <c r="L1743" s="1">
        <v>28.34</v>
      </c>
      <c r="M1743" s="1">
        <f>All_Data[[#This Row],[EUR Sales Amount]]-All_Data[[#This Row],[EUR Cost Amount]]</f>
        <v>61.135967989999997</v>
      </c>
      <c r="N1743">
        <f>IF(All_Data[[#This Row],[Order Line Quantity]]&lt;0,1,0)</f>
        <v>0</v>
      </c>
      <c r="O1743" s="1" t="str">
        <f>All_Data[[#This Row],[Tier2 Description]]&amp;All_Data[[#This Row],[Order No]]</f>
        <v>SPECIALTIES &amp; PACKAGING1108452</v>
      </c>
    </row>
    <row r="1744" spans="1:15" x14ac:dyDescent="0.35">
      <c r="A1744">
        <v>202001</v>
      </c>
      <c r="B1744" t="str">
        <f>LEFT(All_Data[[#This Row],[Invoice (Year+Month)]],4)</f>
        <v>2020</v>
      </c>
      <c r="C1744" t="str">
        <f>RIGHT(All_Data[[#This Row],[Invoice (Year+Month)]],2)</f>
        <v>01</v>
      </c>
      <c r="D1744" t="s">
        <v>63</v>
      </c>
      <c r="E1744">
        <v>3013331</v>
      </c>
      <c r="F1744" t="s">
        <v>17</v>
      </c>
      <c r="G1744" t="s">
        <v>13</v>
      </c>
      <c r="H1744" t="s">
        <v>37</v>
      </c>
      <c r="I1744">
        <v>1108668</v>
      </c>
      <c r="J1744">
        <v>400</v>
      </c>
      <c r="K1744" s="1">
        <v>144.1012341</v>
      </c>
      <c r="L1744" s="1">
        <v>45.16</v>
      </c>
      <c r="M1744" s="1">
        <f>All_Data[[#This Row],[EUR Sales Amount]]-All_Data[[#This Row],[EUR Cost Amount]]</f>
        <v>98.941234100000003</v>
      </c>
      <c r="N1744">
        <f>IF(All_Data[[#This Row],[Order Line Quantity]]&lt;0,1,0)</f>
        <v>0</v>
      </c>
      <c r="O1744" s="1" t="str">
        <f>All_Data[[#This Row],[Tier2 Description]]&amp;All_Data[[#This Row],[Order No]]</f>
        <v>GENERAL1108668</v>
      </c>
    </row>
    <row r="1745" spans="1:15" x14ac:dyDescent="0.35">
      <c r="A1745">
        <v>202001</v>
      </c>
      <c r="B1745" t="str">
        <f>LEFT(All_Data[[#This Row],[Invoice (Year+Month)]],4)</f>
        <v>2020</v>
      </c>
      <c r="C1745" t="str">
        <f>RIGHT(All_Data[[#This Row],[Invoice (Year+Month)]],2)</f>
        <v>01</v>
      </c>
      <c r="D1745" t="s">
        <v>63</v>
      </c>
      <c r="E1745">
        <v>3013331</v>
      </c>
      <c r="F1745" t="s">
        <v>17</v>
      </c>
      <c r="G1745" t="s">
        <v>13</v>
      </c>
      <c r="H1745" t="s">
        <v>41</v>
      </c>
      <c r="I1745">
        <v>1108330</v>
      </c>
      <c r="J1745">
        <v>1000</v>
      </c>
      <c r="K1745" s="1">
        <v>154.39417940000001</v>
      </c>
      <c r="L1745" s="1">
        <v>66</v>
      </c>
      <c r="M1745" s="1">
        <f>All_Data[[#This Row],[EUR Sales Amount]]-All_Data[[#This Row],[EUR Cost Amount]]</f>
        <v>88.394179400000013</v>
      </c>
      <c r="N1745">
        <f>IF(All_Data[[#This Row],[Order Line Quantity]]&lt;0,1,0)</f>
        <v>0</v>
      </c>
      <c r="O1745" s="1" t="str">
        <f>All_Data[[#This Row],[Tier2 Description]]&amp;All_Data[[#This Row],[Order No]]</f>
        <v>KEYCHAINS1108330</v>
      </c>
    </row>
    <row r="1746" spans="1:15" x14ac:dyDescent="0.35">
      <c r="A1746">
        <v>202001</v>
      </c>
      <c r="B1746" t="str">
        <f>LEFT(All_Data[[#This Row],[Invoice (Year+Month)]],4)</f>
        <v>2020</v>
      </c>
      <c r="C1746" t="str">
        <f>RIGHT(All_Data[[#This Row],[Invoice (Year+Month)]],2)</f>
        <v>01</v>
      </c>
      <c r="D1746" t="s">
        <v>63</v>
      </c>
      <c r="E1746">
        <v>3013331</v>
      </c>
      <c r="F1746" t="s">
        <v>17</v>
      </c>
      <c r="G1746" t="s">
        <v>13</v>
      </c>
      <c r="H1746" t="s">
        <v>41</v>
      </c>
      <c r="I1746">
        <v>1108397</v>
      </c>
      <c r="J1746">
        <v>10000</v>
      </c>
      <c r="K1746" s="1">
        <v>3027.3368519999999</v>
      </c>
      <c r="L1746" s="1">
        <v>2380.8000000000002</v>
      </c>
      <c r="M1746" s="1">
        <f>All_Data[[#This Row],[EUR Sales Amount]]-All_Data[[#This Row],[EUR Cost Amount]]</f>
        <v>646.53685199999973</v>
      </c>
      <c r="N1746">
        <f>IF(All_Data[[#This Row],[Order Line Quantity]]&lt;0,1,0)</f>
        <v>0</v>
      </c>
      <c r="O1746" s="1" t="str">
        <f>All_Data[[#This Row],[Tier2 Description]]&amp;All_Data[[#This Row],[Order No]]</f>
        <v>KEYCHAINS1108397</v>
      </c>
    </row>
    <row r="1747" spans="1:15" x14ac:dyDescent="0.35">
      <c r="A1747">
        <v>202001</v>
      </c>
      <c r="B1747" t="str">
        <f>LEFT(All_Data[[#This Row],[Invoice (Year+Month)]],4)</f>
        <v>2020</v>
      </c>
      <c r="C1747" t="str">
        <f>RIGHT(All_Data[[#This Row],[Invoice (Year+Month)]],2)</f>
        <v>01</v>
      </c>
      <c r="D1747" t="s">
        <v>63</v>
      </c>
      <c r="E1747">
        <v>3013331</v>
      </c>
      <c r="F1747" t="s">
        <v>17</v>
      </c>
      <c r="G1747" t="s">
        <v>13</v>
      </c>
      <c r="H1747" t="s">
        <v>41</v>
      </c>
      <c r="I1747">
        <v>1108901</v>
      </c>
      <c r="J1747">
        <v>5000</v>
      </c>
      <c r="K1747" s="1">
        <v>1009.112284</v>
      </c>
      <c r="L1747" s="1">
        <v>354.14</v>
      </c>
      <c r="M1747" s="1">
        <f>All_Data[[#This Row],[EUR Sales Amount]]-All_Data[[#This Row],[EUR Cost Amount]]</f>
        <v>654.97228400000006</v>
      </c>
      <c r="N1747">
        <f>IF(All_Data[[#This Row],[Order Line Quantity]]&lt;0,1,0)</f>
        <v>0</v>
      </c>
      <c r="O1747" s="1" t="str">
        <f>All_Data[[#This Row],[Tier2 Description]]&amp;All_Data[[#This Row],[Order No]]</f>
        <v>KEYCHAINS1108901</v>
      </c>
    </row>
    <row r="1748" spans="1:15" x14ac:dyDescent="0.35">
      <c r="A1748">
        <v>202001</v>
      </c>
      <c r="B1748" t="str">
        <f>LEFT(All_Data[[#This Row],[Invoice (Year+Month)]],4)</f>
        <v>2020</v>
      </c>
      <c r="C1748" t="str">
        <f>RIGHT(All_Data[[#This Row],[Invoice (Year+Month)]],2)</f>
        <v>01</v>
      </c>
      <c r="D1748" t="s">
        <v>63</v>
      </c>
      <c r="E1748">
        <v>3013331</v>
      </c>
      <c r="F1748" t="s">
        <v>17</v>
      </c>
      <c r="G1748" t="s">
        <v>13</v>
      </c>
      <c r="H1748" t="s">
        <v>34</v>
      </c>
      <c r="I1748">
        <v>1108610</v>
      </c>
      <c r="J1748">
        <v>400</v>
      </c>
      <c r="K1748" s="1">
        <v>349.55649519999997</v>
      </c>
      <c r="L1748" s="1">
        <v>122.38</v>
      </c>
      <c r="M1748" s="1">
        <f>All_Data[[#This Row],[EUR Sales Amount]]-All_Data[[#This Row],[EUR Cost Amount]]</f>
        <v>227.17649519999998</v>
      </c>
      <c r="N1748">
        <f>IF(All_Data[[#This Row],[Order Line Quantity]]&lt;0,1,0)</f>
        <v>0</v>
      </c>
      <c r="O1748" s="1" t="str">
        <f>All_Data[[#This Row],[Tier2 Description]]&amp;All_Data[[#This Row],[Order No]]</f>
        <v>STATIONERY1108610</v>
      </c>
    </row>
    <row r="1749" spans="1:15" x14ac:dyDescent="0.35">
      <c r="A1749">
        <v>202001</v>
      </c>
      <c r="B1749" t="str">
        <f>LEFT(All_Data[[#This Row],[Invoice (Year+Month)]],4)</f>
        <v>2020</v>
      </c>
      <c r="C1749" t="str">
        <f>RIGHT(All_Data[[#This Row],[Invoice (Year+Month)]],2)</f>
        <v>01</v>
      </c>
      <c r="D1749" t="s">
        <v>63</v>
      </c>
      <c r="E1749">
        <v>3013331</v>
      </c>
      <c r="F1749" t="s">
        <v>17</v>
      </c>
      <c r="G1749" t="s">
        <v>36</v>
      </c>
      <c r="H1749" t="s">
        <v>36</v>
      </c>
      <c r="I1749">
        <v>1107803</v>
      </c>
      <c r="J1749">
        <v>84</v>
      </c>
      <c r="K1749" s="1">
        <v>185.6362958</v>
      </c>
      <c r="L1749" s="1">
        <v>121.44</v>
      </c>
      <c r="M1749" s="1">
        <f>All_Data[[#This Row],[EUR Sales Amount]]-All_Data[[#This Row],[EUR Cost Amount]]</f>
        <v>64.196295800000001</v>
      </c>
      <c r="N1749">
        <f>IF(All_Data[[#This Row],[Order Line Quantity]]&lt;0,1,0)</f>
        <v>0</v>
      </c>
      <c r="O1749" s="1" t="str">
        <f>All_Data[[#This Row],[Tier2 Description]]&amp;All_Data[[#This Row],[Order No]]</f>
        <v>MEMORY1107803</v>
      </c>
    </row>
    <row r="1750" spans="1:15" x14ac:dyDescent="0.35">
      <c r="A1750">
        <v>202001</v>
      </c>
      <c r="B1750" t="str">
        <f>LEFT(All_Data[[#This Row],[Invoice (Year+Month)]],4)</f>
        <v>2020</v>
      </c>
      <c r="C1750" t="str">
        <f>RIGHT(All_Data[[#This Row],[Invoice (Year+Month)]],2)</f>
        <v>01</v>
      </c>
      <c r="D1750" t="s">
        <v>63</v>
      </c>
      <c r="E1750">
        <v>3013331</v>
      </c>
      <c r="F1750" t="s">
        <v>17</v>
      </c>
      <c r="G1750" t="s">
        <v>36</v>
      </c>
      <c r="H1750" t="s">
        <v>36</v>
      </c>
      <c r="I1750">
        <v>1108750</v>
      </c>
      <c r="J1750">
        <v>200</v>
      </c>
      <c r="K1750" s="1">
        <v>571.1575527</v>
      </c>
      <c r="L1750" s="1">
        <v>348.48</v>
      </c>
      <c r="M1750" s="1">
        <f>All_Data[[#This Row],[EUR Sales Amount]]-All_Data[[#This Row],[EUR Cost Amount]]</f>
        <v>222.67755269999998</v>
      </c>
      <c r="N1750">
        <f>IF(All_Data[[#This Row],[Order Line Quantity]]&lt;0,1,0)</f>
        <v>0</v>
      </c>
      <c r="O1750" s="1" t="str">
        <f>All_Data[[#This Row],[Tier2 Description]]&amp;All_Data[[#This Row],[Order No]]</f>
        <v>MEMORY1108750</v>
      </c>
    </row>
    <row r="1751" spans="1:15" x14ac:dyDescent="0.35">
      <c r="A1751">
        <v>202001</v>
      </c>
      <c r="B1751" t="str">
        <f>LEFT(All_Data[[#This Row],[Invoice (Year+Month)]],4)</f>
        <v>2020</v>
      </c>
      <c r="C1751" t="str">
        <f>RIGHT(All_Data[[#This Row],[Invoice (Year+Month)]],2)</f>
        <v>01</v>
      </c>
      <c r="D1751" t="s">
        <v>63</v>
      </c>
      <c r="E1751">
        <v>3013331</v>
      </c>
      <c r="F1751" t="s">
        <v>17</v>
      </c>
      <c r="G1751" t="s">
        <v>22</v>
      </c>
      <c r="H1751" t="s">
        <v>35</v>
      </c>
      <c r="I1751">
        <v>1107803</v>
      </c>
      <c r="J1751">
        <v>86</v>
      </c>
      <c r="K1751" s="1">
        <v>106.7479338</v>
      </c>
      <c r="L1751" s="1">
        <v>18.72</v>
      </c>
      <c r="M1751" s="1">
        <f>All_Data[[#This Row],[EUR Sales Amount]]-All_Data[[#This Row],[EUR Cost Amount]]</f>
        <v>88.0279338</v>
      </c>
      <c r="N1751">
        <f>IF(All_Data[[#This Row],[Order Line Quantity]]&lt;0,1,0)</f>
        <v>0</v>
      </c>
      <c r="O1751" s="1" t="str">
        <f>All_Data[[#This Row],[Tier2 Description]]&amp;All_Data[[#This Row],[Order No]]</f>
        <v>DECORATION CHARGES1107803</v>
      </c>
    </row>
    <row r="1752" spans="1:15" x14ac:dyDescent="0.35">
      <c r="A1752">
        <v>202001</v>
      </c>
      <c r="B1752" t="str">
        <f>LEFT(All_Data[[#This Row],[Invoice (Year+Month)]],4)</f>
        <v>2020</v>
      </c>
      <c r="C1752" t="str">
        <f>RIGHT(All_Data[[#This Row],[Invoice (Year+Month)]],2)</f>
        <v>01</v>
      </c>
      <c r="D1752" t="s">
        <v>63</v>
      </c>
      <c r="E1752">
        <v>3013331</v>
      </c>
      <c r="F1752" t="s">
        <v>17</v>
      </c>
      <c r="G1752" t="s">
        <v>22</v>
      </c>
      <c r="H1752" t="s">
        <v>35</v>
      </c>
      <c r="I1752">
        <v>1108330</v>
      </c>
      <c r="J1752">
        <v>1002</v>
      </c>
      <c r="K1752" s="1">
        <v>208.88624279999999</v>
      </c>
      <c r="L1752" s="1">
        <v>27.88</v>
      </c>
      <c r="M1752" s="1">
        <f>All_Data[[#This Row],[EUR Sales Amount]]-All_Data[[#This Row],[EUR Cost Amount]]</f>
        <v>181.0062428</v>
      </c>
      <c r="N1752">
        <f>IF(All_Data[[#This Row],[Order Line Quantity]]&lt;0,1,0)</f>
        <v>0</v>
      </c>
      <c r="O1752" s="1" t="str">
        <f>All_Data[[#This Row],[Tier2 Description]]&amp;All_Data[[#This Row],[Order No]]</f>
        <v>DECORATION CHARGES1108330</v>
      </c>
    </row>
    <row r="1753" spans="1:15" x14ac:dyDescent="0.35">
      <c r="A1753">
        <v>202001</v>
      </c>
      <c r="B1753" t="str">
        <f>LEFT(All_Data[[#This Row],[Invoice (Year+Month)]],4)</f>
        <v>2020</v>
      </c>
      <c r="C1753" t="str">
        <f>RIGHT(All_Data[[#This Row],[Invoice (Year+Month)]],2)</f>
        <v>01</v>
      </c>
      <c r="D1753" t="s">
        <v>63</v>
      </c>
      <c r="E1753">
        <v>3013331</v>
      </c>
      <c r="F1753" t="s">
        <v>17</v>
      </c>
      <c r="G1753" t="s">
        <v>22</v>
      </c>
      <c r="H1753" t="s">
        <v>35</v>
      </c>
      <c r="I1753">
        <v>1108397</v>
      </c>
      <c r="J1753">
        <v>10202</v>
      </c>
      <c r="K1753" s="1">
        <v>575.19400180000002</v>
      </c>
      <c r="L1753" s="1">
        <v>107.8910758</v>
      </c>
      <c r="M1753" s="1">
        <f>All_Data[[#This Row],[EUR Sales Amount]]-All_Data[[#This Row],[EUR Cost Amount]]</f>
        <v>467.30292600000001</v>
      </c>
      <c r="N1753">
        <f>IF(All_Data[[#This Row],[Order Line Quantity]]&lt;0,1,0)</f>
        <v>0</v>
      </c>
      <c r="O1753" s="1" t="str">
        <f>All_Data[[#This Row],[Tier2 Description]]&amp;All_Data[[#This Row],[Order No]]</f>
        <v>DECORATION CHARGES1108397</v>
      </c>
    </row>
    <row r="1754" spans="1:15" x14ac:dyDescent="0.35">
      <c r="A1754">
        <v>202001</v>
      </c>
      <c r="B1754" t="str">
        <f>LEFT(All_Data[[#This Row],[Invoice (Year+Month)]],4)</f>
        <v>2020</v>
      </c>
      <c r="C1754" t="str">
        <f>RIGHT(All_Data[[#This Row],[Invoice (Year+Month)]],2)</f>
        <v>01</v>
      </c>
      <c r="D1754" t="s">
        <v>63</v>
      </c>
      <c r="E1754">
        <v>3013331</v>
      </c>
      <c r="F1754" t="s">
        <v>17</v>
      </c>
      <c r="G1754" t="s">
        <v>22</v>
      </c>
      <c r="H1754" t="s">
        <v>35</v>
      </c>
      <c r="I1754">
        <v>1108610</v>
      </c>
      <c r="J1754">
        <v>402</v>
      </c>
      <c r="K1754" s="1">
        <v>150.15590779999999</v>
      </c>
      <c r="L1754" s="1">
        <v>21.88</v>
      </c>
      <c r="M1754" s="1">
        <f>All_Data[[#This Row],[EUR Sales Amount]]-All_Data[[#This Row],[EUR Cost Amount]]</f>
        <v>128.2759078</v>
      </c>
      <c r="N1754">
        <f>IF(All_Data[[#This Row],[Order Line Quantity]]&lt;0,1,0)</f>
        <v>0</v>
      </c>
      <c r="O1754" s="1" t="str">
        <f>All_Data[[#This Row],[Tier2 Description]]&amp;All_Data[[#This Row],[Order No]]</f>
        <v>DECORATION CHARGES1108610</v>
      </c>
    </row>
    <row r="1755" spans="1:15" x14ac:dyDescent="0.35">
      <c r="A1755">
        <v>202001</v>
      </c>
      <c r="B1755" t="str">
        <f>LEFT(All_Data[[#This Row],[Invoice (Year+Month)]],4)</f>
        <v>2020</v>
      </c>
      <c r="C1755" t="str">
        <f>RIGHT(All_Data[[#This Row],[Invoice (Year+Month)]],2)</f>
        <v>01</v>
      </c>
      <c r="D1755" t="s">
        <v>63</v>
      </c>
      <c r="E1755">
        <v>3013331</v>
      </c>
      <c r="F1755" t="s">
        <v>17</v>
      </c>
      <c r="G1755" t="s">
        <v>22</v>
      </c>
      <c r="H1755" t="s">
        <v>35</v>
      </c>
      <c r="I1755">
        <v>1108663</v>
      </c>
      <c r="J1755">
        <v>204</v>
      </c>
      <c r="K1755" s="1">
        <v>225.4356842</v>
      </c>
      <c r="L1755" s="1">
        <v>37.76</v>
      </c>
      <c r="M1755" s="1">
        <f>All_Data[[#This Row],[EUR Sales Amount]]-All_Data[[#This Row],[EUR Cost Amount]]</f>
        <v>187.67568420000001</v>
      </c>
      <c r="N1755">
        <f>IF(All_Data[[#This Row],[Order Line Quantity]]&lt;0,1,0)</f>
        <v>0</v>
      </c>
      <c r="O1755" s="1" t="str">
        <f>All_Data[[#This Row],[Tier2 Description]]&amp;All_Data[[#This Row],[Order No]]</f>
        <v>DECORATION CHARGES1108663</v>
      </c>
    </row>
    <row r="1756" spans="1:15" x14ac:dyDescent="0.35">
      <c r="A1756">
        <v>202001</v>
      </c>
      <c r="B1756" t="str">
        <f>LEFT(All_Data[[#This Row],[Invoice (Year+Month)]],4)</f>
        <v>2020</v>
      </c>
      <c r="C1756" t="str">
        <f>RIGHT(All_Data[[#This Row],[Invoice (Year+Month)]],2)</f>
        <v>01</v>
      </c>
      <c r="D1756" t="s">
        <v>63</v>
      </c>
      <c r="E1756">
        <v>3013331</v>
      </c>
      <c r="F1756" t="s">
        <v>17</v>
      </c>
      <c r="G1756" t="s">
        <v>22</v>
      </c>
      <c r="H1756" t="s">
        <v>35</v>
      </c>
      <c r="I1756">
        <v>1108681</v>
      </c>
      <c r="J1756">
        <v>702</v>
      </c>
      <c r="K1756" s="1">
        <v>310.80658340000002</v>
      </c>
      <c r="L1756" s="1">
        <v>48.58</v>
      </c>
      <c r="M1756" s="1">
        <f>All_Data[[#This Row],[EUR Sales Amount]]-All_Data[[#This Row],[EUR Cost Amount]]</f>
        <v>262.22658340000004</v>
      </c>
      <c r="N1756">
        <f>IF(All_Data[[#This Row],[Order Line Quantity]]&lt;0,1,0)</f>
        <v>0</v>
      </c>
      <c r="O1756" s="1" t="str">
        <f>All_Data[[#This Row],[Tier2 Description]]&amp;All_Data[[#This Row],[Order No]]</f>
        <v>DECORATION CHARGES1108681</v>
      </c>
    </row>
    <row r="1757" spans="1:15" x14ac:dyDescent="0.35">
      <c r="A1757">
        <v>202001</v>
      </c>
      <c r="B1757" t="str">
        <f>LEFT(All_Data[[#This Row],[Invoice (Year+Month)]],4)</f>
        <v>2020</v>
      </c>
      <c r="C1757" t="str">
        <f>RIGHT(All_Data[[#This Row],[Invoice (Year+Month)]],2)</f>
        <v>01</v>
      </c>
      <c r="D1757" t="s">
        <v>63</v>
      </c>
      <c r="E1757">
        <v>3013331</v>
      </c>
      <c r="F1757" t="s">
        <v>17</v>
      </c>
      <c r="G1757" t="s">
        <v>22</v>
      </c>
      <c r="H1757" t="s">
        <v>35</v>
      </c>
      <c r="I1757">
        <v>1108750</v>
      </c>
      <c r="J1757">
        <v>202</v>
      </c>
      <c r="K1757" s="1">
        <v>70.63785987</v>
      </c>
      <c r="L1757" s="1">
        <v>19.88</v>
      </c>
      <c r="M1757" s="1">
        <f>All_Data[[#This Row],[EUR Sales Amount]]-All_Data[[#This Row],[EUR Cost Amount]]</f>
        <v>50.757859870000004</v>
      </c>
      <c r="N1757">
        <f>IF(All_Data[[#This Row],[Order Line Quantity]]&lt;0,1,0)</f>
        <v>0</v>
      </c>
      <c r="O1757" s="1" t="str">
        <f>All_Data[[#This Row],[Tier2 Description]]&amp;All_Data[[#This Row],[Order No]]</f>
        <v>DECORATION CHARGES1108750</v>
      </c>
    </row>
    <row r="1758" spans="1:15" x14ac:dyDescent="0.35">
      <c r="A1758">
        <v>202001</v>
      </c>
      <c r="B1758" t="str">
        <f>LEFT(All_Data[[#This Row],[Invoice (Year+Month)]],4)</f>
        <v>2020</v>
      </c>
      <c r="C1758" t="str">
        <f>RIGHT(All_Data[[#This Row],[Invoice (Year+Month)]],2)</f>
        <v>01</v>
      </c>
      <c r="D1758" t="s">
        <v>63</v>
      </c>
      <c r="E1758">
        <v>3013336</v>
      </c>
      <c r="F1758" t="s">
        <v>17</v>
      </c>
      <c r="G1758" t="s">
        <v>13</v>
      </c>
      <c r="H1758" t="s">
        <v>34</v>
      </c>
      <c r="I1758">
        <v>1108572</v>
      </c>
      <c r="J1758">
        <v>200</v>
      </c>
      <c r="K1758" s="1">
        <v>262.36919380000001</v>
      </c>
      <c r="L1758" s="1">
        <v>104.94</v>
      </c>
      <c r="M1758" s="1">
        <f>All_Data[[#This Row],[EUR Sales Amount]]-All_Data[[#This Row],[EUR Cost Amount]]</f>
        <v>157.42919380000001</v>
      </c>
      <c r="N1758">
        <f>IF(All_Data[[#This Row],[Order Line Quantity]]&lt;0,1,0)</f>
        <v>0</v>
      </c>
      <c r="O1758" s="1" t="str">
        <f>All_Data[[#This Row],[Tier2 Description]]&amp;All_Data[[#This Row],[Order No]]</f>
        <v>STATIONERY1108572</v>
      </c>
    </row>
    <row r="1759" spans="1:15" x14ac:dyDescent="0.35">
      <c r="A1759">
        <v>202001</v>
      </c>
      <c r="B1759" t="str">
        <f>LEFT(All_Data[[#This Row],[Invoice (Year+Month)]],4)</f>
        <v>2020</v>
      </c>
      <c r="C1759" t="str">
        <f>RIGHT(All_Data[[#This Row],[Invoice (Year+Month)]],2)</f>
        <v>01</v>
      </c>
      <c r="D1759" t="s">
        <v>63</v>
      </c>
      <c r="E1759">
        <v>3013336</v>
      </c>
      <c r="F1759" t="s">
        <v>17</v>
      </c>
      <c r="G1759" t="s">
        <v>26</v>
      </c>
      <c r="H1759" t="s">
        <v>50</v>
      </c>
      <c r="I1759">
        <v>1108247</v>
      </c>
      <c r="J1759">
        <v>500</v>
      </c>
      <c r="K1759" s="1">
        <v>514.64726480000002</v>
      </c>
      <c r="L1759" s="1">
        <v>125.36</v>
      </c>
      <c r="M1759" s="1">
        <f>All_Data[[#This Row],[EUR Sales Amount]]-All_Data[[#This Row],[EUR Cost Amount]]</f>
        <v>389.2872648</v>
      </c>
      <c r="N1759">
        <f>IF(All_Data[[#This Row],[Order Line Quantity]]&lt;0,1,0)</f>
        <v>0</v>
      </c>
      <c r="O1759" s="1" t="str">
        <f>All_Data[[#This Row],[Tier2 Description]]&amp;All_Data[[#This Row],[Order No]]</f>
        <v>OUTDOOR &amp; LEISURE1108247</v>
      </c>
    </row>
    <row r="1760" spans="1:15" x14ac:dyDescent="0.35">
      <c r="A1760">
        <v>202001</v>
      </c>
      <c r="B1760" t="str">
        <f>LEFT(All_Data[[#This Row],[Invoice (Year+Month)]],4)</f>
        <v>2020</v>
      </c>
      <c r="C1760" t="str">
        <f>RIGHT(All_Data[[#This Row],[Invoice (Year+Month)]],2)</f>
        <v>01</v>
      </c>
      <c r="D1760" t="s">
        <v>63</v>
      </c>
      <c r="E1760">
        <v>3013336</v>
      </c>
      <c r="F1760" t="s">
        <v>17</v>
      </c>
      <c r="G1760" t="s">
        <v>22</v>
      </c>
      <c r="H1760" t="s">
        <v>35</v>
      </c>
      <c r="I1760">
        <v>1108247</v>
      </c>
      <c r="J1760">
        <v>502</v>
      </c>
      <c r="K1760" s="1">
        <v>404.65402590000002</v>
      </c>
      <c r="L1760" s="1">
        <v>82.44</v>
      </c>
      <c r="M1760" s="1">
        <f>All_Data[[#This Row],[EUR Sales Amount]]-All_Data[[#This Row],[EUR Cost Amount]]</f>
        <v>322.21402590000002</v>
      </c>
      <c r="N1760">
        <f>IF(All_Data[[#This Row],[Order Line Quantity]]&lt;0,1,0)</f>
        <v>0</v>
      </c>
      <c r="O1760" s="1" t="str">
        <f>All_Data[[#This Row],[Tier2 Description]]&amp;All_Data[[#This Row],[Order No]]</f>
        <v>DECORATION CHARGES1108247</v>
      </c>
    </row>
    <row r="1761" spans="1:15" x14ac:dyDescent="0.35">
      <c r="A1761">
        <v>202001</v>
      </c>
      <c r="B1761" t="str">
        <f>LEFT(All_Data[[#This Row],[Invoice (Year+Month)]],4)</f>
        <v>2020</v>
      </c>
      <c r="C1761" t="str">
        <f>RIGHT(All_Data[[#This Row],[Invoice (Year+Month)]],2)</f>
        <v>01</v>
      </c>
      <c r="D1761" t="s">
        <v>63</v>
      </c>
      <c r="E1761">
        <v>3013336</v>
      </c>
      <c r="F1761" t="s">
        <v>17</v>
      </c>
      <c r="G1761" t="s">
        <v>22</v>
      </c>
      <c r="H1761" t="s">
        <v>35</v>
      </c>
      <c r="I1761">
        <v>1108572</v>
      </c>
      <c r="J1761">
        <v>208</v>
      </c>
      <c r="K1761" s="1">
        <v>223.2156372</v>
      </c>
      <c r="L1761" s="1">
        <v>73.52</v>
      </c>
      <c r="M1761" s="1">
        <f>All_Data[[#This Row],[EUR Sales Amount]]-All_Data[[#This Row],[EUR Cost Amount]]</f>
        <v>149.69563720000002</v>
      </c>
      <c r="N1761">
        <f>IF(All_Data[[#This Row],[Order Line Quantity]]&lt;0,1,0)</f>
        <v>0</v>
      </c>
      <c r="O1761" s="1" t="str">
        <f>All_Data[[#This Row],[Tier2 Description]]&amp;All_Data[[#This Row],[Order No]]</f>
        <v>DECORATION CHARGES1108572</v>
      </c>
    </row>
    <row r="1762" spans="1:15" x14ac:dyDescent="0.35">
      <c r="A1762">
        <v>202001</v>
      </c>
      <c r="B1762" t="str">
        <f>LEFT(All_Data[[#This Row],[Invoice (Year+Month)]],4)</f>
        <v>2020</v>
      </c>
      <c r="C1762" t="str">
        <f>RIGHT(All_Data[[#This Row],[Invoice (Year+Month)]],2)</f>
        <v>01</v>
      </c>
      <c r="D1762" t="s">
        <v>63</v>
      </c>
      <c r="E1762">
        <v>3013339</v>
      </c>
      <c r="F1762" t="s">
        <v>17</v>
      </c>
      <c r="G1762" t="s">
        <v>13</v>
      </c>
      <c r="H1762" t="s">
        <v>14</v>
      </c>
      <c r="I1762">
        <v>1109138</v>
      </c>
      <c r="J1762">
        <v>20</v>
      </c>
      <c r="K1762" s="1">
        <v>13.320282150000001</v>
      </c>
      <c r="L1762" s="1">
        <v>4.16</v>
      </c>
      <c r="M1762" s="1">
        <f>All_Data[[#This Row],[EUR Sales Amount]]-All_Data[[#This Row],[EUR Cost Amount]]</f>
        <v>9.1602821500000005</v>
      </c>
      <c r="N1762">
        <f>IF(All_Data[[#This Row],[Order Line Quantity]]&lt;0,1,0)</f>
        <v>0</v>
      </c>
      <c r="O1762" s="1" t="str">
        <f>All_Data[[#This Row],[Tier2 Description]]&amp;All_Data[[#This Row],[Order No]]</f>
        <v>DESKTOP1109138</v>
      </c>
    </row>
    <row r="1763" spans="1:15" x14ac:dyDescent="0.35">
      <c r="A1763">
        <v>202001</v>
      </c>
      <c r="B1763" t="str">
        <f>LEFT(All_Data[[#This Row],[Invoice (Year+Month)]],4)</f>
        <v>2020</v>
      </c>
      <c r="C1763" t="str">
        <f>RIGHT(All_Data[[#This Row],[Invoice (Year+Month)]],2)</f>
        <v>01</v>
      </c>
      <c r="D1763" t="s">
        <v>63</v>
      </c>
      <c r="E1763">
        <v>3013339</v>
      </c>
      <c r="F1763" t="s">
        <v>17</v>
      </c>
      <c r="G1763" t="s">
        <v>13</v>
      </c>
      <c r="H1763" t="s">
        <v>15</v>
      </c>
      <c r="I1763">
        <v>1109218</v>
      </c>
      <c r="J1763">
        <v>4</v>
      </c>
      <c r="K1763" s="1">
        <v>32.695238000000003</v>
      </c>
      <c r="L1763" s="1">
        <v>10.96</v>
      </c>
      <c r="M1763" s="1">
        <f>All_Data[[#This Row],[EUR Sales Amount]]-All_Data[[#This Row],[EUR Cost Amount]]</f>
        <v>21.735238000000003</v>
      </c>
      <c r="N1763">
        <f>IF(All_Data[[#This Row],[Order Line Quantity]]&lt;0,1,0)</f>
        <v>0</v>
      </c>
      <c r="O1763" s="1" t="str">
        <f>All_Data[[#This Row],[Tier2 Description]]&amp;All_Data[[#This Row],[Order No]]</f>
        <v>UMBRELLAS1109218</v>
      </c>
    </row>
    <row r="1764" spans="1:15" x14ac:dyDescent="0.35">
      <c r="A1764">
        <v>202001</v>
      </c>
      <c r="B1764" t="str">
        <f>LEFT(All_Data[[#This Row],[Invoice (Year+Month)]],4)</f>
        <v>2020</v>
      </c>
      <c r="C1764" t="str">
        <f>RIGHT(All_Data[[#This Row],[Invoice (Year+Month)]],2)</f>
        <v>01</v>
      </c>
      <c r="D1764" t="s">
        <v>63</v>
      </c>
      <c r="E1764">
        <v>3013346</v>
      </c>
      <c r="F1764" t="s">
        <v>10</v>
      </c>
      <c r="G1764" t="s">
        <v>13</v>
      </c>
      <c r="H1764" t="s">
        <v>41</v>
      </c>
      <c r="I1764">
        <v>1108505</v>
      </c>
      <c r="J1764">
        <v>60</v>
      </c>
      <c r="K1764" s="1">
        <v>27.54876535</v>
      </c>
      <c r="L1764" s="1">
        <v>7.22</v>
      </c>
      <c r="M1764" s="1">
        <f>All_Data[[#This Row],[EUR Sales Amount]]-All_Data[[#This Row],[EUR Cost Amount]]</f>
        <v>20.328765350000001</v>
      </c>
      <c r="N1764">
        <f>IF(All_Data[[#This Row],[Order Line Quantity]]&lt;0,1,0)</f>
        <v>0</v>
      </c>
      <c r="O1764" s="1" t="str">
        <f>All_Data[[#This Row],[Tier2 Description]]&amp;All_Data[[#This Row],[Order No]]</f>
        <v>KEYCHAINS1108505</v>
      </c>
    </row>
    <row r="1765" spans="1:15" x14ac:dyDescent="0.35">
      <c r="A1765">
        <v>202001</v>
      </c>
      <c r="B1765" t="str">
        <f>LEFT(All_Data[[#This Row],[Invoice (Year+Month)]],4)</f>
        <v>2020</v>
      </c>
      <c r="C1765" t="str">
        <f>RIGHT(All_Data[[#This Row],[Invoice (Year+Month)]],2)</f>
        <v>01</v>
      </c>
      <c r="D1765" t="s">
        <v>63</v>
      </c>
      <c r="E1765">
        <v>3013356</v>
      </c>
      <c r="F1765" t="s">
        <v>17</v>
      </c>
      <c r="G1765" t="s">
        <v>18</v>
      </c>
      <c r="H1765" t="s">
        <v>54</v>
      </c>
      <c r="I1765">
        <v>1108722</v>
      </c>
      <c r="J1765">
        <v>20</v>
      </c>
      <c r="K1765" s="1">
        <v>188.38309939999999</v>
      </c>
      <c r="L1765" s="1">
        <v>111.36</v>
      </c>
      <c r="M1765" s="1">
        <f>All_Data[[#This Row],[EUR Sales Amount]]-All_Data[[#This Row],[EUR Cost Amount]]</f>
        <v>77.023099399999992</v>
      </c>
      <c r="N1765">
        <f>IF(All_Data[[#This Row],[Order Line Quantity]]&lt;0,1,0)</f>
        <v>0</v>
      </c>
      <c r="O1765" s="1" t="str">
        <f>All_Data[[#This Row],[Tier2 Description]]&amp;All_Data[[#This Row],[Order No]]</f>
        <v>VESTS-BODYWARMERS1108722</v>
      </c>
    </row>
    <row r="1766" spans="1:15" x14ac:dyDescent="0.35">
      <c r="A1766">
        <v>202001</v>
      </c>
      <c r="B1766" t="str">
        <f>LEFT(All_Data[[#This Row],[Invoice (Year+Month)]],4)</f>
        <v>2020</v>
      </c>
      <c r="C1766" t="str">
        <f>RIGHT(All_Data[[#This Row],[Invoice (Year+Month)]],2)</f>
        <v>01</v>
      </c>
      <c r="D1766" t="s">
        <v>63</v>
      </c>
      <c r="E1766">
        <v>3013361</v>
      </c>
      <c r="F1766" t="s">
        <v>17</v>
      </c>
      <c r="G1766" t="s">
        <v>32</v>
      </c>
      <c r="H1766" t="s">
        <v>51</v>
      </c>
      <c r="I1766">
        <v>1109040</v>
      </c>
      <c r="J1766">
        <v>120</v>
      </c>
      <c r="K1766" s="1">
        <v>363.28041999999999</v>
      </c>
      <c r="L1766" s="1">
        <v>119.8</v>
      </c>
      <c r="M1766" s="1">
        <f>All_Data[[#This Row],[EUR Sales Amount]]-All_Data[[#This Row],[EUR Cost Amount]]</f>
        <v>243.48041999999998</v>
      </c>
      <c r="N1766">
        <f>IF(All_Data[[#This Row],[Order Line Quantity]]&lt;0,1,0)</f>
        <v>0</v>
      </c>
      <c r="O1766" s="1" t="str">
        <f>All_Data[[#This Row],[Tier2 Description]]&amp;All_Data[[#This Row],[Order No]]</f>
        <v>MUGS &amp; TUMBLERS1109040</v>
      </c>
    </row>
    <row r="1767" spans="1:15" x14ac:dyDescent="0.35">
      <c r="A1767">
        <v>202001</v>
      </c>
      <c r="B1767" t="str">
        <f>LEFT(All_Data[[#This Row],[Invoice (Year+Month)]],4)</f>
        <v>2020</v>
      </c>
      <c r="C1767" t="str">
        <f>RIGHT(All_Data[[#This Row],[Invoice (Year+Month)]],2)</f>
        <v>01</v>
      </c>
      <c r="D1767" t="s">
        <v>63</v>
      </c>
      <c r="E1767">
        <v>3013361</v>
      </c>
      <c r="F1767" t="s">
        <v>17</v>
      </c>
      <c r="G1767" t="s">
        <v>13</v>
      </c>
      <c r="H1767" t="s">
        <v>37</v>
      </c>
      <c r="I1767">
        <v>1108814</v>
      </c>
      <c r="J1767">
        <v>200</v>
      </c>
      <c r="K1767" s="1">
        <v>205.8589059</v>
      </c>
      <c r="L1767" s="1">
        <v>69.900000000000006</v>
      </c>
      <c r="M1767" s="1">
        <f>All_Data[[#This Row],[EUR Sales Amount]]-All_Data[[#This Row],[EUR Cost Amount]]</f>
        <v>135.95890589999999</v>
      </c>
      <c r="N1767">
        <f>IF(All_Data[[#This Row],[Order Line Quantity]]&lt;0,1,0)</f>
        <v>0</v>
      </c>
      <c r="O1767" s="1" t="str">
        <f>All_Data[[#This Row],[Tier2 Description]]&amp;All_Data[[#This Row],[Order No]]</f>
        <v>GENERAL1108814</v>
      </c>
    </row>
    <row r="1768" spans="1:15" x14ac:dyDescent="0.35">
      <c r="A1768">
        <v>202001</v>
      </c>
      <c r="B1768" t="str">
        <f>LEFT(All_Data[[#This Row],[Invoice (Year+Month)]],4)</f>
        <v>2020</v>
      </c>
      <c r="C1768" t="str">
        <f>RIGHT(All_Data[[#This Row],[Invoice (Year+Month)]],2)</f>
        <v>01</v>
      </c>
      <c r="D1768" t="s">
        <v>63</v>
      </c>
      <c r="E1768">
        <v>3013361</v>
      </c>
      <c r="F1768" t="s">
        <v>17</v>
      </c>
      <c r="G1768" t="s">
        <v>13</v>
      </c>
      <c r="H1768" t="s">
        <v>37</v>
      </c>
      <c r="I1768">
        <v>1108818</v>
      </c>
      <c r="J1768">
        <v>200</v>
      </c>
      <c r="K1768" s="1">
        <v>111.00235120000001</v>
      </c>
      <c r="L1768" s="1">
        <v>41.46</v>
      </c>
      <c r="M1768" s="1">
        <f>All_Data[[#This Row],[EUR Sales Amount]]-All_Data[[#This Row],[EUR Cost Amount]]</f>
        <v>69.542351200000013</v>
      </c>
      <c r="N1768">
        <f>IF(All_Data[[#This Row],[Order Line Quantity]]&lt;0,1,0)</f>
        <v>0</v>
      </c>
      <c r="O1768" s="1" t="str">
        <f>All_Data[[#This Row],[Tier2 Description]]&amp;All_Data[[#This Row],[Order No]]</f>
        <v>GENERAL1108818</v>
      </c>
    </row>
    <row r="1769" spans="1:15" x14ac:dyDescent="0.35">
      <c r="A1769">
        <v>202001</v>
      </c>
      <c r="B1769" t="str">
        <f>LEFT(All_Data[[#This Row],[Invoice (Year+Month)]],4)</f>
        <v>2020</v>
      </c>
      <c r="C1769" t="str">
        <f>RIGHT(All_Data[[#This Row],[Invoice (Year+Month)]],2)</f>
        <v>01</v>
      </c>
      <c r="D1769" t="s">
        <v>63</v>
      </c>
      <c r="E1769">
        <v>3013361</v>
      </c>
      <c r="F1769" t="s">
        <v>17</v>
      </c>
      <c r="G1769" t="s">
        <v>22</v>
      </c>
      <c r="H1769" t="s">
        <v>35</v>
      </c>
      <c r="I1769">
        <v>1108814</v>
      </c>
      <c r="J1769">
        <v>202</v>
      </c>
      <c r="K1769" s="1">
        <v>110.8005288</v>
      </c>
      <c r="L1769" s="1">
        <v>19.88</v>
      </c>
      <c r="M1769" s="1">
        <f>All_Data[[#This Row],[EUR Sales Amount]]-All_Data[[#This Row],[EUR Cost Amount]]</f>
        <v>90.9205288</v>
      </c>
      <c r="N1769">
        <f>IF(All_Data[[#This Row],[Order Line Quantity]]&lt;0,1,0)</f>
        <v>0</v>
      </c>
      <c r="O1769" s="1" t="str">
        <f>All_Data[[#This Row],[Tier2 Description]]&amp;All_Data[[#This Row],[Order No]]</f>
        <v>DECORATION CHARGES1108814</v>
      </c>
    </row>
    <row r="1770" spans="1:15" x14ac:dyDescent="0.35">
      <c r="A1770">
        <v>202001</v>
      </c>
      <c r="B1770" t="str">
        <f>LEFT(All_Data[[#This Row],[Invoice (Year+Month)]],4)</f>
        <v>2020</v>
      </c>
      <c r="C1770" t="str">
        <f>RIGHT(All_Data[[#This Row],[Invoice (Year+Month)]],2)</f>
        <v>01</v>
      </c>
      <c r="D1770" t="s">
        <v>63</v>
      </c>
      <c r="E1770">
        <v>3013361</v>
      </c>
      <c r="F1770" t="s">
        <v>17</v>
      </c>
      <c r="G1770" t="s">
        <v>22</v>
      </c>
      <c r="H1770" t="s">
        <v>35</v>
      </c>
      <c r="I1770">
        <v>1109040</v>
      </c>
      <c r="J1770">
        <v>122</v>
      </c>
      <c r="K1770" s="1">
        <v>160.48921999999999</v>
      </c>
      <c r="L1770" s="1">
        <v>22.38</v>
      </c>
      <c r="M1770" s="1">
        <f>All_Data[[#This Row],[EUR Sales Amount]]-All_Data[[#This Row],[EUR Cost Amount]]</f>
        <v>138.10921999999999</v>
      </c>
      <c r="N1770">
        <f>IF(All_Data[[#This Row],[Order Line Quantity]]&lt;0,1,0)</f>
        <v>0</v>
      </c>
      <c r="O1770" s="1" t="str">
        <f>All_Data[[#This Row],[Tier2 Description]]&amp;All_Data[[#This Row],[Order No]]</f>
        <v>DECORATION CHARGES1109040</v>
      </c>
    </row>
    <row r="1771" spans="1:15" x14ac:dyDescent="0.35">
      <c r="A1771">
        <v>202001</v>
      </c>
      <c r="B1771" t="str">
        <f>LEFT(All_Data[[#This Row],[Invoice (Year+Month)]],4)</f>
        <v>2020</v>
      </c>
      <c r="C1771" t="str">
        <f>RIGHT(All_Data[[#This Row],[Invoice (Year+Month)]],2)</f>
        <v>01</v>
      </c>
      <c r="D1771" t="s">
        <v>63</v>
      </c>
      <c r="E1771">
        <v>3013364</v>
      </c>
      <c r="F1771" t="s">
        <v>17</v>
      </c>
      <c r="G1771" t="s">
        <v>11</v>
      </c>
      <c r="H1771" t="s">
        <v>40</v>
      </c>
      <c r="I1771">
        <v>1109140</v>
      </c>
      <c r="J1771">
        <v>2</v>
      </c>
      <c r="K1771" s="1">
        <v>4.6620987520000003</v>
      </c>
      <c r="L1771" s="1">
        <v>1.72</v>
      </c>
      <c r="M1771" s="1">
        <f>All_Data[[#This Row],[EUR Sales Amount]]-All_Data[[#This Row],[EUR Cost Amount]]</f>
        <v>2.9420987520000006</v>
      </c>
      <c r="N1771">
        <f>IF(All_Data[[#This Row],[Order Line Quantity]]&lt;0,1,0)</f>
        <v>0</v>
      </c>
      <c r="O1771" s="1" t="str">
        <f>All_Data[[#This Row],[Tier2 Description]]&amp;All_Data[[#This Row],[Order No]]</f>
        <v>TOTES1109140</v>
      </c>
    </row>
    <row r="1772" spans="1:15" x14ac:dyDescent="0.35">
      <c r="A1772">
        <v>202001</v>
      </c>
      <c r="B1772" t="str">
        <f>LEFT(All_Data[[#This Row],[Invoice (Year+Month)]],4)</f>
        <v>2020</v>
      </c>
      <c r="C1772" t="str">
        <f>RIGHT(All_Data[[#This Row],[Invoice (Year+Month)]],2)</f>
        <v>01</v>
      </c>
      <c r="D1772" t="s">
        <v>63</v>
      </c>
      <c r="E1772">
        <v>3013364</v>
      </c>
      <c r="F1772" t="s">
        <v>17</v>
      </c>
      <c r="G1772" t="s">
        <v>13</v>
      </c>
      <c r="H1772" t="s">
        <v>34</v>
      </c>
      <c r="I1772">
        <v>1108707</v>
      </c>
      <c r="J1772">
        <v>100</v>
      </c>
      <c r="K1772" s="1">
        <v>160.95339999999999</v>
      </c>
      <c r="L1772" s="1">
        <v>46.9</v>
      </c>
      <c r="M1772" s="1">
        <f>All_Data[[#This Row],[EUR Sales Amount]]-All_Data[[#This Row],[EUR Cost Amount]]</f>
        <v>114.05339999999998</v>
      </c>
      <c r="N1772">
        <f>IF(All_Data[[#This Row],[Order Line Quantity]]&lt;0,1,0)</f>
        <v>0</v>
      </c>
      <c r="O1772" s="1" t="str">
        <f>All_Data[[#This Row],[Tier2 Description]]&amp;All_Data[[#This Row],[Order No]]</f>
        <v>STATIONERY1108707</v>
      </c>
    </row>
    <row r="1773" spans="1:15" x14ac:dyDescent="0.35">
      <c r="A1773">
        <v>202001</v>
      </c>
      <c r="B1773" t="str">
        <f>LEFT(All_Data[[#This Row],[Invoice (Year+Month)]],4)</f>
        <v>2020</v>
      </c>
      <c r="C1773" t="str">
        <f>RIGHT(All_Data[[#This Row],[Invoice (Year+Month)]],2)</f>
        <v>01</v>
      </c>
      <c r="D1773" t="s">
        <v>63</v>
      </c>
      <c r="E1773">
        <v>3013364</v>
      </c>
      <c r="F1773" t="s">
        <v>17</v>
      </c>
      <c r="G1773" t="s">
        <v>13</v>
      </c>
      <c r="H1773" t="s">
        <v>16</v>
      </c>
      <c r="I1773">
        <v>1108707</v>
      </c>
      <c r="J1773">
        <v>400</v>
      </c>
      <c r="K1773" s="1">
        <v>116.65338</v>
      </c>
      <c r="L1773" s="1">
        <v>85.58</v>
      </c>
      <c r="M1773" s="1">
        <f>All_Data[[#This Row],[EUR Sales Amount]]-All_Data[[#This Row],[EUR Cost Amount]]</f>
        <v>31.07338</v>
      </c>
      <c r="N1773">
        <f>IF(All_Data[[#This Row],[Order Line Quantity]]&lt;0,1,0)</f>
        <v>0</v>
      </c>
      <c r="O1773" s="1" t="str">
        <f>All_Data[[#This Row],[Tier2 Description]]&amp;All_Data[[#This Row],[Order No]]</f>
        <v>WRITING1108707</v>
      </c>
    </row>
    <row r="1774" spans="1:15" x14ac:dyDescent="0.35">
      <c r="A1774">
        <v>202001</v>
      </c>
      <c r="B1774" t="str">
        <f>LEFT(All_Data[[#This Row],[Invoice (Year+Month)]],4)</f>
        <v>2020</v>
      </c>
      <c r="C1774" t="str">
        <f>RIGHT(All_Data[[#This Row],[Invoice (Year+Month)]],2)</f>
        <v>01</v>
      </c>
      <c r="D1774" t="s">
        <v>63</v>
      </c>
      <c r="E1774">
        <v>3013364</v>
      </c>
      <c r="F1774" t="s">
        <v>17</v>
      </c>
      <c r="G1774" t="s">
        <v>22</v>
      </c>
      <c r="H1774" t="s">
        <v>35</v>
      </c>
      <c r="I1774">
        <v>1108707</v>
      </c>
      <c r="J1774">
        <v>712</v>
      </c>
      <c r="K1774" s="1">
        <v>497.99687999999998</v>
      </c>
      <c r="L1774" s="1">
        <v>108.92</v>
      </c>
      <c r="M1774" s="1">
        <f>All_Data[[#This Row],[EUR Sales Amount]]-All_Data[[#This Row],[EUR Cost Amount]]</f>
        <v>389.07687999999996</v>
      </c>
      <c r="N1774">
        <f>IF(All_Data[[#This Row],[Order Line Quantity]]&lt;0,1,0)</f>
        <v>0</v>
      </c>
      <c r="O1774" s="1" t="str">
        <f>All_Data[[#This Row],[Tier2 Description]]&amp;All_Data[[#This Row],[Order No]]</f>
        <v>DECORATION CHARGES1108707</v>
      </c>
    </row>
    <row r="1775" spans="1:15" x14ac:dyDescent="0.35">
      <c r="A1775">
        <v>202001</v>
      </c>
      <c r="B1775" t="str">
        <f>LEFT(All_Data[[#This Row],[Invoice (Year+Month)]],4)</f>
        <v>2020</v>
      </c>
      <c r="C1775" t="str">
        <f>RIGHT(All_Data[[#This Row],[Invoice (Year+Month)]],2)</f>
        <v>01</v>
      </c>
      <c r="D1775" t="s">
        <v>63</v>
      </c>
      <c r="E1775">
        <v>3013364</v>
      </c>
      <c r="F1775" t="s">
        <v>17</v>
      </c>
      <c r="G1775" t="s">
        <v>29</v>
      </c>
      <c r="H1775" t="s">
        <v>52</v>
      </c>
      <c r="I1775">
        <v>1109140</v>
      </c>
      <c r="J1775">
        <v>6</v>
      </c>
      <c r="K1775" s="1">
        <v>11.988253930000001</v>
      </c>
      <c r="L1775" s="1">
        <v>3.94</v>
      </c>
      <c r="M1775" s="1">
        <f>All_Data[[#This Row],[EUR Sales Amount]]-All_Data[[#This Row],[EUR Cost Amount]]</f>
        <v>8.0482539300000013</v>
      </c>
      <c r="N1775">
        <f>IF(All_Data[[#This Row],[Order Line Quantity]]&lt;0,1,0)</f>
        <v>0</v>
      </c>
      <c r="O1775" s="1" t="str">
        <f>All_Data[[#This Row],[Tier2 Description]]&amp;All_Data[[#This Row],[Order No]]</f>
        <v>GENERAL TECH1109140</v>
      </c>
    </row>
    <row r="1776" spans="1:15" x14ac:dyDescent="0.35">
      <c r="A1776">
        <v>202001</v>
      </c>
      <c r="B1776" t="str">
        <f>LEFT(All_Data[[#This Row],[Invoice (Year+Month)]],4)</f>
        <v>2020</v>
      </c>
      <c r="C1776" t="str">
        <f>RIGHT(All_Data[[#This Row],[Invoice (Year+Month)]],2)</f>
        <v>01</v>
      </c>
      <c r="D1776" t="s">
        <v>63</v>
      </c>
      <c r="E1776">
        <v>3013365</v>
      </c>
      <c r="F1776" t="s">
        <v>17</v>
      </c>
      <c r="G1776" t="s">
        <v>13</v>
      </c>
      <c r="H1776" t="s">
        <v>15</v>
      </c>
      <c r="I1776">
        <v>1108390</v>
      </c>
      <c r="J1776">
        <v>200</v>
      </c>
      <c r="K1776" s="1">
        <v>605.46737040000005</v>
      </c>
      <c r="L1776" s="1">
        <v>253.34</v>
      </c>
      <c r="M1776" s="1">
        <f>All_Data[[#This Row],[EUR Sales Amount]]-All_Data[[#This Row],[EUR Cost Amount]]</f>
        <v>352.12737040000002</v>
      </c>
      <c r="N1776">
        <f>IF(All_Data[[#This Row],[Order Line Quantity]]&lt;0,1,0)</f>
        <v>0</v>
      </c>
      <c r="O1776" s="1" t="str">
        <f>All_Data[[#This Row],[Tier2 Description]]&amp;All_Data[[#This Row],[Order No]]</f>
        <v>UMBRELLAS1108390</v>
      </c>
    </row>
    <row r="1777" spans="1:15" x14ac:dyDescent="0.35">
      <c r="A1777">
        <v>202001</v>
      </c>
      <c r="B1777" t="str">
        <f>LEFT(All_Data[[#This Row],[Invoice (Year+Month)]],4)</f>
        <v>2020</v>
      </c>
      <c r="C1777" t="str">
        <f>RIGHT(All_Data[[#This Row],[Invoice (Year+Month)]],2)</f>
        <v>01</v>
      </c>
      <c r="D1777" t="s">
        <v>63</v>
      </c>
      <c r="E1777">
        <v>3013365</v>
      </c>
      <c r="F1777" t="s">
        <v>17</v>
      </c>
      <c r="G1777" t="s">
        <v>26</v>
      </c>
      <c r="H1777" t="s">
        <v>43</v>
      </c>
      <c r="I1777">
        <v>1108331</v>
      </c>
      <c r="J1777">
        <v>2000</v>
      </c>
      <c r="K1777" s="1">
        <v>1245.2445580000001</v>
      </c>
      <c r="L1777" s="1">
        <v>1033.3399999999999</v>
      </c>
      <c r="M1777" s="1">
        <f>All_Data[[#This Row],[EUR Sales Amount]]-All_Data[[#This Row],[EUR Cost Amount]]</f>
        <v>211.90455800000018</v>
      </c>
      <c r="N1777">
        <f>IF(All_Data[[#This Row],[Order Line Quantity]]&lt;0,1,0)</f>
        <v>0</v>
      </c>
      <c r="O1777" s="1" t="str">
        <f>All_Data[[#This Row],[Tier2 Description]]&amp;All_Data[[#This Row],[Order No]]</f>
        <v>SAFETY AUTO &amp; TOOLS1108331</v>
      </c>
    </row>
    <row r="1778" spans="1:15" x14ac:dyDescent="0.35">
      <c r="A1778">
        <v>202001</v>
      </c>
      <c r="B1778" t="str">
        <f>LEFT(All_Data[[#This Row],[Invoice (Year+Month)]],4)</f>
        <v>2020</v>
      </c>
      <c r="C1778" t="str">
        <f>RIGHT(All_Data[[#This Row],[Invoice (Year+Month)]],2)</f>
        <v>01</v>
      </c>
      <c r="D1778" t="s">
        <v>63</v>
      </c>
      <c r="E1778">
        <v>3013365</v>
      </c>
      <c r="F1778" t="s">
        <v>17</v>
      </c>
      <c r="G1778" t="s">
        <v>22</v>
      </c>
      <c r="H1778" t="s">
        <v>35</v>
      </c>
      <c r="I1778">
        <v>1108390</v>
      </c>
      <c r="J1778">
        <v>408</v>
      </c>
      <c r="K1778" s="1">
        <v>355.20752390000001</v>
      </c>
      <c r="L1778" s="1">
        <v>74.319999999999993</v>
      </c>
      <c r="M1778" s="1">
        <f>All_Data[[#This Row],[EUR Sales Amount]]-All_Data[[#This Row],[EUR Cost Amount]]</f>
        <v>280.88752390000002</v>
      </c>
      <c r="N1778">
        <f>IF(All_Data[[#This Row],[Order Line Quantity]]&lt;0,1,0)</f>
        <v>0</v>
      </c>
      <c r="O1778" s="1" t="str">
        <f>All_Data[[#This Row],[Tier2 Description]]&amp;All_Data[[#This Row],[Order No]]</f>
        <v>DECORATION CHARGES1108390</v>
      </c>
    </row>
    <row r="1779" spans="1:15" x14ac:dyDescent="0.35">
      <c r="A1779">
        <v>202001</v>
      </c>
      <c r="B1779" t="str">
        <f>LEFT(All_Data[[#This Row],[Invoice (Year+Month)]],4)</f>
        <v>2020</v>
      </c>
      <c r="C1779" t="str">
        <f>RIGHT(All_Data[[#This Row],[Invoice (Year+Month)]],2)</f>
        <v>01</v>
      </c>
      <c r="D1779" t="s">
        <v>63</v>
      </c>
      <c r="E1779">
        <v>3013368</v>
      </c>
      <c r="F1779" t="s">
        <v>17</v>
      </c>
      <c r="G1779" t="s">
        <v>13</v>
      </c>
      <c r="H1779" t="s">
        <v>41</v>
      </c>
      <c r="I1779">
        <v>1108409</v>
      </c>
      <c r="J1779">
        <v>930</v>
      </c>
      <c r="K1779" s="1">
        <v>1163.708286</v>
      </c>
      <c r="L1779" s="1">
        <v>392.32</v>
      </c>
      <c r="M1779" s="1">
        <f>All_Data[[#This Row],[EUR Sales Amount]]-All_Data[[#This Row],[EUR Cost Amount]]</f>
        <v>771.38828600000011</v>
      </c>
      <c r="N1779">
        <f>IF(All_Data[[#This Row],[Order Line Quantity]]&lt;0,1,0)</f>
        <v>0</v>
      </c>
      <c r="O1779" s="1" t="str">
        <f>All_Data[[#This Row],[Tier2 Description]]&amp;All_Data[[#This Row],[Order No]]</f>
        <v>KEYCHAINS1108409</v>
      </c>
    </row>
    <row r="1780" spans="1:15" x14ac:dyDescent="0.35">
      <c r="A1780">
        <v>202001</v>
      </c>
      <c r="B1780" t="str">
        <f>LEFT(All_Data[[#This Row],[Invoice (Year+Month)]],4)</f>
        <v>2020</v>
      </c>
      <c r="C1780" t="str">
        <f>RIGHT(All_Data[[#This Row],[Invoice (Year+Month)]],2)</f>
        <v>01</v>
      </c>
      <c r="D1780" t="s">
        <v>63</v>
      </c>
      <c r="E1780">
        <v>3013368</v>
      </c>
      <c r="F1780" t="s">
        <v>17</v>
      </c>
      <c r="G1780" t="s">
        <v>22</v>
      </c>
      <c r="H1780" t="s">
        <v>35</v>
      </c>
      <c r="I1780">
        <v>1108409</v>
      </c>
      <c r="J1780">
        <v>1864</v>
      </c>
      <c r="K1780" s="1">
        <v>633.03631800000005</v>
      </c>
      <c r="L1780" s="1">
        <v>19.48</v>
      </c>
      <c r="M1780" s="1">
        <f>All_Data[[#This Row],[EUR Sales Amount]]-All_Data[[#This Row],[EUR Cost Amount]]</f>
        <v>613.55631800000003</v>
      </c>
      <c r="N1780">
        <f>IF(All_Data[[#This Row],[Order Line Quantity]]&lt;0,1,0)</f>
        <v>0</v>
      </c>
      <c r="O1780" s="1" t="str">
        <f>All_Data[[#This Row],[Tier2 Description]]&amp;All_Data[[#This Row],[Order No]]</f>
        <v>DECORATION CHARGES1108409</v>
      </c>
    </row>
    <row r="1781" spans="1:15" x14ac:dyDescent="0.35">
      <c r="A1781">
        <v>202001</v>
      </c>
      <c r="B1781" t="str">
        <f>LEFT(All_Data[[#This Row],[Invoice (Year+Month)]],4)</f>
        <v>2020</v>
      </c>
      <c r="C1781" t="str">
        <f>RIGHT(All_Data[[#This Row],[Invoice (Year+Month)]],2)</f>
        <v>01</v>
      </c>
      <c r="D1781" t="s">
        <v>63</v>
      </c>
      <c r="E1781">
        <v>3013375</v>
      </c>
      <c r="F1781" t="s">
        <v>10</v>
      </c>
      <c r="G1781" t="s">
        <v>13</v>
      </c>
      <c r="H1781" t="s">
        <v>37</v>
      </c>
      <c r="I1781">
        <v>1109079</v>
      </c>
      <c r="J1781">
        <v>100</v>
      </c>
      <c r="K1781" s="1">
        <v>60.546737039999996</v>
      </c>
      <c r="L1781" s="1">
        <v>19.82</v>
      </c>
      <c r="M1781" s="1">
        <f>All_Data[[#This Row],[EUR Sales Amount]]-All_Data[[#This Row],[EUR Cost Amount]]</f>
        <v>40.726737039999996</v>
      </c>
      <c r="N1781">
        <f>IF(All_Data[[#This Row],[Order Line Quantity]]&lt;0,1,0)</f>
        <v>0</v>
      </c>
      <c r="O1781" s="1" t="str">
        <f>All_Data[[#This Row],[Tier2 Description]]&amp;All_Data[[#This Row],[Order No]]</f>
        <v>GENERAL1109079</v>
      </c>
    </row>
    <row r="1782" spans="1:15" x14ac:dyDescent="0.35">
      <c r="A1782">
        <v>202001</v>
      </c>
      <c r="B1782" t="str">
        <f>LEFT(All_Data[[#This Row],[Invoice (Year+Month)]],4)</f>
        <v>2020</v>
      </c>
      <c r="C1782" t="str">
        <f>RIGHT(All_Data[[#This Row],[Invoice (Year+Month)]],2)</f>
        <v>01</v>
      </c>
      <c r="D1782" t="s">
        <v>63</v>
      </c>
      <c r="E1782">
        <v>3013375</v>
      </c>
      <c r="F1782" t="s">
        <v>10</v>
      </c>
      <c r="G1782" t="s">
        <v>26</v>
      </c>
      <c r="H1782" t="s">
        <v>43</v>
      </c>
      <c r="I1782">
        <v>1108358</v>
      </c>
      <c r="J1782">
        <v>2000</v>
      </c>
      <c r="K1782" s="1">
        <v>1574.2151630000001</v>
      </c>
      <c r="L1782" s="1">
        <v>513.04</v>
      </c>
      <c r="M1782" s="1">
        <f>All_Data[[#This Row],[EUR Sales Amount]]-All_Data[[#This Row],[EUR Cost Amount]]</f>
        <v>1061.1751630000001</v>
      </c>
      <c r="N1782">
        <f>IF(All_Data[[#This Row],[Order Line Quantity]]&lt;0,1,0)</f>
        <v>0</v>
      </c>
      <c r="O1782" s="1" t="str">
        <f>All_Data[[#This Row],[Tier2 Description]]&amp;All_Data[[#This Row],[Order No]]</f>
        <v>SAFETY AUTO &amp; TOOLS1108358</v>
      </c>
    </row>
    <row r="1783" spans="1:15" x14ac:dyDescent="0.35">
      <c r="A1783">
        <v>202001</v>
      </c>
      <c r="B1783" t="str">
        <f>LEFT(All_Data[[#This Row],[Invoice (Year+Month)]],4)</f>
        <v>2020</v>
      </c>
      <c r="C1783" t="str">
        <f>RIGHT(All_Data[[#This Row],[Invoice (Year+Month)]],2)</f>
        <v>01</v>
      </c>
      <c r="D1783" t="s">
        <v>63</v>
      </c>
      <c r="E1783">
        <v>3013375</v>
      </c>
      <c r="F1783" t="s">
        <v>10</v>
      </c>
      <c r="G1783" t="s">
        <v>22</v>
      </c>
      <c r="H1783" t="s">
        <v>35</v>
      </c>
      <c r="I1783">
        <v>1108358</v>
      </c>
      <c r="J1783">
        <v>2002</v>
      </c>
      <c r="K1783" s="1">
        <v>357.22574850000001</v>
      </c>
      <c r="L1783" s="1">
        <v>37.880000000000003</v>
      </c>
      <c r="M1783" s="1">
        <f>All_Data[[#This Row],[EUR Sales Amount]]-All_Data[[#This Row],[EUR Cost Amount]]</f>
        <v>319.34574850000001</v>
      </c>
      <c r="N1783">
        <f>IF(All_Data[[#This Row],[Order Line Quantity]]&lt;0,1,0)</f>
        <v>0</v>
      </c>
      <c r="O1783" s="1" t="str">
        <f>All_Data[[#This Row],[Tier2 Description]]&amp;All_Data[[#This Row],[Order No]]</f>
        <v>DECORATION CHARGES1108358</v>
      </c>
    </row>
    <row r="1784" spans="1:15" x14ac:dyDescent="0.35">
      <c r="A1784">
        <v>202001</v>
      </c>
      <c r="B1784" t="str">
        <f>LEFT(All_Data[[#This Row],[Invoice (Year+Month)]],4)</f>
        <v>2020</v>
      </c>
      <c r="C1784" t="str">
        <f>RIGHT(All_Data[[#This Row],[Invoice (Year+Month)]],2)</f>
        <v>01</v>
      </c>
      <c r="D1784" t="s">
        <v>63</v>
      </c>
      <c r="E1784">
        <v>3013376</v>
      </c>
      <c r="F1784" t="s">
        <v>17</v>
      </c>
      <c r="G1784" t="s">
        <v>32</v>
      </c>
      <c r="H1784" t="s">
        <v>33</v>
      </c>
      <c r="I1784">
        <v>1108242</v>
      </c>
      <c r="J1784">
        <v>100</v>
      </c>
      <c r="K1784" s="1">
        <v>635.7407389</v>
      </c>
      <c r="L1784" s="1">
        <v>349.22</v>
      </c>
      <c r="M1784" s="1">
        <f>All_Data[[#This Row],[EUR Sales Amount]]-All_Data[[#This Row],[EUR Cost Amount]]</f>
        <v>286.52073889999997</v>
      </c>
      <c r="N1784">
        <f>IF(All_Data[[#This Row],[Order Line Quantity]]&lt;0,1,0)</f>
        <v>0</v>
      </c>
      <c r="O1784" s="1" t="str">
        <f>All_Data[[#This Row],[Tier2 Description]]&amp;All_Data[[#This Row],[Order No]]</f>
        <v>SPORT BOTTLES1108242</v>
      </c>
    </row>
    <row r="1785" spans="1:15" x14ac:dyDescent="0.35">
      <c r="A1785">
        <v>202001</v>
      </c>
      <c r="B1785" t="str">
        <f>LEFT(All_Data[[#This Row],[Invoice (Year+Month)]],4)</f>
        <v>2020</v>
      </c>
      <c r="C1785" t="str">
        <f>RIGHT(All_Data[[#This Row],[Invoice (Year+Month)]],2)</f>
        <v>01</v>
      </c>
      <c r="D1785" t="s">
        <v>63</v>
      </c>
      <c r="E1785">
        <v>3013376</v>
      </c>
      <c r="F1785" t="s">
        <v>17</v>
      </c>
      <c r="G1785" t="s">
        <v>13</v>
      </c>
      <c r="H1785" t="s">
        <v>34</v>
      </c>
      <c r="I1785">
        <v>1108687</v>
      </c>
      <c r="J1785">
        <v>20</v>
      </c>
      <c r="K1785" s="1">
        <v>289.93814140000001</v>
      </c>
      <c r="L1785" s="1">
        <v>91.06</v>
      </c>
      <c r="M1785" s="1">
        <f>All_Data[[#This Row],[EUR Sales Amount]]-All_Data[[#This Row],[EUR Cost Amount]]</f>
        <v>198.8781414</v>
      </c>
      <c r="N1785">
        <f>IF(All_Data[[#This Row],[Order Line Quantity]]&lt;0,1,0)</f>
        <v>0</v>
      </c>
      <c r="O1785" s="1" t="str">
        <f>All_Data[[#This Row],[Tier2 Description]]&amp;All_Data[[#This Row],[Order No]]</f>
        <v>STATIONERY1108687</v>
      </c>
    </row>
    <row r="1786" spans="1:15" x14ac:dyDescent="0.35">
      <c r="A1786">
        <v>202001</v>
      </c>
      <c r="B1786" t="str">
        <f>LEFT(All_Data[[#This Row],[Invoice (Year+Month)]],4)</f>
        <v>2020</v>
      </c>
      <c r="C1786" t="str">
        <f>RIGHT(All_Data[[#This Row],[Invoice (Year+Month)]],2)</f>
        <v>01</v>
      </c>
      <c r="D1786" t="s">
        <v>63</v>
      </c>
      <c r="E1786">
        <v>3013376</v>
      </c>
      <c r="F1786" t="s">
        <v>17</v>
      </c>
      <c r="G1786" t="s">
        <v>13</v>
      </c>
      <c r="H1786" t="s">
        <v>16</v>
      </c>
      <c r="I1786">
        <v>1107624</v>
      </c>
      <c r="J1786">
        <v>10000</v>
      </c>
      <c r="K1786" s="1">
        <v>1110.023512</v>
      </c>
      <c r="L1786" s="1">
        <v>662.12</v>
      </c>
      <c r="M1786" s="1">
        <f>All_Data[[#This Row],[EUR Sales Amount]]-All_Data[[#This Row],[EUR Cost Amount]]</f>
        <v>447.90351199999998</v>
      </c>
      <c r="N1786">
        <f>IF(All_Data[[#This Row],[Order Line Quantity]]&lt;0,1,0)</f>
        <v>0</v>
      </c>
      <c r="O1786" s="1" t="str">
        <f>All_Data[[#This Row],[Tier2 Description]]&amp;All_Data[[#This Row],[Order No]]</f>
        <v>WRITING1107624</v>
      </c>
    </row>
    <row r="1787" spans="1:15" x14ac:dyDescent="0.35">
      <c r="A1787">
        <v>202001</v>
      </c>
      <c r="B1787" t="str">
        <f>LEFT(All_Data[[#This Row],[Invoice (Year+Month)]],4)</f>
        <v>2020</v>
      </c>
      <c r="C1787" t="str">
        <f>RIGHT(All_Data[[#This Row],[Invoice (Year+Month)]],2)</f>
        <v>01</v>
      </c>
      <c r="D1787" t="s">
        <v>63</v>
      </c>
      <c r="E1787">
        <v>3013376</v>
      </c>
      <c r="F1787" t="s">
        <v>17</v>
      </c>
      <c r="G1787" t="s">
        <v>26</v>
      </c>
      <c r="H1787" t="s">
        <v>28</v>
      </c>
      <c r="I1787">
        <v>1108984</v>
      </c>
      <c r="J1787">
        <v>4</v>
      </c>
      <c r="K1787" s="1">
        <v>39.137410819999999</v>
      </c>
      <c r="L1787" s="1">
        <v>10.76</v>
      </c>
      <c r="M1787" s="1">
        <f>All_Data[[#This Row],[EUR Sales Amount]]-All_Data[[#This Row],[EUR Cost Amount]]</f>
        <v>28.377410820000001</v>
      </c>
      <c r="N1787">
        <f>IF(All_Data[[#This Row],[Order Line Quantity]]&lt;0,1,0)</f>
        <v>0</v>
      </c>
      <c r="O1787" s="1" t="str">
        <f>All_Data[[#This Row],[Tier2 Description]]&amp;All_Data[[#This Row],[Order No]]</f>
        <v>HOUSEWARES1108984</v>
      </c>
    </row>
    <row r="1788" spans="1:15" x14ac:dyDescent="0.35">
      <c r="A1788">
        <v>202001</v>
      </c>
      <c r="B1788" t="str">
        <f>LEFT(All_Data[[#This Row],[Invoice (Year+Month)]],4)</f>
        <v>2020</v>
      </c>
      <c r="C1788" t="str">
        <f>RIGHT(All_Data[[#This Row],[Invoice (Year+Month)]],2)</f>
        <v>01</v>
      </c>
      <c r="D1788" t="s">
        <v>63</v>
      </c>
      <c r="E1788">
        <v>3013376</v>
      </c>
      <c r="F1788" t="s">
        <v>17</v>
      </c>
      <c r="G1788" t="s">
        <v>18</v>
      </c>
      <c r="H1788" t="s">
        <v>21</v>
      </c>
      <c r="I1788">
        <v>1108615</v>
      </c>
      <c r="J1788">
        <v>480</v>
      </c>
      <c r="K1788" s="1">
        <v>1646.871247</v>
      </c>
      <c r="L1788" s="1">
        <v>973.64</v>
      </c>
      <c r="M1788" s="1">
        <f>All_Data[[#This Row],[EUR Sales Amount]]-All_Data[[#This Row],[EUR Cost Amount]]</f>
        <v>673.23124700000005</v>
      </c>
      <c r="N1788">
        <f>IF(All_Data[[#This Row],[Order Line Quantity]]&lt;0,1,0)</f>
        <v>0</v>
      </c>
      <c r="O1788" s="1" t="str">
        <f>All_Data[[#This Row],[Tier2 Description]]&amp;All_Data[[#This Row],[Order No]]</f>
        <v>T-SHIRTS &amp; ACTIVE TOPS1108615</v>
      </c>
    </row>
    <row r="1789" spans="1:15" x14ac:dyDescent="0.35">
      <c r="A1789">
        <v>202001</v>
      </c>
      <c r="B1789" t="str">
        <f>LEFT(All_Data[[#This Row],[Invoice (Year+Month)]],4)</f>
        <v>2020</v>
      </c>
      <c r="C1789" t="str">
        <f>RIGHT(All_Data[[#This Row],[Invoice (Year+Month)]],2)</f>
        <v>01</v>
      </c>
      <c r="D1789" t="s">
        <v>63</v>
      </c>
      <c r="E1789">
        <v>3013376</v>
      </c>
      <c r="F1789" t="s">
        <v>17</v>
      </c>
      <c r="G1789" t="s">
        <v>22</v>
      </c>
      <c r="H1789" t="s">
        <v>35</v>
      </c>
      <c r="I1789">
        <v>1107624</v>
      </c>
      <c r="J1789">
        <v>10002</v>
      </c>
      <c r="K1789" s="1">
        <v>1337.073776</v>
      </c>
      <c r="L1789" s="1">
        <v>300.02</v>
      </c>
      <c r="M1789" s="1">
        <f>All_Data[[#This Row],[EUR Sales Amount]]-All_Data[[#This Row],[EUR Cost Amount]]</f>
        <v>1037.053776</v>
      </c>
      <c r="N1789">
        <f>IF(All_Data[[#This Row],[Order Line Quantity]]&lt;0,1,0)</f>
        <v>0</v>
      </c>
      <c r="O1789" s="1" t="str">
        <f>All_Data[[#This Row],[Tier2 Description]]&amp;All_Data[[#This Row],[Order No]]</f>
        <v>DECORATION CHARGES1107624</v>
      </c>
    </row>
    <row r="1790" spans="1:15" x14ac:dyDescent="0.35">
      <c r="A1790">
        <v>202001</v>
      </c>
      <c r="B1790" t="str">
        <f>LEFT(All_Data[[#This Row],[Invoice (Year+Month)]],4)</f>
        <v>2020</v>
      </c>
      <c r="C1790" t="str">
        <f>RIGHT(All_Data[[#This Row],[Invoice (Year+Month)]],2)</f>
        <v>01</v>
      </c>
      <c r="D1790" t="s">
        <v>63</v>
      </c>
      <c r="E1790">
        <v>3013376</v>
      </c>
      <c r="F1790" t="s">
        <v>17</v>
      </c>
      <c r="G1790" t="s">
        <v>22</v>
      </c>
      <c r="H1790" t="s">
        <v>35</v>
      </c>
      <c r="I1790">
        <v>1108242</v>
      </c>
      <c r="J1790">
        <v>102</v>
      </c>
      <c r="K1790" s="1">
        <v>252.58080469999999</v>
      </c>
      <c r="L1790" s="1">
        <v>1.44</v>
      </c>
      <c r="M1790" s="1">
        <f>All_Data[[#This Row],[EUR Sales Amount]]-All_Data[[#This Row],[EUR Cost Amount]]</f>
        <v>251.14080469999999</v>
      </c>
      <c r="N1790">
        <f>IF(All_Data[[#This Row],[Order Line Quantity]]&lt;0,1,0)</f>
        <v>0</v>
      </c>
      <c r="O1790" s="1" t="str">
        <f>All_Data[[#This Row],[Tier2 Description]]&amp;All_Data[[#This Row],[Order No]]</f>
        <v>DECORATION CHARGES1108242</v>
      </c>
    </row>
    <row r="1791" spans="1:15" x14ac:dyDescent="0.35">
      <c r="A1791">
        <v>202001</v>
      </c>
      <c r="B1791" t="str">
        <f>LEFT(All_Data[[#This Row],[Invoice (Year+Month)]],4)</f>
        <v>2020</v>
      </c>
      <c r="C1791" t="str">
        <f>RIGHT(All_Data[[#This Row],[Invoice (Year+Month)]],2)</f>
        <v>01</v>
      </c>
      <c r="D1791" t="s">
        <v>63</v>
      </c>
      <c r="E1791">
        <v>3013376</v>
      </c>
      <c r="F1791" t="s">
        <v>17</v>
      </c>
      <c r="G1791" t="s">
        <v>22</v>
      </c>
      <c r="H1791" t="s">
        <v>35</v>
      </c>
      <c r="I1791">
        <v>1108615</v>
      </c>
      <c r="J1791">
        <v>486</v>
      </c>
      <c r="K1791" s="1">
        <v>716.75227299999995</v>
      </c>
      <c r="L1791" s="1">
        <v>64.739999999999995</v>
      </c>
      <c r="M1791" s="1">
        <f>All_Data[[#This Row],[EUR Sales Amount]]-All_Data[[#This Row],[EUR Cost Amount]]</f>
        <v>652.01227299999994</v>
      </c>
      <c r="N1791">
        <f>IF(All_Data[[#This Row],[Order Line Quantity]]&lt;0,1,0)</f>
        <v>0</v>
      </c>
      <c r="O1791" s="1" t="str">
        <f>All_Data[[#This Row],[Tier2 Description]]&amp;All_Data[[#This Row],[Order No]]</f>
        <v>DECORATION CHARGES1108615</v>
      </c>
    </row>
    <row r="1792" spans="1:15" x14ac:dyDescent="0.35">
      <c r="A1792">
        <v>202001</v>
      </c>
      <c r="B1792" t="str">
        <f>LEFT(All_Data[[#This Row],[Invoice (Year+Month)]],4)</f>
        <v>2020</v>
      </c>
      <c r="C1792" t="str">
        <f>RIGHT(All_Data[[#This Row],[Invoice (Year+Month)]],2)</f>
        <v>01</v>
      </c>
      <c r="D1792" t="s">
        <v>63</v>
      </c>
      <c r="E1792">
        <v>3013385</v>
      </c>
      <c r="F1792" t="s">
        <v>17</v>
      </c>
      <c r="G1792" t="s">
        <v>11</v>
      </c>
      <c r="H1792" t="s">
        <v>40</v>
      </c>
      <c r="I1792">
        <v>1108638</v>
      </c>
      <c r="J1792">
        <v>200</v>
      </c>
      <c r="K1792" s="1">
        <v>231.49035789999999</v>
      </c>
      <c r="L1792" s="1">
        <v>57.72</v>
      </c>
      <c r="M1792" s="1">
        <f>All_Data[[#This Row],[EUR Sales Amount]]-All_Data[[#This Row],[EUR Cost Amount]]</f>
        <v>173.77035789999999</v>
      </c>
      <c r="N1792">
        <f>IF(All_Data[[#This Row],[Order Line Quantity]]&lt;0,1,0)</f>
        <v>0</v>
      </c>
      <c r="O1792" s="1" t="str">
        <f>All_Data[[#This Row],[Tier2 Description]]&amp;All_Data[[#This Row],[Order No]]</f>
        <v>TOTES1108638</v>
      </c>
    </row>
    <row r="1793" spans="1:15" x14ac:dyDescent="0.35">
      <c r="A1793">
        <v>202001</v>
      </c>
      <c r="B1793" t="str">
        <f>LEFT(All_Data[[#This Row],[Invoice (Year+Month)]],4)</f>
        <v>2020</v>
      </c>
      <c r="C1793" t="str">
        <f>RIGHT(All_Data[[#This Row],[Invoice (Year+Month)]],2)</f>
        <v>01</v>
      </c>
      <c r="D1793" t="s">
        <v>63</v>
      </c>
      <c r="E1793">
        <v>3013385</v>
      </c>
      <c r="F1793" t="s">
        <v>17</v>
      </c>
      <c r="G1793" t="s">
        <v>22</v>
      </c>
      <c r="H1793" t="s">
        <v>35</v>
      </c>
      <c r="I1793">
        <v>1108638</v>
      </c>
      <c r="J1793">
        <v>202</v>
      </c>
      <c r="K1793" s="1">
        <v>215.5463838</v>
      </c>
      <c r="L1793" s="1">
        <v>23.58</v>
      </c>
      <c r="M1793" s="1">
        <f>All_Data[[#This Row],[EUR Sales Amount]]-All_Data[[#This Row],[EUR Cost Amount]]</f>
        <v>191.96638380000002</v>
      </c>
      <c r="N1793">
        <f>IF(All_Data[[#This Row],[Order Line Quantity]]&lt;0,1,0)</f>
        <v>0</v>
      </c>
      <c r="O1793" s="1" t="str">
        <f>All_Data[[#This Row],[Tier2 Description]]&amp;All_Data[[#This Row],[Order No]]</f>
        <v>DECORATION CHARGES1108638</v>
      </c>
    </row>
    <row r="1794" spans="1:15" x14ac:dyDescent="0.35">
      <c r="A1794">
        <v>202001</v>
      </c>
      <c r="B1794" t="str">
        <f>LEFT(All_Data[[#This Row],[Invoice (Year+Month)]],4)</f>
        <v>2020</v>
      </c>
      <c r="C1794" t="str">
        <f>RIGHT(All_Data[[#This Row],[Invoice (Year+Month)]],2)</f>
        <v>01</v>
      </c>
      <c r="D1794" t="s">
        <v>63</v>
      </c>
      <c r="E1794">
        <v>3013393</v>
      </c>
      <c r="F1794" t="s">
        <v>17</v>
      </c>
      <c r="G1794" t="s">
        <v>48</v>
      </c>
      <c r="H1794" t="s">
        <v>48</v>
      </c>
      <c r="I1794">
        <v>1108855</v>
      </c>
      <c r="J1794">
        <v>4</v>
      </c>
      <c r="K1794" s="1">
        <v>4.6015520150000002</v>
      </c>
      <c r="L1794" s="1">
        <v>1.6</v>
      </c>
      <c r="M1794" s="1">
        <f>All_Data[[#This Row],[EUR Sales Amount]]-All_Data[[#This Row],[EUR Cost Amount]]</f>
        <v>3.0015520150000001</v>
      </c>
      <c r="N1794">
        <f>IF(All_Data[[#This Row],[Order Line Quantity]]&lt;0,1,0)</f>
        <v>0</v>
      </c>
      <c r="O1794" s="1" t="str">
        <f>All_Data[[#This Row],[Tier2 Description]]&amp;All_Data[[#This Row],[Order No]]</f>
        <v>HEADWEAR1108855</v>
      </c>
    </row>
    <row r="1795" spans="1:15" x14ac:dyDescent="0.35">
      <c r="A1795">
        <v>202001</v>
      </c>
      <c r="B1795" t="str">
        <f>LEFT(All_Data[[#This Row],[Invoice (Year+Month)]],4)</f>
        <v>2020</v>
      </c>
      <c r="C1795" t="str">
        <f>RIGHT(All_Data[[#This Row],[Invoice (Year+Month)]],2)</f>
        <v>01</v>
      </c>
      <c r="D1795" t="s">
        <v>63</v>
      </c>
      <c r="E1795">
        <v>3013393</v>
      </c>
      <c r="F1795" t="s">
        <v>17</v>
      </c>
      <c r="G1795" t="s">
        <v>13</v>
      </c>
      <c r="H1795" t="s">
        <v>15</v>
      </c>
      <c r="I1795">
        <v>1108908</v>
      </c>
      <c r="J1795">
        <v>1000</v>
      </c>
      <c r="K1795" s="1">
        <v>4591.4608920000001</v>
      </c>
      <c r="L1795" s="1">
        <v>1991.36</v>
      </c>
      <c r="M1795" s="1">
        <f>All_Data[[#This Row],[EUR Sales Amount]]-All_Data[[#This Row],[EUR Cost Amount]]</f>
        <v>2600.1008920000004</v>
      </c>
      <c r="N1795">
        <f>IF(All_Data[[#This Row],[Order Line Quantity]]&lt;0,1,0)</f>
        <v>0</v>
      </c>
      <c r="O1795" s="1" t="str">
        <f>All_Data[[#This Row],[Tier2 Description]]&amp;All_Data[[#This Row],[Order No]]</f>
        <v>UMBRELLAS1108908</v>
      </c>
    </row>
    <row r="1796" spans="1:15" x14ac:dyDescent="0.35">
      <c r="A1796">
        <v>202001</v>
      </c>
      <c r="B1796" t="str">
        <f>LEFT(All_Data[[#This Row],[Invoice (Year+Month)]],4)</f>
        <v>2020</v>
      </c>
      <c r="C1796" t="str">
        <f>RIGHT(All_Data[[#This Row],[Invoice (Year+Month)]],2)</f>
        <v>01</v>
      </c>
      <c r="D1796" t="s">
        <v>63</v>
      </c>
      <c r="E1796">
        <v>3013393</v>
      </c>
      <c r="F1796" t="s">
        <v>17</v>
      </c>
      <c r="G1796" t="s">
        <v>22</v>
      </c>
      <c r="H1796" t="s">
        <v>35</v>
      </c>
      <c r="I1796">
        <v>1108207</v>
      </c>
      <c r="J1796">
        <v>1002</v>
      </c>
      <c r="K1796" s="1">
        <v>420.79982239999998</v>
      </c>
      <c r="L1796" s="1">
        <v>31.18</v>
      </c>
      <c r="M1796" s="1">
        <f>All_Data[[#This Row],[EUR Sales Amount]]-All_Data[[#This Row],[EUR Cost Amount]]</f>
        <v>389.61982239999998</v>
      </c>
      <c r="N1796">
        <f>IF(All_Data[[#This Row],[Order Line Quantity]]&lt;0,1,0)</f>
        <v>0</v>
      </c>
      <c r="O1796" s="1" t="str">
        <f>All_Data[[#This Row],[Tier2 Description]]&amp;All_Data[[#This Row],[Order No]]</f>
        <v>DECORATION CHARGES1108207</v>
      </c>
    </row>
    <row r="1797" spans="1:15" x14ac:dyDescent="0.35">
      <c r="A1797">
        <v>202001</v>
      </c>
      <c r="B1797" t="str">
        <f>LEFT(All_Data[[#This Row],[Invoice (Year+Month)]],4)</f>
        <v>2020</v>
      </c>
      <c r="C1797" t="str">
        <f>RIGHT(All_Data[[#This Row],[Invoice (Year+Month)]],2)</f>
        <v>01</v>
      </c>
      <c r="D1797" t="s">
        <v>63</v>
      </c>
      <c r="E1797">
        <v>3013393</v>
      </c>
      <c r="F1797" t="s">
        <v>17</v>
      </c>
      <c r="G1797" t="s">
        <v>22</v>
      </c>
      <c r="H1797" t="s">
        <v>35</v>
      </c>
      <c r="I1797">
        <v>1108908</v>
      </c>
      <c r="J1797">
        <v>1002</v>
      </c>
      <c r="K1797" s="1">
        <v>502.53791740000003</v>
      </c>
      <c r="L1797" s="1">
        <v>63.58</v>
      </c>
      <c r="M1797" s="1">
        <f>All_Data[[#This Row],[EUR Sales Amount]]-All_Data[[#This Row],[EUR Cost Amount]]</f>
        <v>438.95791740000004</v>
      </c>
      <c r="N1797">
        <f>IF(All_Data[[#This Row],[Order Line Quantity]]&lt;0,1,0)</f>
        <v>0</v>
      </c>
      <c r="O1797" s="1" t="str">
        <f>All_Data[[#This Row],[Tier2 Description]]&amp;All_Data[[#This Row],[Order No]]</f>
        <v>DECORATION CHARGES1108908</v>
      </c>
    </row>
    <row r="1798" spans="1:15" x14ac:dyDescent="0.35">
      <c r="A1798">
        <v>202001</v>
      </c>
      <c r="B1798" t="str">
        <f>LEFT(All_Data[[#This Row],[Invoice (Year+Month)]],4)</f>
        <v>2020</v>
      </c>
      <c r="C1798" t="str">
        <f>RIGHT(All_Data[[#This Row],[Invoice (Year+Month)]],2)</f>
        <v>01</v>
      </c>
      <c r="D1798" t="s">
        <v>63</v>
      </c>
      <c r="E1798">
        <v>3013393</v>
      </c>
      <c r="F1798" t="s">
        <v>17</v>
      </c>
      <c r="G1798" t="s">
        <v>29</v>
      </c>
      <c r="H1798" t="s">
        <v>52</v>
      </c>
      <c r="I1798">
        <v>1108207</v>
      </c>
      <c r="J1798">
        <v>1000</v>
      </c>
      <c r="K1798" s="1">
        <v>302.73368520000002</v>
      </c>
      <c r="L1798" s="1">
        <v>80.7</v>
      </c>
      <c r="M1798" s="1">
        <f>All_Data[[#This Row],[EUR Sales Amount]]-All_Data[[#This Row],[EUR Cost Amount]]</f>
        <v>222.03368520000004</v>
      </c>
      <c r="N1798">
        <f>IF(All_Data[[#This Row],[Order Line Quantity]]&lt;0,1,0)</f>
        <v>0</v>
      </c>
      <c r="O1798" s="1" t="str">
        <f>All_Data[[#This Row],[Tier2 Description]]&amp;All_Data[[#This Row],[Order No]]</f>
        <v>GENERAL TECH1108207</v>
      </c>
    </row>
    <row r="1799" spans="1:15" x14ac:dyDescent="0.35">
      <c r="A1799">
        <v>202001</v>
      </c>
      <c r="B1799" t="str">
        <f>LEFT(All_Data[[#This Row],[Invoice (Year+Month)]],4)</f>
        <v>2020</v>
      </c>
      <c r="C1799" t="str">
        <f>RIGHT(All_Data[[#This Row],[Invoice (Year+Month)]],2)</f>
        <v>01</v>
      </c>
      <c r="D1799" t="s">
        <v>63</v>
      </c>
      <c r="E1799">
        <v>3013395</v>
      </c>
      <c r="F1799" t="s">
        <v>17</v>
      </c>
      <c r="G1799" t="s">
        <v>11</v>
      </c>
      <c r="H1799" t="s">
        <v>40</v>
      </c>
      <c r="I1799">
        <v>1108517</v>
      </c>
      <c r="J1799">
        <v>110</v>
      </c>
      <c r="K1799" s="1">
        <v>85.471810450000007</v>
      </c>
      <c r="L1799" s="1">
        <v>23.62</v>
      </c>
      <c r="M1799" s="1">
        <f>All_Data[[#This Row],[EUR Sales Amount]]-All_Data[[#This Row],[EUR Cost Amount]]</f>
        <v>61.851810450000002</v>
      </c>
      <c r="N1799">
        <f>IF(All_Data[[#This Row],[Order Line Quantity]]&lt;0,1,0)</f>
        <v>0</v>
      </c>
      <c r="O1799" s="1" t="str">
        <f>All_Data[[#This Row],[Tier2 Description]]&amp;All_Data[[#This Row],[Order No]]</f>
        <v>TOTES1108517</v>
      </c>
    </row>
    <row r="1800" spans="1:15" x14ac:dyDescent="0.35">
      <c r="A1800">
        <v>202001</v>
      </c>
      <c r="B1800" t="str">
        <f>LEFT(All_Data[[#This Row],[Invoice (Year+Month)]],4)</f>
        <v>2020</v>
      </c>
      <c r="C1800" t="str">
        <f>RIGHT(All_Data[[#This Row],[Invoice (Year+Month)]],2)</f>
        <v>01</v>
      </c>
      <c r="D1800" t="s">
        <v>63</v>
      </c>
      <c r="E1800">
        <v>3013395</v>
      </c>
      <c r="F1800" t="s">
        <v>17</v>
      </c>
      <c r="G1800" t="s">
        <v>11</v>
      </c>
      <c r="H1800" t="s">
        <v>40</v>
      </c>
      <c r="I1800">
        <v>1108879</v>
      </c>
      <c r="J1800">
        <v>200</v>
      </c>
      <c r="K1800" s="1">
        <v>134.2119338</v>
      </c>
      <c r="L1800" s="1">
        <v>45.1</v>
      </c>
      <c r="M1800" s="1">
        <f>All_Data[[#This Row],[EUR Sales Amount]]-All_Data[[#This Row],[EUR Cost Amount]]</f>
        <v>89.111933800000003</v>
      </c>
      <c r="N1800">
        <f>IF(All_Data[[#This Row],[Order Line Quantity]]&lt;0,1,0)</f>
        <v>0</v>
      </c>
      <c r="O1800" s="1" t="str">
        <f>All_Data[[#This Row],[Tier2 Description]]&amp;All_Data[[#This Row],[Order No]]</f>
        <v>TOTES1108879</v>
      </c>
    </row>
    <row r="1801" spans="1:15" x14ac:dyDescent="0.35">
      <c r="A1801">
        <v>202001</v>
      </c>
      <c r="B1801" t="str">
        <f>LEFT(All_Data[[#This Row],[Invoice (Year+Month)]],4)</f>
        <v>2020</v>
      </c>
      <c r="C1801" t="str">
        <f>RIGHT(All_Data[[#This Row],[Invoice (Year+Month)]],2)</f>
        <v>01</v>
      </c>
      <c r="D1801" t="s">
        <v>63</v>
      </c>
      <c r="E1801">
        <v>3013395</v>
      </c>
      <c r="F1801" t="s">
        <v>17</v>
      </c>
      <c r="G1801" t="s">
        <v>32</v>
      </c>
      <c r="H1801" t="s">
        <v>49</v>
      </c>
      <c r="I1801">
        <v>1107431</v>
      </c>
      <c r="J1801">
        <v>200</v>
      </c>
      <c r="K1801" s="1">
        <v>402.43397879999998</v>
      </c>
      <c r="L1801" s="1">
        <v>154.66</v>
      </c>
      <c r="M1801" s="1">
        <f>All_Data[[#This Row],[EUR Sales Amount]]-All_Data[[#This Row],[EUR Cost Amount]]</f>
        <v>247.77397879999998</v>
      </c>
      <c r="N1801">
        <f>IF(All_Data[[#This Row],[Order Line Quantity]]&lt;0,1,0)</f>
        <v>0</v>
      </c>
      <c r="O1801" s="1" t="str">
        <f>All_Data[[#This Row],[Tier2 Description]]&amp;All_Data[[#This Row],[Order No]]</f>
        <v>CERAMICS1107431</v>
      </c>
    </row>
    <row r="1802" spans="1:15" x14ac:dyDescent="0.35">
      <c r="A1802">
        <v>202001</v>
      </c>
      <c r="B1802" t="str">
        <f>LEFT(All_Data[[#This Row],[Invoice (Year+Month)]],4)</f>
        <v>2020</v>
      </c>
      <c r="C1802" t="str">
        <f>RIGHT(All_Data[[#This Row],[Invoice (Year+Month)]],2)</f>
        <v>01</v>
      </c>
      <c r="D1802" t="s">
        <v>63</v>
      </c>
      <c r="E1802">
        <v>3013395</v>
      </c>
      <c r="F1802" t="s">
        <v>17</v>
      </c>
      <c r="G1802" t="s">
        <v>32</v>
      </c>
      <c r="H1802" t="s">
        <v>49</v>
      </c>
      <c r="I1802">
        <v>1109026</v>
      </c>
      <c r="J1802">
        <v>100</v>
      </c>
      <c r="K1802" s="1">
        <v>216.45458489999999</v>
      </c>
      <c r="L1802" s="1">
        <v>60.58</v>
      </c>
      <c r="M1802" s="1">
        <f>All_Data[[#This Row],[EUR Sales Amount]]-All_Data[[#This Row],[EUR Cost Amount]]</f>
        <v>155.8745849</v>
      </c>
      <c r="N1802">
        <f>IF(All_Data[[#This Row],[Order Line Quantity]]&lt;0,1,0)</f>
        <v>0</v>
      </c>
      <c r="O1802" s="1" t="str">
        <f>All_Data[[#This Row],[Tier2 Description]]&amp;All_Data[[#This Row],[Order No]]</f>
        <v>CERAMICS1109026</v>
      </c>
    </row>
    <row r="1803" spans="1:15" x14ac:dyDescent="0.35">
      <c r="A1803">
        <v>202001</v>
      </c>
      <c r="B1803" t="str">
        <f>LEFT(All_Data[[#This Row],[Invoice (Year+Month)]],4)</f>
        <v>2020</v>
      </c>
      <c r="C1803" t="str">
        <f>RIGHT(All_Data[[#This Row],[Invoice (Year+Month)]],2)</f>
        <v>01</v>
      </c>
      <c r="D1803" t="s">
        <v>63</v>
      </c>
      <c r="E1803">
        <v>3013395</v>
      </c>
      <c r="F1803" t="s">
        <v>17</v>
      </c>
      <c r="G1803" t="s">
        <v>13</v>
      </c>
      <c r="H1803" t="s">
        <v>37</v>
      </c>
      <c r="I1803">
        <v>1108983</v>
      </c>
      <c r="J1803">
        <v>1500</v>
      </c>
      <c r="K1803" s="1">
        <v>582.76234399999998</v>
      </c>
      <c r="L1803" s="1">
        <v>170.68</v>
      </c>
      <c r="M1803" s="1">
        <f>All_Data[[#This Row],[EUR Sales Amount]]-All_Data[[#This Row],[EUR Cost Amount]]</f>
        <v>412.08234399999998</v>
      </c>
      <c r="N1803">
        <f>IF(All_Data[[#This Row],[Order Line Quantity]]&lt;0,1,0)</f>
        <v>0</v>
      </c>
      <c r="O1803" s="1" t="str">
        <f>All_Data[[#This Row],[Tier2 Description]]&amp;All_Data[[#This Row],[Order No]]</f>
        <v>GENERAL1108983</v>
      </c>
    </row>
    <row r="1804" spans="1:15" x14ac:dyDescent="0.35">
      <c r="A1804">
        <v>202001</v>
      </c>
      <c r="B1804" t="str">
        <f>LEFT(All_Data[[#This Row],[Invoice (Year+Month)]],4)</f>
        <v>2020</v>
      </c>
      <c r="C1804" t="str">
        <f>RIGHT(All_Data[[#This Row],[Invoice (Year+Month)]],2)</f>
        <v>01</v>
      </c>
      <c r="D1804" t="s">
        <v>63</v>
      </c>
      <c r="E1804">
        <v>3013395</v>
      </c>
      <c r="F1804" t="s">
        <v>17</v>
      </c>
      <c r="G1804" t="s">
        <v>13</v>
      </c>
      <c r="H1804" t="s">
        <v>34</v>
      </c>
      <c r="I1804">
        <v>1105974</v>
      </c>
      <c r="J1804">
        <v>420</v>
      </c>
      <c r="K1804" s="1">
        <v>4098.4086299999999</v>
      </c>
      <c r="L1804" s="1">
        <v>2376.64</v>
      </c>
      <c r="M1804" s="1">
        <f>All_Data[[#This Row],[EUR Sales Amount]]-All_Data[[#This Row],[EUR Cost Amount]]</f>
        <v>1721.76863</v>
      </c>
      <c r="N1804">
        <f>IF(All_Data[[#This Row],[Order Line Quantity]]&lt;0,1,0)</f>
        <v>0</v>
      </c>
      <c r="O1804" s="1" t="str">
        <f>All_Data[[#This Row],[Tier2 Description]]&amp;All_Data[[#This Row],[Order No]]</f>
        <v>STATIONERY1105974</v>
      </c>
    </row>
    <row r="1805" spans="1:15" x14ac:dyDescent="0.35">
      <c r="A1805">
        <v>202001</v>
      </c>
      <c r="B1805" t="str">
        <f>LEFT(All_Data[[#This Row],[Invoice (Year+Month)]],4)</f>
        <v>2020</v>
      </c>
      <c r="C1805" t="str">
        <f>RIGHT(All_Data[[#This Row],[Invoice (Year+Month)]],2)</f>
        <v>01</v>
      </c>
      <c r="D1805" t="s">
        <v>63</v>
      </c>
      <c r="E1805">
        <v>3013395</v>
      </c>
      <c r="F1805" t="s">
        <v>17</v>
      </c>
      <c r="G1805" t="s">
        <v>13</v>
      </c>
      <c r="H1805" t="s">
        <v>34</v>
      </c>
      <c r="I1805">
        <v>1108765</v>
      </c>
      <c r="J1805">
        <v>500</v>
      </c>
      <c r="K1805" s="1">
        <v>1658.980595</v>
      </c>
      <c r="L1805" s="1">
        <v>585.32000000000005</v>
      </c>
      <c r="M1805" s="1">
        <f>All_Data[[#This Row],[EUR Sales Amount]]-All_Data[[#This Row],[EUR Cost Amount]]</f>
        <v>1073.6605949999998</v>
      </c>
      <c r="N1805">
        <f>IF(All_Data[[#This Row],[Order Line Quantity]]&lt;0,1,0)</f>
        <v>0</v>
      </c>
      <c r="O1805" s="1" t="str">
        <f>All_Data[[#This Row],[Tier2 Description]]&amp;All_Data[[#This Row],[Order No]]</f>
        <v>STATIONERY1108765</v>
      </c>
    </row>
    <row r="1806" spans="1:15" x14ac:dyDescent="0.35">
      <c r="A1806">
        <v>202001</v>
      </c>
      <c r="B1806" t="str">
        <f>LEFT(All_Data[[#This Row],[Invoice (Year+Month)]],4)</f>
        <v>2020</v>
      </c>
      <c r="C1806" t="str">
        <f>RIGHT(All_Data[[#This Row],[Invoice (Year+Month)]],2)</f>
        <v>01</v>
      </c>
      <c r="D1806" t="s">
        <v>63</v>
      </c>
      <c r="E1806">
        <v>3013395</v>
      </c>
      <c r="F1806" t="s">
        <v>17</v>
      </c>
      <c r="G1806" t="s">
        <v>13</v>
      </c>
      <c r="H1806" t="s">
        <v>34</v>
      </c>
      <c r="I1806">
        <v>1108925</v>
      </c>
      <c r="J1806">
        <v>100</v>
      </c>
      <c r="K1806" s="1">
        <v>131.1845969</v>
      </c>
      <c r="L1806" s="1">
        <v>53.1</v>
      </c>
      <c r="M1806" s="1">
        <f>All_Data[[#This Row],[EUR Sales Amount]]-All_Data[[#This Row],[EUR Cost Amount]]</f>
        <v>78.084596900000008</v>
      </c>
      <c r="N1806">
        <f>IF(All_Data[[#This Row],[Order Line Quantity]]&lt;0,1,0)</f>
        <v>0</v>
      </c>
      <c r="O1806" s="1" t="str">
        <f>All_Data[[#This Row],[Tier2 Description]]&amp;All_Data[[#This Row],[Order No]]</f>
        <v>STATIONERY1108925</v>
      </c>
    </row>
    <row r="1807" spans="1:15" x14ac:dyDescent="0.35">
      <c r="A1807">
        <v>202001</v>
      </c>
      <c r="B1807" t="str">
        <f>LEFT(All_Data[[#This Row],[Invoice (Year+Month)]],4)</f>
        <v>2020</v>
      </c>
      <c r="C1807" t="str">
        <f>RIGHT(All_Data[[#This Row],[Invoice (Year+Month)]],2)</f>
        <v>01</v>
      </c>
      <c r="D1807" t="s">
        <v>63</v>
      </c>
      <c r="E1807">
        <v>3013395</v>
      </c>
      <c r="F1807" t="s">
        <v>17</v>
      </c>
      <c r="G1807" t="s">
        <v>13</v>
      </c>
      <c r="H1807" t="s">
        <v>16</v>
      </c>
      <c r="I1807">
        <v>1108517</v>
      </c>
      <c r="J1807">
        <v>110</v>
      </c>
      <c r="K1807" s="1">
        <v>36.630775909999997</v>
      </c>
      <c r="L1807" s="1">
        <v>12.84</v>
      </c>
      <c r="M1807" s="1">
        <f>All_Data[[#This Row],[EUR Sales Amount]]-All_Data[[#This Row],[EUR Cost Amount]]</f>
        <v>23.790775909999997</v>
      </c>
      <c r="N1807">
        <f>IF(All_Data[[#This Row],[Order Line Quantity]]&lt;0,1,0)</f>
        <v>0</v>
      </c>
      <c r="O1807" s="1" t="str">
        <f>All_Data[[#This Row],[Tier2 Description]]&amp;All_Data[[#This Row],[Order No]]</f>
        <v>WRITING1108517</v>
      </c>
    </row>
    <row r="1808" spans="1:15" x14ac:dyDescent="0.35">
      <c r="A1808">
        <v>202001</v>
      </c>
      <c r="B1808" t="str">
        <f>LEFT(All_Data[[#This Row],[Invoice (Year+Month)]],4)</f>
        <v>2020</v>
      </c>
      <c r="C1808" t="str">
        <f>RIGHT(All_Data[[#This Row],[Invoice (Year+Month)]],2)</f>
        <v>01</v>
      </c>
      <c r="D1808" t="s">
        <v>63</v>
      </c>
      <c r="E1808">
        <v>3013395</v>
      </c>
      <c r="F1808" t="s">
        <v>17</v>
      </c>
      <c r="G1808" t="s">
        <v>22</v>
      </c>
      <c r="H1808" t="s">
        <v>35</v>
      </c>
      <c r="I1808">
        <v>1105974</v>
      </c>
      <c r="J1808">
        <v>422</v>
      </c>
      <c r="K1808" s="1">
        <v>468.18773520000002</v>
      </c>
      <c r="L1808" s="1">
        <v>27.26</v>
      </c>
      <c r="M1808" s="1">
        <f>All_Data[[#This Row],[EUR Sales Amount]]-All_Data[[#This Row],[EUR Cost Amount]]</f>
        <v>440.92773520000003</v>
      </c>
      <c r="N1808">
        <f>IF(All_Data[[#This Row],[Order Line Quantity]]&lt;0,1,0)</f>
        <v>0</v>
      </c>
      <c r="O1808" s="1" t="str">
        <f>All_Data[[#This Row],[Tier2 Description]]&amp;All_Data[[#This Row],[Order No]]</f>
        <v>DECORATION CHARGES1105974</v>
      </c>
    </row>
    <row r="1809" spans="1:15" x14ac:dyDescent="0.35">
      <c r="A1809">
        <v>202001</v>
      </c>
      <c r="B1809" t="str">
        <f>LEFT(All_Data[[#This Row],[Invoice (Year+Month)]],4)</f>
        <v>2020</v>
      </c>
      <c r="C1809" t="str">
        <f>RIGHT(All_Data[[#This Row],[Invoice (Year+Month)]],2)</f>
        <v>01</v>
      </c>
      <c r="D1809" t="s">
        <v>63</v>
      </c>
      <c r="E1809">
        <v>3013395</v>
      </c>
      <c r="F1809" t="s">
        <v>17</v>
      </c>
      <c r="G1809" t="s">
        <v>22</v>
      </c>
      <c r="H1809" t="s">
        <v>35</v>
      </c>
      <c r="I1809">
        <v>1107431</v>
      </c>
      <c r="J1809">
        <v>202</v>
      </c>
      <c r="K1809" s="1">
        <v>239.7650787</v>
      </c>
      <c r="L1809" s="1">
        <v>23.18</v>
      </c>
      <c r="M1809" s="1">
        <f>All_Data[[#This Row],[EUR Sales Amount]]-All_Data[[#This Row],[EUR Cost Amount]]</f>
        <v>216.5850787</v>
      </c>
      <c r="N1809">
        <f>IF(All_Data[[#This Row],[Order Line Quantity]]&lt;0,1,0)</f>
        <v>0</v>
      </c>
      <c r="O1809" s="1" t="str">
        <f>All_Data[[#This Row],[Tier2 Description]]&amp;All_Data[[#This Row],[Order No]]</f>
        <v>DECORATION CHARGES1107431</v>
      </c>
    </row>
    <row r="1810" spans="1:15" x14ac:dyDescent="0.35">
      <c r="A1810">
        <v>202001</v>
      </c>
      <c r="B1810" t="str">
        <f>LEFT(All_Data[[#This Row],[Invoice (Year+Month)]],4)</f>
        <v>2020</v>
      </c>
      <c r="C1810" t="str">
        <f>RIGHT(All_Data[[#This Row],[Invoice (Year+Month)]],2)</f>
        <v>01</v>
      </c>
      <c r="D1810" t="s">
        <v>63</v>
      </c>
      <c r="E1810">
        <v>3013395</v>
      </c>
      <c r="F1810" t="s">
        <v>17</v>
      </c>
      <c r="G1810" t="s">
        <v>22</v>
      </c>
      <c r="H1810" t="s">
        <v>35</v>
      </c>
      <c r="I1810">
        <v>1107872</v>
      </c>
      <c r="J1810">
        <v>2102</v>
      </c>
      <c r="K1810" s="1">
        <v>884.38600559999998</v>
      </c>
      <c r="L1810" s="1">
        <v>306.44</v>
      </c>
      <c r="M1810" s="1">
        <f>All_Data[[#This Row],[EUR Sales Amount]]-All_Data[[#This Row],[EUR Cost Amount]]</f>
        <v>577.94600560000003</v>
      </c>
      <c r="N1810">
        <f>IF(All_Data[[#This Row],[Order Line Quantity]]&lt;0,1,0)</f>
        <v>0</v>
      </c>
      <c r="O1810" s="1" t="str">
        <f>All_Data[[#This Row],[Tier2 Description]]&amp;All_Data[[#This Row],[Order No]]</f>
        <v>DECORATION CHARGES1107872</v>
      </c>
    </row>
    <row r="1811" spans="1:15" x14ac:dyDescent="0.35">
      <c r="A1811">
        <v>202001</v>
      </c>
      <c r="B1811" t="str">
        <f>LEFT(All_Data[[#This Row],[Invoice (Year+Month)]],4)</f>
        <v>2020</v>
      </c>
      <c r="C1811" t="str">
        <f>RIGHT(All_Data[[#This Row],[Invoice (Year+Month)]],2)</f>
        <v>01</v>
      </c>
      <c r="D1811" t="s">
        <v>63</v>
      </c>
      <c r="E1811">
        <v>3013395</v>
      </c>
      <c r="F1811" t="s">
        <v>17</v>
      </c>
      <c r="G1811" t="s">
        <v>22</v>
      </c>
      <c r="H1811" t="s">
        <v>35</v>
      </c>
      <c r="I1811">
        <v>1108517</v>
      </c>
      <c r="J1811">
        <v>338</v>
      </c>
      <c r="K1811" s="1">
        <v>354.52132760000001</v>
      </c>
      <c r="L1811" s="1">
        <v>71.867895899999994</v>
      </c>
      <c r="M1811" s="1">
        <f>All_Data[[#This Row],[EUR Sales Amount]]-All_Data[[#This Row],[EUR Cost Amount]]</f>
        <v>282.6534317</v>
      </c>
      <c r="N1811">
        <f>IF(All_Data[[#This Row],[Order Line Quantity]]&lt;0,1,0)</f>
        <v>0</v>
      </c>
      <c r="O1811" s="1" t="str">
        <f>All_Data[[#This Row],[Tier2 Description]]&amp;All_Data[[#This Row],[Order No]]</f>
        <v>DECORATION CHARGES1108517</v>
      </c>
    </row>
    <row r="1812" spans="1:15" x14ac:dyDescent="0.35">
      <c r="A1812">
        <v>202001</v>
      </c>
      <c r="B1812" t="str">
        <f>LEFT(All_Data[[#This Row],[Invoice (Year+Month)]],4)</f>
        <v>2020</v>
      </c>
      <c r="C1812" t="str">
        <f>RIGHT(All_Data[[#This Row],[Invoice (Year+Month)]],2)</f>
        <v>01</v>
      </c>
      <c r="D1812" t="s">
        <v>63</v>
      </c>
      <c r="E1812">
        <v>3013395</v>
      </c>
      <c r="F1812" t="s">
        <v>17</v>
      </c>
      <c r="G1812" t="s">
        <v>22</v>
      </c>
      <c r="H1812" t="s">
        <v>35</v>
      </c>
      <c r="I1812">
        <v>1108765</v>
      </c>
      <c r="J1812">
        <v>504</v>
      </c>
      <c r="K1812" s="1">
        <v>469.74176820000002</v>
      </c>
      <c r="L1812" s="1">
        <v>94.88</v>
      </c>
      <c r="M1812" s="1">
        <f>All_Data[[#This Row],[EUR Sales Amount]]-All_Data[[#This Row],[EUR Cost Amount]]</f>
        <v>374.86176820000003</v>
      </c>
      <c r="N1812">
        <f>IF(All_Data[[#This Row],[Order Line Quantity]]&lt;0,1,0)</f>
        <v>0</v>
      </c>
      <c r="O1812" s="1" t="str">
        <f>All_Data[[#This Row],[Tier2 Description]]&amp;All_Data[[#This Row],[Order No]]</f>
        <v>DECORATION CHARGES1108765</v>
      </c>
    </row>
    <row r="1813" spans="1:15" x14ac:dyDescent="0.35">
      <c r="A1813">
        <v>202001</v>
      </c>
      <c r="B1813" t="str">
        <f>LEFT(All_Data[[#This Row],[Invoice (Year+Month)]],4)</f>
        <v>2020</v>
      </c>
      <c r="C1813" t="str">
        <f>RIGHT(All_Data[[#This Row],[Invoice (Year+Month)]],2)</f>
        <v>01</v>
      </c>
      <c r="D1813" t="s">
        <v>63</v>
      </c>
      <c r="E1813">
        <v>3013395</v>
      </c>
      <c r="F1813" t="s">
        <v>17</v>
      </c>
      <c r="G1813" t="s">
        <v>22</v>
      </c>
      <c r="H1813" t="s">
        <v>35</v>
      </c>
      <c r="I1813">
        <v>1108879</v>
      </c>
      <c r="J1813">
        <v>204</v>
      </c>
      <c r="K1813" s="1">
        <v>195.9696055</v>
      </c>
      <c r="L1813" s="1">
        <v>37.159999999999997</v>
      </c>
      <c r="M1813" s="1">
        <f>All_Data[[#This Row],[EUR Sales Amount]]-All_Data[[#This Row],[EUR Cost Amount]]</f>
        <v>158.8096055</v>
      </c>
      <c r="N1813">
        <f>IF(All_Data[[#This Row],[Order Line Quantity]]&lt;0,1,0)</f>
        <v>0</v>
      </c>
      <c r="O1813" s="1" t="str">
        <f>All_Data[[#This Row],[Tier2 Description]]&amp;All_Data[[#This Row],[Order No]]</f>
        <v>DECORATION CHARGES1108879</v>
      </c>
    </row>
    <row r="1814" spans="1:15" x14ac:dyDescent="0.35">
      <c r="A1814">
        <v>202001</v>
      </c>
      <c r="B1814" t="str">
        <f>LEFT(All_Data[[#This Row],[Invoice (Year+Month)]],4)</f>
        <v>2020</v>
      </c>
      <c r="C1814" t="str">
        <f>RIGHT(All_Data[[#This Row],[Invoice (Year+Month)]],2)</f>
        <v>01</v>
      </c>
      <c r="D1814" t="s">
        <v>63</v>
      </c>
      <c r="E1814">
        <v>3013395</v>
      </c>
      <c r="F1814" t="s">
        <v>17</v>
      </c>
      <c r="G1814" t="s">
        <v>22</v>
      </c>
      <c r="H1814" t="s">
        <v>35</v>
      </c>
      <c r="I1814">
        <v>1108983</v>
      </c>
      <c r="J1814">
        <v>1502</v>
      </c>
      <c r="K1814" s="1">
        <v>660.96854599999995</v>
      </c>
      <c r="L1814" s="1">
        <v>88.58</v>
      </c>
      <c r="M1814" s="1">
        <f>All_Data[[#This Row],[EUR Sales Amount]]-All_Data[[#This Row],[EUR Cost Amount]]</f>
        <v>572.38854599999991</v>
      </c>
      <c r="N1814">
        <f>IF(All_Data[[#This Row],[Order Line Quantity]]&lt;0,1,0)</f>
        <v>0</v>
      </c>
      <c r="O1814" s="1" t="str">
        <f>All_Data[[#This Row],[Tier2 Description]]&amp;All_Data[[#This Row],[Order No]]</f>
        <v>DECORATION CHARGES1108983</v>
      </c>
    </row>
    <row r="1815" spans="1:15" x14ac:dyDescent="0.35">
      <c r="A1815">
        <v>202001</v>
      </c>
      <c r="B1815" t="str">
        <f>LEFT(All_Data[[#This Row],[Invoice (Year+Month)]],4)</f>
        <v>2020</v>
      </c>
      <c r="C1815" t="str">
        <f>RIGHT(All_Data[[#This Row],[Invoice (Year+Month)]],2)</f>
        <v>01</v>
      </c>
      <c r="D1815" t="s">
        <v>63</v>
      </c>
      <c r="E1815">
        <v>3013395</v>
      </c>
      <c r="F1815" t="s">
        <v>17</v>
      </c>
      <c r="G1815" t="s">
        <v>22</v>
      </c>
      <c r="H1815" t="s">
        <v>35</v>
      </c>
      <c r="I1815">
        <v>1109026</v>
      </c>
      <c r="J1815">
        <v>106</v>
      </c>
      <c r="K1815" s="1">
        <v>295.3671655</v>
      </c>
      <c r="L1815" s="1">
        <v>54.64</v>
      </c>
      <c r="M1815" s="1">
        <f>All_Data[[#This Row],[EUR Sales Amount]]-All_Data[[#This Row],[EUR Cost Amount]]</f>
        <v>240.72716550000001</v>
      </c>
      <c r="N1815">
        <f>IF(All_Data[[#This Row],[Order Line Quantity]]&lt;0,1,0)</f>
        <v>0</v>
      </c>
      <c r="O1815" s="1" t="str">
        <f>All_Data[[#This Row],[Tier2 Description]]&amp;All_Data[[#This Row],[Order No]]</f>
        <v>DECORATION CHARGES1109026</v>
      </c>
    </row>
    <row r="1816" spans="1:15" x14ac:dyDescent="0.35">
      <c r="A1816">
        <v>202001</v>
      </c>
      <c r="B1816" t="str">
        <f>LEFT(All_Data[[#This Row],[Invoice (Year+Month)]],4)</f>
        <v>2020</v>
      </c>
      <c r="C1816" t="str">
        <f>RIGHT(All_Data[[#This Row],[Invoice (Year+Month)]],2)</f>
        <v>01</v>
      </c>
      <c r="D1816" t="s">
        <v>63</v>
      </c>
      <c r="E1816">
        <v>3013395</v>
      </c>
      <c r="F1816" t="s">
        <v>17</v>
      </c>
      <c r="G1816" t="s">
        <v>29</v>
      </c>
      <c r="H1816" t="s">
        <v>52</v>
      </c>
      <c r="I1816">
        <v>1107872</v>
      </c>
      <c r="J1816">
        <v>2100</v>
      </c>
      <c r="K1816" s="1">
        <v>1027.780861</v>
      </c>
      <c r="L1816" s="1">
        <v>408.18</v>
      </c>
      <c r="M1816" s="1">
        <f>All_Data[[#This Row],[EUR Sales Amount]]-All_Data[[#This Row],[EUR Cost Amount]]</f>
        <v>619.6008609999999</v>
      </c>
      <c r="N1816">
        <f>IF(All_Data[[#This Row],[Order Line Quantity]]&lt;0,1,0)</f>
        <v>0</v>
      </c>
      <c r="O1816" s="1" t="str">
        <f>All_Data[[#This Row],[Tier2 Description]]&amp;All_Data[[#This Row],[Order No]]</f>
        <v>GENERAL TECH1107872</v>
      </c>
    </row>
    <row r="1817" spans="1:15" x14ac:dyDescent="0.35">
      <c r="A1817">
        <v>202001</v>
      </c>
      <c r="B1817" t="str">
        <f>LEFT(All_Data[[#This Row],[Invoice (Year+Month)]],4)</f>
        <v>2020</v>
      </c>
      <c r="C1817" t="str">
        <f>RIGHT(All_Data[[#This Row],[Invoice (Year+Month)]],2)</f>
        <v>01</v>
      </c>
      <c r="D1817" t="s">
        <v>63</v>
      </c>
      <c r="E1817">
        <v>3013402</v>
      </c>
      <c r="F1817" t="s">
        <v>10</v>
      </c>
      <c r="G1817" t="s">
        <v>11</v>
      </c>
      <c r="H1817" t="s">
        <v>40</v>
      </c>
      <c r="I1817">
        <v>1108682</v>
      </c>
      <c r="J1817">
        <v>20</v>
      </c>
      <c r="K1817" s="1">
        <v>14.43030566</v>
      </c>
      <c r="L1817" s="1">
        <v>3.02</v>
      </c>
      <c r="M1817" s="1">
        <f>All_Data[[#This Row],[EUR Sales Amount]]-All_Data[[#This Row],[EUR Cost Amount]]</f>
        <v>11.410305660000001</v>
      </c>
      <c r="N1817">
        <f>IF(All_Data[[#This Row],[Order Line Quantity]]&lt;0,1,0)</f>
        <v>0</v>
      </c>
      <c r="O1817" s="1" t="str">
        <f>All_Data[[#This Row],[Tier2 Description]]&amp;All_Data[[#This Row],[Order No]]</f>
        <v>TOTES1108682</v>
      </c>
    </row>
    <row r="1818" spans="1:15" x14ac:dyDescent="0.35">
      <c r="A1818">
        <v>202001</v>
      </c>
      <c r="B1818" t="str">
        <f>LEFT(All_Data[[#This Row],[Invoice (Year+Month)]],4)</f>
        <v>2020</v>
      </c>
      <c r="C1818" t="str">
        <f>RIGHT(All_Data[[#This Row],[Invoice (Year+Month)]],2)</f>
        <v>01</v>
      </c>
      <c r="D1818" t="s">
        <v>63</v>
      </c>
      <c r="E1818">
        <v>3013411</v>
      </c>
      <c r="F1818" t="s">
        <v>17</v>
      </c>
      <c r="G1818" t="s">
        <v>11</v>
      </c>
      <c r="H1818" t="s">
        <v>40</v>
      </c>
      <c r="I1818">
        <v>1108591</v>
      </c>
      <c r="J1818">
        <v>100</v>
      </c>
      <c r="K1818" s="1">
        <v>77.197089719999994</v>
      </c>
      <c r="L1818" s="1">
        <v>35.32</v>
      </c>
      <c r="M1818" s="1">
        <f>All_Data[[#This Row],[EUR Sales Amount]]-All_Data[[#This Row],[EUR Cost Amount]]</f>
        <v>41.877089719999994</v>
      </c>
      <c r="N1818">
        <f>IF(All_Data[[#This Row],[Order Line Quantity]]&lt;0,1,0)</f>
        <v>0</v>
      </c>
      <c r="O1818" s="1" t="str">
        <f>All_Data[[#This Row],[Tier2 Description]]&amp;All_Data[[#This Row],[Order No]]</f>
        <v>TOTES1108591</v>
      </c>
    </row>
    <row r="1819" spans="1:15" x14ac:dyDescent="0.35">
      <c r="A1819">
        <v>202001</v>
      </c>
      <c r="B1819" t="str">
        <f>LEFT(All_Data[[#This Row],[Invoice (Year+Month)]],4)</f>
        <v>2020</v>
      </c>
      <c r="C1819" t="str">
        <f>RIGHT(All_Data[[#This Row],[Invoice (Year+Month)]],2)</f>
        <v>01</v>
      </c>
      <c r="D1819" t="s">
        <v>63</v>
      </c>
      <c r="E1819">
        <v>3013411</v>
      </c>
      <c r="F1819" t="s">
        <v>17</v>
      </c>
      <c r="G1819" t="s">
        <v>26</v>
      </c>
      <c r="H1819" t="s">
        <v>43</v>
      </c>
      <c r="I1819">
        <v>1107710</v>
      </c>
      <c r="J1819">
        <v>1000</v>
      </c>
      <c r="K1819" s="1">
        <v>730.59729359999994</v>
      </c>
      <c r="L1819" s="1">
        <v>627.66</v>
      </c>
      <c r="M1819" s="1">
        <f>All_Data[[#This Row],[EUR Sales Amount]]-All_Data[[#This Row],[EUR Cost Amount]]</f>
        <v>102.93729359999998</v>
      </c>
      <c r="N1819">
        <f>IF(All_Data[[#This Row],[Order Line Quantity]]&lt;0,1,0)</f>
        <v>0</v>
      </c>
      <c r="O1819" s="1" t="str">
        <f>All_Data[[#This Row],[Tier2 Description]]&amp;All_Data[[#This Row],[Order No]]</f>
        <v>SAFETY AUTO &amp; TOOLS1107710</v>
      </c>
    </row>
    <row r="1820" spans="1:15" x14ac:dyDescent="0.35">
      <c r="A1820">
        <v>202001</v>
      </c>
      <c r="B1820" t="str">
        <f>LEFT(All_Data[[#This Row],[Invoice (Year+Month)]],4)</f>
        <v>2020</v>
      </c>
      <c r="C1820" t="str">
        <f>RIGHT(All_Data[[#This Row],[Invoice (Year+Month)]],2)</f>
        <v>01</v>
      </c>
      <c r="D1820" t="s">
        <v>63</v>
      </c>
      <c r="E1820">
        <v>3013412</v>
      </c>
      <c r="F1820" t="s">
        <v>17</v>
      </c>
      <c r="G1820" t="s">
        <v>11</v>
      </c>
      <c r="H1820" t="s">
        <v>38</v>
      </c>
      <c r="I1820">
        <v>1109098</v>
      </c>
      <c r="J1820">
        <v>10</v>
      </c>
      <c r="K1820" s="1">
        <v>594.36713520000001</v>
      </c>
      <c r="L1820" s="1">
        <v>312.32</v>
      </c>
      <c r="M1820" s="1">
        <f>All_Data[[#This Row],[EUR Sales Amount]]-All_Data[[#This Row],[EUR Cost Amount]]</f>
        <v>282.04713520000001</v>
      </c>
      <c r="N1820">
        <f>IF(All_Data[[#This Row],[Order Line Quantity]]&lt;0,1,0)</f>
        <v>0</v>
      </c>
      <c r="O1820" s="1" t="str">
        <f>All_Data[[#This Row],[Tier2 Description]]&amp;All_Data[[#This Row],[Order No]]</f>
        <v>BACKPACKS1109098</v>
      </c>
    </row>
    <row r="1821" spans="1:15" x14ac:dyDescent="0.35">
      <c r="A1821">
        <v>202001</v>
      </c>
      <c r="B1821" t="str">
        <f>LEFT(All_Data[[#This Row],[Invoice (Year+Month)]],4)</f>
        <v>2020</v>
      </c>
      <c r="C1821" t="str">
        <f>RIGHT(All_Data[[#This Row],[Invoice (Year+Month)]],2)</f>
        <v>01</v>
      </c>
      <c r="D1821" t="s">
        <v>63</v>
      </c>
      <c r="E1821">
        <v>3013412</v>
      </c>
      <c r="F1821" t="s">
        <v>17</v>
      </c>
      <c r="G1821" t="s">
        <v>32</v>
      </c>
      <c r="H1821" t="s">
        <v>49</v>
      </c>
      <c r="I1821">
        <v>1108204</v>
      </c>
      <c r="J1821">
        <v>100</v>
      </c>
      <c r="K1821" s="1">
        <v>188.9058196</v>
      </c>
      <c r="L1821" s="1">
        <v>60.26</v>
      </c>
      <c r="M1821" s="1">
        <f>All_Data[[#This Row],[EUR Sales Amount]]-All_Data[[#This Row],[EUR Cost Amount]]</f>
        <v>128.64581960000001</v>
      </c>
      <c r="N1821">
        <f>IF(All_Data[[#This Row],[Order Line Quantity]]&lt;0,1,0)</f>
        <v>0</v>
      </c>
      <c r="O1821" s="1" t="str">
        <f>All_Data[[#This Row],[Tier2 Description]]&amp;All_Data[[#This Row],[Order No]]</f>
        <v>CERAMICS1108204</v>
      </c>
    </row>
    <row r="1822" spans="1:15" x14ac:dyDescent="0.35">
      <c r="A1822">
        <v>202001</v>
      </c>
      <c r="B1822" t="str">
        <f>LEFT(All_Data[[#This Row],[Invoice (Year+Month)]],4)</f>
        <v>2020</v>
      </c>
      <c r="C1822" t="str">
        <f>RIGHT(All_Data[[#This Row],[Invoice (Year+Month)]],2)</f>
        <v>01</v>
      </c>
      <c r="D1822" t="s">
        <v>63</v>
      </c>
      <c r="E1822">
        <v>3013412</v>
      </c>
      <c r="F1822" t="s">
        <v>17</v>
      </c>
      <c r="G1822" t="s">
        <v>48</v>
      </c>
      <c r="H1822" t="s">
        <v>48</v>
      </c>
      <c r="I1822">
        <v>1108684</v>
      </c>
      <c r="J1822">
        <v>200</v>
      </c>
      <c r="K1822" s="1">
        <v>195.7677831</v>
      </c>
      <c r="L1822" s="1">
        <v>107.42</v>
      </c>
      <c r="M1822" s="1">
        <f>All_Data[[#This Row],[EUR Sales Amount]]-All_Data[[#This Row],[EUR Cost Amount]]</f>
        <v>88.347783100000001</v>
      </c>
      <c r="N1822">
        <f>IF(All_Data[[#This Row],[Order Line Quantity]]&lt;0,1,0)</f>
        <v>0</v>
      </c>
      <c r="O1822" s="1" t="str">
        <f>All_Data[[#This Row],[Tier2 Description]]&amp;All_Data[[#This Row],[Order No]]</f>
        <v>HEADWEAR1108684</v>
      </c>
    </row>
    <row r="1823" spans="1:15" x14ac:dyDescent="0.35">
      <c r="A1823">
        <v>202001</v>
      </c>
      <c r="B1823" t="str">
        <f>LEFT(All_Data[[#This Row],[Invoice (Year+Month)]],4)</f>
        <v>2020</v>
      </c>
      <c r="C1823" t="str">
        <f>RIGHT(All_Data[[#This Row],[Invoice (Year+Month)]],2)</f>
        <v>01</v>
      </c>
      <c r="D1823" t="s">
        <v>63</v>
      </c>
      <c r="E1823">
        <v>3013412</v>
      </c>
      <c r="F1823" t="s">
        <v>17</v>
      </c>
      <c r="G1823" t="s">
        <v>13</v>
      </c>
      <c r="H1823" t="s">
        <v>16</v>
      </c>
      <c r="I1823">
        <v>1108204</v>
      </c>
      <c r="J1823">
        <v>1000</v>
      </c>
      <c r="K1823" s="1">
        <v>157.42151630000001</v>
      </c>
      <c r="L1823" s="1">
        <v>55.46</v>
      </c>
      <c r="M1823" s="1">
        <f>All_Data[[#This Row],[EUR Sales Amount]]-All_Data[[#This Row],[EUR Cost Amount]]</f>
        <v>101.9615163</v>
      </c>
      <c r="N1823">
        <f>IF(All_Data[[#This Row],[Order Line Quantity]]&lt;0,1,0)</f>
        <v>0</v>
      </c>
      <c r="O1823" s="1" t="str">
        <f>All_Data[[#This Row],[Tier2 Description]]&amp;All_Data[[#This Row],[Order No]]</f>
        <v>WRITING1108204</v>
      </c>
    </row>
    <row r="1824" spans="1:15" x14ac:dyDescent="0.35">
      <c r="A1824">
        <v>202001</v>
      </c>
      <c r="B1824" t="str">
        <f>LEFT(All_Data[[#This Row],[Invoice (Year+Month)]],4)</f>
        <v>2020</v>
      </c>
      <c r="C1824" t="str">
        <f>RIGHT(All_Data[[#This Row],[Invoice (Year+Month)]],2)</f>
        <v>01</v>
      </c>
      <c r="D1824" t="s">
        <v>63</v>
      </c>
      <c r="E1824">
        <v>3013412</v>
      </c>
      <c r="F1824" t="s">
        <v>17</v>
      </c>
      <c r="G1824" t="s">
        <v>13</v>
      </c>
      <c r="H1824" t="s">
        <v>16</v>
      </c>
      <c r="I1824">
        <v>1108388</v>
      </c>
      <c r="J1824">
        <v>500</v>
      </c>
      <c r="K1824" s="1">
        <v>78.710758150000004</v>
      </c>
      <c r="L1824" s="1">
        <v>28.62</v>
      </c>
      <c r="M1824" s="1">
        <f>All_Data[[#This Row],[EUR Sales Amount]]-All_Data[[#This Row],[EUR Cost Amount]]</f>
        <v>50.090758149999999</v>
      </c>
      <c r="N1824">
        <f>IF(All_Data[[#This Row],[Order Line Quantity]]&lt;0,1,0)</f>
        <v>0</v>
      </c>
      <c r="O1824" s="1" t="str">
        <f>All_Data[[#This Row],[Tier2 Description]]&amp;All_Data[[#This Row],[Order No]]</f>
        <v>WRITING1108388</v>
      </c>
    </row>
    <row r="1825" spans="1:15" x14ac:dyDescent="0.35">
      <c r="A1825">
        <v>202001</v>
      </c>
      <c r="B1825" t="str">
        <f>LEFT(All_Data[[#This Row],[Invoice (Year+Month)]],4)</f>
        <v>2020</v>
      </c>
      <c r="C1825" t="str">
        <f>RIGHT(All_Data[[#This Row],[Invoice (Year+Month)]],2)</f>
        <v>01</v>
      </c>
      <c r="D1825" t="s">
        <v>63</v>
      </c>
      <c r="E1825">
        <v>3013412</v>
      </c>
      <c r="F1825" t="s">
        <v>17</v>
      </c>
      <c r="G1825" t="s">
        <v>13</v>
      </c>
      <c r="H1825" t="s">
        <v>16</v>
      </c>
      <c r="I1825">
        <v>1108616</v>
      </c>
      <c r="J1825">
        <v>2000</v>
      </c>
      <c r="K1825" s="1">
        <v>209.89535509999999</v>
      </c>
      <c r="L1825" s="1">
        <v>114.32</v>
      </c>
      <c r="M1825" s="1">
        <f>All_Data[[#This Row],[EUR Sales Amount]]-All_Data[[#This Row],[EUR Cost Amount]]</f>
        <v>95.575355099999996</v>
      </c>
      <c r="N1825">
        <f>IF(All_Data[[#This Row],[Order Line Quantity]]&lt;0,1,0)</f>
        <v>0</v>
      </c>
      <c r="O1825" s="1" t="str">
        <f>All_Data[[#This Row],[Tier2 Description]]&amp;All_Data[[#This Row],[Order No]]</f>
        <v>WRITING1108616</v>
      </c>
    </row>
    <row r="1826" spans="1:15" x14ac:dyDescent="0.35">
      <c r="A1826">
        <v>202001</v>
      </c>
      <c r="B1826" t="str">
        <f>LEFT(All_Data[[#This Row],[Invoice (Year+Month)]],4)</f>
        <v>2020</v>
      </c>
      <c r="C1826" t="str">
        <f>RIGHT(All_Data[[#This Row],[Invoice (Year+Month)]],2)</f>
        <v>01</v>
      </c>
      <c r="D1826" t="s">
        <v>63</v>
      </c>
      <c r="E1826">
        <v>3013412</v>
      </c>
      <c r="F1826" t="s">
        <v>17</v>
      </c>
      <c r="G1826" t="s">
        <v>18</v>
      </c>
      <c r="H1826" t="s">
        <v>21</v>
      </c>
      <c r="I1826">
        <v>1108075</v>
      </c>
      <c r="J1826">
        <v>400</v>
      </c>
      <c r="K1826" s="1">
        <v>807.28982710000002</v>
      </c>
      <c r="L1826" s="1">
        <v>478.74</v>
      </c>
      <c r="M1826" s="1">
        <f>All_Data[[#This Row],[EUR Sales Amount]]-All_Data[[#This Row],[EUR Cost Amount]]</f>
        <v>328.54982710000002</v>
      </c>
      <c r="N1826">
        <f>IF(All_Data[[#This Row],[Order Line Quantity]]&lt;0,1,0)</f>
        <v>0</v>
      </c>
      <c r="O1826" s="1" t="str">
        <f>All_Data[[#This Row],[Tier2 Description]]&amp;All_Data[[#This Row],[Order No]]</f>
        <v>T-SHIRTS &amp; ACTIVE TOPS1108075</v>
      </c>
    </row>
    <row r="1827" spans="1:15" x14ac:dyDescent="0.35">
      <c r="A1827">
        <v>202001</v>
      </c>
      <c r="B1827" t="str">
        <f>LEFT(All_Data[[#This Row],[Invoice (Year+Month)]],4)</f>
        <v>2020</v>
      </c>
      <c r="C1827" t="str">
        <f>RIGHT(All_Data[[#This Row],[Invoice (Year+Month)]],2)</f>
        <v>01</v>
      </c>
      <c r="D1827" t="s">
        <v>63</v>
      </c>
      <c r="E1827">
        <v>3013412</v>
      </c>
      <c r="F1827" t="s">
        <v>17</v>
      </c>
      <c r="G1827" t="s">
        <v>22</v>
      </c>
      <c r="H1827" t="s">
        <v>35</v>
      </c>
      <c r="I1827">
        <v>1108075</v>
      </c>
      <c r="J1827">
        <v>1206</v>
      </c>
      <c r="K1827" s="1">
        <v>1235.9607249999999</v>
      </c>
      <c r="L1827" s="1">
        <v>100.74</v>
      </c>
      <c r="M1827" s="1">
        <f>All_Data[[#This Row],[EUR Sales Amount]]-All_Data[[#This Row],[EUR Cost Amount]]</f>
        <v>1135.2207249999999</v>
      </c>
      <c r="N1827">
        <f>IF(All_Data[[#This Row],[Order Line Quantity]]&lt;0,1,0)</f>
        <v>0</v>
      </c>
      <c r="O1827" s="1" t="str">
        <f>All_Data[[#This Row],[Tier2 Description]]&amp;All_Data[[#This Row],[Order No]]</f>
        <v>DECORATION CHARGES1108075</v>
      </c>
    </row>
    <row r="1828" spans="1:15" x14ac:dyDescent="0.35">
      <c r="A1828">
        <v>202001</v>
      </c>
      <c r="B1828" t="str">
        <f>LEFT(All_Data[[#This Row],[Invoice (Year+Month)]],4)</f>
        <v>2020</v>
      </c>
      <c r="C1828" t="str">
        <f>RIGHT(All_Data[[#This Row],[Invoice (Year+Month)]],2)</f>
        <v>01</v>
      </c>
      <c r="D1828" t="s">
        <v>63</v>
      </c>
      <c r="E1828">
        <v>3013412</v>
      </c>
      <c r="F1828" t="s">
        <v>17</v>
      </c>
      <c r="G1828" t="s">
        <v>22</v>
      </c>
      <c r="H1828" t="s">
        <v>35</v>
      </c>
      <c r="I1828">
        <v>1108204</v>
      </c>
      <c r="J1828">
        <v>1208</v>
      </c>
      <c r="K1828" s="1">
        <v>629.28242030000001</v>
      </c>
      <c r="L1828" s="1">
        <v>72.2</v>
      </c>
      <c r="M1828" s="1">
        <f>All_Data[[#This Row],[EUR Sales Amount]]-All_Data[[#This Row],[EUR Cost Amount]]</f>
        <v>557.08242029999997</v>
      </c>
      <c r="N1828">
        <f>IF(All_Data[[#This Row],[Order Line Quantity]]&lt;0,1,0)</f>
        <v>0</v>
      </c>
      <c r="O1828" s="1" t="str">
        <f>All_Data[[#This Row],[Tier2 Description]]&amp;All_Data[[#This Row],[Order No]]</f>
        <v>DECORATION CHARGES1108204</v>
      </c>
    </row>
    <row r="1829" spans="1:15" x14ac:dyDescent="0.35">
      <c r="A1829">
        <v>202001</v>
      </c>
      <c r="B1829" t="str">
        <f>LEFT(All_Data[[#This Row],[Invoice (Year+Month)]],4)</f>
        <v>2020</v>
      </c>
      <c r="C1829" t="str">
        <f>RIGHT(All_Data[[#This Row],[Invoice (Year+Month)]],2)</f>
        <v>01</v>
      </c>
      <c r="D1829" t="s">
        <v>63</v>
      </c>
      <c r="E1829">
        <v>3013412</v>
      </c>
      <c r="F1829" t="s">
        <v>17</v>
      </c>
      <c r="G1829" t="s">
        <v>22</v>
      </c>
      <c r="H1829" t="s">
        <v>35</v>
      </c>
      <c r="I1829">
        <v>1108388</v>
      </c>
      <c r="J1829">
        <v>506</v>
      </c>
      <c r="K1829" s="1">
        <v>129.6709285</v>
      </c>
      <c r="L1829" s="1">
        <v>55.793754810000003</v>
      </c>
      <c r="M1829" s="1">
        <f>All_Data[[#This Row],[EUR Sales Amount]]-All_Data[[#This Row],[EUR Cost Amount]]</f>
        <v>73.877173690000006</v>
      </c>
      <c r="N1829">
        <f>IF(All_Data[[#This Row],[Order Line Quantity]]&lt;0,1,0)</f>
        <v>0</v>
      </c>
      <c r="O1829" s="1" t="str">
        <f>All_Data[[#This Row],[Tier2 Description]]&amp;All_Data[[#This Row],[Order No]]</f>
        <v>DECORATION CHARGES1108388</v>
      </c>
    </row>
    <row r="1830" spans="1:15" x14ac:dyDescent="0.35">
      <c r="A1830">
        <v>202001</v>
      </c>
      <c r="B1830" t="str">
        <f>LEFT(All_Data[[#This Row],[Invoice (Year+Month)]],4)</f>
        <v>2020</v>
      </c>
      <c r="C1830" t="str">
        <f>RIGHT(All_Data[[#This Row],[Invoice (Year+Month)]],2)</f>
        <v>01</v>
      </c>
      <c r="D1830" t="s">
        <v>63</v>
      </c>
      <c r="E1830">
        <v>3013412</v>
      </c>
      <c r="F1830" t="s">
        <v>17</v>
      </c>
      <c r="G1830" t="s">
        <v>22</v>
      </c>
      <c r="H1830" t="s">
        <v>35</v>
      </c>
      <c r="I1830">
        <v>1108616</v>
      </c>
      <c r="J1830">
        <v>2004</v>
      </c>
      <c r="K1830" s="1">
        <v>373.37154509999999</v>
      </c>
      <c r="L1830" s="1">
        <v>55.76</v>
      </c>
      <c r="M1830" s="1">
        <f>All_Data[[#This Row],[EUR Sales Amount]]-All_Data[[#This Row],[EUR Cost Amount]]</f>
        <v>317.6115451</v>
      </c>
      <c r="N1830">
        <f>IF(All_Data[[#This Row],[Order Line Quantity]]&lt;0,1,0)</f>
        <v>0</v>
      </c>
      <c r="O1830" s="1" t="str">
        <f>All_Data[[#This Row],[Tier2 Description]]&amp;All_Data[[#This Row],[Order No]]</f>
        <v>DECORATION CHARGES1108616</v>
      </c>
    </row>
    <row r="1831" spans="1:15" x14ac:dyDescent="0.35">
      <c r="A1831">
        <v>202001</v>
      </c>
      <c r="B1831" t="str">
        <f>LEFT(All_Data[[#This Row],[Invoice (Year+Month)]],4)</f>
        <v>2020</v>
      </c>
      <c r="C1831" t="str">
        <f>RIGHT(All_Data[[#This Row],[Invoice (Year+Month)]],2)</f>
        <v>01</v>
      </c>
      <c r="D1831" t="s">
        <v>63</v>
      </c>
      <c r="E1831">
        <v>3013412</v>
      </c>
      <c r="F1831" t="s">
        <v>17</v>
      </c>
      <c r="G1831" t="s">
        <v>22</v>
      </c>
      <c r="H1831" t="s">
        <v>35</v>
      </c>
      <c r="I1831">
        <v>1108684</v>
      </c>
      <c r="J1831">
        <v>202</v>
      </c>
      <c r="K1831" s="1">
        <v>191.52951150000001</v>
      </c>
      <c r="L1831" s="1">
        <v>40.44</v>
      </c>
      <c r="M1831" s="1">
        <f>All_Data[[#This Row],[EUR Sales Amount]]-All_Data[[#This Row],[EUR Cost Amount]]</f>
        <v>151.08951150000001</v>
      </c>
      <c r="N1831">
        <f>IF(All_Data[[#This Row],[Order Line Quantity]]&lt;0,1,0)</f>
        <v>0</v>
      </c>
      <c r="O1831" s="1" t="str">
        <f>All_Data[[#This Row],[Tier2 Description]]&amp;All_Data[[#This Row],[Order No]]</f>
        <v>DECORATION CHARGES1108684</v>
      </c>
    </row>
    <row r="1832" spans="1:15" x14ac:dyDescent="0.35">
      <c r="A1832">
        <v>202001</v>
      </c>
      <c r="B1832" t="str">
        <f>LEFT(All_Data[[#This Row],[Invoice (Year+Month)]],4)</f>
        <v>2020</v>
      </c>
      <c r="C1832" t="str">
        <f>RIGHT(All_Data[[#This Row],[Invoice (Year+Month)]],2)</f>
        <v>01</v>
      </c>
      <c r="D1832" t="s">
        <v>63</v>
      </c>
      <c r="E1832">
        <v>3013412</v>
      </c>
      <c r="F1832" t="s">
        <v>17</v>
      </c>
      <c r="G1832" t="s">
        <v>24</v>
      </c>
      <c r="H1832" t="s">
        <v>25</v>
      </c>
      <c r="I1832">
        <v>1108075</v>
      </c>
      <c r="J1832">
        <v>400</v>
      </c>
      <c r="K1832" s="1">
        <v>5439.1152099999999</v>
      </c>
      <c r="L1832" s="1">
        <v>2640.88</v>
      </c>
      <c r="M1832" s="1">
        <f>All_Data[[#This Row],[EUR Sales Amount]]-All_Data[[#This Row],[EUR Cost Amount]]</f>
        <v>2798.2352099999998</v>
      </c>
      <c r="N1832">
        <f>IF(All_Data[[#This Row],[Order Line Quantity]]&lt;0,1,0)</f>
        <v>0</v>
      </c>
      <c r="O1832" s="1" t="str">
        <f>All_Data[[#This Row],[Tier2 Description]]&amp;All_Data[[#This Row],[Order No]]</f>
        <v>JACKETS1108075</v>
      </c>
    </row>
    <row r="1833" spans="1:15" x14ac:dyDescent="0.35">
      <c r="A1833">
        <v>202001</v>
      </c>
      <c r="B1833" t="str">
        <f>LEFT(All_Data[[#This Row],[Invoice (Year+Month)]],4)</f>
        <v>2020</v>
      </c>
      <c r="C1833" t="str">
        <f>RIGHT(All_Data[[#This Row],[Invoice (Year+Month)]],2)</f>
        <v>01</v>
      </c>
      <c r="D1833" t="s">
        <v>63</v>
      </c>
      <c r="E1833">
        <v>3013412</v>
      </c>
      <c r="F1833" t="s">
        <v>17</v>
      </c>
      <c r="G1833" t="s">
        <v>29</v>
      </c>
      <c r="H1833" t="s">
        <v>52</v>
      </c>
      <c r="I1833">
        <v>1108426</v>
      </c>
      <c r="J1833">
        <v>4</v>
      </c>
      <c r="K1833" s="1">
        <v>190.72222170000001</v>
      </c>
      <c r="L1833" s="1">
        <v>136.38</v>
      </c>
      <c r="M1833" s="1">
        <f>All_Data[[#This Row],[EUR Sales Amount]]-All_Data[[#This Row],[EUR Cost Amount]]</f>
        <v>54.34222170000001</v>
      </c>
      <c r="N1833">
        <f>IF(All_Data[[#This Row],[Order Line Quantity]]&lt;0,1,0)</f>
        <v>0</v>
      </c>
      <c r="O1833" s="1" t="str">
        <f>All_Data[[#This Row],[Tier2 Description]]&amp;All_Data[[#This Row],[Order No]]</f>
        <v>GENERAL TECH1108426</v>
      </c>
    </row>
    <row r="1834" spans="1:15" x14ac:dyDescent="0.35">
      <c r="A1834">
        <v>202001</v>
      </c>
      <c r="B1834" t="str">
        <f>LEFT(All_Data[[#This Row],[Invoice (Year+Month)]],4)</f>
        <v>2020</v>
      </c>
      <c r="C1834" t="str">
        <f>RIGHT(All_Data[[#This Row],[Invoice (Year+Month)]],2)</f>
        <v>01</v>
      </c>
      <c r="D1834" t="s">
        <v>63</v>
      </c>
      <c r="E1834">
        <v>3013420</v>
      </c>
      <c r="F1834" t="s">
        <v>17</v>
      </c>
      <c r="G1834" t="s">
        <v>11</v>
      </c>
      <c r="H1834" t="s">
        <v>40</v>
      </c>
      <c r="I1834">
        <v>1108199</v>
      </c>
      <c r="J1834">
        <v>1000</v>
      </c>
      <c r="K1834" s="1">
        <v>771.97089719999997</v>
      </c>
      <c r="L1834" s="1">
        <v>356.54</v>
      </c>
      <c r="M1834" s="1">
        <f>All_Data[[#This Row],[EUR Sales Amount]]-All_Data[[#This Row],[EUR Cost Amount]]</f>
        <v>415.43089719999995</v>
      </c>
      <c r="N1834">
        <f>IF(All_Data[[#This Row],[Order Line Quantity]]&lt;0,1,0)</f>
        <v>0</v>
      </c>
      <c r="O1834" s="1" t="str">
        <f>All_Data[[#This Row],[Tier2 Description]]&amp;All_Data[[#This Row],[Order No]]</f>
        <v>TOTES1108199</v>
      </c>
    </row>
    <row r="1835" spans="1:15" x14ac:dyDescent="0.35">
      <c r="A1835">
        <v>202001</v>
      </c>
      <c r="B1835" t="str">
        <f>LEFT(All_Data[[#This Row],[Invoice (Year+Month)]],4)</f>
        <v>2020</v>
      </c>
      <c r="C1835" t="str">
        <f>RIGHT(All_Data[[#This Row],[Invoice (Year+Month)]],2)</f>
        <v>01</v>
      </c>
      <c r="D1835" t="s">
        <v>63</v>
      </c>
      <c r="E1835">
        <v>3013420</v>
      </c>
      <c r="F1835" t="s">
        <v>17</v>
      </c>
      <c r="G1835" t="s">
        <v>13</v>
      </c>
      <c r="H1835" t="s">
        <v>37</v>
      </c>
      <c r="I1835">
        <v>1108537</v>
      </c>
      <c r="J1835">
        <v>120</v>
      </c>
      <c r="K1835" s="1">
        <v>113.22239829999999</v>
      </c>
      <c r="L1835" s="1">
        <v>41.9</v>
      </c>
      <c r="M1835" s="1">
        <f>All_Data[[#This Row],[EUR Sales Amount]]-All_Data[[#This Row],[EUR Cost Amount]]</f>
        <v>71.322398300000003</v>
      </c>
      <c r="N1835">
        <f>IF(All_Data[[#This Row],[Order Line Quantity]]&lt;0,1,0)</f>
        <v>0</v>
      </c>
      <c r="O1835" s="1" t="str">
        <f>All_Data[[#This Row],[Tier2 Description]]&amp;All_Data[[#This Row],[Order No]]</f>
        <v>GENERAL1108537</v>
      </c>
    </row>
    <row r="1836" spans="1:15" x14ac:dyDescent="0.35">
      <c r="A1836">
        <v>202001</v>
      </c>
      <c r="B1836" t="str">
        <f>LEFT(All_Data[[#This Row],[Invoice (Year+Month)]],4)</f>
        <v>2020</v>
      </c>
      <c r="C1836" t="str">
        <f>RIGHT(All_Data[[#This Row],[Invoice (Year+Month)]],2)</f>
        <v>01</v>
      </c>
      <c r="D1836" t="s">
        <v>63</v>
      </c>
      <c r="E1836">
        <v>3013420</v>
      </c>
      <c r="F1836" t="s">
        <v>17</v>
      </c>
      <c r="G1836" t="s">
        <v>13</v>
      </c>
      <c r="H1836" t="s">
        <v>41</v>
      </c>
      <c r="I1836">
        <v>1109068</v>
      </c>
      <c r="J1836">
        <v>14</v>
      </c>
      <c r="K1836" s="1">
        <v>15.32639737</v>
      </c>
      <c r="L1836" s="1">
        <v>4.92</v>
      </c>
      <c r="M1836" s="1">
        <f>All_Data[[#This Row],[EUR Sales Amount]]-All_Data[[#This Row],[EUR Cost Amount]]</f>
        <v>10.406397370000001</v>
      </c>
      <c r="N1836">
        <f>IF(All_Data[[#This Row],[Order Line Quantity]]&lt;0,1,0)</f>
        <v>0</v>
      </c>
      <c r="O1836" s="1" t="str">
        <f>All_Data[[#This Row],[Tier2 Description]]&amp;All_Data[[#This Row],[Order No]]</f>
        <v>KEYCHAINS1109068</v>
      </c>
    </row>
    <row r="1837" spans="1:15" x14ac:dyDescent="0.35">
      <c r="A1837">
        <v>202001</v>
      </c>
      <c r="B1837" t="str">
        <f>LEFT(All_Data[[#This Row],[Invoice (Year+Month)]],4)</f>
        <v>2020</v>
      </c>
      <c r="C1837" t="str">
        <f>RIGHT(All_Data[[#This Row],[Invoice (Year+Month)]],2)</f>
        <v>01</v>
      </c>
      <c r="D1837" t="s">
        <v>63</v>
      </c>
      <c r="E1837">
        <v>3013420</v>
      </c>
      <c r="F1837" t="s">
        <v>17</v>
      </c>
      <c r="G1837" t="s">
        <v>13</v>
      </c>
      <c r="H1837" t="s">
        <v>16</v>
      </c>
      <c r="I1837">
        <v>1108539</v>
      </c>
      <c r="J1837">
        <v>700</v>
      </c>
      <c r="K1837" s="1">
        <v>113.0205758</v>
      </c>
      <c r="L1837" s="1">
        <v>45.36</v>
      </c>
      <c r="M1837" s="1">
        <f>All_Data[[#This Row],[EUR Sales Amount]]-All_Data[[#This Row],[EUR Cost Amount]]</f>
        <v>67.660575800000004</v>
      </c>
      <c r="N1837">
        <f>IF(All_Data[[#This Row],[Order Line Quantity]]&lt;0,1,0)</f>
        <v>0</v>
      </c>
      <c r="O1837" s="1" t="str">
        <f>All_Data[[#This Row],[Tier2 Description]]&amp;All_Data[[#This Row],[Order No]]</f>
        <v>WRITING1108539</v>
      </c>
    </row>
    <row r="1838" spans="1:15" x14ac:dyDescent="0.35">
      <c r="A1838">
        <v>202001</v>
      </c>
      <c r="B1838" t="str">
        <f>LEFT(All_Data[[#This Row],[Invoice (Year+Month)]],4)</f>
        <v>2020</v>
      </c>
      <c r="C1838" t="str">
        <f>RIGHT(All_Data[[#This Row],[Invoice (Year+Month)]],2)</f>
        <v>01</v>
      </c>
      <c r="D1838" t="s">
        <v>63</v>
      </c>
      <c r="E1838">
        <v>3013420</v>
      </c>
      <c r="F1838" t="s">
        <v>17</v>
      </c>
      <c r="G1838" t="s">
        <v>26</v>
      </c>
      <c r="H1838" t="s">
        <v>44</v>
      </c>
      <c r="I1838">
        <v>1109068</v>
      </c>
      <c r="J1838">
        <v>2</v>
      </c>
      <c r="K1838" s="1">
        <v>0.916273954</v>
      </c>
      <c r="L1838" s="1">
        <v>0.36</v>
      </c>
      <c r="M1838" s="1">
        <f>All_Data[[#This Row],[EUR Sales Amount]]-All_Data[[#This Row],[EUR Cost Amount]]</f>
        <v>0.55627395400000001</v>
      </c>
      <c r="N1838">
        <f>IF(All_Data[[#This Row],[Order Line Quantity]]&lt;0,1,0)</f>
        <v>0</v>
      </c>
      <c r="O1838" s="1" t="str">
        <f>All_Data[[#This Row],[Tier2 Description]]&amp;All_Data[[#This Row],[Order No]]</f>
        <v>HBA1109068</v>
      </c>
    </row>
    <row r="1839" spans="1:15" x14ac:dyDescent="0.35">
      <c r="A1839">
        <v>202001</v>
      </c>
      <c r="B1839" t="str">
        <f>LEFT(All_Data[[#This Row],[Invoice (Year+Month)]],4)</f>
        <v>2020</v>
      </c>
      <c r="C1839" t="str">
        <f>RIGHT(All_Data[[#This Row],[Invoice (Year+Month)]],2)</f>
        <v>01</v>
      </c>
      <c r="D1839" t="s">
        <v>63</v>
      </c>
      <c r="E1839">
        <v>3013420</v>
      </c>
      <c r="F1839" t="s">
        <v>17</v>
      </c>
      <c r="G1839" t="s">
        <v>26</v>
      </c>
      <c r="H1839" t="s">
        <v>43</v>
      </c>
      <c r="I1839">
        <v>1109069</v>
      </c>
      <c r="J1839">
        <v>2</v>
      </c>
      <c r="K1839" s="1">
        <v>1.4127571969999999</v>
      </c>
      <c r="L1839" s="1">
        <v>1.06</v>
      </c>
      <c r="M1839" s="1">
        <f>All_Data[[#This Row],[EUR Sales Amount]]-All_Data[[#This Row],[EUR Cost Amount]]</f>
        <v>0.35275719699999986</v>
      </c>
      <c r="N1839">
        <f>IF(All_Data[[#This Row],[Order Line Quantity]]&lt;0,1,0)</f>
        <v>0</v>
      </c>
      <c r="O1839" s="1" t="str">
        <f>All_Data[[#This Row],[Tier2 Description]]&amp;All_Data[[#This Row],[Order No]]</f>
        <v>SAFETY AUTO &amp; TOOLS1109069</v>
      </c>
    </row>
    <row r="1840" spans="1:15" x14ac:dyDescent="0.35">
      <c r="A1840">
        <v>202001</v>
      </c>
      <c r="B1840" t="str">
        <f>LEFT(All_Data[[#This Row],[Invoice (Year+Month)]],4)</f>
        <v>2020</v>
      </c>
      <c r="C1840" t="str">
        <f>RIGHT(All_Data[[#This Row],[Invoice (Year+Month)]],2)</f>
        <v>01</v>
      </c>
      <c r="D1840" t="s">
        <v>63</v>
      </c>
      <c r="E1840">
        <v>3013420</v>
      </c>
      <c r="F1840" t="s">
        <v>17</v>
      </c>
      <c r="G1840" t="s">
        <v>22</v>
      </c>
      <c r="H1840" t="s">
        <v>35</v>
      </c>
      <c r="I1840">
        <v>1108199</v>
      </c>
      <c r="J1840">
        <v>1002</v>
      </c>
      <c r="K1840" s="1">
        <v>404.65402590000002</v>
      </c>
      <c r="L1840" s="1">
        <v>63.58</v>
      </c>
      <c r="M1840" s="1">
        <f>All_Data[[#This Row],[EUR Sales Amount]]-All_Data[[#This Row],[EUR Cost Amount]]</f>
        <v>341.07402590000004</v>
      </c>
      <c r="N1840">
        <f>IF(All_Data[[#This Row],[Order Line Quantity]]&lt;0,1,0)</f>
        <v>0</v>
      </c>
      <c r="O1840" s="1" t="str">
        <f>All_Data[[#This Row],[Tier2 Description]]&amp;All_Data[[#This Row],[Order No]]</f>
        <v>DECORATION CHARGES1108199</v>
      </c>
    </row>
    <row r="1841" spans="1:15" x14ac:dyDescent="0.35">
      <c r="A1841">
        <v>202001</v>
      </c>
      <c r="B1841" t="str">
        <f>LEFT(All_Data[[#This Row],[Invoice (Year+Month)]],4)</f>
        <v>2020</v>
      </c>
      <c r="C1841" t="str">
        <f>RIGHT(All_Data[[#This Row],[Invoice (Year+Month)]],2)</f>
        <v>01</v>
      </c>
      <c r="D1841" t="s">
        <v>63</v>
      </c>
      <c r="E1841">
        <v>3013420</v>
      </c>
      <c r="F1841" t="s">
        <v>17</v>
      </c>
      <c r="G1841" t="s">
        <v>24</v>
      </c>
      <c r="H1841" t="s">
        <v>25</v>
      </c>
      <c r="I1841">
        <v>1109105</v>
      </c>
      <c r="J1841">
        <v>2</v>
      </c>
      <c r="K1841" s="1">
        <v>80.920714050000001</v>
      </c>
      <c r="L1841" s="1">
        <v>30.5</v>
      </c>
      <c r="M1841" s="1">
        <f>All_Data[[#This Row],[EUR Sales Amount]]-All_Data[[#This Row],[EUR Cost Amount]]</f>
        <v>50.420714050000001</v>
      </c>
      <c r="N1841">
        <f>IF(All_Data[[#This Row],[Order Line Quantity]]&lt;0,1,0)</f>
        <v>0</v>
      </c>
      <c r="O1841" s="1" t="str">
        <f>All_Data[[#This Row],[Tier2 Description]]&amp;All_Data[[#This Row],[Order No]]</f>
        <v>JACKETS1109105</v>
      </c>
    </row>
    <row r="1842" spans="1:15" x14ac:dyDescent="0.35">
      <c r="A1842">
        <v>202001</v>
      </c>
      <c r="B1842" t="str">
        <f>LEFT(All_Data[[#This Row],[Invoice (Year+Month)]],4)</f>
        <v>2020</v>
      </c>
      <c r="C1842" t="str">
        <f>RIGHT(All_Data[[#This Row],[Invoice (Year+Month)]],2)</f>
        <v>01</v>
      </c>
      <c r="D1842" t="s">
        <v>63</v>
      </c>
      <c r="E1842">
        <v>3013422</v>
      </c>
      <c r="F1842" t="s">
        <v>17</v>
      </c>
      <c r="G1842" t="s">
        <v>32</v>
      </c>
      <c r="H1842" t="s">
        <v>33</v>
      </c>
      <c r="I1842">
        <v>1107036</v>
      </c>
      <c r="J1842">
        <v>200</v>
      </c>
      <c r="K1842" s="1">
        <v>1231.116986</v>
      </c>
      <c r="L1842" s="1">
        <v>592.91999999999996</v>
      </c>
      <c r="M1842" s="1">
        <f>All_Data[[#This Row],[EUR Sales Amount]]-All_Data[[#This Row],[EUR Cost Amount]]</f>
        <v>638.19698600000004</v>
      </c>
      <c r="N1842">
        <f>IF(All_Data[[#This Row],[Order Line Quantity]]&lt;0,1,0)</f>
        <v>0</v>
      </c>
      <c r="O1842" s="1" t="str">
        <f>All_Data[[#This Row],[Tier2 Description]]&amp;All_Data[[#This Row],[Order No]]</f>
        <v>SPORT BOTTLES1107036</v>
      </c>
    </row>
    <row r="1843" spans="1:15" x14ac:dyDescent="0.35">
      <c r="A1843">
        <v>202001</v>
      </c>
      <c r="B1843" t="str">
        <f>LEFT(All_Data[[#This Row],[Invoice (Year+Month)]],4)</f>
        <v>2020</v>
      </c>
      <c r="C1843" t="str">
        <f>RIGHT(All_Data[[#This Row],[Invoice (Year+Month)]],2)</f>
        <v>01</v>
      </c>
      <c r="D1843" t="s">
        <v>63</v>
      </c>
      <c r="E1843">
        <v>3013422</v>
      </c>
      <c r="F1843" t="s">
        <v>17</v>
      </c>
      <c r="G1843" t="s">
        <v>13</v>
      </c>
      <c r="H1843" t="s">
        <v>37</v>
      </c>
      <c r="I1843">
        <v>1108023</v>
      </c>
      <c r="J1843">
        <v>100</v>
      </c>
      <c r="K1843" s="1">
        <v>42.382715920000003</v>
      </c>
      <c r="L1843" s="1">
        <v>11.04</v>
      </c>
      <c r="M1843" s="1">
        <f>All_Data[[#This Row],[EUR Sales Amount]]-All_Data[[#This Row],[EUR Cost Amount]]</f>
        <v>31.342715920000003</v>
      </c>
      <c r="N1843">
        <f>IF(All_Data[[#This Row],[Order Line Quantity]]&lt;0,1,0)</f>
        <v>0</v>
      </c>
      <c r="O1843" s="1" t="str">
        <f>All_Data[[#This Row],[Tier2 Description]]&amp;All_Data[[#This Row],[Order No]]</f>
        <v>GENERAL1108023</v>
      </c>
    </row>
    <row r="1844" spans="1:15" x14ac:dyDescent="0.35">
      <c r="A1844">
        <v>202001</v>
      </c>
      <c r="B1844" t="str">
        <f>LEFT(All_Data[[#This Row],[Invoice (Year+Month)]],4)</f>
        <v>2020</v>
      </c>
      <c r="C1844" t="str">
        <f>RIGHT(All_Data[[#This Row],[Invoice (Year+Month)]],2)</f>
        <v>01</v>
      </c>
      <c r="D1844" t="s">
        <v>63</v>
      </c>
      <c r="E1844">
        <v>3013422</v>
      </c>
      <c r="F1844" t="s">
        <v>17</v>
      </c>
      <c r="G1844" t="s">
        <v>22</v>
      </c>
      <c r="H1844" t="s">
        <v>35</v>
      </c>
      <c r="I1844">
        <v>1107036</v>
      </c>
      <c r="J1844">
        <v>202</v>
      </c>
      <c r="K1844" s="1">
        <v>197.7860076</v>
      </c>
      <c r="L1844" s="1">
        <v>23.18</v>
      </c>
      <c r="M1844" s="1">
        <f>All_Data[[#This Row],[EUR Sales Amount]]-All_Data[[#This Row],[EUR Cost Amount]]</f>
        <v>174.6060076</v>
      </c>
      <c r="N1844">
        <f>IF(All_Data[[#This Row],[Order Line Quantity]]&lt;0,1,0)</f>
        <v>0</v>
      </c>
      <c r="O1844" s="1" t="str">
        <f>All_Data[[#This Row],[Tier2 Description]]&amp;All_Data[[#This Row],[Order No]]</f>
        <v>DECORATION CHARGES1107036</v>
      </c>
    </row>
    <row r="1845" spans="1:15" x14ac:dyDescent="0.35">
      <c r="A1845">
        <v>202001</v>
      </c>
      <c r="B1845" t="str">
        <f>LEFT(All_Data[[#This Row],[Invoice (Year+Month)]],4)</f>
        <v>2020</v>
      </c>
      <c r="C1845" t="str">
        <f>RIGHT(All_Data[[#This Row],[Invoice (Year+Month)]],2)</f>
        <v>01</v>
      </c>
      <c r="D1845" t="s">
        <v>63</v>
      </c>
      <c r="E1845">
        <v>3013422</v>
      </c>
      <c r="F1845" t="s">
        <v>17</v>
      </c>
      <c r="G1845" t="s">
        <v>22</v>
      </c>
      <c r="H1845" t="s">
        <v>35</v>
      </c>
      <c r="I1845">
        <v>1108023</v>
      </c>
      <c r="J1845">
        <v>102</v>
      </c>
      <c r="K1845" s="1">
        <v>138.65202780000001</v>
      </c>
      <c r="L1845" s="1">
        <v>18.579999999999998</v>
      </c>
      <c r="M1845" s="1">
        <f>All_Data[[#This Row],[EUR Sales Amount]]-All_Data[[#This Row],[EUR Cost Amount]]</f>
        <v>120.07202780000001</v>
      </c>
      <c r="N1845">
        <f>IF(All_Data[[#This Row],[Order Line Quantity]]&lt;0,1,0)</f>
        <v>0</v>
      </c>
      <c r="O1845" s="1" t="str">
        <f>All_Data[[#This Row],[Tier2 Description]]&amp;All_Data[[#This Row],[Order No]]</f>
        <v>DECORATION CHARGES1108023</v>
      </c>
    </row>
    <row r="1846" spans="1:15" x14ac:dyDescent="0.35">
      <c r="A1846">
        <v>202001</v>
      </c>
      <c r="B1846" t="str">
        <f>LEFT(All_Data[[#This Row],[Invoice (Year+Month)]],4)</f>
        <v>2020</v>
      </c>
      <c r="C1846" t="str">
        <f>RIGHT(All_Data[[#This Row],[Invoice (Year+Month)]],2)</f>
        <v>01</v>
      </c>
      <c r="D1846" t="s">
        <v>63</v>
      </c>
      <c r="E1846">
        <v>3013426</v>
      </c>
      <c r="F1846" t="s">
        <v>10</v>
      </c>
      <c r="G1846" t="s">
        <v>29</v>
      </c>
      <c r="H1846" t="s">
        <v>52</v>
      </c>
      <c r="I1846">
        <v>1109234</v>
      </c>
      <c r="J1846">
        <v>2</v>
      </c>
      <c r="K1846" s="1">
        <v>79.719880000000003</v>
      </c>
      <c r="L1846" s="1">
        <v>64.16</v>
      </c>
      <c r="M1846" s="1">
        <f>All_Data[[#This Row],[EUR Sales Amount]]-All_Data[[#This Row],[EUR Cost Amount]]</f>
        <v>15.559880000000007</v>
      </c>
      <c r="N1846">
        <f>IF(All_Data[[#This Row],[Order Line Quantity]]&lt;0,1,0)</f>
        <v>0</v>
      </c>
      <c r="O1846" s="1" t="str">
        <f>All_Data[[#This Row],[Tier2 Description]]&amp;All_Data[[#This Row],[Order No]]</f>
        <v>GENERAL TECH1109234</v>
      </c>
    </row>
    <row r="1847" spans="1:15" x14ac:dyDescent="0.35">
      <c r="A1847">
        <v>202001</v>
      </c>
      <c r="B1847" t="str">
        <f>LEFT(All_Data[[#This Row],[Invoice (Year+Month)]],4)</f>
        <v>2020</v>
      </c>
      <c r="C1847" t="str">
        <f>RIGHT(All_Data[[#This Row],[Invoice (Year+Month)]],2)</f>
        <v>01</v>
      </c>
      <c r="D1847" t="s">
        <v>63</v>
      </c>
      <c r="E1847">
        <v>3013430</v>
      </c>
      <c r="F1847" t="s">
        <v>17</v>
      </c>
      <c r="G1847" t="s">
        <v>11</v>
      </c>
      <c r="H1847" t="s">
        <v>40</v>
      </c>
      <c r="I1847">
        <v>1108887</v>
      </c>
      <c r="J1847">
        <v>200</v>
      </c>
      <c r="K1847" s="1">
        <v>134.2119338</v>
      </c>
      <c r="L1847" s="1">
        <v>69.08</v>
      </c>
      <c r="M1847" s="1">
        <f>All_Data[[#This Row],[EUR Sales Amount]]-All_Data[[#This Row],[EUR Cost Amount]]</f>
        <v>65.131933799999999</v>
      </c>
      <c r="N1847">
        <f>IF(All_Data[[#This Row],[Order Line Quantity]]&lt;0,1,0)</f>
        <v>0</v>
      </c>
      <c r="O1847" s="1" t="str">
        <f>All_Data[[#This Row],[Tier2 Description]]&amp;All_Data[[#This Row],[Order No]]</f>
        <v>TOTES1108887</v>
      </c>
    </row>
    <row r="1848" spans="1:15" x14ac:dyDescent="0.35">
      <c r="A1848">
        <v>202001</v>
      </c>
      <c r="B1848" t="str">
        <f>LEFT(All_Data[[#This Row],[Invoice (Year+Month)]],4)</f>
        <v>2020</v>
      </c>
      <c r="C1848" t="str">
        <f>RIGHT(All_Data[[#This Row],[Invoice (Year+Month)]],2)</f>
        <v>01</v>
      </c>
      <c r="D1848" t="s">
        <v>63</v>
      </c>
      <c r="E1848">
        <v>3013433</v>
      </c>
      <c r="F1848" t="s">
        <v>10</v>
      </c>
      <c r="G1848" t="s">
        <v>13</v>
      </c>
      <c r="H1848" t="s">
        <v>15</v>
      </c>
      <c r="I1848">
        <v>1108727</v>
      </c>
      <c r="J1848">
        <v>200</v>
      </c>
      <c r="K1848" s="1">
        <v>1462.2036989999999</v>
      </c>
      <c r="L1848" s="1">
        <v>419.96</v>
      </c>
      <c r="M1848" s="1">
        <f>All_Data[[#This Row],[EUR Sales Amount]]-All_Data[[#This Row],[EUR Cost Amount]]</f>
        <v>1042.2436989999999</v>
      </c>
      <c r="N1848">
        <f>IF(All_Data[[#This Row],[Order Line Quantity]]&lt;0,1,0)</f>
        <v>0</v>
      </c>
      <c r="O1848" s="1" t="str">
        <f>All_Data[[#This Row],[Tier2 Description]]&amp;All_Data[[#This Row],[Order No]]</f>
        <v>UMBRELLAS1108727</v>
      </c>
    </row>
    <row r="1849" spans="1:15" x14ac:dyDescent="0.35">
      <c r="A1849">
        <v>202001</v>
      </c>
      <c r="B1849" t="str">
        <f>LEFT(All_Data[[#This Row],[Invoice (Year+Month)]],4)</f>
        <v>2020</v>
      </c>
      <c r="C1849" t="str">
        <f>RIGHT(All_Data[[#This Row],[Invoice (Year+Month)]],2)</f>
        <v>01</v>
      </c>
      <c r="D1849" t="s">
        <v>63</v>
      </c>
      <c r="E1849">
        <v>3013433</v>
      </c>
      <c r="F1849" t="s">
        <v>10</v>
      </c>
      <c r="G1849" t="s">
        <v>22</v>
      </c>
      <c r="H1849" t="s">
        <v>35</v>
      </c>
      <c r="I1849">
        <v>1107975</v>
      </c>
      <c r="J1849">
        <v>202</v>
      </c>
      <c r="K1849" s="1">
        <v>166.09988190000001</v>
      </c>
      <c r="L1849" s="1">
        <v>23.18</v>
      </c>
      <c r="M1849" s="1">
        <f>All_Data[[#This Row],[EUR Sales Amount]]-All_Data[[#This Row],[EUR Cost Amount]]</f>
        <v>142.91988190000001</v>
      </c>
      <c r="N1849">
        <f>IF(All_Data[[#This Row],[Order Line Quantity]]&lt;0,1,0)</f>
        <v>0</v>
      </c>
      <c r="O1849" s="1" t="str">
        <f>All_Data[[#This Row],[Tier2 Description]]&amp;All_Data[[#This Row],[Order No]]</f>
        <v>DECORATION CHARGES1107975</v>
      </c>
    </row>
    <row r="1850" spans="1:15" x14ac:dyDescent="0.35">
      <c r="A1850">
        <v>202001</v>
      </c>
      <c r="B1850" t="str">
        <f>LEFT(All_Data[[#This Row],[Invoice (Year+Month)]],4)</f>
        <v>2020</v>
      </c>
      <c r="C1850" t="str">
        <f>RIGHT(All_Data[[#This Row],[Invoice (Year+Month)]],2)</f>
        <v>01</v>
      </c>
      <c r="D1850" t="s">
        <v>63</v>
      </c>
      <c r="E1850">
        <v>3013433</v>
      </c>
      <c r="F1850" t="s">
        <v>10</v>
      </c>
      <c r="G1850" t="s">
        <v>29</v>
      </c>
      <c r="H1850" t="s">
        <v>52</v>
      </c>
      <c r="I1850">
        <v>1107975</v>
      </c>
      <c r="J1850">
        <v>200</v>
      </c>
      <c r="K1850" s="1">
        <v>181.64021109999999</v>
      </c>
      <c r="L1850" s="1">
        <v>49.7</v>
      </c>
      <c r="M1850" s="1">
        <f>All_Data[[#This Row],[EUR Sales Amount]]-All_Data[[#This Row],[EUR Cost Amount]]</f>
        <v>131.9402111</v>
      </c>
      <c r="N1850">
        <f>IF(All_Data[[#This Row],[Order Line Quantity]]&lt;0,1,0)</f>
        <v>0</v>
      </c>
      <c r="O1850" s="1" t="str">
        <f>All_Data[[#This Row],[Tier2 Description]]&amp;All_Data[[#This Row],[Order No]]</f>
        <v>GENERAL TECH1107975</v>
      </c>
    </row>
    <row r="1851" spans="1:15" x14ac:dyDescent="0.35">
      <c r="A1851">
        <v>202001</v>
      </c>
      <c r="B1851" t="str">
        <f>LEFT(All_Data[[#This Row],[Invoice (Year+Month)]],4)</f>
        <v>2020</v>
      </c>
      <c r="C1851" t="str">
        <f>RIGHT(All_Data[[#This Row],[Invoice (Year+Month)]],2)</f>
        <v>01</v>
      </c>
      <c r="D1851" t="s">
        <v>63</v>
      </c>
      <c r="E1851">
        <v>3013435</v>
      </c>
      <c r="F1851" t="s">
        <v>17</v>
      </c>
      <c r="G1851" t="s">
        <v>13</v>
      </c>
      <c r="H1851" t="s">
        <v>16</v>
      </c>
      <c r="I1851">
        <v>1108691</v>
      </c>
      <c r="J1851">
        <v>3000</v>
      </c>
      <c r="K1851" s="1">
        <v>490.42856999999998</v>
      </c>
      <c r="L1851" s="1">
        <v>138.63999999999999</v>
      </c>
      <c r="M1851" s="1">
        <f>All_Data[[#This Row],[EUR Sales Amount]]-All_Data[[#This Row],[EUR Cost Amount]]</f>
        <v>351.78856999999999</v>
      </c>
      <c r="N1851">
        <f>IF(All_Data[[#This Row],[Order Line Quantity]]&lt;0,1,0)</f>
        <v>0</v>
      </c>
      <c r="O1851" s="1" t="str">
        <f>All_Data[[#This Row],[Tier2 Description]]&amp;All_Data[[#This Row],[Order No]]</f>
        <v>WRITING1108691</v>
      </c>
    </row>
    <row r="1852" spans="1:15" x14ac:dyDescent="0.35">
      <c r="A1852">
        <v>202001</v>
      </c>
      <c r="B1852" t="str">
        <f>LEFT(All_Data[[#This Row],[Invoice (Year+Month)]],4)</f>
        <v>2020</v>
      </c>
      <c r="C1852" t="str">
        <f>RIGHT(All_Data[[#This Row],[Invoice (Year+Month)]],2)</f>
        <v>01</v>
      </c>
      <c r="D1852" t="s">
        <v>63</v>
      </c>
      <c r="E1852">
        <v>3013435</v>
      </c>
      <c r="F1852" t="s">
        <v>17</v>
      </c>
      <c r="G1852" t="s">
        <v>22</v>
      </c>
      <c r="H1852" t="s">
        <v>35</v>
      </c>
      <c r="I1852">
        <v>1108691</v>
      </c>
      <c r="J1852">
        <v>3002</v>
      </c>
      <c r="K1852" s="1">
        <v>403.6449136</v>
      </c>
      <c r="L1852" s="1">
        <v>47.88</v>
      </c>
      <c r="M1852" s="1">
        <f>All_Data[[#This Row],[EUR Sales Amount]]-All_Data[[#This Row],[EUR Cost Amount]]</f>
        <v>355.7649136</v>
      </c>
      <c r="N1852">
        <f>IF(All_Data[[#This Row],[Order Line Quantity]]&lt;0,1,0)</f>
        <v>0</v>
      </c>
      <c r="O1852" s="1" t="str">
        <f>All_Data[[#This Row],[Tier2 Description]]&amp;All_Data[[#This Row],[Order No]]</f>
        <v>DECORATION CHARGES1108691</v>
      </c>
    </row>
    <row r="1853" spans="1:15" x14ac:dyDescent="0.35">
      <c r="A1853">
        <v>202001</v>
      </c>
      <c r="B1853" t="str">
        <f>LEFT(All_Data[[#This Row],[Invoice (Year+Month)]],4)</f>
        <v>2020</v>
      </c>
      <c r="C1853" t="str">
        <f>RIGHT(All_Data[[#This Row],[Invoice (Year+Month)]],2)</f>
        <v>01</v>
      </c>
      <c r="D1853" t="s">
        <v>63</v>
      </c>
      <c r="E1853">
        <v>3013439</v>
      </c>
      <c r="F1853" t="s">
        <v>17</v>
      </c>
      <c r="G1853" t="s">
        <v>32</v>
      </c>
      <c r="H1853" t="s">
        <v>55</v>
      </c>
      <c r="I1853">
        <v>1108939</v>
      </c>
      <c r="J1853">
        <v>40</v>
      </c>
      <c r="K1853" s="1">
        <v>308.54617189999999</v>
      </c>
      <c r="L1853" s="1">
        <v>111.96</v>
      </c>
      <c r="M1853" s="1">
        <f>All_Data[[#This Row],[EUR Sales Amount]]-All_Data[[#This Row],[EUR Cost Amount]]</f>
        <v>196.58617190000001</v>
      </c>
      <c r="N1853">
        <f>IF(All_Data[[#This Row],[Order Line Quantity]]&lt;0,1,0)</f>
        <v>0</v>
      </c>
      <c r="O1853" s="1" t="str">
        <f>All_Data[[#This Row],[Tier2 Description]]&amp;All_Data[[#This Row],[Order No]]</f>
        <v>SPECIALTIES &amp; PACKAGING1108939</v>
      </c>
    </row>
    <row r="1854" spans="1:15" x14ac:dyDescent="0.35">
      <c r="A1854">
        <v>202001</v>
      </c>
      <c r="B1854" t="str">
        <f>LEFT(All_Data[[#This Row],[Invoice (Year+Month)]],4)</f>
        <v>2020</v>
      </c>
      <c r="C1854" t="str">
        <f>RIGHT(All_Data[[#This Row],[Invoice (Year+Month)]],2)</f>
        <v>01</v>
      </c>
      <c r="D1854" t="s">
        <v>63</v>
      </c>
      <c r="E1854">
        <v>3013439</v>
      </c>
      <c r="F1854" t="s">
        <v>17</v>
      </c>
      <c r="G1854" t="s">
        <v>26</v>
      </c>
      <c r="H1854" t="s">
        <v>50</v>
      </c>
      <c r="I1854">
        <v>1108937</v>
      </c>
      <c r="J1854">
        <v>120</v>
      </c>
      <c r="K1854" s="1">
        <v>69.265467169999994</v>
      </c>
      <c r="L1854" s="1">
        <v>24.22</v>
      </c>
      <c r="M1854" s="1">
        <f>All_Data[[#This Row],[EUR Sales Amount]]-All_Data[[#This Row],[EUR Cost Amount]]</f>
        <v>45.045467169999995</v>
      </c>
      <c r="N1854">
        <f>IF(All_Data[[#This Row],[Order Line Quantity]]&lt;0,1,0)</f>
        <v>0</v>
      </c>
      <c r="O1854" s="1" t="str">
        <f>All_Data[[#This Row],[Tier2 Description]]&amp;All_Data[[#This Row],[Order No]]</f>
        <v>OUTDOOR &amp; LEISURE1108937</v>
      </c>
    </row>
    <row r="1855" spans="1:15" x14ac:dyDescent="0.35">
      <c r="A1855">
        <v>202001</v>
      </c>
      <c r="B1855" t="str">
        <f>LEFT(All_Data[[#This Row],[Invoice (Year+Month)]],4)</f>
        <v>2020</v>
      </c>
      <c r="C1855" t="str">
        <f>RIGHT(All_Data[[#This Row],[Invoice (Year+Month)]],2)</f>
        <v>01</v>
      </c>
      <c r="D1855" t="s">
        <v>63</v>
      </c>
      <c r="E1855">
        <v>3013439</v>
      </c>
      <c r="F1855" t="s">
        <v>17</v>
      </c>
      <c r="G1855" t="s">
        <v>26</v>
      </c>
      <c r="H1855" t="s">
        <v>50</v>
      </c>
      <c r="I1855">
        <v>1108938</v>
      </c>
      <c r="J1855">
        <v>50</v>
      </c>
      <c r="K1855" s="1">
        <v>572.57030989999998</v>
      </c>
      <c r="L1855" s="1">
        <v>184.36</v>
      </c>
      <c r="M1855" s="1">
        <f>All_Data[[#This Row],[EUR Sales Amount]]-All_Data[[#This Row],[EUR Cost Amount]]</f>
        <v>388.21030989999997</v>
      </c>
      <c r="N1855">
        <f>IF(All_Data[[#This Row],[Order Line Quantity]]&lt;0,1,0)</f>
        <v>0</v>
      </c>
      <c r="O1855" s="1" t="str">
        <f>All_Data[[#This Row],[Tier2 Description]]&amp;All_Data[[#This Row],[Order No]]</f>
        <v>OUTDOOR &amp; LEISURE1108938</v>
      </c>
    </row>
    <row r="1856" spans="1:15" x14ac:dyDescent="0.35">
      <c r="A1856">
        <v>202001</v>
      </c>
      <c r="B1856" t="str">
        <f>LEFT(All_Data[[#This Row],[Invoice (Year+Month)]],4)</f>
        <v>2020</v>
      </c>
      <c r="C1856" t="str">
        <f>RIGHT(All_Data[[#This Row],[Invoice (Year+Month)]],2)</f>
        <v>01</v>
      </c>
      <c r="D1856" t="s">
        <v>63</v>
      </c>
      <c r="E1856">
        <v>3013439</v>
      </c>
      <c r="F1856" t="s">
        <v>17</v>
      </c>
      <c r="G1856" t="s">
        <v>22</v>
      </c>
      <c r="H1856" t="s">
        <v>35</v>
      </c>
      <c r="I1856">
        <v>1108937</v>
      </c>
      <c r="J1856">
        <v>122</v>
      </c>
      <c r="K1856" s="1">
        <v>107.08699559999999</v>
      </c>
      <c r="L1856" s="1">
        <v>19.079999999999998</v>
      </c>
      <c r="M1856" s="1">
        <f>All_Data[[#This Row],[EUR Sales Amount]]-All_Data[[#This Row],[EUR Cost Amount]]</f>
        <v>88.006995599999996</v>
      </c>
      <c r="N1856">
        <f>IF(All_Data[[#This Row],[Order Line Quantity]]&lt;0,1,0)</f>
        <v>0</v>
      </c>
      <c r="O1856" s="1" t="str">
        <f>All_Data[[#This Row],[Tier2 Description]]&amp;All_Data[[#This Row],[Order No]]</f>
        <v>DECORATION CHARGES1108937</v>
      </c>
    </row>
    <row r="1857" spans="1:15" x14ac:dyDescent="0.35">
      <c r="A1857">
        <v>202001</v>
      </c>
      <c r="B1857" t="str">
        <f>LEFT(All_Data[[#This Row],[Invoice (Year+Month)]],4)</f>
        <v>2020</v>
      </c>
      <c r="C1857" t="str">
        <f>RIGHT(All_Data[[#This Row],[Invoice (Year+Month)]],2)</f>
        <v>01</v>
      </c>
      <c r="D1857" t="s">
        <v>63</v>
      </c>
      <c r="E1857">
        <v>3013439</v>
      </c>
      <c r="F1857" t="s">
        <v>17</v>
      </c>
      <c r="G1857" t="s">
        <v>22</v>
      </c>
      <c r="H1857" t="s">
        <v>35</v>
      </c>
      <c r="I1857">
        <v>1108938</v>
      </c>
      <c r="J1857">
        <v>52</v>
      </c>
      <c r="K1857" s="1">
        <v>94.049264859999994</v>
      </c>
      <c r="L1857" s="1">
        <v>18.38</v>
      </c>
      <c r="M1857" s="1">
        <f>All_Data[[#This Row],[EUR Sales Amount]]-All_Data[[#This Row],[EUR Cost Amount]]</f>
        <v>75.669264859999998</v>
      </c>
      <c r="N1857">
        <f>IF(All_Data[[#This Row],[Order Line Quantity]]&lt;0,1,0)</f>
        <v>0</v>
      </c>
      <c r="O1857" s="1" t="str">
        <f>All_Data[[#This Row],[Tier2 Description]]&amp;All_Data[[#This Row],[Order No]]</f>
        <v>DECORATION CHARGES1108938</v>
      </c>
    </row>
    <row r="1858" spans="1:15" x14ac:dyDescent="0.35">
      <c r="A1858">
        <v>202001</v>
      </c>
      <c r="B1858" t="str">
        <f>LEFT(All_Data[[#This Row],[Invoice (Year+Month)]],4)</f>
        <v>2020</v>
      </c>
      <c r="C1858" t="str">
        <f>RIGHT(All_Data[[#This Row],[Invoice (Year+Month)]],2)</f>
        <v>01</v>
      </c>
      <c r="D1858" t="s">
        <v>63</v>
      </c>
      <c r="E1858">
        <v>3013439</v>
      </c>
      <c r="F1858" t="s">
        <v>17</v>
      </c>
      <c r="G1858" t="s">
        <v>22</v>
      </c>
      <c r="H1858" t="s">
        <v>35</v>
      </c>
      <c r="I1858">
        <v>1108939</v>
      </c>
      <c r="J1858">
        <v>44</v>
      </c>
      <c r="K1858" s="1">
        <v>133.56610190000001</v>
      </c>
      <c r="L1858" s="1">
        <v>15.75266133</v>
      </c>
      <c r="M1858" s="1">
        <f>All_Data[[#This Row],[EUR Sales Amount]]-All_Data[[#This Row],[EUR Cost Amount]]</f>
        <v>117.81344057000001</v>
      </c>
      <c r="N1858">
        <f>IF(All_Data[[#This Row],[Order Line Quantity]]&lt;0,1,0)</f>
        <v>0</v>
      </c>
      <c r="O1858" s="1" t="str">
        <f>All_Data[[#This Row],[Tier2 Description]]&amp;All_Data[[#This Row],[Order No]]</f>
        <v>DECORATION CHARGES1108939</v>
      </c>
    </row>
    <row r="1859" spans="1:15" x14ac:dyDescent="0.35">
      <c r="A1859">
        <v>202001</v>
      </c>
      <c r="B1859" t="str">
        <f>LEFT(All_Data[[#This Row],[Invoice (Year+Month)]],4)</f>
        <v>2020</v>
      </c>
      <c r="C1859" t="str">
        <f>RIGHT(All_Data[[#This Row],[Invoice (Year+Month)]],2)</f>
        <v>01</v>
      </c>
      <c r="D1859" t="s">
        <v>63</v>
      </c>
      <c r="E1859">
        <v>3013440</v>
      </c>
      <c r="F1859" t="s">
        <v>17</v>
      </c>
      <c r="G1859" t="s">
        <v>13</v>
      </c>
      <c r="H1859" t="s">
        <v>37</v>
      </c>
      <c r="I1859">
        <v>1108786</v>
      </c>
      <c r="J1859">
        <v>4</v>
      </c>
      <c r="K1859" s="1">
        <v>1.332028215</v>
      </c>
      <c r="L1859" s="1">
        <v>0.44</v>
      </c>
      <c r="M1859" s="1">
        <f>All_Data[[#This Row],[EUR Sales Amount]]-All_Data[[#This Row],[EUR Cost Amount]]</f>
        <v>0.89202821500000007</v>
      </c>
      <c r="N1859">
        <f>IF(All_Data[[#This Row],[Order Line Quantity]]&lt;0,1,0)</f>
        <v>0</v>
      </c>
      <c r="O1859" s="1" t="str">
        <f>All_Data[[#This Row],[Tier2 Description]]&amp;All_Data[[#This Row],[Order No]]</f>
        <v>GENERAL1108786</v>
      </c>
    </row>
    <row r="1860" spans="1:15" x14ac:dyDescent="0.35">
      <c r="A1860">
        <v>202001</v>
      </c>
      <c r="B1860" t="str">
        <f>LEFT(All_Data[[#This Row],[Invoice (Year+Month)]],4)</f>
        <v>2020</v>
      </c>
      <c r="C1860" t="str">
        <f>RIGHT(All_Data[[#This Row],[Invoice (Year+Month)]],2)</f>
        <v>01</v>
      </c>
      <c r="D1860" t="s">
        <v>63</v>
      </c>
      <c r="E1860">
        <v>3013440</v>
      </c>
      <c r="F1860" t="s">
        <v>17</v>
      </c>
      <c r="G1860" t="s">
        <v>26</v>
      </c>
      <c r="H1860" t="s">
        <v>43</v>
      </c>
      <c r="I1860">
        <v>1108557</v>
      </c>
      <c r="J1860">
        <v>4</v>
      </c>
      <c r="K1860" s="1">
        <v>51.22657598</v>
      </c>
      <c r="L1860" s="1">
        <v>19.96</v>
      </c>
      <c r="M1860" s="1">
        <f>All_Data[[#This Row],[EUR Sales Amount]]-All_Data[[#This Row],[EUR Cost Amount]]</f>
        <v>31.266575979999999</v>
      </c>
      <c r="N1860">
        <f>IF(All_Data[[#This Row],[Order Line Quantity]]&lt;0,1,0)</f>
        <v>0</v>
      </c>
      <c r="O1860" s="1" t="str">
        <f>All_Data[[#This Row],[Tier2 Description]]&amp;All_Data[[#This Row],[Order No]]</f>
        <v>SAFETY AUTO &amp; TOOLS1108557</v>
      </c>
    </row>
    <row r="1861" spans="1:15" x14ac:dyDescent="0.35">
      <c r="A1861">
        <v>202001</v>
      </c>
      <c r="B1861" t="str">
        <f>LEFT(All_Data[[#This Row],[Invoice (Year+Month)]],4)</f>
        <v>2020</v>
      </c>
      <c r="C1861" t="str">
        <f>RIGHT(All_Data[[#This Row],[Invoice (Year+Month)]],2)</f>
        <v>01</v>
      </c>
      <c r="D1861" t="s">
        <v>63</v>
      </c>
      <c r="E1861">
        <v>3013440</v>
      </c>
      <c r="F1861" t="s">
        <v>17</v>
      </c>
      <c r="G1861" t="s">
        <v>29</v>
      </c>
      <c r="H1861" t="s">
        <v>31</v>
      </c>
      <c r="I1861">
        <v>1108837</v>
      </c>
      <c r="J1861">
        <v>2</v>
      </c>
      <c r="K1861" s="1">
        <v>9.1970493560000008</v>
      </c>
      <c r="L1861" s="1">
        <v>2.36</v>
      </c>
      <c r="M1861" s="1">
        <f>All_Data[[#This Row],[EUR Sales Amount]]-All_Data[[#This Row],[EUR Cost Amount]]</f>
        <v>6.8370493560000014</v>
      </c>
      <c r="N1861">
        <f>IF(All_Data[[#This Row],[Order Line Quantity]]&lt;0,1,0)</f>
        <v>0</v>
      </c>
      <c r="O1861" s="1" t="str">
        <f>All_Data[[#This Row],[Tier2 Description]]&amp;All_Data[[#This Row],[Order No]]</f>
        <v>POWER1108837</v>
      </c>
    </row>
    <row r="1862" spans="1:15" x14ac:dyDescent="0.35">
      <c r="A1862">
        <v>202001</v>
      </c>
      <c r="B1862" t="str">
        <f>LEFT(All_Data[[#This Row],[Invoice (Year+Month)]],4)</f>
        <v>2020</v>
      </c>
      <c r="C1862" t="str">
        <f>RIGHT(All_Data[[#This Row],[Invoice (Year+Month)]],2)</f>
        <v>01</v>
      </c>
      <c r="D1862" t="s">
        <v>63</v>
      </c>
      <c r="E1862">
        <v>3013448</v>
      </c>
      <c r="F1862" t="s">
        <v>17</v>
      </c>
      <c r="G1862" t="s">
        <v>13</v>
      </c>
      <c r="H1862" t="s">
        <v>14</v>
      </c>
      <c r="I1862">
        <v>1108305</v>
      </c>
      <c r="J1862">
        <v>400</v>
      </c>
      <c r="K1862" s="1">
        <v>645.83186169999999</v>
      </c>
      <c r="L1862" s="1">
        <v>113.94</v>
      </c>
      <c r="M1862" s="1">
        <f>All_Data[[#This Row],[EUR Sales Amount]]-All_Data[[#This Row],[EUR Cost Amount]]</f>
        <v>531.89186169999994</v>
      </c>
      <c r="N1862">
        <f>IF(All_Data[[#This Row],[Order Line Quantity]]&lt;0,1,0)</f>
        <v>0</v>
      </c>
      <c r="O1862" s="1" t="str">
        <f>All_Data[[#This Row],[Tier2 Description]]&amp;All_Data[[#This Row],[Order No]]</f>
        <v>DESKTOP1108305</v>
      </c>
    </row>
    <row r="1863" spans="1:15" x14ac:dyDescent="0.35">
      <c r="A1863">
        <v>202001</v>
      </c>
      <c r="B1863" t="str">
        <f>LEFT(All_Data[[#This Row],[Invoice (Year+Month)]],4)</f>
        <v>2020</v>
      </c>
      <c r="C1863" t="str">
        <f>RIGHT(All_Data[[#This Row],[Invoice (Year+Month)]],2)</f>
        <v>01</v>
      </c>
      <c r="D1863" t="s">
        <v>63</v>
      </c>
      <c r="E1863">
        <v>3013448</v>
      </c>
      <c r="F1863" t="s">
        <v>17</v>
      </c>
      <c r="G1863" t="s">
        <v>13</v>
      </c>
      <c r="H1863" t="s">
        <v>16</v>
      </c>
      <c r="I1863">
        <v>1108350</v>
      </c>
      <c r="J1863">
        <v>1000</v>
      </c>
      <c r="K1863" s="1">
        <v>172.55820059999999</v>
      </c>
      <c r="L1863" s="1">
        <v>65.3</v>
      </c>
      <c r="M1863" s="1">
        <f>All_Data[[#This Row],[EUR Sales Amount]]-All_Data[[#This Row],[EUR Cost Amount]]</f>
        <v>107.2582006</v>
      </c>
      <c r="N1863">
        <f>IF(All_Data[[#This Row],[Order Line Quantity]]&lt;0,1,0)</f>
        <v>0</v>
      </c>
      <c r="O1863" s="1" t="str">
        <f>All_Data[[#This Row],[Tier2 Description]]&amp;All_Data[[#This Row],[Order No]]</f>
        <v>WRITING1108350</v>
      </c>
    </row>
    <row r="1864" spans="1:15" x14ac:dyDescent="0.35">
      <c r="A1864">
        <v>202001</v>
      </c>
      <c r="B1864" t="str">
        <f>LEFT(All_Data[[#This Row],[Invoice (Year+Month)]],4)</f>
        <v>2020</v>
      </c>
      <c r="C1864" t="str">
        <f>RIGHT(All_Data[[#This Row],[Invoice (Year+Month)]],2)</f>
        <v>01</v>
      </c>
      <c r="D1864" t="s">
        <v>63</v>
      </c>
      <c r="E1864">
        <v>3013448</v>
      </c>
      <c r="F1864" t="s">
        <v>17</v>
      </c>
      <c r="G1864" t="s">
        <v>22</v>
      </c>
      <c r="H1864" t="s">
        <v>35</v>
      </c>
      <c r="I1864">
        <v>1108305</v>
      </c>
      <c r="J1864">
        <v>402</v>
      </c>
      <c r="K1864" s="1">
        <v>274.07489629999998</v>
      </c>
      <c r="L1864" s="1">
        <v>71.061504790000001</v>
      </c>
      <c r="M1864" s="1">
        <f>All_Data[[#This Row],[EUR Sales Amount]]-All_Data[[#This Row],[EUR Cost Amount]]</f>
        <v>203.01339150999996</v>
      </c>
      <c r="N1864">
        <f>IF(All_Data[[#This Row],[Order Line Quantity]]&lt;0,1,0)</f>
        <v>0</v>
      </c>
      <c r="O1864" s="1" t="str">
        <f>All_Data[[#This Row],[Tier2 Description]]&amp;All_Data[[#This Row],[Order No]]</f>
        <v>DECORATION CHARGES1108305</v>
      </c>
    </row>
    <row r="1865" spans="1:15" x14ac:dyDescent="0.35">
      <c r="A1865">
        <v>202001</v>
      </c>
      <c r="B1865" t="str">
        <f>LEFT(All_Data[[#This Row],[Invoice (Year+Month)]],4)</f>
        <v>2020</v>
      </c>
      <c r="C1865" t="str">
        <f>RIGHT(All_Data[[#This Row],[Invoice (Year+Month)]],2)</f>
        <v>01</v>
      </c>
      <c r="D1865" t="s">
        <v>63</v>
      </c>
      <c r="E1865">
        <v>3013448</v>
      </c>
      <c r="F1865" t="s">
        <v>17</v>
      </c>
      <c r="G1865" t="s">
        <v>22</v>
      </c>
      <c r="H1865" t="s">
        <v>35</v>
      </c>
      <c r="I1865">
        <v>1108350</v>
      </c>
      <c r="J1865">
        <v>1002</v>
      </c>
      <c r="K1865" s="1">
        <v>227.0502639</v>
      </c>
      <c r="L1865" s="1">
        <v>27.88</v>
      </c>
      <c r="M1865" s="1">
        <f>All_Data[[#This Row],[EUR Sales Amount]]-All_Data[[#This Row],[EUR Cost Amount]]</f>
        <v>199.17026390000001</v>
      </c>
      <c r="N1865">
        <f>IF(All_Data[[#This Row],[Order Line Quantity]]&lt;0,1,0)</f>
        <v>0</v>
      </c>
      <c r="O1865" s="1" t="str">
        <f>All_Data[[#This Row],[Tier2 Description]]&amp;All_Data[[#This Row],[Order No]]</f>
        <v>DECORATION CHARGES1108350</v>
      </c>
    </row>
    <row r="1866" spans="1:15" x14ac:dyDescent="0.35">
      <c r="A1866">
        <v>202001</v>
      </c>
      <c r="B1866" t="str">
        <f>LEFT(All_Data[[#This Row],[Invoice (Year+Month)]],4)</f>
        <v>2020</v>
      </c>
      <c r="C1866" t="str">
        <f>RIGHT(All_Data[[#This Row],[Invoice (Year+Month)]],2)</f>
        <v>01</v>
      </c>
      <c r="D1866" t="s">
        <v>63</v>
      </c>
      <c r="E1866">
        <v>3013454</v>
      </c>
      <c r="F1866" t="s">
        <v>10</v>
      </c>
      <c r="G1866" t="s">
        <v>32</v>
      </c>
      <c r="H1866" t="s">
        <v>51</v>
      </c>
      <c r="I1866">
        <v>1107867</v>
      </c>
      <c r="J1866">
        <v>260</v>
      </c>
      <c r="K1866" s="1">
        <v>511.61992789999999</v>
      </c>
      <c r="L1866" s="1">
        <v>143.72</v>
      </c>
      <c r="M1866" s="1">
        <f>All_Data[[#This Row],[EUR Sales Amount]]-All_Data[[#This Row],[EUR Cost Amount]]</f>
        <v>367.89992789999997</v>
      </c>
      <c r="N1866">
        <f>IF(All_Data[[#This Row],[Order Line Quantity]]&lt;0,1,0)</f>
        <v>0</v>
      </c>
      <c r="O1866" s="1" t="str">
        <f>All_Data[[#This Row],[Tier2 Description]]&amp;All_Data[[#This Row],[Order No]]</f>
        <v>MUGS &amp; TUMBLERS1107867</v>
      </c>
    </row>
    <row r="1867" spans="1:15" x14ac:dyDescent="0.35">
      <c r="A1867">
        <v>202001</v>
      </c>
      <c r="B1867" t="str">
        <f>LEFT(All_Data[[#This Row],[Invoice (Year+Month)]],4)</f>
        <v>2020</v>
      </c>
      <c r="C1867" t="str">
        <f>RIGHT(All_Data[[#This Row],[Invoice (Year+Month)]],2)</f>
        <v>01</v>
      </c>
      <c r="D1867" t="s">
        <v>63</v>
      </c>
      <c r="E1867">
        <v>3013454</v>
      </c>
      <c r="F1867" t="s">
        <v>10</v>
      </c>
      <c r="G1867" t="s">
        <v>22</v>
      </c>
      <c r="H1867" t="s">
        <v>35</v>
      </c>
      <c r="I1867">
        <v>1107867</v>
      </c>
      <c r="J1867">
        <v>524</v>
      </c>
      <c r="K1867" s="1">
        <v>665.18663530000003</v>
      </c>
      <c r="L1867" s="1">
        <v>52.4</v>
      </c>
      <c r="M1867" s="1">
        <f>All_Data[[#This Row],[EUR Sales Amount]]-All_Data[[#This Row],[EUR Cost Amount]]</f>
        <v>612.78663530000006</v>
      </c>
      <c r="N1867">
        <f>IF(All_Data[[#This Row],[Order Line Quantity]]&lt;0,1,0)</f>
        <v>0</v>
      </c>
      <c r="O1867" s="1" t="str">
        <f>All_Data[[#This Row],[Tier2 Description]]&amp;All_Data[[#This Row],[Order No]]</f>
        <v>DECORATION CHARGES1107867</v>
      </c>
    </row>
    <row r="1868" spans="1:15" x14ac:dyDescent="0.35">
      <c r="A1868">
        <v>202001</v>
      </c>
      <c r="B1868" t="str">
        <f>LEFT(All_Data[[#This Row],[Invoice (Year+Month)]],4)</f>
        <v>2020</v>
      </c>
      <c r="C1868" t="str">
        <f>RIGHT(All_Data[[#This Row],[Invoice (Year+Month)]],2)</f>
        <v>01</v>
      </c>
      <c r="D1868" t="s">
        <v>63</v>
      </c>
      <c r="E1868">
        <v>3013455</v>
      </c>
      <c r="F1868" t="s">
        <v>10</v>
      </c>
      <c r="G1868" t="s">
        <v>32</v>
      </c>
      <c r="H1868" t="s">
        <v>33</v>
      </c>
      <c r="I1868">
        <v>1108117</v>
      </c>
      <c r="J1868">
        <v>400</v>
      </c>
      <c r="K1868" s="1">
        <v>2542.962955</v>
      </c>
      <c r="L1868" s="1">
        <v>1299.04</v>
      </c>
      <c r="M1868" s="1">
        <f>All_Data[[#This Row],[EUR Sales Amount]]-All_Data[[#This Row],[EUR Cost Amount]]</f>
        <v>1243.922955</v>
      </c>
      <c r="N1868">
        <f>IF(All_Data[[#This Row],[Order Line Quantity]]&lt;0,1,0)</f>
        <v>0</v>
      </c>
      <c r="O1868" s="1" t="str">
        <f>All_Data[[#This Row],[Tier2 Description]]&amp;All_Data[[#This Row],[Order No]]</f>
        <v>SPORT BOTTLES1108117</v>
      </c>
    </row>
    <row r="1869" spans="1:15" x14ac:dyDescent="0.35">
      <c r="A1869">
        <v>202001</v>
      </c>
      <c r="B1869" t="str">
        <f>LEFT(All_Data[[#This Row],[Invoice (Year+Month)]],4)</f>
        <v>2020</v>
      </c>
      <c r="C1869" t="str">
        <f>RIGHT(All_Data[[#This Row],[Invoice (Year+Month)]],2)</f>
        <v>01</v>
      </c>
      <c r="D1869" t="s">
        <v>63</v>
      </c>
      <c r="E1869">
        <v>3013455</v>
      </c>
      <c r="F1869" t="s">
        <v>10</v>
      </c>
      <c r="G1869" t="s">
        <v>32</v>
      </c>
      <c r="H1869" t="s">
        <v>33</v>
      </c>
      <c r="I1869">
        <v>1109281</v>
      </c>
      <c r="J1869">
        <v>200</v>
      </c>
      <c r="K1869" s="1">
        <v>1231.11698</v>
      </c>
      <c r="L1869" s="1">
        <v>861.1</v>
      </c>
      <c r="M1869" s="1">
        <f>All_Data[[#This Row],[EUR Sales Amount]]-All_Data[[#This Row],[EUR Cost Amount]]</f>
        <v>370.01697999999999</v>
      </c>
      <c r="N1869">
        <f>IF(All_Data[[#This Row],[Order Line Quantity]]&lt;0,1,0)</f>
        <v>0</v>
      </c>
      <c r="O1869" s="1" t="str">
        <f>All_Data[[#This Row],[Tier2 Description]]&amp;All_Data[[#This Row],[Order No]]</f>
        <v>SPORT BOTTLES1109281</v>
      </c>
    </row>
    <row r="1870" spans="1:15" x14ac:dyDescent="0.35">
      <c r="A1870">
        <v>202001</v>
      </c>
      <c r="B1870" t="str">
        <f>LEFT(All_Data[[#This Row],[Invoice (Year+Month)]],4)</f>
        <v>2020</v>
      </c>
      <c r="C1870" t="str">
        <f>RIGHT(All_Data[[#This Row],[Invoice (Year+Month)]],2)</f>
        <v>01</v>
      </c>
      <c r="D1870" t="s">
        <v>63</v>
      </c>
      <c r="E1870">
        <v>3013455</v>
      </c>
      <c r="F1870" t="s">
        <v>10</v>
      </c>
      <c r="G1870" t="s">
        <v>22</v>
      </c>
      <c r="H1870" t="s">
        <v>35</v>
      </c>
      <c r="I1870">
        <v>1108117</v>
      </c>
      <c r="J1870">
        <v>402</v>
      </c>
      <c r="K1870" s="1">
        <v>367.3168713</v>
      </c>
      <c r="L1870" s="1">
        <v>25.18</v>
      </c>
      <c r="M1870" s="1">
        <f>All_Data[[#This Row],[EUR Sales Amount]]-All_Data[[#This Row],[EUR Cost Amount]]</f>
        <v>342.1368713</v>
      </c>
      <c r="N1870">
        <f>IF(All_Data[[#This Row],[Order Line Quantity]]&lt;0,1,0)</f>
        <v>0</v>
      </c>
      <c r="O1870" s="1" t="str">
        <f>All_Data[[#This Row],[Tier2 Description]]&amp;All_Data[[#This Row],[Order No]]</f>
        <v>DECORATION CHARGES1108117</v>
      </c>
    </row>
    <row r="1871" spans="1:15" x14ac:dyDescent="0.35">
      <c r="A1871">
        <v>202001</v>
      </c>
      <c r="B1871" t="str">
        <f>LEFT(All_Data[[#This Row],[Invoice (Year+Month)]],4)</f>
        <v>2020</v>
      </c>
      <c r="C1871" t="str">
        <f>RIGHT(All_Data[[#This Row],[Invoice (Year+Month)]],2)</f>
        <v>01</v>
      </c>
      <c r="D1871" t="s">
        <v>63</v>
      </c>
      <c r="E1871">
        <v>3013459</v>
      </c>
      <c r="F1871" t="s">
        <v>17</v>
      </c>
      <c r="G1871" t="s">
        <v>32</v>
      </c>
      <c r="H1871" t="s">
        <v>51</v>
      </c>
      <c r="I1871">
        <v>1108020</v>
      </c>
      <c r="J1871">
        <v>600</v>
      </c>
      <c r="K1871" s="1">
        <v>2279.5846489999999</v>
      </c>
      <c r="L1871" s="1">
        <v>150.66</v>
      </c>
      <c r="M1871" s="1">
        <f>All_Data[[#This Row],[EUR Sales Amount]]-All_Data[[#This Row],[EUR Cost Amount]]</f>
        <v>2128.924649</v>
      </c>
      <c r="N1871">
        <f>IF(All_Data[[#This Row],[Order Line Quantity]]&lt;0,1,0)</f>
        <v>0</v>
      </c>
      <c r="O1871" s="1" t="str">
        <f>All_Data[[#This Row],[Tier2 Description]]&amp;All_Data[[#This Row],[Order No]]</f>
        <v>MUGS &amp; TUMBLERS1108020</v>
      </c>
    </row>
    <row r="1872" spans="1:15" x14ac:dyDescent="0.35">
      <c r="A1872">
        <v>202001</v>
      </c>
      <c r="B1872" t="str">
        <f>LEFT(All_Data[[#This Row],[Invoice (Year+Month)]],4)</f>
        <v>2020</v>
      </c>
      <c r="C1872" t="str">
        <f>RIGHT(All_Data[[#This Row],[Invoice (Year+Month)]],2)</f>
        <v>01</v>
      </c>
      <c r="D1872" t="s">
        <v>63</v>
      </c>
      <c r="E1872">
        <v>3013459</v>
      </c>
      <c r="F1872" t="s">
        <v>17</v>
      </c>
      <c r="G1872" t="s">
        <v>32</v>
      </c>
      <c r="H1872" t="s">
        <v>51</v>
      </c>
      <c r="I1872">
        <v>1108295</v>
      </c>
      <c r="J1872">
        <v>600</v>
      </c>
      <c r="K1872" s="1">
        <v>1574.2151630000001</v>
      </c>
      <c r="L1872" s="1">
        <v>272.5</v>
      </c>
      <c r="M1872" s="1">
        <f>All_Data[[#This Row],[EUR Sales Amount]]-All_Data[[#This Row],[EUR Cost Amount]]</f>
        <v>1301.7151630000001</v>
      </c>
      <c r="N1872">
        <f>IF(All_Data[[#This Row],[Order Line Quantity]]&lt;0,1,0)</f>
        <v>0</v>
      </c>
      <c r="O1872" s="1" t="str">
        <f>All_Data[[#This Row],[Tier2 Description]]&amp;All_Data[[#This Row],[Order No]]</f>
        <v>MUGS &amp; TUMBLERS1108295</v>
      </c>
    </row>
    <row r="1873" spans="1:15" x14ac:dyDescent="0.35">
      <c r="A1873">
        <v>202001</v>
      </c>
      <c r="B1873" t="str">
        <f>LEFT(All_Data[[#This Row],[Invoice (Year+Month)]],4)</f>
        <v>2020</v>
      </c>
      <c r="C1873" t="str">
        <f>RIGHT(All_Data[[#This Row],[Invoice (Year+Month)]],2)</f>
        <v>01</v>
      </c>
      <c r="D1873" t="s">
        <v>63</v>
      </c>
      <c r="E1873">
        <v>3013459</v>
      </c>
      <c r="F1873" t="s">
        <v>17</v>
      </c>
      <c r="G1873" t="s">
        <v>22</v>
      </c>
      <c r="H1873" t="s">
        <v>35</v>
      </c>
      <c r="I1873">
        <v>1108020</v>
      </c>
      <c r="J1873">
        <v>602</v>
      </c>
      <c r="K1873" s="1">
        <v>226.84844140000001</v>
      </c>
      <c r="L1873" s="1">
        <v>21.46</v>
      </c>
      <c r="M1873" s="1">
        <f>All_Data[[#This Row],[EUR Sales Amount]]-All_Data[[#This Row],[EUR Cost Amount]]</f>
        <v>205.3884414</v>
      </c>
      <c r="N1873">
        <f>IF(All_Data[[#This Row],[Order Line Quantity]]&lt;0,1,0)</f>
        <v>0</v>
      </c>
      <c r="O1873" s="1" t="str">
        <f>All_Data[[#This Row],[Tier2 Description]]&amp;All_Data[[#This Row],[Order No]]</f>
        <v>DECORATION CHARGES1108020</v>
      </c>
    </row>
    <row r="1874" spans="1:15" x14ac:dyDescent="0.35">
      <c r="A1874">
        <v>202001</v>
      </c>
      <c r="B1874" t="str">
        <f>LEFT(All_Data[[#This Row],[Invoice (Year+Month)]],4)</f>
        <v>2020</v>
      </c>
      <c r="C1874" t="str">
        <f>RIGHT(All_Data[[#This Row],[Invoice (Year+Month)]],2)</f>
        <v>01</v>
      </c>
      <c r="D1874" t="s">
        <v>63</v>
      </c>
      <c r="E1874">
        <v>3013459</v>
      </c>
      <c r="F1874" t="s">
        <v>17</v>
      </c>
      <c r="G1874" t="s">
        <v>22</v>
      </c>
      <c r="H1874" t="s">
        <v>35</v>
      </c>
      <c r="I1874">
        <v>1108295</v>
      </c>
      <c r="J1874">
        <v>602</v>
      </c>
      <c r="K1874" s="1">
        <v>226.84844140000001</v>
      </c>
      <c r="L1874" s="1">
        <v>21.46</v>
      </c>
      <c r="M1874" s="1">
        <f>All_Data[[#This Row],[EUR Sales Amount]]-All_Data[[#This Row],[EUR Cost Amount]]</f>
        <v>205.3884414</v>
      </c>
      <c r="N1874">
        <f>IF(All_Data[[#This Row],[Order Line Quantity]]&lt;0,1,0)</f>
        <v>0</v>
      </c>
      <c r="O1874" s="1" t="str">
        <f>All_Data[[#This Row],[Tier2 Description]]&amp;All_Data[[#This Row],[Order No]]</f>
        <v>DECORATION CHARGES1108295</v>
      </c>
    </row>
    <row r="1875" spans="1:15" x14ac:dyDescent="0.35">
      <c r="A1875">
        <v>202001</v>
      </c>
      <c r="B1875" t="str">
        <f>LEFT(All_Data[[#This Row],[Invoice (Year+Month)]],4)</f>
        <v>2020</v>
      </c>
      <c r="C1875" t="str">
        <f>RIGHT(All_Data[[#This Row],[Invoice (Year+Month)]],2)</f>
        <v>01</v>
      </c>
      <c r="D1875" t="s">
        <v>63</v>
      </c>
      <c r="E1875">
        <v>3013464</v>
      </c>
      <c r="F1875" t="s">
        <v>10</v>
      </c>
      <c r="G1875" t="s">
        <v>26</v>
      </c>
      <c r="H1875" t="s">
        <v>44</v>
      </c>
      <c r="I1875">
        <v>1108626</v>
      </c>
      <c r="J1875">
        <v>1000</v>
      </c>
      <c r="K1875" s="1">
        <v>474.2827734</v>
      </c>
      <c r="L1875" s="1">
        <v>142.66</v>
      </c>
      <c r="M1875" s="1">
        <f>All_Data[[#This Row],[EUR Sales Amount]]-All_Data[[#This Row],[EUR Cost Amount]]</f>
        <v>331.62277340000003</v>
      </c>
      <c r="N1875">
        <f>IF(All_Data[[#This Row],[Order Line Quantity]]&lt;0,1,0)</f>
        <v>0</v>
      </c>
      <c r="O1875" s="1" t="str">
        <f>All_Data[[#This Row],[Tier2 Description]]&amp;All_Data[[#This Row],[Order No]]</f>
        <v>HBA1108626</v>
      </c>
    </row>
    <row r="1876" spans="1:15" x14ac:dyDescent="0.35">
      <c r="A1876">
        <v>202001</v>
      </c>
      <c r="B1876" t="str">
        <f>LEFT(All_Data[[#This Row],[Invoice (Year+Month)]],4)</f>
        <v>2020</v>
      </c>
      <c r="C1876" t="str">
        <f>RIGHT(All_Data[[#This Row],[Invoice (Year+Month)]],2)</f>
        <v>01</v>
      </c>
      <c r="D1876" t="s">
        <v>63</v>
      </c>
      <c r="E1876">
        <v>3013464</v>
      </c>
      <c r="F1876" t="s">
        <v>10</v>
      </c>
      <c r="G1876" t="s">
        <v>22</v>
      </c>
      <c r="H1876" t="s">
        <v>35</v>
      </c>
      <c r="I1876">
        <v>1108626</v>
      </c>
      <c r="J1876">
        <v>1004</v>
      </c>
      <c r="K1876" s="1">
        <v>408.69047499999999</v>
      </c>
      <c r="L1876" s="1">
        <v>45.76</v>
      </c>
      <c r="M1876" s="1">
        <f>All_Data[[#This Row],[EUR Sales Amount]]-All_Data[[#This Row],[EUR Cost Amount]]</f>
        <v>362.930475</v>
      </c>
      <c r="N1876">
        <f>IF(All_Data[[#This Row],[Order Line Quantity]]&lt;0,1,0)</f>
        <v>0</v>
      </c>
      <c r="O1876" s="1" t="str">
        <f>All_Data[[#This Row],[Tier2 Description]]&amp;All_Data[[#This Row],[Order No]]</f>
        <v>DECORATION CHARGES1108626</v>
      </c>
    </row>
    <row r="1877" spans="1:15" x14ac:dyDescent="0.35">
      <c r="A1877">
        <v>202001</v>
      </c>
      <c r="B1877" t="str">
        <f>LEFT(All_Data[[#This Row],[Invoice (Year+Month)]],4)</f>
        <v>2020</v>
      </c>
      <c r="C1877" t="str">
        <f>RIGHT(All_Data[[#This Row],[Invoice (Year+Month)]],2)</f>
        <v>01</v>
      </c>
      <c r="D1877" t="s">
        <v>63</v>
      </c>
      <c r="E1877">
        <v>3013465</v>
      </c>
      <c r="F1877" t="s">
        <v>10</v>
      </c>
      <c r="G1877" t="s">
        <v>13</v>
      </c>
      <c r="H1877" t="s">
        <v>37</v>
      </c>
      <c r="I1877">
        <v>1108365</v>
      </c>
      <c r="J1877">
        <v>2</v>
      </c>
      <c r="K1877" s="1">
        <v>2.058589059</v>
      </c>
      <c r="L1877" s="1">
        <v>0.7</v>
      </c>
      <c r="M1877" s="1">
        <f>All_Data[[#This Row],[EUR Sales Amount]]-All_Data[[#This Row],[EUR Cost Amount]]</f>
        <v>1.358589059</v>
      </c>
      <c r="N1877">
        <f>IF(All_Data[[#This Row],[Order Line Quantity]]&lt;0,1,0)</f>
        <v>0</v>
      </c>
      <c r="O1877" s="1" t="str">
        <f>All_Data[[#This Row],[Tier2 Description]]&amp;All_Data[[#This Row],[Order No]]</f>
        <v>GENERAL1108365</v>
      </c>
    </row>
    <row r="1878" spans="1:15" x14ac:dyDescent="0.35">
      <c r="A1878">
        <v>202001</v>
      </c>
      <c r="B1878" t="str">
        <f>LEFT(All_Data[[#This Row],[Invoice (Year+Month)]],4)</f>
        <v>2020</v>
      </c>
      <c r="C1878" t="str">
        <f>RIGHT(All_Data[[#This Row],[Invoice (Year+Month)]],2)</f>
        <v>01</v>
      </c>
      <c r="D1878" t="s">
        <v>63</v>
      </c>
      <c r="E1878">
        <v>3013466</v>
      </c>
      <c r="F1878" t="s">
        <v>17</v>
      </c>
      <c r="G1878" t="s">
        <v>13</v>
      </c>
      <c r="H1878" t="s">
        <v>41</v>
      </c>
      <c r="I1878">
        <v>1106723</v>
      </c>
      <c r="J1878">
        <v>1000</v>
      </c>
      <c r="K1878" s="1">
        <v>504.55614200000002</v>
      </c>
      <c r="L1878" s="1">
        <v>238.08</v>
      </c>
      <c r="M1878" s="1">
        <f>All_Data[[#This Row],[EUR Sales Amount]]-All_Data[[#This Row],[EUR Cost Amount]]</f>
        <v>266.47614199999998</v>
      </c>
      <c r="N1878">
        <f>IF(All_Data[[#This Row],[Order Line Quantity]]&lt;0,1,0)</f>
        <v>0</v>
      </c>
      <c r="O1878" s="1" t="str">
        <f>All_Data[[#This Row],[Tier2 Description]]&amp;All_Data[[#This Row],[Order No]]</f>
        <v>KEYCHAINS1106723</v>
      </c>
    </row>
    <row r="1879" spans="1:15" x14ac:dyDescent="0.35">
      <c r="A1879">
        <v>202001</v>
      </c>
      <c r="B1879" t="str">
        <f>LEFT(All_Data[[#This Row],[Invoice (Year+Month)]],4)</f>
        <v>2020</v>
      </c>
      <c r="C1879" t="str">
        <f>RIGHT(All_Data[[#This Row],[Invoice (Year+Month)]],2)</f>
        <v>01</v>
      </c>
      <c r="D1879" t="s">
        <v>63</v>
      </c>
      <c r="E1879">
        <v>3013466</v>
      </c>
      <c r="F1879" t="s">
        <v>17</v>
      </c>
      <c r="G1879" t="s">
        <v>22</v>
      </c>
      <c r="H1879" t="s">
        <v>35</v>
      </c>
      <c r="I1879">
        <v>1106723</v>
      </c>
      <c r="J1879">
        <v>1002</v>
      </c>
      <c r="K1879" s="1">
        <v>71.646972160000004</v>
      </c>
      <c r="L1879" s="1">
        <v>10.02</v>
      </c>
      <c r="M1879" s="1">
        <f>All_Data[[#This Row],[EUR Sales Amount]]-All_Data[[#This Row],[EUR Cost Amount]]</f>
        <v>61.626972160000008</v>
      </c>
      <c r="N1879">
        <f>IF(All_Data[[#This Row],[Order Line Quantity]]&lt;0,1,0)</f>
        <v>0</v>
      </c>
      <c r="O1879" s="1" t="str">
        <f>All_Data[[#This Row],[Tier2 Description]]&amp;All_Data[[#This Row],[Order No]]</f>
        <v>DECORATION CHARGES1106723</v>
      </c>
    </row>
    <row r="1880" spans="1:15" x14ac:dyDescent="0.35">
      <c r="A1880">
        <v>202001</v>
      </c>
      <c r="B1880" t="str">
        <f>LEFT(All_Data[[#This Row],[Invoice (Year+Month)]],4)</f>
        <v>2020</v>
      </c>
      <c r="C1880" t="str">
        <f>RIGHT(All_Data[[#This Row],[Invoice (Year+Month)]],2)</f>
        <v>01</v>
      </c>
      <c r="D1880" t="s">
        <v>63</v>
      </c>
      <c r="E1880">
        <v>3013468</v>
      </c>
      <c r="F1880" t="s">
        <v>10</v>
      </c>
      <c r="G1880" t="s">
        <v>13</v>
      </c>
      <c r="H1880" t="s">
        <v>37</v>
      </c>
      <c r="I1880">
        <v>1108460</v>
      </c>
      <c r="J1880">
        <v>600</v>
      </c>
      <c r="K1880" s="1">
        <v>254.29629550000001</v>
      </c>
      <c r="L1880" s="1">
        <v>66.56</v>
      </c>
      <c r="M1880" s="1">
        <f>All_Data[[#This Row],[EUR Sales Amount]]-All_Data[[#This Row],[EUR Cost Amount]]</f>
        <v>187.73629550000001</v>
      </c>
      <c r="N1880">
        <f>IF(All_Data[[#This Row],[Order Line Quantity]]&lt;0,1,0)</f>
        <v>0</v>
      </c>
      <c r="O1880" s="1" t="str">
        <f>All_Data[[#This Row],[Tier2 Description]]&amp;All_Data[[#This Row],[Order No]]</f>
        <v>GENERAL1108460</v>
      </c>
    </row>
    <row r="1881" spans="1:15" x14ac:dyDescent="0.35">
      <c r="A1881">
        <v>202001</v>
      </c>
      <c r="B1881" t="str">
        <f>LEFT(All_Data[[#This Row],[Invoice (Year+Month)]],4)</f>
        <v>2020</v>
      </c>
      <c r="C1881" t="str">
        <f>RIGHT(All_Data[[#This Row],[Invoice (Year+Month)]],2)</f>
        <v>01</v>
      </c>
      <c r="D1881" t="s">
        <v>63</v>
      </c>
      <c r="E1881">
        <v>3013468</v>
      </c>
      <c r="F1881" t="s">
        <v>10</v>
      </c>
      <c r="G1881" t="s">
        <v>22</v>
      </c>
      <c r="H1881" t="s">
        <v>35</v>
      </c>
      <c r="I1881">
        <v>1108460</v>
      </c>
      <c r="J1881">
        <v>602</v>
      </c>
      <c r="K1881" s="1">
        <v>292.64256230000001</v>
      </c>
      <c r="L1881" s="1">
        <v>43.58</v>
      </c>
      <c r="M1881" s="1">
        <f>All_Data[[#This Row],[EUR Sales Amount]]-All_Data[[#This Row],[EUR Cost Amount]]</f>
        <v>249.06256230000002</v>
      </c>
      <c r="N1881">
        <f>IF(All_Data[[#This Row],[Order Line Quantity]]&lt;0,1,0)</f>
        <v>0</v>
      </c>
      <c r="O1881" s="1" t="str">
        <f>All_Data[[#This Row],[Tier2 Description]]&amp;All_Data[[#This Row],[Order No]]</f>
        <v>DECORATION CHARGES1108460</v>
      </c>
    </row>
    <row r="1882" spans="1:15" x14ac:dyDescent="0.35">
      <c r="A1882">
        <v>202001</v>
      </c>
      <c r="B1882" t="str">
        <f>LEFT(All_Data[[#This Row],[Invoice (Year+Month)]],4)</f>
        <v>2020</v>
      </c>
      <c r="C1882" t="str">
        <f>RIGHT(All_Data[[#This Row],[Invoice (Year+Month)]],2)</f>
        <v>01</v>
      </c>
      <c r="D1882" t="s">
        <v>63</v>
      </c>
      <c r="E1882">
        <v>3013471</v>
      </c>
      <c r="F1882" t="s">
        <v>17</v>
      </c>
      <c r="G1882" t="s">
        <v>11</v>
      </c>
      <c r="H1882" t="s">
        <v>38</v>
      </c>
      <c r="I1882">
        <v>1108371</v>
      </c>
      <c r="J1882">
        <v>240</v>
      </c>
      <c r="K1882" s="1">
        <v>640.8266648</v>
      </c>
      <c r="L1882" s="1">
        <v>216.32</v>
      </c>
      <c r="M1882" s="1">
        <f>All_Data[[#This Row],[EUR Sales Amount]]-All_Data[[#This Row],[EUR Cost Amount]]</f>
        <v>424.50666480000001</v>
      </c>
      <c r="N1882">
        <f>IF(All_Data[[#This Row],[Order Line Quantity]]&lt;0,1,0)</f>
        <v>0</v>
      </c>
      <c r="O1882" s="1" t="str">
        <f>All_Data[[#This Row],[Tier2 Description]]&amp;All_Data[[#This Row],[Order No]]</f>
        <v>BACKPACKS1108371</v>
      </c>
    </row>
    <row r="1883" spans="1:15" x14ac:dyDescent="0.35">
      <c r="A1883">
        <v>202001</v>
      </c>
      <c r="B1883" t="str">
        <f>LEFT(All_Data[[#This Row],[Invoice (Year+Month)]],4)</f>
        <v>2020</v>
      </c>
      <c r="C1883" t="str">
        <f>RIGHT(All_Data[[#This Row],[Invoice (Year+Month)]],2)</f>
        <v>01</v>
      </c>
      <c r="D1883" t="s">
        <v>63</v>
      </c>
      <c r="E1883">
        <v>3013471</v>
      </c>
      <c r="F1883" t="s">
        <v>17</v>
      </c>
      <c r="G1883" t="s">
        <v>32</v>
      </c>
      <c r="H1883" t="s">
        <v>33</v>
      </c>
      <c r="I1883">
        <v>1108371</v>
      </c>
      <c r="J1883">
        <v>240</v>
      </c>
      <c r="K1883" s="1">
        <v>242.1869481</v>
      </c>
      <c r="L1883" s="1">
        <v>68.739999999999995</v>
      </c>
      <c r="M1883" s="1">
        <f>All_Data[[#This Row],[EUR Sales Amount]]-All_Data[[#This Row],[EUR Cost Amount]]</f>
        <v>173.44694809999999</v>
      </c>
      <c r="N1883">
        <f>IF(All_Data[[#This Row],[Order Line Quantity]]&lt;0,1,0)</f>
        <v>0</v>
      </c>
      <c r="O1883" s="1" t="str">
        <f>All_Data[[#This Row],[Tier2 Description]]&amp;All_Data[[#This Row],[Order No]]</f>
        <v>SPORT BOTTLES1108371</v>
      </c>
    </row>
    <row r="1884" spans="1:15" x14ac:dyDescent="0.35">
      <c r="A1884">
        <v>202001</v>
      </c>
      <c r="B1884" t="str">
        <f>LEFT(All_Data[[#This Row],[Invoice (Year+Month)]],4)</f>
        <v>2020</v>
      </c>
      <c r="C1884" t="str">
        <f>RIGHT(All_Data[[#This Row],[Invoice (Year+Month)]],2)</f>
        <v>01</v>
      </c>
      <c r="D1884" t="s">
        <v>63</v>
      </c>
      <c r="E1884">
        <v>3013471</v>
      </c>
      <c r="F1884" t="s">
        <v>17</v>
      </c>
      <c r="G1884" t="s">
        <v>32</v>
      </c>
      <c r="H1884" t="s">
        <v>33</v>
      </c>
      <c r="I1884">
        <v>1108919</v>
      </c>
      <c r="J1884">
        <v>500</v>
      </c>
      <c r="K1884" s="1">
        <v>474.78732960000002</v>
      </c>
      <c r="L1884" s="1">
        <v>145.22</v>
      </c>
      <c r="M1884" s="1">
        <f>All_Data[[#This Row],[EUR Sales Amount]]-All_Data[[#This Row],[EUR Cost Amount]]</f>
        <v>329.56732959999999</v>
      </c>
      <c r="N1884">
        <f>IF(All_Data[[#This Row],[Order Line Quantity]]&lt;0,1,0)</f>
        <v>0</v>
      </c>
      <c r="O1884" s="1" t="str">
        <f>All_Data[[#This Row],[Tier2 Description]]&amp;All_Data[[#This Row],[Order No]]</f>
        <v>SPORT BOTTLES1108919</v>
      </c>
    </row>
    <row r="1885" spans="1:15" x14ac:dyDescent="0.35">
      <c r="A1885">
        <v>202001</v>
      </c>
      <c r="B1885" t="str">
        <f>LEFT(All_Data[[#This Row],[Invoice (Year+Month)]],4)</f>
        <v>2020</v>
      </c>
      <c r="C1885" t="str">
        <f>RIGHT(All_Data[[#This Row],[Invoice (Year+Month)]],2)</f>
        <v>01</v>
      </c>
      <c r="D1885" t="s">
        <v>63</v>
      </c>
      <c r="E1885">
        <v>3013471</v>
      </c>
      <c r="F1885" t="s">
        <v>17</v>
      </c>
      <c r="G1885" t="s">
        <v>48</v>
      </c>
      <c r="H1885" t="s">
        <v>48</v>
      </c>
      <c r="I1885">
        <v>1108373</v>
      </c>
      <c r="J1885">
        <v>240</v>
      </c>
      <c r="K1885" s="1">
        <v>290.38215079999998</v>
      </c>
      <c r="L1885" s="1">
        <v>276.26</v>
      </c>
      <c r="M1885" s="1">
        <f>All_Data[[#This Row],[EUR Sales Amount]]-All_Data[[#This Row],[EUR Cost Amount]]</f>
        <v>14.122150799999986</v>
      </c>
      <c r="N1885">
        <f>IF(All_Data[[#This Row],[Order Line Quantity]]&lt;0,1,0)</f>
        <v>0</v>
      </c>
      <c r="O1885" s="1" t="str">
        <f>All_Data[[#This Row],[Tier2 Description]]&amp;All_Data[[#This Row],[Order No]]</f>
        <v>HEADWEAR1108373</v>
      </c>
    </row>
    <row r="1886" spans="1:15" x14ac:dyDescent="0.35">
      <c r="A1886">
        <v>202001</v>
      </c>
      <c r="B1886" t="str">
        <f>LEFT(All_Data[[#This Row],[Invoice (Year+Month)]],4)</f>
        <v>2020</v>
      </c>
      <c r="C1886" t="str">
        <f>RIGHT(All_Data[[#This Row],[Invoice (Year+Month)]],2)</f>
        <v>01</v>
      </c>
      <c r="D1886" t="s">
        <v>63</v>
      </c>
      <c r="E1886">
        <v>3013471</v>
      </c>
      <c r="F1886" t="s">
        <v>17</v>
      </c>
      <c r="G1886" t="s">
        <v>13</v>
      </c>
      <c r="H1886" t="s">
        <v>14</v>
      </c>
      <c r="I1886">
        <v>1108032</v>
      </c>
      <c r="J1886">
        <v>8000</v>
      </c>
      <c r="K1886" s="1">
        <v>6458.3186169999999</v>
      </c>
      <c r="L1886" s="1">
        <v>3436.58</v>
      </c>
      <c r="M1886" s="1">
        <f>All_Data[[#This Row],[EUR Sales Amount]]-All_Data[[#This Row],[EUR Cost Amount]]</f>
        <v>3021.738617</v>
      </c>
      <c r="N1886">
        <f>IF(All_Data[[#This Row],[Order Line Quantity]]&lt;0,1,0)</f>
        <v>0</v>
      </c>
      <c r="O1886" s="1" t="str">
        <f>All_Data[[#This Row],[Tier2 Description]]&amp;All_Data[[#This Row],[Order No]]</f>
        <v>DESKTOP1108032</v>
      </c>
    </row>
    <row r="1887" spans="1:15" x14ac:dyDescent="0.35">
      <c r="A1887">
        <v>202001</v>
      </c>
      <c r="B1887" t="str">
        <f>LEFT(All_Data[[#This Row],[Invoice (Year+Month)]],4)</f>
        <v>2020</v>
      </c>
      <c r="C1887" t="str">
        <f>RIGHT(All_Data[[#This Row],[Invoice (Year+Month)]],2)</f>
        <v>01</v>
      </c>
      <c r="D1887" t="s">
        <v>63</v>
      </c>
      <c r="E1887">
        <v>3013471</v>
      </c>
      <c r="F1887" t="s">
        <v>17</v>
      </c>
      <c r="G1887" t="s">
        <v>22</v>
      </c>
      <c r="H1887" t="s">
        <v>35</v>
      </c>
      <c r="I1887">
        <v>1108032</v>
      </c>
      <c r="J1887">
        <v>8002</v>
      </c>
      <c r="K1887" s="1">
        <v>4020.3033390000001</v>
      </c>
      <c r="L1887" s="1">
        <v>314.8630326</v>
      </c>
      <c r="M1887" s="1">
        <f>All_Data[[#This Row],[EUR Sales Amount]]-All_Data[[#This Row],[EUR Cost Amount]]</f>
        <v>3705.4403063999998</v>
      </c>
      <c r="N1887">
        <f>IF(All_Data[[#This Row],[Order Line Quantity]]&lt;0,1,0)</f>
        <v>0</v>
      </c>
      <c r="O1887" s="1" t="str">
        <f>All_Data[[#This Row],[Tier2 Description]]&amp;All_Data[[#This Row],[Order No]]</f>
        <v>DECORATION CHARGES1108032</v>
      </c>
    </row>
    <row r="1888" spans="1:15" x14ac:dyDescent="0.35">
      <c r="A1888">
        <v>202001</v>
      </c>
      <c r="B1888" t="str">
        <f>LEFT(All_Data[[#This Row],[Invoice (Year+Month)]],4)</f>
        <v>2020</v>
      </c>
      <c r="C1888" t="str">
        <f>RIGHT(All_Data[[#This Row],[Invoice (Year+Month)]],2)</f>
        <v>01</v>
      </c>
      <c r="D1888" t="s">
        <v>63</v>
      </c>
      <c r="E1888">
        <v>3013471</v>
      </c>
      <c r="F1888" t="s">
        <v>17</v>
      </c>
      <c r="G1888" t="s">
        <v>22</v>
      </c>
      <c r="H1888" t="s">
        <v>35</v>
      </c>
      <c r="I1888">
        <v>1108371</v>
      </c>
      <c r="J1888">
        <v>488</v>
      </c>
      <c r="K1888" s="1">
        <v>694.26925129999995</v>
      </c>
      <c r="L1888" s="1">
        <v>91.2</v>
      </c>
      <c r="M1888" s="1">
        <f>All_Data[[#This Row],[EUR Sales Amount]]-All_Data[[#This Row],[EUR Cost Amount]]</f>
        <v>603.06925129999991</v>
      </c>
      <c r="N1888">
        <f>IF(All_Data[[#This Row],[Order Line Quantity]]&lt;0,1,0)</f>
        <v>0</v>
      </c>
      <c r="O1888" s="1" t="str">
        <f>All_Data[[#This Row],[Tier2 Description]]&amp;All_Data[[#This Row],[Order No]]</f>
        <v>DECORATION CHARGES1108371</v>
      </c>
    </row>
    <row r="1889" spans="1:15" x14ac:dyDescent="0.35">
      <c r="A1889">
        <v>202001</v>
      </c>
      <c r="B1889" t="str">
        <f>LEFT(All_Data[[#This Row],[Invoice (Year+Month)]],4)</f>
        <v>2020</v>
      </c>
      <c r="C1889" t="str">
        <f>RIGHT(All_Data[[#This Row],[Invoice (Year+Month)]],2)</f>
        <v>01</v>
      </c>
      <c r="D1889" t="s">
        <v>63</v>
      </c>
      <c r="E1889">
        <v>3013471</v>
      </c>
      <c r="F1889" t="s">
        <v>17</v>
      </c>
      <c r="G1889" t="s">
        <v>22</v>
      </c>
      <c r="H1889" t="s">
        <v>35</v>
      </c>
      <c r="I1889">
        <v>1108373</v>
      </c>
      <c r="J1889">
        <v>246</v>
      </c>
      <c r="K1889" s="1">
        <v>475.17079230000002</v>
      </c>
      <c r="L1889" s="1">
        <v>70.92</v>
      </c>
      <c r="M1889" s="1">
        <f>All_Data[[#This Row],[EUR Sales Amount]]-All_Data[[#This Row],[EUR Cost Amount]]</f>
        <v>404.2507923</v>
      </c>
      <c r="N1889">
        <f>IF(All_Data[[#This Row],[Order Line Quantity]]&lt;0,1,0)</f>
        <v>0</v>
      </c>
      <c r="O1889" s="1" t="str">
        <f>All_Data[[#This Row],[Tier2 Description]]&amp;All_Data[[#This Row],[Order No]]</f>
        <v>DECORATION CHARGES1108373</v>
      </c>
    </row>
    <row r="1890" spans="1:15" x14ac:dyDescent="0.35">
      <c r="A1890">
        <v>202001</v>
      </c>
      <c r="B1890" t="str">
        <f>LEFT(All_Data[[#This Row],[Invoice (Year+Month)]],4)</f>
        <v>2020</v>
      </c>
      <c r="C1890" t="str">
        <f>RIGHT(All_Data[[#This Row],[Invoice (Year+Month)]],2)</f>
        <v>01</v>
      </c>
      <c r="D1890" t="s">
        <v>63</v>
      </c>
      <c r="E1890">
        <v>3013471</v>
      </c>
      <c r="F1890" t="s">
        <v>17</v>
      </c>
      <c r="G1890" t="s">
        <v>22</v>
      </c>
      <c r="H1890" t="s">
        <v>35</v>
      </c>
      <c r="I1890">
        <v>1108919</v>
      </c>
      <c r="J1890">
        <v>502</v>
      </c>
      <c r="K1890" s="1">
        <v>484.37389630000001</v>
      </c>
      <c r="L1890" s="1">
        <v>26.18</v>
      </c>
      <c r="M1890" s="1">
        <f>All_Data[[#This Row],[EUR Sales Amount]]-All_Data[[#This Row],[EUR Cost Amount]]</f>
        <v>458.19389630000001</v>
      </c>
      <c r="N1890">
        <f>IF(All_Data[[#This Row],[Order Line Quantity]]&lt;0,1,0)</f>
        <v>0</v>
      </c>
      <c r="O1890" s="1" t="str">
        <f>All_Data[[#This Row],[Tier2 Description]]&amp;All_Data[[#This Row],[Order No]]</f>
        <v>DECORATION CHARGES1108919</v>
      </c>
    </row>
    <row r="1891" spans="1:15" x14ac:dyDescent="0.35">
      <c r="A1891">
        <v>202001</v>
      </c>
      <c r="B1891" t="str">
        <f>LEFT(All_Data[[#This Row],[Invoice (Year+Month)]],4)</f>
        <v>2020</v>
      </c>
      <c r="C1891" t="str">
        <f>RIGHT(All_Data[[#This Row],[Invoice (Year+Month)]],2)</f>
        <v>01</v>
      </c>
      <c r="D1891" t="s">
        <v>63</v>
      </c>
      <c r="E1891">
        <v>3013475</v>
      </c>
      <c r="F1891" t="s">
        <v>17</v>
      </c>
      <c r="G1891" t="s">
        <v>32</v>
      </c>
      <c r="H1891" t="s">
        <v>51</v>
      </c>
      <c r="I1891">
        <v>1108932</v>
      </c>
      <c r="J1891">
        <v>200</v>
      </c>
      <c r="K1891" s="1">
        <v>418.37795290000003</v>
      </c>
      <c r="L1891" s="1">
        <v>95.14</v>
      </c>
      <c r="M1891" s="1">
        <f>All_Data[[#This Row],[EUR Sales Amount]]-All_Data[[#This Row],[EUR Cost Amount]]</f>
        <v>323.23795290000004</v>
      </c>
      <c r="N1891">
        <f>IF(All_Data[[#This Row],[Order Line Quantity]]&lt;0,1,0)</f>
        <v>0</v>
      </c>
      <c r="O1891" s="1" t="str">
        <f>All_Data[[#This Row],[Tier2 Description]]&amp;All_Data[[#This Row],[Order No]]</f>
        <v>MUGS &amp; TUMBLERS1108932</v>
      </c>
    </row>
    <row r="1892" spans="1:15" x14ac:dyDescent="0.35">
      <c r="A1892">
        <v>202001</v>
      </c>
      <c r="B1892" t="str">
        <f>LEFT(All_Data[[#This Row],[Invoice (Year+Month)]],4)</f>
        <v>2020</v>
      </c>
      <c r="C1892" t="str">
        <f>RIGHT(All_Data[[#This Row],[Invoice (Year+Month)]],2)</f>
        <v>01</v>
      </c>
      <c r="D1892" t="s">
        <v>63</v>
      </c>
      <c r="E1892">
        <v>3013475</v>
      </c>
      <c r="F1892" t="s">
        <v>17</v>
      </c>
      <c r="G1892" t="s">
        <v>22</v>
      </c>
      <c r="H1892" t="s">
        <v>35</v>
      </c>
      <c r="I1892">
        <v>1108932</v>
      </c>
      <c r="J1892">
        <v>202</v>
      </c>
      <c r="K1892" s="1">
        <v>255.10358539999999</v>
      </c>
      <c r="L1892" s="1">
        <v>23.18</v>
      </c>
      <c r="M1892" s="1">
        <f>All_Data[[#This Row],[EUR Sales Amount]]-All_Data[[#This Row],[EUR Cost Amount]]</f>
        <v>231.92358539999998</v>
      </c>
      <c r="N1892">
        <f>IF(All_Data[[#This Row],[Order Line Quantity]]&lt;0,1,0)</f>
        <v>0</v>
      </c>
      <c r="O1892" s="1" t="str">
        <f>All_Data[[#This Row],[Tier2 Description]]&amp;All_Data[[#This Row],[Order No]]</f>
        <v>DECORATION CHARGES1108932</v>
      </c>
    </row>
    <row r="1893" spans="1:15" x14ac:dyDescent="0.35">
      <c r="A1893">
        <v>202001</v>
      </c>
      <c r="B1893" t="str">
        <f>LEFT(All_Data[[#This Row],[Invoice (Year+Month)]],4)</f>
        <v>2020</v>
      </c>
      <c r="C1893" t="str">
        <f>RIGHT(All_Data[[#This Row],[Invoice (Year+Month)]],2)</f>
        <v>01</v>
      </c>
      <c r="D1893" t="s">
        <v>63</v>
      </c>
      <c r="E1893">
        <v>3013475</v>
      </c>
      <c r="F1893" t="s">
        <v>17</v>
      </c>
      <c r="G1893" t="s">
        <v>22</v>
      </c>
      <c r="H1893" t="s">
        <v>35</v>
      </c>
      <c r="I1893">
        <v>1108934</v>
      </c>
      <c r="J1893">
        <v>406</v>
      </c>
      <c r="K1893" s="1">
        <v>412.12145679999998</v>
      </c>
      <c r="L1893" s="1">
        <v>57.64</v>
      </c>
      <c r="M1893" s="1">
        <f>All_Data[[#This Row],[EUR Sales Amount]]-All_Data[[#This Row],[EUR Cost Amount]]</f>
        <v>354.48145679999999</v>
      </c>
      <c r="N1893">
        <f>IF(All_Data[[#This Row],[Order Line Quantity]]&lt;0,1,0)</f>
        <v>0</v>
      </c>
      <c r="O1893" s="1" t="str">
        <f>All_Data[[#This Row],[Tier2 Description]]&amp;All_Data[[#This Row],[Order No]]</f>
        <v>DECORATION CHARGES1108934</v>
      </c>
    </row>
    <row r="1894" spans="1:15" x14ac:dyDescent="0.35">
      <c r="A1894">
        <v>202001</v>
      </c>
      <c r="B1894" t="str">
        <f>LEFT(All_Data[[#This Row],[Invoice (Year+Month)]],4)</f>
        <v>2020</v>
      </c>
      <c r="C1894" t="str">
        <f>RIGHT(All_Data[[#This Row],[Invoice (Year+Month)]],2)</f>
        <v>01</v>
      </c>
      <c r="D1894" t="s">
        <v>63</v>
      </c>
      <c r="E1894">
        <v>3013475</v>
      </c>
      <c r="F1894" t="s">
        <v>17</v>
      </c>
      <c r="G1894" t="s">
        <v>29</v>
      </c>
      <c r="H1894" t="s">
        <v>31</v>
      </c>
      <c r="I1894">
        <v>1108934</v>
      </c>
      <c r="J1894">
        <v>400</v>
      </c>
      <c r="K1894" s="1">
        <v>403.24126869999998</v>
      </c>
      <c r="L1894" s="1">
        <v>771.2</v>
      </c>
      <c r="M1894" s="1">
        <f>All_Data[[#This Row],[EUR Sales Amount]]-All_Data[[#This Row],[EUR Cost Amount]]</f>
        <v>-367.95873130000007</v>
      </c>
      <c r="N1894">
        <f>IF(All_Data[[#This Row],[Order Line Quantity]]&lt;0,1,0)</f>
        <v>0</v>
      </c>
      <c r="O1894" s="1" t="str">
        <f>All_Data[[#This Row],[Tier2 Description]]&amp;All_Data[[#This Row],[Order No]]</f>
        <v>POWER1108934</v>
      </c>
    </row>
    <row r="1895" spans="1:15" x14ac:dyDescent="0.35">
      <c r="A1895">
        <v>202001</v>
      </c>
      <c r="B1895" t="str">
        <f>LEFT(All_Data[[#This Row],[Invoice (Year+Month)]],4)</f>
        <v>2020</v>
      </c>
      <c r="C1895" t="str">
        <f>RIGHT(All_Data[[#This Row],[Invoice (Year+Month)]],2)</f>
        <v>01</v>
      </c>
      <c r="D1895" t="s">
        <v>63</v>
      </c>
      <c r="E1895">
        <v>3013478</v>
      </c>
      <c r="F1895" t="s">
        <v>17</v>
      </c>
      <c r="G1895" t="s">
        <v>13</v>
      </c>
      <c r="H1895" t="s">
        <v>34</v>
      </c>
      <c r="I1895">
        <v>1108812</v>
      </c>
      <c r="J1895">
        <v>100</v>
      </c>
      <c r="K1895" s="1">
        <v>131.1845969</v>
      </c>
      <c r="L1895" s="1">
        <v>54.8</v>
      </c>
      <c r="M1895" s="1">
        <f>All_Data[[#This Row],[EUR Sales Amount]]-All_Data[[#This Row],[EUR Cost Amount]]</f>
        <v>76.384596900000005</v>
      </c>
      <c r="N1895">
        <f>IF(All_Data[[#This Row],[Order Line Quantity]]&lt;0,1,0)</f>
        <v>0</v>
      </c>
      <c r="O1895" s="1" t="str">
        <f>All_Data[[#This Row],[Tier2 Description]]&amp;All_Data[[#This Row],[Order No]]</f>
        <v>STATIONERY1108812</v>
      </c>
    </row>
    <row r="1896" spans="1:15" x14ac:dyDescent="0.35">
      <c r="A1896">
        <v>202001</v>
      </c>
      <c r="B1896" t="str">
        <f>LEFT(All_Data[[#This Row],[Invoice (Year+Month)]],4)</f>
        <v>2020</v>
      </c>
      <c r="C1896" t="str">
        <f>RIGHT(All_Data[[#This Row],[Invoice (Year+Month)]],2)</f>
        <v>01</v>
      </c>
      <c r="D1896" t="s">
        <v>63</v>
      </c>
      <c r="E1896">
        <v>3013478</v>
      </c>
      <c r="F1896" t="s">
        <v>17</v>
      </c>
      <c r="G1896" t="s">
        <v>22</v>
      </c>
      <c r="H1896" t="s">
        <v>35</v>
      </c>
      <c r="I1896">
        <v>1108812</v>
      </c>
      <c r="J1896">
        <v>104</v>
      </c>
      <c r="K1896" s="1">
        <v>196.67598409999999</v>
      </c>
      <c r="L1896" s="1">
        <v>36.76</v>
      </c>
      <c r="M1896" s="1">
        <f>All_Data[[#This Row],[EUR Sales Amount]]-All_Data[[#This Row],[EUR Cost Amount]]</f>
        <v>159.9159841</v>
      </c>
      <c r="N1896">
        <f>IF(All_Data[[#This Row],[Order Line Quantity]]&lt;0,1,0)</f>
        <v>0</v>
      </c>
      <c r="O1896" s="1" t="str">
        <f>All_Data[[#This Row],[Tier2 Description]]&amp;All_Data[[#This Row],[Order No]]</f>
        <v>DECORATION CHARGES1108812</v>
      </c>
    </row>
    <row r="1897" spans="1:15" x14ac:dyDescent="0.35">
      <c r="A1897">
        <v>202001</v>
      </c>
      <c r="B1897" t="str">
        <f>LEFT(All_Data[[#This Row],[Invoice (Year+Month)]],4)</f>
        <v>2020</v>
      </c>
      <c r="C1897" t="str">
        <f>RIGHT(All_Data[[#This Row],[Invoice (Year+Month)]],2)</f>
        <v>01</v>
      </c>
      <c r="D1897" t="s">
        <v>63</v>
      </c>
      <c r="E1897">
        <v>3013484</v>
      </c>
      <c r="F1897" t="s">
        <v>17</v>
      </c>
      <c r="G1897" t="s">
        <v>13</v>
      </c>
      <c r="H1897" t="s">
        <v>37</v>
      </c>
      <c r="I1897">
        <v>1108031</v>
      </c>
      <c r="J1897">
        <v>300</v>
      </c>
      <c r="K1897" s="1">
        <v>261.56190400000003</v>
      </c>
      <c r="L1897" s="1">
        <v>105.2</v>
      </c>
      <c r="M1897" s="1">
        <f>All_Data[[#This Row],[EUR Sales Amount]]-All_Data[[#This Row],[EUR Cost Amount]]</f>
        <v>156.36190400000004</v>
      </c>
      <c r="N1897">
        <f>IF(All_Data[[#This Row],[Order Line Quantity]]&lt;0,1,0)</f>
        <v>0</v>
      </c>
      <c r="O1897" s="1" t="str">
        <f>All_Data[[#This Row],[Tier2 Description]]&amp;All_Data[[#This Row],[Order No]]</f>
        <v>GENERAL1108031</v>
      </c>
    </row>
    <row r="1898" spans="1:15" x14ac:dyDescent="0.35">
      <c r="A1898">
        <v>202001</v>
      </c>
      <c r="B1898" t="str">
        <f>LEFT(All_Data[[#This Row],[Invoice (Year+Month)]],4)</f>
        <v>2020</v>
      </c>
      <c r="C1898" t="str">
        <f>RIGHT(All_Data[[#This Row],[Invoice (Year+Month)]],2)</f>
        <v>01</v>
      </c>
      <c r="D1898" t="s">
        <v>63</v>
      </c>
      <c r="E1898">
        <v>3013484</v>
      </c>
      <c r="F1898" t="s">
        <v>17</v>
      </c>
      <c r="G1898" t="s">
        <v>22</v>
      </c>
      <c r="H1898" t="s">
        <v>35</v>
      </c>
      <c r="I1898">
        <v>1108031</v>
      </c>
      <c r="J1898">
        <v>302</v>
      </c>
      <c r="K1898" s="1">
        <v>130.8818632</v>
      </c>
      <c r="L1898" s="1">
        <v>20.88</v>
      </c>
      <c r="M1898" s="1">
        <f>All_Data[[#This Row],[EUR Sales Amount]]-All_Data[[#This Row],[EUR Cost Amount]]</f>
        <v>110.0018632</v>
      </c>
      <c r="N1898">
        <f>IF(All_Data[[#This Row],[Order Line Quantity]]&lt;0,1,0)</f>
        <v>0</v>
      </c>
      <c r="O1898" s="1" t="str">
        <f>All_Data[[#This Row],[Tier2 Description]]&amp;All_Data[[#This Row],[Order No]]</f>
        <v>DECORATION CHARGES1108031</v>
      </c>
    </row>
    <row r="1899" spans="1:15" x14ac:dyDescent="0.35">
      <c r="A1899">
        <v>202001</v>
      </c>
      <c r="B1899" t="str">
        <f>LEFT(All_Data[[#This Row],[Invoice (Year+Month)]],4)</f>
        <v>2020</v>
      </c>
      <c r="C1899" t="str">
        <f>RIGHT(All_Data[[#This Row],[Invoice (Year+Month)]],2)</f>
        <v>01</v>
      </c>
      <c r="D1899" t="s">
        <v>63</v>
      </c>
      <c r="E1899">
        <v>3013485</v>
      </c>
      <c r="F1899" t="s">
        <v>17</v>
      </c>
      <c r="G1899" t="s">
        <v>13</v>
      </c>
      <c r="H1899" t="s">
        <v>37</v>
      </c>
      <c r="I1899">
        <v>1108188</v>
      </c>
      <c r="J1899">
        <v>3000</v>
      </c>
      <c r="K1899" s="1">
        <v>514.64726480000002</v>
      </c>
      <c r="L1899" s="1">
        <v>357.24</v>
      </c>
      <c r="M1899" s="1">
        <f>All_Data[[#This Row],[EUR Sales Amount]]-All_Data[[#This Row],[EUR Cost Amount]]</f>
        <v>157.40726480000001</v>
      </c>
      <c r="N1899">
        <f>IF(All_Data[[#This Row],[Order Line Quantity]]&lt;0,1,0)</f>
        <v>0</v>
      </c>
      <c r="O1899" s="1" t="str">
        <f>All_Data[[#This Row],[Tier2 Description]]&amp;All_Data[[#This Row],[Order No]]</f>
        <v>GENERAL1108188</v>
      </c>
    </row>
    <row r="1900" spans="1:15" x14ac:dyDescent="0.35">
      <c r="A1900">
        <v>202001</v>
      </c>
      <c r="B1900" t="str">
        <f>LEFT(All_Data[[#This Row],[Invoice (Year+Month)]],4)</f>
        <v>2020</v>
      </c>
      <c r="C1900" t="str">
        <f>RIGHT(All_Data[[#This Row],[Invoice (Year+Month)]],2)</f>
        <v>01</v>
      </c>
      <c r="D1900" t="s">
        <v>63</v>
      </c>
      <c r="E1900">
        <v>3013486</v>
      </c>
      <c r="F1900" t="s">
        <v>17</v>
      </c>
      <c r="G1900" t="s">
        <v>13</v>
      </c>
      <c r="H1900" t="s">
        <v>34</v>
      </c>
      <c r="I1900">
        <v>1108567</v>
      </c>
      <c r="J1900">
        <v>100</v>
      </c>
      <c r="K1900" s="1">
        <v>131.1845969</v>
      </c>
      <c r="L1900" s="1">
        <v>54.4</v>
      </c>
      <c r="M1900" s="1">
        <f>All_Data[[#This Row],[EUR Sales Amount]]-All_Data[[#This Row],[EUR Cost Amount]]</f>
        <v>76.784596899999997</v>
      </c>
      <c r="N1900">
        <f>IF(All_Data[[#This Row],[Order Line Quantity]]&lt;0,1,0)</f>
        <v>0</v>
      </c>
      <c r="O1900" s="1" t="str">
        <f>All_Data[[#This Row],[Tier2 Description]]&amp;All_Data[[#This Row],[Order No]]</f>
        <v>STATIONERY1108567</v>
      </c>
    </row>
    <row r="1901" spans="1:15" x14ac:dyDescent="0.35">
      <c r="A1901">
        <v>202001</v>
      </c>
      <c r="B1901" t="str">
        <f>LEFT(All_Data[[#This Row],[Invoice (Year+Month)]],4)</f>
        <v>2020</v>
      </c>
      <c r="C1901" t="str">
        <f>RIGHT(All_Data[[#This Row],[Invoice (Year+Month)]],2)</f>
        <v>01</v>
      </c>
      <c r="D1901" t="s">
        <v>63</v>
      </c>
      <c r="E1901">
        <v>3013486</v>
      </c>
      <c r="F1901" t="s">
        <v>17</v>
      </c>
      <c r="G1901" t="s">
        <v>13</v>
      </c>
      <c r="H1901" t="s">
        <v>34</v>
      </c>
      <c r="I1901">
        <v>1108949</v>
      </c>
      <c r="J1901">
        <v>800</v>
      </c>
      <c r="K1901" s="1">
        <v>1049.4767750000001</v>
      </c>
      <c r="L1901" s="1">
        <v>442.28</v>
      </c>
      <c r="M1901" s="1">
        <f>All_Data[[#This Row],[EUR Sales Amount]]-All_Data[[#This Row],[EUR Cost Amount]]</f>
        <v>607.19677500000012</v>
      </c>
      <c r="N1901">
        <f>IF(All_Data[[#This Row],[Order Line Quantity]]&lt;0,1,0)</f>
        <v>0</v>
      </c>
      <c r="O1901" s="1" t="str">
        <f>All_Data[[#This Row],[Tier2 Description]]&amp;All_Data[[#This Row],[Order No]]</f>
        <v>STATIONERY1108949</v>
      </c>
    </row>
    <row r="1902" spans="1:15" x14ac:dyDescent="0.35">
      <c r="A1902">
        <v>202001</v>
      </c>
      <c r="B1902" t="str">
        <f>LEFT(All_Data[[#This Row],[Invoice (Year+Month)]],4)</f>
        <v>2020</v>
      </c>
      <c r="C1902" t="str">
        <f>RIGHT(All_Data[[#This Row],[Invoice (Year+Month)]],2)</f>
        <v>01</v>
      </c>
      <c r="D1902" t="s">
        <v>63</v>
      </c>
      <c r="E1902">
        <v>3013486</v>
      </c>
      <c r="F1902" t="s">
        <v>17</v>
      </c>
      <c r="G1902" t="s">
        <v>22</v>
      </c>
      <c r="H1902" t="s">
        <v>35</v>
      </c>
      <c r="I1902">
        <v>1108567</v>
      </c>
      <c r="J1902">
        <v>102</v>
      </c>
      <c r="K1902" s="1">
        <v>62.968606520000002</v>
      </c>
      <c r="L1902" s="1">
        <v>3.02</v>
      </c>
      <c r="M1902" s="1">
        <f>All_Data[[#This Row],[EUR Sales Amount]]-All_Data[[#This Row],[EUR Cost Amount]]</f>
        <v>59.948606519999998</v>
      </c>
      <c r="N1902">
        <f>IF(All_Data[[#This Row],[Order Line Quantity]]&lt;0,1,0)</f>
        <v>0</v>
      </c>
      <c r="O1902" s="1" t="str">
        <f>All_Data[[#This Row],[Tier2 Description]]&amp;All_Data[[#This Row],[Order No]]</f>
        <v>DECORATION CHARGES1108567</v>
      </c>
    </row>
    <row r="1903" spans="1:15" x14ac:dyDescent="0.35">
      <c r="A1903">
        <v>202001</v>
      </c>
      <c r="B1903" t="str">
        <f>LEFT(All_Data[[#This Row],[Invoice (Year+Month)]],4)</f>
        <v>2020</v>
      </c>
      <c r="C1903" t="str">
        <f>RIGHT(All_Data[[#This Row],[Invoice (Year+Month)]],2)</f>
        <v>01</v>
      </c>
      <c r="D1903" t="s">
        <v>63</v>
      </c>
      <c r="E1903">
        <v>3013486</v>
      </c>
      <c r="F1903" t="s">
        <v>17</v>
      </c>
      <c r="G1903" t="s">
        <v>22</v>
      </c>
      <c r="H1903" t="s">
        <v>35</v>
      </c>
      <c r="I1903">
        <v>1108949</v>
      </c>
      <c r="J1903">
        <v>802</v>
      </c>
      <c r="K1903" s="1">
        <v>503.74885210000002</v>
      </c>
      <c r="L1903" s="1">
        <v>24.02</v>
      </c>
      <c r="M1903" s="1">
        <f>All_Data[[#This Row],[EUR Sales Amount]]-All_Data[[#This Row],[EUR Cost Amount]]</f>
        <v>479.72885210000004</v>
      </c>
      <c r="N1903">
        <f>IF(All_Data[[#This Row],[Order Line Quantity]]&lt;0,1,0)</f>
        <v>0</v>
      </c>
      <c r="O1903" s="1" t="str">
        <f>All_Data[[#This Row],[Tier2 Description]]&amp;All_Data[[#This Row],[Order No]]</f>
        <v>DECORATION CHARGES1108949</v>
      </c>
    </row>
    <row r="1904" spans="1:15" x14ac:dyDescent="0.35">
      <c r="A1904">
        <v>202001</v>
      </c>
      <c r="B1904" t="str">
        <f>LEFT(All_Data[[#This Row],[Invoice (Year+Month)]],4)</f>
        <v>2020</v>
      </c>
      <c r="C1904" t="str">
        <f>RIGHT(All_Data[[#This Row],[Invoice (Year+Month)]],2)</f>
        <v>01</v>
      </c>
      <c r="D1904" t="s">
        <v>63</v>
      </c>
      <c r="E1904">
        <v>3013493</v>
      </c>
      <c r="F1904" t="s">
        <v>17</v>
      </c>
      <c r="G1904" t="s">
        <v>26</v>
      </c>
      <c r="H1904" t="s">
        <v>43</v>
      </c>
      <c r="I1904">
        <v>1108293</v>
      </c>
      <c r="J1904">
        <v>2000</v>
      </c>
      <c r="K1904" s="1">
        <v>1588.3427349999999</v>
      </c>
      <c r="L1904" s="1">
        <v>1301.76</v>
      </c>
      <c r="M1904" s="1">
        <f>All_Data[[#This Row],[EUR Sales Amount]]-All_Data[[#This Row],[EUR Cost Amount]]</f>
        <v>286.58273499999996</v>
      </c>
      <c r="N1904">
        <f>IF(All_Data[[#This Row],[Order Line Quantity]]&lt;0,1,0)</f>
        <v>0</v>
      </c>
      <c r="O1904" s="1" t="str">
        <f>All_Data[[#This Row],[Tier2 Description]]&amp;All_Data[[#This Row],[Order No]]</f>
        <v>SAFETY AUTO &amp; TOOLS1108293</v>
      </c>
    </row>
    <row r="1905" spans="1:15" x14ac:dyDescent="0.35">
      <c r="A1905">
        <v>202001</v>
      </c>
      <c r="B1905" t="str">
        <f>LEFT(All_Data[[#This Row],[Invoice (Year+Month)]],4)</f>
        <v>2020</v>
      </c>
      <c r="C1905" t="str">
        <f>RIGHT(All_Data[[#This Row],[Invoice (Year+Month)]],2)</f>
        <v>01</v>
      </c>
      <c r="D1905" t="s">
        <v>63</v>
      </c>
      <c r="E1905">
        <v>3013496</v>
      </c>
      <c r="F1905" t="s">
        <v>17</v>
      </c>
      <c r="G1905" t="s">
        <v>11</v>
      </c>
      <c r="H1905" t="s">
        <v>40</v>
      </c>
      <c r="I1905">
        <v>1108547</v>
      </c>
      <c r="J1905">
        <v>260</v>
      </c>
      <c r="K1905" s="1">
        <v>174.47551390000001</v>
      </c>
      <c r="L1905" s="1">
        <v>86.84</v>
      </c>
      <c r="M1905" s="1">
        <f>All_Data[[#This Row],[EUR Sales Amount]]-All_Data[[#This Row],[EUR Cost Amount]]</f>
        <v>87.635513900000007</v>
      </c>
      <c r="N1905">
        <f>IF(All_Data[[#This Row],[Order Line Quantity]]&lt;0,1,0)</f>
        <v>0</v>
      </c>
      <c r="O1905" s="1" t="str">
        <f>All_Data[[#This Row],[Tier2 Description]]&amp;All_Data[[#This Row],[Order No]]</f>
        <v>TOTES1108547</v>
      </c>
    </row>
    <row r="1906" spans="1:15" x14ac:dyDescent="0.35">
      <c r="A1906">
        <v>202001</v>
      </c>
      <c r="B1906" t="str">
        <f>LEFT(All_Data[[#This Row],[Invoice (Year+Month)]],4)</f>
        <v>2020</v>
      </c>
      <c r="C1906" t="str">
        <f>RIGHT(All_Data[[#This Row],[Invoice (Year+Month)]],2)</f>
        <v>01</v>
      </c>
      <c r="D1906" t="s">
        <v>63</v>
      </c>
      <c r="E1906">
        <v>3013496</v>
      </c>
      <c r="F1906" t="s">
        <v>17</v>
      </c>
      <c r="G1906" t="s">
        <v>32</v>
      </c>
      <c r="H1906" t="s">
        <v>51</v>
      </c>
      <c r="I1906">
        <v>1108910</v>
      </c>
      <c r="J1906">
        <v>300</v>
      </c>
      <c r="K1906" s="1">
        <v>835.54498000000001</v>
      </c>
      <c r="L1906" s="1">
        <v>280.42</v>
      </c>
      <c r="M1906" s="1">
        <f>All_Data[[#This Row],[EUR Sales Amount]]-All_Data[[#This Row],[EUR Cost Amount]]</f>
        <v>555.12498000000005</v>
      </c>
      <c r="N1906">
        <f>IF(All_Data[[#This Row],[Order Line Quantity]]&lt;0,1,0)</f>
        <v>0</v>
      </c>
      <c r="O1906" s="1" t="str">
        <f>All_Data[[#This Row],[Tier2 Description]]&amp;All_Data[[#This Row],[Order No]]</f>
        <v>MUGS &amp; TUMBLERS1108910</v>
      </c>
    </row>
    <row r="1907" spans="1:15" x14ac:dyDescent="0.35">
      <c r="A1907">
        <v>202001</v>
      </c>
      <c r="B1907" t="str">
        <f>LEFT(All_Data[[#This Row],[Invoice (Year+Month)]],4)</f>
        <v>2020</v>
      </c>
      <c r="C1907" t="str">
        <f>RIGHT(All_Data[[#This Row],[Invoice (Year+Month)]],2)</f>
        <v>01</v>
      </c>
      <c r="D1907" t="s">
        <v>63</v>
      </c>
      <c r="E1907">
        <v>3013496</v>
      </c>
      <c r="F1907" t="s">
        <v>17</v>
      </c>
      <c r="G1907" t="s">
        <v>22</v>
      </c>
      <c r="H1907" t="s">
        <v>35</v>
      </c>
      <c r="I1907">
        <v>1108910</v>
      </c>
      <c r="J1907">
        <v>302</v>
      </c>
      <c r="K1907" s="1">
        <v>213.83090000000001</v>
      </c>
      <c r="L1907" s="1">
        <v>24.18</v>
      </c>
      <c r="M1907" s="1">
        <f>All_Data[[#This Row],[EUR Sales Amount]]-All_Data[[#This Row],[EUR Cost Amount]]</f>
        <v>189.65090000000001</v>
      </c>
      <c r="N1907">
        <f>IF(All_Data[[#This Row],[Order Line Quantity]]&lt;0,1,0)</f>
        <v>0</v>
      </c>
      <c r="O1907" s="1" t="str">
        <f>All_Data[[#This Row],[Tier2 Description]]&amp;All_Data[[#This Row],[Order No]]</f>
        <v>DECORATION CHARGES1108910</v>
      </c>
    </row>
    <row r="1908" spans="1:15" x14ac:dyDescent="0.35">
      <c r="A1908">
        <v>202001</v>
      </c>
      <c r="B1908" t="str">
        <f>LEFT(All_Data[[#This Row],[Invoice (Year+Month)]],4)</f>
        <v>2020</v>
      </c>
      <c r="C1908" t="str">
        <f>RIGHT(All_Data[[#This Row],[Invoice (Year+Month)]],2)</f>
        <v>01</v>
      </c>
      <c r="D1908" t="s">
        <v>63</v>
      </c>
      <c r="E1908">
        <v>3013497</v>
      </c>
      <c r="F1908" t="s">
        <v>10</v>
      </c>
      <c r="G1908" t="s">
        <v>32</v>
      </c>
      <c r="H1908" t="s">
        <v>33</v>
      </c>
      <c r="I1908">
        <v>1108524</v>
      </c>
      <c r="J1908">
        <v>2</v>
      </c>
      <c r="K1908" s="1">
        <v>9.3726348930000007</v>
      </c>
      <c r="L1908" s="1">
        <v>3.48</v>
      </c>
      <c r="M1908" s="1">
        <f>All_Data[[#This Row],[EUR Sales Amount]]-All_Data[[#This Row],[EUR Cost Amount]]</f>
        <v>5.8926348930000003</v>
      </c>
      <c r="N1908">
        <f>IF(All_Data[[#This Row],[Order Line Quantity]]&lt;0,1,0)</f>
        <v>0</v>
      </c>
      <c r="O1908" s="1" t="str">
        <f>All_Data[[#This Row],[Tier2 Description]]&amp;All_Data[[#This Row],[Order No]]</f>
        <v>SPORT BOTTLES1108524</v>
      </c>
    </row>
    <row r="1909" spans="1:15" x14ac:dyDescent="0.35">
      <c r="A1909">
        <v>202001</v>
      </c>
      <c r="B1909" t="str">
        <f>LEFT(All_Data[[#This Row],[Invoice (Year+Month)]],4)</f>
        <v>2020</v>
      </c>
      <c r="C1909" t="str">
        <f>RIGHT(All_Data[[#This Row],[Invoice (Year+Month)]],2)</f>
        <v>01</v>
      </c>
      <c r="D1909" t="s">
        <v>63</v>
      </c>
      <c r="E1909">
        <v>3013498</v>
      </c>
      <c r="F1909" t="s">
        <v>17</v>
      </c>
      <c r="G1909" t="s">
        <v>22</v>
      </c>
      <c r="H1909" t="s">
        <v>45</v>
      </c>
      <c r="I1909">
        <v>1107587</v>
      </c>
      <c r="J1909">
        <v>2000</v>
      </c>
      <c r="K1909" s="1">
        <v>2032.35214</v>
      </c>
      <c r="L1909" s="1">
        <v>1695.3</v>
      </c>
      <c r="M1909" s="1">
        <f>All_Data[[#This Row],[EUR Sales Amount]]-All_Data[[#This Row],[EUR Cost Amount]]</f>
        <v>337.05214000000001</v>
      </c>
      <c r="N1909">
        <f>IF(All_Data[[#This Row],[Order Line Quantity]]&lt;0,1,0)</f>
        <v>0</v>
      </c>
      <c r="O1909" s="1" t="str">
        <f>All_Data[[#This Row],[Tier2 Description]]&amp;All_Data[[#This Row],[Order No]]</f>
        <v>NONWEARABLES OTHERS1107587</v>
      </c>
    </row>
    <row r="1910" spans="1:15" x14ac:dyDescent="0.35">
      <c r="A1910">
        <v>202001</v>
      </c>
      <c r="B1910" t="str">
        <f>LEFT(All_Data[[#This Row],[Invoice (Year+Month)]],4)</f>
        <v>2020</v>
      </c>
      <c r="C1910" t="str">
        <f>RIGHT(All_Data[[#This Row],[Invoice (Year+Month)]],2)</f>
        <v>01</v>
      </c>
      <c r="D1910" t="s">
        <v>63</v>
      </c>
      <c r="E1910">
        <v>3013499</v>
      </c>
      <c r="F1910" t="s">
        <v>17</v>
      </c>
      <c r="G1910" t="s">
        <v>13</v>
      </c>
      <c r="H1910" t="s">
        <v>37</v>
      </c>
      <c r="I1910">
        <v>1108275</v>
      </c>
      <c r="J1910">
        <v>200</v>
      </c>
      <c r="K1910" s="1">
        <v>111.00235120000001</v>
      </c>
      <c r="L1910" s="1">
        <v>78.28</v>
      </c>
      <c r="M1910" s="1">
        <f>All_Data[[#This Row],[EUR Sales Amount]]-All_Data[[#This Row],[EUR Cost Amount]]</f>
        <v>32.722351200000006</v>
      </c>
      <c r="N1910">
        <f>IF(All_Data[[#This Row],[Order Line Quantity]]&lt;0,1,0)</f>
        <v>0</v>
      </c>
      <c r="O1910" s="1" t="str">
        <f>All_Data[[#This Row],[Tier2 Description]]&amp;All_Data[[#This Row],[Order No]]</f>
        <v>GENERAL1108275</v>
      </c>
    </row>
    <row r="1911" spans="1:15" x14ac:dyDescent="0.35">
      <c r="A1911">
        <v>202001</v>
      </c>
      <c r="B1911" t="str">
        <f>LEFT(All_Data[[#This Row],[Invoice (Year+Month)]],4)</f>
        <v>2020</v>
      </c>
      <c r="C1911" t="str">
        <f>RIGHT(All_Data[[#This Row],[Invoice (Year+Month)]],2)</f>
        <v>01</v>
      </c>
      <c r="D1911" t="s">
        <v>63</v>
      </c>
      <c r="E1911">
        <v>3013499</v>
      </c>
      <c r="F1911" t="s">
        <v>17</v>
      </c>
      <c r="G1911" t="s">
        <v>13</v>
      </c>
      <c r="H1911" t="s">
        <v>37</v>
      </c>
      <c r="I1911">
        <v>1108285</v>
      </c>
      <c r="J1911">
        <v>500</v>
      </c>
      <c r="K1911" s="1">
        <v>256.31452009999998</v>
      </c>
      <c r="L1911" s="1">
        <v>85.14</v>
      </c>
      <c r="M1911" s="1">
        <f>All_Data[[#This Row],[EUR Sales Amount]]-All_Data[[#This Row],[EUR Cost Amount]]</f>
        <v>171.1745201</v>
      </c>
      <c r="N1911">
        <f>IF(All_Data[[#This Row],[Order Line Quantity]]&lt;0,1,0)</f>
        <v>0</v>
      </c>
      <c r="O1911" s="1" t="str">
        <f>All_Data[[#This Row],[Tier2 Description]]&amp;All_Data[[#This Row],[Order No]]</f>
        <v>GENERAL1108285</v>
      </c>
    </row>
    <row r="1912" spans="1:15" x14ac:dyDescent="0.35">
      <c r="A1912">
        <v>202001</v>
      </c>
      <c r="B1912" t="str">
        <f>LEFT(All_Data[[#This Row],[Invoice (Year+Month)]],4)</f>
        <v>2020</v>
      </c>
      <c r="C1912" t="str">
        <f>RIGHT(All_Data[[#This Row],[Invoice (Year+Month)]],2)</f>
        <v>01</v>
      </c>
      <c r="D1912" t="s">
        <v>63</v>
      </c>
      <c r="E1912">
        <v>3013499</v>
      </c>
      <c r="F1912" t="s">
        <v>17</v>
      </c>
      <c r="G1912" t="s">
        <v>13</v>
      </c>
      <c r="H1912" t="s">
        <v>37</v>
      </c>
      <c r="I1912">
        <v>1108618</v>
      </c>
      <c r="J1912">
        <v>500</v>
      </c>
      <c r="K1912" s="1">
        <v>75.683421289999998</v>
      </c>
      <c r="L1912" s="1">
        <v>29.76</v>
      </c>
      <c r="M1912" s="1">
        <f>All_Data[[#This Row],[EUR Sales Amount]]-All_Data[[#This Row],[EUR Cost Amount]]</f>
        <v>45.923421289999993</v>
      </c>
      <c r="N1912">
        <f>IF(All_Data[[#This Row],[Order Line Quantity]]&lt;0,1,0)</f>
        <v>0</v>
      </c>
      <c r="O1912" s="1" t="str">
        <f>All_Data[[#This Row],[Tier2 Description]]&amp;All_Data[[#This Row],[Order No]]</f>
        <v>GENERAL1108618</v>
      </c>
    </row>
    <row r="1913" spans="1:15" x14ac:dyDescent="0.35">
      <c r="A1913">
        <v>202001</v>
      </c>
      <c r="B1913" t="str">
        <f>LEFT(All_Data[[#This Row],[Invoice (Year+Month)]],4)</f>
        <v>2020</v>
      </c>
      <c r="C1913" t="str">
        <f>RIGHT(All_Data[[#This Row],[Invoice (Year+Month)]],2)</f>
        <v>01</v>
      </c>
      <c r="D1913" t="s">
        <v>63</v>
      </c>
      <c r="E1913">
        <v>3013499</v>
      </c>
      <c r="F1913" t="s">
        <v>17</v>
      </c>
      <c r="G1913" t="s">
        <v>22</v>
      </c>
      <c r="H1913" t="s">
        <v>35</v>
      </c>
      <c r="I1913">
        <v>1108285</v>
      </c>
      <c r="J1913">
        <v>502</v>
      </c>
      <c r="K1913" s="1">
        <v>285.07422020000001</v>
      </c>
      <c r="L1913" s="1">
        <v>38.58</v>
      </c>
      <c r="M1913" s="1">
        <f>All_Data[[#This Row],[EUR Sales Amount]]-All_Data[[#This Row],[EUR Cost Amount]]</f>
        <v>246.49422020000003</v>
      </c>
      <c r="N1913">
        <f>IF(All_Data[[#This Row],[Order Line Quantity]]&lt;0,1,0)</f>
        <v>0</v>
      </c>
      <c r="O1913" s="1" t="str">
        <f>All_Data[[#This Row],[Tier2 Description]]&amp;All_Data[[#This Row],[Order No]]</f>
        <v>DECORATION CHARGES1108285</v>
      </c>
    </row>
    <row r="1914" spans="1:15" x14ac:dyDescent="0.35">
      <c r="A1914">
        <v>202001</v>
      </c>
      <c r="B1914" t="str">
        <f>LEFT(All_Data[[#This Row],[Invoice (Year+Month)]],4)</f>
        <v>2020</v>
      </c>
      <c r="C1914" t="str">
        <f>RIGHT(All_Data[[#This Row],[Invoice (Year+Month)]],2)</f>
        <v>01</v>
      </c>
      <c r="D1914" t="s">
        <v>63</v>
      </c>
      <c r="E1914">
        <v>3013506</v>
      </c>
      <c r="F1914" t="s">
        <v>10</v>
      </c>
      <c r="G1914" t="s">
        <v>13</v>
      </c>
      <c r="H1914" t="s">
        <v>34</v>
      </c>
      <c r="I1914">
        <v>1107844</v>
      </c>
      <c r="J1914">
        <v>200</v>
      </c>
      <c r="K1914" s="1">
        <v>2058.5890589999999</v>
      </c>
      <c r="L1914" s="1">
        <v>1127.9000000000001</v>
      </c>
      <c r="M1914" s="1">
        <f>All_Data[[#This Row],[EUR Sales Amount]]-All_Data[[#This Row],[EUR Cost Amount]]</f>
        <v>930.68905899999982</v>
      </c>
      <c r="N1914">
        <f>IF(All_Data[[#This Row],[Order Line Quantity]]&lt;0,1,0)</f>
        <v>0</v>
      </c>
      <c r="O1914" s="1" t="str">
        <f>All_Data[[#This Row],[Tier2 Description]]&amp;All_Data[[#This Row],[Order No]]</f>
        <v>STATIONERY1107844</v>
      </c>
    </row>
    <row r="1915" spans="1:15" x14ac:dyDescent="0.35">
      <c r="A1915">
        <v>202001</v>
      </c>
      <c r="B1915" t="str">
        <f>LEFT(All_Data[[#This Row],[Invoice (Year+Month)]],4)</f>
        <v>2020</v>
      </c>
      <c r="C1915" t="str">
        <f>RIGHT(All_Data[[#This Row],[Invoice (Year+Month)]],2)</f>
        <v>01</v>
      </c>
      <c r="D1915" t="s">
        <v>63</v>
      </c>
      <c r="E1915">
        <v>3013506</v>
      </c>
      <c r="F1915" t="s">
        <v>10</v>
      </c>
      <c r="G1915" t="s">
        <v>22</v>
      </c>
      <c r="H1915" t="s">
        <v>35</v>
      </c>
      <c r="I1915">
        <v>1107844</v>
      </c>
      <c r="J1915">
        <v>202</v>
      </c>
      <c r="K1915" s="1">
        <v>277.30405560000003</v>
      </c>
      <c r="L1915" s="1">
        <v>25.06</v>
      </c>
      <c r="M1915" s="1">
        <f>All_Data[[#This Row],[EUR Sales Amount]]-All_Data[[#This Row],[EUR Cost Amount]]</f>
        <v>252.24405560000002</v>
      </c>
      <c r="N1915">
        <f>IF(All_Data[[#This Row],[Order Line Quantity]]&lt;0,1,0)</f>
        <v>0</v>
      </c>
      <c r="O1915" s="1" t="str">
        <f>All_Data[[#This Row],[Tier2 Description]]&amp;All_Data[[#This Row],[Order No]]</f>
        <v>DECORATION CHARGES1107844</v>
      </c>
    </row>
    <row r="1916" spans="1:15" x14ac:dyDescent="0.35">
      <c r="A1916">
        <v>202001</v>
      </c>
      <c r="B1916" t="str">
        <f>LEFT(All_Data[[#This Row],[Invoice (Year+Month)]],4)</f>
        <v>2020</v>
      </c>
      <c r="C1916" t="str">
        <f>RIGHT(All_Data[[#This Row],[Invoice (Year+Month)]],2)</f>
        <v>01</v>
      </c>
      <c r="D1916" t="s">
        <v>63</v>
      </c>
      <c r="E1916">
        <v>3013519</v>
      </c>
      <c r="F1916" t="s">
        <v>17</v>
      </c>
      <c r="G1916" t="s">
        <v>22</v>
      </c>
      <c r="H1916" t="s">
        <v>45</v>
      </c>
      <c r="I1916">
        <v>1107632</v>
      </c>
      <c r="J1916">
        <v>6000</v>
      </c>
      <c r="K1916" s="1">
        <v>6206.0405460000002</v>
      </c>
      <c r="L1916" s="1">
        <v>5903.3</v>
      </c>
      <c r="M1916" s="1">
        <f>All_Data[[#This Row],[EUR Sales Amount]]-All_Data[[#This Row],[EUR Cost Amount]]</f>
        <v>302.74054599999999</v>
      </c>
      <c r="N1916">
        <f>IF(All_Data[[#This Row],[Order Line Quantity]]&lt;0,1,0)</f>
        <v>0</v>
      </c>
      <c r="O1916" s="1" t="str">
        <f>All_Data[[#This Row],[Tier2 Description]]&amp;All_Data[[#This Row],[Order No]]</f>
        <v>NONWEARABLES OTHERS1107632</v>
      </c>
    </row>
    <row r="1917" spans="1:15" x14ac:dyDescent="0.35">
      <c r="A1917">
        <v>202001</v>
      </c>
      <c r="B1917" t="str">
        <f>LEFT(All_Data[[#This Row],[Invoice (Year+Month)]],4)</f>
        <v>2020</v>
      </c>
      <c r="C1917" t="str">
        <f>RIGHT(All_Data[[#This Row],[Invoice (Year+Month)]],2)</f>
        <v>01</v>
      </c>
      <c r="D1917" t="s">
        <v>63</v>
      </c>
      <c r="E1917">
        <v>3013523</v>
      </c>
      <c r="F1917" t="s">
        <v>17</v>
      </c>
      <c r="G1917" t="s">
        <v>13</v>
      </c>
      <c r="H1917" t="s">
        <v>15</v>
      </c>
      <c r="I1917">
        <v>1108307</v>
      </c>
      <c r="J1917">
        <v>400</v>
      </c>
      <c r="K1917" s="1">
        <v>2300.7760069999999</v>
      </c>
      <c r="L1917" s="1">
        <v>1025.94</v>
      </c>
      <c r="M1917" s="1">
        <f>All_Data[[#This Row],[EUR Sales Amount]]-All_Data[[#This Row],[EUR Cost Amount]]</f>
        <v>1274.8360069999999</v>
      </c>
      <c r="N1917">
        <f>IF(All_Data[[#This Row],[Order Line Quantity]]&lt;0,1,0)</f>
        <v>0</v>
      </c>
      <c r="O1917" s="1" t="str">
        <f>All_Data[[#This Row],[Tier2 Description]]&amp;All_Data[[#This Row],[Order No]]</f>
        <v>UMBRELLAS1108307</v>
      </c>
    </row>
    <row r="1918" spans="1:15" x14ac:dyDescent="0.35">
      <c r="A1918">
        <v>202001</v>
      </c>
      <c r="B1918" t="str">
        <f>LEFT(All_Data[[#This Row],[Invoice (Year+Month)]],4)</f>
        <v>2020</v>
      </c>
      <c r="C1918" t="str">
        <f>RIGHT(All_Data[[#This Row],[Invoice (Year+Month)]],2)</f>
        <v>01</v>
      </c>
      <c r="D1918" t="s">
        <v>63</v>
      </c>
      <c r="E1918">
        <v>3013523</v>
      </c>
      <c r="F1918" t="s">
        <v>17</v>
      </c>
      <c r="G1918" t="s">
        <v>26</v>
      </c>
      <c r="H1918" t="s">
        <v>50</v>
      </c>
      <c r="I1918">
        <v>1108530</v>
      </c>
      <c r="J1918">
        <v>200</v>
      </c>
      <c r="K1918" s="1">
        <v>96.672956799999994</v>
      </c>
      <c r="L1918" s="1">
        <v>52.22</v>
      </c>
      <c r="M1918" s="1">
        <f>All_Data[[#This Row],[EUR Sales Amount]]-All_Data[[#This Row],[EUR Cost Amount]]</f>
        <v>44.452956799999995</v>
      </c>
      <c r="N1918">
        <f>IF(All_Data[[#This Row],[Order Line Quantity]]&lt;0,1,0)</f>
        <v>0</v>
      </c>
      <c r="O1918" s="1" t="str">
        <f>All_Data[[#This Row],[Tier2 Description]]&amp;All_Data[[#This Row],[Order No]]</f>
        <v>OUTDOOR &amp; LEISURE1108530</v>
      </c>
    </row>
    <row r="1919" spans="1:15" x14ac:dyDescent="0.35">
      <c r="A1919">
        <v>202001</v>
      </c>
      <c r="B1919" t="str">
        <f>LEFT(All_Data[[#This Row],[Invoice (Year+Month)]],4)</f>
        <v>2020</v>
      </c>
      <c r="C1919" t="str">
        <f>RIGHT(All_Data[[#This Row],[Invoice (Year+Month)]],2)</f>
        <v>01</v>
      </c>
      <c r="D1919" t="s">
        <v>63</v>
      </c>
      <c r="E1919">
        <v>3013523</v>
      </c>
      <c r="F1919" t="s">
        <v>17</v>
      </c>
      <c r="G1919" t="s">
        <v>26</v>
      </c>
      <c r="H1919" t="s">
        <v>50</v>
      </c>
      <c r="I1919">
        <v>1108541</v>
      </c>
      <c r="J1919">
        <v>400</v>
      </c>
      <c r="K1919" s="1">
        <v>230.88489060000001</v>
      </c>
      <c r="L1919" s="1">
        <v>74.78</v>
      </c>
      <c r="M1919" s="1">
        <f>All_Data[[#This Row],[EUR Sales Amount]]-All_Data[[#This Row],[EUR Cost Amount]]</f>
        <v>156.1048906</v>
      </c>
      <c r="N1919">
        <f>IF(All_Data[[#This Row],[Order Line Quantity]]&lt;0,1,0)</f>
        <v>0</v>
      </c>
      <c r="O1919" s="1" t="str">
        <f>All_Data[[#This Row],[Tier2 Description]]&amp;All_Data[[#This Row],[Order No]]</f>
        <v>OUTDOOR &amp; LEISURE1108541</v>
      </c>
    </row>
    <row r="1920" spans="1:15" x14ac:dyDescent="0.35">
      <c r="A1920">
        <v>202001</v>
      </c>
      <c r="B1920" t="str">
        <f>LEFT(All_Data[[#This Row],[Invoice (Year+Month)]],4)</f>
        <v>2020</v>
      </c>
      <c r="C1920" t="str">
        <f>RIGHT(All_Data[[#This Row],[Invoice (Year+Month)]],2)</f>
        <v>01</v>
      </c>
      <c r="D1920" t="s">
        <v>63</v>
      </c>
      <c r="E1920">
        <v>3013523</v>
      </c>
      <c r="F1920" t="s">
        <v>17</v>
      </c>
      <c r="G1920" t="s">
        <v>26</v>
      </c>
      <c r="H1920" t="s">
        <v>50</v>
      </c>
      <c r="I1920">
        <v>1108755</v>
      </c>
      <c r="J1920">
        <v>2000</v>
      </c>
      <c r="K1920" s="1">
        <v>1154.4244530000001</v>
      </c>
      <c r="L1920" s="1">
        <v>401.46</v>
      </c>
      <c r="M1920" s="1">
        <f>All_Data[[#This Row],[EUR Sales Amount]]-All_Data[[#This Row],[EUR Cost Amount]]</f>
        <v>752.96445300000005</v>
      </c>
      <c r="N1920">
        <f>IF(All_Data[[#This Row],[Order Line Quantity]]&lt;0,1,0)</f>
        <v>0</v>
      </c>
      <c r="O1920" s="1" t="str">
        <f>All_Data[[#This Row],[Tier2 Description]]&amp;All_Data[[#This Row],[Order No]]</f>
        <v>OUTDOOR &amp; LEISURE1108755</v>
      </c>
    </row>
    <row r="1921" spans="1:15" x14ac:dyDescent="0.35">
      <c r="A1921">
        <v>202001</v>
      </c>
      <c r="B1921" t="str">
        <f>LEFT(All_Data[[#This Row],[Invoice (Year+Month)]],4)</f>
        <v>2020</v>
      </c>
      <c r="C1921" t="str">
        <f>RIGHT(All_Data[[#This Row],[Invoice (Year+Month)]],2)</f>
        <v>01</v>
      </c>
      <c r="D1921" t="s">
        <v>63</v>
      </c>
      <c r="E1921">
        <v>3013523</v>
      </c>
      <c r="F1921" t="s">
        <v>17</v>
      </c>
      <c r="G1921" t="s">
        <v>36</v>
      </c>
      <c r="H1921" t="s">
        <v>36</v>
      </c>
      <c r="I1921">
        <v>1108774</v>
      </c>
      <c r="J1921">
        <v>240</v>
      </c>
      <c r="K1921" s="1">
        <v>496.4832437</v>
      </c>
      <c r="L1921" s="1">
        <v>349.42</v>
      </c>
      <c r="M1921" s="1">
        <f>All_Data[[#This Row],[EUR Sales Amount]]-All_Data[[#This Row],[EUR Cost Amount]]</f>
        <v>147.06324369999999</v>
      </c>
      <c r="N1921">
        <f>IF(All_Data[[#This Row],[Order Line Quantity]]&lt;0,1,0)</f>
        <v>0</v>
      </c>
      <c r="O1921" s="1" t="str">
        <f>All_Data[[#This Row],[Tier2 Description]]&amp;All_Data[[#This Row],[Order No]]</f>
        <v>MEMORY1108774</v>
      </c>
    </row>
    <row r="1922" spans="1:15" x14ac:dyDescent="0.35">
      <c r="A1922">
        <v>202001</v>
      </c>
      <c r="B1922" t="str">
        <f>LEFT(All_Data[[#This Row],[Invoice (Year+Month)]],4)</f>
        <v>2020</v>
      </c>
      <c r="C1922" t="str">
        <f>RIGHT(All_Data[[#This Row],[Invoice (Year+Month)]],2)</f>
        <v>01</v>
      </c>
      <c r="D1922" t="s">
        <v>63</v>
      </c>
      <c r="E1922">
        <v>3013523</v>
      </c>
      <c r="F1922" t="s">
        <v>17</v>
      </c>
      <c r="G1922" t="s">
        <v>22</v>
      </c>
      <c r="H1922" t="s">
        <v>35</v>
      </c>
      <c r="I1922">
        <v>1108307</v>
      </c>
      <c r="J1922">
        <v>402</v>
      </c>
      <c r="K1922" s="1">
        <v>363.28042219999998</v>
      </c>
      <c r="L1922" s="1">
        <v>33.58</v>
      </c>
      <c r="M1922" s="1">
        <f>All_Data[[#This Row],[EUR Sales Amount]]-All_Data[[#This Row],[EUR Cost Amount]]</f>
        <v>329.70042219999999</v>
      </c>
      <c r="N1922">
        <f>IF(All_Data[[#This Row],[Order Line Quantity]]&lt;0,1,0)</f>
        <v>0</v>
      </c>
      <c r="O1922" s="1" t="str">
        <f>All_Data[[#This Row],[Tier2 Description]]&amp;All_Data[[#This Row],[Order No]]</f>
        <v>DECORATION CHARGES1108307</v>
      </c>
    </row>
    <row r="1923" spans="1:15" x14ac:dyDescent="0.35">
      <c r="A1923">
        <v>202001</v>
      </c>
      <c r="B1923" t="str">
        <f>LEFT(All_Data[[#This Row],[Invoice (Year+Month)]],4)</f>
        <v>2020</v>
      </c>
      <c r="C1923" t="str">
        <f>RIGHT(All_Data[[#This Row],[Invoice (Year+Month)]],2)</f>
        <v>01</v>
      </c>
      <c r="D1923" t="s">
        <v>63</v>
      </c>
      <c r="E1923">
        <v>3013523</v>
      </c>
      <c r="F1923" t="s">
        <v>17</v>
      </c>
      <c r="G1923" t="s">
        <v>22</v>
      </c>
      <c r="H1923" t="s">
        <v>35</v>
      </c>
      <c r="I1923">
        <v>1108530</v>
      </c>
      <c r="J1923">
        <v>202</v>
      </c>
      <c r="K1923" s="1">
        <v>191.52951150000001</v>
      </c>
      <c r="L1923" s="1">
        <v>40.44</v>
      </c>
      <c r="M1923" s="1">
        <f>All_Data[[#This Row],[EUR Sales Amount]]-All_Data[[#This Row],[EUR Cost Amount]]</f>
        <v>151.08951150000001</v>
      </c>
      <c r="N1923">
        <f>IF(All_Data[[#This Row],[Order Line Quantity]]&lt;0,1,0)</f>
        <v>0</v>
      </c>
      <c r="O1923" s="1" t="str">
        <f>All_Data[[#This Row],[Tier2 Description]]&amp;All_Data[[#This Row],[Order No]]</f>
        <v>DECORATION CHARGES1108530</v>
      </c>
    </row>
    <row r="1924" spans="1:15" x14ac:dyDescent="0.35">
      <c r="A1924">
        <v>202001</v>
      </c>
      <c r="B1924" t="str">
        <f>LEFT(All_Data[[#This Row],[Invoice (Year+Month)]],4)</f>
        <v>2020</v>
      </c>
      <c r="C1924" t="str">
        <f>RIGHT(All_Data[[#This Row],[Invoice (Year+Month)]],2)</f>
        <v>01</v>
      </c>
      <c r="D1924" t="s">
        <v>63</v>
      </c>
      <c r="E1924">
        <v>3013523</v>
      </c>
      <c r="F1924" t="s">
        <v>17</v>
      </c>
      <c r="G1924" t="s">
        <v>22</v>
      </c>
      <c r="H1924" t="s">
        <v>35</v>
      </c>
      <c r="I1924">
        <v>1108541</v>
      </c>
      <c r="J1924">
        <v>404</v>
      </c>
      <c r="K1924" s="1">
        <v>241.94476119999999</v>
      </c>
      <c r="L1924" s="1">
        <v>39.76</v>
      </c>
      <c r="M1924" s="1">
        <f>All_Data[[#This Row],[EUR Sales Amount]]-All_Data[[#This Row],[EUR Cost Amount]]</f>
        <v>202.1847612</v>
      </c>
      <c r="N1924">
        <f>IF(All_Data[[#This Row],[Order Line Quantity]]&lt;0,1,0)</f>
        <v>0</v>
      </c>
      <c r="O1924" s="1" t="str">
        <f>All_Data[[#This Row],[Tier2 Description]]&amp;All_Data[[#This Row],[Order No]]</f>
        <v>DECORATION CHARGES1108541</v>
      </c>
    </row>
    <row r="1925" spans="1:15" x14ac:dyDescent="0.35">
      <c r="A1925">
        <v>202001</v>
      </c>
      <c r="B1925" t="str">
        <f>LEFT(All_Data[[#This Row],[Invoice (Year+Month)]],4)</f>
        <v>2020</v>
      </c>
      <c r="C1925" t="str">
        <f>RIGHT(All_Data[[#This Row],[Invoice (Year+Month)]],2)</f>
        <v>01</v>
      </c>
      <c r="D1925" t="s">
        <v>63</v>
      </c>
      <c r="E1925">
        <v>3013523</v>
      </c>
      <c r="F1925" t="s">
        <v>17</v>
      </c>
      <c r="G1925" t="s">
        <v>22</v>
      </c>
      <c r="H1925" t="s">
        <v>35</v>
      </c>
      <c r="I1925">
        <v>1108755</v>
      </c>
      <c r="J1925">
        <v>4004</v>
      </c>
      <c r="K1925" s="1">
        <v>643.81363710000005</v>
      </c>
      <c r="L1925" s="1">
        <v>75.760000000000005</v>
      </c>
      <c r="M1925" s="1">
        <f>All_Data[[#This Row],[EUR Sales Amount]]-All_Data[[#This Row],[EUR Cost Amount]]</f>
        <v>568.05363710000006</v>
      </c>
      <c r="N1925">
        <f>IF(All_Data[[#This Row],[Order Line Quantity]]&lt;0,1,0)</f>
        <v>0</v>
      </c>
      <c r="O1925" s="1" t="str">
        <f>All_Data[[#This Row],[Tier2 Description]]&amp;All_Data[[#This Row],[Order No]]</f>
        <v>DECORATION CHARGES1108755</v>
      </c>
    </row>
    <row r="1926" spans="1:15" x14ac:dyDescent="0.35">
      <c r="A1926">
        <v>202001</v>
      </c>
      <c r="B1926" t="str">
        <f>LEFT(All_Data[[#This Row],[Invoice (Year+Month)]],4)</f>
        <v>2020</v>
      </c>
      <c r="C1926" t="str">
        <f>RIGHT(All_Data[[#This Row],[Invoice (Year+Month)]],2)</f>
        <v>01</v>
      </c>
      <c r="D1926" t="s">
        <v>63</v>
      </c>
      <c r="E1926">
        <v>3013523</v>
      </c>
      <c r="F1926" t="s">
        <v>17</v>
      </c>
      <c r="G1926" t="s">
        <v>22</v>
      </c>
      <c r="H1926" t="s">
        <v>35</v>
      </c>
      <c r="I1926">
        <v>1108774</v>
      </c>
      <c r="J1926">
        <v>244</v>
      </c>
      <c r="K1926" s="1">
        <v>229.43176890000001</v>
      </c>
      <c r="L1926" s="1">
        <v>38.159999999999997</v>
      </c>
      <c r="M1926" s="1">
        <f>All_Data[[#This Row],[EUR Sales Amount]]-All_Data[[#This Row],[EUR Cost Amount]]</f>
        <v>191.27176890000001</v>
      </c>
      <c r="N1926">
        <f>IF(All_Data[[#This Row],[Order Line Quantity]]&lt;0,1,0)</f>
        <v>0</v>
      </c>
      <c r="O1926" s="1" t="str">
        <f>All_Data[[#This Row],[Tier2 Description]]&amp;All_Data[[#This Row],[Order No]]</f>
        <v>DECORATION CHARGES1108774</v>
      </c>
    </row>
    <row r="1927" spans="1:15" x14ac:dyDescent="0.35">
      <c r="A1927">
        <v>202001</v>
      </c>
      <c r="B1927" t="str">
        <f>LEFT(All_Data[[#This Row],[Invoice (Year+Month)]],4)</f>
        <v>2020</v>
      </c>
      <c r="C1927" t="str">
        <f>RIGHT(All_Data[[#This Row],[Invoice (Year+Month)]],2)</f>
        <v>01</v>
      </c>
      <c r="D1927" t="s">
        <v>63</v>
      </c>
      <c r="E1927">
        <v>3013524</v>
      </c>
      <c r="F1927" t="s">
        <v>17</v>
      </c>
      <c r="G1927" t="s">
        <v>36</v>
      </c>
      <c r="H1927" t="s">
        <v>36</v>
      </c>
      <c r="I1927">
        <v>1108827</v>
      </c>
      <c r="J1927">
        <v>200</v>
      </c>
      <c r="K1927" s="1">
        <v>458.13697689999998</v>
      </c>
      <c r="L1927" s="1">
        <v>270.5</v>
      </c>
      <c r="M1927" s="1">
        <f>All_Data[[#This Row],[EUR Sales Amount]]-All_Data[[#This Row],[EUR Cost Amount]]</f>
        <v>187.63697689999998</v>
      </c>
      <c r="N1927">
        <f>IF(All_Data[[#This Row],[Order Line Quantity]]&lt;0,1,0)</f>
        <v>0</v>
      </c>
      <c r="O1927" s="1" t="str">
        <f>All_Data[[#This Row],[Tier2 Description]]&amp;All_Data[[#This Row],[Order No]]</f>
        <v>MEMORY1108827</v>
      </c>
    </row>
    <row r="1928" spans="1:15" x14ac:dyDescent="0.35">
      <c r="A1928">
        <v>202001</v>
      </c>
      <c r="B1928" t="str">
        <f>LEFT(All_Data[[#This Row],[Invoice (Year+Month)]],4)</f>
        <v>2020</v>
      </c>
      <c r="C1928" t="str">
        <f>RIGHT(All_Data[[#This Row],[Invoice (Year+Month)]],2)</f>
        <v>01</v>
      </c>
      <c r="D1928" t="s">
        <v>63</v>
      </c>
      <c r="E1928">
        <v>3013524</v>
      </c>
      <c r="F1928" t="s">
        <v>17</v>
      </c>
      <c r="G1928" t="s">
        <v>22</v>
      </c>
      <c r="H1928" t="s">
        <v>35</v>
      </c>
      <c r="I1928">
        <v>1108827</v>
      </c>
      <c r="J1928">
        <v>202</v>
      </c>
      <c r="K1928" s="1">
        <v>117.46066980000001</v>
      </c>
      <c r="L1928" s="1">
        <v>19.88</v>
      </c>
      <c r="M1928" s="1">
        <f>All_Data[[#This Row],[EUR Sales Amount]]-All_Data[[#This Row],[EUR Cost Amount]]</f>
        <v>97.58066980000001</v>
      </c>
      <c r="N1928">
        <f>IF(All_Data[[#This Row],[Order Line Quantity]]&lt;0,1,0)</f>
        <v>0</v>
      </c>
      <c r="O1928" s="1" t="str">
        <f>All_Data[[#This Row],[Tier2 Description]]&amp;All_Data[[#This Row],[Order No]]</f>
        <v>DECORATION CHARGES1108827</v>
      </c>
    </row>
    <row r="1929" spans="1:15" x14ac:dyDescent="0.35">
      <c r="A1929">
        <v>202001</v>
      </c>
      <c r="B1929" t="str">
        <f>LEFT(All_Data[[#This Row],[Invoice (Year+Month)]],4)</f>
        <v>2020</v>
      </c>
      <c r="C1929" t="str">
        <f>RIGHT(All_Data[[#This Row],[Invoice (Year+Month)]],2)</f>
        <v>01</v>
      </c>
      <c r="D1929" t="s">
        <v>63</v>
      </c>
      <c r="E1929">
        <v>3013540</v>
      </c>
      <c r="F1929" t="s">
        <v>10</v>
      </c>
      <c r="G1929" t="s">
        <v>26</v>
      </c>
      <c r="H1929" t="s">
        <v>28</v>
      </c>
      <c r="I1929">
        <v>1108264</v>
      </c>
      <c r="J1929">
        <v>100</v>
      </c>
      <c r="K1929" s="1">
        <v>432.90916979999997</v>
      </c>
      <c r="L1929" s="1">
        <v>106.68</v>
      </c>
      <c r="M1929" s="1">
        <f>All_Data[[#This Row],[EUR Sales Amount]]-All_Data[[#This Row],[EUR Cost Amount]]</f>
        <v>326.22916979999997</v>
      </c>
      <c r="N1929">
        <f>IF(All_Data[[#This Row],[Order Line Quantity]]&lt;0,1,0)</f>
        <v>0</v>
      </c>
      <c r="O1929" s="1" t="str">
        <f>All_Data[[#This Row],[Tier2 Description]]&amp;All_Data[[#This Row],[Order No]]</f>
        <v>HOUSEWARES1108264</v>
      </c>
    </row>
    <row r="1930" spans="1:15" x14ac:dyDescent="0.35">
      <c r="A1930">
        <v>202001</v>
      </c>
      <c r="B1930" t="str">
        <f>LEFT(All_Data[[#This Row],[Invoice (Year+Month)]],4)</f>
        <v>2020</v>
      </c>
      <c r="C1930" t="str">
        <f>RIGHT(All_Data[[#This Row],[Invoice (Year+Month)]],2)</f>
        <v>01</v>
      </c>
      <c r="D1930" t="s">
        <v>63</v>
      </c>
      <c r="E1930">
        <v>3013542</v>
      </c>
      <c r="F1930" t="s">
        <v>17</v>
      </c>
      <c r="G1930" t="s">
        <v>11</v>
      </c>
      <c r="H1930" t="s">
        <v>40</v>
      </c>
      <c r="I1930">
        <v>1108582</v>
      </c>
      <c r="J1930">
        <v>600</v>
      </c>
      <c r="K1930" s="1">
        <v>463.18253829999998</v>
      </c>
      <c r="L1930" s="1">
        <v>209.94</v>
      </c>
      <c r="M1930" s="1">
        <f>All_Data[[#This Row],[EUR Sales Amount]]-All_Data[[#This Row],[EUR Cost Amount]]</f>
        <v>253.24253829999998</v>
      </c>
      <c r="N1930">
        <f>IF(All_Data[[#This Row],[Order Line Quantity]]&lt;0,1,0)</f>
        <v>0</v>
      </c>
      <c r="O1930" s="1" t="str">
        <f>All_Data[[#This Row],[Tier2 Description]]&amp;All_Data[[#This Row],[Order No]]</f>
        <v>TOTES1108582</v>
      </c>
    </row>
    <row r="1931" spans="1:15" x14ac:dyDescent="0.35">
      <c r="A1931">
        <v>202001</v>
      </c>
      <c r="B1931" t="str">
        <f>LEFT(All_Data[[#This Row],[Invoice (Year+Month)]],4)</f>
        <v>2020</v>
      </c>
      <c r="C1931" t="str">
        <f>RIGHT(All_Data[[#This Row],[Invoice (Year+Month)]],2)</f>
        <v>01</v>
      </c>
      <c r="D1931" t="s">
        <v>63</v>
      </c>
      <c r="E1931">
        <v>3013542</v>
      </c>
      <c r="F1931" t="s">
        <v>17</v>
      </c>
      <c r="G1931" t="s">
        <v>32</v>
      </c>
      <c r="H1931" t="s">
        <v>51</v>
      </c>
      <c r="I1931">
        <v>1108742</v>
      </c>
      <c r="J1931">
        <v>600</v>
      </c>
      <c r="K1931" s="1">
        <v>478.31922259999999</v>
      </c>
      <c r="L1931" s="1">
        <v>346.74</v>
      </c>
      <c r="M1931" s="1">
        <f>All_Data[[#This Row],[EUR Sales Amount]]-All_Data[[#This Row],[EUR Cost Amount]]</f>
        <v>131.57922259999998</v>
      </c>
      <c r="N1931">
        <f>IF(All_Data[[#This Row],[Order Line Quantity]]&lt;0,1,0)</f>
        <v>0</v>
      </c>
      <c r="O1931" s="1" t="str">
        <f>All_Data[[#This Row],[Tier2 Description]]&amp;All_Data[[#This Row],[Order No]]</f>
        <v>MUGS &amp; TUMBLERS1108742</v>
      </c>
    </row>
    <row r="1932" spans="1:15" x14ac:dyDescent="0.35">
      <c r="A1932">
        <v>202001</v>
      </c>
      <c r="B1932" t="str">
        <f>LEFT(All_Data[[#This Row],[Invoice (Year+Month)]],4)</f>
        <v>2020</v>
      </c>
      <c r="C1932" t="str">
        <f>RIGHT(All_Data[[#This Row],[Invoice (Year+Month)]],2)</f>
        <v>01</v>
      </c>
      <c r="D1932" t="s">
        <v>63</v>
      </c>
      <c r="E1932">
        <v>3013542</v>
      </c>
      <c r="F1932" t="s">
        <v>17</v>
      </c>
      <c r="G1932" t="s">
        <v>13</v>
      </c>
      <c r="H1932" t="s">
        <v>37</v>
      </c>
      <c r="I1932">
        <v>1108586</v>
      </c>
      <c r="J1932">
        <v>600</v>
      </c>
      <c r="K1932" s="1">
        <v>399.6084644</v>
      </c>
      <c r="L1932" s="1">
        <v>250.66</v>
      </c>
      <c r="M1932" s="1">
        <f>All_Data[[#This Row],[EUR Sales Amount]]-All_Data[[#This Row],[EUR Cost Amount]]</f>
        <v>148.94846440000001</v>
      </c>
      <c r="N1932">
        <f>IF(All_Data[[#This Row],[Order Line Quantity]]&lt;0,1,0)</f>
        <v>0</v>
      </c>
      <c r="O1932" s="1" t="str">
        <f>All_Data[[#This Row],[Tier2 Description]]&amp;All_Data[[#This Row],[Order No]]</f>
        <v>GENERAL1108586</v>
      </c>
    </row>
    <row r="1933" spans="1:15" x14ac:dyDescent="0.35">
      <c r="A1933">
        <v>202001</v>
      </c>
      <c r="B1933" t="str">
        <f>LEFT(All_Data[[#This Row],[Invoice (Year+Month)]],4)</f>
        <v>2020</v>
      </c>
      <c r="C1933" t="str">
        <f>RIGHT(All_Data[[#This Row],[Invoice (Year+Month)]],2)</f>
        <v>01</v>
      </c>
      <c r="D1933" t="s">
        <v>63</v>
      </c>
      <c r="E1933">
        <v>3013542</v>
      </c>
      <c r="F1933" t="s">
        <v>17</v>
      </c>
      <c r="G1933" t="s">
        <v>22</v>
      </c>
      <c r="H1933" t="s">
        <v>35</v>
      </c>
      <c r="I1933">
        <v>1108582</v>
      </c>
      <c r="J1933">
        <v>602</v>
      </c>
      <c r="K1933" s="1">
        <v>297.68812380000003</v>
      </c>
      <c r="L1933" s="1">
        <v>43.58</v>
      </c>
      <c r="M1933" s="1">
        <f>All_Data[[#This Row],[EUR Sales Amount]]-All_Data[[#This Row],[EUR Cost Amount]]</f>
        <v>254.10812380000004</v>
      </c>
      <c r="N1933">
        <f>IF(All_Data[[#This Row],[Order Line Quantity]]&lt;0,1,0)</f>
        <v>0</v>
      </c>
      <c r="O1933" s="1" t="str">
        <f>All_Data[[#This Row],[Tier2 Description]]&amp;All_Data[[#This Row],[Order No]]</f>
        <v>DECORATION CHARGES1108582</v>
      </c>
    </row>
    <row r="1934" spans="1:15" x14ac:dyDescent="0.35">
      <c r="A1934">
        <v>202001</v>
      </c>
      <c r="B1934" t="str">
        <f>LEFT(All_Data[[#This Row],[Invoice (Year+Month)]],4)</f>
        <v>2020</v>
      </c>
      <c r="C1934" t="str">
        <f>RIGHT(All_Data[[#This Row],[Invoice (Year+Month)]],2)</f>
        <v>01</v>
      </c>
      <c r="D1934" t="s">
        <v>63</v>
      </c>
      <c r="E1934">
        <v>3013542</v>
      </c>
      <c r="F1934" t="s">
        <v>17</v>
      </c>
      <c r="G1934" t="s">
        <v>22</v>
      </c>
      <c r="H1934" t="s">
        <v>35</v>
      </c>
      <c r="I1934">
        <v>1108742</v>
      </c>
      <c r="J1934">
        <v>602</v>
      </c>
      <c r="K1934" s="1">
        <v>198.39147500000001</v>
      </c>
      <c r="L1934" s="1">
        <v>21.46</v>
      </c>
      <c r="M1934" s="1">
        <f>All_Data[[#This Row],[EUR Sales Amount]]-All_Data[[#This Row],[EUR Cost Amount]]</f>
        <v>176.93147500000001</v>
      </c>
      <c r="N1934">
        <f>IF(All_Data[[#This Row],[Order Line Quantity]]&lt;0,1,0)</f>
        <v>0</v>
      </c>
      <c r="O1934" s="1" t="str">
        <f>All_Data[[#This Row],[Tier2 Description]]&amp;All_Data[[#This Row],[Order No]]</f>
        <v>DECORATION CHARGES1108742</v>
      </c>
    </row>
    <row r="1935" spans="1:15" x14ac:dyDescent="0.35">
      <c r="A1935">
        <v>202001</v>
      </c>
      <c r="B1935" t="str">
        <f>LEFT(All_Data[[#This Row],[Invoice (Year+Month)]],4)</f>
        <v>2020</v>
      </c>
      <c r="C1935" t="str">
        <f>RIGHT(All_Data[[#This Row],[Invoice (Year+Month)]],2)</f>
        <v>01</v>
      </c>
      <c r="D1935" t="s">
        <v>63</v>
      </c>
      <c r="E1935">
        <v>3013547</v>
      </c>
      <c r="F1935" t="s">
        <v>17</v>
      </c>
      <c r="G1935" t="s">
        <v>13</v>
      </c>
      <c r="H1935" t="s">
        <v>37</v>
      </c>
      <c r="I1935">
        <v>1107906</v>
      </c>
      <c r="J1935">
        <v>4000</v>
      </c>
      <c r="K1935" s="1">
        <v>2341.1404990000001</v>
      </c>
      <c r="L1935" s="1">
        <v>1749.96</v>
      </c>
      <c r="M1935" s="1">
        <f>All_Data[[#This Row],[EUR Sales Amount]]-All_Data[[#This Row],[EUR Cost Amount]]</f>
        <v>591.18049900000005</v>
      </c>
      <c r="N1935">
        <f>IF(All_Data[[#This Row],[Order Line Quantity]]&lt;0,1,0)</f>
        <v>0</v>
      </c>
      <c r="O1935" s="1" t="str">
        <f>All_Data[[#This Row],[Tier2 Description]]&amp;All_Data[[#This Row],[Order No]]</f>
        <v>GENERAL1107906</v>
      </c>
    </row>
    <row r="1936" spans="1:15" x14ac:dyDescent="0.35">
      <c r="A1936">
        <v>202001</v>
      </c>
      <c r="B1936" t="str">
        <f>LEFT(All_Data[[#This Row],[Invoice (Year+Month)]],4)</f>
        <v>2020</v>
      </c>
      <c r="C1936" t="str">
        <f>RIGHT(All_Data[[#This Row],[Invoice (Year+Month)]],2)</f>
        <v>01</v>
      </c>
      <c r="D1936" t="s">
        <v>63</v>
      </c>
      <c r="E1936">
        <v>3013549</v>
      </c>
      <c r="F1936" t="s">
        <v>17</v>
      </c>
      <c r="G1936" t="s">
        <v>13</v>
      </c>
      <c r="H1936" t="s">
        <v>16</v>
      </c>
      <c r="I1936">
        <v>1108794</v>
      </c>
      <c r="J1936">
        <v>2000</v>
      </c>
      <c r="K1936" s="1">
        <v>222.00470250000001</v>
      </c>
      <c r="L1936" s="1">
        <v>98.34</v>
      </c>
      <c r="M1936" s="1">
        <f>All_Data[[#This Row],[EUR Sales Amount]]-All_Data[[#This Row],[EUR Cost Amount]]</f>
        <v>123.6647025</v>
      </c>
      <c r="N1936">
        <f>IF(All_Data[[#This Row],[Order Line Quantity]]&lt;0,1,0)</f>
        <v>0</v>
      </c>
      <c r="O1936" s="1" t="str">
        <f>All_Data[[#This Row],[Tier2 Description]]&amp;All_Data[[#This Row],[Order No]]</f>
        <v>WRITING1108794</v>
      </c>
    </row>
    <row r="1937" spans="1:15" x14ac:dyDescent="0.35">
      <c r="A1937">
        <v>202001</v>
      </c>
      <c r="B1937" t="str">
        <f>LEFT(All_Data[[#This Row],[Invoice (Year+Month)]],4)</f>
        <v>2020</v>
      </c>
      <c r="C1937" t="str">
        <f>RIGHT(All_Data[[#This Row],[Invoice (Year+Month)]],2)</f>
        <v>01</v>
      </c>
      <c r="D1937" t="s">
        <v>63</v>
      </c>
      <c r="E1937">
        <v>3013549</v>
      </c>
      <c r="F1937" t="s">
        <v>17</v>
      </c>
      <c r="G1937" t="s">
        <v>26</v>
      </c>
      <c r="H1937" t="s">
        <v>44</v>
      </c>
      <c r="I1937">
        <v>1108521</v>
      </c>
      <c r="J1937">
        <v>400</v>
      </c>
      <c r="K1937" s="1">
        <v>411.71781179999999</v>
      </c>
      <c r="L1937" s="1">
        <v>107.7</v>
      </c>
      <c r="M1937" s="1">
        <f>All_Data[[#This Row],[EUR Sales Amount]]-All_Data[[#This Row],[EUR Cost Amount]]</f>
        <v>304.0178118</v>
      </c>
      <c r="N1937">
        <f>IF(All_Data[[#This Row],[Order Line Quantity]]&lt;0,1,0)</f>
        <v>0</v>
      </c>
      <c r="O1937" s="1" t="str">
        <f>All_Data[[#This Row],[Tier2 Description]]&amp;All_Data[[#This Row],[Order No]]</f>
        <v>HBA1108521</v>
      </c>
    </row>
    <row r="1938" spans="1:15" x14ac:dyDescent="0.35">
      <c r="A1938">
        <v>202001</v>
      </c>
      <c r="B1938" t="str">
        <f>LEFT(All_Data[[#This Row],[Invoice (Year+Month)]],4)</f>
        <v>2020</v>
      </c>
      <c r="C1938" t="str">
        <f>RIGHT(All_Data[[#This Row],[Invoice (Year+Month)]],2)</f>
        <v>01</v>
      </c>
      <c r="D1938" t="s">
        <v>63</v>
      </c>
      <c r="E1938">
        <v>3013549</v>
      </c>
      <c r="F1938" t="s">
        <v>17</v>
      </c>
      <c r="G1938" t="s">
        <v>26</v>
      </c>
      <c r="H1938" t="s">
        <v>43</v>
      </c>
      <c r="I1938">
        <v>1108885</v>
      </c>
      <c r="J1938">
        <v>200</v>
      </c>
      <c r="K1938" s="1">
        <v>351.17107479999999</v>
      </c>
      <c r="L1938" s="1">
        <v>94.54</v>
      </c>
      <c r="M1938" s="1">
        <f>All_Data[[#This Row],[EUR Sales Amount]]-All_Data[[#This Row],[EUR Cost Amount]]</f>
        <v>256.63107479999996</v>
      </c>
      <c r="N1938">
        <f>IF(All_Data[[#This Row],[Order Line Quantity]]&lt;0,1,0)</f>
        <v>0</v>
      </c>
      <c r="O1938" s="1" t="str">
        <f>All_Data[[#This Row],[Tier2 Description]]&amp;All_Data[[#This Row],[Order No]]</f>
        <v>SAFETY AUTO &amp; TOOLS1108885</v>
      </c>
    </row>
    <row r="1939" spans="1:15" x14ac:dyDescent="0.35">
      <c r="A1939">
        <v>202001</v>
      </c>
      <c r="B1939" t="str">
        <f>LEFT(All_Data[[#This Row],[Invoice (Year+Month)]],4)</f>
        <v>2020</v>
      </c>
      <c r="C1939" t="str">
        <f>RIGHT(All_Data[[#This Row],[Invoice (Year+Month)]],2)</f>
        <v>01</v>
      </c>
      <c r="D1939" t="s">
        <v>63</v>
      </c>
      <c r="E1939">
        <v>3013549</v>
      </c>
      <c r="F1939" t="s">
        <v>17</v>
      </c>
      <c r="G1939" t="s">
        <v>22</v>
      </c>
      <c r="H1939" t="s">
        <v>35</v>
      </c>
      <c r="I1939">
        <v>1108794</v>
      </c>
      <c r="J1939">
        <v>2002</v>
      </c>
      <c r="K1939" s="1">
        <v>206.86801819999999</v>
      </c>
      <c r="L1939" s="1">
        <v>37.880000000000003</v>
      </c>
      <c r="M1939" s="1">
        <f>All_Data[[#This Row],[EUR Sales Amount]]-All_Data[[#This Row],[EUR Cost Amount]]</f>
        <v>168.9880182</v>
      </c>
      <c r="N1939">
        <f>IF(All_Data[[#This Row],[Order Line Quantity]]&lt;0,1,0)</f>
        <v>0</v>
      </c>
      <c r="O1939" s="1" t="str">
        <f>All_Data[[#This Row],[Tier2 Description]]&amp;All_Data[[#This Row],[Order No]]</f>
        <v>DECORATION CHARGES1108794</v>
      </c>
    </row>
    <row r="1940" spans="1:15" x14ac:dyDescent="0.35">
      <c r="A1940">
        <v>202001</v>
      </c>
      <c r="B1940" t="str">
        <f>LEFT(All_Data[[#This Row],[Invoice (Year+Month)]],4)</f>
        <v>2020</v>
      </c>
      <c r="C1940" t="str">
        <f>RIGHT(All_Data[[#This Row],[Invoice (Year+Month)]],2)</f>
        <v>01</v>
      </c>
      <c r="D1940" t="s">
        <v>63</v>
      </c>
      <c r="E1940">
        <v>3013549</v>
      </c>
      <c r="F1940" t="s">
        <v>17</v>
      </c>
      <c r="G1940" t="s">
        <v>22</v>
      </c>
      <c r="H1940" t="s">
        <v>35</v>
      </c>
      <c r="I1940">
        <v>1108885</v>
      </c>
      <c r="J1940">
        <v>202</v>
      </c>
      <c r="K1940" s="1">
        <v>117.46066980000001</v>
      </c>
      <c r="L1940" s="1">
        <v>19.88</v>
      </c>
      <c r="M1940" s="1">
        <f>All_Data[[#This Row],[EUR Sales Amount]]-All_Data[[#This Row],[EUR Cost Amount]]</f>
        <v>97.58066980000001</v>
      </c>
      <c r="N1940">
        <f>IF(All_Data[[#This Row],[Order Line Quantity]]&lt;0,1,0)</f>
        <v>0</v>
      </c>
      <c r="O1940" s="1" t="str">
        <f>All_Data[[#This Row],[Tier2 Description]]&amp;All_Data[[#This Row],[Order No]]</f>
        <v>DECORATION CHARGES1108885</v>
      </c>
    </row>
    <row r="1941" spans="1:15" x14ac:dyDescent="0.35">
      <c r="A1941">
        <v>202001</v>
      </c>
      <c r="B1941" t="str">
        <f>LEFT(All_Data[[#This Row],[Invoice (Year+Month)]],4)</f>
        <v>2020</v>
      </c>
      <c r="C1941" t="str">
        <f>RIGHT(All_Data[[#This Row],[Invoice (Year+Month)]],2)</f>
        <v>01</v>
      </c>
      <c r="D1941" t="s">
        <v>63</v>
      </c>
      <c r="E1941">
        <v>3013557</v>
      </c>
      <c r="F1941" t="s">
        <v>10</v>
      </c>
      <c r="G1941" t="s">
        <v>13</v>
      </c>
      <c r="H1941" t="s">
        <v>37</v>
      </c>
      <c r="I1941">
        <v>1108355</v>
      </c>
      <c r="J1941">
        <v>70</v>
      </c>
      <c r="K1941" s="1">
        <v>25.429629550000001</v>
      </c>
      <c r="L1941" s="1">
        <v>6.5</v>
      </c>
      <c r="M1941" s="1">
        <f>All_Data[[#This Row],[EUR Sales Amount]]-All_Data[[#This Row],[EUR Cost Amount]]</f>
        <v>18.929629550000001</v>
      </c>
      <c r="N1941">
        <f>IF(All_Data[[#This Row],[Order Line Quantity]]&lt;0,1,0)</f>
        <v>0</v>
      </c>
      <c r="O1941" s="1" t="str">
        <f>All_Data[[#This Row],[Tier2 Description]]&amp;All_Data[[#This Row],[Order No]]</f>
        <v>GENERAL1108355</v>
      </c>
    </row>
    <row r="1942" spans="1:15" x14ac:dyDescent="0.35">
      <c r="A1942">
        <v>202001</v>
      </c>
      <c r="B1942" t="str">
        <f>LEFT(All_Data[[#This Row],[Invoice (Year+Month)]],4)</f>
        <v>2020</v>
      </c>
      <c r="C1942" t="str">
        <f>RIGHT(All_Data[[#This Row],[Invoice (Year+Month)]],2)</f>
        <v>01</v>
      </c>
      <c r="D1942" t="s">
        <v>63</v>
      </c>
      <c r="E1942">
        <v>3013557</v>
      </c>
      <c r="F1942" t="s">
        <v>10</v>
      </c>
      <c r="G1942" t="s">
        <v>13</v>
      </c>
      <c r="H1942" t="s">
        <v>15</v>
      </c>
      <c r="I1942">
        <v>1108956</v>
      </c>
      <c r="J1942">
        <v>2</v>
      </c>
      <c r="K1942" s="1">
        <v>15.40914458</v>
      </c>
      <c r="L1942" s="1">
        <v>4.2</v>
      </c>
      <c r="M1942" s="1">
        <f>All_Data[[#This Row],[EUR Sales Amount]]-All_Data[[#This Row],[EUR Cost Amount]]</f>
        <v>11.20914458</v>
      </c>
      <c r="N1942">
        <f>IF(All_Data[[#This Row],[Order Line Quantity]]&lt;0,1,0)</f>
        <v>0</v>
      </c>
      <c r="O1942" s="1" t="str">
        <f>All_Data[[#This Row],[Tier2 Description]]&amp;All_Data[[#This Row],[Order No]]</f>
        <v>UMBRELLAS1108956</v>
      </c>
    </row>
    <row r="1943" spans="1:15" x14ac:dyDescent="0.35">
      <c r="A1943">
        <v>202001</v>
      </c>
      <c r="B1943" t="str">
        <f>LEFT(All_Data[[#This Row],[Invoice (Year+Month)]],4)</f>
        <v>2020</v>
      </c>
      <c r="C1943" t="str">
        <f>RIGHT(All_Data[[#This Row],[Invoice (Year+Month)]],2)</f>
        <v>01</v>
      </c>
      <c r="D1943" t="s">
        <v>63</v>
      </c>
      <c r="E1943">
        <v>3013557</v>
      </c>
      <c r="F1943" t="s">
        <v>10</v>
      </c>
      <c r="G1943" t="s">
        <v>26</v>
      </c>
      <c r="H1943" t="s">
        <v>28</v>
      </c>
      <c r="I1943">
        <v>1108956</v>
      </c>
      <c r="J1943">
        <v>2</v>
      </c>
      <c r="K1943" s="1">
        <v>12.5937213</v>
      </c>
      <c r="L1943" s="1">
        <v>3.9</v>
      </c>
      <c r="M1943" s="1">
        <f>All_Data[[#This Row],[EUR Sales Amount]]-All_Data[[#This Row],[EUR Cost Amount]]</f>
        <v>8.6937213</v>
      </c>
      <c r="N1943">
        <f>IF(All_Data[[#This Row],[Order Line Quantity]]&lt;0,1,0)</f>
        <v>0</v>
      </c>
      <c r="O1943" s="1" t="str">
        <f>All_Data[[#This Row],[Tier2 Description]]&amp;All_Data[[#This Row],[Order No]]</f>
        <v>HOUSEWARES1108956</v>
      </c>
    </row>
    <row r="1944" spans="1:15" x14ac:dyDescent="0.35">
      <c r="A1944">
        <v>202001</v>
      </c>
      <c r="B1944" t="str">
        <f>LEFT(All_Data[[#This Row],[Invoice (Year+Month)]],4)</f>
        <v>2020</v>
      </c>
      <c r="C1944" t="str">
        <f>RIGHT(All_Data[[#This Row],[Invoice (Year+Month)]],2)</f>
        <v>01</v>
      </c>
      <c r="D1944" t="s">
        <v>63</v>
      </c>
      <c r="E1944">
        <v>3013557</v>
      </c>
      <c r="F1944" t="s">
        <v>10</v>
      </c>
      <c r="G1944" t="s">
        <v>26</v>
      </c>
      <c r="H1944" t="s">
        <v>50</v>
      </c>
      <c r="I1944">
        <v>1108692</v>
      </c>
      <c r="J1944">
        <v>-40</v>
      </c>
      <c r="K1944" s="1">
        <v>-46.01552015</v>
      </c>
      <c r="L1944" s="1">
        <v>-11.92</v>
      </c>
      <c r="M1944" s="1">
        <f>All_Data[[#This Row],[EUR Sales Amount]]-All_Data[[#This Row],[EUR Cost Amount]]</f>
        <v>-34.095520149999999</v>
      </c>
      <c r="N1944">
        <f>IF(All_Data[[#This Row],[Order Line Quantity]]&lt;0,1,0)</f>
        <v>1</v>
      </c>
      <c r="O1944" s="1" t="str">
        <f>All_Data[[#This Row],[Tier2 Description]]&amp;All_Data[[#This Row],[Order No]]</f>
        <v>OUTDOOR &amp; LEISURE1108692</v>
      </c>
    </row>
    <row r="1945" spans="1:15" x14ac:dyDescent="0.35">
      <c r="A1945">
        <v>202001</v>
      </c>
      <c r="B1945" t="str">
        <f>LEFT(All_Data[[#This Row],[Invoice (Year+Month)]],4)</f>
        <v>2020</v>
      </c>
      <c r="C1945" t="str">
        <f>RIGHT(All_Data[[#This Row],[Invoice (Year+Month)]],2)</f>
        <v>01</v>
      </c>
      <c r="D1945" t="s">
        <v>63</v>
      </c>
      <c r="E1945">
        <v>3013557</v>
      </c>
      <c r="F1945" t="s">
        <v>10</v>
      </c>
      <c r="G1945" t="s">
        <v>18</v>
      </c>
      <c r="H1945" t="s">
        <v>20</v>
      </c>
      <c r="I1945">
        <v>1108956</v>
      </c>
      <c r="J1945">
        <v>2</v>
      </c>
      <c r="K1945" s="1">
        <v>3.2271410839999999</v>
      </c>
      <c r="L1945" s="1">
        <v>4.74</v>
      </c>
      <c r="M1945" s="1">
        <f>All_Data[[#This Row],[EUR Sales Amount]]-All_Data[[#This Row],[EUR Cost Amount]]</f>
        <v>-1.5128589160000003</v>
      </c>
      <c r="N1945">
        <f>IF(All_Data[[#This Row],[Order Line Quantity]]&lt;0,1,0)</f>
        <v>0</v>
      </c>
      <c r="O1945" s="1" t="str">
        <f>All_Data[[#This Row],[Tier2 Description]]&amp;All_Data[[#This Row],[Order No]]</f>
        <v>POLOS1108956</v>
      </c>
    </row>
    <row r="1946" spans="1:15" x14ac:dyDescent="0.35">
      <c r="A1946">
        <v>202001</v>
      </c>
      <c r="B1946" t="str">
        <f>LEFT(All_Data[[#This Row],[Invoice (Year+Month)]],4)</f>
        <v>2020</v>
      </c>
      <c r="C1946" t="str">
        <f>RIGHT(All_Data[[#This Row],[Invoice (Year+Month)]],2)</f>
        <v>01</v>
      </c>
      <c r="D1946" t="s">
        <v>63</v>
      </c>
      <c r="E1946">
        <v>3013557</v>
      </c>
      <c r="F1946" t="s">
        <v>10</v>
      </c>
      <c r="G1946" t="s">
        <v>18</v>
      </c>
      <c r="H1946" t="s">
        <v>21</v>
      </c>
      <c r="I1946">
        <v>1108956</v>
      </c>
      <c r="J1946">
        <v>4</v>
      </c>
      <c r="K1946" s="1">
        <v>6.0506372539999997</v>
      </c>
      <c r="L1946" s="1">
        <v>5.8</v>
      </c>
      <c r="M1946" s="1">
        <f>All_Data[[#This Row],[EUR Sales Amount]]-All_Data[[#This Row],[EUR Cost Amount]]</f>
        <v>0.25063725399999992</v>
      </c>
      <c r="N1946">
        <f>IF(All_Data[[#This Row],[Order Line Quantity]]&lt;0,1,0)</f>
        <v>0</v>
      </c>
      <c r="O1946" s="1" t="str">
        <f>All_Data[[#This Row],[Tier2 Description]]&amp;All_Data[[#This Row],[Order No]]</f>
        <v>T-SHIRTS &amp; ACTIVE TOPS1108956</v>
      </c>
    </row>
    <row r="1947" spans="1:15" x14ac:dyDescent="0.35">
      <c r="A1947">
        <v>202001</v>
      </c>
      <c r="B1947" t="str">
        <f>LEFT(All_Data[[#This Row],[Invoice (Year+Month)]],4)</f>
        <v>2020</v>
      </c>
      <c r="C1947" t="str">
        <f>RIGHT(All_Data[[#This Row],[Invoice (Year+Month)]],2)</f>
        <v>01</v>
      </c>
      <c r="D1947" t="s">
        <v>63</v>
      </c>
      <c r="E1947">
        <v>3013557</v>
      </c>
      <c r="F1947" t="s">
        <v>10</v>
      </c>
      <c r="G1947" t="s">
        <v>22</v>
      </c>
      <c r="H1947" t="s">
        <v>35</v>
      </c>
      <c r="I1947">
        <v>1108355</v>
      </c>
      <c r="J1947">
        <v>78</v>
      </c>
      <c r="K1947" s="1">
        <v>266.6982855</v>
      </c>
      <c r="L1947" s="1">
        <v>69.139640760000006</v>
      </c>
      <c r="M1947" s="1">
        <f>All_Data[[#This Row],[EUR Sales Amount]]-All_Data[[#This Row],[EUR Cost Amount]]</f>
        <v>197.55864473999998</v>
      </c>
      <c r="N1947">
        <f>IF(All_Data[[#This Row],[Order Line Quantity]]&lt;0,1,0)</f>
        <v>0</v>
      </c>
      <c r="O1947" s="1" t="str">
        <f>All_Data[[#This Row],[Tier2 Description]]&amp;All_Data[[#This Row],[Order No]]</f>
        <v>DECORATION CHARGES1108355</v>
      </c>
    </row>
    <row r="1948" spans="1:15" x14ac:dyDescent="0.35">
      <c r="A1948">
        <v>202001</v>
      </c>
      <c r="B1948" t="str">
        <f>LEFT(All_Data[[#This Row],[Invoice (Year+Month)]],4)</f>
        <v>2020</v>
      </c>
      <c r="C1948" t="str">
        <f>RIGHT(All_Data[[#This Row],[Invoice (Year+Month)]],2)</f>
        <v>01</v>
      </c>
      <c r="D1948" t="s">
        <v>63</v>
      </c>
      <c r="E1948">
        <v>3013569</v>
      </c>
      <c r="F1948" t="s">
        <v>10</v>
      </c>
      <c r="G1948" t="s">
        <v>11</v>
      </c>
      <c r="H1948" t="s">
        <v>38</v>
      </c>
      <c r="I1948">
        <v>1109013</v>
      </c>
      <c r="J1948">
        <v>120</v>
      </c>
      <c r="K1948" s="1">
        <v>69.628747590000003</v>
      </c>
      <c r="L1948" s="1">
        <v>25.96</v>
      </c>
      <c r="M1948" s="1">
        <f>All_Data[[#This Row],[EUR Sales Amount]]-All_Data[[#This Row],[EUR Cost Amount]]</f>
        <v>43.668747590000002</v>
      </c>
      <c r="N1948">
        <f>IF(All_Data[[#This Row],[Order Line Quantity]]&lt;0,1,0)</f>
        <v>0</v>
      </c>
      <c r="O1948" s="1" t="str">
        <f>All_Data[[#This Row],[Tier2 Description]]&amp;All_Data[[#This Row],[Order No]]</f>
        <v>BACKPACKS1109013</v>
      </c>
    </row>
    <row r="1949" spans="1:15" x14ac:dyDescent="0.35">
      <c r="A1949">
        <v>202001</v>
      </c>
      <c r="B1949" t="str">
        <f>LEFT(All_Data[[#This Row],[Invoice (Year+Month)]],4)</f>
        <v>2020</v>
      </c>
      <c r="C1949" t="str">
        <f>RIGHT(All_Data[[#This Row],[Invoice (Year+Month)]],2)</f>
        <v>01</v>
      </c>
      <c r="D1949" t="s">
        <v>63</v>
      </c>
      <c r="E1949">
        <v>3013569</v>
      </c>
      <c r="F1949" t="s">
        <v>10</v>
      </c>
      <c r="G1949" t="s">
        <v>32</v>
      </c>
      <c r="H1949" t="s">
        <v>33</v>
      </c>
      <c r="I1949">
        <v>1108487</v>
      </c>
      <c r="J1949">
        <v>100</v>
      </c>
      <c r="K1949" s="1">
        <v>817.38094999999998</v>
      </c>
      <c r="L1949" s="1">
        <v>284.7</v>
      </c>
      <c r="M1949" s="1">
        <f>All_Data[[#This Row],[EUR Sales Amount]]-All_Data[[#This Row],[EUR Cost Amount]]</f>
        <v>532.68094999999994</v>
      </c>
      <c r="N1949">
        <f>IF(All_Data[[#This Row],[Order Line Quantity]]&lt;0,1,0)</f>
        <v>0</v>
      </c>
      <c r="O1949" s="1" t="str">
        <f>All_Data[[#This Row],[Tier2 Description]]&amp;All_Data[[#This Row],[Order No]]</f>
        <v>SPORT BOTTLES1108487</v>
      </c>
    </row>
    <row r="1950" spans="1:15" x14ac:dyDescent="0.35">
      <c r="A1950">
        <v>202001</v>
      </c>
      <c r="B1950" t="str">
        <f>LEFT(All_Data[[#This Row],[Invoice (Year+Month)]],4)</f>
        <v>2020</v>
      </c>
      <c r="C1950" t="str">
        <f>RIGHT(All_Data[[#This Row],[Invoice (Year+Month)]],2)</f>
        <v>01</v>
      </c>
      <c r="D1950" t="s">
        <v>63</v>
      </c>
      <c r="E1950">
        <v>3013569</v>
      </c>
      <c r="F1950" t="s">
        <v>10</v>
      </c>
      <c r="G1950" t="s">
        <v>22</v>
      </c>
      <c r="H1950" t="s">
        <v>35</v>
      </c>
      <c r="I1950">
        <v>1108487</v>
      </c>
      <c r="J1950">
        <v>102</v>
      </c>
      <c r="K1950" s="1">
        <v>105.65405610000001</v>
      </c>
      <c r="L1950" s="1">
        <v>18.88</v>
      </c>
      <c r="M1950" s="1">
        <f>All_Data[[#This Row],[EUR Sales Amount]]-All_Data[[#This Row],[EUR Cost Amount]]</f>
        <v>86.77405610000001</v>
      </c>
      <c r="N1950">
        <f>IF(All_Data[[#This Row],[Order Line Quantity]]&lt;0,1,0)</f>
        <v>0</v>
      </c>
      <c r="O1950" s="1" t="str">
        <f>All_Data[[#This Row],[Tier2 Description]]&amp;All_Data[[#This Row],[Order No]]</f>
        <v>DECORATION CHARGES1108487</v>
      </c>
    </row>
    <row r="1951" spans="1:15" x14ac:dyDescent="0.35">
      <c r="A1951">
        <v>202001</v>
      </c>
      <c r="B1951" t="str">
        <f>LEFT(All_Data[[#This Row],[Invoice (Year+Month)]],4)</f>
        <v>2020</v>
      </c>
      <c r="C1951" t="str">
        <f>RIGHT(All_Data[[#This Row],[Invoice (Year+Month)]],2)</f>
        <v>01</v>
      </c>
      <c r="D1951" t="s">
        <v>63</v>
      </c>
      <c r="E1951">
        <v>3013569</v>
      </c>
      <c r="F1951" t="s">
        <v>10</v>
      </c>
      <c r="G1951" t="s">
        <v>22</v>
      </c>
      <c r="H1951" t="s">
        <v>35</v>
      </c>
      <c r="I1951">
        <v>1109013</v>
      </c>
      <c r="J1951">
        <v>124</v>
      </c>
      <c r="K1951" s="1">
        <v>286.26497269999999</v>
      </c>
      <c r="L1951" s="1">
        <v>47.47283006</v>
      </c>
      <c r="M1951" s="1">
        <f>All_Data[[#This Row],[EUR Sales Amount]]-All_Data[[#This Row],[EUR Cost Amount]]</f>
        <v>238.79214263999998</v>
      </c>
      <c r="N1951">
        <f>IF(All_Data[[#This Row],[Order Line Quantity]]&lt;0,1,0)</f>
        <v>0</v>
      </c>
      <c r="O1951" s="1" t="str">
        <f>All_Data[[#This Row],[Tier2 Description]]&amp;All_Data[[#This Row],[Order No]]</f>
        <v>DECORATION CHARGES1109013</v>
      </c>
    </row>
    <row r="1952" spans="1:15" x14ac:dyDescent="0.35">
      <c r="A1952">
        <v>202001</v>
      </c>
      <c r="B1952" t="str">
        <f>LEFT(All_Data[[#This Row],[Invoice (Year+Month)]],4)</f>
        <v>2020</v>
      </c>
      <c r="C1952" t="str">
        <f>RIGHT(All_Data[[#This Row],[Invoice (Year+Month)]],2)</f>
        <v>01</v>
      </c>
      <c r="D1952" t="s">
        <v>63</v>
      </c>
      <c r="E1952">
        <v>3013569</v>
      </c>
      <c r="F1952" t="s">
        <v>10</v>
      </c>
      <c r="G1952" t="s">
        <v>22</v>
      </c>
      <c r="H1952" t="s">
        <v>35</v>
      </c>
      <c r="I1952">
        <v>1109014</v>
      </c>
      <c r="J1952">
        <v>124</v>
      </c>
      <c r="K1952" s="1">
        <v>249.69474349999999</v>
      </c>
      <c r="L1952" s="1">
        <v>47.47283006</v>
      </c>
      <c r="M1952" s="1">
        <f>All_Data[[#This Row],[EUR Sales Amount]]-All_Data[[#This Row],[EUR Cost Amount]]</f>
        <v>202.22191343999998</v>
      </c>
      <c r="N1952">
        <f>IF(All_Data[[#This Row],[Order Line Quantity]]&lt;0,1,0)</f>
        <v>0</v>
      </c>
      <c r="O1952" s="1" t="str">
        <f>All_Data[[#This Row],[Tier2 Description]]&amp;All_Data[[#This Row],[Order No]]</f>
        <v>DECORATION CHARGES1109014</v>
      </c>
    </row>
    <row r="1953" spans="1:15" x14ac:dyDescent="0.35">
      <c r="A1953">
        <v>202001</v>
      </c>
      <c r="B1953" t="str">
        <f>LEFT(All_Data[[#This Row],[Invoice (Year+Month)]],4)</f>
        <v>2020</v>
      </c>
      <c r="C1953" t="str">
        <f>RIGHT(All_Data[[#This Row],[Invoice (Year+Month)]],2)</f>
        <v>01</v>
      </c>
      <c r="D1953" t="s">
        <v>63</v>
      </c>
      <c r="E1953">
        <v>3013569</v>
      </c>
      <c r="F1953" t="s">
        <v>10</v>
      </c>
      <c r="G1953" t="s">
        <v>29</v>
      </c>
      <c r="H1953" t="s">
        <v>52</v>
      </c>
      <c r="I1953">
        <v>1109014</v>
      </c>
      <c r="J1953">
        <v>120</v>
      </c>
      <c r="K1953" s="1">
        <v>96.874779259999997</v>
      </c>
      <c r="L1953" s="1">
        <v>23.86</v>
      </c>
      <c r="M1953" s="1">
        <f>All_Data[[#This Row],[EUR Sales Amount]]-All_Data[[#This Row],[EUR Cost Amount]]</f>
        <v>73.014779259999997</v>
      </c>
      <c r="N1953">
        <f>IF(All_Data[[#This Row],[Order Line Quantity]]&lt;0,1,0)</f>
        <v>0</v>
      </c>
      <c r="O1953" s="1" t="str">
        <f>All_Data[[#This Row],[Tier2 Description]]&amp;All_Data[[#This Row],[Order No]]</f>
        <v>GENERAL TECH1109014</v>
      </c>
    </row>
    <row r="1954" spans="1:15" x14ac:dyDescent="0.35">
      <c r="A1954">
        <v>202001</v>
      </c>
      <c r="B1954" t="str">
        <f>LEFT(All_Data[[#This Row],[Invoice (Year+Month)]],4)</f>
        <v>2020</v>
      </c>
      <c r="C1954" t="str">
        <f>RIGHT(All_Data[[#This Row],[Invoice (Year+Month)]],2)</f>
        <v>01</v>
      </c>
      <c r="D1954" t="s">
        <v>63</v>
      </c>
      <c r="E1954">
        <v>3013570</v>
      </c>
      <c r="F1954" t="s">
        <v>17</v>
      </c>
      <c r="G1954" t="s">
        <v>32</v>
      </c>
      <c r="H1954" t="s">
        <v>33</v>
      </c>
      <c r="I1954">
        <v>1108205</v>
      </c>
      <c r="J1954">
        <v>200</v>
      </c>
      <c r="K1954" s="1">
        <v>242.1869481</v>
      </c>
      <c r="L1954" s="1">
        <v>189.36</v>
      </c>
      <c r="M1954" s="1">
        <f>All_Data[[#This Row],[EUR Sales Amount]]-All_Data[[#This Row],[EUR Cost Amount]]</f>
        <v>52.826948099999981</v>
      </c>
      <c r="N1954">
        <f>IF(All_Data[[#This Row],[Order Line Quantity]]&lt;0,1,0)</f>
        <v>0</v>
      </c>
      <c r="O1954" s="1" t="str">
        <f>All_Data[[#This Row],[Tier2 Description]]&amp;All_Data[[#This Row],[Order No]]</f>
        <v>SPORT BOTTLES1108205</v>
      </c>
    </row>
    <row r="1955" spans="1:15" x14ac:dyDescent="0.35">
      <c r="A1955">
        <v>202001</v>
      </c>
      <c r="B1955" t="str">
        <f>LEFT(All_Data[[#This Row],[Invoice (Year+Month)]],4)</f>
        <v>2020</v>
      </c>
      <c r="C1955" t="str">
        <f>RIGHT(All_Data[[#This Row],[Invoice (Year+Month)]],2)</f>
        <v>01</v>
      </c>
      <c r="D1955" t="s">
        <v>63</v>
      </c>
      <c r="E1955">
        <v>3013570</v>
      </c>
      <c r="F1955" t="s">
        <v>17</v>
      </c>
      <c r="G1955" t="s">
        <v>13</v>
      </c>
      <c r="H1955" t="s">
        <v>16</v>
      </c>
      <c r="I1955">
        <v>1108981</v>
      </c>
      <c r="J1955">
        <v>1000</v>
      </c>
      <c r="K1955" s="1">
        <v>161.45796540000001</v>
      </c>
      <c r="L1955" s="1">
        <v>66.62</v>
      </c>
      <c r="M1955" s="1">
        <f>All_Data[[#This Row],[EUR Sales Amount]]-All_Data[[#This Row],[EUR Cost Amount]]</f>
        <v>94.837965400000002</v>
      </c>
      <c r="N1955">
        <f>IF(All_Data[[#This Row],[Order Line Quantity]]&lt;0,1,0)</f>
        <v>0</v>
      </c>
      <c r="O1955" s="1" t="str">
        <f>All_Data[[#This Row],[Tier2 Description]]&amp;All_Data[[#This Row],[Order No]]</f>
        <v>WRITING1108981</v>
      </c>
    </row>
    <row r="1956" spans="1:15" x14ac:dyDescent="0.35">
      <c r="A1956">
        <v>202001</v>
      </c>
      <c r="B1956" t="str">
        <f>LEFT(All_Data[[#This Row],[Invoice (Year+Month)]],4)</f>
        <v>2020</v>
      </c>
      <c r="C1956" t="str">
        <f>RIGHT(All_Data[[#This Row],[Invoice (Year+Month)]],2)</f>
        <v>01</v>
      </c>
      <c r="D1956" t="s">
        <v>63</v>
      </c>
      <c r="E1956">
        <v>3013570</v>
      </c>
      <c r="F1956" t="s">
        <v>17</v>
      </c>
      <c r="G1956" t="s">
        <v>22</v>
      </c>
      <c r="H1956" t="s">
        <v>35</v>
      </c>
      <c r="I1956">
        <v>1108205</v>
      </c>
      <c r="J1956">
        <v>202</v>
      </c>
      <c r="K1956" s="1">
        <v>121.497119</v>
      </c>
      <c r="L1956" s="1">
        <v>17.46</v>
      </c>
      <c r="M1956" s="1">
        <f>All_Data[[#This Row],[EUR Sales Amount]]-All_Data[[#This Row],[EUR Cost Amount]]</f>
        <v>104.03711899999999</v>
      </c>
      <c r="N1956">
        <f>IF(All_Data[[#This Row],[Order Line Quantity]]&lt;0,1,0)</f>
        <v>0</v>
      </c>
      <c r="O1956" s="1" t="str">
        <f>All_Data[[#This Row],[Tier2 Description]]&amp;All_Data[[#This Row],[Order No]]</f>
        <v>DECORATION CHARGES1108205</v>
      </c>
    </row>
    <row r="1957" spans="1:15" x14ac:dyDescent="0.35">
      <c r="A1957">
        <v>202001</v>
      </c>
      <c r="B1957" t="str">
        <f>LEFT(All_Data[[#This Row],[Invoice (Year+Month)]],4)</f>
        <v>2020</v>
      </c>
      <c r="C1957" t="str">
        <f>RIGHT(All_Data[[#This Row],[Invoice (Year+Month)]],2)</f>
        <v>01</v>
      </c>
      <c r="D1957" t="s">
        <v>63</v>
      </c>
      <c r="E1957">
        <v>3013570</v>
      </c>
      <c r="F1957" t="s">
        <v>17</v>
      </c>
      <c r="G1957" t="s">
        <v>22</v>
      </c>
      <c r="H1957" t="s">
        <v>35</v>
      </c>
      <c r="I1957">
        <v>1108981</v>
      </c>
      <c r="J1957">
        <v>1002</v>
      </c>
      <c r="K1957" s="1">
        <v>161.45796540000001</v>
      </c>
      <c r="L1957" s="1">
        <v>27.88</v>
      </c>
      <c r="M1957" s="1">
        <f>All_Data[[#This Row],[EUR Sales Amount]]-All_Data[[#This Row],[EUR Cost Amount]]</f>
        <v>133.57796540000001</v>
      </c>
      <c r="N1957">
        <f>IF(All_Data[[#This Row],[Order Line Quantity]]&lt;0,1,0)</f>
        <v>0</v>
      </c>
      <c r="O1957" s="1" t="str">
        <f>All_Data[[#This Row],[Tier2 Description]]&amp;All_Data[[#This Row],[Order No]]</f>
        <v>DECORATION CHARGES1108981</v>
      </c>
    </row>
    <row r="1958" spans="1:15" x14ac:dyDescent="0.35">
      <c r="A1958">
        <v>202001</v>
      </c>
      <c r="B1958" t="str">
        <f>LEFT(All_Data[[#This Row],[Invoice (Year+Month)]],4)</f>
        <v>2020</v>
      </c>
      <c r="C1958" t="str">
        <f>RIGHT(All_Data[[#This Row],[Invoice (Year+Month)]],2)</f>
        <v>01</v>
      </c>
      <c r="D1958" t="s">
        <v>63</v>
      </c>
      <c r="E1958">
        <v>3013578</v>
      </c>
      <c r="F1958" t="s">
        <v>17</v>
      </c>
      <c r="G1958" t="s">
        <v>13</v>
      </c>
      <c r="H1958" t="s">
        <v>37</v>
      </c>
      <c r="I1958">
        <v>1109111</v>
      </c>
      <c r="J1958">
        <v>1600</v>
      </c>
      <c r="K1958" s="1">
        <v>804.06066780000003</v>
      </c>
      <c r="L1958" s="1">
        <v>284.62</v>
      </c>
      <c r="M1958" s="1">
        <f>All_Data[[#This Row],[EUR Sales Amount]]-All_Data[[#This Row],[EUR Cost Amount]]</f>
        <v>519.44066780000003</v>
      </c>
      <c r="N1958">
        <f>IF(All_Data[[#This Row],[Order Line Quantity]]&lt;0,1,0)</f>
        <v>0</v>
      </c>
      <c r="O1958" s="1" t="str">
        <f>All_Data[[#This Row],[Tier2 Description]]&amp;All_Data[[#This Row],[Order No]]</f>
        <v>GENERAL1109111</v>
      </c>
    </row>
    <row r="1959" spans="1:15" x14ac:dyDescent="0.35">
      <c r="A1959">
        <v>202001</v>
      </c>
      <c r="B1959" t="str">
        <f>LEFT(All_Data[[#This Row],[Invoice (Year+Month)]],4)</f>
        <v>2020</v>
      </c>
      <c r="C1959" t="str">
        <f>RIGHT(All_Data[[#This Row],[Invoice (Year+Month)]],2)</f>
        <v>01</v>
      </c>
      <c r="D1959" t="s">
        <v>63</v>
      </c>
      <c r="E1959">
        <v>3013578</v>
      </c>
      <c r="F1959" t="s">
        <v>17</v>
      </c>
      <c r="G1959" t="s">
        <v>13</v>
      </c>
      <c r="H1959" t="s">
        <v>34</v>
      </c>
      <c r="I1959">
        <v>1108393</v>
      </c>
      <c r="J1959">
        <v>60</v>
      </c>
      <c r="K1959" s="1">
        <v>694.77380749999998</v>
      </c>
      <c r="L1959" s="1">
        <v>339.72</v>
      </c>
      <c r="M1959" s="1">
        <f>All_Data[[#This Row],[EUR Sales Amount]]-All_Data[[#This Row],[EUR Cost Amount]]</f>
        <v>355.05380749999995</v>
      </c>
      <c r="N1959">
        <f>IF(All_Data[[#This Row],[Order Line Quantity]]&lt;0,1,0)</f>
        <v>0</v>
      </c>
      <c r="O1959" s="1" t="str">
        <f>All_Data[[#This Row],[Tier2 Description]]&amp;All_Data[[#This Row],[Order No]]</f>
        <v>STATIONERY1108393</v>
      </c>
    </row>
    <row r="1960" spans="1:15" x14ac:dyDescent="0.35">
      <c r="A1960">
        <v>202001</v>
      </c>
      <c r="B1960" t="str">
        <f>LEFT(All_Data[[#This Row],[Invoice (Year+Month)]],4)</f>
        <v>2020</v>
      </c>
      <c r="C1960" t="str">
        <f>RIGHT(All_Data[[#This Row],[Invoice (Year+Month)]],2)</f>
        <v>01</v>
      </c>
      <c r="D1960" t="s">
        <v>63</v>
      </c>
      <c r="E1960">
        <v>3013578</v>
      </c>
      <c r="F1960" t="s">
        <v>17</v>
      </c>
      <c r="G1960" t="s">
        <v>13</v>
      </c>
      <c r="H1960" t="s">
        <v>34</v>
      </c>
      <c r="I1960">
        <v>1108724</v>
      </c>
      <c r="J1960">
        <v>4</v>
      </c>
      <c r="K1960" s="1">
        <v>5.8124867550000001</v>
      </c>
      <c r="L1960" s="1">
        <v>1.32</v>
      </c>
      <c r="M1960" s="1">
        <f>All_Data[[#This Row],[EUR Sales Amount]]-All_Data[[#This Row],[EUR Cost Amount]]</f>
        <v>4.4924867549999998</v>
      </c>
      <c r="N1960">
        <f>IF(All_Data[[#This Row],[Order Line Quantity]]&lt;0,1,0)</f>
        <v>0</v>
      </c>
      <c r="O1960" s="1" t="str">
        <f>All_Data[[#This Row],[Tier2 Description]]&amp;All_Data[[#This Row],[Order No]]</f>
        <v>STATIONERY1108724</v>
      </c>
    </row>
    <row r="1961" spans="1:15" x14ac:dyDescent="0.35">
      <c r="A1961">
        <v>202001</v>
      </c>
      <c r="B1961" t="str">
        <f>LEFT(All_Data[[#This Row],[Invoice (Year+Month)]],4)</f>
        <v>2020</v>
      </c>
      <c r="C1961" t="str">
        <f>RIGHT(All_Data[[#This Row],[Invoice (Year+Month)]],2)</f>
        <v>01</v>
      </c>
      <c r="D1961" t="s">
        <v>63</v>
      </c>
      <c r="E1961">
        <v>3013578</v>
      </c>
      <c r="F1961" t="s">
        <v>17</v>
      </c>
      <c r="G1961" t="s">
        <v>13</v>
      </c>
      <c r="H1961" t="s">
        <v>16</v>
      </c>
      <c r="I1961">
        <v>1108724</v>
      </c>
      <c r="J1961">
        <v>2</v>
      </c>
      <c r="K1961" s="1">
        <v>1.5742151630000001</v>
      </c>
      <c r="L1961" s="1">
        <v>0.54</v>
      </c>
      <c r="M1961" s="1">
        <f>All_Data[[#This Row],[EUR Sales Amount]]-All_Data[[#This Row],[EUR Cost Amount]]</f>
        <v>1.034215163</v>
      </c>
      <c r="N1961">
        <f>IF(All_Data[[#This Row],[Order Line Quantity]]&lt;0,1,0)</f>
        <v>0</v>
      </c>
      <c r="O1961" s="1" t="str">
        <f>All_Data[[#This Row],[Tier2 Description]]&amp;All_Data[[#This Row],[Order No]]</f>
        <v>WRITING1108724</v>
      </c>
    </row>
    <row r="1962" spans="1:15" x14ac:dyDescent="0.35">
      <c r="A1962">
        <v>202001</v>
      </c>
      <c r="B1962" t="str">
        <f>LEFT(All_Data[[#This Row],[Invoice (Year+Month)]],4)</f>
        <v>2020</v>
      </c>
      <c r="C1962" t="str">
        <f>RIGHT(All_Data[[#This Row],[Invoice (Year+Month)]],2)</f>
        <v>01</v>
      </c>
      <c r="D1962" t="s">
        <v>63</v>
      </c>
      <c r="E1962">
        <v>3013578</v>
      </c>
      <c r="F1962" t="s">
        <v>17</v>
      </c>
      <c r="G1962" t="s">
        <v>22</v>
      </c>
      <c r="H1962" t="s">
        <v>35</v>
      </c>
      <c r="I1962">
        <v>1108393</v>
      </c>
      <c r="J1962">
        <v>64</v>
      </c>
      <c r="K1962" s="1">
        <v>179.8036267</v>
      </c>
      <c r="L1962" s="1">
        <v>46.72</v>
      </c>
      <c r="M1962" s="1">
        <f>All_Data[[#This Row],[EUR Sales Amount]]-All_Data[[#This Row],[EUR Cost Amount]]</f>
        <v>133.0836267</v>
      </c>
      <c r="N1962">
        <f>IF(All_Data[[#This Row],[Order Line Quantity]]&lt;0,1,0)</f>
        <v>0</v>
      </c>
      <c r="O1962" s="1" t="str">
        <f>All_Data[[#This Row],[Tier2 Description]]&amp;All_Data[[#This Row],[Order No]]</f>
        <v>DECORATION CHARGES1108393</v>
      </c>
    </row>
    <row r="1963" spans="1:15" x14ac:dyDescent="0.35">
      <c r="A1963">
        <v>202001</v>
      </c>
      <c r="B1963" t="str">
        <f>LEFT(All_Data[[#This Row],[Invoice (Year+Month)]],4)</f>
        <v>2020</v>
      </c>
      <c r="C1963" t="str">
        <f>RIGHT(All_Data[[#This Row],[Invoice (Year+Month)]],2)</f>
        <v>01</v>
      </c>
      <c r="D1963" t="s">
        <v>63</v>
      </c>
      <c r="E1963">
        <v>3013578</v>
      </c>
      <c r="F1963" t="s">
        <v>17</v>
      </c>
      <c r="G1963" t="s">
        <v>22</v>
      </c>
      <c r="H1963" t="s">
        <v>35</v>
      </c>
      <c r="I1963">
        <v>1109111</v>
      </c>
      <c r="J1963">
        <v>1602</v>
      </c>
      <c r="K1963" s="1">
        <v>656.73027439999998</v>
      </c>
      <c r="L1963" s="1">
        <v>93.58</v>
      </c>
      <c r="M1963" s="1">
        <f>All_Data[[#This Row],[EUR Sales Amount]]-All_Data[[#This Row],[EUR Cost Amount]]</f>
        <v>563.15027439999994</v>
      </c>
      <c r="N1963">
        <f>IF(All_Data[[#This Row],[Order Line Quantity]]&lt;0,1,0)</f>
        <v>0</v>
      </c>
      <c r="O1963" s="1" t="str">
        <f>All_Data[[#This Row],[Tier2 Description]]&amp;All_Data[[#This Row],[Order No]]</f>
        <v>DECORATION CHARGES1109111</v>
      </c>
    </row>
    <row r="1964" spans="1:15" x14ac:dyDescent="0.35">
      <c r="A1964">
        <v>202001</v>
      </c>
      <c r="B1964" t="str">
        <f>LEFT(All_Data[[#This Row],[Invoice (Year+Month)]],4)</f>
        <v>2020</v>
      </c>
      <c r="C1964" t="str">
        <f>RIGHT(All_Data[[#This Row],[Invoice (Year+Month)]],2)</f>
        <v>01</v>
      </c>
      <c r="D1964" t="s">
        <v>63</v>
      </c>
      <c r="E1964">
        <v>3013586</v>
      </c>
      <c r="F1964" t="s">
        <v>10</v>
      </c>
      <c r="G1964" t="s">
        <v>11</v>
      </c>
      <c r="H1964" t="s">
        <v>12</v>
      </c>
      <c r="I1964">
        <v>1108433</v>
      </c>
      <c r="J1964">
        <v>8</v>
      </c>
      <c r="K1964" s="1">
        <v>167.59336809999999</v>
      </c>
      <c r="L1964" s="1">
        <v>43.2</v>
      </c>
      <c r="M1964" s="1">
        <f>All_Data[[#This Row],[EUR Sales Amount]]-All_Data[[#This Row],[EUR Cost Amount]]</f>
        <v>124.39336809999999</v>
      </c>
      <c r="N1964">
        <f>IF(All_Data[[#This Row],[Order Line Quantity]]&lt;0,1,0)</f>
        <v>0</v>
      </c>
      <c r="O1964" s="1" t="str">
        <f>All_Data[[#This Row],[Tier2 Description]]&amp;All_Data[[#This Row],[Order No]]</f>
        <v>BUSINESS CASES1108433</v>
      </c>
    </row>
    <row r="1965" spans="1:15" x14ac:dyDescent="0.35">
      <c r="A1965">
        <v>202001</v>
      </c>
      <c r="B1965" t="str">
        <f>LEFT(All_Data[[#This Row],[Invoice (Year+Month)]],4)</f>
        <v>2020</v>
      </c>
      <c r="C1965" t="str">
        <f>RIGHT(All_Data[[#This Row],[Invoice (Year+Month)]],2)</f>
        <v>01</v>
      </c>
      <c r="D1965" t="s">
        <v>63</v>
      </c>
      <c r="E1965">
        <v>3013586</v>
      </c>
      <c r="F1965" t="s">
        <v>10</v>
      </c>
      <c r="G1965" t="s">
        <v>22</v>
      </c>
      <c r="H1965" t="s">
        <v>35</v>
      </c>
      <c r="I1965">
        <v>1108433</v>
      </c>
      <c r="J1965">
        <v>12</v>
      </c>
      <c r="K1965" s="1">
        <v>108.2656387</v>
      </c>
      <c r="L1965" s="1">
        <v>28.834132820000001</v>
      </c>
      <c r="M1965" s="1">
        <f>All_Data[[#This Row],[EUR Sales Amount]]-All_Data[[#This Row],[EUR Cost Amount]]</f>
        <v>79.431505880000003</v>
      </c>
      <c r="N1965">
        <f>IF(All_Data[[#This Row],[Order Line Quantity]]&lt;0,1,0)</f>
        <v>0</v>
      </c>
      <c r="O1965" s="1" t="str">
        <f>All_Data[[#This Row],[Tier2 Description]]&amp;All_Data[[#This Row],[Order No]]</f>
        <v>DECORATION CHARGES1108433</v>
      </c>
    </row>
    <row r="1966" spans="1:15" x14ac:dyDescent="0.35">
      <c r="A1966">
        <v>202001</v>
      </c>
      <c r="B1966" t="str">
        <f>LEFT(All_Data[[#This Row],[Invoice (Year+Month)]],4)</f>
        <v>2020</v>
      </c>
      <c r="C1966" t="str">
        <f>RIGHT(All_Data[[#This Row],[Invoice (Year+Month)]],2)</f>
        <v>01</v>
      </c>
      <c r="D1966" t="s">
        <v>63</v>
      </c>
      <c r="E1966">
        <v>3013590</v>
      </c>
      <c r="F1966" t="s">
        <v>17</v>
      </c>
      <c r="G1966" t="s">
        <v>13</v>
      </c>
      <c r="H1966" t="s">
        <v>15</v>
      </c>
      <c r="I1966">
        <v>1109065</v>
      </c>
      <c r="J1966">
        <v>8</v>
      </c>
      <c r="K1966" s="1">
        <v>38.023350860000001</v>
      </c>
      <c r="L1966" s="1">
        <v>17.38</v>
      </c>
      <c r="M1966" s="1">
        <f>All_Data[[#This Row],[EUR Sales Amount]]-All_Data[[#This Row],[EUR Cost Amount]]</f>
        <v>20.643350860000002</v>
      </c>
      <c r="N1966">
        <f>IF(All_Data[[#This Row],[Order Line Quantity]]&lt;0,1,0)</f>
        <v>0</v>
      </c>
      <c r="O1966" s="1" t="str">
        <f>All_Data[[#This Row],[Tier2 Description]]&amp;All_Data[[#This Row],[Order No]]</f>
        <v>UMBRELLAS1109065</v>
      </c>
    </row>
    <row r="1967" spans="1:15" x14ac:dyDescent="0.35">
      <c r="A1967">
        <v>202001</v>
      </c>
      <c r="B1967" t="str">
        <f>LEFT(All_Data[[#This Row],[Invoice (Year+Month)]],4)</f>
        <v>2020</v>
      </c>
      <c r="C1967" t="str">
        <f>RIGHT(All_Data[[#This Row],[Invoice (Year+Month)]],2)</f>
        <v>01</v>
      </c>
      <c r="D1967" t="s">
        <v>63</v>
      </c>
      <c r="E1967">
        <v>3013590</v>
      </c>
      <c r="F1967" t="s">
        <v>17</v>
      </c>
      <c r="G1967" t="s">
        <v>13</v>
      </c>
      <c r="H1967" t="s">
        <v>16</v>
      </c>
      <c r="I1967">
        <v>1109065</v>
      </c>
      <c r="J1967">
        <v>8</v>
      </c>
      <c r="K1967" s="1">
        <v>1.2916637230000001</v>
      </c>
      <c r="L1967" s="1">
        <v>0.54</v>
      </c>
      <c r="M1967" s="1">
        <f>All_Data[[#This Row],[EUR Sales Amount]]-All_Data[[#This Row],[EUR Cost Amount]]</f>
        <v>0.75166372300000006</v>
      </c>
      <c r="N1967">
        <f>IF(All_Data[[#This Row],[Order Line Quantity]]&lt;0,1,0)</f>
        <v>0</v>
      </c>
      <c r="O1967" s="1" t="str">
        <f>All_Data[[#This Row],[Tier2 Description]]&amp;All_Data[[#This Row],[Order No]]</f>
        <v>WRITING1109065</v>
      </c>
    </row>
    <row r="1968" spans="1:15" x14ac:dyDescent="0.35">
      <c r="A1968">
        <v>202001</v>
      </c>
      <c r="B1968" t="str">
        <f>LEFT(All_Data[[#This Row],[Invoice (Year+Month)]],4)</f>
        <v>2020</v>
      </c>
      <c r="C1968" t="str">
        <f>RIGHT(All_Data[[#This Row],[Invoice (Year+Month)]],2)</f>
        <v>01</v>
      </c>
      <c r="D1968" t="s">
        <v>63</v>
      </c>
      <c r="E1968">
        <v>3013590</v>
      </c>
      <c r="F1968" t="s">
        <v>17</v>
      </c>
      <c r="G1968" t="s">
        <v>26</v>
      </c>
      <c r="H1968" t="s">
        <v>53</v>
      </c>
      <c r="I1968">
        <v>1109065</v>
      </c>
      <c r="J1968">
        <v>4</v>
      </c>
      <c r="K1968" s="1">
        <v>23.24994702</v>
      </c>
      <c r="L1968" s="1">
        <v>5.7</v>
      </c>
      <c r="M1968" s="1">
        <f>All_Data[[#This Row],[EUR Sales Amount]]-All_Data[[#This Row],[EUR Cost Amount]]</f>
        <v>17.549947020000001</v>
      </c>
      <c r="N1968">
        <f>IF(All_Data[[#This Row],[Order Line Quantity]]&lt;0,1,0)</f>
        <v>0</v>
      </c>
      <c r="O1968" s="1" t="str">
        <f>All_Data[[#This Row],[Tier2 Description]]&amp;All_Data[[#This Row],[Order No]]</f>
        <v>BLANKETS1109065</v>
      </c>
    </row>
    <row r="1969" spans="1:15" x14ac:dyDescent="0.35">
      <c r="A1969">
        <v>202001</v>
      </c>
      <c r="B1969" t="str">
        <f>LEFT(All_Data[[#This Row],[Invoice (Year+Month)]],4)</f>
        <v>2020</v>
      </c>
      <c r="C1969" t="str">
        <f>RIGHT(All_Data[[#This Row],[Invoice (Year+Month)]],2)</f>
        <v>01</v>
      </c>
      <c r="D1969" t="s">
        <v>63</v>
      </c>
      <c r="E1969">
        <v>3013590</v>
      </c>
      <c r="F1969" t="s">
        <v>17</v>
      </c>
      <c r="G1969" t="s">
        <v>26</v>
      </c>
      <c r="H1969" t="s">
        <v>50</v>
      </c>
      <c r="I1969">
        <v>1109065</v>
      </c>
      <c r="J1969">
        <v>8</v>
      </c>
      <c r="K1969" s="1">
        <v>20.343703640000001</v>
      </c>
      <c r="L1969" s="1">
        <v>4.84</v>
      </c>
      <c r="M1969" s="1">
        <f>All_Data[[#This Row],[EUR Sales Amount]]-All_Data[[#This Row],[EUR Cost Amount]]</f>
        <v>15.503703640000001</v>
      </c>
      <c r="N1969">
        <f>IF(All_Data[[#This Row],[Order Line Quantity]]&lt;0,1,0)</f>
        <v>0</v>
      </c>
      <c r="O1969" s="1" t="str">
        <f>All_Data[[#This Row],[Tier2 Description]]&amp;All_Data[[#This Row],[Order No]]</f>
        <v>OUTDOOR &amp; LEISURE1109065</v>
      </c>
    </row>
    <row r="1970" spans="1:15" x14ac:dyDescent="0.35">
      <c r="A1970">
        <v>202002</v>
      </c>
      <c r="B1970" t="str">
        <f>LEFT(All_Data[[#This Row],[Invoice (Year+Month)]],4)</f>
        <v>2020</v>
      </c>
      <c r="C1970" t="str">
        <f>RIGHT(All_Data[[#This Row],[Invoice (Year+Month)]],2)</f>
        <v>02</v>
      </c>
      <c r="D1970" t="s">
        <v>9</v>
      </c>
      <c r="E1970">
        <v>2392</v>
      </c>
      <c r="F1970" t="s">
        <v>10</v>
      </c>
      <c r="G1970" t="s">
        <v>32</v>
      </c>
      <c r="H1970" t="s">
        <v>33</v>
      </c>
      <c r="I1970">
        <v>4261610</v>
      </c>
      <c r="J1970">
        <v>150</v>
      </c>
      <c r="K1970" s="1">
        <v>411</v>
      </c>
      <c r="L1970" s="1">
        <v>127.92</v>
      </c>
      <c r="M1970" s="1">
        <f>All_Data[[#This Row],[EUR Sales Amount]]-All_Data[[#This Row],[EUR Cost Amount]]</f>
        <v>283.08</v>
      </c>
      <c r="N1970">
        <f>IF(All_Data[[#This Row],[Order Line Quantity]]&lt;0,1,0)</f>
        <v>0</v>
      </c>
      <c r="O1970" s="1" t="str">
        <f>All_Data[[#This Row],[Tier2 Description]]&amp;All_Data[[#This Row],[Order No]]</f>
        <v>SPORT BOTTLES4261610</v>
      </c>
    </row>
    <row r="1971" spans="1:15" x14ac:dyDescent="0.35">
      <c r="A1971">
        <v>202002</v>
      </c>
      <c r="B1971" t="str">
        <f>LEFT(All_Data[[#This Row],[Invoice (Year+Month)]],4)</f>
        <v>2020</v>
      </c>
      <c r="C1971" t="str">
        <f>RIGHT(All_Data[[#This Row],[Invoice (Year+Month)]],2)</f>
        <v>02</v>
      </c>
      <c r="D1971" t="s">
        <v>9</v>
      </c>
      <c r="E1971">
        <v>2392</v>
      </c>
      <c r="F1971" t="s">
        <v>10</v>
      </c>
      <c r="G1971" t="s">
        <v>13</v>
      </c>
      <c r="H1971" t="s">
        <v>16</v>
      </c>
      <c r="I1971">
        <v>4272980</v>
      </c>
      <c r="J1971">
        <v>4000</v>
      </c>
      <c r="K1971" s="1">
        <v>640</v>
      </c>
      <c r="L1971" s="1">
        <v>263.56</v>
      </c>
      <c r="M1971" s="1">
        <f>All_Data[[#This Row],[EUR Sales Amount]]-All_Data[[#This Row],[EUR Cost Amount]]</f>
        <v>376.44</v>
      </c>
      <c r="N1971">
        <f>IF(All_Data[[#This Row],[Order Line Quantity]]&lt;0,1,0)</f>
        <v>0</v>
      </c>
      <c r="O1971" s="1" t="str">
        <f>All_Data[[#This Row],[Tier2 Description]]&amp;All_Data[[#This Row],[Order No]]</f>
        <v>WRITING4272980</v>
      </c>
    </row>
    <row r="1972" spans="1:15" x14ac:dyDescent="0.35">
      <c r="A1972">
        <v>202002</v>
      </c>
      <c r="B1972" t="str">
        <f>LEFT(All_Data[[#This Row],[Invoice (Year+Month)]],4)</f>
        <v>2020</v>
      </c>
      <c r="C1972" t="str">
        <f>RIGHT(All_Data[[#This Row],[Invoice (Year+Month)]],2)</f>
        <v>02</v>
      </c>
      <c r="D1972" t="s">
        <v>9</v>
      </c>
      <c r="E1972">
        <v>2392</v>
      </c>
      <c r="F1972" t="s">
        <v>10</v>
      </c>
      <c r="G1972" t="s">
        <v>22</v>
      </c>
      <c r="H1972" t="s">
        <v>23</v>
      </c>
      <c r="I1972">
        <v>4271137</v>
      </c>
      <c r="J1972">
        <v>100</v>
      </c>
      <c r="K1972" s="1">
        <v>295</v>
      </c>
      <c r="L1972" s="1">
        <v>425</v>
      </c>
      <c r="M1972" s="1">
        <f>All_Data[[#This Row],[EUR Sales Amount]]-All_Data[[#This Row],[EUR Cost Amount]]</f>
        <v>-130</v>
      </c>
      <c r="N1972">
        <f>IF(All_Data[[#This Row],[Order Line Quantity]]&lt;0,1,0)</f>
        <v>0</v>
      </c>
      <c r="O1972" s="1" t="str">
        <f>All_Data[[#This Row],[Tier2 Description]]&amp;All_Data[[#This Row],[Order No]]</f>
        <v>CATALOGUES4271137</v>
      </c>
    </row>
    <row r="1973" spans="1:15" x14ac:dyDescent="0.35">
      <c r="A1973">
        <v>202002</v>
      </c>
      <c r="B1973" t="str">
        <f>LEFT(All_Data[[#This Row],[Invoice (Year+Month)]],4)</f>
        <v>2020</v>
      </c>
      <c r="C1973" t="str">
        <f>RIGHT(All_Data[[#This Row],[Invoice (Year+Month)]],2)</f>
        <v>02</v>
      </c>
      <c r="D1973" t="s">
        <v>9</v>
      </c>
      <c r="E1973">
        <v>2392</v>
      </c>
      <c r="F1973" t="s">
        <v>10</v>
      </c>
      <c r="G1973" t="s">
        <v>22</v>
      </c>
      <c r="H1973" t="s">
        <v>35</v>
      </c>
      <c r="I1973">
        <v>4261610</v>
      </c>
      <c r="J1973">
        <v>152</v>
      </c>
      <c r="K1973" s="1">
        <v>308.5</v>
      </c>
      <c r="L1973" s="1">
        <v>18.72</v>
      </c>
      <c r="M1973" s="1">
        <f>All_Data[[#This Row],[EUR Sales Amount]]-All_Data[[#This Row],[EUR Cost Amount]]</f>
        <v>289.77999999999997</v>
      </c>
      <c r="N1973">
        <f>IF(All_Data[[#This Row],[Order Line Quantity]]&lt;0,1,0)</f>
        <v>0</v>
      </c>
      <c r="O1973" s="1" t="str">
        <f>All_Data[[#This Row],[Tier2 Description]]&amp;All_Data[[#This Row],[Order No]]</f>
        <v>DECORATION CHARGES4261610</v>
      </c>
    </row>
    <row r="1974" spans="1:15" x14ac:dyDescent="0.35">
      <c r="A1974">
        <v>202002</v>
      </c>
      <c r="B1974" t="str">
        <f>LEFT(All_Data[[#This Row],[Invoice (Year+Month)]],4)</f>
        <v>2020</v>
      </c>
      <c r="C1974" t="str">
        <f>RIGHT(All_Data[[#This Row],[Invoice (Year+Month)]],2)</f>
        <v>02</v>
      </c>
      <c r="D1974" t="s">
        <v>9</v>
      </c>
      <c r="E1974">
        <v>2632</v>
      </c>
      <c r="F1974" t="s">
        <v>17</v>
      </c>
      <c r="G1974" t="s">
        <v>11</v>
      </c>
      <c r="H1974" t="s">
        <v>40</v>
      </c>
      <c r="I1974">
        <v>4261489</v>
      </c>
      <c r="J1974">
        <v>2000</v>
      </c>
      <c r="K1974" s="1">
        <v>1940</v>
      </c>
      <c r="L1974" s="1">
        <v>656.2</v>
      </c>
      <c r="M1974" s="1">
        <f>All_Data[[#This Row],[EUR Sales Amount]]-All_Data[[#This Row],[EUR Cost Amount]]</f>
        <v>1283.8</v>
      </c>
      <c r="N1974">
        <f>IF(All_Data[[#This Row],[Order Line Quantity]]&lt;0,1,0)</f>
        <v>0</v>
      </c>
      <c r="O1974" s="1" t="str">
        <f>All_Data[[#This Row],[Tier2 Description]]&amp;All_Data[[#This Row],[Order No]]</f>
        <v>TOTES4261489</v>
      </c>
    </row>
    <row r="1975" spans="1:15" x14ac:dyDescent="0.35">
      <c r="A1975">
        <v>202002</v>
      </c>
      <c r="B1975" t="str">
        <f>LEFT(All_Data[[#This Row],[Invoice (Year+Month)]],4)</f>
        <v>2020</v>
      </c>
      <c r="C1975" t="str">
        <f>RIGHT(All_Data[[#This Row],[Invoice (Year+Month)]],2)</f>
        <v>02</v>
      </c>
      <c r="D1975" t="s">
        <v>9</v>
      </c>
      <c r="E1975">
        <v>2632</v>
      </c>
      <c r="F1975" t="s">
        <v>17</v>
      </c>
      <c r="G1975" t="s">
        <v>11</v>
      </c>
      <c r="H1975" t="s">
        <v>40</v>
      </c>
      <c r="I1975">
        <v>4274174</v>
      </c>
      <c r="J1975">
        <v>1500</v>
      </c>
      <c r="K1975" s="1">
        <v>870</v>
      </c>
      <c r="L1975" s="1">
        <v>378.54</v>
      </c>
      <c r="M1975" s="1">
        <f>All_Data[[#This Row],[EUR Sales Amount]]-All_Data[[#This Row],[EUR Cost Amount]]</f>
        <v>491.46</v>
      </c>
      <c r="N1975">
        <f>IF(All_Data[[#This Row],[Order Line Quantity]]&lt;0,1,0)</f>
        <v>0</v>
      </c>
      <c r="O1975" s="1" t="str">
        <f>All_Data[[#This Row],[Tier2 Description]]&amp;All_Data[[#This Row],[Order No]]</f>
        <v>TOTES4274174</v>
      </c>
    </row>
    <row r="1976" spans="1:15" x14ac:dyDescent="0.35">
      <c r="A1976">
        <v>202002</v>
      </c>
      <c r="B1976" t="str">
        <f>LEFT(All_Data[[#This Row],[Invoice (Year+Month)]],4)</f>
        <v>2020</v>
      </c>
      <c r="C1976" t="str">
        <f>RIGHT(All_Data[[#This Row],[Invoice (Year+Month)]],2)</f>
        <v>02</v>
      </c>
      <c r="D1976" t="s">
        <v>9</v>
      </c>
      <c r="E1976">
        <v>2632</v>
      </c>
      <c r="F1976" t="s">
        <v>17</v>
      </c>
      <c r="G1976" t="s">
        <v>18</v>
      </c>
      <c r="H1976" t="s">
        <v>21</v>
      </c>
      <c r="I1976">
        <v>4275754</v>
      </c>
      <c r="J1976">
        <v>582</v>
      </c>
      <c r="K1976" s="1">
        <v>4365</v>
      </c>
      <c r="L1976" s="1">
        <v>1757.12</v>
      </c>
      <c r="M1976" s="1">
        <f>All_Data[[#This Row],[EUR Sales Amount]]-All_Data[[#This Row],[EUR Cost Amount]]</f>
        <v>2607.88</v>
      </c>
      <c r="N1976">
        <f>IF(All_Data[[#This Row],[Order Line Quantity]]&lt;0,1,0)</f>
        <v>0</v>
      </c>
      <c r="O1976" s="1" t="str">
        <f>All_Data[[#This Row],[Tier2 Description]]&amp;All_Data[[#This Row],[Order No]]</f>
        <v>T-SHIRTS &amp; ACTIVE TOPS4275754</v>
      </c>
    </row>
    <row r="1977" spans="1:15" x14ac:dyDescent="0.35">
      <c r="A1977">
        <v>202002</v>
      </c>
      <c r="B1977" t="str">
        <f>LEFT(All_Data[[#This Row],[Invoice (Year+Month)]],4)</f>
        <v>2020</v>
      </c>
      <c r="C1977" t="str">
        <f>RIGHT(All_Data[[#This Row],[Invoice (Year+Month)]],2)</f>
        <v>02</v>
      </c>
      <c r="D1977" t="s">
        <v>9</v>
      </c>
      <c r="E1977">
        <v>2632</v>
      </c>
      <c r="F1977" t="s">
        <v>17</v>
      </c>
      <c r="G1977" t="s">
        <v>22</v>
      </c>
      <c r="H1977" t="s">
        <v>35</v>
      </c>
      <c r="I1977">
        <v>4261489</v>
      </c>
      <c r="J1977">
        <v>4004</v>
      </c>
      <c r="K1977" s="1">
        <v>1239</v>
      </c>
      <c r="L1977" s="1">
        <v>227.16</v>
      </c>
      <c r="M1977" s="1">
        <f>All_Data[[#This Row],[EUR Sales Amount]]-All_Data[[#This Row],[EUR Cost Amount]]</f>
        <v>1011.84</v>
      </c>
      <c r="N1977">
        <f>IF(All_Data[[#This Row],[Order Line Quantity]]&lt;0,1,0)</f>
        <v>0</v>
      </c>
      <c r="O1977" s="1" t="str">
        <f>All_Data[[#This Row],[Tier2 Description]]&amp;All_Data[[#This Row],[Order No]]</f>
        <v>DECORATION CHARGES4261489</v>
      </c>
    </row>
    <row r="1978" spans="1:15" x14ac:dyDescent="0.35">
      <c r="A1978">
        <v>202002</v>
      </c>
      <c r="B1978" t="str">
        <f>LEFT(All_Data[[#This Row],[Invoice (Year+Month)]],4)</f>
        <v>2020</v>
      </c>
      <c r="C1978" t="str">
        <f>RIGHT(All_Data[[#This Row],[Invoice (Year+Month)]],2)</f>
        <v>02</v>
      </c>
      <c r="D1978" t="s">
        <v>9</v>
      </c>
      <c r="E1978">
        <v>2632</v>
      </c>
      <c r="F1978" t="s">
        <v>17</v>
      </c>
      <c r="G1978" t="s">
        <v>22</v>
      </c>
      <c r="H1978" t="s">
        <v>35</v>
      </c>
      <c r="I1978">
        <v>4274174</v>
      </c>
      <c r="J1978">
        <v>1502</v>
      </c>
      <c r="K1978" s="1">
        <v>1435</v>
      </c>
      <c r="L1978" s="1">
        <v>266.92</v>
      </c>
      <c r="M1978" s="1">
        <f>All_Data[[#This Row],[EUR Sales Amount]]-All_Data[[#This Row],[EUR Cost Amount]]</f>
        <v>1168.08</v>
      </c>
      <c r="N1978">
        <f>IF(All_Data[[#This Row],[Order Line Quantity]]&lt;0,1,0)</f>
        <v>0</v>
      </c>
      <c r="O1978" s="1" t="str">
        <f>All_Data[[#This Row],[Tier2 Description]]&amp;All_Data[[#This Row],[Order No]]</f>
        <v>DECORATION CHARGES4274174</v>
      </c>
    </row>
    <row r="1979" spans="1:15" x14ac:dyDescent="0.35">
      <c r="A1979">
        <v>202002</v>
      </c>
      <c r="B1979" t="str">
        <f>LEFT(All_Data[[#This Row],[Invoice (Year+Month)]],4)</f>
        <v>2020</v>
      </c>
      <c r="C1979" t="str">
        <f>RIGHT(All_Data[[#This Row],[Invoice (Year+Month)]],2)</f>
        <v>02</v>
      </c>
      <c r="D1979" t="s">
        <v>9</v>
      </c>
      <c r="E1979">
        <v>3295</v>
      </c>
      <c r="F1979" t="s">
        <v>17</v>
      </c>
      <c r="G1979" t="s">
        <v>18</v>
      </c>
      <c r="H1979" t="s">
        <v>19</v>
      </c>
      <c r="I1979">
        <v>4267249</v>
      </c>
      <c r="J1979">
        <v>6</v>
      </c>
      <c r="K1979" s="1">
        <v>136.13999999999999</v>
      </c>
      <c r="L1979" s="1">
        <v>44.78</v>
      </c>
      <c r="M1979" s="1">
        <f>All_Data[[#This Row],[EUR Sales Amount]]-All_Data[[#This Row],[EUR Cost Amount]]</f>
        <v>91.359999999999985</v>
      </c>
      <c r="N1979">
        <f>IF(All_Data[[#This Row],[Order Line Quantity]]&lt;0,1,0)</f>
        <v>0</v>
      </c>
      <c r="O1979" s="1" t="str">
        <f>All_Data[[#This Row],[Tier2 Description]]&amp;All_Data[[#This Row],[Order No]]</f>
        <v>FLEECE &amp; KNITS4267249</v>
      </c>
    </row>
    <row r="1980" spans="1:15" x14ac:dyDescent="0.35">
      <c r="A1980">
        <v>202002</v>
      </c>
      <c r="B1980" t="str">
        <f>LEFT(All_Data[[#This Row],[Invoice (Year+Month)]],4)</f>
        <v>2020</v>
      </c>
      <c r="C1980" t="str">
        <f>RIGHT(All_Data[[#This Row],[Invoice (Year+Month)]],2)</f>
        <v>02</v>
      </c>
      <c r="D1980" t="s">
        <v>9</v>
      </c>
      <c r="E1980">
        <v>3295</v>
      </c>
      <c r="F1980" t="s">
        <v>17</v>
      </c>
      <c r="G1980" t="s">
        <v>18</v>
      </c>
      <c r="H1980" t="s">
        <v>20</v>
      </c>
      <c r="I1980">
        <v>4267249</v>
      </c>
      <c r="J1980">
        <v>2</v>
      </c>
      <c r="K1980" s="1">
        <v>17.12</v>
      </c>
      <c r="L1980" s="1">
        <v>7.6</v>
      </c>
      <c r="M1980" s="1">
        <f>All_Data[[#This Row],[EUR Sales Amount]]-All_Data[[#This Row],[EUR Cost Amount]]</f>
        <v>9.5200000000000014</v>
      </c>
      <c r="N1980">
        <f>IF(All_Data[[#This Row],[Order Line Quantity]]&lt;0,1,0)</f>
        <v>0</v>
      </c>
      <c r="O1980" s="1" t="str">
        <f>All_Data[[#This Row],[Tier2 Description]]&amp;All_Data[[#This Row],[Order No]]</f>
        <v>POLOS4267249</v>
      </c>
    </row>
    <row r="1981" spans="1:15" x14ac:dyDescent="0.35">
      <c r="A1981">
        <v>202002</v>
      </c>
      <c r="B1981" t="str">
        <f>LEFT(All_Data[[#This Row],[Invoice (Year+Month)]],4)</f>
        <v>2020</v>
      </c>
      <c r="C1981" t="str">
        <f>RIGHT(All_Data[[#This Row],[Invoice (Year+Month)]],2)</f>
        <v>02</v>
      </c>
      <c r="D1981" t="s">
        <v>9</v>
      </c>
      <c r="E1981">
        <v>3295</v>
      </c>
      <c r="F1981" t="s">
        <v>17</v>
      </c>
      <c r="G1981" t="s">
        <v>18</v>
      </c>
      <c r="H1981" t="s">
        <v>20</v>
      </c>
      <c r="I1981">
        <v>4271580</v>
      </c>
      <c r="J1981">
        <v>88</v>
      </c>
      <c r="K1981" s="1">
        <v>692.56</v>
      </c>
      <c r="L1981" s="1">
        <v>330.86</v>
      </c>
      <c r="M1981" s="1">
        <f>All_Data[[#This Row],[EUR Sales Amount]]-All_Data[[#This Row],[EUR Cost Amount]]</f>
        <v>361.69999999999993</v>
      </c>
      <c r="N1981">
        <f>IF(All_Data[[#This Row],[Order Line Quantity]]&lt;0,1,0)</f>
        <v>0</v>
      </c>
      <c r="O1981" s="1" t="str">
        <f>All_Data[[#This Row],[Tier2 Description]]&amp;All_Data[[#This Row],[Order No]]</f>
        <v>POLOS4271580</v>
      </c>
    </row>
    <row r="1982" spans="1:15" x14ac:dyDescent="0.35">
      <c r="A1982">
        <v>202002</v>
      </c>
      <c r="B1982" t="str">
        <f>LEFT(All_Data[[#This Row],[Invoice (Year+Month)]],4)</f>
        <v>2020</v>
      </c>
      <c r="C1982" t="str">
        <f>RIGHT(All_Data[[#This Row],[Invoice (Year+Month)]],2)</f>
        <v>02</v>
      </c>
      <c r="D1982" t="s">
        <v>9</v>
      </c>
      <c r="E1982">
        <v>3295</v>
      </c>
      <c r="F1982" t="s">
        <v>17</v>
      </c>
      <c r="G1982" t="s">
        <v>18</v>
      </c>
      <c r="H1982" t="s">
        <v>21</v>
      </c>
      <c r="I1982">
        <v>4239049</v>
      </c>
      <c r="J1982">
        <v>12</v>
      </c>
      <c r="K1982" s="1">
        <v>45.84</v>
      </c>
      <c r="L1982" s="1">
        <v>27.58</v>
      </c>
      <c r="M1982" s="1">
        <f>All_Data[[#This Row],[EUR Sales Amount]]-All_Data[[#This Row],[EUR Cost Amount]]</f>
        <v>18.260000000000005</v>
      </c>
      <c r="N1982">
        <f>IF(All_Data[[#This Row],[Order Line Quantity]]&lt;0,1,0)</f>
        <v>0</v>
      </c>
      <c r="O1982" s="1" t="str">
        <f>All_Data[[#This Row],[Tier2 Description]]&amp;All_Data[[#This Row],[Order No]]</f>
        <v>T-SHIRTS &amp; ACTIVE TOPS4239049</v>
      </c>
    </row>
    <row r="1983" spans="1:15" x14ac:dyDescent="0.35">
      <c r="A1983">
        <v>202002</v>
      </c>
      <c r="B1983" t="str">
        <f>LEFT(All_Data[[#This Row],[Invoice (Year+Month)]],4)</f>
        <v>2020</v>
      </c>
      <c r="C1983" t="str">
        <f>RIGHT(All_Data[[#This Row],[Invoice (Year+Month)]],2)</f>
        <v>02</v>
      </c>
      <c r="D1983" t="s">
        <v>9</v>
      </c>
      <c r="E1983">
        <v>3295</v>
      </c>
      <c r="F1983" t="s">
        <v>17</v>
      </c>
      <c r="G1983" t="s">
        <v>18</v>
      </c>
      <c r="H1983" t="s">
        <v>21</v>
      </c>
      <c r="I1983">
        <v>4267249</v>
      </c>
      <c r="J1983">
        <v>122</v>
      </c>
      <c r="K1983" s="1">
        <v>564.82000000000005</v>
      </c>
      <c r="L1983" s="1">
        <v>293.64</v>
      </c>
      <c r="M1983" s="1">
        <f>All_Data[[#This Row],[EUR Sales Amount]]-All_Data[[#This Row],[EUR Cost Amount]]</f>
        <v>271.18000000000006</v>
      </c>
      <c r="N1983">
        <f>IF(All_Data[[#This Row],[Order Line Quantity]]&lt;0,1,0)</f>
        <v>0</v>
      </c>
      <c r="O1983" s="1" t="str">
        <f>All_Data[[#This Row],[Tier2 Description]]&amp;All_Data[[#This Row],[Order No]]</f>
        <v>T-SHIRTS &amp; ACTIVE TOPS4267249</v>
      </c>
    </row>
    <row r="1984" spans="1:15" x14ac:dyDescent="0.35">
      <c r="A1984">
        <v>202002</v>
      </c>
      <c r="B1984" t="str">
        <f>LEFT(All_Data[[#This Row],[Invoice (Year+Month)]],4)</f>
        <v>2020</v>
      </c>
      <c r="C1984" t="str">
        <f>RIGHT(All_Data[[#This Row],[Invoice (Year+Month)]],2)</f>
        <v>02</v>
      </c>
      <c r="D1984" t="s">
        <v>9</v>
      </c>
      <c r="E1984">
        <v>3295</v>
      </c>
      <c r="F1984" t="s">
        <v>17</v>
      </c>
      <c r="G1984" t="s">
        <v>18</v>
      </c>
      <c r="H1984" t="s">
        <v>21</v>
      </c>
      <c r="I1984">
        <v>4269037</v>
      </c>
      <c r="J1984">
        <v>54</v>
      </c>
      <c r="K1984" s="1">
        <v>235.98</v>
      </c>
      <c r="L1984" s="1">
        <v>124.6</v>
      </c>
      <c r="M1984" s="1">
        <f>All_Data[[#This Row],[EUR Sales Amount]]-All_Data[[#This Row],[EUR Cost Amount]]</f>
        <v>111.38</v>
      </c>
      <c r="N1984">
        <f>IF(All_Data[[#This Row],[Order Line Quantity]]&lt;0,1,0)</f>
        <v>0</v>
      </c>
      <c r="O1984" s="1" t="str">
        <f>All_Data[[#This Row],[Tier2 Description]]&amp;All_Data[[#This Row],[Order No]]</f>
        <v>T-SHIRTS &amp; ACTIVE TOPS4269037</v>
      </c>
    </row>
    <row r="1985" spans="1:15" x14ac:dyDescent="0.35">
      <c r="A1985">
        <v>202002</v>
      </c>
      <c r="B1985" t="str">
        <f>LEFT(All_Data[[#This Row],[Invoice (Year+Month)]],4)</f>
        <v>2020</v>
      </c>
      <c r="C1985" t="str">
        <f>RIGHT(All_Data[[#This Row],[Invoice (Year+Month)]],2)</f>
        <v>02</v>
      </c>
      <c r="D1985" t="s">
        <v>9</v>
      </c>
      <c r="E1985">
        <v>3295</v>
      </c>
      <c r="F1985" t="s">
        <v>17</v>
      </c>
      <c r="G1985" t="s">
        <v>18</v>
      </c>
      <c r="H1985" t="s">
        <v>21</v>
      </c>
      <c r="I1985">
        <v>4271580</v>
      </c>
      <c r="J1985">
        <v>18</v>
      </c>
      <c r="K1985" s="1">
        <v>72.36</v>
      </c>
      <c r="L1985" s="1">
        <v>41.26</v>
      </c>
      <c r="M1985" s="1">
        <f>All_Data[[#This Row],[EUR Sales Amount]]-All_Data[[#This Row],[EUR Cost Amount]]</f>
        <v>31.1</v>
      </c>
      <c r="N1985">
        <f>IF(All_Data[[#This Row],[Order Line Quantity]]&lt;0,1,0)</f>
        <v>0</v>
      </c>
      <c r="O1985" s="1" t="str">
        <f>All_Data[[#This Row],[Tier2 Description]]&amp;All_Data[[#This Row],[Order No]]</f>
        <v>T-SHIRTS &amp; ACTIVE TOPS4271580</v>
      </c>
    </row>
    <row r="1986" spans="1:15" x14ac:dyDescent="0.35">
      <c r="A1986">
        <v>202002</v>
      </c>
      <c r="B1986" t="str">
        <f>LEFT(All_Data[[#This Row],[Invoice (Year+Month)]],4)</f>
        <v>2020</v>
      </c>
      <c r="C1986" t="str">
        <f>RIGHT(All_Data[[#This Row],[Invoice (Year+Month)]],2)</f>
        <v>02</v>
      </c>
      <c r="D1986" t="s">
        <v>9</v>
      </c>
      <c r="E1986">
        <v>3295</v>
      </c>
      <c r="F1986" t="s">
        <v>17</v>
      </c>
      <c r="G1986" t="s">
        <v>57</v>
      </c>
      <c r="H1986" t="s">
        <v>58</v>
      </c>
      <c r="I1986">
        <v>4271580</v>
      </c>
      <c r="J1986">
        <v>4</v>
      </c>
      <c r="K1986" s="1">
        <v>72.64</v>
      </c>
      <c r="L1986" s="1">
        <v>33.299999999999997</v>
      </c>
      <c r="M1986" s="1">
        <f>All_Data[[#This Row],[EUR Sales Amount]]-All_Data[[#This Row],[EUR Cost Amount]]</f>
        <v>39.340000000000003</v>
      </c>
      <c r="N1986">
        <f>IF(All_Data[[#This Row],[Order Line Quantity]]&lt;0,1,0)</f>
        <v>0</v>
      </c>
      <c r="O1986" s="1" t="str">
        <f>All_Data[[#This Row],[Tier2 Description]]&amp;All_Data[[#This Row],[Order No]]</f>
        <v>SHIRTS4271580</v>
      </c>
    </row>
    <row r="1987" spans="1:15" x14ac:dyDescent="0.35">
      <c r="A1987">
        <v>202002</v>
      </c>
      <c r="B1987" t="str">
        <f>LEFT(All_Data[[#This Row],[Invoice (Year+Month)]],4)</f>
        <v>2020</v>
      </c>
      <c r="C1987" t="str">
        <f>RIGHT(All_Data[[#This Row],[Invoice (Year+Month)]],2)</f>
        <v>02</v>
      </c>
      <c r="D1987" t="s">
        <v>9</v>
      </c>
      <c r="E1987">
        <v>3896</v>
      </c>
      <c r="F1987" t="s">
        <v>17</v>
      </c>
      <c r="G1987" t="s">
        <v>11</v>
      </c>
      <c r="H1987" t="s">
        <v>38</v>
      </c>
      <c r="I1987">
        <v>4270097</v>
      </c>
      <c r="J1987">
        <v>500</v>
      </c>
      <c r="K1987" s="1">
        <v>265</v>
      </c>
      <c r="L1987" s="1">
        <v>110.7</v>
      </c>
      <c r="M1987" s="1">
        <f>All_Data[[#This Row],[EUR Sales Amount]]-All_Data[[#This Row],[EUR Cost Amount]]</f>
        <v>154.30000000000001</v>
      </c>
      <c r="N1987">
        <f>IF(All_Data[[#This Row],[Order Line Quantity]]&lt;0,1,0)</f>
        <v>0</v>
      </c>
      <c r="O1987" s="1" t="str">
        <f>All_Data[[#This Row],[Tier2 Description]]&amp;All_Data[[#This Row],[Order No]]</f>
        <v>BACKPACKS4270097</v>
      </c>
    </row>
    <row r="1988" spans="1:15" x14ac:dyDescent="0.35">
      <c r="A1988">
        <v>202002</v>
      </c>
      <c r="B1988" t="str">
        <f>LEFT(All_Data[[#This Row],[Invoice (Year+Month)]],4)</f>
        <v>2020</v>
      </c>
      <c r="C1988" t="str">
        <f>RIGHT(All_Data[[#This Row],[Invoice (Year+Month)]],2)</f>
        <v>02</v>
      </c>
      <c r="D1988" t="s">
        <v>9</v>
      </c>
      <c r="E1988">
        <v>4391</v>
      </c>
      <c r="F1988" t="s">
        <v>17</v>
      </c>
      <c r="G1988" t="s">
        <v>11</v>
      </c>
      <c r="H1988" t="s">
        <v>40</v>
      </c>
      <c r="I1988">
        <v>4264236</v>
      </c>
      <c r="J1988">
        <v>300</v>
      </c>
      <c r="K1988" s="1">
        <v>162</v>
      </c>
      <c r="L1988" s="1">
        <v>68.98</v>
      </c>
      <c r="M1988" s="1">
        <f>All_Data[[#This Row],[EUR Sales Amount]]-All_Data[[#This Row],[EUR Cost Amount]]</f>
        <v>93.02</v>
      </c>
      <c r="N1988">
        <f>IF(All_Data[[#This Row],[Order Line Quantity]]&lt;0,1,0)</f>
        <v>0</v>
      </c>
      <c r="O1988" s="1" t="str">
        <f>All_Data[[#This Row],[Tier2 Description]]&amp;All_Data[[#This Row],[Order No]]</f>
        <v>TOTES4264236</v>
      </c>
    </row>
    <row r="1989" spans="1:15" x14ac:dyDescent="0.35">
      <c r="A1989">
        <v>202002</v>
      </c>
      <c r="B1989" t="str">
        <f>LEFT(All_Data[[#This Row],[Invoice (Year+Month)]],4)</f>
        <v>2020</v>
      </c>
      <c r="C1989" t="str">
        <f>RIGHT(All_Data[[#This Row],[Invoice (Year+Month)]],2)</f>
        <v>02</v>
      </c>
      <c r="D1989" t="s">
        <v>9</v>
      </c>
      <c r="E1989">
        <v>4391</v>
      </c>
      <c r="F1989" t="s">
        <v>17</v>
      </c>
      <c r="G1989" t="s">
        <v>18</v>
      </c>
      <c r="H1989" t="s">
        <v>20</v>
      </c>
      <c r="I1989">
        <v>4264236</v>
      </c>
      <c r="J1989">
        <v>4</v>
      </c>
      <c r="K1989" s="1">
        <v>37.96</v>
      </c>
      <c r="L1989" s="1">
        <v>15.18</v>
      </c>
      <c r="M1989" s="1">
        <f>All_Data[[#This Row],[EUR Sales Amount]]-All_Data[[#This Row],[EUR Cost Amount]]</f>
        <v>22.78</v>
      </c>
      <c r="N1989">
        <f>IF(All_Data[[#This Row],[Order Line Quantity]]&lt;0,1,0)</f>
        <v>0</v>
      </c>
      <c r="O1989" s="1" t="str">
        <f>All_Data[[#This Row],[Tier2 Description]]&amp;All_Data[[#This Row],[Order No]]</f>
        <v>POLOS4264236</v>
      </c>
    </row>
    <row r="1990" spans="1:15" x14ac:dyDescent="0.35">
      <c r="A1990">
        <v>202002</v>
      </c>
      <c r="B1990" t="str">
        <f>LEFT(All_Data[[#This Row],[Invoice (Year+Month)]],4)</f>
        <v>2020</v>
      </c>
      <c r="C1990" t="str">
        <f>RIGHT(All_Data[[#This Row],[Invoice (Year+Month)]],2)</f>
        <v>02</v>
      </c>
      <c r="D1990" t="s">
        <v>9</v>
      </c>
      <c r="E1990">
        <v>4391</v>
      </c>
      <c r="F1990" t="s">
        <v>17</v>
      </c>
      <c r="G1990" t="s">
        <v>22</v>
      </c>
      <c r="H1990" t="s">
        <v>23</v>
      </c>
      <c r="I1990">
        <v>4273356</v>
      </c>
      <c r="J1990">
        <v>100</v>
      </c>
      <c r="K1990" s="1">
        <v>245</v>
      </c>
      <c r="L1990" s="1">
        <v>425</v>
      </c>
      <c r="M1990" s="1">
        <f>All_Data[[#This Row],[EUR Sales Amount]]-All_Data[[#This Row],[EUR Cost Amount]]</f>
        <v>-180</v>
      </c>
      <c r="N1990">
        <f>IF(All_Data[[#This Row],[Order Line Quantity]]&lt;0,1,0)</f>
        <v>0</v>
      </c>
      <c r="O1990" s="1" t="str">
        <f>All_Data[[#This Row],[Tier2 Description]]&amp;All_Data[[#This Row],[Order No]]</f>
        <v>CATALOGUES4273356</v>
      </c>
    </row>
    <row r="1991" spans="1:15" x14ac:dyDescent="0.35">
      <c r="A1991">
        <v>202002</v>
      </c>
      <c r="B1991" t="str">
        <f>LEFT(All_Data[[#This Row],[Invoice (Year+Month)]],4)</f>
        <v>2020</v>
      </c>
      <c r="C1991" t="str">
        <f>RIGHT(All_Data[[#This Row],[Invoice (Year+Month)]],2)</f>
        <v>02</v>
      </c>
      <c r="D1991" t="s">
        <v>9</v>
      </c>
      <c r="E1991">
        <v>5048</v>
      </c>
      <c r="F1991" t="s">
        <v>17</v>
      </c>
      <c r="G1991" t="s">
        <v>11</v>
      </c>
      <c r="H1991" t="s">
        <v>12</v>
      </c>
      <c r="I1991">
        <v>4264339</v>
      </c>
      <c r="J1991">
        <v>20</v>
      </c>
      <c r="K1991" s="1">
        <v>134.19999999999999</v>
      </c>
      <c r="L1991" s="1">
        <v>48.58</v>
      </c>
      <c r="M1991" s="1">
        <f>All_Data[[#This Row],[EUR Sales Amount]]-All_Data[[#This Row],[EUR Cost Amount]]</f>
        <v>85.61999999999999</v>
      </c>
      <c r="N1991">
        <f>IF(All_Data[[#This Row],[Order Line Quantity]]&lt;0,1,0)</f>
        <v>0</v>
      </c>
      <c r="O1991" s="1" t="str">
        <f>All_Data[[#This Row],[Tier2 Description]]&amp;All_Data[[#This Row],[Order No]]</f>
        <v>BUSINESS CASES4264339</v>
      </c>
    </row>
    <row r="1992" spans="1:15" x14ac:dyDescent="0.35">
      <c r="A1992">
        <v>202002</v>
      </c>
      <c r="B1992" t="str">
        <f>LEFT(All_Data[[#This Row],[Invoice (Year+Month)]],4)</f>
        <v>2020</v>
      </c>
      <c r="C1992" t="str">
        <f>RIGHT(All_Data[[#This Row],[Invoice (Year+Month)]],2)</f>
        <v>02</v>
      </c>
      <c r="D1992" t="s">
        <v>9</v>
      </c>
      <c r="E1992">
        <v>5072</v>
      </c>
      <c r="F1992" t="s">
        <v>17</v>
      </c>
      <c r="G1992" t="s">
        <v>13</v>
      </c>
      <c r="H1992" t="s">
        <v>16</v>
      </c>
      <c r="I1992">
        <v>4265561</v>
      </c>
      <c r="J1992">
        <v>16</v>
      </c>
      <c r="K1992" s="1">
        <v>4.72</v>
      </c>
      <c r="L1992" s="1">
        <v>1.86</v>
      </c>
      <c r="M1992" s="1">
        <f>All_Data[[#This Row],[EUR Sales Amount]]-All_Data[[#This Row],[EUR Cost Amount]]</f>
        <v>2.8599999999999994</v>
      </c>
      <c r="N1992">
        <f>IF(All_Data[[#This Row],[Order Line Quantity]]&lt;0,1,0)</f>
        <v>0</v>
      </c>
      <c r="O1992" s="1" t="str">
        <f>All_Data[[#This Row],[Tier2 Description]]&amp;All_Data[[#This Row],[Order No]]</f>
        <v>WRITING4265561</v>
      </c>
    </row>
    <row r="1993" spans="1:15" x14ac:dyDescent="0.35">
      <c r="A1993">
        <v>202002</v>
      </c>
      <c r="B1993" t="str">
        <f>LEFT(All_Data[[#This Row],[Invoice (Year+Month)]],4)</f>
        <v>2020</v>
      </c>
      <c r="C1993" t="str">
        <f>RIGHT(All_Data[[#This Row],[Invoice (Year+Month)]],2)</f>
        <v>02</v>
      </c>
      <c r="D1993" t="s">
        <v>9</v>
      </c>
      <c r="E1993">
        <v>5243</v>
      </c>
      <c r="F1993" t="s">
        <v>17</v>
      </c>
      <c r="G1993" t="s">
        <v>11</v>
      </c>
      <c r="H1993" t="s">
        <v>40</v>
      </c>
      <c r="I1993">
        <v>4273300</v>
      </c>
      <c r="J1993">
        <v>100</v>
      </c>
      <c r="K1993" s="1">
        <v>68</v>
      </c>
      <c r="L1993" s="1">
        <v>25.24</v>
      </c>
      <c r="M1993" s="1">
        <f>All_Data[[#This Row],[EUR Sales Amount]]-All_Data[[#This Row],[EUR Cost Amount]]</f>
        <v>42.760000000000005</v>
      </c>
      <c r="N1993">
        <f>IF(All_Data[[#This Row],[Order Line Quantity]]&lt;0,1,0)</f>
        <v>0</v>
      </c>
      <c r="O1993" s="1" t="str">
        <f>All_Data[[#This Row],[Tier2 Description]]&amp;All_Data[[#This Row],[Order No]]</f>
        <v>TOTES4273300</v>
      </c>
    </row>
    <row r="1994" spans="1:15" x14ac:dyDescent="0.35">
      <c r="A1994">
        <v>202002</v>
      </c>
      <c r="B1994" t="str">
        <f>LEFT(All_Data[[#This Row],[Invoice (Year+Month)]],4)</f>
        <v>2020</v>
      </c>
      <c r="C1994" t="str">
        <f>RIGHT(All_Data[[#This Row],[Invoice (Year+Month)]],2)</f>
        <v>02</v>
      </c>
      <c r="D1994" t="s">
        <v>9</v>
      </c>
      <c r="E1994">
        <v>5243</v>
      </c>
      <c r="F1994" t="s">
        <v>17</v>
      </c>
      <c r="G1994" t="s">
        <v>32</v>
      </c>
      <c r="H1994" t="s">
        <v>33</v>
      </c>
      <c r="I1994">
        <v>4265444</v>
      </c>
      <c r="J1994">
        <v>200</v>
      </c>
      <c r="K1994" s="1">
        <v>948</v>
      </c>
      <c r="L1994" s="1">
        <v>330.08</v>
      </c>
      <c r="M1994" s="1">
        <f>All_Data[[#This Row],[EUR Sales Amount]]-All_Data[[#This Row],[EUR Cost Amount]]</f>
        <v>617.92000000000007</v>
      </c>
      <c r="N1994">
        <f>IF(All_Data[[#This Row],[Order Line Quantity]]&lt;0,1,0)</f>
        <v>0</v>
      </c>
      <c r="O1994" s="1" t="str">
        <f>All_Data[[#This Row],[Tier2 Description]]&amp;All_Data[[#This Row],[Order No]]</f>
        <v>SPORT BOTTLES4265444</v>
      </c>
    </row>
    <row r="1995" spans="1:15" x14ac:dyDescent="0.35">
      <c r="A1995">
        <v>202002</v>
      </c>
      <c r="B1995" t="str">
        <f>LEFT(All_Data[[#This Row],[Invoice (Year+Month)]],4)</f>
        <v>2020</v>
      </c>
      <c r="C1995" t="str">
        <f>RIGHT(All_Data[[#This Row],[Invoice (Year+Month)]],2)</f>
        <v>02</v>
      </c>
      <c r="D1995" t="s">
        <v>9</v>
      </c>
      <c r="E1995">
        <v>5243</v>
      </c>
      <c r="F1995" t="s">
        <v>17</v>
      </c>
      <c r="G1995" t="s">
        <v>13</v>
      </c>
      <c r="H1995" t="s">
        <v>14</v>
      </c>
      <c r="I1995">
        <v>4275116</v>
      </c>
      <c r="J1995">
        <v>4</v>
      </c>
      <c r="K1995" s="1">
        <v>8.44</v>
      </c>
      <c r="L1995" s="1">
        <v>3.4</v>
      </c>
      <c r="M1995" s="1">
        <f>All_Data[[#This Row],[EUR Sales Amount]]-All_Data[[#This Row],[EUR Cost Amount]]</f>
        <v>5.0399999999999991</v>
      </c>
      <c r="N1995">
        <f>IF(All_Data[[#This Row],[Order Line Quantity]]&lt;0,1,0)</f>
        <v>0</v>
      </c>
      <c r="O1995" s="1" t="str">
        <f>All_Data[[#This Row],[Tier2 Description]]&amp;All_Data[[#This Row],[Order No]]</f>
        <v>DESKTOP4275116</v>
      </c>
    </row>
    <row r="1996" spans="1:15" x14ac:dyDescent="0.35">
      <c r="A1996">
        <v>202002</v>
      </c>
      <c r="B1996" t="str">
        <f>LEFT(All_Data[[#This Row],[Invoice (Year+Month)]],4)</f>
        <v>2020</v>
      </c>
      <c r="C1996" t="str">
        <f>RIGHT(All_Data[[#This Row],[Invoice (Year+Month)]],2)</f>
        <v>02</v>
      </c>
      <c r="D1996" t="s">
        <v>9</v>
      </c>
      <c r="E1996">
        <v>5243</v>
      </c>
      <c r="F1996" t="s">
        <v>17</v>
      </c>
      <c r="G1996" t="s">
        <v>13</v>
      </c>
      <c r="H1996" t="s">
        <v>34</v>
      </c>
      <c r="I1996">
        <v>4263508</v>
      </c>
      <c r="J1996">
        <v>500</v>
      </c>
      <c r="K1996" s="1">
        <v>260</v>
      </c>
      <c r="L1996" s="1">
        <v>145.86000000000001</v>
      </c>
      <c r="M1996" s="1">
        <f>All_Data[[#This Row],[EUR Sales Amount]]-All_Data[[#This Row],[EUR Cost Amount]]</f>
        <v>114.13999999999999</v>
      </c>
      <c r="N1996">
        <f>IF(All_Data[[#This Row],[Order Line Quantity]]&lt;0,1,0)</f>
        <v>0</v>
      </c>
      <c r="O1996" s="1" t="str">
        <f>All_Data[[#This Row],[Tier2 Description]]&amp;All_Data[[#This Row],[Order No]]</f>
        <v>STATIONERY4263508</v>
      </c>
    </row>
    <row r="1997" spans="1:15" x14ac:dyDescent="0.35">
      <c r="A1997">
        <v>202002</v>
      </c>
      <c r="B1997" t="str">
        <f>LEFT(All_Data[[#This Row],[Invoice (Year+Month)]],4)</f>
        <v>2020</v>
      </c>
      <c r="C1997" t="str">
        <f>RIGHT(All_Data[[#This Row],[Invoice (Year+Month)]],2)</f>
        <v>02</v>
      </c>
      <c r="D1997" t="s">
        <v>9</v>
      </c>
      <c r="E1997">
        <v>5243</v>
      </c>
      <c r="F1997" t="s">
        <v>17</v>
      </c>
      <c r="G1997" t="s">
        <v>13</v>
      </c>
      <c r="H1997" t="s">
        <v>34</v>
      </c>
      <c r="I1997">
        <v>4275116</v>
      </c>
      <c r="J1997">
        <v>14</v>
      </c>
      <c r="K1997" s="1">
        <v>45.42</v>
      </c>
      <c r="L1997" s="1">
        <v>14.72</v>
      </c>
      <c r="M1997" s="1">
        <f>All_Data[[#This Row],[EUR Sales Amount]]-All_Data[[#This Row],[EUR Cost Amount]]</f>
        <v>30.700000000000003</v>
      </c>
      <c r="N1997">
        <f>IF(All_Data[[#This Row],[Order Line Quantity]]&lt;0,1,0)</f>
        <v>0</v>
      </c>
      <c r="O1997" s="1" t="str">
        <f>All_Data[[#This Row],[Tier2 Description]]&amp;All_Data[[#This Row],[Order No]]</f>
        <v>STATIONERY4275116</v>
      </c>
    </row>
    <row r="1998" spans="1:15" x14ac:dyDescent="0.35">
      <c r="A1998">
        <v>202002</v>
      </c>
      <c r="B1998" t="str">
        <f>LEFT(All_Data[[#This Row],[Invoice (Year+Month)]],4)</f>
        <v>2020</v>
      </c>
      <c r="C1998" t="str">
        <f>RIGHT(All_Data[[#This Row],[Invoice (Year+Month)]],2)</f>
        <v>02</v>
      </c>
      <c r="D1998" t="s">
        <v>9</v>
      </c>
      <c r="E1998">
        <v>5243</v>
      </c>
      <c r="F1998" t="s">
        <v>17</v>
      </c>
      <c r="G1998" t="s">
        <v>13</v>
      </c>
      <c r="H1998" t="s">
        <v>16</v>
      </c>
      <c r="I1998">
        <v>4263522</v>
      </c>
      <c r="J1998">
        <v>1000</v>
      </c>
      <c r="K1998" s="1">
        <v>100</v>
      </c>
      <c r="L1998" s="1">
        <v>48.94</v>
      </c>
      <c r="M1998" s="1">
        <f>All_Data[[#This Row],[EUR Sales Amount]]-All_Data[[#This Row],[EUR Cost Amount]]</f>
        <v>51.06</v>
      </c>
      <c r="N1998">
        <f>IF(All_Data[[#This Row],[Order Line Quantity]]&lt;0,1,0)</f>
        <v>0</v>
      </c>
      <c r="O1998" s="1" t="str">
        <f>All_Data[[#This Row],[Tier2 Description]]&amp;All_Data[[#This Row],[Order No]]</f>
        <v>WRITING4263522</v>
      </c>
    </row>
    <row r="1999" spans="1:15" x14ac:dyDescent="0.35">
      <c r="A1999">
        <v>202002</v>
      </c>
      <c r="B1999" t="str">
        <f>LEFT(All_Data[[#This Row],[Invoice (Year+Month)]],4)</f>
        <v>2020</v>
      </c>
      <c r="C1999" t="str">
        <f>RIGHT(All_Data[[#This Row],[Invoice (Year+Month)]],2)</f>
        <v>02</v>
      </c>
      <c r="D1999" t="s">
        <v>9</v>
      </c>
      <c r="E1999">
        <v>5243</v>
      </c>
      <c r="F1999" t="s">
        <v>17</v>
      </c>
      <c r="G1999" t="s">
        <v>13</v>
      </c>
      <c r="H1999" t="s">
        <v>16</v>
      </c>
      <c r="I1999">
        <v>4272598</v>
      </c>
      <c r="J1999">
        <v>1000</v>
      </c>
      <c r="K1999" s="1">
        <v>170</v>
      </c>
      <c r="L1999" s="1">
        <v>50.68</v>
      </c>
      <c r="M1999" s="1">
        <f>All_Data[[#This Row],[EUR Sales Amount]]-All_Data[[#This Row],[EUR Cost Amount]]</f>
        <v>119.32</v>
      </c>
      <c r="N1999">
        <f>IF(All_Data[[#This Row],[Order Line Quantity]]&lt;0,1,0)</f>
        <v>0</v>
      </c>
      <c r="O1999" s="1" t="str">
        <f>All_Data[[#This Row],[Tier2 Description]]&amp;All_Data[[#This Row],[Order No]]</f>
        <v>WRITING4272598</v>
      </c>
    </row>
    <row r="2000" spans="1:15" x14ac:dyDescent="0.35">
      <c r="A2000">
        <v>202002</v>
      </c>
      <c r="B2000" t="str">
        <f>LEFT(All_Data[[#This Row],[Invoice (Year+Month)]],4)</f>
        <v>2020</v>
      </c>
      <c r="C2000" t="str">
        <f>RIGHT(All_Data[[#This Row],[Invoice (Year+Month)]],2)</f>
        <v>02</v>
      </c>
      <c r="D2000" t="s">
        <v>9</v>
      </c>
      <c r="E2000">
        <v>5243</v>
      </c>
      <c r="F2000" t="s">
        <v>17</v>
      </c>
      <c r="G2000" t="s">
        <v>26</v>
      </c>
      <c r="H2000" t="s">
        <v>28</v>
      </c>
      <c r="I2000">
        <v>4264056</v>
      </c>
      <c r="J2000">
        <v>300</v>
      </c>
      <c r="K2000" s="1">
        <v>207</v>
      </c>
      <c r="L2000" s="1">
        <v>148.74</v>
      </c>
      <c r="M2000" s="1">
        <f>All_Data[[#This Row],[EUR Sales Amount]]-All_Data[[#This Row],[EUR Cost Amount]]</f>
        <v>58.259999999999991</v>
      </c>
      <c r="N2000">
        <f>IF(All_Data[[#This Row],[Order Line Quantity]]&lt;0,1,0)</f>
        <v>0</v>
      </c>
      <c r="O2000" s="1" t="str">
        <f>All_Data[[#This Row],[Tier2 Description]]&amp;All_Data[[#This Row],[Order No]]</f>
        <v>HOUSEWARES4264056</v>
      </c>
    </row>
    <row r="2001" spans="1:15" x14ac:dyDescent="0.35">
      <c r="A2001">
        <v>202002</v>
      </c>
      <c r="B2001" t="str">
        <f>LEFT(All_Data[[#This Row],[Invoice (Year+Month)]],4)</f>
        <v>2020</v>
      </c>
      <c r="C2001" t="str">
        <f>RIGHT(All_Data[[#This Row],[Invoice (Year+Month)]],2)</f>
        <v>02</v>
      </c>
      <c r="D2001" t="s">
        <v>9</v>
      </c>
      <c r="E2001">
        <v>5243</v>
      </c>
      <c r="F2001" t="s">
        <v>17</v>
      </c>
      <c r="G2001" t="s">
        <v>26</v>
      </c>
      <c r="H2001" t="s">
        <v>28</v>
      </c>
      <c r="I2001">
        <v>4264703</v>
      </c>
      <c r="J2001">
        <v>200</v>
      </c>
      <c r="K2001" s="1">
        <v>220</v>
      </c>
      <c r="L2001" s="1">
        <v>62.44</v>
      </c>
      <c r="M2001" s="1">
        <f>All_Data[[#This Row],[EUR Sales Amount]]-All_Data[[#This Row],[EUR Cost Amount]]</f>
        <v>157.56</v>
      </c>
      <c r="N2001">
        <f>IF(All_Data[[#This Row],[Order Line Quantity]]&lt;0,1,0)</f>
        <v>0</v>
      </c>
      <c r="O2001" s="1" t="str">
        <f>All_Data[[#This Row],[Tier2 Description]]&amp;All_Data[[#This Row],[Order No]]</f>
        <v>HOUSEWARES4264703</v>
      </c>
    </row>
    <row r="2002" spans="1:15" x14ac:dyDescent="0.35">
      <c r="A2002">
        <v>202002</v>
      </c>
      <c r="B2002" t="str">
        <f>LEFT(All_Data[[#This Row],[Invoice (Year+Month)]],4)</f>
        <v>2020</v>
      </c>
      <c r="C2002" t="str">
        <f>RIGHT(All_Data[[#This Row],[Invoice (Year+Month)]],2)</f>
        <v>02</v>
      </c>
      <c r="D2002" t="s">
        <v>9</v>
      </c>
      <c r="E2002">
        <v>5243</v>
      </c>
      <c r="F2002" t="s">
        <v>17</v>
      </c>
      <c r="G2002" t="s">
        <v>22</v>
      </c>
      <c r="H2002" t="s">
        <v>23</v>
      </c>
      <c r="I2002">
        <v>4271704</v>
      </c>
      <c r="J2002">
        <v>4</v>
      </c>
      <c r="K2002" s="1">
        <v>0</v>
      </c>
      <c r="L2002" s="1">
        <v>24</v>
      </c>
      <c r="M2002" s="1">
        <f>All_Data[[#This Row],[EUR Sales Amount]]-All_Data[[#This Row],[EUR Cost Amount]]</f>
        <v>-24</v>
      </c>
      <c r="N2002">
        <f>IF(All_Data[[#This Row],[Order Line Quantity]]&lt;0,1,0)</f>
        <v>0</v>
      </c>
      <c r="O2002" s="1" t="str">
        <f>All_Data[[#This Row],[Tier2 Description]]&amp;All_Data[[#This Row],[Order No]]</f>
        <v>CATALOGUES4271704</v>
      </c>
    </row>
    <row r="2003" spans="1:15" x14ac:dyDescent="0.35">
      <c r="A2003">
        <v>202002</v>
      </c>
      <c r="B2003" t="str">
        <f>LEFT(All_Data[[#This Row],[Invoice (Year+Month)]],4)</f>
        <v>2020</v>
      </c>
      <c r="C2003" t="str">
        <f>RIGHT(All_Data[[#This Row],[Invoice (Year+Month)]],2)</f>
        <v>02</v>
      </c>
      <c r="D2003" t="s">
        <v>9</v>
      </c>
      <c r="E2003">
        <v>5243</v>
      </c>
      <c r="F2003" t="s">
        <v>17</v>
      </c>
      <c r="G2003" t="s">
        <v>22</v>
      </c>
      <c r="H2003" t="s">
        <v>35</v>
      </c>
      <c r="I2003">
        <v>4263508</v>
      </c>
      <c r="J2003">
        <v>504</v>
      </c>
      <c r="K2003" s="1">
        <v>95</v>
      </c>
      <c r="L2003" s="1">
        <v>5.04</v>
      </c>
      <c r="M2003" s="1">
        <f>All_Data[[#This Row],[EUR Sales Amount]]-All_Data[[#This Row],[EUR Cost Amount]]</f>
        <v>89.96</v>
      </c>
      <c r="N2003">
        <f>IF(All_Data[[#This Row],[Order Line Quantity]]&lt;0,1,0)</f>
        <v>0</v>
      </c>
      <c r="O2003" s="1" t="str">
        <f>All_Data[[#This Row],[Tier2 Description]]&amp;All_Data[[#This Row],[Order No]]</f>
        <v>DECORATION CHARGES4263508</v>
      </c>
    </row>
    <row r="2004" spans="1:15" x14ac:dyDescent="0.35">
      <c r="A2004">
        <v>202002</v>
      </c>
      <c r="B2004" t="str">
        <f>LEFT(All_Data[[#This Row],[Invoice (Year+Month)]],4)</f>
        <v>2020</v>
      </c>
      <c r="C2004" t="str">
        <f>RIGHT(All_Data[[#This Row],[Invoice (Year+Month)]],2)</f>
        <v>02</v>
      </c>
      <c r="D2004" t="s">
        <v>9</v>
      </c>
      <c r="E2004">
        <v>5243</v>
      </c>
      <c r="F2004" t="s">
        <v>17</v>
      </c>
      <c r="G2004" t="s">
        <v>22</v>
      </c>
      <c r="H2004" t="s">
        <v>35</v>
      </c>
      <c r="I2004">
        <v>4263522</v>
      </c>
      <c r="J2004">
        <v>1002</v>
      </c>
      <c r="K2004" s="1">
        <v>280</v>
      </c>
      <c r="L2004" s="1">
        <v>30.02</v>
      </c>
      <c r="M2004" s="1">
        <f>All_Data[[#This Row],[EUR Sales Amount]]-All_Data[[#This Row],[EUR Cost Amount]]</f>
        <v>249.98</v>
      </c>
      <c r="N2004">
        <f>IF(All_Data[[#This Row],[Order Line Quantity]]&lt;0,1,0)</f>
        <v>0</v>
      </c>
      <c r="O2004" s="1" t="str">
        <f>All_Data[[#This Row],[Tier2 Description]]&amp;All_Data[[#This Row],[Order No]]</f>
        <v>DECORATION CHARGES4263522</v>
      </c>
    </row>
    <row r="2005" spans="1:15" x14ac:dyDescent="0.35">
      <c r="A2005">
        <v>202002</v>
      </c>
      <c r="B2005" t="str">
        <f>LEFT(All_Data[[#This Row],[Invoice (Year+Month)]],4)</f>
        <v>2020</v>
      </c>
      <c r="C2005" t="str">
        <f>RIGHT(All_Data[[#This Row],[Invoice (Year+Month)]],2)</f>
        <v>02</v>
      </c>
      <c r="D2005" t="s">
        <v>9</v>
      </c>
      <c r="E2005">
        <v>5243</v>
      </c>
      <c r="F2005" t="s">
        <v>17</v>
      </c>
      <c r="G2005" t="s">
        <v>22</v>
      </c>
      <c r="H2005" t="s">
        <v>35</v>
      </c>
      <c r="I2005">
        <v>4264056</v>
      </c>
      <c r="J2005">
        <v>604</v>
      </c>
      <c r="K2005" s="1">
        <v>332</v>
      </c>
      <c r="L2005" s="1">
        <v>41.76</v>
      </c>
      <c r="M2005" s="1">
        <f>All_Data[[#This Row],[EUR Sales Amount]]-All_Data[[#This Row],[EUR Cost Amount]]</f>
        <v>290.24</v>
      </c>
      <c r="N2005">
        <f>IF(All_Data[[#This Row],[Order Line Quantity]]&lt;0,1,0)</f>
        <v>0</v>
      </c>
      <c r="O2005" s="1" t="str">
        <f>All_Data[[#This Row],[Tier2 Description]]&amp;All_Data[[#This Row],[Order No]]</f>
        <v>DECORATION CHARGES4264056</v>
      </c>
    </row>
    <row r="2006" spans="1:15" x14ac:dyDescent="0.35">
      <c r="A2006">
        <v>202002</v>
      </c>
      <c r="B2006" t="str">
        <f>LEFT(All_Data[[#This Row],[Invoice (Year+Month)]],4)</f>
        <v>2020</v>
      </c>
      <c r="C2006" t="str">
        <f>RIGHT(All_Data[[#This Row],[Invoice (Year+Month)]],2)</f>
        <v>02</v>
      </c>
      <c r="D2006" t="s">
        <v>9</v>
      </c>
      <c r="E2006">
        <v>5243</v>
      </c>
      <c r="F2006" t="s">
        <v>17</v>
      </c>
      <c r="G2006" t="s">
        <v>22</v>
      </c>
      <c r="H2006" t="s">
        <v>35</v>
      </c>
      <c r="I2006">
        <v>4264703</v>
      </c>
      <c r="J2006">
        <v>202</v>
      </c>
      <c r="K2006" s="1">
        <v>134</v>
      </c>
      <c r="L2006" s="1">
        <v>19.88</v>
      </c>
      <c r="M2006" s="1">
        <f>All_Data[[#This Row],[EUR Sales Amount]]-All_Data[[#This Row],[EUR Cost Amount]]</f>
        <v>114.12</v>
      </c>
      <c r="N2006">
        <f>IF(All_Data[[#This Row],[Order Line Quantity]]&lt;0,1,0)</f>
        <v>0</v>
      </c>
      <c r="O2006" s="1" t="str">
        <f>All_Data[[#This Row],[Tier2 Description]]&amp;All_Data[[#This Row],[Order No]]</f>
        <v>DECORATION CHARGES4264703</v>
      </c>
    </row>
    <row r="2007" spans="1:15" x14ac:dyDescent="0.35">
      <c r="A2007">
        <v>202002</v>
      </c>
      <c r="B2007" t="str">
        <f>LEFT(All_Data[[#This Row],[Invoice (Year+Month)]],4)</f>
        <v>2020</v>
      </c>
      <c r="C2007" t="str">
        <f>RIGHT(All_Data[[#This Row],[Invoice (Year+Month)]],2)</f>
        <v>02</v>
      </c>
      <c r="D2007" t="s">
        <v>9</v>
      </c>
      <c r="E2007">
        <v>5243</v>
      </c>
      <c r="F2007" t="s">
        <v>17</v>
      </c>
      <c r="G2007" t="s">
        <v>22</v>
      </c>
      <c r="H2007" t="s">
        <v>35</v>
      </c>
      <c r="I2007">
        <v>4265444</v>
      </c>
      <c r="J2007">
        <v>206</v>
      </c>
      <c r="K2007" s="1">
        <v>265</v>
      </c>
      <c r="L2007" s="1">
        <v>65.540000000000006</v>
      </c>
      <c r="M2007" s="1">
        <f>All_Data[[#This Row],[EUR Sales Amount]]-All_Data[[#This Row],[EUR Cost Amount]]</f>
        <v>199.45999999999998</v>
      </c>
      <c r="N2007">
        <f>IF(All_Data[[#This Row],[Order Line Quantity]]&lt;0,1,0)</f>
        <v>0</v>
      </c>
      <c r="O2007" s="1" t="str">
        <f>All_Data[[#This Row],[Tier2 Description]]&amp;All_Data[[#This Row],[Order No]]</f>
        <v>DECORATION CHARGES4265444</v>
      </c>
    </row>
    <row r="2008" spans="1:15" x14ac:dyDescent="0.35">
      <c r="A2008">
        <v>202002</v>
      </c>
      <c r="B2008" t="str">
        <f>LEFT(All_Data[[#This Row],[Invoice (Year+Month)]],4)</f>
        <v>2020</v>
      </c>
      <c r="C2008" t="str">
        <f>RIGHT(All_Data[[#This Row],[Invoice (Year+Month)]],2)</f>
        <v>02</v>
      </c>
      <c r="D2008" t="s">
        <v>9</v>
      </c>
      <c r="E2008">
        <v>5243</v>
      </c>
      <c r="F2008" t="s">
        <v>17</v>
      </c>
      <c r="G2008" t="s">
        <v>22</v>
      </c>
      <c r="H2008" t="s">
        <v>35</v>
      </c>
      <c r="I2008">
        <v>4272598</v>
      </c>
      <c r="J2008">
        <v>1002</v>
      </c>
      <c r="K2008" s="1">
        <v>210</v>
      </c>
      <c r="L2008" s="1">
        <v>27.88</v>
      </c>
      <c r="M2008" s="1">
        <f>All_Data[[#This Row],[EUR Sales Amount]]-All_Data[[#This Row],[EUR Cost Amount]]</f>
        <v>182.12</v>
      </c>
      <c r="N2008">
        <f>IF(All_Data[[#This Row],[Order Line Quantity]]&lt;0,1,0)</f>
        <v>0</v>
      </c>
      <c r="O2008" s="1" t="str">
        <f>All_Data[[#This Row],[Tier2 Description]]&amp;All_Data[[#This Row],[Order No]]</f>
        <v>DECORATION CHARGES4272598</v>
      </c>
    </row>
    <row r="2009" spans="1:15" x14ac:dyDescent="0.35">
      <c r="A2009">
        <v>202002</v>
      </c>
      <c r="B2009" t="str">
        <f>LEFT(All_Data[[#This Row],[Invoice (Year+Month)]],4)</f>
        <v>2020</v>
      </c>
      <c r="C2009" t="str">
        <f>RIGHT(All_Data[[#This Row],[Invoice (Year+Month)]],2)</f>
        <v>02</v>
      </c>
      <c r="D2009" t="s">
        <v>9</v>
      </c>
      <c r="E2009">
        <v>5243</v>
      </c>
      <c r="F2009" t="s">
        <v>17</v>
      </c>
      <c r="G2009" t="s">
        <v>22</v>
      </c>
      <c r="H2009" t="s">
        <v>35</v>
      </c>
      <c r="I2009">
        <v>4273300</v>
      </c>
      <c r="J2009">
        <v>104</v>
      </c>
      <c r="K2009" s="1">
        <v>140</v>
      </c>
      <c r="L2009" s="1">
        <v>33.58</v>
      </c>
      <c r="M2009" s="1">
        <f>All_Data[[#This Row],[EUR Sales Amount]]-All_Data[[#This Row],[EUR Cost Amount]]</f>
        <v>106.42</v>
      </c>
      <c r="N2009">
        <f>IF(All_Data[[#This Row],[Order Line Quantity]]&lt;0,1,0)</f>
        <v>0</v>
      </c>
      <c r="O2009" s="1" t="str">
        <f>All_Data[[#This Row],[Tier2 Description]]&amp;All_Data[[#This Row],[Order No]]</f>
        <v>DECORATION CHARGES4273300</v>
      </c>
    </row>
    <row r="2010" spans="1:15" x14ac:dyDescent="0.35">
      <c r="A2010">
        <v>202002</v>
      </c>
      <c r="B2010" t="str">
        <f>LEFT(All_Data[[#This Row],[Invoice (Year+Month)]],4)</f>
        <v>2020</v>
      </c>
      <c r="C2010" t="str">
        <f>RIGHT(All_Data[[#This Row],[Invoice (Year+Month)]],2)</f>
        <v>02</v>
      </c>
      <c r="D2010" t="s">
        <v>9</v>
      </c>
      <c r="E2010">
        <v>5243</v>
      </c>
      <c r="F2010" t="s">
        <v>17</v>
      </c>
      <c r="G2010" t="s">
        <v>22</v>
      </c>
      <c r="H2010" t="s">
        <v>45</v>
      </c>
      <c r="I2010">
        <v>4274731</v>
      </c>
      <c r="J2010">
        <v>6</v>
      </c>
      <c r="K2010" s="1">
        <v>0</v>
      </c>
      <c r="L2010" s="1">
        <v>0.06</v>
      </c>
      <c r="M2010" s="1">
        <f>All_Data[[#This Row],[EUR Sales Amount]]-All_Data[[#This Row],[EUR Cost Amount]]</f>
        <v>-0.06</v>
      </c>
      <c r="N2010">
        <f>IF(All_Data[[#This Row],[Order Line Quantity]]&lt;0,1,0)</f>
        <v>0</v>
      </c>
      <c r="O2010" s="1" t="str">
        <f>All_Data[[#This Row],[Tier2 Description]]&amp;All_Data[[#This Row],[Order No]]</f>
        <v>NONWEARABLES OTHERS4274731</v>
      </c>
    </row>
    <row r="2011" spans="1:15" x14ac:dyDescent="0.35">
      <c r="A2011">
        <v>202002</v>
      </c>
      <c r="B2011" t="str">
        <f>LEFT(All_Data[[#This Row],[Invoice (Year+Month)]],4)</f>
        <v>2020</v>
      </c>
      <c r="C2011" t="str">
        <f>RIGHT(All_Data[[#This Row],[Invoice (Year+Month)]],2)</f>
        <v>02</v>
      </c>
      <c r="D2011" t="s">
        <v>9</v>
      </c>
      <c r="E2011">
        <v>12330</v>
      </c>
      <c r="F2011" t="s">
        <v>10</v>
      </c>
      <c r="G2011" t="s">
        <v>22</v>
      </c>
      <c r="H2011" t="s">
        <v>23</v>
      </c>
      <c r="I2011">
        <v>4271364</v>
      </c>
      <c r="J2011">
        <v>6</v>
      </c>
      <c r="K2011" s="1">
        <v>0</v>
      </c>
      <c r="L2011" s="1">
        <v>29</v>
      </c>
      <c r="M2011" s="1">
        <f>All_Data[[#This Row],[EUR Sales Amount]]-All_Data[[#This Row],[EUR Cost Amount]]</f>
        <v>-29</v>
      </c>
      <c r="N2011">
        <f>IF(All_Data[[#This Row],[Order Line Quantity]]&lt;0,1,0)</f>
        <v>0</v>
      </c>
      <c r="O2011" s="1" t="str">
        <f>All_Data[[#This Row],[Tier2 Description]]&amp;All_Data[[#This Row],[Order No]]</f>
        <v>CATALOGUES4271364</v>
      </c>
    </row>
    <row r="2012" spans="1:15" x14ac:dyDescent="0.35">
      <c r="A2012">
        <v>202002</v>
      </c>
      <c r="B2012" t="str">
        <f>LEFT(All_Data[[#This Row],[Invoice (Year+Month)]],4)</f>
        <v>2020</v>
      </c>
      <c r="C2012" t="str">
        <f>RIGHT(All_Data[[#This Row],[Invoice (Year+Month)]],2)</f>
        <v>02</v>
      </c>
      <c r="D2012" t="s">
        <v>9</v>
      </c>
      <c r="E2012">
        <v>43825</v>
      </c>
      <c r="F2012" t="s">
        <v>17</v>
      </c>
      <c r="G2012" t="s">
        <v>11</v>
      </c>
      <c r="H2012" t="s">
        <v>40</v>
      </c>
      <c r="I2012">
        <v>4275166</v>
      </c>
      <c r="J2012">
        <v>200</v>
      </c>
      <c r="K2012" s="1">
        <v>104</v>
      </c>
      <c r="L2012" s="1">
        <v>51.7</v>
      </c>
      <c r="M2012" s="1">
        <f>All_Data[[#This Row],[EUR Sales Amount]]-All_Data[[#This Row],[EUR Cost Amount]]</f>
        <v>52.3</v>
      </c>
      <c r="N2012">
        <f>IF(All_Data[[#This Row],[Order Line Quantity]]&lt;0,1,0)</f>
        <v>0</v>
      </c>
      <c r="O2012" s="1" t="str">
        <f>All_Data[[#This Row],[Tier2 Description]]&amp;All_Data[[#This Row],[Order No]]</f>
        <v>TOTES4275166</v>
      </c>
    </row>
    <row r="2013" spans="1:15" x14ac:dyDescent="0.35">
      <c r="A2013">
        <v>202002</v>
      </c>
      <c r="B2013" t="str">
        <f>LEFT(All_Data[[#This Row],[Invoice (Year+Month)]],4)</f>
        <v>2020</v>
      </c>
      <c r="C2013" t="str">
        <f>RIGHT(All_Data[[#This Row],[Invoice (Year+Month)]],2)</f>
        <v>02</v>
      </c>
      <c r="D2013" t="s">
        <v>9</v>
      </c>
      <c r="E2013">
        <v>43825</v>
      </c>
      <c r="F2013" t="s">
        <v>17</v>
      </c>
      <c r="G2013" t="s">
        <v>13</v>
      </c>
      <c r="H2013" t="s">
        <v>14</v>
      </c>
      <c r="I2013">
        <v>4266005</v>
      </c>
      <c r="J2013">
        <v>20</v>
      </c>
      <c r="K2013" s="1">
        <v>136</v>
      </c>
      <c r="L2013" s="1">
        <v>61.86</v>
      </c>
      <c r="M2013" s="1">
        <f>All_Data[[#This Row],[EUR Sales Amount]]-All_Data[[#This Row],[EUR Cost Amount]]</f>
        <v>74.14</v>
      </c>
      <c r="N2013">
        <f>IF(All_Data[[#This Row],[Order Line Quantity]]&lt;0,1,0)</f>
        <v>0</v>
      </c>
      <c r="O2013" s="1" t="str">
        <f>All_Data[[#This Row],[Tier2 Description]]&amp;All_Data[[#This Row],[Order No]]</f>
        <v>DESKTOP4266005</v>
      </c>
    </row>
    <row r="2014" spans="1:15" x14ac:dyDescent="0.35">
      <c r="A2014">
        <v>202002</v>
      </c>
      <c r="B2014" t="str">
        <f>LEFT(All_Data[[#This Row],[Invoice (Year+Month)]],4)</f>
        <v>2020</v>
      </c>
      <c r="C2014" t="str">
        <f>RIGHT(All_Data[[#This Row],[Invoice (Year+Month)]],2)</f>
        <v>02</v>
      </c>
      <c r="D2014" t="s">
        <v>9</v>
      </c>
      <c r="E2014">
        <v>43825</v>
      </c>
      <c r="F2014" t="s">
        <v>17</v>
      </c>
      <c r="G2014" t="s">
        <v>13</v>
      </c>
      <c r="H2014" t="s">
        <v>37</v>
      </c>
      <c r="I2014">
        <v>4270782</v>
      </c>
      <c r="J2014">
        <v>200</v>
      </c>
      <c r="K2014" s="1">
        <v>124</v>
      </c>
      <c r="L2014" s="1">
        <v>71.459999999999994</v>
      </c>
      <c r="M2014" s="1">
        <f>All_Data[[#This Row],[EUR Sales Amount]]-All_Data[[#This Row],[EUR Cost Amount]]</f>
        <v>52.540000000000006</v>
      </c>
      <c r="N2014">
        <f>IF(All_Data[[#This Row],[Order Line Quantity]]&lt;0,1,0)</f>
        <v>0</v>
      </c>
      <c r="O2014" s="1" t="str">
        <f>All_Data[[#This Row],[Tier2 Description]]&amp;All_Data[[#This Row],[Order No]]</f>
        <v>GENERAL4270782</v>
      </c>
    </row>
    <row r="2015" spans="1:15" x14ac:dyDescent="0.35">
      <c r="A2015">
        <v>202002</v>
      </c>
      <c r="B2015" t="str">
        <f>LEFT(All_Data[[#This Row],[Invoice (Year+Month)]],4)</f>
        <v>2020</v>
      </c>
      <c r="C2015" t="str">
        <f>RIGHT(All_Data[[#This Row],[Invoice (Year+Month)]],2)</f>
        <v>02</v>
      </c>
      <c r="D2015" t="s">
        <v>9</v>
      </c>
      <c r="E2015">
        <v>43825</v>
      </c>
      <c r="F2015" t="s">
        <v>17</v>
      </c>
      <c r="G2015" t="s">
        <v>13</v>
      </c>
      <c r="H2015" t="s">
        <v>34</v>
      </c>
      <c r="I2015">
        <v>4267169</v>
      </c>
      <c r="J2015">
        <v>500</v>
      </c>
      <c r="K2015" s="1">
        <v>200</v>
      </c>
      <c r="L2015" s="1">
        <v>116.44</v>
      </c>
      <c r="M2015" s="1">
        <f>All_Data[[#This Row],[EUR Sales Amount]]-All_Data[[#This Row],[EUR Cost Amount]]</f>
        <v>83.56</v>
      </c>
      <c r="N2015">
        <f>IF(All_Data[[#This Row],[Order Line Quantity]]&lt;0,1,0)</f>
        <v>0</v>
      </c>
      <c r="O2015" s="1" t="str">
        <f>All_Data[[#This Row],[Tier2 Description]]&amp;All_Data[[#This Row],[Order No]]</f>
        <v>STATIONERY4267169</v>
      </c>
    </row>
    <row r="2016" spans="1:15" x14ac:dyDescent="0.35">
      <c r="A2016">
        <v>202002</v>
      </c>
      <c r="B2016" t="str">
        <f>LEFT(All_Data[[#This Row],[Invoice (Year+Month)]],4)</f>
        <v>2020</v>
      </c>
      <c r="C2016" t="str">
        <f>RIGHT(All_Data[[#This Row],[Invoice (Year+Month)]],2)</f>
        <v>02</v>
      </c>
      <c r="D2016" t="s">
        <v>9</v>
      </c>
      <c r="E2016">
        <v>43825</v>
      </c>
      <c r="F2016" t="s">
        <v>17</v>
      </c>
      <c r="G2016" t="s">
        <v>13</v>
      </c>
      <c r="H2016" t="s">
        <v>16</v>
      </c>
      <c r="I2016">
        <v>4259962</v>
      </c>
      <c r="J2016">
        <v>1320</v>
      </c>
      <c r="K2016" s="1">
        <v>422.4</v>
      </c>
      <c r="L2016" s="1">
        <v>157.52000000000001</v>
      </c>
      <c r="M2016" s="1">
        <f>All_Data[[#This Row],[EUR Sales Amount]]-All_Data[[#This Row],[EUR Cost Amount]]</f>
        <v>264.88</v>
      </c>
      <c r="N2016">
        <f>IF(All_Data[[#This Row],[Order Line Quantity]]&lt;0,1,0)</f>
        <v>0</v>
      </c>
      <c r="O2016" s="1" t="str">
        <f>All_Data[[#This Row],[Tier2 Description]]&amp;All_Data[[#This Row],[Order No]]</f>
        <v>WRITING4259962</v>
      </c>
    </row>
    <row r="2017" spans="1:15" x14ac:dyDescent="0.35">
      <c r="A2017">
        <v>202002</v>
      </c>
      <c r="B2017" t="str">
        <f>LEFT(All_Data[[#This Row],[Invoice (Year+Month)]],4)</f>
        <v>2020</v>
      </c>
      <c r="C2017" t="str">
        <f>RIGHT(All_Data[[#This Row],[Invoice (Year+Month)]],2)</f>
        <v>02</v>
      </c>
      <c r="D2017" t="s">
        <v>9</v>
      </c>
      <c r="E2017">
        <v>43825</v>
      </c>
      <c r="F2017" t="s">
        <v>17</v>
      </c>
      <c r="G2017" t="s">
        <v>13</v>
      </c>
      <c r="H2017" t="s">
        <v>16</v>
      </c>
      <c r="I2017">
        <v>4262211</v>
      </c>
      <c r="J2017">
        <v>3626</v>
      </c>
      <c r="K2017" s="1">
        <v>543.9</v>
      </c>
      <c r="L2017" s="1">
        <v>301.86</v>
      </c>
      <c r="M2017" s="1">
        <f>All_Data[[#This Row],[EUR Sales Amount]]-All_Data[[#This Row],[EUR Cost Amount]]</f>
        <v>242.03999999999996</v>
      </c>
      <c r="N2017">
        <f>IF(All_Data[[#This Row],[Order Line Quantity]]&lt;0,1,0)</f>
        <v>0</v>
      </c>
      <c r="O2017" s="1" t="str">
        <f>All_Data[[#This Row],[Tier2 Description]]&amp;All_Data[[#This Row],[Order No]]</f>
        <v>WRITING4262211</v>
      </c>
    </row>
    <row r="2018" spans="1:15" x14ac:dyDescent="0.35">
      <c r="A2018">
        <v>202002</v>
      </c>
      <c r="B2018" t="str">
        <f>LEFT(All_Data[[#This Row],[Invoice (Year+Month)]],4)</f>
        <v>2020</v>
      </c>
      <c r="C2018" t="str">
        <f>RIGHT(All_Data[[#This Row],[Invoice (Year+Month)]],2)</f>
        <v>02</v>
      </c>
      <c r="D2018" t="s">
        <v>9</v>
      </c>
      <c r="E2018">
        <v>43825</v>
      </c>
      <c r="F2018" t="s">
        <v>17</v>
      </c>
      <c r="G2018" t="s">
        <v>13</v>
      </c>
      <c r="H2018" t="s">
        <v>16</v>
      </c>
      <c r="I2018">
        <v>4271611</v>
      </c>
      <c r="J2018">
        <v>1000</v>
      </c>
      <c r="K2018" s="1">
        <v>110</v>
      </c>
      <c r="L2018" s="1">
        <v>57.08</v>
      </c>
      <c r="M2018" s="1">
        <f>All_Data[[#This Row],[EUR Sales Amount]]-All_Data[[#This Row],[EUR Cost Amount]]</f>
        <v>52.92</v>
      </c>
      <c r="N2018">
        <f>IF(All_Data[[#This Row],[Order Line Quantity]]&lt;0,1,0)</f>
        <v>0</v>
      </c>
      <c r="O2018" s="1" t="str">
        <f>All_Data[[#This Row],[Tier2 Description]]&amp;All_Data[[#This Row],[Order No]]</f>
        <v>WRITING4271611</v>
      </c>
    </row>
    <row r="2019" spans="1:15" x14ac:dyDescent="0.35">
      <c r="A2019">
        <v>202002</v>
      </c>
      <c r="B2019" t="str">
        <f>LEFT(All_Data[[#This Row],[Invoice (Year+Month)]],4)</f>
        <v>2020</v>
      </c>
      <c r="C2019" t="str">
        <f>RIGHT(All_Data[[#This Row],[Invoice (Year+Month)]],2)</f>
        <v>02</v>
      </c>
      <c r="D2019" t="s">
        <v>9</v>
      </c>
      <c r="E2019">
        <v>43825</v>
      </c>
      <c r="F2019" t="s">
        <v>17</v>
      </c>
      <c r="G2019" t="s">
        <v>36</v>
      </c>
      <c r="H2019" t="s">
        <v>36</v>
      </c>
      <c r="I2019">
        <v>4275166</v>
      </c>
      <c r="J2019">
        <v>78</v>
      </c>
      <c r="K2019" s="1">
        <v>188.76</v>
      </c>
      <c r="L2019" s="1">
        <v>104.16</v>
      </c>
      <c r="M2019" s="1">
        <f>All_Data[[#This Row],[EUR Sales Amount]]-All_Data[[#This Row],[EUR Cost Amount]]</f>
        <v>84.6</v>
      </c>
      <c r="N2019">
        <f>IF(All_Data[[#This Row],[Order Line Quantity]]&lt;0,1,0)</f>
        <v>0</v>
      </c>
      <c r="O2019" s="1" t="str">
        <f>All_Data[[#This Row],[Tier2 Description]]&amp;All_Data[[#This Row],[Order No]]</f>
        <v>MEMORY4275166</v>
      </c>
    </row>
    <row r="2020" spans="1:15" x14ac:dyDescent="0.35">
      <c r="A2020">
        <v>202002</v>
      </c>
      <c r="B2020" t="str">
        <f>LEFT(All_Data[[#This Row],[Invoice (Year+Month)]],4)</f>
        <v>2020</v>
      </c>
      <c r="C2020" t="str">
        <f>RIGHT(All_Data[[#This Row],[Invoice (Year+Month)]],2)</f>
        <v>02</v>
      </c>
      <c r="D2020" t="s">
        <v>9</v>
      </c>
      <c r="E2020">
        <v>43825</v>
      </c>
      <c r="F2020" t="s">
        <v>17</v>
      </c>
      <c r="G2020" t="s">
        <v>22</v>
      </c>
      <c r="H2020" t="s">
        <v>35</v>
      </c>
      <c r="I2020">
        <v>4259962</v>
      </c>
      <c r="J2020">
        <v>1328</v>
      </c>
      <c r="K2020" s="1">
        <v>145.19999999999999</v>
      </c>
      <c r="L2020" s="1">
        <v>26.48</v>
      </c>
      <c r="M2020" s="1">
        <f>All_Data[[#This Row],[EUR Sales Amount]]-All_Data[[#This Row],[EUR Cost Amount]]</f>
        <v>118.71999999999998</v>
      </c>
      <c r="N2020">
        <f>IF(All_Data[[#This Row],[Order Line Quantity]]&lt;0,1,0)</f>
        <v>0</v>
      </c>
      <c r="O2020" s="1" t="str">
        <f>All_Data[[#This Row],[Tier2 Description]]&amp;All_Data[[#This Row],[Order No]]</f>
        <v>DECORATION CHARGES4259962</v>
      </c>
    </row>
    <row r="2021" spans="1:15" x14ac:dyDescent="0.35">
      <c r="A2021">
        <v>202002</v>
      </c>
      <c r="B2021" t="str">
        <f>LEFT(All_Data[[#This Row],[Invoice (Year+Month)]],4)</f>
        <v>2020</v>
      </c>
      <c r="C2021" t="str">
        <f>RIGHT(All_Data[[#This Row],[Invoice (Year+Month)]],2)</f>
        <v>02</v>
      </c>
      <c r="D2021" t="s">
        <v>9</v>
      </c>
      <c r="E2021">
        <v>43825</v>
      </c>
      <c r="F2021" t="s">
        <v>17</v>
      </c>
      <c r="G2021" t="s">
        <v>22</v>
      </c>
      <c r="H2021" t="s">
        <v>35</v>
      </c>
      <c r="I2021">
        <v>4262211</v>
      </c>
      <c r="J2021">
        <v>3628</v>
      </c>
      <c r="K2021" s="1">
        <v>650.16</v>
      </c>
      <c r="L2021" s="1">
        <v>108.8</v>
      </c>
      <c r="M2021" s="1">
        <f>All_Data[[#This Row],[EUR Sales Amount]]-All_Data[[#This Row],[EUR Cost Amount]]</f>
        <v>541.36</v>
      </c>
      <c r="N2021">
        <f>IF(All_Data[[#This Row],[Order Line Quantity]]&lt;0,1,0)</f>
        <v>0</v>
      </c>
      <c r="O2021" s="1" t="str">
        <f>All_Data[[#This Row],[Tier2 Description]]&amp;All_Data[[#This Row],[Order No]]</f>
        <v>DECORATION CHARGES4262211</v>
      </c>
    </row>
    <row r="2022" spans="1:15" x14ac:dyDescent="0.35">
      <c r="A2022">
        <v>202002</v>
      </c>
      <c r="B2022" t="str">
        <f>LEFT(All_Data[[#This Row],[Invoice (Year+Month)]],4)</f>
        <v>2020</v>
      </c>
      <c r="C2022" t="str">
        <f>RIGHT(All_Data[[#This Row],[Invoice (Year+Month)]],2)</f>
        <v>02</v>
      </c>
      <c r="D2022" t="s">
        <v>9</v>
      </c>
      <c r="E2022">
        <v>43825</v>
      </c>
      <c r="F2022" t="s">
        <v>17</v>
      </c>
      <c r="G2022" t="s">
        <v>22</v>
      </c>
      <c r="H2022" t="s">
        <v>35</v>
      </c>
      <c r="I2022">
        <v>4267169</v>
      </c>
      <c r="J2022">
        <v>502</v>
      </c>
      <c r="K2022" s="1">
        <v>50</v>
      </c>
      <c r="L2022" s="1">
        <v>5.0199999999999996</v>
      </c>
      <c r="M2022" s="1">
        <f>All_Data[[#This Row],[EUR Sales Amount]]-All_Data[[#This Row],[EUR Cost Amount]]</f>
        <v>44.980000000000004</v>
      </c>
      <c r="N2022">
        <f>IF(All_Data[[#This Row],[Order Line Quantity]]&lt;0,1,0)</f>
        <v>0</v>
      </c>
      <c r="O2022" s="1" t="str">
        <f>All_Data[[#This Row],[Tier2 Description]]&amp;All_Data[[#This Row],[Order No]]</f>
        <v>DECORATION CHARGES4267169</v>
      </c>
    </row>
    <row r="2023" spans="1:15" x14ac:dyDescent="0.35">
      <c r="A2023">
        <v>202002</v>
      </c>
      <c r="B2023" t="str">
        <f>LEFT(All_Data[[#This Row],[Invoice (Year+Month)]],4)</f>
        <v>2020</v>
      </c>
      <c r="C2023" t="str">
        <f>RIGHT(All_Data[[#This Row],[Invoice (Year+Month)]],2)</f>
        <v>02</v>
      </c>
      <c r="D2023" t="s">
        <v>9</v>
      </c>
      <c r="E2023">
        <v>43825</v>
      </c>
      <c r="F2023" t="s">
        <v>17</v>
      </c>
      <c r="G2023" t="s">
        <v>22</v>
      </c>
      <c r="H2023" t="s">
        <v>35</v>
      </c>
      <c r="I2023">
        <v>4271611</v>
      </c>
      <c r="J2023">
        <v>1002</v>
      </c>
      <c r="K2023" s="1">
        <v>259</v>
      </c>
      <c r="L2023" s="1">
        <v>30.02</v>
      </c>
      <c r="M2023" s="1">
        <f>All_Data[[#This Row],[EUR Sales Amount]]-All_Data[[#This Row],[EUR Cost Amount]]</f>
        <v>228.98</v>
      </c>
      <c r="N2023">
        <f>IF(All_Data[[#This Row],[Order Line Quantity]]&lt;0,1,0)</f>
        <v>0</v>
      </c>
      <c r="O2023" s="1" t="str">
        <f>All_Data[[#This Row],[Tier2 Description]]&amp;All_Data[[#This Row],[Order No]]</f>
        <v>DECORATION CHARGES4271611</v>
      </c>
    </row>
    <row r="2024" spans="1:15" x14ac:dyDescent="0.35">
      <c r="A2024">
        <v>202002</v>
      </c>
      <c r="B2024" t="str">
        <f>LEFT(All_Data[[#This Row],[Invoice (Year+Month)]],4)</f>
        <v>2020</v>
      </c>
      <c r="C2024" t="str">
        <f>RIGHT(All_Data[[#This Row],[Invoice (Year+Month)]],2)</f>
        <v>02</v>
      </c>
      <c r="D2024" t="s">
        <v>9</v>
      </c>
      <c r="E2024">
        <v>43825</v>
      </c>
      <c r="F2024" t="s">
        <v>17</v>
      </c>
      <c r="G2024" t="s">
        <v>22</v>
      </c>
      <c r="H2024" t="s">
        <v>64</v>
      </c>
      <c r="I2024">
        <v>4270782</v>
      </c>
      <c r="J2024">
        <v>40</v>
      </c>
      <c r="K2024" s="1">
        <v>15.2</v>
      </c>
      <c r="L2024" s="1">
        <v>5.82</v>
      </c>
      <c r="M2024" s="1">
        <f>All_Data[[#This Row],[EUR Sales Amount]]-All_Data[[#This Row],[EUR Cost Amount]]</f>
        <v>9.379999999999999</v>
      </c>
      <c r="N2024">
        <f>IF(All_Data[[#This Row],[Order Line Quantity]]&lt;0,1,0)</f>
        <v>0</v>
      </c>
      <c r="O2024" s="1" t="str">
        <f>All_Data[[#This Row],[Tier2 Description]]&amp;All_Data[[#This Row],[Order No]]</f>
        <v>SERVICE ITEMS4270782</v>
      </c>
    </row>
    <row r="2025" spans="1:15" x14ac:dyDescent="0.35">
      <c r="A2025">
        <v>202002</v>
      </c>
      <c r="B2025" t="str">
        <f>LEFT(All_Data[[#This Row],[Invoice (Year+Month)]],4)</f>
        <v>2020</v>
      </c>
      <c r="C2025" t="str">
        <f>RIGHT(All_Data[[#This Row],[Invoice (Year+Month)]],2)</f>
        <v>02</v>
      </c>
      <c r="D2025" t="s">
        <v>9</v>
      </c>
      <c r="E2025">
        <v>43825</v>
      </c>
      <c r="F2025" t="s">
        <v>17</v>
      </c>
      <c r="G2025" t="s">
        <v>29</v>
      </c>
      <c r="H2025" t="s">
        <v>31</v>
      </c>
      <c r="I2025">
        <v>4266005</v>
      </c>
      <c r="J2025">
        <v>20</v>
      </c>
      <c r="K2025" s="1">
        <v>102.2</v>
      </c>
      <c r="L2025" s="1">
        <v>47.3</v>
      </c>
      <c r="M2025" s="1">
        <f>All_Data[[#This Row],[EUR Sales Amount]]-All_Data[[#This Row],[EUR Cost Amount]]</f>
        <v>54.900000000000006</v>
      </c>
      <c r="N2025">
        <f>IF(All_Data[[#This Row],[Order Line Quantity]]&lt;0,1,0)</f>
        <v>0</v>
      </c>
      <c r="O2025" s="1" t="str">
        <f>All_Data[[#This Row],[Tier2 Description]]&amp;All_Data[[#This Row],[Order No]]</f>
        <v>POWER4266005</v>
      </c>
    </row>
    <row r="2026" spans="1:15" x14ac:dyDescent="0.35">
      <c r="A2026">
        <v>202002</v>
      </c>
      <c r="B2026" t="str">
        <f>LEFT(All_Data[[#This Row],[Invoice (Year+Month)]],4)</f>
        <v>2020</v>
      </c>
      <c r="C2026" t="str">
        <f>RIGHT(All_Data[[#This Row],[Invoice (Year+Month)]],2)</f>
        <v>02</v>
      </c>
      <c r="D2026" t="s">
        <v>9</v>
      </c>
      <c r="E2026">
        <v>100611</v>
      </c>
      <c r="F2026" t="s">
        <v>17</v>
      </c>
      <c r="G2026" t="s">
        <v>11</v>
      </c>
      <c r="H2026" t="s">
        <v>40</v>
      </c>
      <c r="I2026">
        <v>4268241</v>
      </c>
      <c r="J2026">
        <v>400</v>
      </c>
      <c r="K2026" s="1">
        <v>332</v>
      </c>
      <c r="L2026" s="1">
        <v>143.52000000000001</v>
      </c>
      <c r="M2026" s="1">
        <f>All_Data[[#This Row],[EUR Sales Amount]]-All_Data[[#This Row],[EUR Cost Amount]]</f>
        <v>188.48</v>
      </c>
      <c r="N2026">
        <f>IF(All_Data[[#This Row],[Order Line Quantity]]&lt;0,1,0)</f>
        <v>0</v>
      </c>
      <c r="O2026" s="1" t="str">
        <f>All_Data[[#This Row],[Tier2 Description]]&amp;All_Data[[#This Row],[Order No]]</f>
        <v>TOTES4268241</v>
      </c>
    </row>
    <row r="2027" spans="1:15" x14ac:dyDescent="0.35">
      <c r="A2027">
        <v>202002</v>
      </c>
      <c r="B2027" t="str">
        <f>LEFT(All_Data[[#This Row],[Invoice (Year+Month)]],4)</f>
        <v>2020</v>
      </c>
      <c r="C2027" t="str">
        <f>RIGHT(All_Data[[#This Row],[Invoice (Year+Month)]],2)</f>
        <v>02</v>
      </c>
      <c r="D2027" t="s">
        <v>9</v>
      </c>
      <c r="E2027">
        <v>100611</v>
      </c>
      <c r="F2027" t="s">
        <v>17</v>
      </c>
      <c r="G2027" t="s">
        <v>11</v>
      </c>
      <c r="H2027" t="s">
        <v>40</v>
      </c>
      <c r="I2027">
        <v>4270444</v>
      </c>
      <c r="J2027">
        <v>400</v>
      </c>
      <c r="K2027" s="1">
        <v>268</v>
      </c>
      <c r="L2027" s="1">
        <v>136.80000000000001</v>
      </c>
      <c r="M2027" s="1">
        <f>All_Data[[#This Row],[EUR Sales Amount]]-All_Data[[#This Row],[EUR Cost Amount]]</f>
        <v>131.19999999999999</v>
      </c>
      <c r="N2027">
        <f>IF(All_Data[[#This Row],[Order Line Quantity]]&lt;0,1,0)</f>
        <v>0</v>
      </c>
      <c r="O2027" s="1" t="str">
        <f>All_Data[[#This Row],[Tier2 Description]]&amp;All_Data[[#This Row],[Order No]]</f>
        <v>TOTES4270444</v>
      </c>
    </row>
    <row r="2028" spans="1:15" x14ac:dyDescent="0.35">
      <c r="A2028">
        <v>202002</v>
      </c>
      <c r="B2028" t="str">
        <f>LEFT(All_Data[[#This Row],[Invoice (Year+Month)]],4)</f>
        <v>2020</v>
      </c>
      <c r="C2028" t="str">
        <f>RIGHT(All_Data[[#This Row],[Invoice (Year+Month)]],2)</f>
        <v>02</v>
      </c>
      <c r="D2028" t="s">
        <v>9</v>
      </c>
      <c r="E2028">
        <v>100611</v>
      </c>
      <c r="F2028" t="s">
        <v>17</v>
      </c>
      <c r="G2028" t="s">
        <v>32</v>
      </c>
      <c r="H2028" t="s">
        <v>33</v>
      </c>
      <c r="I2028">
        <v>4268734</v>
      </c>
      <c r="J2028">
        <v>6</v>
      </c>
      <c r="K2028" s="1">
        <v>54.12</v>
      </c>
      <c r="L2028" s="1">
        <v>17.62</v>
      </c>
      <c r="M2028" s="1">
        <f>All_Data[[#This Row],[EUR Sales Amount]]-All_Data[[#This Row],[EUR Cost Amount]]</f>
        <v>36.5</v>
      </c>
      <c r="N2028">
        <f>IF(All_Data[[#This Row],[Order Line Quantity]]&lt;0,1,0)</f>
        <v>0</v>
      </c>
      <c r="O2028" s="1" t="str">
        <f>All_Data[[#This Row],[Tier2 Description]]&amp;All_Data[[#This Row],[Order No]]</f>
        <v>SPORT BOTTLES4268734</v>
      </c>
    </row>
    <row r="2029" spans="1:15" x14ac:dyDescent="0.35">
      <c r="A2029">
        <v>202002</v>
      </c>
      <c r="B2029" t="str">
        <f>LEFT(All_Data[[#This Row],[Invoice (Year+Month)]],4)</f>
        <v>2020</v>
      </c>
      <c r="C2029" t="str">
        <f>RIGHT(All_Data[[#This Row],[Invoice (Year+Month)]],2)</f>
        <v>02</v>
      </c>
      <c r="D2029" t="s">
        <v>9</v>
      </c>
      <c r="E2029">
        <v>100611</v>
      </c>
      <c r="F2029" t="s">
        <v>17</v>
      </c>
      <c r="G2029" t="s">
        <v>32</v>
      </c>
      <c r="H2029" t="s">
        <v>33</v>
      </c>
      <c r="I2029">
        <v>4274318</v>
      </c>
      <c r="J2029">
        <v>100</v>
      </c>
      <c r="K2029" s="1">
        <v>857</v>
      </c>
      <c r="L2029" s="1">
        <v>295.86</v>
      </c>
      <c r="M2029" s="1">
        <f>All_Data[[#This Row],[EUR Sales Amount]]-All_Data[[#This Row],[EUR Cost Amount]]</f>
        <v>561.14</v>
      </c>
      <c r="N2029">
        <f>IF(All_Data[[#This Row],[Order Line Quantity]]&lt;0,1,0)</f>
        <v>0</v>
      </c>
      <c r="O2029" s="1" t="str">
        <f>All_Data[[#This Row],[Tier2 Description]]&amp;All_Data[[#This Row],[Order No]]</f>
        <v>SPORT BOTTLES4274318</v>
      </c>
    </row>
    <row r="2030" spans="1:15" x14ac:dyDescent="0.35">
      <c r="A2030">
        <v>202002</v>
      </c>
      <c r="B2030" t="str">
        <f>LEFT(All_Data[[#This Row],[Invoice (Year+Month)]],4)</f>
        <v>2020</v>
      </c>
      <c r="C2030" t="str">
        <f>RIGHT(All_Data[[#This Row],[Invoice (Year+Month)]],2)</f>
        <v>02</v>
      </c>
      <c r="D2030" t="s">
        <v>9</v>
      </c>
      <c r="E2030">
        <v>100611</v>
      </c>
      <c r="F2030" t="s">
        <v>17</v>
      </c>
      <c r="G2030" t="s">
        <v>13</v>
      </c>
      <c r="H2030" t="s">
        <v>37</v>
      </c>
      <c r="I2030">
        <v>4273849</v>
      </c>
      <c r="J2030">
        <v>800</v>
      </c>
      <c r="K2030" s="1">
        <v>224</v>
      </c>
      <c r="L2030" s="1">
        <v>91.72</v>
      </c>
      <c r="M2030" s="1">
        <f>All_Data[[#This Row],[EUR Sales Amount]]-All_Data[[#This Row],[EUR Cost Amount]]</f>
        <v>132.28</v>
      </c>
      <c r="N2030">
        <f>IF(All_Data[[#This Row],[Order Line Quantity]]&lt;0,1,0)</f>
        <v>0</v>
      </c>
      <c r="O2030" s="1" t="str">
        <f>All_Data[[#This Row],[Tier2 Description]]&amp;All_Data[[#This Row],[Order No]]</f>
        <v>GENERAL4273849</v>
      </c>
    </row>
    <row r="2031" spans="1:15" x14ac:dyDescent="0.35">
      <c r="A2031">
        <v>202002</v>
      </c>
      <c r="B2031" t="str">
        <f>LEFT(All_Data[[#This Row],[Invoice (Year+Month)]],4)</f>
        <v>2020</v>
      </c>
      <c r="C2031" t="str">
        <f>RIGHT(All_Data[[#This Row],[Invoice (Year+Month)]],2)</f>
        <v>02</v>
      </c>
      <c r="D2031" t="s">
        <v>9</v>
      </c>
      <c r="E2031">
        <v>100611</v>
      </c>
      <c r="F2031" t="s">
        <v>17</v>
      </c>
      <c r="G2031" t="s">
        <v>13</v>
      </c>
      <c r="H2031" t="s">
        <v>16</v>
      </c>
      <c r="I2031">
        <v>4265298</v>
      </c>
      <c r="J2031">
        <v>4000</v>
      </c>
      <c r="K2031" s="1">
        <v>600</v>
      </c>
      <c r="L2031" s="1">
        <v>196.68</v>
      </c>
      <c r="M2031" s="1">
        <f>All_Data[[#This Row],[EUR Sales Amount]]-All_Data[[#This Row],[EUR Cost Amount]]</f>
        <v>403.32</v>
      </c>
      <c r="N2031">
        <f>IF(All_Data[[#This Row],[Order Line Quantity]]&lt;0,1,0)</f>
        <v>0</v>
      </c>
      <c r="O2031" s="1" t="str">
        <f>All_Data[[#This Row],[Tier2 Description]]&amp;All_Data[[#This Row],[Order No]]</f>
        <v>WRITING4265298</v>
      </c>
    </row>
    <row r="2032" spans="1:15" x14ac:dyDescent="0.35">
      <c r="A2032">
        <v>202002</v>
      </c>
      <c r="B2032" t="str">
        <f>LEFT(All_Data[[#This Row],[Invoice (Year+Month)]],4)</f>
        <v>2020</v>
      </c>
      <c r="C2032" t="str">
        <f>RIGHT(All_Data[[#This Row],[Invoice (Year+Month)]],2)</f>
        <v>02</v>
      </c>
      <c r="D2032" t="s">
        <v>9</v>
      </c>
      <c r="E2032">
        <v>100611</v>
      </c>
      <c r="F2032" t="s">
        <v>17</v>
      </c>
      <c r="G2032" t="s">
        <v>13</v>
      </c>
      <c r="H2032" t="s">
        <v>16</v>
      </c>
      <c r="I2032">
        <v>4267715</v>
      </c>
      <c r="J2032">
        <v>400</v>
      </c>
      <c r="K2032" s="1">
        <v>116</v>
      </c>
      <c r="L2032" s="1">
        <v>47.46</v>
      </c>
      <c r="M2032" s="1">
        <f>All_Data[[#This Row],[EUR Sales Amount]]-All_Data[[#This Row],[EUR Cost Amount]]</f>
        <v>68.539999999999992</v>
      </c>
      <c r="N2032">
        <f>IF(All_Data[[#This Row],[Order Line Quantity]]&lt;0,1,0)</f>
        <v>0</v>
      </c>
      <c r="O2032" s="1" t="str">
        <f>All_Data[[#This Row],[Tier2 Description]]&amp;All_Data[[#This Row],[Order No]]</f>
        <v>WRITING4267715</v>
      </c>
    </row>
    <row r="2033" spans="1:15" x14ac:dyDescent="0.35">
      <c r="A2033">
        <v>202002</v>
      </c>
      <c r="B2033" t="str">
        <f>LEFT(All_Data[[#This Row],[Invoice (Year+Month)]],4)</f>
        <v>2020</v>
      </c>
      <c r="C2033" t="str">
        <f>RIGHT(All_Data[[#This Row],[Invoice (Year+Month)]],2)</f>
        <v>02</v>
      </c>
      <c r="D2033" t="s">
        <v>9</v>
      </c>
      <c r="E2033">
        <v>100611</v>
      </c>
      <c r="F2033" t="s">
        <v>17</v>
      </c>
      <c r="G2033" t="s">
        <v>13</v>
      </c>
      <c r="H2033" t="s">
        <v>16</v>
      </c>
      <c r="I2033">
        <v>4268734</v>
      </c>
      <c r="J2033">
        <v>2</v>
      </c>
      <c r="K2033" s="1">
        <v>2.38</v>
      </c>
      <c r="L2033" s="1">
        <v>0.88</v>
      </c>
      <c r="M2033" s="1">
        <f>All_Data[[#This Row],[EUR Sales Amount]]-All_Data[[#This Row],[EUR Cost Amount]]</f>
        <v>1.5</v>
      </c>
      <c r="N2033">
        <f>IF(All_Data[[#This Row],[Order Line Quantity]]&lt;0,1,0)</f>
        <v>0</v>
      </c>
      <c r="O2033" s="1" t="str">
        <f>All_Data[[#This Row],[Tier2 Description]]&amp;All_Data[[#This Row],[Order No]]</f>
        <v>WRITING4268734</v>
      </c>
    </row>
    <row r="2034" spans="1:15" x14ac:dyDescent="0.35">
      <c r="A2034">
        <v>202002</v>
      </c>
      <c r="B2034" t="str">
        <f>LEFT(All_Data[[#This Row],[Invoice (Year+Month)]],4)</f>
        <v>2020</v>
      </c>
      <c r="C2034" t="str">
        <f>RIGHT(All_Data[[#This Row],[Invoice (Year+Month)]],2)</f>
        <v>02</v>
      </c>
      <c r="D2034" t="s">
        <v>9</v>
      </c>
      <c r="E2034">
        <v>100611</v>
      </c>
      <c r="F2034" t="s">
        <v>17</v>
      </c>
      <c r="G2034" t="s">
        <v>13</v>
      </c>
      <c r="H2034" t="s">
        <v>16</v>
      </c>
      <c r="I2034">
        <v>4276893</v>
      </c>
      <c r="J2034">
        <v>18</v>
      </c>
      <c r="K2034" s="1">
        <v>14.82</v>
      </c>
      <c r="L2034" s="1">
        <v>5.5</v>
      </c>
      <c r="M2034" s="1">
        <f>All_Data[[#This Row],[EUR Sales Amount]]-All_Data[[#This Row],[EUR Cost Amount]]</f>
        <v>9.32</v>
      </c>
      <c r="N2034">
        <f>IF(All_Data[[#This Row],[Order Line Quantity]]&lt;0,1,0)</f>
        <v>0</v>
      </c>
      <c r="O2034" s="1" t="str">
        <f>All_Data[[#This Row],[Tier2 Description]]&amp;All_Data[[#This Row],[Order No]]</f>
        <v>WRITING4276893</v>
      </c>
    </row>
    <row r="2035" spans="1:15" x14ac:dyDescent="0.35">
      <c r="A2035">
        <v>202002</v>
      </c>
      <c r="B2035" t="str">
        <f>LEFT(All_Data[[#This Row],[Invoice (Year+Month)]],4)</f>
        <v>2020</v>
      </c>
      <c r="C2035" t="str">
        <f>RIGHT(All_Data[[#This Row],[Invoice (Year+Month)]],2)</f>
        <v>02</v>
      </c>
      <c r="D2035" t="s">
        <v>9</v>
      </c>
      <c r="E2035">
        <v>100611</v>
      </c>
      <c r="F2035" t="s">
        <v>17</v>
      </c>
      <c r="G2035" t="s">
        <v>26</v>
      </c>
      <c r="H2035" t="s">
        <v>27</v>
      </c>
      <c r="I2035">
        <v>4269575</v>
      </c>
      <c r="J2035">
        <v>8</v>
      </c>
      <c r="K2035" s="1">
        <v>28.96</v>
      </c>
      <c r="L2035" s="1">
        <v>12.48</v>
      </c>
      <c r="M2035" s="1">
        <f>All_Data[[#This Row],[EUR Sales Amount]]-All_Data[[#This Row],[EUR Cost Amount]]</f>
        <v>16.48</v>
      </c>
      <c r="N2035">
        <f>IF(All_Data[[#This Row],[Order Line Quantity]]&lt;0,1,0)</f>
        <v>0</v>
      </c>
      <c r="O2035" s="1" t="str">
        <f>All_Data[[#This Row],[Tier2 Description]]&amp;All_Data[[#This Row],[Order No]]</f>
        <v>APRON &amp; KITCHEN TEXTILES4269575</v>
      </c>
    </row>
    <row r="2036" spans="1:15" x14ac:dyDescent="0.35">
      <c r="A2036">
        <v>202002</v>
      </c>
      <c r="B2036" t="str">
        <f>LEFT(All_Data[[#This Row],[Invoice (Year+Month)]],4)</f>
        <v>2020</v>
      </c>
      <c r="C2036" t="str">
        <f>RIGHT(All_Data[[#This Row],[Invoice (Year+Month)]],2)</f>
        <v>02</v>
      </c>
      <c r="D2036" t="s">
        <v>9</v>
      </c>
      <c r="E2036">
        <v>100611</v>
      </c>
      <c r="F2036" t="s">
        <v>17</v>
      </c>
      <c r="G2036" t="s">
        <v>26</v>
      </c>
      <c r="H2036" t="s">
        <v>28</v>
      </c>
      <c r="I2036">
        <v>4276893</v>
      </c>
      <c r="J2036">
        <v>2</v>
      </c>
      <c r="K2036" s="1">
        <v>10.98</v>
      </c>
      <c r="L2036" s="1">
        <v>6.1</v>
      </c>
      <c r="M2036" s="1">
        <f>All_Data[[#This Row],[EUR Sales Amount]]-All_Data[[#This Row],[EUR Cost Amount]]</f>
        <v>4.8800000000000008</v>
      </c>
      <c r="N2036">
        <f>IF(All_Data[[#This Row],[Order Line Quantity]]&lt;0,1,0)</f>
        <v>0</v>
      </c>
      <c r="O2036" s="1" t="str">
        <f>All_Data[[#This Row],[Tier2 Description]]&amp;All_Data[[#This Row],[Order No]]</f>
        <v>HOUSEWARES4276893</v>
      </c>
    </row>
    <row r="2037" spans="1:15" x14ac:dyDescent="0.35">
      <c r="A2037">
        <v>202002</v>
      </c>
      <c r="B2037" t="str">
        <f>LEFT(All_Data[[#This Row],[Invoice (Year+Month)]],4)</f>
        <v>2020</v>
      </c>
      <c r="C2037" t="str">
        <f>RIGHT(All_Data[[#This Row],[Invoice (Year+Month)]],2)</f>
        <v>02</v>
      </c>
      <c r="D2037" t="s">
        <v>9</v>
      </c>
      <c r="E2037">
        <v>100611</v>
      </c>
      <c r="F2037" t="s">
        <v>17</v>
      </c>
      <c r="G2037" t="s">
        <v>26</v>
      </c>
      <c r="H2037" t="s">
        <v>43</v>
      </c>
      <c r="I2037">
        <v>4268734</v>
      </c>
      <c r="J2037">
        <v>6</v>
      </c>
      <c r="K2037" s="1">
        <v>39.619999999999997</v>
      </c>
      <c r="L2037" s="1">
        <v>14.16</v>
      </c>
      <c r="M2037" s="1">
        <f>All_Data[[#This Row],[EUR Sales Amount]]-All_Data[[#This Row],[EUR Cost Amount]]</f>
        <v>25.459999999999997</v>
      </c>
      <c r="N2037">
        <f>IF(All_Data[[#This Row],[Order Line Quantity]]&lt;0,1,0)</f>
        <v>0</v>
      </c>
      <c r="O2037" s="1" t="str">
        <f>All_Data[[#This Row],[Tier2 Description]]&amp;All_Data[[#This Row],[Order No]]</f>
        <v>SAFETY AUTO &amp; TOOLS4268734</v>
      </c>
    </row>
    <row r="2038" spans="1:15" x14ac:dyDescent="0.35">
      <c r="A2038">
        <v>202002</v>
      </c>
      <c r="B2038" t="str">
        <f>LEFT(All_Data[[#This Row],[Invoice (Year+Month)]],4)</f>
        <v>2020</v>
      </c>
      <c r="C2038" t="str">
        <f>RIGHT(All_Data[[#This Row],[Invoice (Year+Month)]],2)</f>
        <v>02</v>
      </c>
      <c r="D2038" t="s">
        <v>9</v>
      </c>
      <c r="E2038">
        <v>100611</v>
      </c>
      <c r="F2038" t="s">
        <v>17</v>
      </c>
      <c r="G2038" t="s">
        <v>22</v>
      </c>
      <c r="H2038" t="s">
        <v>35</v>
      </c>
      <c r="I2038">
        <v>4265298</v>
      </c>
      <c r="J2038">
        <v>4002</v>
      </c>
      <c r="K2038" s="1">
        <v>510</v>
      </c>
      <c r="L2038" s="1">
        <v>57.88</v>
      </c>
      <c r="M2038" s="1">
        <f>All_Data[[#This Row],[EUR Sales Amount]]-All_Data[[#This Row],[EUR Cost Amount]]</f>
        <v>452.12</v>
      </c>
      <c r="N2038">
        <f>IF(All_Data[[#This Row],[Order Line Quantity]]&lt;0,1,0)</f>
        <v>0</v>
      </c>
      <c r="O2038" s="1" t="str">
        <f>All_Data[[#This Row],[Tier2 Description]]&amp;All_Data[[#This Row],[Order No]]</f>
        <v>DECORATION CHARGES4265298</v>
      </c>
    </row>
    <row r="2039" spans="1:15" x14ac:dyDescent="0.35">
      <c r="A2039">
        <v>202002</v>
      </c>
      <c r="B2039" t="str">
        <f>LEFT(All_Data[[#This Row],[Invoice (Year+Month)]],4)</f>
        <v>2020</v>
      </c>
      <c r="C2039" t="str">
        <f>RIGHT(All_Data[[#This Row],[Invoice (Year+Month)]],2)</f>
        <v>02</v>
      </c>
      <c r="D2039" t="s">
        <v>9</v>
      </c>
      <c r="E2039">
        <v>100611</v>
      </c>
      <c r="F2039" t="s">
        <v>17</v>
      </c>
      <c r="G2039" t="s">
        <v>22</v>
      </c>
      <c r="H2039" t="s">
        <v>35</v>
      </c>
      <c r="I2039">
        <v>4265799</v>
      </c>
      <c r="J2039">
        <v>2002</v>
      </c>
      <c r="K2039" s="1">
        <v>390</v>
      </c>
      <c r="L2039" s="1">
        <v>37.880000000000003</v>
      </c>
      <c r="M2039" s="1">
        <f>All_Data[[#This Row],[EUR Sales Amount]]-All_Data[[#This Row],[EUR Cost Amount]]</f>
        <v>352.12</v>
      </c>
      <c r="N2039">
        <f>IF(All_Data[[#This Row],[Order Line Quantity]]&lt;0,1,0)</f>
        <v>0</v>
      </c>
      <c r="O2039" s="1" t="str">
        <f>All_Data[[#This Row],[Tier2 Description]]&amp;All_Data[[#This Row],[Order No]]</f>
        <v>DECORATION CHARGES4265799</v>
      </c>
    </row>
    <row r="2040" spans="1:15" x14ac:dyDescent="0.35">
      <c r="A2040">
        <v>202002</v>
      </c>
      <c r="B2040" t="str">
        <f>LEFT(All_Data[[#This Row],[Invoice (Year+Month)]],4)</f>
        <v>2020</v>
      </c>
      <c r="C2040" t="str">
        <f>RIGHT(All_Data[[#This Row],[Invoice (Year+Month)]],2)</f>
        <v>02</v>
      </c>
      <c r="D2040" t="s">
        <v>9</v>
      </c>
      <c r="E2040">
        <v>100611</v>
      </c>
      <c r="F2040" t="s">
        <v>17</v>
      </c>
      <c r="G2040" t="s">
        <v>22</v>
      </c>
      <c r="H2040" t="s">
        <v>35</v>
      </c>
      <c r="I2040">
        <v>4267715</v>
      </c>
      <c r="J2040">
        <v>402</v>
      </c>
      <c r="K2040" s="1">
        <v>166</v>
      </c>
      <c r="L2040" s="1">
        <v>21.88</v>
      </c>
      <c r="M2040" s="1">
        <f>All_Data[[#This Row],[EUR Sales Amount]]-All_Data[[#This Row],[EUR Cost Amount]]</f>
        <v>144.12</v>
      </c>
      <c r="N2040">
        <f>IF(All_Data[[#This Row],[Order Line Quantity]]&lt;0,1,0)</f>
        <v>0</v>
      </c>
      <c r="O2040" s="1" t="str">
        <f>All_Data[[#This Row],[Tier2 Description]]&amp;All_Data[[#This Row],[Order No]]</f>
        <v>DECORATION CHARGES4267715</v>
      </c>
    </row>
    <row r="2041" spans="1:15" x14ac:dyDescent="0.35">
      <c r="A2041">
        <v>202002</v>
      </c>
      <c r="B2041" t="str">
        <f>LEFT(All_Data[[#This Row],[Invoice (Year+Month)]],4)</f>
        <v>2020</v>
      </c>
      <c r="C2041" t="str">
        <f>RIGHT(All_Data[[#This Row],[Invoice (Year+Month)]],2)</f>
        <v>02</v>
      </c>
      <c r="D2041" t="s">
        <v>9</v>
      </c>
      <c r="E2041">
        <v>100611</v>
      </c>
      <c r="F2041" t="s">
        <v>17</v>
      </c>
      <c r="G2041" t="s">
        <v>22</v>
      </c>
      <c r="H2041" t="s">
        <v>35</v>
      </c>
      <c r="I2041">
        <v>4268241</v>
      </c>
      <c r="J2041">
        <v>402</v>
      </c>
      <c r="K2041" s="1">
        <v>209</v>
      </c>
      <c r="L2041" s="1">
        <v>33.58</v>
      </c>
      <c r="M2041" s="1">
        <f>All_Data[[#This Row],[EUR Sales Amount]]-All_Data[[#This Row],[EUR Cost Amount]]</f>
        <v>175.42000000000002</v>
      </c>
      <c r="N2041">
        <f>IF(All_Data[[#This Row],[Order Line Quantity]]&lt;0,1,0)</f>
        <v>0</v>
      </c>
      <c r="O2041" s="1" t="str">
        <f>All_Data[[#This Row],[Tier2 Description]]&amp;All_Data[[#This Row],[Order No]]</f>
        <v>DECORATION CHARGES4268241</v>
      </c>
    </row>
    <row r="2042" spans="1:15" x14ac:dyDescent="0.35">
      <c r="A2042">
        <v>202002</v>
      </c>
      <c r="B2042" t="str">
        <f>LEFT(All_Data[[#This Row],[Invoice (Year+Month)]],4)</f>
        <v>2020</v>
      </c>
      <c r="C2042" t="str">
        <f>RIGHT(All_Data[[#This Row],[Invoice (Year+Month)]],2)</f>
        <v>02</v>
      </c>
      <c r="D2042" t="s">
        <v>9</v>
      </c>
      <c r="E2042">
        <v>100611</v>
      </c>
      <c r="F2042" t="s">
        <v>17</v>
      </c>
      <c r="G2042" t="s">
        <v>22</v>
      </c>
      <c r="H2042" t="s">
        <v>35</v>
      </c>
      <c r="I2042">
        <v>4269575</v>
      </c>
      <c r="J2042">
        <v>16</v>
      </c>
      <c r="K2042" s="1">
        <v>206.48</v>
      </c>
      <c r="L2042" s="1">
        <v>57.56</v>
      </c>
      <c r="M2042" s="1">
        <f>All_Data[[#This Row],[EUR Sales Amount]]-All_Data[[#This Row],[EUR Cost Amount]]</f>
        <v>148.91999999999999</v>
      </c>
      <c r="N2042">
        <f>IF(All_Data[[#This Row],[Order Line Quantity]]&lt;0,1,0)</f>
        <v>0</v>
      </c>
      <c r="O2042" s="1" t="str">
        <f>All_Data[[#This Row],[Tier2 Description]]&amp;All_Data[[#This Row],[Order No]]</f>
        <v>DECORATION CHARGES4269575</v>
      </c>
    </row>
    <row r="2043" spans="1:15" x14ac:dyDescent="0.35">
      <c r="A2043">
        <v>202002</v>
      </c>
      <c r="B2043" t="str">
        <f>LEFT(All_Data[[#This Row],[Invoice (Year+Month)]],4)</f>
        <v>2020</v>
      </c>
      <c r="C2043" t="str">
        <f>RIGHT(All_Data[[#This Row],[Invoice (Year+Month)]],2)</f>
        <v>02</v>
      </c>
      <c r="D2043" t="s">
        <v>9</v>
      </c>
      <c r="E2043">
        <v>100611</v>
      </c>
      <c r="F2043" t="s">
        <v>17</v>
      </c>
      <c r="G2043" t="s">
        <v>22</v>
      </c>
      <c r="H2043" t="s">
        <v>35</v>
      </c>
      <c r="I2043">
        <v>4270444</v>
      </c>
      <c r="J2043">
        <v>402</v>
      </c>
      <c r="K2043" s="1">
        <v>714</v>
      </c>
      <c r="L2043" s="1">
        <v>79.92</v>
      </c>
      <c r="M2043" s="1">
        <f>All_Data[[#This Row],[EUR Sales Amount]]-All_Data[[#This Row],[EUR Cost Amount]]</f>
        <v>634.08000000000004</v>
      </c>
      <c r="N2043">
        <f>IF(All_Data[[#This Row],[Order Line Quantity]]&lt;0,1,0)</f>
        <v>0</v>
      </c>
      <c r="O2043" s="1" t="str">
        <f>All_Data[[#This Row],[Tier2 Description]]&amp;All_Data[[#This Row],[Order No]]</f>
        <v>DECORATION CHARGES4270444</v>
      </c>
    </row>
    <row r="2044" spans="1:15" x14ac:dyDescent="0.35">
      <c r="A2044">
        <v>202002</v>
      </c>
      <c r="B2044" t="str">
        <f>LEFT(All_Data[[#This Row],[Invoice (Year+Month)]],4)</f>
        <v>2020</v>
      </c>
      <c r="C2044" t="str">
        <f>RIGHT(All_Data[[#This Row],[Invoice (Year+Month)]],2)</f>
        <v>02</v>
      </c>
      <c r="D2044" t="s">
        <v>9</v>
      </c>
      <c r="E2044">
        <v>100611</v>
      </c>
      <c r="F2044" t="s">
        <v>17</v>
      </c>
      <c r="G2044" t="s">
        <v>22</v>
      </c>
      <c r="H2044" t="s">
        <v>35</v>
      </c>
      <c r="I2044">
        <v>4274318</v>
      </c>
      <c r="J2044">
        <v>104</v>
      </c>
      <c r="K2044" s="1">
        <v>291</v>
      </c>
      <c r="L2044" s="1">
        <v>43.36</v>
      </c>
      <c r="M2044" s="1">
        <f>All_Data[[#This Row],[EUR Sales Amount]]-All_Data[[#This Row],[EUR Cost Amount]]</f>
        <v>247.64</v>
      </c>
      <c r="N2044">
        <f>IF(All_Data[[#This Row],[Order Line Quantity]]&lt;0,1,0)</f>
        <v>0</v>
      </c>
      <c r="O2044" s="1" t="str">
        <f>All_Data[[#This Row],[Tier2 Description]]&amp;All_Data[[#This Row],[Order No]]</f>
        <v>DECORATION CHARGES4274318</v>
      </c>
    </row>
    <row r="2045" spans="1:15" x14ac:dyDescent="0.35">
      <c r="A2045">
        <v>202002</v>
      </c>
      <c r="B2045" t="str">
        <f>LEFT(All_Data[[#This Row],[Invoice (Year+Month)]],4)</f>
        <v>2020</v>
      </c>
      <c r="C2045" t="str">
        <f>RIGHT(All_Data[[#This Row],[Invoice (Year+Month)]],2)</f>
        <v>02</v>
      </c>
      <c r="D2045" t="s">
        <v>9</v>
      </c>
      <c r="E2045">
        <v>100611</v>
      </c>
      <c r="F2045" t="s">
        <v>17</v>
      </c>
      <c r="G2045" t="s">
        <v>29</v>
      </c>
      <c r="H2045" t="s">
        <v>52</v>
      </c>
      <c r="I2045">
        <v>4265799</v>
      </c>
      <c r="J2045">
        <v>2000</v>
      </c>
      <c r="K2045" s="1">
        <v>500</v>
      </c>
      <c r="L2045" s="1">
        <v>237.82</v>
      </c>
      <c r="M2045" s="1">
        <f>All_Data[[#This Row],[EUR Sales Amount]]-All_Data[[#This Row],[EUR Cost Amount]]</f>
        <v>262.18</v>
      </c>
      <c r="N2045">
        <f>IF(All_Data[[#This Row],[Order Line Quantity]]&lt;0,1,0)</f>
        <v>0</v>
      </c>
      <c r="O2045" s="1" t="str">
        <f>All_Data[[#This Row],[Tier2 Description]]&amp;All_Data[[#This Row],[Order No]]</f>
        <v>GENERAL TECH4265799</v>
      </c>
    </row>
    <row r="2046" spans="1:15" x14ac:dyDescent="0.35">
      <c r="A2046">
        <v>202002</v>
      </c>
      <c r="B2046" t="str">
        <f>LEFT(All_Data[[#This Row],[Invoice (Year+Month)]],4)</f>
        <v>2020</v>
      </c>
      <c r="C2046" t="str">
        <f>RIGHT(All_Data[[#This Row],[Invoice (Year+Month)]],2)</f>
        <v>02</v>
      </c>
      <c r="D2046" t="s">
        <v>9</v>
      </c>
      <c r="E2046">
        <v>100611</v>
      </c>
      <c r="F2046" t="s">
        <v>17</v>
      </c>
      <c r="G2046" t="s">
        <v>29</v>
      </c>
      <c r="H2046" t="s">
        <v>52</v>
      </c>
      <c r="I2046">
        <v>4268734</v>
      </c>
      <c r="J2046">
        <v>2</v>
      </c>
      <c r="K2046" s="1">
        <v>0.9</v>
      </c>
      <c r="L2046" s="1">
        <v>0.3</v>
      </c>
      <c r="M2046" s="1">
        <f>All_Data[[#This Row],[EUR Sales Amount]]-All_Data[[#This Row],[EUR Cost Amount]]</f>
        <v>0.60000000000000009</v>
      </c>
      <c r="N2046">
        <f>IF(All_Data[[#This Row],[Order Line Quantity]]&lt;0,1,0)</f>
        <v>0</v>
      </c>
      <c r="O2046" s="1" t="str">
        <f>All_Data[[#This Row],[Tier2 Description]]&amp;All_Data[[#This Row],[Order No]]</f>
        <v>GENERAL TECH4268734</v>
      </c>
    </row>
    <row r="2047" spans="1:15" x14ac:dyDescent="0.35">
      <c r="A2047">
        <v>202002</v>
      </c>
      <c r="B2047" t="str">
        <f>LEFT(All_Data[[#This Row],[Invoice (Year+Month)]],4)</f>
        <v>2020</v>
      </c>
      <c r="C2047" t="str">
        <f>RIGHT(All_Data[[#This Row],[Invoice (Year+Month)]],2)</f>
        <v>02</v>
      </c>
      <c r="D2047" t="s">
        <v>9</v>
      </c>
      <c r="E2047">
        <v>100611</v>
      </c>
      <c r="F2047" t="s">
        <v>17</v>
      </c>
      <c r="G2047" t="s">
        <v>29</v>
      </c>
      <c r="H2047" t="s">
        <v>52</v>
      </c>
      <c r="I2047">
        <v>4276893</v>
      </c>
      <c r="J2047">
        <v>2</v>
      </c>
      <c r="K2047" s="1">
        <v>6.78</v>
      </c>
      <c r="L2047" s="1">
        <v>2.42</v>
      </c>
      <c r="M2047" s="1">
        <f>All_Data[[#This Row],[EUR Sales Amount]]-All_Data[[#This Row],[EUR Cost Amount]]</f>
        <v>4.3600000000000003</v>
      </c>
      <c r="N2047">
        <f>IF(All_Data[[#This Row],[Order Line Quantity]]&lt;0,1,0)</f>
        <v>0</v>
      </c>
      <c r="O2047" s="1" t="str">
        <f>All_Data[[#This Row],[Tier2 Description]]&amp;All_Data[[#This Row],[Order No]]</f>
        <v>GENERAL TECH4276893</v>
      </c>
    </row>
    <row r="2048" spans="1:15" x14ac:dyDescent="0.35">
      <c r="A2048">
        <v>202002</v>
      </c>
      <c r="B2048" t="str">
        <f>LEFT(All_Data[[#This Row],[Invoice (Year+Month)]],4)</f>
        <v>2020</v>
      </c>
      <c r="C2048" t="str">
        <f>RIGHT(All_Data[[#This Row],[Invoice (Year+Month)]],2)</f>
        <v>02</v>
      </c>
      <c r="D2048" t="s">
        <v>9</v>
      </c>
      <c r="E2048">
        <v>100985</v>
      </c>
      <c r="F2048" t="s">
        <v>17</v>
      </c>
      <c r="G2048" t="s">
        <v>32</v>
      </c>
      <c r="H2048" t="s">
        <v>49</v>
      </c>
      <c r="I2048">
        <v>4264317</v>
      </c>
      <c r="J2048">
        <v>2</v>
      </c>
      <c r="K2048" s="1">
        <v>5.58</v>
      </c>
      <c r="L2048" s="1">
        <v>1.46</v>
      </c>
      <c r="M2048" s="1">
        <f>All_Data[[#This Row],[EUR Sales Amount]]-All_Data[[#This Row],[EUR Cost Amount]]</f>
        <v>4.12</v>
      </c>
      <c r="N2048">
        <f>IF(All_Data[[#This Row],[Order Line Quantity]]&lt;0,1,0)</f>
        <v>0</v>
      </c>
      <c r="O2048" s="1" t="str">
        <f>All_Data[[#This Row],[Tier2 Description]]&amp;All_Data[[#This Row],[Order No]]</f>
        <v>CERAMICS4264317</v>
      </c>
    </row>
    <row r="2049" spans="1:15" x14ac:dyDescent="0.35">
      <c r="A2049">
        <v>202002</v>
      </c>
      <c r="B2049" t="str">
        <f>LEFT(All_Data[[#This Row],[Invoice (Year+Month)]],4)</f>
        <v>2020</v>
      </c>
      <c r="C2049" t="str">
        <f>RIGHT(All_Data[[#This Row],[Invoice (Year+Month)]],2)</f>
        <v>02</v>
      </c>
      <c r="D2049" t="s">
        <v>9</v>
      </c>
      <c r="E2049">
        <v>102176</v>
      </c>
      <c r="F2049" t="s">
        <v>17</v>
      </c>
      <c r="G2049" t="s">
        <v>11</v>
      </c>
      <c r="H2049" t="s">
        <v>40</v>
      </c>
      <c r="I2049">
        <v>4264715</v>
      </c>
      <c r="J2049">
        <v>8</v>
      </c>
      <c r="K2049" s="1">
        <v>7.42</v>
      </c>
      <c r="L2049" s="1">
        <v>2.44</v>
      </c>
      <c r="M2049" s="1">
        <f>All_Data[[#This Row],[EUR Sales Amount]]-All_Data[[#This Row],[EUR Cost Amount]]</f>
        <v>4.9800000000000004</v>
      </c>
      <c r="N2049">
        <f>IF(All_Data[[#This Row],[Order Line Quantity]]&lt;0,1,0)</f>
        <v>0</v>
      </c>
      <c r="O2049" s="1" t="str">
        <f>All_Data[[#This Row],[Tier2 Description]]&amp;All_Data[[#This Row],[Order No]]</f>
        <v>TOTES4264715</v>
      </c>
    </row>
    <row r="2050" spans="1:15" x14ac:dyDescent="0.35">
      <c r="A2050">
        <v>202002</v>
      </c>
      <c r="B2050" t="str">
        <f>LEFT(All_Data[[#This Row],[Invoice (Year+Month)]],4)</f>
        <v>2020</v>
      </c>
      <c r="C2050" t="str">
        <f>RIGHT(All_Data[[#This Row],[Invoice (Year+Month)]],2)</f>
        <v>02</v>
      </c>
      <c r="D2050" t="s">
        <v>9</v>
      </c>
      <c r="E2050">
        <v>102176</v>
      </c>
      <c r="F2050" t="s">
        <v>17</v>
      </c>
      <c r="G2050" t="s">
        <v>13</v>
      </c>
      <c r="H2050" t="s">
        <v>37</v>
      </c>
      <c r="I2050">
        <v>4262117</v>
      </c>
      <c r="J2050">
        <v>4000</v>
      </c>
      <c r="K2050" s="1">
        <v>900</v>
      </c>
      <c r="L2050" s="1">
        <v>740</v>
      </c>
      <c r="M2050" s="1">
        <f>All_Data[[#This Row],[EUR Sales Amount]]-All_Data[[#This Row],[EUR Cost Amount]]</f>
        <v>160</v>
      </c>
      <c r="N2050">
        <f>IF(All_Data[[#This Row],[Order Line Quantity]]&lt;0,1,0)</f>
        <v>0</v>
      </c>
      <c r="O2050" s="1" t="str">
        <f>All_Data[[#This Row],[Tier2 Description]]&amp;All_Data[[#This Row],[Order No]]</f>
        <v>GENERAL4262117</v>
      </c>
    </row>
    <row r="2051" spans="1:15" x14ac:dyDescent="0.35">
      <c r="A2051">
        <v>202002</v>
      </c>
      <c r="B2051" t="str">
        <f>LEFT(All_Data[[#This Row],[Invoice (Year+Month)]],4)</f>
        <v>2020</v>
      </c>
      <c r="C2051" t="str">
        <f>RIGHT(All_Data[[#This Row],[Invoice (Year+Month)]],2)</f>
        <v>02</v>
      </c>
      <c r="D2051" t="s">
        <v>9</v>
      </c>
      <c r="E2051">
        <v>102176</v>
      </c>
      <c r="F2051" t="s">
        <v>17</v>
      </c>
      <c r="G2051" t="s">
        <v>13</v>
      </c>
      <c r="H2051" t="s">
        <v>37</v>
      </c>
      <c r="I2051">
        <v>4274588</v>
      </c>
      <c r="J2051">
        <v>1008</v>
      </c>
      <c r="K2051" s="1">
        <v>846.72</v>
      </c>
      <c r="L2051" s="1">
        <v>750.38</v>
      </c>
      <c r="M2051" s="1">
        <f>All_Data[[#This Row],[EUR Sales Amount]]-All_Data[[#This Row],[EUR Cost Amount]]</f>
        <v>96.340000000000032</v>
      </c>
      <c r="N2051">
        <f>IF(All_Data[[#This Row],[Order Line Quantity]]&lt;0,1,0)</f>
        <v>0</v>
      </c>
      <c r="O2051" s="1" t="str">
        <f>All_Data[[#This Row],[Tier2 Description]]&amp;All_Data[[#This Row],[Order No]]</f>
        <v>GENERAL4274588</v>
      </c>
    </row>
    <row r="2052" spans="1:15" x14ac:dyDescent="0.35">
      <c r="A2052">
        <v>202002</v>
      </c>
      <c r="B2052" t="str">
        <f>LEFT(All_Data[[#This Row],[Invoice (Year+Month)]],4)</f>
        <v>2020</v>
      </c>
      <c r="C2052" t="str">
        <f>RIGHT(All_Data[[#This Row],[Invoice (Year+Month)]],2)</f>
        <v>02</v>
      </c>
      <c r="D2052" t="s">
        <v>9</v>
      </c>
      <c r="E2052">
        <v>102628</v>
      </c>
      <c r="F2052" t="s">
        <v>10</v>
      </c>
      <c r="G2052" t="s">
        <v>29</v>
      </c>
      <c r="H2052" t="s">
        <v>52</v>
      </c>
      <c r="I2052">
        <v>4268233</v>
      </c>
      <c r="J2052">
        <v>16</v>
      </c>
      <c r="K2052" s="1">
        <v>15.84</v>
      </c>
      <c r="L2052" s="1">
        <v>12</v>
      </c>
      <c r="M2052" s="1">
        <f>All_Data[[#This Row],[EUR Sales Amount]]-All_Data[[#This Row],[EUR Cost Amount]]</f>
        <v>3.84</v>
      </c>
      <c r="N2052">
        <f>IF(All_Data[[#This Row],[Order Line Quantity]]&lt;0,1,0)</f>
        <v>0</v>
      </c>
      <c r="O2052" s="1" t="str">
        <f>All_Data[[#This Row],[Tier2 Description]]&amp;All_Data[[#This Row],[Order No]]</f>
        <v>GENERAL TECH4268233</v>
      </c>
    </row>
    <row r="2053" spans="1:15" x14ac:dyDescent="0.35">
      <c r="A2053">
        <v>202002</v>
      </c>
      <c r="B2053" t="str">
        <f>LEFT(All_Data[[#This Row],[Invoice (Year+Month)]],4)</f>
        <v>2020</v>
      </c>
      <c r="C2053" t="str">
        <f>RIGHT(All_Data[[#This Row],[Invoice (Year+Month)]],2)</f>
        <v>02</v>
      </c>
      <c r="D2053" t="s">
        <v>9</v>
      </c>
      <c r="E2053">
        <v>103010</v>
      </c>
      <c r="F2053" t="s">
        <v>17</v>
      </c>
      <c r="G2053" t="s">
        <v>13</v>
      </c>
      <c r="H2053" t="s">
        <v>34</v>
      </c>
      <c r="I2053">
        <v>4235270</v>
      </c>
      <c r="J2053">
        <v>500</v>
      </c>
      <c r="K2053" s="1">
        <v>600</v>
      </c>
      <c r="L2053" s="1">
        <v>268.3</v>
      </c>
      <c r="M2053" s="1">
        <f>All_Data[[#This Row],[EUR Sales Amount]]-All_Data[[#This Row],[EUR Cost Amount]]</f>
        <v>331.7</v>
      </c>
      <c r="N2053">
        <f>IF(All_Data[[#This Row],[Order Line Quantity]]&lt;0,1,0)</f>
        <v>0</v>
      </c>
      <c r="O2053" s="1" t="str">
        <f>All_Data[[#This Row],[Tier2 Description]]&amp;All_Data[[#This Row],[Order No]]</f>
        <v>STATIONERY4235270</v>
      </c>
    </row>
    <row r="2054" spans="1:15" x14ac:dyDescent="0.35">
      <c r="A2054">
        <v>202002</v>
      </c>
      <c r="B2054" t="str">
        <f>LEFT(All_Data[[#This Row],[Invoice (Year+Month)]],4)</f>
        <v>2020</v>
      </c>
      <c r="C2054" t="str">
        <f>RIGHT(All_Data[[#This Row],[Invoice (Year+Month)]],2)</f>
        <v>02</v>
      </c>
      <c r="D2054" t="s">
        <v>9</v>
      </c>
      <c r="E2054">
        <v>103010</v>
      </c>
      <c r="F2054" t="s">
        <v>17</v>
      </c>
      <c r="G2054" t="s">
        <v>13</v>
      </c>
      <c r="H2054" t="s">
        <v>34</v>
      </c>
      <c r="I2054">
        <v>4268737</v>
      </c>
      <c r="J2054">
        <v>2000</v>
      </c>
      <c r="K2054" s="1">
        <v>1000</v>
      </c>
      <c r="L2054" s="1">
        <v>648.52</v>
      </c>
      <c r="M2054" s="1">
        <f>All_Data[[#This Row],[EUR Sales Amount]]-All_Data[[#This Row],[EUR Cost Amount]]</f>
        <v>351.48</v>
      </c>
      <c r="N2054">
        <f>IF(All_Data[[#This Row],[Order Line Quantity]]&lt;0,1,0)</f>
        <v>0</v>
      </c>
      <c r="O2054" s="1" t="str">
        <f>All_Data[[#This Row],[Tier2 Description]]&amp;All_Data[[#This Row],[Order No]]</f>
        <v>STATIONERY4268737</v>
      </c>
    </row>
    <row r="2055" spans="1:15" x14ac:dyDescent="0.35">
      <c r="A2055">
        <v>202002</v>
      </c>
      <c r="B2055" t="str">
        <f>LEFT(All_Data[[#This Row],[Invoice (Year+Month)]],4)</f>
        <v>2020</v>
      </c>
      <c r="C2055" t="str">
        <f>RIGHT(All_Data[[#This Row],[Invoice (Year+Month)]],2)</f>
        <v>02</v>
      </c>
      <c r="D2055" t="s">
        <v>9</v>
      </c>
      <c r="E2055">
        <v>103010</v>
      </c>
      <c r="F2055" t="s">
        <v>17</v>
      </c>
      <c r="G2055" t="s">
        <v>26</v>
      </c>
      <c r="H2055" t="s">
        <v>28</v>
      </c>
      <c r="I2055">
        <v>4261120</v>
      </c>
      <c r="J2055">
        <v>8</v>
      </c>
      <c r="K2055" s="1">
        <v>77.540000000000006</v>
      </c>
      <c r="L2055" s="1">
        <v>27.22</v>
      </c>
      <c r="M2055" s="1">
        <f>All_Data[[#This Row],[EUR Sales Amount]]-All_Data[[#This Row],[EUR Cost Amount]]</f>
        <v>50.320000000000007</v>
      </c>
      <c r="N2055">
        <f>IF(All_Data[[#This Row],[Order Line Quantity]]&lt;0,1,0)</f>
        <v>0</v>
      </c>
      <c r="O2055" s="1" t="str">
        <f>All_Data[[#This Row],[Tier2 Description]]&amp;All_Data[[#This Row],[Order No]]</f>
        <v>HOUSEWARES4261120</v>
      </c>
    </row>
    <row r="2056" spans="1:15" x14ac:dyDescent="0.35">
      <c r="A2056">
        <v>202002</v>
      </c>
      <c r="B2056" t="str">
        <f>LEFT(All_Data[[#This Row],[Invoice (Year+Month)]],4)</f>
        <v>2020</v>
      </c>
      <c r="C2056" t="str">
        <f>RIGHT(All_Data[[#This Row],[Invoice (Year+Month)]],2)</f>
        <v>02</v>
      </c>
      <c r="D2056" t="s">
        <v>9</v>
      </c>
      <c r="E2056">
        <v>103010</v>
      </c>
      <c r="F2056" t="s">
        <v>17</v>
      </c>
      <c r="G2056" t="s">
        <v>22</v>
      </c>
      <c r="H2056" t="s">
        <v>35</v>
      </c>
      <c r="I2056">
        <v>4235270</v>
      </c>
      <c r="J2056">
        <v>502</v>
      </c>
      <c r="K2056" s="1">
        <v>165</v>
      </c>
      <c r="L2056" s="1">
        <v>22.88</v>
      </c>
      <c r="M2056" s="1">
        <f>All_Data[[#This Row],[EUR Sales Amount]]-All_Data[[#This Row],[EUR Cost Amount]]</f>
        <v>142.12</v>
      </c>
      <c r="N2056">
        <f>IF(All_Data[[#This Row],[Order Line Quantity]]&lt;0,1,0)</f>
        <v>0</v>
      </c>
      <c r="O2056" s="1" t="str">
        <f>All_Data[[#This Row],[Tier2 Description]]&amp;All_Data[[#This Row],[Order No]]</f>
        <v>DECORATION CHARGES4235270</v>
      </c>
    </row>
    <row r="2057" spans="1:15" x14ac:dyDescent="0.35">
      <c r="A2057">
        <v>202002</v>
      </c>
      <c r="B2057" t="str">
        <f>LEFT(All_Data[[#This Row],[Invoice (Year+Month)]],4)</f>
        <v>2020</v>
      </c>
      <c r="C2057" t="str">
        <f>RIGHT(All_Data[[#This Row],[Invoice (Year+Month)]],2)</f>
        <v>02</v>
      </c>
      <c r="D2057" t="s">
        <v>9</v>
      </c>
      <c r="E2057">
        <v>103010</v>
      </c>
      <c r="F2057" t="s">
        <v>17</v>
      </c>
      <c r="G2057" t="s">
        <v>22</v>
      </c>
      <c r="H2057" t="s">
        <v>35</v>
      </c>
      <c r="I2057">
        <v>4268737</v>
      </c>
      <c r="J2057">
        <v>2004</v>
      </c>
      <c r="K2057" s="1">
        <v>100</v>
      </c>
      <c r="L2057" s="1">
        <v>20.04</v>
      </c>
      <c r="M2057" s="1">
        <f>All_Data[[#This Row],[EUR Sales Amount]]-All_Data[[#This Row],[EUR Cost Amount]]</f>
        <v>79.960000000000008</v>
      </c>
      <c r="N2057">
        <f>IF(All_Data[[#This Row],[Order Line Quantity]]&lt;0,1,0)</f>
        <v>0</v>
      </c>
      <c r="O2057" s="1" t="str">
        <f>All_Data[[#This Row],[Tier2 Description]]&amp;All_Data[[#This Row],[Order No]]</f>
        <v>DECORATION CHARGES4268737</v>
      </c>
    </row>
    <row r="2058" spans="1:15" x14ac:dyDescent="0.35">
      <c r="A2058">
        <v>202002</v>
      </c>
      <c r="B2058" t="str">
        <f>LEFT(All_Data[[#This Row],[Invoice (Year+Month)]],4)</f>
        <v>2020</v>
      </c>
      <c r="C2058" t="str">
        <f>RIGHT(All_Data[[#This Row],[Invoice (Year+Month)]],2)</f>
        <v>02</v>
      </c>
      <c r="D2058" t="s">
        <v>9</v>
      </c>
      <c r="E2058">
        <v>110451</v>
      </c>
      <c r="F2058" t="s">
        <v>10</v>
      </c>
      <c r="G2058" t="s">
        <v>13</v>
      </c>
      <c r="H2058" t="s">
        <v>15</v>
      </c>
      <c r="I2058">
        <v>4266520</v>
      </c>
      <c r="J2058">
        <v>60</v>
      </c>
      <c r="K2058" s="1">
        <v>343.8</v>
      </c>
      <c r="L2058" s="1">
        <v>102.28</v>
      </c>
      <c r="M2058" s="1">
        <f>All_Data[[#This Row],[EUR Sales Amount]]-All_Data[[#This Row],[EUR Cost Amount]]</f>
        <v>241.52</v>
      </c>
      <c r="N2058">
        <f>IF(All_Data[[#This Row],[Order Line Quantity]]&lt;0,1,0)</f>
        <v>0</v>
      </c>
      <c r="O2058" s="1" t="str">
        <f>All_Data[[#This Row],[Tier2 Description]]&amp;All_Data[[#This Row],[Order No]]</f>
        <v>UMBRELLAS4266520</v>
      </c>
    </row>
    <row r="2059" spans="1:15" x14ac:dyDescent="0.35">
      <c r="A2059">
        <v>202002</v>
      </c>
      <c r="B2059" t="str">
        <f>LEFT(All_Data[[#This Row],[Invoice (Year+Month)]],4)</f>
        <v>2020</v>
      </c>
      <c r="C2059" t="str">
        <f>RIGHT(All_Data[[#This Row],[Invoice (Year+Month)]],2)</f>
        <v>02</v>
      </c>
      <c r="D2059" t="s">
        <v>9</v>
      </c>
      <c r="E2059">
        <v>110451</v>
      </c>
      <c r="F2059" t="s">
        <v>10</v>
      </c>
      <c r="G2059" t="s">
        <v>22</v>
      </c>
      <c r="H2059" t="s">
        <v>35</v>
      </c>
      <c r="I2059">
        <v>4266520</v>
      </c>
      <c r="J2059">
        <v>252</v>
      </c>
      <c r="K2059" s="1">
        <v>407.6</v>
      </c>
      <c r="L2059" s="1">
        <v>118.48</v>
      </c>
      <c r="M2059" s="1">
        <f>All_Data[[#This Row],[EUR Sales Amount]]-All_Data[[#This Row],[EUR Cost Amount]]</f>
        <v>289.12</v>
      </c>
      <c r="N2059">
        <f>IF(All_Data[[#This Row],[Order Line Quantity]]&lt;0,1,0)</f>
        <v>0</v>
      </c>
      <c r="O2059" s="1" t="str">
        <f>All_Data[[#This Row],[Tier2 Description]]&amp;All_Data[[#This Row],[Order No]]</f>
        <v>DECORATION CHARGES4266520</v>
      </c>
    </row>
    <row r="2060" spans="1:15" x14ac:dyDescent="0.35">
      <c r="A2060">
        <v>202002</v>
      </c>
      <c r="B2060" t="str">
        <f>LEFT(All_Data[[#This Row],[Invoice (Year+Month)]],4)</f>
        <v>2020</v>
      </c>
      <c r="C2060" t="str">
        <f>RIGHT(All_Data[[#This Row],[Invoice (Year+Month)]],2)</f>
        <v>02</v>
      </c>
      <c r="D2060" t="s">
        <v>9</v>
      </c>
      <c r="E2060">
        <v>110641</v>
      </c>
      <c r="F2060" t="s">
        <v>17</v>
      </c>
      <c r="G2060" t="s">
        <v>22</v>
      </c>
      <c r="H2060" t="s">
        <v>35</v>
      </c>
      <c r="I2060">
        <v>4256757</v>
      </c>
      <c r="J2060">
        <v>1004</v>
      </c>
      <c r="K2060" s="1">
        <v>330</v>
      </c>
      <c r="L2060" s="1">
        <v>45.76</v>
      </c>
      <c r="M2060" s="1">
        <f>All_Data[[#This Row],[EUR Sales Amount]]-All_Data[[#This Row],[EUR Cost Amount]]</f>
        <v>284.24</v>
      </c>
      <c r="N2060">
        <f>IF(All_Data[[#This Row],[Order Line Quantity]]&lt;0,1,0)</f>
        <v>0</v>
      </c>
      <c r="O2060" s="1" t="str">
        <f>All_Data[[#This Row],[Tier2 Description]]&amp;All_Data[[#This Row],[Order No]]</f>
        <v>DECORATION CHARGES4256757</v>
      </c>
    </row>
    <row r="2061" spans="1:15" x14ac:dyDescent="0.35">
      <c r="A2061">
        <v>202002</v>
      </c>
      <c r="B2061" t="str">
        <f>LEFT(All_Data[[#This Row],[Invoice (Year+Month)]],4)</f>
        <v>2020</v>
      </c>
      <c r="C2061" t="str">
        <f>RIGHT(All_Data[[#This Row],[Invoice (Year+Month)]],2)</f>
        <v>02</v>
      </c>
      <c r="D2061" t="s">
        <v>9</v>
      </c>
      <c r="E2061">
        <v>110641</v>
      </c>
      <c r="F2061" t="s">
        <v>17</v>
      </c>
      <c r="G2061" t="s">
        <v>29</v>
      </c>
      <c r="H2061" t="s">
        <v>31</v>
      </c>
      <c r="I2061">
        <v>4256757</v>
      </c>
      <c r="J2061">
        <v>500</v>
      </c>
      <c r="K2061" s="1">
        <v>675</v>
      </c>
      <c r="L2061" s="1">
        <v>365.82</v>
      </c>
      <c r="M2061" s="1">
        <f>All_Data[[#This Row],[EUR Sales Amount]]-All_Data[[#This Row],[EUR Cost Amount]]</f>
        <v>309.18</v>
      </c>
      <c r="N2061">
        <f>IF(All_Data[[#This Row],[Order Line Quantity]]&lt;0,1,0)</f>
        <v>0</v>
      </c>
      <c r="O2061" s="1" t="str">
        <f>All_Data[[#This Row],[Tier2 Description]]&amp;All_Data[[#This Row],[Order No]]</f>
        <v>POWER4256757</v>
      </c>
    </row>
    <row r="2062" spans="1:15" x14ac:dyDescent="0.35">
      <c r="A2062">
        <v>202002</v>
      </c>
      <c r="B2062" t="str">
        <f>LEFT(All_Data[[#This Row],[Invoice (Year+Month)]],4)</f>
        <v>2020</v>
      </c>
      <c r="C2062" t="str">
        <f>RIGHT(All_Data[[#This Row],[Invoice (Year+Month)]],2)</f>
        <v>02</v>
      </c>
      <c r="D2062" t="s">
        <v>9</v>
      </c>
      <c r="E2062">
        <v>110700</v>
      </c>
      <c r="F2062" t="s">
        <v>17</v>
      </c>
      <c r="G2062" t="s">
        <v>32</v>
      </c>
      <c r="H2062" t="s">
        <v>49</v>
      </c>
      <c r="I2062">
        <v>4270636</v>
      </c>
      <c r="J2062">
        <v>200</v>
      </c>
      <c r="K2062" s="1">
        <v>336</v>
      </c>
      <c r="L2062" s="1">
        <v>130</v>
      </c>
      <c r="M2062" s="1">
        <f>All_Data[[#This Row],[EUR Sales Amount]]-All_Data[[#This Row],[EUR Cost Amount]]</f>
        <v>206</v>
      </c>
      <c r="N2062">
        <f>IF(All_Data[[#This Row],[Order Line Quantity]]&lt;0,1,0)</f>
        <v>0</v>
      </c>
      <c r="O2062" s="1" t="str">
        <f>All_Data[[#This Row],[Tier2 Description]]&amp;All_Data[[#This Row],[Order No]]</f>
        <v>CERAMICS4270636</v>
      </c>
    </row>
    <row r="2063" spans="1:15" x14ac:dyDescent="0.35">
      <c r="A2063">
        <v>202002</v>
      </c>
      <c r="B2063" t="str">
        <f>LEFT(All_Data[[#This Row],[Invoice (Year+Month)]],4)</f>
        <v>2020</v>
      </c>
      <c r="C2063" t="str">
        <f>RIGHT(All_Data[[#This Row],[Invoice (Year+Month)]],2)</f>
        <v>02</v>
      </c>
      <c r="D2063" t="s">
        <v>9</v>
      </c>
      <c r="E2063">
        <v>110700</v>
      </c>
      <c r="F2063" t="s">
        <v>17</v>
      </c>
      <c r="G2063" t="s">
        <v>13</v>
      </c>
      <c r="H2063" t="s">
        <v>37</v>
      </c>
      <c r="I2063">
        <v>4258596</v>
      </c>
      <c r="J2063">
        <v>500</v>
      </c>
      <c r="K2063" s="1">
        <v>275</v>
      </c>
      <c r="L2063" s="1">
        <v>215</v>
      </c>
      <c r="M2063" s="1">
        <f>All_Data[[#This Row],[EUR Sales Amount]]-All_Data[[#This Row],[EUR Cost Amount]]</f>
        <v>60</v>
      </c>
      <c r="N2063">
        <f>IF(All_Data[[#This Row],[Order Line Quantity]]&lt;0,1,0)</f>
        <v>0</v>
      </c>
      <c r="O2063" s="1" t="str">
        <f>All_Data[[#This Row],[Tier2 Description]]&amp;All_Data[[#This Row],[Order No]]</f>
        <v>GENERAL4258596</v>
      </c>
    </row>
    <row r="2064" spans="1:15" x14ac:dyDescent="0.35">
      <c r="A2064">
        <v>202002</v>
      </c>
      <c r="B2064" t="str">
        <f>LEFT(All_Data[[#This Row],[Invoice (Year+Month)]],4)</f>
        <v>2020</v>
      </c>
      <c r="C2064" t="str">
        <f>RIGHT(All_Data[[#This Row],[Invoice (Year+Month)]],2)</f>
        <v>02</v>
      </c>
      <c r="D2064" t="s">
        <v>9</v>
      </c>
      <c r="E2064">
        <v>110700</v>
      </c>
      <c r="F2064" t="s">
        <v>17</v>
      </c>
      <c r="G2064" t="s">
        <v>13</v>
      </c>
      <c r="H2064" t="s">
        <v>15</v>
      </c>
      <c r="I2064">
        <v>4266761</v>
      </c>
      <c r="J2064">
        <v>48</v>
      </c>
      <c r="K2064" s="1">
        <v>239.96</v>
      </c>
      <c r="L2064" s="1">
        <v>83.94</v>
      </c>
      <c r="M2064" s="1">
        <f>All_Data[[#This Row],[EUR Sales Amount]]-All_Data[[#This Row],[EUR Cost Amount]]</f>
        <v>156.02000000000001</v>
      </c>
      <c r="N2064">
        <f>IF(All_Data[[#This Row],[Order Line Quantity]]&lt;0,1,0)</f>
        <v>0</v>
      </c>
      <c r="O2064" s="1" t="str">
        <f>All_Data[[#This Row],[Tier2 Description]]&amp;All_Data[[#This Row],[Order No]]</f>
        <v>UMBRELLAS4266761</v>
      </c>
    </row>
    <row r="2065" spans="1:15" x14ac:dyDescent="0.35">
      <c r="A2065">
        <v>202002</v>
      </c>
      <c r="B2065" t="str">
        <f>LEFT(All_Data[[#This Row],[Invoice (Year+Month)]],4)</f>
        <v>2020</v>
      </c>
      <c r="C2065" t="str">
        <f>RIGHT(All_Data[[#This Row],[Invoice (Year+Month)]],2)</f>
        <v>02</v>
      </c>
      <c r="D2065" t="s">
        <v>9</v>
      </c>
      <c r="E2065">
        <v>110700</v>
      </c>
      <c r="F2065" t="s">
        <v>17</v>
      </c>
      <c r="G2065" t="s">
        <v>22</v>
      </c>
      <c r="H2065" t="s">
        <v>35</v>
      </c>
      <c r="I2065">
        <v>4270636</v>
      </c>
      <c r="J2065">
        <v>202</v>
      </c>
      <c r="K2065" s="1">
        <v>282</v>
      </c>
      <c r="L2065" s="1">
        <v>24.22</v>
      </c>
      <c r="M2065" s="1">
        <f>All_Data[[#This Row],[EUR Sales Amount]]-All_Data[[#This Row],[EUR Cost Amount]]</f>
        <v>257.77999999999997</v>
      </c>
      <c r="N2065">
        <f>IF(All_Data[[#This Row],[Order Line Quantity]]&lt;0,1,0)</f>
        <v>0</v>
      </c>
      <c r="O2065" s="1" t="str">
        <f>All_Data[[#This Row],[Tier2 Description]]&amp;All_Data[[#This Row],[Order No]]</f>
        <v>DECORATION CHARGES4270636</v>
      </c>
    </row>
    <row r="2066" spans="1:15" x14ac:dyDescent="0.35">
      <c r="A2066">
        <v>202002</v>
      </c>
      <c r="B2066" t="str">
        <f>LEFT(All_Data[[#This Row],[Invoice (Year+Month)]],4)</f>
        <v>2020</v>
      </c>
      <c r="C2066" t="str">
        <f>RIGHT(All_Data[[#This Row],[Invoice (Year+Month)]],2)</f>
        <v>02</v>
      </c>
      <c r="D2066" t="s">
        <v>9</v>
      </c>
      <c r="E2066">
        <v>111628</v>
      </c>
      <c r="F2066" t="s">
        <v>10</v>
      </c>
      <c r="G2066" t="s">
        <v>36</v>
      </c>
      <c r="H2066" t="s">
        <v>36</v>
      </c>
      <c r="I2066">
        <v>4264044</v>
      </c>
      <c r="J2066">
        <v>500</v>
      </c>
      <c r="K2066" s="1">
        <v>1425</v>
      </c>
      <c r="L2066" s="1">
        <v>644.32000000000005</v>
      </c>
      <c r="M2066" s="1">
        <f>All_Data[[#This Row],[EUR Sales Amount]]-All_Data[[#This Row],[EUR Cost Amount]]</f>
        <v>780.68</v>
      </c>
      <c r="N2066">
        <f>IF(All_Data[[#This Row],[Order Line Quantity]]&lt;0,1,0)</f>
        <v>0</v>
      </c>
      <c r="O2066" s="1" t="str">
        <f>All_Data[[#This Row],[Tier2 Description]]&amp;All_Data[[#This Row],[Order No]]</f>
        <v>MEMORY4264044</v>
      </c>
    </row>
    <row r="2067" spans="1:15" x14ac:dyDescent="0.35">
      <c r="A2067">
        <v>202002</v>
      </c>
      <c r="B2067" t="str">
        <f>LEFT(All_Data[[#This Row],[Invoice (Year+Month)]],4)</f>
        <v>2020</v>
      </c>
      <c r="C2067" t="str">
        <f>RIGHT(All_Data[[#This Row],[Invoice (Year+Month)]],2)</f>
        <v>02</v>
      </c>
      <c r="D2067" t="s">
        <v>9</v>
      </c>
      <c r="E2067">
        <v>111628</v>
      </c>
      <c r="F2067" t="s">
        <v>10</v>
      </c>
      <c r="G2067" t="s">
        <v>22</v>
      </c>
      <c r="H2067" t="s">
        <v>35</v>
      </c>
      <c r="I2067">
        <v>4264044</v>
      </c>
      <c r="J2067">
        <v>502</v>
      </c>
      <c r="K2067" s="1">
        <v>214</v>
      </c>
      <c r="L2067" s="1">
        <v>15.02</v>
      </c>
      <c r="M2067" s="1">
        <f>All_Data[[#This Row],[EUR Sales Amount]]-All_Data[[#This Row],[EUR Cost Amount]]</f>
        <v>198.98</v>
      </c>
      <c r="N2067">
        <f>IF(All_Data[[#This Row],[Order Line Quantity]]&lt;0,1,0)</f>
        <v>0</v>
      </c>
      <c r="O2067" s="1" t="str">
        <f>All_Data[[#This Row],[Tier2 Description]]&amp;All_Data[[#This Row],[Order No]]</f>
        <v>DECORATION CHARGES4264044</v>
      </c>
    </row>
    <row r="2068" spans="1:15" x14ac:dyDescent="0.35">
      <c r="A2068">
        <v>202002</v>
      </c>
      <c r="B2068" t="str">
        <f>LEFT(All_Data[[#This Row],[Invoice (Year+Month)]],4)</f>
        <v>2020</v>
      </c>
      <c r="C2068" t="str">
        <f>RIGHT(All_Data[[#This Row],[Invoice (Year+Month)]],2)</f>
        <v>02</v>
      </c>
      <c r="D2068" t="s">
        <v>9</v>
      </c>
      <c r="E2068">
        <v>111799</v>
      </c>
      <c r="F2068" t="s">
        <v>17</v>
      </c>
      <c r="G2068" t="s">
        <v>32</v>
      </c>
      <c r="H2068" t="s">
        <v>33</v>
      </c>
      <c r="I2068">
        <v>4261860</v>
      </c>
      <c r="J2068">
        <v>100</v>
      </c>
      <c r="K2068" s="1">
        <v>815</v>
      </c>
      <c r="L2068" s="1">
        <v>276.95999999999998</v>
      </c>
      <c r="M2068" s="1">
        <f>All_Data[[#This Row],[EUR Sales Amount]]-All_Data[[#This Row],[EUR Cost Amount]]</f>
        <v>538.04</v>
      </c>
      <c r="N2068">
        <f>IF(All_Data[[#This Row],[Order Line Quantity]]&lt;0,1,0)</f>
        <v>0</v>
      </c>
      <c r="O2068" s="1" t="str">
        <f>All_Data[[#This Row],[Tier2 Description]]&amp;All_Data[[#This Row],[Order No]]</f>
        <v>SPORT BOTTLES4261860</v>
      </c>
    </row>
    <row r="2069" spans="1:15" x14ac:dyDescent="0.35">
      <c r="A2069">
        <v>202002</v>
      </c>
      <c r="B2069" t="str">
        <f>LEFT(All_Data[[#This Row],[Invoice (Year+Month)]],4)</f>
        <v>2020</v>
      </c>
      <c r="C2069" t="str">
        <f>RIGHT(All_Data[[#This Row],[Invoice (Year+Month)]],2)</f>
        <v>02</v>
      </c>
      <c r="D2069" t="s">
        <v>9</v>
      </c>
      <c r="E2069">
        <v>111799</v>
      </c>
      <c r="F2069" t="s">
        <v>17</v>
      </c>
      <c r="G2069" t="s">
        <v>22</v>
      </c>
      <c r="H2069" t="s">
        <v>35</v>
      </c>
      <c r="I2069">
        <v>4261860</v>
      </c>
      <c r="J2069">
        <v>102</v>
      </c>
      <c r="K2069" s="1">
        <v>109</v>
      </c>
      <c r="L2069" s="1">
        <v>18.88</v>
      </c>
      <c r="M2069" s="1">
        <f>All_Data[[#This Row],[EUR Sales Amount]]-All_Data[[#This Row],[EUR Cost Amount]]</f>
        <v>90.12</v>
      </c>
      <c r="N2069">
        <f>IF(All_Data[[#This Row],[Order Line Quantity]]&lt;0,1,0)</f>
        <v>0</v>
      </c>
      <c r="O2069" s="1" t="str">
        <f>All_Data[[#This Row],[Tier2 Description]]&amp;All_Data[[#This Row],[Order No]]</f>
        <v>DECORATION CHARGES4261860</v>
      </c>
    </row>
    <row r="2070" spans="1:15" x14ac:dyDescent="0.35">
      <c r="A2070">
        <v>202002</v>
      </c>
      <c r="B2070" t="str">
        <f>LEFT(All_Data[[#This Row],[Invoice (Year+Month)]],4)</f>
        <v>2020</v>
      </c>
      <c r="C2070" t="str">
        <f>RIGHT(All_Data[[#This Row],[Invoice (Year+Month)]],2)</f>
        <v>02</v>
      </c>
      <c r="D2070" t="s">
        <v>9</v>
      </c>
      <c r="E2070">
        <v>111840</v>
      </c>
      <c r="F2070" t="s">
        <v>17</v>
      </c>
      <c r="G2070" t="s">
        <v>13</v>
      </c>
      <c r="H2070" t="s">
        <v>37</v>
      </c>
      <c r="I2070">
        <v>4270577</v>
      </c>
      <c r="J2070">
        <v>202</v>
      </c>
      <c r="K2070" s="1">
        <v>60.6</v>
      </c>
      <c r="L2070" s="1">
        <v>23.16</v>
      </c>
      <c r="M2070" s="1">
        <f>All_Data[[#This Row],[EUR Sales Amount]]-All_Data[[#This Row],[EUR Cost Amount]]</f>
        <v>37.44</v>
      </c>
      <c r="N2070">
        <f>IF(All_Data[[#This Row],[Order Line Quantity]]&lt;0,1,0)</f>
        <v>0</v>
      </c>
      <c r="O2070" s="1" t="str">
        <f>All_Data[[#This Row],[Tier2 Description]]&amp;All_Data[[#This Row],[Order No]]</f>
        <v>GENERAL4270577</v>
      </c>
    </row>
    <row r="2071" spans="1:15" x14ac:dyDescent="0.35">
      <c r="A2071">
        <v>202002</v>
      </c>
      <c r="B2071" t="str">
        <f>LEFT(All_Data[[#This Row],[Invoice (Year+Month)]],4)</f>
        <v>2020</v>
      </c>
      <c r="C2071" t="str">
        <f>RIGHT(All_Data[[#This Row],[Invoice (Year+Month)]],2)</f>
        <v>02</v>
      </c>
      <c r="D2071" t="s">
        <v>9</v>
      </c>
      <c r="E2071">
        <v>111840</v>
      </c>
      <c r="F2071" t="s">
        <v>17</v>
      </c>
      <c r="G2071" t="s">
        <v>13</v>
      </c>
      <c r="H2071" t="s">
        <v>16</v>
      </c>
      <c r="I2071">
        <v>4264171</v>
      </c>
      <c r="J2071">
        <v>302</v>
      </c>
      <c r="K2071" s="1">
        <v>196.3</v>
      </c>
      <c r="L2071" s="1">
        <v>82.4</v>
      </c>
      <c r="M2071" s="1">
        <f>All_Data[[#This Row],[EUR Sales Amount]]-All_Data[[#This Row],[EUR Cost Amount]]</f>
        <v>113.9</v>
      </c>
      <c r="N2071">
        <f>IF(All_Data[[#This Row],[Order Line Quantity]]&lt;0,1,0)</f>
        <v>0</v>
      </c>
      <c r="O2071" s="1" t="str">
        <f>All_Data[[#This Row],[Tier2 Description]]&amp;All_Data[[#This Row],[Order No]]</f>
        <v>WRITING4264171</v>
      </c>
    </row>
    <row r="2072" spans="1:15" x14ac:dyDescent="0.35">
      <c r="A2072">
        <v>202002</v>
      </c>
      <c r="B2072" t="str">
        <f>LEFT(All_Data[[#This Row],[Invoice (Year+Month)]],4)</f>
        <v>2020</v>
      </c>
      <c r="C2072" t="str">
        <f>RIGHT(All_Data[[#This Row],[Invoice (Year+Month)]],2)</f>
        <v>02</v>
      </c>
      <c r="D2072" t="s">
        <v>9</v>
      </c>
      <c r="E2072">
        <v>111840</v>
      </c>
      <c r="F2072" t="s">
        <v>17</v>
      </c>
      <c r="G2072" t="s">
        <v>36</v>
      </c>
      <c r="H2072" t="s">
        <v>36</v>
      </c>
      <c r="I2072">
        <v>4272007</v>
      </c>
      <c r="J2072">
        <v>200</v>
      </c>
      <c r="K2072" s="1">
        <v>516</v>
      </c>
      <c r="L2072" s="1">
        <v>309.42</v>
      </c>
      <c r="M2072" s="1">
        <f>All_Data[[#This Row],[EUR Sales Amount]]-All_Data[[#This Row],[EUR Cost Amount]]</f>
        <v>206.57999999999998</v>
      </c>
      <c r="N2072">
        <f>IF(All_Data[[#This Row],[Order Line Quantity]]&lt;0,1,0)</f>
        <v>0</v>
      </c>
      <c r="O2072" s="1" t="str">
        <f>All_Data[[#This Row],[Tier2 Description]]&amp;All_Data[[#This Row],[Order No]]</f>
        <v>MEMORY4272007</v>
      </c>
    </row>
    <row r="2073" spans="1:15" x14ac:dyDescent="0.35">
      <c r="A2073">
        <v>202002</v>
      </c>
      <c r="B2073" t="str">
        <f>LEFT(All_Data[[#This Row],[Invoice (Year+Month)]],4)</f>
        <v>2020</v>
      </c>
      <c r="C2073" t="str">
        <f>RIGHT(All_Data[[#This Row],[Invoice (Year+Month)]],2)</f>
        <v>02</v>
      </c>
      <c r="D2073" t="s">
        <v>9</v>
      </c>
      <c r="E2073">
        <v>111840</v>
      </c>
      <c r="F2073" t="s">
        <v>17</v>
      </c>
      <c r="G2073" t="s">
        <v>22</v>
      </c>
      <c r="H2073" t="s">
        <v>35</v>
      </c>
      <c r="I2073">
        <v>4264171</v>
      </c>
      <c r="J2073">
        <v>306</v>
      </c>
      <c r="K2073" s="1">
        <v>245.7</v>
      </c>
      <c r="L2073" s="1">
        <v>38.78</v>
      </c>
      <c r="M2073" s="1">
        <f>All_Data[[#This Row],[EUR Sales Amount]]-All_Data[[#This Row],[EUR Cost Amount]]</f>
        <v>206.92</v>
      </c>
      <c r="N2073">
        <f>IF(All_Data[[#This Row],[Order Line Quantity]]&lt;0,1,0)</f>
        <v>0</v>
      </c>
      <c r="O2073" s="1" t="str">
        <f>All_Data[[#This Row],[Tier2 Description]]&amp;All_Data[[#This Row],[Order No]]</f>
        <v>DECORATION CHARGES4264171</v>
      </c>
    </row>
    <row r="2074" spans="1:15" x14ac:dyDescent="0.35">
      <c r="A2074">
        <v>202002</v>
      </c>
      <c r="B2074" t="str">
        <f>LEFT(All_Data[[#This Row],[Invoice (Year+Month)]],4)</f>
        <v>2020</v>
      </c>
      <c r="C2074" t="str">
        <f>RIGHT(All_Data[[#This Row],[Invoice (Year+Month)]],2)</f>
        <v>02</v>
      </c>
      <c r="D2074" t="s">
        <v>9</v>
      </c>
      <c r="E2074">
        <v>111840</v>
      </c>
      <c r="F2074" t="s">
        <v>17</v>
      </c>
      <c r="G2074" t="s">
        <v>22</v>
      </c>
      <c r="H2074" t="s">
        <v>35</v>
      </c>
      <c r="I2074">
        <v>4270577</v>
      </c>
      <c r="J2074">
        <v>206</v>
      </c>
      <c r="K2074" s="1">
        <v>305.64</v>
      </c>
      <c r="L2074" s="1">
        <v>37.26</v>
      </c>
      <c r="M2074" s="1">
        <f>All_Data[[#This Row],[EUR Sales Amount]]-All_Data[[#This Row],[EUR Cost Amount]]</f>
        <v>268.38</v>
      </c>
      <c r="N2074">
        <f>IF(All_Data[[#This Row],[Order Line Quantity]]&lt;0,1,0)</f>
        <v>0</v>
      </c>
      <c r="O2074" s="1" t="str">
        <f>All_Data[[#This Row],[Tier2 Description]]&amp;All_Data[[#This Row],[Order No]]</f>
        <v>DECORATION CHARGES4270577</v>
      </c>
    </row>
    <row r="2075" spans="1:15" x14ac:dyDescent="0.35">
      <c r="A2075">
        <v>202002</v>
      </c>
      <c r="B2075" t="str">
        <f>LEFT(All_Data[[#This Row],[Invoice (Year+Month)]],4)</f>
        <v>2020</v>
      </c>
      <c r="C2075" t="str">
        <f>RIGHT(All_Data[[#This Row],[Invoice (Year+Month)]],2)</f>
        <v>02</v>
      </c>
      <c r="D2075" t="s">
        <v>9</v>
      </c>
      <c r="E2075">
        <v>111840</v>
      </c>
      <c r="F2075" t="s">
        <v>17</v>
      </c>
      <c r="G2075" t="s">
        <v>22</v>
      </c>
      <c r="H2075" t="s">
        <v>35</v>
      </c>
      <c r="I2075">
        <v>4272007</v>
      </c>
      <c r="J2075">
        <v>202</v>
      </c>
      <c r="K2075" s="1">
        <v>118</v>
      </c>
      <c r="L2075" s="1">
        <v>19.88</v>
      </c>
      <c r="M2075" s="1">
        <f>All_Data[[#This Row],[EUR Sales Amount]]-All_Data[[#This Row],[EUR Cost Amount]]</f>
        <v>98.12</v>
      </c>
      <c r="N2075">
        <f>IF(All_Data[[#This Row],[Order Line Quantity]]&lt;0,1,0)</f>
        <v>0</v>
      </c>
      <c r="O2075" s="1" t="str">
        <f>All_Data[[#This Row],[Tier2 Description]]&amp;All_Data[[#This Row],[Order No]]</f>
        <v>DECORATION CHARGES4272007</v>
      </c>
    </row>
    <row r="2076" spans="1:15" x14ac:dyDescent="0.35">
      <c r="A2076">
        <v>202002</v>
      </c>
      <c r="B2076" t="str">
        <f>LEFT(All_Data[[#This Row],[Invoice (Year+Month)]],4)</f>
        <v>2020</v>
      </c>
      <c r="C2076" t="str">
        <f>RIGHT(All_Data[[#This Row],[Invoice (Year+Month)]],2)</f>
        <v>02</v>
      </c>
      <c r="D2076" t="s">
        <v>9</v>
      </c>
      <c r="E2076">
        <v>112122</v>
      </c>
      <c r="F2076" t="s">
        <v>17</v>
      </c>
      <c r="G2076" t="s">
        <v>13</v>
      </c>
      <c r="H2076" t="s">
        <v>14</v>
      </c>
      <c r="I2076">
        <v>4269251</v>
      </c>
      <c r="J2076">
        <v>1000</v>
      </c>
      <c r="K2076" s="1">
        <v>730</v>
      </c>
      <c r="L2076" s="1">
        <v>288.04000000000002</v>
      </c>
      <c r="M2076" s="1">
        <f>All_Data[[#This Row],[EUR Sales Amount]]-All_Data[[#This Row],[EUR Cost Amount]]</f>
        <v>441.96</v>
      </c>
      <c r="N2076">
        <f>IF(All_Data[[#This Row],[Order Line Quantity]]&lt;0,1,0)</f>
        <v>0</v>
      </c>
      <c r="O2076" s="1" t="str">
        <f>All_Data[[#This Row],[Tier2 Description]]&amp;All_Data[[#This Row],[Order No]]</f>
        <v>DESKTOP4269251</v>
      </c>
    </row>
    <row r="2077" spans="1:15" x14ac:dyDescent="0.35">
      <c r="A2077">
        <v>202002</v>
      </c>
      <c r="B2077" t="str">
        <f>LEFT(All_Data[[#This Row],[Invoice (Year+Month)]],4)</f>
        <v>2020</v>
      </c>
      <c r="C2077" t="str">
        <f>RIGHT(All_Data[[#This Row],[Invoice (Year+Month)]],2)</f>
        <v>02</v>
      </c>
      <c r="D2077" t="s">
        <v>9</v>
      </c>
      <c r="E2077">
        <v>112122</v>
      </c>
      <c r="F2077" t="s">
        <v>17</v>
      </c>
      <c r="G2077" t="s">
        <v>22</v>
      </c>
      <c r="H2077" t="s">
        <v>35</v>
      </c>
      <c r="I2077">
        <v>4269251</v>
      </c>
      <c r="J2077">
        <v>1002</v>
      </c>
      <c r="K2077" s="1">
        <v>460</v>
      </c>
      <c r="L2077" s="1">
        <v>90.02</v>
      </c>
      <c r="M2077" s="1">
        <f>All_Data[[#This Row],[EUR Sales Amount]]-All_Data[[#This Row],[EUR Cost Amount]]</f>
        <v>369.98</v>
      </c>
      <c r="N2077">
        <f>IF(All_Data[[#This Row],[Order Line Quantity]]&lt;0,1,0)</f>
        <v>0</v>
      </c>
      <c r="O2077" s="1" t="str">
        <f>All_Data[[#This Row],[Tier2 Description]]&amp;All_Data[[#This Row],[Order No]]</f>
        <v>DECORATION CHARGES4269251</v>
      </c>
    </row>
    <row r="2078" spans="1:15" x14ac:dyDescent="0.35">
      <c r="A2078">
        <v>202002</v>
      </c>
      <c r="B2078" t="str">
        <f>LEFT(All_Data[[#This Row],[Invoice (Year+Month)]],4)</f>
        <v>2020</v>
      </c>
      <c r="C2078" t="str">
        <f>RIGHT(All_Data[[#This Row],[Invoice (Year+Month)]],2)</f>
        <v>02</v>
      </c>
      <c r="D2078" t="s">
        <v>9</v>
      </c>
      <c r="E2078">
        <v>112242</v>
      </c>
      <c r="F2078" t="s">
        <v>17</v>
      </c>
      <c r="G2078" t="s">
        <v>13</v>
      </c>
      <c r="H2078" t="s">
        <v>34</v>
      </c>
      <c r="I2078">
        <v>4265620</v>
      </c>
      <c r="J2078">
        <v>12</v>
      </c>
      <c r="K2078" s="1">
        <v>115.8</v>
      </c>
      <c r="L2078" s="1">
        <v>68.7</v>
      </c>
      <c r="M2078" s="1">
        <f>All_Data[[#This Row],[EUR Sales Amount]]-All_Data[[#This Row],[EUR Cost Amount]]</f>
        <v>47.099999999999994</v>
      </c>
      <c r="N2078">
        <f>IF(All_Data[[#This Row],[Order Line Quantity]]&lt;0,1,0)</f>
        <v>0</v>
      </c>
      <c r="O2078" s="1" t="str">
        <f>All_Data[[#This Row],[Tier2 Description]]&amp;All_Data[[#This Row],[Order No]]</f>
        <v>STATIONERY4265620</v>
      </c>
    </row>
    <row r="2079" spans="1:15" x14ac:dyDescent="0.35">
      <c r="A2079">
        <v>202002</v>
      </c>
      <c r="B2079" t="str">
        <f>LEFT(All_Data[[#This Row],[Invoice (Year+Month)]],4)</f>
        <v>2020</v>
      </c>
      <c r="C2079" t="str">
        <f>RIGHT(All_Data[[#This Row],[Invoice (Year+Month)]],2)</f>
        <v>02</v>
      </c>
      <c r="D2079" t="s">
        <v>9</v>
      </c>
      <c r="E2079">
        <v>112242</v>
      </c>
      <c r="F2079" t="s">
        <v>17</v>
      </c>
      <c r="G2079" t="s">
        <v>26</v>
      </c>
      <c r="H2079" t="s">
        <v>44</v>
      </c>
      <c r="I2079">
        <v>4262841</v>
      </c>
      <c r="J2079">
        <v>1000</v>
      </c>
      <c r="K2079" s="1">
        <v>170</v>
      </c>
      <c r="L2079" s="1">
        <v>108.8</v>
      </c>
      <c r="M2079" s="1">
        <f>All_Data[[#This Row],[EUR Sales Amount]]-All_Data[[#This Row],[EUR Cost Amount]]</f>
        <v>61.2</v>
      </c>
      <c r="N2079">
        <f>IF(All_Data[[#This Row],[Order Line Quantity]]&lt;0,1,0)</f>
        <v>0</v>
      </c>
      <c r="O2079" s="1" t="str">
        <f>All_Data[[#This Row],[Tier2 Description]]&amp;All_Data[[#This Row],[Order No]]</f>
        <v>HBA4262841</v>
      </c>
    </row>
    <row r="2080" spans="1:15" x14ac:dyDescent="0.35">
      <c r="A2080">
        <v>202002</v>
      </c>
      <c r="B2080" t="str">
        <f>LEFT(All_Data[[#This Row],[Invoice (Year+Month)]],4)</f>
        <v>2020</v>
      </c>
      <c r="C2080" t="str">
        <f>RIGHT(All_Data[[#This Row],[Invoice (Year+Month)]],2)</f>
        <v>02</v>
      </c>
      <c r="D2080" t="s">
        <v>9</v>
      </c>
      <c r="E2080">
        <v>112242</v>
      </c>
      <c r="F2080" t="s">
        <v>17</v>
      </c>
      <c r="G2080" t="s">
        <v>26</v>
      </c>
      <c r="H2080" t="s">
        <v>44</v>
      </c>
      <c r="I2080">
        <v>4262865</v>
      </c>
      <c r="J2080">
        <v>1000</v>
      </c>
      <c r="K2080" s="1">
        <v>2340</v>
      </c>
      <c r="L2080" s="1">
        <v>1840</v>
      </c>
      <c r="M2080" s="1">
        <f>All_Data[[#This Row],[EUR Sales Amount]]-All_Data[[#This Row],[EUR Cost Amount]]</f>
        <v>500</v>
      </c>
      <c r="N2080">
        <f>IF(All_Data[[#This Row],[Order Line Quantity]]&lt;0,1,0)</f>
        <v>0</v>
      </c>
      <c r="O2080" s="1" t="str">
        <f>All_Data[[#This Row],[Tier2 Description]]&amp;All_Data[[#This Row],[Order No]]</f>
        <v>HBA4262865</v>
      </c>
    </row>
    <row r="2081" spans="1:15" x14ac:dyDescent="0.35">
      <c r="A2081">
        <v>202002</v>
      </c>
      <c r="B2081" t="str">
        <f>LEFT(All_Data[[#This Row],[Invoice (Year+Month)]],4)</f>
        <v>2020</v>
      </c>
      <c r="C2081" t="str">
        <f>RIGHT(All_Data[[#This Row],[Invoice (Year+Month)]],2)</f>
        <v>02</v>
      </c>
      <c r="D2081" t="s">
        <v>9</v>
      </c>
      <c r="E2081">
        <v>112242</v>
      </c>
      <c r="F2081" t="s">
        <v>17</v>
      </c>
      <c r="G2081" t="s">
        <v>26</v>
      </c>
      <c r="H2081" t="s">
        <v>44</v>
      </c>
      <c r="I2081">
        <v>4271752</v>
      </c>
      <c r="J2081">
        <v>2000</v>
      </c>
      <c r="K2081" s="1">
        <v>420</v>
      </c>
      <c r="L2081" s="1">
        <v>217.6</v>
      </c>
      <c r="M2081" s="1">
        <f>All_Data[[#This Row],[EUR Sales Amount]]-All_Data[[#This Row],[EUR Cost Amount]]</f>
        <v>202.4</v>
      </c>
      <c r="N2081">
        <f>IF(All_Data[[#This Row],[Order Line Quantity]]&lt;0,1,0)</f>
        <v>0</v>
      </c>
      <c r="O2081" s="1" t="str">
        <f>All_Data[[#This Row],[Tier2 Description]]&amp;All_Data[[#This Row],[Order No]]</f>
        <v>HBA4271752</v>
      </c>
    </row>
    <row r="2082" spans="1:15" x14ac:dyDescent="0.35">
      <c r="A2082">
        <v>202002</v>
      </c>
      <c r="B2082" t="str">
        <f>LEFT(All_Data[[#This Row],[Invoice (Year+Month)]],4)</f>
        <v>2020</v>
      </c>
      <c r="C2082" t="str">
        <f>RIGHT(All_Data[[#This Row],[Invoice (Year+Month)]],2)</f>
        <v>02</v>
      </c>
      <c r="D2082" t="s">
        <v>9</v>
      </c>
      <c r="E2082">
        <v>112242</v>
      </c>
      <c r="F2082" t="s">
        <v>17</v>
      </c>
      <c r="G2082" t="s">
        <v>22</v>
      </c>
      <c r="H2082" t="s">
        <v>35</v>
      </c>
      <c r="I2082">
        <v>4262841</v>
      </c>
      <c r="J2082">
        <v>1002</v>
      </c>
      <c r="K2082" s="1">
        <v>179</v>
      </c>
      <c r="L2082" s="1">
        <v>27.88</v>
      </c>
      <c r="M2082" s="1">
        <f>All_Data[[#This Row],[EUR Sales Amount]]-All_Data[[#This Row],[EUR Cost Amount]]</f>
        <v>151.12</v>
      </c>
      <c r="N2082">
        <f>IF(All_Data[[#This Row],[Order Line Quantity]]&lt;0,1,0)</f>
        <v>0</v>
      </c>
      <c r="O2082" s="1" t="str">
        <f>All_Data[[#This Row],[Tier2 Description]]&amp;All_Data[[#This Row],[Order No]]</f>
        <v>DECORATION CHARGES4262841</v>
      </c>
    </row>
    <row r="2083" spans="1:15" x14ac:dyDescent="0.35">
      <c r="A2083">
        <v>202002</v>
      </c>
      <c r="B2083" t="str">
        <f>LEFT(All_Data[[#This Row],[Invoice (Year+Month)]],4)</f>
        <v>2020</v>
      </c>
      <c r="C2083" t="str">
        <f>RIGHT(All_Data[[#This Row],[Invoice (Year+Month)]],2)</f>
        <v>02</v>
      </c>
      <c r="D2083" t="s">
        <v>9</v>
      </c>
      <c r="E2083">
        <v>112242</v>
      </c>
      <c r="F2083" t="s">
        <v>17</v>
      </c>
      <c r="G2083" t="s">
        <v>22</v>
      </c>
      <c r="H2083" t="s">
        <v>35</v>
      </c>
      <c r="I2083">
        <v>4271752</v>
      </c>
      <c r="J2083">
        <v>2002</v>
      </c>
      <c r="K2083" s="1">
        <v>269</v>
      </c>
      <c r="L2083" s="1">
        <v>37.880000000000003</v>
      </c>
      <c r="M2083" s="1">
        <f>All_Data[[#This Row],[EUR Sales Amount]]-All_Data[[#This Row],[EUR Cost Amount]]</f>
        <v>231.12</v>
      </c>
      <c r="N2083">
        <f>IF(All_Data[[#This Row],[Order Line Quantity]]&lt;0,1,0)</f>
        <v>0</v>
      </c>
      <c r="O2083" s="1" t="str">
        <f>All_Data[[#This Row],[Tier2 Description]]&amp;All_Data[[#This Row],[Order No]]</f>
        <v>DECORATION CHARGES4271752</v>
      </c>
    </row>
    <row r="2084" spans="1:15" x14ac:dyDescent="0.35">
      <c r="A2084">
        <v>202002</v>
      </c>
      <c r="B2084" t="str">
        <f>LEFT(All_Data[[#This Row],[Invoice (Year+Month)]],4)</f>
        <v>2020</v>
      </c>
      <c r="C2084" t="str">
        <f>RIGHT(All_Data[[#This Row],[Invoice (Year+Month)]],2)</f>
        <v>02</v>
      </c>
      <c r="D2084" t="s">
        <v>9</v>
      </c>
      <c r="E2084">
        <v>112242</v>
      </c>
      <c r="F2084" t="s">
        <v>17</v>
      </c>
      <c r="G2084" t="s">
        <v>29</v>
      </c>
      <c r="H2084" t="s">
        <v>30</v>
      </c>
      <c r="I2084">
        <v>4267840</v>
      </c>
      <c r="J2084">
        <v>24</v>
      </c>
      <c r="K2084" s="1">
        <v>355.44</v>
      </c>
      <c r="L2084" s="1">
        <v>114.04</v>
      </c>
      <c r="M2084" s="1">
        <f>All_Data[[#This Row],[EUR Sales Amount]]-All_Data[[#This Row],[EUR Cost Amount]]</f>
        <v>241.39999999999998</v>
      </c>
      <c r="N2084">
        <f>IF(All_Data[[#This Row],[Order Line Quantity]]&lt;0,1,0)</f>
        <v>0</v>
      </c>
      <c r="O2084" s="1" t="str">
        <f>All_Data[[#This Row],[Tier2 Description]]&amp;All_Data[[#This Row],[Order No]]</f>
        <v>AUDIO4267840</v>
      </c>
    </row>
    <row r="2085" spans="1:15" x14ac:dyDescent="0.35">
      <c r="A2085">
        <v>202002</v>
      </c>
      <c r="B2085" t="str">
        <f>LEFT(All_Data[[#This Row],[Invoice (Year+Month)]],4)</f>
        <v>2020</v>
      </c>
      <c r="C2085" t="str">
        <f>RIGHT(All_Data[[#This Row],[Invoice (Year+Month)]],2)</f>
        <v>02</v>
      </c>
      <c r="D2085" t="s">
        <v>9</v>
      </c>
      <c r="E2085">
        <v>112242</v>
      </c>
      <c r="F2085" t="s">
        <v>17</v>
      </c>
      <c r="G2085" t="s">
        <v>29</v>
      </c>
      <c r="H2085" t="s">
        <v>52</v>
      </c>
      <c r="I2085">
        <v>4267006</v>
      </c>
      <c r="J2085">
        <v>12</v>
      </c>
      <c r="K2085" s="1">
        <v>908.28</v>
      </c>
      <c r="L2085" s="1">
        <v>706.2</v>
      </c>
      <c r="M2085" s="1">
        <f>All_Data[[#This Row],[EUR Sales Amount]]-All_Data[[#This Row],[EUR Cost Amount]]</f>
        <v>202.07999999999993</v>
      </c>
      <c r="N2085">
        <f>IF(All_Data[[#This Row],[Order Line Quantity]]&lt;0,1,0)</f>
        <v>0</v>
      </c>
      <c r="O2085" s="1" t="str">
        <f>All_Data[[#This Row],[Tier2 Description]]&amp;All_Data[[#This Row],[Order No]]</f>
        <v>GENERAL TECH4267006</v>
      </c>
    </row>
    <row r="2086" spans="1:15" x14ac:dyDescent="0.35">
      <c r="A2086">
        <v>202002</v>
      </c>
      <c r="B2086" t="str">
        <f>LEFT(All_Data[[#This Row],[Invoice (Year+Month)]],4)</f>
        <v>2020</v>
      </c>
      <c r="C2086" t="str">
        <f>RIGHT(All_Data[[#This Row],[Invoice (Year+Month)]],2)</f>
        <v>02</v>
      </c>
      <c r="D2086" t="s">
        <v>9</v>
      </c>
      <c r="E2086">
        <v>112242</v>
      </c>
      <c r="F2086" t="s">
        <v>17</v>
      </c>
      <c r="G2086" t="s">
        <v>29</v>
      </c>
      <c r="H2086" t="s">
        <v>52</v>
      </c>
      <c r="I2086">
        <v>4267966</v>
      </c>
      <c r="J2086">
        <v>24</v>
      </c>
      <c r="K2086" s="1">
        <v>260.39999999999998</v>
      </c>
      <c r="L2086" s="1">
        <v>167.76</v>
      </c>
      <c r="M2086" s="1">
        <f>All_Data[[#This Row],[EUR Sales Amount]]-All_Data[[#This Row],[EUR Cost Amount]]</f>
        <v>92.639999999999986</v>
      </c>
      <c r="N2086">
        <f>IF(All_Data[[#This Row],[Order Line Quantity]]&lt;0,1,0)</f>
        <v>0</v>
      </c>
      <c r="O2086" s="1" t="str">
        <f>All_Data[[#This Row],[Tier2 Description]]&amp;All_Data[[#This Row],[Order No]]</f>
        <v>GENERAL TECH4267966</v>
      </c>
    </row>
    <row r="2087" spans="1:15" x14ac:dyDescent="0.35">
      <c r="A2087">
        <v>202002</v>
      </c>
      <c r="B2087" t="str">
        <f>LEFT(All_Data[[#This Row],[Invoice (Year+Month)]],4)</f>
        <v>2020</v>
      </c>
      <c r="C2087" t="str">
        <f>RIGHT(All_Data[[#This Row],[Invoice (Year+Month)]],2)</f>
        <v>02</v>
      </c>
      <c r="D2087" t="s">
        <v>9</v>
      </c>
      <c r="E2087">
        <v>112259</v>
      </c>
      <c r="F2087" t="s">
        <v>10</v>
      </c>
      <c r="G2087" t="s">
        <v>13</v>
      </c>
      <c r="H2087" t="s">
        <v>34</v>
      </c>
      <c r="I2087">
        <v>4260943</v>
      </c>
      <c r="J2087">
        <v>400</v>
      </c>
      <c r="K2087" s="1">
        <v>936</v>
      </c>
      <c r="L2087" s="1">
        <v>360.4</v>
      </c>
      <c r="M2087" s="1">
        <f>All_Data[[#This Row],[EUR Sales Amount]]-All_Data[[#This Row],[EUR Cost Amount]]</f>
        <v>575.6</v>
      </c>
      <c r="N2087">
        <f>IF(All_Data[[#This Row],[Order Line Quantity]]&lt;0,1,0)</f>
        <v>0</v>
      </c>
      <c r="O2087" s="1" t="str">
        <f>All_Data[[#This Row],[Tier2 Description]]&amp;All_Data[[#This Row],[Order No]]</f>
        <v>STATIONERY4260943</v>
      </c>
    </row>
    <row r="2088" spans="1:15" x14ac:dyDescent="0.35">
      <c r="A2088">
        <v>202002</v>
      </c>
      <c r="B2088" t="str">
        <f>LEFT(All_Data[[#This Row],[Invoice (Year+Month)]],4)</f>
        <v>2020</v>
      </c>
      <c r="C2088" t="str">
        <f>RIGHT(All_Data[[#This Row],[Invoice (Year+Month)]],2)</f>
        <v>02</v>
      </c>
      <c r="D2088" t="s">
        <v>9</v>
      </c>
      <c r="E2088">
        <v>112259</v>
      </c>
      <c r="F2088" t="s">
        <v>10</v>
      </c>
      <c r="G2088" t="s">
        <v>13</v>
      </c>
      <c r="H2088" t="s">
        <v>16</v>
      </c>
      <c r="I2088">
        <v>4266448</v>
      </c>
      <c r="J2088">
        <v>2</v>
      </c>
      <c r="K2088" s="1">
        <v>3.12</v>
      </c>
      <c r="L2088" s="1">
        <v>1.04</v>
      </c>
      <c r="M2088" s="1">
        <f>All_Data[[#This Row],[EUR Sales Amount]]-All_Data[[#This Row],[EUR Cost Amount]]</f>
        <v>2.08</v>
      </c>
      <c r="N2088">
        <f>IF(All_Data[[#This Row],[Order Line Quantity]]&lt;0,1,0)</f>
        <v>0</v>
      </c>
      <c r="O2088" s="1" t="str">
        <f>All_Data[[#This Row],[Tier2 Description]]&amp;All_Data[[#This Row],[Order No]]</f>
        <v>WRITING4266448</v>
      </c>
    </row>
    <row r="2089" spans="1:15" x14ac:dyDescent="0.35">
      <c r="A2089">
        <v>202002</v>
      </c>
      <c r="B2089" t="str">
        <f>LEFT(All_Data[[#This Row],[Invoice (Year+Month)]],4)</f>
        <v>2020</v>
      </c>
      <c r="C2089" t="str">
        <f>RIGHT(All_Data[[#This Row],[Invoice (Year+Month)]],2)</f>
        <v>02</v>
      </c>
      <c r="D2089" t="s">
        <v>9</v>
      </c>
      <c r="E2089">
        <v>112259</v>
      </c>
      <c r="F2089" t="s">
        <v>10</v>
      </c>
      <c r="G2089" t="s">
        <v>22</v>
      </c>
      <c r="H2089" t="s">
        <v>35</v>
      </c>
      <c r="I2089">
        <v>4260943</v>
      </c>
      <c r="J2089">
        <v>402</v>
      </c>
      <c r="K2089" s="1">
        <v>289</v>
      </c>
      <c r="L2089" s="1">
        <v>25.18</v>
      </c>
      <c r="M2089" s="1">
        <f>All_Data[[#This Row],[EUR Sales Amount]]-All_Data[[#This Row],[EUR Cost Amount]]</f>
        <v>263.82</v>
      </c>
      <c r="N2089">
        <f>IF(All_Data[[#This Row],[Order Line Quantity]]&lt;0,1,0)</f>
        <v>0</v>
      </c>
      <c r="O2089" s="1" t="str">
        <f>All_Data[[#This Row],[Tier2 Description]]&amp;All_Data[[#This Row],[Order No]]</f>
        <v>DECORATION CHARGES4260943</v>
      </c>
    </row>
    <row r="2090" spans="1:15" x14ac:dyDescent="0.35">
      <c r="A2090">
        <v>202002</v>
      </c>
      <c r="B2090" t="str">
        <f>LEFT(All_Data[[#This Row],[Invoice (Year+Month)]],4)</f>
        <v>2020</v>
      </c>
      <c r="C2090" t="str">
        <f>RIGHT(All_Data[[#This Row],[Invoice (Year+Month)]],2)</f>
        <v>02</v>
      </c>
      <c r="D2090" t="s">
        <v>9</v>
      </c>
      <c r="E2090">
        <v>112758</v>
      </c>
      <c r="F2090" t="s">
        <v>10</v>
      </c>
      <c r="G2090" t="s">
        <v>18</v>
      </c>
      <c r="H2090" t="s">
        <v>20</v>
      </c>
      <c r="I2090">
        <v>4268570</v>
      </c>
      <c r="J2090">
        <v>52</v>
      </c>
      <c r="K2090" s="1">
        <v>522.08000000000004</v>
      </c>
      <c r="L2090" s="1">
        <v>186.7</v>
      </c>
      <c r="M2090" s="1">
        <f>All_Data[[#This Row],[EUR Sales Amount]]-All_Data[[#This Row],[EUR Cost Amount]]</f>
        <v>335.38000000000005</v>
      </c>
      <c r="N2090">
        <f>IF(All_Data[[#This Row],[Order Line Quantity]]&lt;0,1,0)</f>
        <v>0</v>
      </c>
      <c r="O2090" s="1" t="str">
        <f>All_Data[[#This Row],[Tier2 Description]]&amp;All_Data[[#This Row],[Order No]]</f>
        <v>POLOS4268570</v>
      </c>
    </row>
    <row r="2091" spans="1:15" x14ac:dyDescent="0.35">
      <c r="A2091">
        <v>202002</v>
      </c>
      <c r="B2091" t="str">
        <f>LEFT(All_Data[[#This Row],[Invoice (Year+Month)]],4)</f>
        <v>2020</v>
      </c>
      <c r="C2091" t="str">
        <f>RIGHT(All_Data[[#This Row],[Invoice (Year+Month)]],2)</f>
        <v>02</v>
      </c>
      <c r="D2091" t="s">
        <v>9</v>
      </c>
      <c r="E2091">
        <v>113072</v>
      </c>
      <c r="F2091" t="s">
        <v>10</v>
      </c>
      <c r="G2091" t="s">
        <v>32</v>
      </c>
      <c r="H2091" t="s">
        <v>33</v>
      </c>
      <c r="I2091">
        <v>4271278</v>
      </c>
      <c r="J2091">
        <v>200</v>
      </c>
      <c r="K2091" s="1">
        <v>380</v>
      </c>
      <c r="L2091" s="1">
        <v>162.28</v>
      </c>
      <c r="M2091" s="1">
        <f>All_Data[[#This Row],[EUR Sales Amount]]-All_Data[[#This Row],[EUR Cost Amount]]</f>
        <v>217.72</v>
      </c>
      <c r="N2091">
        <f>IF(All_Data[[#This Row],[Order Line Quantity]]&lt;0,1,0)</f>
        <v>0</v>
      </c>
      <c r="O2091" s="1" t="str">
        <f>All_Data[[#This Row],[Tier2 Description]]&amp;All_Data[[#This Row],[Order No]]</f>
        <v>SPORT BOTTLES4271278</v>
      </c>
    </row>
    <row r="2092" spans="1:15" x14ac:dyDescent="0.35">
      <c r="A2092">
        <v>202002</v>
      </c>
      <c r="B2092" t="str">
        <f>LEFT(All_Data[[#This Row],[Invoice (Year+Month)]],4)</f>
        <v>2020</v>
      </c>
      <c r="C2092" t="str">
        <f>RIGHT(All_Data[[#This Row],[Invoice (Year+Month)]],2)</f>
        <v>02</v>
      </c>
      <c r="D2092" t="s">
        <v>9</v>
      </c>
      <c r="E2092">
        <v>113072</v>
      </c>
      <c r="F2092" t="s">
        <v>10</v>
      </c>
      <c r="G2092" t="s">
        <v>18</v>
      </c>
      <c r="H2092" t="s">
        <v>19</v>
      </c>
      <c r="I2092">
        <v>4264809</v>
      </c>
      <c r="J2092">
        <v>26</v>
      </c>
      <c r="K2092" s="1">
        <v>612.04</v>
      </c>
      <c r="L2092" s="1">
        <v>324.76</v>
      </c>
      <c r="M2092" s="1">
        <f>All_Data[[#This Row],[EUR Sales Amount]]-All_Data[[#This Row],[EUR Cost Amount]]</f>
        <v>287.27999999999997</v>
      </c>
      <c r="N2092">
        <f>IF(All_Data[[#This Row],[Order Line Quantity]]&lt;0,1,0)</f>
        <v>0</v>
      </c>
      <c r="O2092" s="1" t="str">
        <f>All_Data[[#This Row],[Tier2 Description]]&amp;All_Data[[#This Row],[Order No]]</f>
        <v>FLEECE &amp; KNITS4264809</v>
      </c>
    </row>
    <row r="2093" spans="1:15" x14ac:dyDescent="0.35">
      <c r="A2093">
        <v>202002</v>
      </c>
      <c r="B2093" t="str">
        <f>LEFT(All_Data[[#This Row],[Invoice (Year+Month)]],4)</f>
        <v>2020</v>
      </c>
      <c r="C2093" t="str">
        <f>RIGHT(All_Data[[#This Row],[Invoice (Year+Month)]],2)</f>
        <v>02</v>
      </c>
      <c r="D2093" t="s">
        <v>9</v>
      </c>
      <c r="E2093">
        <v>113072</v>
      </c>
      <c r="F2093" t="s">
        <v>10</v>
      </c>
      <c r="G2093" t="s">
        <v>18</v>
      </c>
      <c r="H2093" t="s">
        <v>20</v>
      </c>
      <c r="I2093">
        <v>4270637</v>
      </c>
      <c r="J2093">
        <v>14</v>
      </c>
      <c r="K2093" s="1">
        <v>132.72</v>
      </c>
      <c r="L2093" s="1">
        <v>67.099999999999994</v>
      </c>
      <c r="M2093" s="1">
        <f>All_Data[[#This Row],[EUR Sales Amount]]-All_Data[[#This Row],[EUR Cost Amount]]</f>
        <v>65.62</v>
      </c>
      <c r="N2093">
        <f>IF(All_Data[[#This Row],[Order Line Quantity]]&lt;0,1,0)</f>
        <v>0</v>
      </c>
      <c r="O2093" s="1" t="str">
        <f>All_Data[[#This Row],[Tier2 Description]]&amp;All_Data[[#This Row],[Order No]]</f>
        <v>POLOS4270637</v>
      </c>
    </row>
    <row r="2094" spans="1:15" x14ac:dyDescent="0.35">
      <c r="A2094">
        <v>202002</v>
      </c>
      <c r="B2094" t="str">
        <f>LEFT(All_Data[[#This Row],[Invoice (Year+Month)]],4)</f>
        <v>2020</v>
      </c>
      <c r="C2094" t="str">
        <f>RIGHT(All_Data[[#This Row],[Invoice (Year+Month)]],2)</f>
        <v>02</v>
      </c>
      <c r="D2094" t="s">
        <v>9</v>
      </c>
      <c r="E2094">
        <v>113072</v>
      </c>
      <c r="F2094" t="s">
        <v>10</v>
      </c>
      <c r="G2094" t="s">
        <v>18</v>
      </c>
      <c r="H2094" t="s">
        <v>20</v>
      </c>
      <c r="I2094">
        <v>4272617</v>
      </c>
      <c r="J2094">
        <v>26</v>
      </c>
      <c r="K2094" s="1">
        <v>246.48</v>
      </c>
      <c r="L2094" s="1">
        <v>129.54</v>
      </c>
      <c r="M2094" s="1">
        <f>All_Data[[#This Row],[EUR Sales Amount]]-All_Data[[#This Row],[EUR Cost Amount]]</f>
        <v>116.94</v>
      </c>
      <c r="N2094">
        <f>IF(All_Data[[#This Row],[Order Line Quantity]]&lt;0,1,0)</f>
        <v>0</v>
      </c>
      <c r="O2094" s="1" t="str">
        <f>All_Data[[#This Row],[Tier2 Description]]&amp;All_Data[[#This Row],[Order No]]</f>
        <v>POLOS4272617</v>
      </c>
    </row>
    <row r="2095" spans="1:15" x14ac:dyDescent="0.35">
      <c r="A2095">
        <v>202002</v>
      </c>
      <c r="B2095" t="str">
        <f>LEFT(All_Data[[#This Row],[Invoice (Year+Month)]],4)</f>
        <v>2020</v>
      </c>
      <c r="C2095" t="str">
        <f>RIGHT(All_Data[[#This Row],[Invoice (Year+Month)]],2)</f>
        <v>02</v>
      </c>
      <c r="D2095" t="s">
        <v>9</v>
      </c>
      <c r="E2095">
        <v>113072</v>
      </c>
      <c r="F2095" t="s">
        <v>10</v>
      </c>
      <c r="G2095" t="s">
        <v>18</v>
      </c>
      <c r="H2095" t="s">
        <v>20</v>
      </c>
      <c r="I2095">
        <v>4274676</v>
      </c>
      <c r="J2095">
        <v>40</v>
      </c>
      <c r="K2095" s="1">
        <v>283.60000000000002</v>
      </c>
      <c r="L2095" s="1">
        <v>154.58000000000001</v>
      </c>
      <c r="M2095" s="1">
        <f>All_Data[[#This Row],[EUR Sales Amount]]-All_Data[[#This Row],[EUR Cost Amount]]</f>
        <v>129.02000000000001</v>
      </c>
      <c r="N2095">
        <f>IF(All_Data[[#This Row],[Order Line Quantity]]&lt;0,1,0)</f>
        <v>0</v>
      </c>
      <c r="O2095" s="1" t="str">
        <f>All_Data[[#This Row],[Tier2 Description]]&amp;All_Data[[#This Row],[Order No]]</f>
        <v>POLOS4274676</v>
      </c>
    </row>
    <row r="2096" spans="1:15" x14ac:dyDescent="0.35">
      <c r="A2096">
        <v>202002</v>
      </c>
      <c r="B2096" t="str">
        <f>LEFT(All_Data[[#This Row],[Invoice (Year+Month)]],4)</f>
        <v>2020</v>
      </c>
      <c r="C2096" t="str">
        <f>RIGHT(All_Data[[#This Row],[Invoice (Year+Month)]],2)</f>
        <v>02</v>
      </c>
      <c r="D2096" t="s">
        <v>9</v>
      </c>
      <c r="E2096">
        <v>113072</v>
      </c>
      <c r="F2096" t="s">
        <v>10</v>
      </c>
      <c r="G2096" t="s">
        <v>18</v>
      </c>
      <c r="H2096" t="s">
        <v>21</v>
      </c>
      <c r="I2096">
        <v>4277150</v>
      </c>
      <c r="J2096">
        <v>150</v>
      </c>
      <c r="K2096" s="1">
        <v>710</v>
      </c>
      <c r="L2096" s="1">
        <v>370.12</v>
      </c>
      <c r="M2096" s="1">
        <f>All_Data[[#This Row],[EUR Sales Amount]]-All_Data[[#This Row],[EUR Cost Amount]]</f>
        <v>339.88</v>
      </c>
      <c r="N2096">
        <f>IF(All_Data[[#This Row],[Order Line Quantity]]&lt;0,1,0)</f>
        <v>0</v>
      </c>
      <c r="O2096" s="1" t="str">
        <f>All_Data[[#This Row],[Tier2 Description]]&amp;All_Data[[#This Row],[Order No]]</f>
        <v>T-SHIRTS &amp; ACTIVE TOPS4277150</v>
      </c>
    </row>
    <row r="2097" spans="1:15" x14ac:dyDescent="0.35">
      <c r="A2097">
        <v>202002</v>
      </c>
      <c r="B2097" t="str">
        <f>LEFT(All_Data[[#This Row],[Invoice (Year+Month)]],4)</f>
        <v>2020</v>
      </c>
      <c r="C2097" t="str">
        <f>RIGHT(All_Data[[#This Row],[Invoice (Year+Month)]],2)</f>
        <v>02</v>
      </c>
      <c r="D2097" t="s">
        <v>9</v>
      </c>
      <c r="E2097">
        <v>113072</v>
      </c>
      <c r="F2097" t="s">
        <v>10</v>
      </c>
      <c r="G2097" t="s">
        <v>22</v>
      </c>
      <c r="H2097" t="s">
        <v>35</v>
      </c>
      <c r="I2097">
        <v>4271278</v>
      </c>
      <c r="J2097">
        <v>202</v>
      </c>
      <c r="K2097" s="1">
        <v>192</v>
      </c>
      <c r="L2097" s="1">
        <v>23.18</v>
      </c>
      <c r="M2097" s="1">
        <f>All_Data[[#This Row],[EUR Sales Amount]]-All_Data[[#This Row],[EUR Cost Amount]]</f>
        <v>168.82</v>
      </c>
      <c r="N2097">
        <f>IF(All_Data[[#This Row],[Order Line Quantity]]&lt;0,1,0)</f>
        <v>0</v>
      </c>
      <c r="O2097" s="1" t="str">
        <f>All_Data[[#This Row],[Tier2 Description]]&amp;All_Data[[#This Row],[Order No]]</f>
        <v>DECORATION CHARGES4271278</v>
      </c>
    </row>
    <row r="2098" spans="1:15" x14ac:dyDescent="0.35">
      <c r="A2098">
        <v>202002</v>
      </c>
      <c r="B2098" t="str">
        <f>LEFT(All_Data[[#This Row],[Invoice (Year+Month)]],4)</f>
        <v>2020</v>
      </c>
      <c r="C2098" t="str">
        <f>RIGHT(All_Data[[#This Row],[Invoice (Year+Month)]],2)</f>
        <v>02</v>
      </c>
      <c r="D2098" t="s">
        <v>9</v>
      </c>
      <c r="E2098">
        <v>113072</v>
      </c>
      <c r="F2098" t="s">
        <v>10</v>
      </c>
      <c r="G2098" t="s">
        <v>24</v>
      </c>
      <c r="H2098" t="s">
        <v>25</v>
      </c>
      <c r="I2098">
        <v>4274624</v>
      </c>
      <c r="J2098">
        <v>4</v>
      </c>
      <c r="K2098" s="1">
        <v>30.6</v>
      </c>
      <c r="L2098" s="1">
        <v>19.920000000000002</v>
      </c>
      <c r="M2098" s="1">
        <f>All_Data[[#This Row],[EUR Sales Amount]]-All_Data[[#This Row],[EUR Cost Amount]]</f>
        <v>10.68</v>
      </c>
      <c r="N2098">
        <f>IF(All_Data[[#This Row],[Order Line Quantity]]&lt;0,1,0)</f>
        <v>0</v>
      </c>
      <c r="O2098" s="1" t="str">
        <f>All_Data[[#This Row],[Tier2 Description]]&amp;All_Data[[#This Row],[Order No]]</f>
        <v>JACKETS4274624</v>
      </c>
    </row>
    <row r="2099" spans="1:15" x14ac:dyDescent="0.35">
      <c r="A2099">
        <v>202002</v>
      </c>
      <c r="B2099" t="str">
        <f>LEFT(All_Data[[#This Row],[Invoice (Year+Month)]],4)</f>
        <v>2020</v>
      </c>
      <c r="C2099" t="str">
        <f>RIGHT(All_Data[[#This Row],[Invoice (Year+Month)]],2)</f>
        <v>02</v>
      </c>
      <c r="D2099" t="s">
        <v>9</v>
      </c>
      <c r="E2099">
        <v>113086</v>
      </c>
      <c r="F2099" t="s">
        <v>10</v>
      </c>
      <c r="G2099" t="s">
        <v>32</v>
      </c>
      <c r="H2099" t="s">
        <v>33</v>
      </c>
      <c r="I2099">
        <v>4255888</v>
      </c>
      <c r="J2099">
        <v>1000</v>
      </c>
      <c r="K2099" s="1">
        <v>1750</v>
      </c>
      <c r="L2099" s="1">
        <v>811.42</v>
      </c>
      <c r="M2099" s="1">
        <f>All_Data[[#This Row],[EUR Sales Amount]]-All_Data[[#This Row],[EUR Cost Amount]]</f>
        <v>938.58</v>
      </c>
      <c r="N2099">
        <f>IF(All_Data[[#This Row],[Order Line Quantity]]&lt;0,1,0)</f>
        <v>0</v>
      </c>
      <c r="O2099" s="1" t="str">
        <f>All_Data[[#This Row],[Tier2 Description]]&amp;All_Data[[#This Row],[Order No]]</f>
        <v>SPORT BOTTLES4255888</v>
      </c>
    </row>
    <row r="2100" spans="1:15" x14ac:dyDescent="0.35">
      <c r="A2100">
        <v>202002</v>
      </c>
      <c r="B2100" t="str">
        <f>LEFT(All_Data[[#This Row],[Invoice (Year+Month)]],4)</f>
        <v>2020</v>
      </c>
      <c r="C2100" t="str">
        <f>RIGHT(All_Data[[#This Row],[Invoice (Year+Month)]],2)</f>
        <v>02</v>
      </c>
      <c r="D2100" t="s">
        <v>9</v>
      </c>
      <c r="E2100">
        <v>113086</v>
      </c>
      <c r="F2100" t="s">
        <v>10</v>
      </c>
      <c r="G2100" t="s">
        <v>13</v>
      </c>
      <c r="H2100" t="s">
        <v>16</v>
      </c>
      <c r="I2100">
        <v>4271634</v>
      </c>
      <c r="J2100">
        <v>50</v>
      </c>
      <c r="K2100" s="1">
        <v>875</v>
      </c>
      <c r="L2100" s="1">
        <v>296.32</v>
      </c>
      <c r="M2100" s="1">
        <f>All_Data[[#This Row],[EUR Sales Amount]]-All_Data[[#This Row],[EUR Cost Amount]]</f>
        <v>578.68000000000006</v>
      </c>
      <c r="N2100">
        <f>IF(All_Data[[#This Row],[Order Line Quantity]]&lt;0,1,0)</f>
        <v>0</v>
      </c>
      <c r="O2100" s="1" t="str">
        <f>All_Data[[#This Row],[Tier2 Description]]&amp;All_Data[[#This Row],[Order No]]</f>
        <v>WRITING4271634</v>
      </c>
    </row>
    <row r="2101" spans="1:15" x14ac:dyDescent="0.35">
      <c r="A2101">
        <v>202002</v>
      </c>
      <c r="B2101" t="str">
        <f>LEFT(All_Data[[#This Row],[Invoice (Year+Month)]],4)</f>
        <v>2020</v>
      </c>
      <c r="C2101" t="str">
        <f>RIGHT(All_Data[[#This Row],[Invoice (Year+Month)]],2)</f>
        <v>02</v>
      </c>
      <c r="D2101" t="s">
        <v>9</v>
      </c>
      <c r="E2101">
        <v>113086</v>
      </c>
      <c r="F2101" t="s">
        <v>10</v>
      </c>
      <c r="G2101" t="s">
        <v>36</v>
      </c>
      <c r="H2101" t="s">
        <v>36</v>
      </c>
      <c r="I2101">
        <v>4268998</v>
      </c>
      <c r="J2101">
        <v>500</v>
      </c>
      <c r="K2101" s="1">
        <v>990</v>
      </c>
      <c r="L2101" s="1">
        <v>635.41999999999996</v>
      </c>
      <c r="M2101" s="1">
        <f>All_Data[[#This Row],[EUR Sales Amount]]-All_Data[[#This Row],[EUR Cost Amount]]</f>
        <v>354.58000000000004</v>
      </c>
      <c r="N2101">
        <f>IF(All_Data[[#This Row],[Order Line Quantity]]&lt;0,1,0)</f>
        <v>0</v>
      </c>
      <c r="O2101" s="1" t="str">
        <f>All_Data[[#This Row],[Tier2 Description]]&amp;All_Data[[#This Row],[Order No]]</f>
        <v>MEMORY4268998</v>
      </c>
    </row>
    <row r="2102" spans="1:15" x14ac:dyDescent="0.35">
      <c r="A2102">
        <v>202002</v>
      </c>
      <c r="B2102" t="str">
        <f>LEFT(All_Data[[#This Row],[Invoice (Year+Month)]],4)</f>
        <v>2020</v>
      </c>
      <c r="C2102" t="str">
        <f>RIGHT(All_Data[[#This Row],[Invoice (Year+Month)]],2)</f>
        <v>02</v>
      </c>
      <c r="D2102" t="s">
        <v>9</v>
      </c>
      <c r="E2102">
        <v>113086</v>
      </c>
      <c r="F2102" t="s">
        <v>10</v>
      </c>
      <c r="G2102" t="s">
        <v>22</v>
      </c>
      <c r="H2102" t="s">
        <v>35</v>
      </c>
      <c r="I2102">
        <v>4255888</v>
      </c>
      <c r="J2102">
        <v>1002</v>
      </c>
      <c r="K2102" s="1">
        <v>600</v>
      </c>
      <c r="L2102" s="1">
        <v>31.18</v>
      </c>
      <c r="M2102" s="1">
        <f>All_Data[[#This Row],[EUR Sales Amount]]-All_Data[[#This Row],[EUR Cost Amount]]</f>
        <v>568.82000000000005</v>
      </c>
      <c r="N2102">
        <f>IF(All_Data[[#This Row],[Order Line Quantity]]&lt;0,1,0)</f>
        <v>0</v>
      </c>
      <c r="O2102" s="1" t="str">
        <f>All_Data[[#This Row],[Tier2 Description]]&amp;All_Data[[#This Row],[Order No]]</f>
        <v>DECORATION CHARGES4255888</v>
      </c>
    </row>
    <row r="2103" spans="1:15" x14ac:dyDescent="0.35">
      <c r="A2103">
        <v>202002</v>
      </c>
      <c r="B2103" t="str">
        <f>LEFT(All_Data[[#This Row],[Invoice (Year+Month)]],4)</f>
        <v>2020</v>
      </c>
      <c r="C2103" t="str">
        <f>RIGHT(All_Data[[#This Row],[Invoice (Year+Month)]],2)</f>
        <v>02</v>
      </c>
      <c r="D2103" t="s">
        <v>9</v>
      </c>
      <c r="E2103">
        <v>113086</v>
      </c>
      <c r="F2103" t="s">
        <v>10</v>
      </c>
      <c r="G2103" t="s">
        <v>22</v>
      </c>
      <c r="H2103" t="s">
        <v>35</v>
      </c>
      <c r="I2103">
        <v>4268998</v>
      </c>
      <c r="J2103">
        <v>502</v>
      </c>
      <c r="K2103" s="1">
        <v>165</v>
      </c>
      <c r="L2103" s="1">
        <v>22.88</v>
      </c>
      <c r="M2103" s="1">
        <f>All_Data[[#This Row],[EUR Sales Amount]]-All_Data[[#This Row],[EUR Cost Amount]]</f>
        <v>142.12</v>
      </c>
      <c r="N2103">
        <f>IF(All_Data[[#This Row],[Order Line Quantity]]&lt;0,1,0)</f>
        <v>0</v>
      </c>
      <c r="O2103" s="1" t="str">
        <f>All_Data[[#This Row],[Tier2 Description]]&amp;All_Data[[#This Row],[Order No]]</f>
        <v>DECORATION CHARGES4268998</v>
      </c>
    </row>
    <row r="2104" spans="1:15" x14ac:dyDescent="0.35">
      <c r="A2104">
        <v>202002</v>
      </c>
      <c r="B2104" t="str">
        <f>LEFT(All_Data[[#This Row],[Invoice (Year+Month)]],4)</f>
        <v>2020</v>
      </c>
      <c r="C2104" t="str">
        <f>RIGHT(All_Data[[#This Row],[Invoice (Year+Month)]],2)</f>
        <v>02</v>
      </c>
      <c r="D2104" t="s">
        <v>9</v>
      </c>
      <c r="E2104">
        <v>113086</v>
      </c>
      <c r="F2104" t="s">
        <v>10</v>
      </c>
      <c r="G2104" t="s">
        <v>22</v>
      </c>
      <c r="H2104" t="s">
        <v>35</v>
      </c>
      <c r="I2104">
        <v>4271634</v>
      </c>
      <c r="J2104">
        <v>156</v>
      </c>
      <c r="K2104" s="1">
        <v>317</v>
      </c>
      <c r="L2104" s="1">
        <v>23.56</v>
      </c>
      <c r="M2104" s="1">
        <f>All_Data[[#This Row],[EUR Sales Amount]]-All_Data[[#This Row],[EUR Cost Amount]]</f>
        <v>293.44</v>
      </c>
      <c r="N2104">
        <f>IF(All_Data[[#This Row],[Order Line Quantity]]&lt;0,1,0)</f>
        <v>0</v>
      </c>
      <c r="O2104" s="1" t="str">
        <f>All_Data[[#This Row],[Tier2 Description]]&amp;All_Data[[#This Row],[Order No]]</f>
        <v>DECORATION CHARGES4271634</v>
      </c>
    </row>
    <row r="2105" spans="1:15" x14ac:dyDescent="0.35">
      <c r="A2105">
        <v>202002</v>
      </c>
      <c r="B2105" t="str">
        <f>LEFT(All_Data[[#This Row],[Invoice (Year+Month)]],4)</f>
        <v>2020</v>
      </c>
      <c r="C2105" t="str">
        <f>RIGHT(All_Data[[#This Row],[Invoice (Year+Month)]],2)</f>
        <v>02</v>
      </c>
      <c r="D2105" t="s">
        <v>9</v>
      </c>
      <c r="E2105">
        <v>6000085</v>
      </c>
      <c r="F2105" t="s">
        <v>17</v>
      </c>
      <c r="G2105" t="s">
        <v>13</v>
      </c>
      <c r="H2105" t="s">
        <v>16</v>
      </c>
      <c r="I2105">
        <v>4263976</v>
      </c>
      <c r="J2105">
        <v>404</v>
      </c>
      <c r="K2105" s="1">
        <v>56.56</v>
      </c>
      <c r="L2105" s="1">
        <v>23.02</v>
      </c>
      <c r="M2105" s="1">
        <f>All_Data[[#This Row],[EUR Sales Amount]]-All_Data[[#This Row],[EUR Cost Amount]]</f>
        <v>33.540000000000006</v>
      </c>
      <c r="N2105">
        <f>IF(All_Data[[#This Row],[Order Line Quantity]]&lt;0,1,0)</f>
        <v>0</v>
      </c>
      <c r="O2105" s="1" t="str">
        <f>All_Data[[#This Row],[Tier2 Description]]&amp;All_Data[[#This Row],[Order No]]</f>
        <v>WRITING4263976</v>
      </c>
    </row>
    <row r="2106" spans="1:15" x14ac:dyDescent="0.35">
      <c r="A2106">
        <v>202002</v>
      </c>
      <c r="B2106" t="str">
        <f>LEFT(All_Data[[#This Row],[Invoice (Year+Month)]],4)</f>
        <v>2020</v>
      </c>
      <c r="C2106" t="str">
        <f>RIGHT(All_Data[[#This Row],[Invoice (Year+Month)]],2)</f>
        <v>02</v>
      </c>
      <c r="D2106" t="s">
        <v>9</v>
      </c>
      <c r="E2106">
        <v>6000085</v>
      </c>
      <c r="F2106" t="s">
        <v>17</v>
      </c>
      <c r="G2106" t="s">
        <v>36</v>
      </c>
      <c r="H2106" t="s">
        <v>36</v>
      </c>
      <c r="I2106">
        <v>4246110</v>
      </c>
      <c r="J2106">
        <v>200</v>
      </c>
      <c r="K2106" s="1">
        <v>492</v>
      </c>
      <c r="L2106" s="1">
        <v>456</v>
      </c>
      <c r="M2106" s="1">
        <f>All_Data[[#This Row],[EUR Sales Amount]]-All_Data[[#This Row],[EUR Cost Amount]]</f>
        <v>36</v>
      </c>
      <c r="N2106">
        <f>IF(All_Data[[#This Row],[Order Line Quantity]]&lt;0,1,0)</f>
        <v>0</v>
      </c>
      <c r="O2106" s="1" t="str">
        <f>All_Data[[#This Row],[Tier2 Description]]&amp;All_Data[[#This Row],[Order No]]</f>
        <v>MEMORY4246110</v>
      </c>
    </row>
    <row r="2107" spans="1:15" x14ac:dyDescent="0.35">
      <c r="A2107">
        <v>202002</v>
      </c>
      <c r="B2107" t="str">
        <f>LEFT(All_Data[[#This Row],[Invoice (Year+Month)]],4)</f>
        <v>2020</v>
      </c>
      <c r="C2107" t="str">
        <f>RIGHT(All_Data[[#This Row],[Invoice (Year+Month)]],2)</f>
        <v>02</v>
      </c>
      <c r="D2107" t="s">
        <v>9</v>
      </c>
      <c r="E2107">
        <v>6000085</v>
      </c>
      <c r="F2107" t="s">
        <v>17</v>
      </c>
      <c r="G2107" t="s">
        <v>22</v>
      </c>
      <c r="H2107" t="s">
        <v>35</v>
      </c>
      <c r="I2107">
        <v>4263976</v>
      </c>
      <c r="J2107">
        <v>408</v>
      </c>
      <c r="K2107" s="1">
        <v>114.44</v>
      </c>
      <c r="L2107" s="1">
        <v>36.92</v>
      </c>
      <c r="M2107" s="1">
        <f>All_Data[[#This Row],[EUR Sales Amount]]-All_Data[[#This Row],[EUR Cost Amount]]</f>
        <v>77.52</v>
      </c>
      <c r="N2107">
        <f>IF(All_Data[[#This Row],[Order Line Quantity]]&lt;0,1,0)</f>
        <v>0</v>
      </c>
      <c r="O2107" s="1" t="str">
        <f>All_Data[[#This Row],[Tier2 Description]]&amp;All_Data[[#This Row],[Order No]]</f>
        <v>DECORATION CHARGES4263976</v>
      </c>
    </row>
    <row r="2108" spans="1:15" x14ac:dyDescent="0.35">
      <c r="A2108">
        <v>202002</v>
      </c>
      <c r="B2108" t="str">
        <f>LEFT(All_Data[[#This Row],[Invoice (Year+Month)]],4)</f>
        <v>2020</v>
      </c>
      <c r="C2108" t="str">
        <f>RIGHT(All_Data[[#This Row],[Invoice (Year+Month)]],2)</f>
        <v>02</v>
      </c>
      <c r="D2108" t="s">
        <v>9</v>
      </c>
      <c r="E2108">
        <v>6000095</v>
      </c>
      <c r="F2108" t="s">
        <v>10</v>
      </c>
      <c r="G2108" t="s">
        <v>11</v>
      </c>
      <c r="H2108" t="s">
        <v>40</v>
      </c>
      <c r="I2108">
        <v>4263841</v>
      </c>
      <c r="J2108">
        <v>440</v>
      </c>
      <c r="K2108" s="1">
        <v>162.80000000000001</v>
      </c>
      <c r="L2108" s="1">
        <v>101.18</v>
      </c>
      <c r="M2108" s="1">
        <f>All_Data[[#This Row],[EUR Sales Amount]]-All_Data[[#This Row],[EUR Cost Amount]]</f>
        <v>61.620000000000005</v>
      </c>
      <c r="N2108">
        <f>IF(All_Data[[#This Row],[Order Line Quantity]]&lt;0,1,0)</f>
        <v>0</v>
      </c>
      <c r="O2108" s="1" t="str">
        <f>All_Data[[#This Row],[Tier2 Description]]&amp;All_Data[[#This Row],[Order No]]</f>
        <v>TOTES4263841</v>
      </c>
    </row>
    <row r="2109" spans="1:15" x14ac:dyDescent="0.35">
      <c r="A2109">
        <v>202002</v>
      </c>
      <c r="B2109" t="str">
        <f>LEFT(All_Data[[#This Row],[Invoice (Year+Month)]],4)</f>
        <v>2020</v>
      </c>
      <c r="C2109" t="str">
        <f>RIGHT(All_Data[[#This Row],[Invoice (Year+Month)]],2)</f>
        <v>02</v>
      </c>
      <c r="D2109" t="s">
        <v>9</v>
      </c>
      <c r="E2109">
        <v>6000095</v>
      </c>
      <c r="F2109" t="s">
        <v>10</v>
      </c>
      <c r="G2109" t="s">
        <v>32</v>
      </c>
      <c r="H2109" t="s">
        <v>55</v>
      </c>
      <c r="I2109">
        <v>4264735</v>
      </c>
      <c r="J2109">
        <v>2</v>
      </c>
      <c r="K2109" s="1">
        <v>14.34</v>
      </c>
      <c r="L2109" s="1">
        <v>5.96</v>
      </c>
      <c r="M2109" s="1">
        <f>All_Data[[#This Row],[EUR Sales Amount]]-All_Data[[#This Row],[EUR Cost Amount]]</f>
        <v>8.379999999999999</v>
      </c>
      <c r="N2109">
        <f>IF(All_Data[[#This Row],[Order Line Quantity]]&lt;0,1,0)</f>
        <v>0</v>
      </c>
      <c r="O2109" s="1" t="str">
        <f>All_Data[[#This Row],[Tier2 Description]]&amp;All_Data[[#This Row],[Order No]]</f>
        <v>SPECIALTIES &amp; PACKAGING4264735</v>
      </c>
    </row>
    <row r="2110" spans="1:15" x14ac:dyDescent="0.35">
      <c r="A2110">
        <v>202002</v>
      </c>
      <c r="B2110" t="str">
        <f>LEFT(All_Data[[#This Row],[Invoice (Year+Month)]],4)</f>
        <v>2020</v>
      </c>
      <c r="C2110" t="str">
        <f>RIGHT(All_Data[[#This Row],[Invoice (Year+Month)]],2)</f>
        <v>02</v>
      </c>
      <c r="D2110" t="s">
        <v>9</v>
      </c>
      <c r="E2110">
        <v>6000095</v>
      </c>
      <c r="F2110" t="s">
        <v>10</v>
      </c>
      <c r="G2110" t="s">
        <v>32</v>
      </c>
      <c r="H2110" t="s">
        <v>33</v>
      </c>
      <c r="I2110">
        <v>4264735</v>
      </c>
      <c r="J2110">
        <v>4</v>
      </c>
      <c r="K2110" s="1">
        <v>11.02</v>
      </c>
      <c r="L2110" s="1">
        <v>3.76</v>
      </c>
      <c r="M2110" s="1">
        <f>All_Data[[#This Row],[EUR Sales Amount]]-All_Data[[#This Row],[EUR Cost Amount]]</f>
        <v>7.26</v>
      </c>
      <c r="N2110">
        <f>IF(All_Data[[#This Row],[Order Line Quantity]]&lt;0,1,0)</f>
        <v>0</v>
      </c>
      <c r="O2110" s="1" t="str">
        <f>All_Data[[#This Row],[Tier2 Description]]&amp;All_Data[[#This Row],[Order No]]</f>
        <v>SPORT BOTTLES4264735</v>
      </c>
    </row>
    <row r="2111" spans="1:15" x14ac:dyDescent="0.35">
      <c r="A2111">
        <v>202002</v>
      </c>
      <c r="B2111" t="str">
        <f>LEFT(All_Data[[#This Row],[Invoice (Year+Month)]],4)</f>
        <v>2020</v>
      </c>
      <c r="C2111" t="str">
        <f>RIGHT(All_Data[[#This Row],[Invoice (Year+Month)]],2)</f>
        <v>02</v>
      </c>
      <c r="D2111" t="s">
        <v>9</v>
      </c>
      <c r="E2111">
        <v>6000095</v>
      </c>
      <c r="F2111" t="s">
        <v>10</v>
      </c>
      <c r="G2111" t="s">
        <v>13</v>
      </c>
      <c r="H2111" t="s">
        <v>16</v>
      </c>
      <c r="I2111">
        <v>4262719</v>
      </c>
      <c r="J2111">
        <v>200</v>
      </c>
      <c r="K2111" s="1">
        <v>18</v>
      </c>
      <c r="L2111" s="1">
        <v>11.42</v>
      </c>
      <c r="M2111" s="1">
        <f>All_Data[[#This Row],[EUR Sales Amount]]-All_Data[[#This Row],[EUR Cost Amount]]</f>
        <v>6.58</v>
      </c>
      <c r="N2111">
        <f>IF(All_Data[[#This Row],[Order Line Quantity]]&lt;0,1,0)</f>
        <v>0</v>
      </c>
      <c r="O2111" s="1" t="str">
        <f>All_Data[[#This Row],[Tier2 Description]]&amp;All_Data[[#This Row],[Order No]]</f>
        <v>WRITING4262719</v>
      </c>
    </row>
    <row r="2112" spans="1:15" x14ac:dyDescent="0.35">
      <c r="A2112">
        <v>202002</v>
      </c>
      <c r="B2112" t="str">
        <f>LEFT(All_Data[[#This Row],[Invoice (Year+Month)]],4)</f>
        <v>2020</v>
      </c>
      <c r="C2112" t="str">
        <f>RIGHT(All_Data[[#This Row],[Invoice (Year+Month)]],2)</f>
        <v>02</v>
      </c>
      <c r="D2112" t="s">
        <v>9</v>
      </c>
      <c r="E2112">
        <v>6000095</v>
      </c>
      <c r="F2112" t="s">
        <v>10</v>
      </c>
      <c r="G2112" t="s">
        <v>13</v>
      </c>
      <c r="H2112" t="s">
        <v>16</v>
      </c>
      <c r="I2112">
        <v>4263761</v>
      </c>
      <c r="J2112">
        <v>8000</v>
      </c>
      <c r="K2112" s="1">
        <v>1040</v>
      </c>
      <c r="L2112" s="1">
        <v>527.14</v>
      </c>
      <c r="M2112" s="1">
        <f>All_Data[[#This Row],[EUR Sales Amount]]-All_Data[[#This Row],[EUR Cost Amount]]</f>
        <v>512.86</v>
      </c>
      <c r="N2112">
        <f>IF(All_Data[[#This Row],[Order Line Quantity]]&lt;0,1,0)</f>
        <v>0</v>
      </c>
      <c r="O2112" s="1" t="str">
        <f>All_Data[[#This Row],[Tier2 Description]]&amp;All_Data[[#This Row],[Order No]]</f>
        <v>WRITING4263761</v>
      </c>
    </row>
    <row r="2113" spans="1:15" x14ac:dyDescent="0.35">
      <c r="A2113">
        <v>202002</v>
      </c>
      <c r="B2113" t="str">
        <f>LEFT(All_Data[[#This Row],[Invoice (Year+Month)]],4)</f>
        <v>2020</v>
      </c>
      <c r="C2113" t="str">
        <f>RIGHT(All_Data[[#This Row],[Invoice (Year+Month)]],2)</f>
        <v>02</v>
      </c>
      <c r="D2113" t="s">
        <v>9</v>
      </c>
      <c r="E2113">
        <v>6000095</v>
      </c>
      <c r="F2113" t="s">
        <v>10</v>
      </c>
      <c r="G2113" t="s">
        <v>22</v>
      </c>
      <c r="H2113" t="s">
        <v>35</v>
      </c>
      <c r="I2113">
        <v>4262719</v>
      </c>
      <c r="J2113">
        <v>204</v>
      </c>
      <c r="K2113" s="1">
        <v>90</v>
      </c>
      <c r="L2113" s="1">
        <v>34.880000000000003</v>
      </c>
      <c r="M2113" s="1">
        <f>All_Data[[#This Row],[EUR Sales Amount]]-All_Data[[#This Row],[EUR Cost Amount]]</f>
        <v>55.12</v>
      </c>
      <c r="N2113">
        <f>IF(All_Data[[#This Row],[Order Line Quantity]]&lt;0,1,0)</f>
        <v>0</v>
      </c>
      <c r="O2113" s="1" t="str">
        <f>All_Data[[#This Row],[Tier2 Description]]&amp;All_Data[[#This Row],[Order No]]</f>
        <v>DECORATION CHARGES4262719</v>
      </c>
    </row>
    <row r="2114" spans="1:15" x14ac:dyDescent="0.35">
      <c r="A2114">
        <v>202002</v>
      </c>
      <c r="B2114" t="str">
        <f>LEFT(All_Data[[#This Row],[Invoice (Year+Month)]],4)</f>
        <v>2020</v>
      </c>
      <c r="C2114" t="str">
        <f>RIGHT(All_Data[[#This Row],[Invoice (Year+Month)]],2)</f>
        <v>02</v>
      </c>
      <c r="D2114" t="s">
        <v>9</v>
      </c>
      <c r="E2114">
        <v>6000095</v>
      </c>
      <c r="F2114" t="s">
        <v>10</v>
      </c>
      <c r="G2114" t="s">
        <v>22</v>
      </c>
      <c r="H2114" t="s">
        <v>35</v>
      </c>
      <c r="I2114">
        <v>4263761</v>
      </c>
      <c r="J2114">
        <v>8002</v>
      </c>
      <c r="K2114" s="1">
        <v>748</v>
      </c>
      <c r="L2114" s="1">
        <v>97.88</v>
      </c>
      <c r="M2114" s="1">
        <f>All_Data[[#This Row],[EUR Sales Amount]]-All_Data[[#This Row],[EUR Cost Amount]]</f>
        <v>650.12</v>
      </c>
      <c r="N2114">
        <f>IF(All_Data[[#This Row],[Order Line Quantity]]&lt;0,1,0)</f>
        <v>0</v>
      </c>
      <c r="O2114" s="1" t="str">
        <f>All_Data[[#This Row],[Tier2 Description]]&amp;All_Data[[#This Row],[Order No]]</f>
        <v>DECORATION CHARGES4263761</v>
      </c>
    </row>
    <row r="2115" spans="1:15" x14ac:dyDescent="0.35">
      <c r="A2115">
        <v>202002</v>
      </c>
      <c r="B2115" t="str">
        <f>LEFT(All_Data[[#This Row],[Invoice (Year+Month)]],4)</f>
        <v>2020</v>
      </c>
      <c r="C2115" t="str">
        <f>RIGHT(All_Data[[#This Row],[Invoice (Year+Month)]],2)</f>
        <v>02</v>
      </c>
      <c r="D2115" t="s">
        <v>9</v>
      </c>
      <c r="E2115">
        <v>6000095</v>
      </c>
      <c r="F2115" t="s">
        <v>10</v>
      </c>
      <c r="G2115" t="s">
        <v>22</v>
      </c>
      <c r="H2115" t="s">
        <v>35</v>
      </c>
      <c r="I2115">
        <v>4263841</v>
      </c>
      <c r="J2115">
        <v>442</v>
      </c>
      <c r="K2115" s="1">
        <v>778.4</v>
      </c>
      <c r="L2115" s="1">
        <v>86.72</v>
      </c>
      <c r="M2115" s="1">
        <f>All_Data[[#This Row],[EUR Sales Amount]]-All_Data[[#This Row],[EUR Cost Amount]]</f>
        <v>691.68</v>
      </c>
      <c r="N2115">
        <f>IF(All_Data[[#This Row],[Order Line Quantity]]&lt;0,1,0)</f>
        <v>0</v>
      </c>
      <c r="O2115" s="1" t="str">
        <f>All_Data[[#This Row],[Tier2 Description]]&amp;All_Data[[#This Row],[Order No]]</f>
        <v>DECORATION CHARGES4263841</v>
      </c>
    </row>
    <row r="2116" spans="1:15" x14ac:dyDescent="0.35">
      <c r="A2116">
        <v>202002</v>
      </c>
      <c r="B2116" t="str">
        <f>LEFT(All_Data[[#This Row],[Invoice (Year+Month)]],4)</f>
        <v>2020</v>
      </c>
      <c r="C2116" t="str">
        <f>RIGHT(All_Data[[#This Row],[Invoice (Year+Month)]],2)</f>
        <v>02</v>
      </c>
      <c r="D2116" t="s">
        <v>9</v>
      </c>
      <c r="E2116">
        <v>6000155</v>
      </c>
      <c r="F2116" t="s">
        <v>10</v>
      </c>
      <c r="G2116" t="s">
        <v>13</v>
      </c>
      <c r="H2116" t="s">
        <v>37</v>
      </c>
      <c r="I2116">
        <v>4263601</v>
      </c>
      <c r="J2116">
        <v>800</v>
      </c>
      <c r="K2116" s="1">
        <v>192</v>
      </c>
      <c r="L2116" s="1">
        <v>136</v>
      </c>
      <c r="M2116" s="1">
        <f>All_Data[[#This Row],[EUR Sales Amount]]-All_Data[[#This Row],[EUR Cost Amount]]</f>
        <v>56</v>
      </c>
      <c r="N2116">
        <f>IF(All_Data[[#This Row],[Order Line Quantity]]&lt;0,1,0)</f>
        <v>0</v>
      </c>
      <c r="O2116" s="1" t="str">
        <f>All_Data[[#This Row],[Tier2 Description]]&amp;All_Data[[#This Row],[Order No]]</f>
        <v>GENERAL4263601</v>
      </c>
    </row>
    <row r="2117" spans="1:15" x14ac:dyDescent="0.35">
      <c r="A2117">
        <v>202002</v>
      </c>
      <c r="B2117" t="str">
        <f>LEFT(All_Data[[#This Row],[Invoice (Year+Month)]],4)</f>
        <v>2020</v>
      </c>
      <c r="C2117" t="str">
        <f>RIGHT(All_Data[[#This Row],[Invoice (Year+Month)]],2)</f>
        <v>02</v>
      </c>
      <c r="D2117" t="s">
        <v>9</v>
      </c>
      <c r="E2117">
        <v>6000155</v>
      </c>
      <c r="F2117" t="s">
        <v>10</v>
      </c>
      <c r="G2117" t="s">
        <v>13</v>
      </c>
      <c r="H2117" t="s">
        <v>16</v>
      </c>
      <c r="I2117">
        <v>4267298</v>
      </c>
      <c r="J2117">
        <v>500</v>
      </c>
      <c r="K2117" s="1">
        <v>90</v>
      </c>
      <c r="L2117" s="1">
        <v>37.119999999999997</v>
      </c>
      <c r="M2117" s="1">
        <f>All_Data[[#This Row],[EUR Sales Amount]]-All_Data[[#This Row],[EUR Cost Amount]]</f>
        <v>52.88</v>
      </c>
      <c r="N2117">
        <f>IF(All_Data[[#This Row],[Order Line Quantity]]&lt;0,1,0)</f>
        <v>0</v>
      </c>
      <c r="O2117" s="1" t="str">
        <f>All_Data[[#This Row],[Tier2 Description]]&amp;All_Data[[#This Row],[Order No]]</f>
        <v>WRITING4267298</v>
      </c>
    </row>
    <row r="2118" spans="1:15" x14ac:dyDescent="0.35">
      <c r="A2118">
        <v>202002</v>
      </c>
      <c r="B2118" t="str">
        <f>LEFT(All_Data[[#This Row],[Invoice (Year+Month)]],4)</f>
        <v>2020</v>
      </c>
      <c r="C2118" t="str">
        <f>RIGHT(All_Data[[#This Row],[Invoice (Year+Month)]],2)</f>
        <v>02</v>
      </c>
      <c r="D2118" t="s">
        <v>9</v>
      </c>
      <c r="E2118">
        <v>6000155</v>
      </c>
      <c r="F2118" t="s">
        <v>10</v>
      </c>
      <c r="G2118" t="s">
        <v>22</v>
      </c>
      <c r="H2118" t="s">
        <v>35</v>
      </c>
      <c r="I2118">
        <v>4267298</v>
      </c>
      <c r="J2118">
        <v>504</v>
      </c>
      <c r="K2118" s="1">
        <v>170</v>
      </c>
      <c r="L2118" s="1">
        <v>35.46</v>
      </c>
      <c r="M2118" s="1">
        <f>All_Data[[#This Row],[EUR Sales Amount]]-All_Data[[#This Row],[EUR Cost Amount]]</f>
        <v>134.54</v>
      </c>
      <c r="N2118">
        <f>IF(All_Data[[#This Row],[Order Line Quantity]]&lt;0,1,0)</f>
        <v>0</v>
      </c>
      <c r="O2118" s="1" t="str">
        <f>All_Data[[#This Row],[Tier2 Description]]&amp;All_Data[[#This Row],[Order No]]</f>
        <v>DECORATION CHARGES4267298</v>
      </c>
    </row>
    <row r="2119" spans="1:15" x14ac:dyDescent="0.35">
      <c r="A2119">
        <v>202002</v>
      </c>
      <c r="B2119" t="str">
        <f>LEFT(All_Data[[#This Row],[Invoice (Year+Month)]],4)</f>
        <v>2020</v>
      </c>
      <c r="C2119" t="str">
        <f>RIGHT(All_Data[[#This Row],[Invoice (Year+Month)]],2)</f>
        <v>02</v>
      </c>
      <c r="D2119" t="s">
        <v>9</v>
      </c>
      <c r="E2119">
        <v>6000176</v>
      </c>
      <c r="F2119" t="s">
        <v>17</v>
      </c>
      <c r="G2119" t="s">
        <v>13</v>
      </c>
      <c r="H2119" t="s">
        <v>15</v>
      </c>
      <c r="I2119">
        <v>4264343</v>
      </c>
      <c r="J2119">
        <v>200</v>
      </c>
      <c r="K2119" s="1">
        <v>588</v>
      </c>
      <c r="L2119" s="1">
        <v>258.36</v>
      </c>
      <c r="M2119" s="1">
        <f>All_Data[[#This Row],[EUR Sales Amount]]-All_Data[[#This Row],[EUR Cost Amount]]</f>
        <v>329.64</v>
      </c>
      <c r="N2119">
        <f>IF(All_Data[[#This Row],[Order Line Quantity]]&lt;0,1,0)</f>
        <v>0</v>
      </c>
      <c r="O2119" s="1" t="str">
        <f>All_Data[[#This Row],[Tier2 Description]]&amp;All_Data[[#This Row],[Order No]]</f>
        <v>UMBRELLAS4264343</v>
      </c>
    </row>
    <row r="2120" spans="1:15" x14ac:dyDescent="0.35">
      <c r="A2120">
        <v>202002</v>
      </c>
      <c r="B2120" t="str">
        <f>LEFT(All_Data[[#This Row],[Invoice (Year+Month)]],4)</f>
        <v>2020</v>
      </c>
      <c r="C2120" t="str">
        <f>RIGHT(All_Data[[#This Row],[Invoice (Year+Month)]],2)</f>
        <v>02</v>
      </c>
      <c r="D2120" t="s">
        <v>9</v>
      </c>
      <c r="E2120">
        <v>6000176</v>
      </c>
      <c r="F2120" t="s">
        <v>17</v>
      </c>
      <c r="G2120" t="s">
        <v>22</v>
      </c>
      <c r="H2120" t="s">
        <v>35</v>
      </c>
      <c r="I2120">
        <v>4264343</v>
      </c>
      <c r="J2120">
        <v>204</v>
      </c>
      <c r="K2120" s="1">
        <v>228</v>
      </c>
      <c r="L2120" s="1">
        <v>37.159999999999997</v>
      </c>
      <c r="M2120" s="1">
        <f>All_Data[[#This Row],[EUR Sales Amount]]-All_Data[[#This Row],[EUR Cost Amount]]</f>
        <v>190.84</v>
      </c>
      <c r="N2120">
        <f>IF(All_Data[[#This Row],[Order Line Quantity]]&lt;0,1,0)</f>
        <v>0</v>
      </c>
      <c r="O2120" s="1" t="str">
        <f>All_Data[[#This Row],[Tier2 Description]]&amp;All_Data[[#This Row],[Order No]]</f>
        <v>DECORATION CHARGES4264343</v>
      </c>
    </row>
    <row r="2121" spans="1:15" x14ac:dyDescent="0.35">
      <c r="A2121">
        <v>202002</v>
      </c>
      <c r="B2121" t="str">
        <f>LEFT(All_Data[[#This Row],[Invoice (Year+Month)]],4)</f>
        <v>2020</v>
      </c>
      <c r="C2121" t="str">
        <f>RIGHT(All_Data[[#This Row],[Invoice (Year+Month)]],2)</f>
        <v>02</v>
      </c>
      <c r="D2121" t="s">
        <v>9</v>
      </c>
      <c r="E2121">
        <v>6000205</v>
      </c>
      <c r="F2121" t="s">
        <v>17</v>
      </c>
      <c r="G2121" t="s">
        <v>11</v>
      </c>
      <c r="H2121" t="s">
        <v>47</v>
      </c>
      <c r="I2121">
        <v>4269955</v>
      </c>
      <c r="J2121">
        <v>600</v>
      </c>
      <c r="K2121" s="1">
        <v>936</v>
      </c>
      <c r="L2121" s="1">
        <v>244.16</v>
      </c>
      <c r="M2121" s="1">
        <f>All_Data[[#This Row],[EUR Sales Amount]]-All_Data[[#This Row],[EUR Cost Amount]]</f>
        <v>691.84</v>
      </c>
      <c r="N2121">
        <f>IF(All_Data[[#This Row],[Order Line Quantity]]&lt;0,1,0)</f>
        <v>0</v>
      </c>
      <c r="O2121" s="1" t="str">
        <f>All_Data[[#This Row],[Tier2 Description]]&amp;All_Data[[#This Row],[Order No]]</f>
        <v>TRAVEL GIFTS4269955</v>
      </c>
    </row>
    <row r="2122" spans="1:15" x14ac:dyDescent="0.35">
      <c r="A2122">
        <v>202002</v>
      </c>
      <c r="B2122" t="str">
        <f>LEFT(All_Data[[#This Row],[Invoice (Year+Month)]],4)</f>
        <v>2020</v>
      </c>
      <c r="C2122" t="str">
        <f>RIGHT(All_Data[[#This Row],[Invoice (Year+Month)]],2)</f>
        <v>02</v>
      </c>
      <c r="D2122" t="s">
        <v>9</v>
      </c>
      <c r="E2122">
        <v>6000205</v>
      </c>
      <c r="F2122" t="s">
        <v>17</v>
      </c>
      <c r="G2122" t="s">
        <v>22</v>
      </c>
      <c r="H2122" t="s">
        <v>35</v>
      </c>
      <c r="I2122">
        <v>4269955</v>
      </c>
      <c r="J2122">
        <v>602</v>
      </c>
      <c r="K2122" s="1">
        <v>358</v>
      </c>
      <c r="L2122" s="1">
        <v>43.58</v>
      </c>
      <c r="M2122" s="1">
        <f>All_Data[[#This Row],[EUR Sales Amount]]-All_Data[[#This Row],[EUR Cost Amount]]</f>
        <v>314.42</v>
      </c>
      <c r="N2122">
        <f>IF(All_Data[[#This Row],[Order Line Quantity]]&lt;0,1,0)</f>
        <v>0</v>
      </c>
      <c r="O2122" s="1" t="str">
        <f>All_Data[[#This Row],[Tier2 Description]]&amp;All_Data[[#This Row],[Order No]]</f>
        <v>DECORATION CHARGES4269955</v>
      </c>
    </row>
    <row r="2123" spans="1:15" x14ac:dyDescent="0.35">
      <c r="A2123">
        <v>202002</v>
      </c>
      <c r="B2123" t="str">
        <f>LEFT(All_Data[[#This Row],[Invoice (Year+Month)]],4)</f>
        <v>2020</v>
      </c>
      <c r="C2123" t="str">
        <f>RIGHT(All_Data[[#This Row],[Invoice (Year+Month)]],2)</f>
        <v>02</v>
      </c>
      <c r="D2123" t="s">
        <v>9</v>
      </c>
      <c r="E2123">
        <v>6000213</v>
      </c>
      <c r="F2123" t="s">
        <v>10</v>
      </c>
      <c r="G2123" t="s">
        <v>13</v>
      </c>
      <c r="H2123" t="s">
        <v>16</v>
      </c>
      <c r="I2123">
        <v>4266506</v>
      </c>
      <c r="J2123">
        <v>1000</v>
      </c>
      <c r="K2123" s="1">
        <v>130</v>
      </c>
      <c r="L2123" s="1">
        <v>56.98</v>
      </c>
      <c r="M2123" s="1">
        <f>All_Data[[#This Row],[EUR Sales Amount]]-All_Data[[#This Row],[EUR Cost Amount]]</f>
        <v>73.02000000000001</v>
      </c>
      <c r="N2123">
        <f>IF(All_Data[[#This Row],[Order Line Quantity]]&lt;0,1,0)</f>
        <v>0</v>
      </c>
      <c r="O2123" s="1" t="str">
        <f>All_Data[[#This Row],[Tier2 Description]]&amp;All_Data[[#This Row],[Order No]]</f>
        <v>WRITING4266506</v>
      </c>
    </row>
    <row r="2124" spans="1:15" x14ac:dyDescent="0.35">
      <c r="A2124">
        <v>202002</v>
      </c>
      <c r="B2124" t="str">
        <f>LEFT(All_Data[[#This Row],[Invoice (Year+Month)]],4)</f>
        <v>2020</v>
      </c>
      <c r="C2124" t="str">
        <f>RIGHT(All_Data[[#This Row],[Invoice (Year+Month)]],2)</f>
        <v>02</v>
      </c>
      <c r="D2124" t="s">
        <v>9</v>
      </c>
      <c r="E2124">
        <v>6000213</v>
      </c>
      <c r="F2124" t="s">
        <v>10</v>
      </c>
      <c r="G2124" t="s">
        <v>13</v>
      </c>
      <c r="H2124" t="s">
        <v>16</v>
      </c>
      <c r="I2124">
        <v>4270760</v>
      </c>
      <c r="J2124">
        <v>2000</v>
      </c>
      <c r="K2124" s="1">
        <v>260</v>
      </c>
      <c r="L2124" s="1">
        <v>106.08</v>
      </c>
      <c r="M2124" s="1">
        <f>All_Data[[#This Row],[EUR Sales Amount]]-All_Data[[#This Row],[EUR Cost Amount]]</f>
        <v>153.92000000000002</v>
      </c>
      <c r="N2124">
        <f>IF(All_Data[[#This Row],[Order Line Quantity]]&lt;0,1,0)</f>
        <v>0</v>
      </c>
      <c r="O2124" s="1" t="str">
        <f>All_Data[[#This Row],[Tier2 Description]]&amp;All_Data[[#This Row],[Order No]]</f>
        <v>WRITING4270760</v>
      </c>
    </row>
    <row r="2125" spans="1:15" x14ac:dyDescent="0.35">
      <c r="A2125">
        <v>202002</v>
      </c>
      <c r="B2125" t="str">
        <f>LEFT(All_Data[[#This Row],[Invoice (Year+Month)]],4)</f>
        <v>2020</v>
      </c>
      <c r="C2125" t="str">
        <f>RIGHT(All_Data[[#This Row],[Invoice (Year+Month)]],2)</f>
        <v>02</v>
      </c>
      <c r="D2125" t="s">
        <v>9</v>
      </c>
      <c r="E2125">
        <v>6000213</v>
      </c>
      <c r="F2125" t="s">
        <v>10</v>
      </c>
      <c r="G2125" t="s">
        <v>22</v>
      </c>
      <c r="H2125" t="s">
        <v>35</v>
      </c>
      <c r="I2125">
        <v>4266506</v>
      </c>
      <c r="J2125">
        <v>1002</v>
      </c>
      <c r="K2125" s="1">
        <v>150</v>
      </c>
      <c r="L2125" s="1">
        <v>27.88</v>
      </c>
      <c r="M2125" s="1">
        <f>All_Data[[#This Row],[EUR Sales Amount]]-All_Data[[#This Row],[EUR Cost Amount]]</f>
        <v>122.12</v>
      </c>
      <c r="N2125">
        <f>IF(All_Data[[#This Row],[Order Line Quantity]]&lt;0,1,0)</f>
        <v>0</v>
      </c>
      <c r="O2125" s="1" t="str">
        <f>All_Data[[#This Row],[Tier2 Description]]&amp;All_Data[[#This Row],[Order No]]</f>
        <v>DECORATION CHARGES4266506</v>
      </c>
    </row>
    <row r="2126" spans="1:15" x14ac:dyDescent="0.35">
      <c r="A2126">
        <v>202002</v>
      </c>
      <c r="B2126" t="str">
        <f>LEFT(All_Data[[#This Row],[Invoice (Year+Month)]],4)</f>
        <v>2020</v>
      </c>
      <c r="C2126" t="str">
        <f>RIGHT(All_Data[[#This Row],[Invoice (Year+Month)]],2)</f>
        <v>02</v>
      </c>
      <c r="D2126" t="s">
        <v>9</v>
      </c>
      <c r="E2126">
        <v>6000213</v>
      </c>
      <c r="F2126" t="s">
        <v>10</v>
      </c>
      <c r="G2126" t="s">
        <v>22</v>
      </c>
      <c r="H2126" t="s">
        <v>35</v>
      </c>
      <c r="I2126">
        <v>4270760</v>
      </c>
      <c r="J2126">
        <v>2004</v>
      </c>
      <c r="K2126" s="1">
        <v>300</v>
      </c>
      <c r="L2126" s="1">
        <v>55.76</v>
      </c>
      <c r="M2126" s="1">
        <f>All_Data[[#This Row],[EUR Sales Amount]]-All_Data[[#This Row],[EUR Cost Amount]]</f>
        <v>244.24</v>
      </c>
      <c r="N2126">
        <f>IF(All_Data[[#This Row],[Order Line Quantity]]&lt;0,1,0)</f>
        <v>0</v>
      </c>
      <c r="O2126" s="1" t="str">
        <f>All_Data[[#This Row],[Tier2 Description]]&amp;All_Data[[#This Row],[Order No]]</f>
        <v>DECORATION CHARGES4270760</v>
      </c>
    </row>
    <row r="2127" spans="1:15" x14ac:dyDescent="0.35">
      <c r="A2127">
        <v>202002</v>
      </c>
      <c r="B2127" t="str">
        <f>LEFT(All_Data[[#This Row],[Invoice (Year+Month)]],4)</f>
        <v>2020</v>
      </c>
      <c r="C2127" t="str">
        <f>RIGHT(All_Data[[#This Row],[Invoice (Year+Month)]],2)</f>
        <v>02</v>
      </c>
      <c r="D2127" t="s">
        <v>9</v>
      </c>
      <c r="E2127">
        <v>6000213</v>
      </c>
      <c r="F2127" t="s">
        <v>10</v>
      </c>
      <c r="G2127" t="s">
        <v>22</v>
      </c>
      <c r="H2127" t="s">
        <v>45</v>
      </c>
      <c r="I2127">
        <v>4268403</v>
      </c>
      <c r="J2127">
        <v>624</v>
      </c>
      <c r="K2127" s="1">
        <v>606</v>
      </c>
      <c r="L2127" s="1">
        <v>520.24</v>
      </c>
      <c r="M2127" s="1">
        <f>All_Data[[#This Row],[EUR Sales Amount]]-All_Data[[#This Row],[EUR Cost Amount]]</f>
        <v>85.759999999999991</v>
      </c>
      <c r="N2127">
        <f>IF(All_Data[[#This Row],[Order Line Quantity]]&lt;0,1,0)</f>
        <v>0</v>
      </c>
      <c r="O2127" s="1" t="str">
        <f>All_Data[[#This Row],[Tier2 Description]]&amp;All_Data[[#This Row],[Order No]]</f>
        <v>NONWEARABLES OTHERS4268403</v>
      </c>
    </row>
    <row r="2128" spans="1:15" x14ac:dyDescent="0.35">
      <c r="A2128">
        <v>202002</v>
      </c>
      <c r="B2128" t="str">
        <f>LEFT(All_Data[[#This Row],[Invoice (Year+Month)]],4)</f>
        <v>2020</v>
      </c>
      <c r="C2128" t="str">
        <f>RIGHT(All_Data[[#This Row],[Invoice (Year+Month)]],2)</f>
        <v>02</v>
      </c>
      <c r="D2128" t="s">
        <v>9</v>
      </c>
      <c r="E2128">
        <v>6000222</v>
      </c>
      <c r="F2128" t="s">
        <v>10</v>
      </c>
      <c r="G2128" t="s">
        <v>13</v>
      </c>
      <c r="H2128" t="s">
        <v>34</v>
      </c>
      <c r="I2128">
        <v>4275130</v>
      </c>
      <c r="J2128">
        <v>50</v>
      </c>
      <c r="K2128" s="1">
        <v>175</v>
      </c>
      <c r="L2128" s="1">
        <v>59.26</v>
      </c>
      <c r="M2128" s="1">
        <f>All_Data[[#This Row],[EUR Sales Amount]]-All_Data[[#This Row],[EUR Cost Amount]]</f>
        <v>115.74000000000001</v>
      </c>
      <c r="N2128">
        <f>IF(All_Data[[#This Row],[Order Line Quantity]]&lt;0,1,0)</f>
        <v>0</v>
      </c>
      <c r="O2128" s="1" t="str">
        <f>All_Data[[#This Row],[Tier2 Description]]&amp;All_Data[[#This Row],[Order No]]</f>
        <v>STATIONERY4275130</v>
      </c>
    </row>
    <row r="2129" spans="1:15" x14ac:dyDescent="0.35">
      <c r="A2129">
        <v>202002</v>
      </c>
      <c r="B2129" t="str">
        <f>LEFT(All_Data[[#This Row],[Invoice (Year+Month)]],4)</f>
        <v>2020</v>
      </c>
      <c r="C2129" t="str">
        <f>RIGHT(All_Data[[#This Row],[Invoice (Year+Month)]],2)</f>
        <v>02</v>
      </c>
      <c r="D2129" t="s">
        <v>9</v>
      </c>
      <c r="E2129">
        <v>6000222</v>
      </c>
      <c r="F2129" t="s">
        <v>10</v>
      </c>
      <c r="G2129" t="s">
        <v>22</v>
      </c>
      <c r="H2129" t="s">
        <v>35</v>
      </c>
      <c r="I2129">
        <v>4275130</v>
      </c>
      <c r="J2129">
        <v>54</v>
      </c>
      <c r="K2129" s="1">
        <v>122.5</v>
      </c>
      <c r="L2129" s="1">
        <v>34.44</v>
      </c>
      <c r="M2129" s="1">
        <f>All_Data[[#This Row],[EUR Sales Amount]]-All_Data[[#This Row],[EUR Cost Amount]]</f>
        <v>88.06</v>
      </c>
      <c r="N2129">
        <f>IF(All_Data[[#This Row],[Order Line Quantity]]&lt;0,1,0)</f>
        <v>0</v>
      </c>
      <c r="O2129" s="1" t="str">
        <f>All_Data[[#This Row],[Tier2 Description]]&amp;All_Data[[#This Row],[Order No]]</f>
        <v>DECORATION CHARGES4275130</v>
      </c>
    </row>
    <row r="2130" spans="1:15" x14ac:dyDescent="0.35">
      <c r="A2130">
        <v>202002</v>
      </c>
      <c r="B2130" t="str">
        <f>LEFT(All_Data[[#This Row],[Invoice (Year+Month)]],4)</f>
        <v>2020</v>
      </c>
      <c r="C2130" t="str">
        <f>RIGHT(All_Data[[#This Row],[Invoice (Year+Month)]],2)</f>
        <v>02</v>
      </c>
      <c r="D2130" t="s">
        <v>9</v>
      </c>
      <c r="E2130">
        <v>6000232</v>
      </c>
      <c r="F2130" t="s">
        <v>17</v>
      </c>
      <c r="G2130" t="s">
        <v>13</v>
      </c>
      <c r="H2130" t="s">
        <v>37</v>
      </c>
      <c r="I2130">
        <v>4266260</v>
      </c>
      <c r="J2130">
        <v>2200</v>
      </c>
      <c r="K2130" s="1">
        <v>880</v>
      </c>
      <c r="L2130" s="1">
        <v>704</v>
      </c>
      <c r="M2130" s="1">
        <f>All_Data[[#This Row],[EUR Sales Amount]]-All_Data[[#This Row],[EUR Cost Amount]]</f>
        <v>176</v>
      </c>
      <c r="N2130">
        <f>IF(All_Data[[#This Row],[Order Line Quantity]]&lt;0,1,0)</f>
        <v>0</v>
      </c>
      <c r="O2130" s="1" t="str">
        <f>All_Data[[#This Row],[Tier2 Description]]&amp;All_Data[[#This Row],[Order No]]</f>
        <v>GENERAL4266260</v>
      </c>
    </row>
    <row r="2131" spans="1:15" x14ac:dyDescent="0.35">
      <c r="A2131">
        <v>202002</v>
      </c>
      <c r="B2131" t="str">
        <f>LEFT(All_Data[[#This Row],[Invoice (Year+Month)]],4)</f>
        <v>2020</v>
      </c>
      <c r="C2131" t="str">
        <f>RIGHT(All_Data[[#This Row],[Invoice (Year+Month)]],2)</f>
        <v>02</v>
      </c>
      <c r="D2131" t="s">
        <v>9</v>
      </c>
      <c r="E2131">
        <v>6000232</v>
      </c>
      <c r="F2131" t="s">
        <v>17</v>
      </c>
      <c r="G2131" t="s">
        <v>13</v>
      </c>
      <c r="H2131" t="s">
        <v>16</v>
      </c>
      <c r="I2131">
        <v>4262235</v>
      </c>
      <c r="J2131">
        <v>-6</v>
      </c>
      <c r="K2131" s="1">
        <v>0</v>
      </c>
      <c r="L2131" s="1">
        <v>-14.18</v>
      </c>
      <c r="M2131" s="1">
        <f>All_Data[[#This Row],[EUR Sales Amount]]-All_Data[[#This Row],[EUR Cost Amount]]</f>
        <v>14.18</v>
      </c>
      <c r="N2131">
        <f>IF(All_Data[[#This Row],[Order Line Quantity]]&lt;0,1,0)</f>
        <v>1</v>
      </c>
      <c r="O2131" s="1" t="str">
        <f>All_Data[[#This Row],[Tier2 Description]]&amp;All_Data[[#This Row],[Order No]]</f>
        <v>WRITING4262235</v>
      </c>
    </row>
    <row r="2132" spans="1:15" x14ac:dyDescent="0.35">
      <c r="A2132">
        <v>202002</v>
      </c>
      <c r="B2132" t="str">
        <f>LEFT(All_Data[[#This Row],[Invoice (Year+Month)]],4)</f>
        <v>2020</v>
      </c>
      <c r="C2132" t="str">
        <f>RIGHT(All_Data[[#This Row],[Invoice (Year+Month)]],2)</f>
        <v>02</v>
      </c>
      <c r="D2132" t="s">
        <v>9</v>
      </c>
      <c r="E2132">
        <v>6000232</v>
      </c>
      <c r="F2132" t="s">
        <v>17</v>
      </c>
      <c r="G2132" t="s">
        <v>26</v>
      </c>
      <c r="H2132" t="s">
        <v>50</v>
      </c>
      <c r="I2132">
        <v>4266201</v>
      </c>
      <c r="J2132">
        <v>102</v>
      </c>
      <c r="K2132" s="1">
        <v>937.38</v>
      </c>
      <c r="L2132" s="1">
        <v>341.26</v>
      </c>
      <c r="M2132" s="1">
        <f>All_Data[[#This Row],[EUR Sales Amount]]-All_Data[[#This Row],[EUR Cost Amount]]</f>
        <v>596.12</v>
      </c>
      <c r="N2132">
        <f>IF(All_Data[[#This Row],[Order Line Quantity]]&lt;0,1,0)</f>
        <v>0</v>
      </c>
      <c r="O2132" s="1" t="str">
        <f>All_Data[[#This Row],[Tier2 Description]]&amp;All_Data[[#This Row],[Order No]]</f>
        <v>OUTDOOR &amp; LEISURE4266201</v>
      </c>
    </row>
    <row r="2133" spans="1:15" x14ac:dyDescent="0.35">
      <c r="A2133">
        <v>202002</v>
      </c>
      <c r="B2133" t="str">
        <f>LEFT(All_Data[[#This Row],[Invoice (Year+Month)]],4)</f>
        <v>2020</v>
      </c>
      <c r="C2133" t="str">
        <f>RIGHT(All_Data[[#This Row],[Invoice (Year+Month)]],2)</f>
        <v>02</v>
      </c>
      <c r="D2133" t="s">
        <v>9</v>
      </c>
      <c r="E2133">
        <v>6000232</v>
      </c>
      <c r="F2133" t="s">
        <v>17</v>
      </c>
      <c r="G2133" t="s">
        <v>22</v>
      </c>
      <c r="H2133" t="s">
        <v>35</v>
      </c>
      <c r="I2133">
        <v>4266201</v>
      </c>
      <c r="J2133">
        <v>104</v>
      </c>
      <c r="K2133" s="1">
        <v>133.24</v>
      </c>
      <c r="L2133" s="1">
        <v>18.899999999999999</v>
      </c>
      <c r="M2133" s="1">
        <f>All_Data[[#This Row],[EUR Sales Amount]]-All_Data[[#This Row],[EUR Cost Amount]]</f>
        <v>114.34</v>
      </c>
      <c r="N2133">
        <f>IF(All_Data[[#This Row],[Order Line Quantity]]&lt;0,1,0)</f>
        <v>0</v>
      </c>
      <c r="O2133" s="1" t="str">
        <f>All_Data[[#This Row],[Tier2 Description]]&amp;All_Data[[#This Row],[Order No]]</f>
        <v>DECORATION CHARGES4266201</v>
      </c>
    </row>
    <row r="2134" spans="1:15" x14ac:dyDescent="0.35">
      <c r="A2134">
        <v>202002</v>
      </c>
      <c r="B2134" t="str">
        <f>LEFT(All_Data[[#This Row],[Invoice (Year+Month)]],4)</f>
        <v>2020</v>
      </c>
      <c r="C2134" t="str">
        <f>RIGHT(All_Data[[#This Row],[Invoice (Year+Month)]],2)</f>
        <v>02</v>
      </c>
      <c r="D2134" t="s">
        <v>9</v>
      </c>
      <c r="E2134">
        <v>6000261</v>
      </c>
      <c r="F2134" t="s">
        <v>10</v>
      </c>
      <c r="G2134" t="s">
        <v>13</v>
      </c>
      <c r="H2134" t="s">
        <v>15</v>
      </c>
      <c r="I2134">
        <v>4272355</v>
      </c>
      <c r="J2134">
        <v>60</v>
      </c>
      <c r="K2134" s="1">
        <v>339.6</v>
      </c>
      <c r="L2134" s="1">
        <v>113.38</v>
      </c>
      <c r="M2134" s="1">
        <f>All_Data[[#This Row],[EUR Sales Amount]]-All_Data[[#This Row],[EUR Cost Amount]]</f>
        <v>226.22000000000003</v>
      </c>
      <c r="N2134">
        <f>IF(All_Data[[#This Row],[Order Line Quantity]]&lt;0,1,0)</f>
        <v>0</v>
      </c>
      <c r="O2134" s="1" t="str">
        <f>All_Data[[#This Row],[Tier2 Description]]&amp;All_Data[[#This Row],[Order No]]</f>
        <v>UMBRELLAS4272355</v>
      </c>
    </row>
    <row r="2135" spans="1:15" x14ac:dyDescent="0.35">
      <c r="A2135">
        <v>202002</v>
      </c>
      <c r="B2135" t="str">
        <f>LEFT(All_Data[[#This Row],[Invoice (Year+Month)]],4)</f>
        <v>2020</v>
      </c>
      <c r="C2135" t="str">
        <f>RIGHT(All_Data[[#This Row],[Invoice (Year+Month)]],2)</f>
        <v>02</v>
      </c>
      <c r="D2135" t="s">
        <v>9</v>
      </c>
      <c r="E2135">
        <v>6000302</v>
      </c>
      <c r="F2135" t="s">
        <v>17</v>
      </c>
      <c r="G2135" t="s">
        <v>11</v>
      </c>
      <c r="H2135" t="s">
        <v>40</v>
      </c>
      <c r="I2135">
        <v>4267618</v>
      </c>
      <c r="J2135">
        <v>2000</v>
      </c>
      <c r="K2135" s="1">
        <v>1220</v>
      </c>
      <c r="L2135" s="1">
        <v>698.42</v>
      </c>
      <c r="M2135" s="1">
        <f>All_Data[[#This Row],[EUR Sales Amount]]-All_Data[[#This Row],[EUR Cost Amount]]</f>
        <v>521.58000000000004</v>
      </c>
      <c r="N2135">
        <f>IF(All_Data[[#This Row],[Order Line Quantity]]&lt;0,1,0)</f>
        <v>0</v>
      </c>
      <c r="O2135" s="1" t="str">
        <f>All_Data[[#This Row],[Tier2 Description]]&amp;All_Data[[#This Row],[Order No]]</f>
        <v>TOTES4267618</v>
      </c>
    </row>
    <row r="2136" spans="1:15" x14ac:dyDescent="0.35">
      <c r="A2136">
        <v>202002</v>
      </c>
      <c r="B2136" t="str">
        <f>LEFT(All_Data[[#This Row],[Invoice (Year+Month)]],4)</f>
        <v>2020</v>
      </c>
      <c r="C2136" t="str">
        <f>RIGHT(All_Data[[#This Row],[Invoice (Year+Month)]],2)</f>
        <v>02</v>
      </c>
      <c r="D2136" t="s">
        <v>9</v>
      </c>
      <c r="E2136">
        <v>6000302</v>
      </c>
      <c r="F2136" t="s">
        <v>17</v>
      </c>
      <c r="G2136" t="s">
        <v>11</v>
      </c>
      <c r="H2136" t="s">
        <v>40</v>
      </c>
      <c r="I2136">
        <v>4274951</v>
      </c>
      <c r="J2136">
        <v>500</v>
      </c>
      <c r="K2136" s="1">
        <v>320</v>
      </c>
      <c r="L2136" s="1">
        <v>171</v>
      </c>
      <c r="M2136" s="1">
        <f>All_Data[[#This Row],[EUR Sales Amount]]-All_Data[[#This Row],[EUR Cost Amount]]</f>
        <v>149</v>
      </c>
      <c r="N2136">
        <f>IF(All_Data[[#This Row],[Order Line Quantity]]&lt;0,1,0)</f>
        <v>0</v>
      </c>
      <c r="O2136" s="1" t="str">
        <f>All_Data[[#This Row],[Tier2 Description]]&amp;All_Data[[#This Row],[Order No]]</f>
        <v>TOTES4274951</v>
      </c>
    </row>
    <row r="2137" spans="1:15" x14ac:dyDescent="0.35">
      <c r="A2137">
        <v>202002</v>
      </c>
      <c r="B2137" t="str">
        <f>LEFT(All_Data[[#This Row],[Invoice (Year+Month)]],4)</f>
        <v>2020</v>
      </c>
      <c r="C2137" t="str">
        <f>RIGHT(All_Data[[#This Row],[Invoice (Year+Month)]],2)</f>
        <v>02</v>
      </c>
      <c r="D2137" t="s">
        <v>9</v>
      </c>
      <c r="E2137">
        <v>6000302</v>
      </c>
      <c r="F2137" t="s">
        <v>17</v>
      </c>
      <c r="G2137" t="s">
        <v>22</v>
      </c>
      <c r="H2137" t="s">
        <v>35</v>
      </c>
      <c r="I2137">
        <v>4267618</v>
      </c>
      <c r="J2137">
        <v>2002</v>
      </c>
      <c r="K2137" s="1">
        <v>550</v>
      </c>
      <c r="L2137" s="1">
        <v>113.58</v>
      </c>
      <c r="M2137" s="1">
        <f>All_Data[[#This Row],[EUR Sales Amount]]-All_Data[[#This Row],[EUR Cost Amount]]</f>
        <v>436.42</v>
      </c>
      <c r="N2137">
        <f>IF(All_Data[[#This Row],[Order Line Quantity]]&lt;0,1,0)</f>
        <v>0</v>
      </c>
      <c r="O2137" s="1" t="str">
        <f>All_Data[[#This Row],[Tier2 Description]]&amp;All_Data[[#This Row],[Order No]]</f>
        <v>DECORATION CHARGES4267618</v>
      </c>
    </row>
    <row r="2138" spans="1:15" x14ac:dyDescent="0.35">
      <c r="A2138">
        <v>202002</v>
      </c>
      <c r="B2138" t="str">
        <f>LEFT(All_Data[[#This Row],[Invoice (Year+Month)]],4)</f>
        <v>2020</v>
      </c>
      <c r="C2138" t="str">
        <f>RIGHT(All_Data[[#This Row],[Invoice (Year+Month)]],2)</f>
        <v>02</v>
      </c>
      <c r="D2138" t="s">
        <v>9</v>
      </c>
      <c r="E2138">
        <v>6000302</v>
      </c>
      <c r="F2138" t="s">
        <v>17</v>
      </c>
      <c r="G2138" t="s">
        <v>22</v>
      </c>
      <c r="H2138" t="s">
        <v>35</v>
      </c>
      <c r="I2138">
        <v>4274951</v>
      </c>
      <c r="J2138">
        <v>1004</v>
      </c>
      <c r="K2138" s="1">
        <v>469</v>
      </c>
      <c r="L2138" s="1">
        <v>77.16</v>
      </c>
      <c r="M2138" s="1">
        <f>All_Data[[#This Row],[EUR Sales Amount]]-All_Data[[#This Row],[EUR Cost Amount]]</f>
        <v>391.84000000000003</v>
      </c>
      <c r="N2138">
        <f>IF(All_Data[[#This Row],[Order Line Quantity]]&lt;0,1,0)</f>
        <v>0</v>
      </c>
      <c r="O2138" s="1" t="str">
        <f>All_Data[[#This Row],[Tier2 Description]]&amp;All_Data[[#This Row],[Order No]]</f>
        <v>DECORATION CHARGES4274951</v>
      </c>
    </row>
    <row r="2139" spans="1:15" x14ac:dyDescent="0.35">
      <c r="A2139">
        <v>202002</v>
      </c>
      <c r="B2139" t="str">
        <f>LEFT(All_Data[[#This Row],[Invoice (Year+Month)]],4)</f>
        <v>2020</v>
      </c>
      <c r="C2139" t="str">
        <f>RIGHT(All_Data[[#This Row],[Invoice (Year+Month)]],2)</f>
        <v>02</v>
      </c>
      <c r="D2139" t="s">
        <v>9</v>
      </c>
      <c r="E2139">
        <v>6000327</v>
      </c>
      <c r="F2139" t="s">
        <v>10</v>
      </c>
      <c r="G2139" t="s">
        <v>26</v>
      </c>
      <c r="H2139" t="s">
        <v>43</v>
      </c>
      <c r="I2139">
        <v>4258343</v>
      </c>
      <c r="J2139">
        <v>2000</v>
      </c>
      <c r="K2139" s="1">
        <v>840</v>
      </c>
      <c r="L2139" s="1">
        <v>134.9</v>
      </c>
      <c r="M2139" s="1">
        <f>All_Data[[#This Row],[EUR Sales Amount]]-All_Data[[#This Row],[EUR Cost Amount]]</f>
        <v>705.1</v>
      </c>
      <c r="N2139">
        <f>IF(All_Data[[#This Row],[Order Line Quantity]]&lt;0,1,0)</f>
        <v>0</v>
      </c>
      <c r="O2139" s="1" t="str">
        <f>All_Data[[#This Row],[Tier2 Description]]&amp;All_Data[[#This Row],[Order No]]</f>
        <v>SAFETY AUTO &amp; TOOLS4258343</v>
      </c>
    </row>
    <row r="2140" spans="1:15" x14ac:dyDescent="0.35">
      <c r="A2140">
        <v>202002</v>
      </c>
      <c r="B2140" t="str">
        <f>LEFT(All_Data[[#This Row],[Invoice (Year+Month)]],4)</f>
        <v>2020</v>
      </c>
      <c r="C2140" t="str">
        <f>RIGHT(All_Data[[#This Row],[Invoice (Year+Month)]],2)</f>
        <v>02</v>
      </c>
      <c r="D2140" t="s">
        <v>9</v>
      </c>
      <c r="E2140">
        <v>6000327</v>
      </c>
      <c r="F2140" t="s">
        <v>10</v>
      </c>
      <c r="G2140" t="s">
        <v>22</v>
      </c>
      <c r="H2140" t="s">
        <v>35</v>
      </c>
      <c r="I2140">
        <v>4258343</v>
      </c>
      <c r="J2140">
        <v>2002</v>
      </c>
      <c r="K2140" s="1">
        <v>450</v>
      </c>
      <c r="L2140" s="1">
        <v>37.880000000000003</v>
      </c>
      <c r="M2140" s="1">
        <f>All_Data[[#This Row],[EUR Sales Amount]]-All_Data[[#This Row],[EUR Cost Amount]]</f>
        <v>412.12</v>
      </c>
      <c r="N2140">
        <f>IF(All_Data[[#This Row],[Order Line Quantity]]&lt;0,1,0)</f>
        <v>0</v>
      </c>
      <c r="O2140" s="1" t="str">
        <f>All_Data[[#This Row],[Tier2 Description]]&amp;All_Data[[#This Row],[Order No]]</f>
        <v>DECORATION CHARGES4258343</v>
      </c>
    </row>
    <row r="2141" spans="1:15" x14ac:dyDescent="0.35">
      <c r="A2141">
        <v>202002</v>
      </c>
      <c r="B2141" t="str">
        <f>LEFT(All_Data[[#This Row],[Invoice (Year+Month)]],4)</f>
        <v>2020</v>
      </c>
      <c r="C2141" t="str">
        <f>RIGHT(All_Data[[#This Row],[Invoice (Year+Month)]],2)</f>
        <v>02</v>
      </c>
      <c r="D2141" t="s">
        <v>9</v>
      </c>
      <c r="E2141">
        <v>6000335</v>
      </c>
      <c r="F2141" t="s">
        <v>10</v>
      </c>
      <c r="G2141" t="s">
        <v>13</v>
      </c>
      <c r="H2141" t="s">
        <v>34</v>
      </c>
      <c r="I2141">
        <v>4274800</v>
      </c>
      <c r="J2141">
        <v>150</v>
      </c>
      <c r="K2141" s="1">
        <v>232.5</v>
      </c>
      <c r="L2141" s="1">
        <v>74.36</v>
      </c>
      <c r="M2141" s="1">
        <f>All_Data[[#This Row],[EUR Sales Amount]]-All_Data[[#This Row],[EUR Cost Amount]]</f>
        <v>158.13999999999999</v>
      </c>
      <c r="N2141">
        <f>IF(All_Data[[#This Row],[Order Line Quantity]]&lt;0,1,0)</f>
        <v>0</v>
      </c>
      <c r="O2141" s="1" t="str">
        <f>All_Data[[#This Row],[Tier2 Description]]&amp;All_Data[[#This Row],[Order No]]</f>
        <v>STATIONERY4274800</v>
      </c>
    </row>
    <row r="2142" spans="1:15" x14ac:dyDescent="0.35">
      <c r="A2142">
        <v>202002</v>
      </c>
      <c r="B2142" t="str">
        <f>LEFT(All_Data[[#This Row],[Invoice (Year+Month)]],4)</f>
        <v>2020</v>
      </c>
      <c r="C2142" t="str">
        <f>RIGHT(All_Data[[#This Row],[Invoice (Year+Month)]],2)</f>
        <v>02</v>
      </c>
      <c r="D2142" t="s">
        <v>9</v>
      </c>
      <c r="E2142">
        <v>6000335</v>
      </c>
      <c r="F2142" t="s">
        <v>10</v>
      </c>
      <c r="G2142" t="s">
        <v>13</v>
      </c>
      <c r="H2142" t="s">
        <v>15</v>
      </c>
      <c r="I2142">
        <v>4274800</v>
      </c>
      <c r="J2142">
        <v>100</v>
      </c>
      <c r="K2142" s="1">
        <v>296</v>
      </c>
      <c r="L2142" s="1">
        <v>129.18</v>
      </c>
      <c r="M2142" s="1">
        <f>All_Data[[#This Row],[EUR Sales Amount]]-All_Data[[#This Row],[EUR Cost Amount]]</f>
        <v>166.82</v>
      </c>
      <c r="N2142">
        <f>IF(All_Data[[#This Row],[Order Line Quantity]]&lt;0,1,0)</f>
        <v>0</v>
      </c>
      <c r="O2142" s="1" t="str">
        <f>All_Data[[#This Row],[Tier2 Description]]&amp;All_Data[[#This Row],[Order No]]</f>
        <v>UMBRELLAS4274800</v>
      </c>
    </row>
    <row r="2143" spans="1:15" x14ac:dyDescent="0.35">
      <c r="A2143">
        <v>202002</v>
      </c>
      <c r="B2143" t="str">
        <f>LEFT(All_Data[[#This Row],[Invoice (Year+Month)]],4)</f>
        <v>2020</v>
      </c>
      <c r="C2143" t="str">
        <f>RIGHT(All_Data[[#This Row],[Invoice (Year+Month)]],2)</f>
        <v>02</v>
      </c>
      <c r="D2143" t="s">
        <v>9</v>
      </c>
      <c r="E2143">
        <v>6000335</v>
      </c>
      <c r="F2143" t="s">
        <v>10</v>
      </c>
      <c r="G2143" t="s">
        <v>18</v>
      </c>
      <c r="H2143" t="s">
        <v>19</v>
      </c>
      <c r="I2143">
        <v>4271291</v>
      </c>
      <c r="J2143">
        <v>4</v>
      </c>
      <c r="K2143" s="1">
        <v>100.52</v>
      </c>
      <c r="L2143" s="1">
        <v>28.66</v>
      </c>
      <c r="M2143" s="1">
        <f>All_Data[[#This Row],[EUR Sales Amount]]-All_Data[[#This Row],[EUR Cost Amount]]</f>
        <v>71.86</v>
      </c>
      <c r="N2143">
        <f>IF(All_Data[[#This Row],[Order Line Quantity]]&lt;0,1,0)</f>
        <v>0</v>
      </c>
      <c r="O2143" s="1" t="str">
        <f>All_Data[[#This Row],[Tier2 Description]]&amp;All_Data[[#This Row],[Order No]]</f>
        <v>FLEECE &amp; KNITS4271291</v>
      </c>
    </row>
    <row r="2144" spans="1:15" x14ac:dyDescent="0.35">
      <c r="A2144">
        <v>202002</v>
      </c>
      <c r="B2144" t="str">
        <f>LEFT(All_Data[[#This Row],[Invoice (Year+Month)]],4)</f>
        <v>2020</v>
      </c>
      <c r="C2144" t="str">
        <f>RIGHT(All_Data[[#This Row],[Invoice (Year+Month)]],2)</f>
        <v>02</v>
      </c>
      <c r="D2144" t="s">
        <v>9</v>
      </c>
      <c r="E2144">
        <v>6000335</v>
      </c>
      <c r="F2144" t="s">
        <v>10</v>
      </c>
      <c r="G2144" t="s">
        <v>18</v>
      </c>
      <c r="H2144" t="s">
        <v>19</v>
      </c>
      <c r="I2144">
        <v>4273381</v>
      </c>
      <c r="J2144">
        <v>4</v>
      </c>
      <c r="K2144" s="1">
        <v>0</v>
      </c>
      <c r="L2144" s="1">
        <v>28.66</v>
      </c>
      <c r="M2144" s="1">
        <f>All_Data[[#This Row],[EUR Sales Amount]]-All_Data[[#This Row],[EUR Cost Amount]]</f>
        <v>-28.66</v>
      </c>
      <c r="N2144">
        <f>IF(All_Data[[#This Row],[Order Line Quantity]]&lt;0,1,0)</f>
        <v>0</v>
      </c>
      <c r="O2144" s="1" t="str">
        <f>All_Data[[#This Row],[Tier2 Description]]&amp;All_Data[[#This Row],[Order No]]</f>
        <v>FLEECE &amp; KNITS4273381</v>
      </c>
    </row>
    <row r="2145" spans="1:15" x14ac:dyDescent="0.35">
      <c r="A2145">
        <v>202002</v>
      </c>
      <c r="B2145" t="str">
        <f>LEFT(All_Data[[#This Row],[Invoice (Year+Month)]],4)</f>
        <v>2020</v>
      </c>
      <c r="C2145" t="str">
        <f>RIGHT(All_Data[[#This Row],[Invoice (Year+Month)]],2)</f>
        <v>02</v>
      </c>
      <c r="D2145" t="s">
        <v>9</v>
      </c>
      <c r="E2145">
        <v>6000335</v>
      </c>
      <c r="F2145" t="s">
        <v>10</v>
      </c>
      <c r="G2145" t="s">
        <v>22</v>
      </c>
      <c r="H2145" t="s">
        <v>35</v>
      </c>
      <c r="I2145">
        <v>4274800</v>
      </c>
      <c r="J2145">
        <v>360</v>
      </c>
      <c r="K2145" s="1">
        <v>512.5</v>
      </c>
      <c r="L2145" s="1">
        <v>89.42</v>
      </c>
      <c r="M2145" s="1">
        <f>All_Data[[#This Row],[EUR Sales Amount]]-All_Data[[#This Row],[EUR Cost Amount]]</f>
        <v>423.08</v>
      </c>
      <c r="N2145">
        <f>IF(All_Data[[#This Row],[Order Line Quantity]]&lt;0,1,0)</f>
        <v>0</v>
      </c>
      <c r="O2145" s="1" t="str">
        <f>All_Data[[#This Row],[Tier2 Description]]&amp;All_Data[[#This Row],[Order No]]</f>
        <v>DECORATION CHARGES4274800</v>
      </c>
    </row>
    <row r="2146" spans="1:15" x14ac:dyDescent="0.35">
      <c r="A2146">
        <v>202002</v>
      </c>
      <c r="B2146" t="str">
        <f>LEFT(All_Data[[#This Row],[Invoice (Year+Month)]],4)</f>
        <v>2020</v>
      </c>
      <c r="C2146" t="str">
        <f>RIGHT(All_Data[[#This Row],[Invoice (Year+Month)]],2)</f>
        <v>02</v>
      </c>
      <c r="D2146" t="s">
        <v>9</v>
      </c>
      <c r="E2146">
        <v>6000411</v>
      </c>
      <c r="F2146" t="s">
        <v>17</v>
      </c>
      <c r="G2146" t="s">
        <v>32</v>
      </c>
      <c r="H2146" t="s">
        <v>49</v>
      </c>
      <c r="I2146">
        <v>4264574</v>
      </c>
      <c r="J2146">
        <v>6</v>
      </c>
      <c r="K2146" s="1">
        <v>27</v>
      </c>
      <c r="L2146" s="1">
        <v>12.36</v>
      </c>
      <c r="M2146" s="1">
        <f>All_Data[[#This Row],[EUR Sales Amount]]-All_Data[[#This Row],[EUR Cost Amount]]</f>
        <v>14.64</v>
      </c>
      <c r="N2146">
        <f>IF(All_Data[[#This Row],[Order Line Quantity]]&lt;0,1,0)</f>
        <v>0</v>
      </c>
      <c r="O2146" s="1" t="str">
        <f>All_Data[[#This Row],[Tier2 Description]]&amp;All_Data[[#This Row],[Order No]]</f>
        <v>CERAMICS4264574</v>
      </c>
    </row>
    <row r="2147" spans="1:15" x14ac:dyDescent="0.35">
      <c r="A2147">
        <v>202002</v>
      </c>
      <c r="B2147" t="str">
        <f>LEFT(All_Data[[#This Row],[Invoice (Year+Month)]],4)</f>
        <v>2020</v>
      </c>
      <c r="C2147" t="str">
        <f>RIGHT(All_Data[[#This Row],[Invoice (Year+Month)]],2)</f>
        <v>02</v>
      </c>
      <c r="D2147" t="s">
        <v>9</v>
      </c>
      <c r="E2147">
        <v>6000411</v>
      </c>
      <c r="F2147" t="s">
        <v>17</v>
      </c>
      <c r="G2147" t="s">
        <v>32</v>
      </c>
      <c r="H2147" t="s">
        <v>33</v>
      </c>
      <c r="I2147">
        <v>4264574</v>
      </c>
      <c r="J2147">
        <v>2</v>
      </c>
      <c r="K2147" s="1">
        <v>18.399999999999999</v>
      </c>
      <c r="L2147" s="1">
        <v>8.44</v>
      </c>
      <c r="M2147" s="1">
        <f>All_Data[[#This Row],[EUR Sales Amount]]-All_Data[[#This Row],[EUR Cost Amount]]</f>
        <v>9.9599999999999991</v>
      </c>
      <c r="N2147">
        <f>IF(All_Data[[#This Row],[Order Line Quantity]]&lt;0,1,0)</f>
        <v>0</v>
      </c>
      <c r="O2147" s="1" t="str">
        <f>All_Data[[#This Row],[Tier2 Description]]&amp;All_Data[[#This Row],[Order No]]</f>
        <v>SPORT BOTTLES4264574</v>
      </c>
    </row>
    <row r="2148" spans="1:15" x14ac:dyDescent="0.35">
      <c r="A2148">
        <v>202002</v>
      </c>
      <c r="B2148" t="str">
        <f>LEFT(All_Data[[#This Row],[Invoice (Year+Month)]],4)</f>
        <v>2020</v>
      </c>
      <c r="C2148" t="str">
        <f>RIGHT(All_Data[[#This Row],[Invoice (Year+Month)]],2)</f>
        <v>02</v>
      </c>
      <c r="D2148" t="s">
        <v>9</v>
      </c>
      <c r="E2148">
        <v>6000411</v>
      </c>
      <c r="F2148" t="s">
        <v>17</v>
      </c>
      <c r="G2148" t="s">
        <v>13</v>
      </c>
      <c r="H2148" t="s">
        <v>37</v>
      </c>
      <c r="I2148">
        <v>4269960</v>
      </c>
      <c r="J2148">
        <v>2000</v>
      </c>
      <c r="K2148" s="1">
        <v>480</v>
      </c>
      <c r="L2148" s="1">
        <v>251.34</v>
      </c>
      <c r="M2148" s="1">
        <f>All_Data[[#This Row],[EUR Sales Amount]]-All_Data[[#This Row],[EUR Cost Amount]]</f>
        <v>228.66</v>
      </c>
      <c r="N2148">
        <f>IF(All_Data[[#This Row],[Order Line Quantity]]&lt;0,1,0)</f>
        <v>0</v>
      </c>
      <c r="O2148" s="1" t="str">
        <f>All_Data[[#This Row],[Tier2 Description]]&amp;All_Data[[#This Row],[Order No]]</f>
        <v>GENERAL4269960</v>
      </c>
    </row>
    <row r="2149" spans="1:15" x14ac:dyDescent="0.35">
      <c r="A2149">
        <v>202002</v>
      </c>
      <c r="B2149" t="str">
        <f>LEFT(All_Data[[#This Row],[Invoice (Year+Month)]],4)</f>
        <v>2020</v>
      </c>
      <c r="C2149" t="str">
        <f>RIGHT(All_Data[[#This Row],[Invoice (Year+Month)]],2)</f>
        <v>02</v>
      </c>
      <c r="D2149" t="s">
        <v>9</v>
      </c>
      <c r="E2149">
        <v>6000411</v>
      </c>
      <c r="F2149" t="s">
        <v>17</v>
      </c>
      <c r="G2149" t="s">
        <v>13</v>
      </c>
      <c r="H2149" t="s">
        <v>34</v>
      </c>
      <c r="I2149">
        <v>4267061</v>
      </c>
      <c r="J2149">
        <v>2000</v>
      </c>
      <c r="K2149" s="1">
        <v>620</v>
      </c>
      <c r="L2149" s="1">
        <v>583.46</v>
      </c>
      <c r="M2149" s="1">
        <f>All_Data[[#This Row],[EUR Sales Amount]]-All_Data[[#This Row],[EUR Cost Amount]]</f>
        <v>36.539999999999964</v>
      </c>
      <c r="N2149">
        <f>IF(All_Data[[#This Row],[Order Line Quantity]]&lt;0,1,0)</f>
        <v>0</v>
      </c>
      <c r="O2149" s="1" t="str">
        <f>All_Data[[#This Row],[Tier2 Description]]&amp;All_Data[[#This Row],[Order No]]</f>
        <v>STATIONERY4267061</v>
      </c>
    </row>
    <row r="2150" spans="1:15" x14ac:dyDescent="0.35">
      <c r="A2150">
        <v>202002</v>
      </c>
      <c r="B2150" t="str">
        <f>LEFT(All_Data[[#This Row],[Invoice (Year+Month)]],4)</f>
        <v>2020</v>
      </c>
      <c r="C2150" t="str">
        <f>RIGHT(All_Data[[#This Row],[Invoice (Year+Month)]],2)</f>
        <v>02</v>
      </c>
      <c r="D2150" t="s">
        <v>9</v>
      </c>
      <c r="E2150">
        <v>6000411</v>
      </c>
      <c r="F2150" t="s">
        <v>17</v>
      </c>
      <c r="G2150" t="s">
        <v>13</v>
      </c>
      <c r="H2150" t="s">
        <v>34</v>
      </c>
      <c r="I2150">
        <v>4267736</v>
      </c>
      <c r="J2150">
        <v>1000</v>
      </c>
      <c r="K2150" s="1">
        <v>330</v>
      </c>
      <c r="L2150" s="1">
        <v>291.74</v>
      </c>
      <c r="M2150" s="1">
        <f>All_Data[[#This Row],[EUR Sales Amount]]-All_Data[[#This Row],[EUR Cost Amount]]</f>
        <v>38.259999999999991</v>
      </c>
      <c r="N2150">
        <f>IF(All_Data[[#This Row],[Order Line Quantity]]&lt;0,1,0)</f>
        <v>0</v>
      </c>
      <c r="O2150" s="1" t="str">
        <f>All_Data[[#This Row],[Tier2 Description]]&amp;All_Data[[#This Row],[Order No]]</f>
        <v>STATIONERY4267736</v>
      </c>
    </row>
    <row r="2151" spans="1:15" x14ac:dyDescent="0.35">
      <c r="A2151">
        <v>202002</v>
      </c>
      <c r="B2151" t="str">
        <f>LEFT(All_Data[[#This Row],[Invoice (Year+Month)]],4)</f>
        <v>2020</v>
      </c>
      <c r="C2151" t="str">
        <f>RIGHT(All_Data[[#This Row],[Invoice (Year+Month)]],2)</f>
        <v>02</v>
      </c>
      <c r="D2151" t="s">
        <v>9</v>
      </c>
      <c r="E2151">
        <v>6000411</v>
      </c>
      <c r="F2151" t="s">
        <v>17</v>
      </c>
      <c r="G2151" t="s">
        <v>13</v>
      </c>
      <c r="H2151" t="s">
        <v>34</v>
      </c>
      <c r="I2151">
        <v>4267740</v>
      </c>
      <c r="J2151">
        <v>500</v>
      </c>
      <c r="K2151" s="1">
        <v>165</v>
      </c>
      <c r="L2151" s="1">
        <v>145.86000000000001</v>
      </c>
      <c r="M2151" s="1">
        <f>All_Data[[#This Row],[EUR Sales Amount]]-All_Data[[#This Row],[EUR Cost Amount]]</f>
        <v>19.139999999999986</v>
      </c>
      <c r="N2151">
        <f>IF(All_Data[[#This Row],[Order Line Quantity]]&lt;0,1,0)</f>
        <v>0</v>
      </c>
      <c r="O2151" s="1" t="str">
        <f>All_Data[[#This Row],[Tier2 Description]]&amp;All_Data[[#This Row],[Order No]]</f>
        <v>STATIONERY4267740</v>
      </c>
    </row>
    <row r="2152" spans="1:15" x14ac:dyDescent="0.35">
      <c r="A2152">
        <v>202002</v>
      </c>
      <c r="B2152" t="str">
        <f>LEFT(All_Data[[#This Row],[Invoice (Year+Month)]],4)</f>
        <v>2020</v>
      </c>
      <c r="C2152" t="str">
        <f>RIGHT(All_Data[[#This Row],[Invoice (Year+Month)]],2)</f>
        <v>02</v>
      </c>
      <c r="D2152" t="s">
        <v>9</v>
      </c>
      <c r="E2152">
        <v>6000411</v>
      </c>
      <c r="F2152" t="s">
        <v>17</v>
      </c>
      <c r="G2152" t="s">
        <v>13</v>
      </c>
      <c r="H2152" t="s">
        <v>34</v>
      </c>
      <c r="I2152">
        <v>4267745</v>
      </c>
      <c r="J2152">
        <v>500</v>
      </c>
      <c r="K2152" s="1">
        <v>165</v>
      </c>
      <c r="L2152" s="1">
        <v>145.86000000000001</v>
      </c>
      <c r="M2152" s="1">
        <f>All_Data[[#This Row],[EUR Sales Amount]]-All_Data[[#This Row],[EUR Cost Amount]]</f>
        <v>19.139999999999986</v>
      </c>
      <c r="N2152">
        <f>IF(All_Data[[#This Row],[Order Line Quantity]]&lt;0,1,0)</f>
        <v>0</v>
      </c>
      <c r="O2152" s="1" t="str">
        <f>All_Data[[#This Row],[Tier2 Description]]&amp;All_Data[[#This Row],[Order No]]</f>
        <v>STATIONERY4267745</v>
      </c>
    </row>
    <row r="2153" spans="1:15" x14ac:dyDescent="0.35">
      <c r="A2153">
        <v>202002</v>
      </c>
      <c r="B2153" t="str">
        <f>LEFT(All_Data[[#This Row],[Invoice (Year+Month)]],4)</f>
        <v>2020</v>
      </c>
      <c r="C2153" t="str">
        <f>RIGHT(All_Data[[#This Row],[Invoice (Year+Month)]],2)</f>
        <v>02</v>
      </c>
      <c r="D2153" t="s">
        <v>9</v>
      </c>
      <c r="E2153">
        <v>6000411</v>
      </c>
      <c r="F2153" t="s">
        <v>17</v>
      </c>
      <c r="G2153" t="s">
        <v>26</v>
      </c>
      <c r="H2153" t="s">
        <v>28</v>
      </c>
      <c r="I2153">
        <v>4247375</v>
      </c>
      <c r="J2153">
        <v>2</v>
      </c>
      <c r="K2153" s="1">
        <v>22.2</v>
      </c>
      <c r="L2153" s="1">
        <v>6.94</v>
      </c>
      <c r="M2153" s="1">
        <f>All_Data[[#This Row],[EUR Sales Amount]]-All_Data[[#This Row],[EUR Cost Amount]]</f>
        <v>15.259999999999998</v>
      </c>
      <c r="N2153">
        <f>IF(All_Data[[#This Row],[Order Line Quantity]]&lt;0,1,0)</f>
        <v>0</v>
      </c>
      <c r="O2153" s="1" t="str">
        <f>All_Data[[#This Row],[Tier2 Description]]&amp;All_Data[[#This Row],[Order No]]</f>
        <v>HOUSEWARES4247375</v>
      </c>
    </row>
    <row r="2154" spans="1:15" x14ac:dyDescent="0.35">
      <c r="A2154">
        <v>202002</v>
      </c>
      <c r="B2154" t="str">
        <f>LEFT(All_Data[[#This Row],[Invoice (Year+Month)]],4)</f>
        <v>2020</v>
      </c>
      <c r="C2154" t="str">
        <f>RIGHT(All_Data[[#This Row],[Invoice (Year+Month)]],2)</f>
        <v>02</v>
      </c>
      <c r="D2154" t="s">
        <v>9</v>
      </c>
      <c r="E2154">
        <v>6000411</v>
      </c>
      <c r="F2154" t="s">
        <v>17</v>
      </c>
      <c r="G2154" t="s">
        <v>22</v>
      </c>
      <c r="H2154" t="s">
        <v>35</v>
      </c>
      <c r="I2154">
        <v>4267061</v>
      </c>
      <c r="J2154">
        <v>2004</v>
      </c>
      <c r="K2154" s="1">
        <v>100</v>
      </c>
      <c r="L2154" s="1">
        <v>20.04</v>
      </c>
      <c r="M2154" s="1">
        <f>All_Data[[#This Row],[EUR Sales Amount]]-All_Data[[#This Row],[EUR Cost Amount]]</f>
        <v>79.960000000000008</v>
      </c>
      <c r="N2154">
        <f>IF(All_Data[[#This Row],[Order Line Quantity]]&lt;0,1,0)</f>
        <v>0</v>
      </c>
      <c r="O2154" s="1" t="str">
        <f>All_Data[[#This Row],[Tier2 Description]]&amp;All_Data[[#This Row],[Order No]]</f>
        <v>DECORATION CHARGES4267061</v>
      </c>
    </row>
    <row r="2155" spans="1:15" x14ac:dyDescent="0.35">
      <c r="A2155">
        <v>202002</v>
      </c>
      <c r="B2155" t="str">
        <f>LEFT(All_Data[[#This Row],[Invoice (Year+Month)]],4)</f>
        <v>2020</v>
      </c>
      <c r="C2155" t="str">
        <f>RIGHT(All_Data[[#This Row],[Invoice (Year+Month)]],2)</f>
        <v>02</v>
      </c>
      <c r="D2155" t="s">
        <v>9</v>
      </c>
      <c r="E2155">
        <v>6000411</v>
      </c>
      <c r="F2155" t="s">
        <v>17</v>
      </c>
      <c r="G2155" t="s">
        <v>22</v>
      </c>
      <c r="H2155" t="s">
        <v>35</v>
      </c>
      <c r="I2155">
        <v>4267736</v>
      </c>
      <c r="J2155">
        <v>1004</v>
      </c>
      <c r="K2155" s="1">
        <v>30</v>
      </c>
      <c r="L2155" s="1">
        <v>10.039999999999999</v>
      </c>
      <c r="M2155" s="1">
        <f>All_Data[[#This Row],[EUR Sales Amount]]-All_Data[[#This Row],[EUR Cost Amount]]</f>
        <v>19.96</v>
      </c>
      <c r="N2155">
        <f>IF(All_Data[[#This Row],[Order Line Quantity]]&lt;0,1,0)</f>
        <v>0</v>
      </c>
      <c r="O2155" s="1" t="str">
        <f>All_Data[[#This Row],[Tier2 Description]]&amp;All_Data[[#This Row],[Order No]]</f>
        <v>DECORATION CHARGES4267736</v>
      </c>
    </row>
    <row r="2156" spans="1:15" x14ac:dyDescent="0.35">
      <c r="A2156">
        <v>202002</v>
      </c>
      <c r="B2156" t="str">
        <f>LEFT(All_Data[[#This Row],[Invoice (Year+Month)]],4)</f>
        <v>2020</v>
      </c>
      <c r="C2156" t="str">
        <f>RIGHT(All_Data[[#This Row],[Invoice (Year+Month)]],2)</f>
        <v>02</v>
      </c>
      <c r="D2156" t="s">
        <v>9</v>
      </c>
      <c r="E2156">
        <v>6000411</v>
      </c>
      <c r="F2156" t="s">
        <v>17</v>
      </c>
      <c r="G2156" t="s">
        <v>22</v>
      </c>
      <c r="H2156" t="s">
        <v>35</v>
      </c>
      <c r="I2156">
        <v>4267740</v>
      </c>
      <c r="J2156">
        <v>504</v>
      </c>
      <c r="K2156" s="1">
        <v>15</v>
      </c>
      <c r="L2156" s="1">
        <v>5.04</v>
      </c>
      <c r="M2156" s="1">
        <f>All_Data[[#This Row],[EUR Sales Amount]]-All_Data[[#This Row],[EUR Cost Amount]]</f>
        <v>9.9600000000000009</v>
      </c>
      <c r="N2156">
        <f>IF(All_Data[[#This Row],[Order Line Quantity]]&lt;0,1,0)</f>
        <v>0</v>
      </c>
      <c r="O2156" s="1" t="str">
        <f>All_Data[[#This Row],[Tier2 Description]]&amp;All_Data[[#This Row],[Order No]]</f>
        <v>DECORATION CHARGES4267740</v>
      </c>
    </row>
    <row r="2157" spans="1:15" x14ac:dyDescent="0.35">
      <c r="A2157">
        <v>202002</v>
      </c>
      <c r="B2157" t="str">
        <f>LEFT(All_Data[[#This Row],[Invoice (Year+Month)]],4)</f>
        <v>2020</v>
      </c>
      <c r="C2157" t="str">
        <f>RIGHT(All_Data[[#This Row],[Invoice (Year+Month)]],2)</f>
        <v>02</v>
      </c>
      <c r="D2157" t="s">
        <v>9</v>
      </c>
      <c r="E2157">
        <v>6000411</v>
      </c>
      <c r="F2157" t="s">
        <v>17</v>
      </c>
      <c r="G2157" t="s">
        <v>22</v>
      </c>
      <c r="H2157" t="s">
        <v>35</v>
      </c>
      <c r="I2157">
        <v>4267745</v>
      </c>
      <c r="J2157">
        <v>504</v>
      </c>
      <c r="K2157" s="1">
        <v>15</v>
      </c>
      <c r="L2157" s="1">
        <v>5.04</v>
      </c>
      <c r="M2157" s="1">
        <f>All_Data[[#This Row],[EUR Sales Amount]]-All_Data[[#This Row],[EUR Cost Amount]]</f>
        <v>9.9600000000000009</v>
      </c>
      <c r="N2157">
        <f>IF(All_Data[[#This Row],[Order Line Quantity]]&lt;0,1,0)</f>
        <v>0</v>
      </c>
      <c r="O2157" s="1" t="str">
        <f>All_Data[[#This Row],[Tier2 Description]]&amp;All_Data[[#This Row],[Order No]]</f>
        <v>DECORATION CHARGES4267745</v>
      </c>
    </row>
    <row r="2158" spans="1:15" x14ac:dyDescent="0.35">
      <c r="A2158">
        <v>202002</v>
      </c>
      <c r="B2158" t="str">
        <f>LEFT(All_Data[[#This Row],[Invoice (Year+Month)]],4)</f>
        <v>2020</v>
      </c>
      <c r="C2158" t="str">
        <f>RIGHT(All_Data[[#This Row],[Invoice (Year+Month)]],2)</f>
        <v>02</v>
      </c>
      <c r="D2158" t="s">
        <v>9</v>
      </c>
      <c r="E2158">
        <v>6000411</v>
      </c>
      <c r="F2158" t="s">
        <v>17</v>
      </c>
      <c r="G2158" t="s">
        <v>22</v>
      </c>
      <c r="H2158" t="s">
        <v>35</v>
      </c>
      <c r="I2158">
        <v>4269960</v>
      </c>
      <c r="J2158">
        <v>2006</v>
      </c>
      <c r="K2158" s="1">
        <v>790</v>
      </c>
      <c r="L2158" s="1">
        <v>109.34</v>
      </c>
      <c r="M2158" s="1">
        <f>All_Data[[#This Row],[EUR Sales Amount]]-All_Data[[#This Row],[EUR Cost Amount]]</f>
        <v>680.66</v>
      </c>
      <c r="N2158">
        <f>IF(All_Data[[#This Row],[Order Line Quantity]]&lt;0,1,0)</f>
        <v>0</v>
      </c>
      <c r="O2158" s="1" t="str">
        <f>All_Data[[#This Row],[Tier2 Description]]&amp;All_Data[[#This Row],[Order No]]</f>
        <v>DECORATION CHARGES4269960</v>
      </c>
    </row>
    <row r="2159" spans="1:15" x14ac:dyDescent="0.35">
      <c r="A2159">
        <v>202002</v>
      </c>
      <c r="B2159" t="str">
        <f>LEFT(All_Data[[#This Row],[Invoice (Year+Month)]],4)</f>
        <v>2020</v>
      </c>
      <c r="C2159" t="str">
        <f>RIGHT(All_Data[[#This Row],[Invoice (Year+Month)]],2)</f>
        <v>02</v>
      </c>
      <c r="D2159" t="s">
        <v>9</v>
      </c>
      <c r="E2159">
        <v>6000411</v>
      </c>
      <c r="F2159" t="s">
        <v>17</v>
      </c>
      <c r="G2159" t="s">
        <v>22</v>
      </c>
      <c r="H2159" t="s">
        <v>35</v>
      </c>
      <c r="I2159">
        <v>4274431</v>
      </c>
      <c r="J2159">
        <v>204</v>
      </c>
      <c r="K2159" s="1">
        <v>216</v>
      </c>
      <c r="L2159" s="1">
        <v>37.76</v>
      </c>
      <c r="M2159" s="1">
        <f>All_Data[[#This Row],[EUR Sales Amount]]-All_Data[[#This Row],[EUR Cost Amount]]</f>
        <v>178.24</v>
      </c>
      <c r="N2159">
        <f>IF(All_Data[[#This Row],[Order Line Quantity]]&lt;0,1,0)</f>
        <v>0</v>
      </c>
      <c r="O2159" s="1" t="str">
        <f>All_Data[[#This Row],[Tier2 Description]]&amp;All_Data[[#This Row],[Order No]]</f>
        <v>DECORATION CHARGES4274431</v>
      </c>
    </row>
    <row r="2160" spans="1:15" x14ac:dyDescent="0.35">
      <c r="A2160">
        <v>202002</v>
      </c>
      <c r="B2160" t="str">
        <f>LEFT(All_Data[[#This Row],[Invoice (Year+Month)]],4)</f>
        <v>2020</v>
      </c>
      <c r="C2160" t="str">
        <f>RIGHT(All_Data[[#This Row],[Invoice (Year+Month)]],2)</f>
        <v>02</v>
      </c>
      <c r="D2160" t="s">
        <v>9</v>
      </c>
      <c r="E2160">
        <v>6000411</v>
      </c>
      <c r="F2160" t="s">
        <v>17</v>
      </c>
      <c r="G2160" t="s">
        <v>24</v>
      </c>
      <c r="H2160" t="s">
        <v>25</v>
      </c>
      <c r="I2160">
        <v>4273449</v>
      </c>
      <c r="J2160">
        <v>2</v>
      </c>
      <c r="K2160" s="1">
        <v>87.96</v>
      </c>
      <c r="L2160" s="1">
        <v>31.98</v>
      </c>
      <c r="M2160" s="1">
        <f>All_Data[[#This Row],[EUR Sales Amount]]-All_Data[[#This Row],[EUR Cost Amount]]</f>
        <v>55.97999999999999</v>
      </c>
      <c r="N2160">
        <f>IF(All_Data[[#This Row],[Order Line Quantity]]&lt;0,1,0)</f>
        <v>0</v>
      </c>
      <c r="O2160" s="1" t="str">
        <f>All_Data[[#This Row],[Tier2 Description]]&amp;All_Data[[#This Row],[Order No]]</f>
        <v>JACKETS4273449</v>
      </c>
    </row>
    <row r="2161" spans="1:15" x14ac:dyDescent="0.35">
      <c r="A2161">
        <v>202002</v>
      </c>
      <c r="B2161" t="str">
        <f>LEFT(All_Data[[#This Row],[Invoice (Year+Month)]],4)</f>
        <v>2020</v>
      </c>
      <c r="C2161" t="str">
        <f>RIGHT(All_Data[[#This Row],[Invoice (Year+Month)]],2)</f>
        <v>02</v>
      </c>
      <c r="D2161" t="s">
        <v>9</v>
      </c>
      <c r="E2161">
        <v>6000411</v>
      </c>
      <c r="F2161" t="s">
        <v>17</v>
      </c>
      <c r="G2161" t="s">
        <v>24</v>
      </c>
      <c r="H2161" t="s">
        <v>54</v>
      </c>
      <c r="I2161">
        <v>4273449</v>
      </c>
      <c r="J2161">
        <v>2</v>
      </c>
      <c r="K2161" s="1">
        <v>62.86</v>
      </c>
      <c r="L2161" s="1">
        <v>33.32</v>
      </c>
      <c r="M2161" s="1">
        <f>All_Data[[#This Row],[EUR Sales Amount]]-All_Data[[#This Row],[EUR Cost Amount]]</f>
        <v>29.54</v>
      </c>
      <c r="N2161">
        <f>IF(All_Data[[#This Row],[Order Line Quantity]]&lt;0,1,0)</f>
        <v>0</v>
      </c>
      <c r="O2161" s="1" t="str">
        <f>All_Data[[#This Row],[Tier2 Description]]&amp;All_Data[[#This Row],[Order No]]</f>
        <v>VESTS-BODYWARMERS4273449</v>
      </c>
    </row>
    <row r="2162" spans="1:15" x14ac:dyDescent="0.35">
      <c r="A2162">
        <v>202002</v>
      </c>
      <c r="B2162" t="str">
        <f>LEFT(All_Data[[#This Row],[Invoice (Year+Month)]],4)</f>
        <v>2020</v>
      </c>
      <c r="C2162" t="str">
        <f>RIGHT(All_Data[[#This Row],[Invoice (Year+Month)]],2)</f>
        <v>02</v>
      </c>
      <c r="D2162" t="s">
        <v>9</v>
      </c>
      <c r="E2162">
        <v>6000411</v>
      </c>
      <c r="F2162" t="s">
        <v>17</v>
      </c>
      <c r="G2162" t="s">
        <v>29</v>
      </c>
      <c r="H2162" t="s">
        <v>30</v>
      </c>
      <c r="I2162">
        <v>4264574</v>
      </c>
      <c r="J2162">
        <v>2</v>
      </c>
      <c r="K2162" s="1">
        <v>19.98</v>
      </c>
      <c r="L2162" s="1">
        <v>21.46</v>
      </c>
      <c r="M2162" s="1">
        <f>All_Data[[#This Row],[EUR Sales Amount]]-All_Data[[#This Row],[EUR Cost Amount]]</f>
        <v>-1.4800000000000004</v>
      </c>
      <c r="N2162">
        <f>IF(All_Data[[#This Row],[Order Line Quantity]]&lt;0,1,0)</f>
        <v>0</v>
      </c>
      <c r="O2162" s="1" t="str">
        <f>All_Data[[#This Row],[Tier2 Description]]&amp;All_Data[[#This Row],[Order No]]</f>
        <v>AUDIO4264574</v>
      </c>
    </row>
    <row r="2163" spans="1:15" x14ac:dyDescent="0.35">
      <c r="A2163">
        <v>202002</v>
      </c>
      <c r="B2163" t="str">
        <f>LEFT(All_Data[[#This Row],[Invoice (Year+Month)]],4)</f>
        <v>2020</v>
      </c>
      <c r="C2163" t="str">
        <f>RIGHT(All_Data[[#This Row],[Invoice (Year+Month)]],2)</f>
        <v>02</v>
      </c>
      <c r="D2163" t="s">
        <v>9</v>
      </c>
      <c r="E2163">
        <v>6000411</v>
      </c>
      <c r="F2163" t="s">
        <v>17</v>
      </c>
      <c r="G2163" t="s">
        <v>29</v>
      </c>
      <c r="H2163" t="s">
        <v>30</v>
      </c>
      <c r="I2163">
        <v>4274431</v>
      </c>
      <c r="J2163">
        <v>200</v>
      </c>
      <c r="K2163" s="1">
        <v>864</v>
      </c>
      <c r="L2163" s="1">
        <v>457.26</v>
      </c>
      <c r="M2163" s="1">
        <f>All_Data[[#This Row],[EUR Sales Amount]]-All_Data[[#This Row],[EUR Cost Amount]]</f>
        <v>406.74</v>
      </c>
      <c r="N2163">
        <f>IF(All_Data[[#This Row],[Order Line Quantity]]&lt;0,1,0)</f>
        <v>0</v>
      </c>
      <c r="O2163" s="1" t="str">
        <f>All_Data[[#This Row],[Tier2 Description]]&amp;All_Data[[#This Row],[Order No]]</f>
        <v>AUDIO4274431</v>
      </c>
    </row>
    <row r="2164" spans="1:15" x14ac:dyDescent="0.35">
      <c r="A2164">
        <v>202002</v>
      </c>
      <c r="B2164" t="str">
        <f>LEFT(All_Data[[#This Row],[Invoice (Year+Month)]],4)</f>
        <v>2020</v>
      </c>
      <c r="C2164" t="str">
        <f>RIGHT(All_Data[[#This Row],[Invoice (Year+Month)]],2)</f>
        <v>02</v>
      </c>
      <c r="D2164" t="s">
        <v>9</v>
      </c>
      <c r="E2164">
        <v>6000411</v>
      </c>
      <c r="F2164" t="s">
        <v>17</v>
      </c>
      <c r="G2164" t="s">
        <v>29</v>
      </c>
      <c r="H2164" t="s">
        <v>52</v>
      </c>
      <c r="I2164">
        <v>4259285</v>
      </c>
      <c r="J2164">
        <v>10</v>
      </c>
      <c r="K2164" s="1">
        <v>108.2</v>
      </c>
      <c r="L2164" s="1">
        <v>69.900000000000006</v>
      </c>
      <c r="M2164" s="1">
        <f>All_Data[[#This Row],[EUR Sales Amount]]-All_Data[[#This Row],[EUR Cost Amount]]</f>
        <v>38.299999999999997</v>
      </c>
      <c r="N2164">
        <f>IF(All_Data[[#This Row],[Order Line Quantity]]&lt;0,1,0)</f>
        <v>0</v>
      </c>
      <c r="O2164" s="1" t="str">
        <f>All_Data[[#This Row],[Tier2 Description]]&amp;All_Data[[#This Row],[Order No]]</f>
        <v>GENERAL TECH4259285</v>
      </c>
    </row>
    <row r="2165" spans="1:15" x14ac:dyDescent="0.35">
      <c r="A2165">
        <v>202002</v>
      </c>
      <c r="B2165" t="str">
        <f>LEFT(All_Data[[#This Row],[Invoice (Year+Month)]],4)</f>
        <v>2020</v>
      </c>
      <c r="C2165" t="str">
        <f>RIGHT(All_Data[[#This Row],[Invoice (Year+Month)]],2)</f>
        <v>02</v>
      </c>
      <c r="D2165" t="s">
        <v>9</v>
      </c>
      <c r="E2165">
        <v>6000468</v>
      </c>
      <c r="F2165" t="s">
        <v>17</v>
      </c>
      <c r="G2165" t="s">
        <v>32</v>
      </c>
      <c r="H2165" t="s">
        <v>55</v>
      </c>
      <c r="I2165">
        <v>4270271</v>
      </c>
      <c r="J2165">
        <v>800</v>
      </c>
      <c r="K2165" s="1">
        <v>2160</v>
      </c>
      <c r="L2165" s="1">
        <v>1516.58</v>
      </c>
      <c r="M2165" s="1">
        <f>All_Data[[#This Row],[EUR Sales Amount]]-All_Data[[#This Row],[EUR Cost Amount]]</f>
        <v>643.42000000000007</v>
      </c>
      <c r="N2165">
        <f>IF(All_Data[[#This Row],[Order Line Quantity]]&lt;0,1,0)</f>
        <v>0</v>
      </c>
      <c r="O2165" s="1" t="str">
        <f>All_Data[[#This Row],[Tier2 Description]]&amp;All_Data[[#This Row],[Order No]]</f>
        <v>SPECIALTIES &amp; PACKAGING4270271</v>
      </c>
    </row>
    <row r="2166" spans="1:15" x14ac:dyDescent="0.35">
      <c r="A2166">
        <v>202002</v>
      </c>
      <c r="B2166" t="str">
        <f>LEFT(All_Data[[#This Row],[Invoice (Year+Month)]],4)</f>
        <v>2020</v>
      </c>
      <c r="C2166" t="str">
        <f>RIGHT(All_Data[[#This Row],[Invoice (Year+Month)]],2)</f>
        <v>02</v>
      </c>
      <c r="D2166" t="s">
        <v>9</v>
      </c>
      <c r="E2166">
        <v>6000468</v>
      </c>
      <c r="F2166" t="s">
        <v>17</v>
      </c>
      <c r="G2166" t="s">
        <v>32</v>
      </c>
      <c r="H2166" t="s">
        <v>33</v>
      </c>
      <c r="I2166">
        <v>4273524</v>
      </c>
      <c r="J2166">
        <v>300</v>
      </c>
      <c r="K2166" s="1">
        <v>525</v>
      </c>
      <c r="L2166" s="1">
        <v>205.4</v>
      </c>
      <c r="M2166" s="1">
        <f>All_Data[[#This Row],[EUR Sales Amount]]-All_Data[[#This Row],[EUR Cost Amount]]</f>
        <v>319.60000000000002</v>
      </c>
      <c r="N2166">
        <f>IF(All_Data[[#This Row],[Order Line Quantity]]&lt;0,1,0)</f>
        <v>0</v>
      </c>
      <c r="O2166" s="1" t="str">
        <f>All_Data[[#This Row],[Tier2 Description]]&amp;All_Data[[#This Row],[Order No]]</f>
        <v>SPORT BOTTLES4273524</v>
      </c>
    </row>
    <row r="2167" spans="1:15" x14ac:dyDescent="0.35">
      <c r="A2167">
        <v>202002</v>
      </c>
      <c r="B2167" t="str">
        <f>LEFT(All_Data[[#This Row],[Invoice (Year+Month)]],4)</f>
        <v>2020</v>
      </c>
      <c r="C2167" t="str">
        <f>RIGHT(All_Data[[#This Row],[Invoice (Year+Month)]],2)</f>
        <v>02</v>
      </c>
      <c r="D2167" t="s">
        <v>9</v>
      </c>
      <c r="E2167">
        <v>6000468</v>
      </c>
      <c r="F2167" t="s">
        <v>17</v>
      </c>
      <c r="G2167" t="s">
        <v>13</v>
      </c>
      <c r="H2167" t="s">
        <v>16</v>
      </c>
      <c r="I2167">
        <v>4268480</v>
      </c>
      <c r="J2167">
        <v>1000</v>
      </c>
      <c r="K2167" s="1">
        <v>220</v>
      </c>
      <c r="L2167" s="1">
        <v>101.22</v>
      </c>
      <c r="M2167" s="1">
        <f>All_Data[[#This Row],[EUR Sales Amount]]-All_Data[[#This Row],[EUR Cost Amount]]</f>
        <v>118.78</v>
      </c>
      <c r="N2167">
        <f>IF(All_Data[[#This Row],[Order Line Quantity]]&lt;0,1,0)</f>
        <v>0</v>
      </c>
      <c r="O2167" s="1" t="str">
        <f>All_Data[[#This Row],[Tier2 Description]]&amp;All_Data[[#This Row],[Order No]]</f>
        <v>WRITING4268480</v>
      </c>
    </row>
    <row r="2168" spans="1:15" x14ac:dyDescent="0.35">
      <c r="A2168">
        <v>202002</v>
      </c>
      <c r="B2168" t="str">
        <f>LEFT(All_Data[[#This Row],[Invoice (Year+Month)]],4)</f>
        <v>2020</v>
      </c>
      <c r="C2168" t="str">
        <f>RIGHT(All_Data[[#This Row],[Invoice (Year+Month)]],2)</f>
        <v>02</v>
      </c>
      <c r="D2168" t="s">
        <v>9</v>
      </c>
      <c r="E2168">
        <v>6000468</v>
      </c>
      <c r="F2168" t="s">
        <v>17</v>
      </c>
      <c r="G2168" t="s">
        <v>26</v>
      </c>
      <c r="H2168" t="s">
        <v>43</v>
      </c>
      <c r="I2168">
        <v>4264616</v>
      </c>
      <c r="J2168">
        <v>5000</v>
      </c>
      <c r="K2168" s="1">
        <v>2400</v>
      </c>
      <c r="L2168" s="1">
        <v>1341</v>
      </c>
      <c r="M2168" s="1">
        <f>All_Data[[#This Row],[EUR Sales Amount]]-All_Data[[#This Row],[EUR Cost Amount]]</f>
        <v>1059</v>
      </c>
      <c r="N2168">
        <f>IF(All_Data[[#This Row],[Order Line Quantity]]&lt;0,1,0)</f>
        <v>0</v>
      </c>
      <c r="O2168" s="1" t="str">
        <f>All_Data[[#This Row],[Tier2 Description]]&amp;All_Data[[#This Row],[Order No]]</f>
        <v>SAFETY AUTO &amp; TOOLS4264616</v>
      </c>
    </row>
    <row r="2169" spans="1:15" x14ac:dyDescent="0.35">
      <c r="A2169">
        <v>202002</v>
      </c>
      <c r="B2169" t="str">
        <f>LEFT(All_Data[[#This Row],[Invoice (Year+Month)]],4)</f>
        <v>2020</v>
      </c>
      <c r="C2169" t="str">
        <f>RIGHT(All_Data[[#This Row],[Invoice (Year+Month)]],2)</f>
        <v>02</v>
      </c>
      <c r="D2169" t="s">
        <v>9</v>
      </c>
      <c r="E2169">
        <v>6000468</v>
      </c>
      <c r="F2169" t="s">
        <v>17</v>
      </c>
      <c r="G2169" t="s">
        <v>22</v>
      </c>
      <c r="H2169" t="s">
        <v>35</v>
      </c>
      <c r="I2169">
        <v>4264616</v>
      </c>
      <c r="J2169">
        <v>5004</v>
      </c>
      <c r="K2169" s="1">
        <v>670</v>
      </c>
      <c r="L2169" s="1">
        <v>85.76</v>
      </c>
      <c r="M2169" s="1">
        <f>All_Data[[#This Row],[EUR Sales Amount]]-All_Data[[#This Row],[EUR Cost Amount]]</f>
        <v>584.24</v>
      </c>
      <c r="N2169">
        <f>IF(All_Data[[#This Row],[Order Line Quantity]]&lt;0,1,0)</f>
        <v>0</v>
      </c>
      <c r="O2169" s="1" t="str">
        <f>All_Data[[#This Row],[Tier2 Description]]&amp;All_Data[[#This Row],[Order No]]</f>
        <v>DECORATION CHARGES4264616</v>
      </c>
    </row>
    <row r="2170" spans="1:15" x14ac:dyDescent="0.35">
      <c r="A2170">
        <v>202002</v>
      </c>
      <c r="B2170" t="str">
        <f>LEFT(All_Data[[#This Row],[Invoice (Year+Month)]],4)</f>
        <v>2020</v>
      </c>
      <c r="C2170" t="str">
        <f>RIGHT(All_Data[[#This Row],[Invoice (Year+Month)]],2)</f>
        <v>02</v>
      </c>
      <c r="D2170" t="s">
        <v>9</v>
      </c>
      <c r="E2170">
        <v>6000468</v>
      </c>
      <c r="F2170" t="s">
        <v>17</v>
      </c>
      <c r="G2170" t="s">
        <v>22</v>
      </c>
      <c r="H2170" t="s">
        <v>35</v>
      </c>
      <c r="I2170">
        <v>4268367</v>
      </c>
      <c r="J2170">
        <v>1604</v>
      </c>
      <c r="K2170" s="1">
        <v>620</v>
      </c>
      <c r="L2170" s="1">
        <v>51.76</v>
      </c>
      <c r="M2170" s="1">
        <f>All_Data[[#This Row],[EUR Sales Amount]]-All_Data[[#This Row],[EUR Cost Amount]]</f>
        <v>568.24</v>
      </c>
      <c r="N2170">
        <f>IF(All_Data[[#This Row],[Order Line Quantity]]&lt;0,1,0)</f>
        <v>0</v>
      </c>
      <c r="O2170" s="1" t="str">
        <f>All_Data[[#This Row],[Tier2 Description]]&amp;All_Data[[#This Row],[Order No]]</f>
        <v>DECORATION CHARGES4268367</v>
      </c>
    </row>
    <row r="2171" spans="1:15" x14ac:dyDescent="0.35">
      <c r="A2171">
        <v>202002</v>
      </c>
      <c r="B2171" t="str">
        <f>LEFT(All_Data[[#This Row],[Invoice (Year+Month)]],4)</f>
        <v>2020</v>
      </c>
      <c r="C2171" t="str">
        <f>RIGHT(All_Data[[#This Row],[Invoice (Year+Month)]],2)</f>
        <v>02</v>
      </c>
      <c r="D2171" t="s">
        <v>9</v>
      </c>
      <c r="E2171">
        <v>6000468</v>
      </c>
      <c r="F2171" t="s">
        <v>17</v>
      </c>
      <c r="G2171" t="s">
        <v>22</v>
      </c>
      <c r="H2171" t="s">
        <v>35</v>
      </c>
      <c r="I2171">
        <v>4268480</v>
      </c>
      <c r="J2171">
        <v>1002</v>
      </c>
      <c r="K2171" s="1">
        <v>200</v>
      </c>
      <c r="L2171" s="1">
        <v>27.88</v>
      </c>
      <c r="M2171" s="1">
        <f>All_Data[[#This Row],[EUR Sales Amount]]-All_Data[[#This Row],[EUR Cost Amount]]</f>
        <v>172.12</v>
      </c>
      <c r="N2171">
        <f>IF(All_Data[[#This Row],[Order Line Quantity]]&lt;0,1,0)</f>
        <v>0</v>
      </c>
      <c r="O2171" s="1" t="str">
        <f>All_Data[[#This Row],[Tier2 Description]]&amp;All_Data[[#This Row],[Order No]]</f>
        <v>DECORATION CHARGES4268480</v>
      </c>
    </row>
    <row r="2172" spans="1:15" x14ac:dyDescent="0.35">
      <c r="A2172">
        <v>202002</v>
      </c>
      <c r="B2172" t="str">
        <f>LEFT(All_Data[[#This Row],[Invoice (Year+Month)]],4)</f>
        <v>2020</v>
      </c>
      <c r="C2172" t="str">
        <f>RIGHT(All_Data[[#This Row],[Invoice (Year+Month)]],2)</f>
        <v>02</v>
      </c>
      <c r="D2172" t="s">
        <v>9</v>
      </c>
      <c r="E2172">
        <v>6000468</v>
      </c>
      <c r="F2172" t="s">
        <v>17</v>
      </c>
      <c r="G2172" t="s">
        <v>22</v>
      </c>
      <c r="H2172" t="s">
        <v>35</v>
      </c>
      <c r="I2172">
        <v>4273524</v>
      </c>
      <c r="J2172">
        <v>304</v>
      </c>
      <c r="K2172" s="1">
        <v>428</v>
      </c>
      <c r="L2172" s="1">
        <v>45.36</v>
      </c>
      <c r="M2172" s="1">
        <f>All_Data[[#This Row],[EUR Sales Amount]]-All_Data[[#This Row],[EUR Cost Amount]]</f>
        <v>382.64</v>
      </c>
      <c r="N2172">
        <f>IF(All_Data[[#This Row],[Order Line Quantity]]&lt;0,1,0)</f>
        <v>0</v>
      </c>
      <c r="O2172" s="1" t="str">
        <f>All_Data[[#This Row],[Tier2 Description]]&amp;All_Data[[#This Row],[Order No]]</f>
        <v>DECORATION CHARGES4273524</v>
      </c>
    </row>
    <row r="2173" spans="1:15" x14ac:dyDescent="0.35">
      <c r="A2173">
        <v>202002</v>
      </c>
      <c r="B2173" t="str">
        <f>LEFT(All_Data[[#This Row],[Invoice (Year+Month)]],4)</f>
        <v>2020</v>
      </c>
      <c r="C2173" t="str">
        <f>RIGHT(All_Data[[#This Row],[Invoice (Year+Month)]],2)</f>
        <v>02</v>
      </c>
      <c r="D2173" t="s">
        <v>9</v>
      </c>
      <c r="E2173">
        <v>6000468</v>
      </c>
      <c r="F2173" t="s">
        <v>17</v>
      </c>
      <c r="G2173" t="s">
        <v>22</v>
      </c>
      <c r="H2173" t="s">
        <v>45</v>
      </c>
      <c r="I2173">
        <v>4268425</v>
      </c>
      <c r="J2173">
        <v>27072</v>
      </c>
      <c r="K2173" s="1">
        <v>14618.88</v>
      </c>
      <c r="L2173" s="1">
        <v>11285.6</v>
      </c>
      <c r="M2173" s="1">
        <f>All_Data[[#This Row],[EUR Sales Amount]]-All_Data[[#This Row],[EUR Cost Amount]]</f>
        <v>3333.2799999999988</v>
      </c>
      <c r="N2173">
        <f>IF(All_Data[[#This Row],[Order Line Quantity]]&lt;0,1,0)</f>
        <v>0</v>
      </c>
      <c r="O2173" s="1" t="str">
        <f>All_Data[[#This Row],[Tier2 Description]]&amp;All_Data[[#This Row],[Order No]]</f>
        <v>NONWEARABLES OTHERS4268425</v>
      </c>
    </row>
    <row r="2174" spans="1:15" x14ac:dyDescent="0.35">
      <c r="A2174">
        <v>202002</v>
      </c>
      <c r="B2174" t="str">
        <f>LEFT(All_Data[[#This Row],[Invoice (Year+Month)]],4)</f>
        <v>2020</v>
      </c>
      <c r="C2174" t="str">
        <f>RIGHT(All_Data[[#This Row],[Invoice (Year+Month)]],2)</f>
        <v>02</v>
      </c>
      <c r="D2174" t="s">
        <v>9</v>
      </c>
      <c r="E2174">
        <v>6000468</v>
      </c>
      <c r="F2174" t="s">
        <v>17</v>
      </c>
      <c r="G2174" t="s">
        <v>29</v>
      </c>
      <c r="H2174" t="s">
        <v>31</v>
      </c>
      <c r="I2174">
        <v>4268367</v>
      </c>
      <c r="J2174">
        <v>1600</v>
      </c>
      <c r="K2174" s="1">
        <v>1744</v>
      </c>
      <c r="L2174" s="1">
        <v>1153.76</v>
      </c>
      <c r="M2174" s="1">
        <f>All_Data[[#This Row],[EUR Sales Amount]]-All_Data[[#This Row],[EUR Cost Amount]]</f>
        <v>590.24</v>
      </c>
      <c r="N2174">
        <f>IF(All_Data[[#This Row],[Order Line Quantity]]&lt;0,1,0)</f>
        <v>0</v>
      </c>
      <c r="O2174" s="1" t="str">
        <f>All_Data[[#This Row],[Tier2 Description]]&amp;All_Data[[#This Row],[Order No]]</f>
        <v>POWER4268367</v>
      </c>
    </row>
    <row r="2175" spans="1:15" x14ac:dyDescent="0.35">
      <c r="A2175">
        <v>202002</v>
      </c>
      <c r="B2175" t="str">
        <f>LEFT(All_Data[[#This Row],[Invoice (Year+Month)]],4)</f>
        <v>2020</v>
      </c>
      <c r="C2175" t="str">
        <f>RIGHT(All_Data[[#This Row],[Invoice (Year+Month)]],2)</f>
        <v>02</v>
      </c>
      <c r="D2175" t="s">
        <v>9</v>
      </c>
      <c r="E2175">
        <v>6000476</v>
      </c>
      <c r="F2175" t="s">
        <v>17</v>
      </c>
      <c r="G2175" t="s">
        <v>18</v>
      </c>
      <c r="H2175" t="s">
        <v>21</v>
      </c>
      <c r="I2175">
        <v>4271126</v>
      </c>
      <c r="J2175">
        <v>40</v>
      </c>
      <c r="K2175" s="1">
        <v>203.2</v>
      </c>
      <c r="L2175" s="1">
        <v>86.1</v>
      </c>
      <c r="M2175" s="1">
        <f>All_Data[[#This Row],[EUR Sales Amount]]-All_Data[[#This Row],[EUR Cost Amount]]</f>
        <v>117.1</v>
      </c>
      <c r="N2175">
        <f>IF(All_Data[[#This Row],[Order Line Quantity]]&lt;0,1,0)</f>
        <v>0</v>
      </c>
      <c r="O2175" s="1" t="str">
        <f>All_Data[[#This Row],[Tier2 Description]]&amp;All_Data[[#This Row],[Order No]]</f>
        <v>T-SHIRTS &amp; ACTIVE TOPS4271126</v>
      </c>
    </row>
    <row r="2176" spans="1:15" x14ac:dyDescent="0.35">
      <c r="A2176">
        <v>202002</v>
      </c>
      <c r="B2176" t="str">
        <f>LEFT(All_Data[[#This Row],[Invoice (Year+Month)]],4)</f>
        <v>2020</v>
      </c>
      <c r="C2176" t="str">
        <f>RIGHT(All_Data[[#This Row],[Invoice (Year+Month)]],2)</f>
        <v>02</v>
      </c>
      <c r="D2176" t="s">
        <v>9</v>
      </c>
      <c r="E2176">
        <v>6000476</v>
      </c>
      <c r="F2176" t="s">
        <v>17</v>
      </c>
      <c r="G2176" t="s">
        <v>18</v>
      </c>
      <c r="H2176" t="s">
        <v>21</v>
      </c>
      <c r="I2176">
        <v>4271906</v>
      </c>
      <c r="J2176">
        <v>10</v>
      </c>
      <c r="K2176" s="1">
        <v>50.8</v>
      </c>
      <c r="L2176" s="1">
        <v>21.8</v>
      </c>
      <c r="M2176" s="1">
        <f>All_Data[[#This Row],[EUR Sales Amount]]-All_Data[[#This Row],[EUR Cost Amount]]</f>
        <v>28.999999999999996</v>
      </c>
      <c r="N2176">
        <f>IF(All_Data[[#This Row],[Order Line Quantity]]&lt;0,1,0)</f>
        <v>0</v>
      </c>
      <c r="O2176" s="1" t="str">
        <f>All_Data[[#This Row],[Tier2 Description]]&amp;All_Data[[#This Row],[Order No]]</f>
        <v>T-SHIRTS &amp; ACTIVE TOPS4271906</v>
      </c>
    </row>
    <row r="2177" spans="1:15" x14ac:dyDescent="0.35">
      <c r="A2177">
        <v>202002</v>
      </c>
      <c r="B2177" t="str">
        <f>LEFT(All_Data[[#This Row],[Invoice (Year+Month)]],4)</f>
        <v>2020</v>
      </c>
      <c r="C2177" t="str">
        <f>RIGHT(All_Data[[#This Row],[Invoice (Year+Month)]],2)</f>
        <v>02</v>
      </c>
      <c r="D2177" t="s">
        <v>9</v>
      </c>
      <c r="E2177">
        <v>6000476</v>
      </c>
      <c r="F2177" t="s">
        <v>17</v>
      </c>
      <c r="G2177" t="s">
        <v>18</v>
      </c>
      <c r="H2177" t="s">
        <v>21</v>
      </c>
      <c r="I2177">
        <v>4273053</v>
      </c>
      <c r="J2177">
        <v>30</v>
      </c>
      <c r="K2177" s="1">
        <v>152.4</v>
      </c>
      <c r="L2177" s="1">
        <v>64.86</v>
      </c>
      <c r="M2177" s="1">
        <f>All_Data[[#This Row],[EUR Sales Amount]]-All_Data[[#This Row],[EUR Cost Amount]]</f>
        <v>87.54</v>
      </c>
      <c r="N2177">
        <f>IF(All_Data[[#This Row],[Order Line Quantity]]&lt;0,1,0)</f>
        <v>0</v>
      </c>
      <c r="O2177" s="1" t="str">
        <f>All_Data[[#This Row],[Tier2 Description]]&amp;All_Data[[#This Row],[Order No]]</f>
        <v>T-SHIRTS &amp; ACTIVE TOPS4273053</v>
      </c>
    </row>
    <row r="2178" spans="1:15" x14ac:dyDescent="0.35">
      <c r="A2178">
        <v>202002</v>
      </c>
      <c r="B2178" t="str">
        <f>LEFT(All_Data[[#This Row],[Invoice (Year+Month)]],4)</f>
        <v>2020</v>
      </c>
      <c r="C2178" t="str">
        <f>RIGHT(All_Data[[#This Row],[Invoice (Year+Month)]],2)</f>
        <v>02</v>
      </c>
      <c r="D2178" t="s">
        <v>9</v>
      </c>
      <c r="E2178">
        <v>6000477</v>
      </c>
      <c r="F2178" t="s">
        <v>10</v>
      </c>
      <c r="G2178" t="s">
        <v>32</v>
      </c>
      <c r="H2178" t="s">
        <v>33</v>
      </c>
      <c r="I2178">
        <v>4272468</v>
      </c>
      <c r="J2178">
        <v>200</v>
      </c>
      <c r="K2178" s="1">
        <v>394</v>
      </c>
      <c r="L2178" s="1">
        <v>137.72</v>
      </c>
      <c r="M2178" s="1">
        <f>All_Data[[#This Row],[EUR Sales Amount]]-All_Data[[#This Row],[EUR Cost Amount]]</f>
        <v>256.27999999999997</v>
      </c>
      <c r="N2178">
        <f>IF(All_Data[[#This Row],[Order Line Quantity]]&lt;0,1,0)</f>
        <v>0</v>
      </c>
      <c r="O2178" s="1" t="str">
        <f>All_Data[[#This Row],[Tier2 Description]]&amp;All_Data[[#This Row],[Order No]]</f>
        <v>SPORT BOTTLES4272468</v>
      </c>
    </row>
    <row r="2179" spans="1:15" x14ac:dyDescent="0.35">
      <c r="A2179">
        <v>202002</v>
      </c>
      <c r="B2179" t="str">
        <f>LEFT(All_Data[[#This Row],[Invoice (Year+Month)]],4)</f>
        <v>2020</v>
      </c>
      <c r="C2179" t="str">
        <f>RIGHT(All_Data[[#This Row],[Invoice (Year+Month)]],2)</f>
        <v>02</v>
      </c>
      <c r="D2179" t="s">
        <v>9</v>
      </c>
      <c r="E2179">
        <v>6000477</v>
      </c>
      <c r="F2179" t="s">
        <v>10</v>
      </c>
      <c r="G2179" t="s">
        <v>13</v>
      </c>
      <c r="H2179" t="s">
        <v>34</v>
      </c>
      <c r="I2179">
        <v>4272468</v>
      </c>
      <c r="J2179">
        <v>200</v>
      </c>
      <c r="K2179" s="1">
        <v>176</v>
      </c>
      <c r="L2179" s="1">
        <v>60.92</v>
      </c>
      <c r="M2179" s="1">
        <f>All_Data[[#This Row],[EUR Sales Amount]]-All_Data[[#This Row],[EUR Cost Amount]]</f>
        <v>115.08</v>
      </c>
      <c r="N2179">
        <f>IF(All_Data[[#This Row],[Order Line Quantity]]&lt;0,1,0)</f>
        <v>0</v>
      </c>
      <c r="O2179" s="1" t="str">
        <f>All_Data[[#This Row],[Tier2 Description]]&amp;All_Data[[#This Row],[Order No]]</f>
        <v>STATIONERY4272468</v>
      </c>
    </row>
    <row r="2180" spans="1:15" x14ac:dyDescent="0.35">
      <c r="A2180">
        <v>202002</v>
      </c>
      <c r="B2180" t="str">
        <f>LEFT(All_Data[[#This Row],[Invoice (Year+Month)]],4)</f>
        <v>2020</v>
      </c>
      <c r="C2180" t="str">
        <f>RIGHT(All_Data[[#This Row],[Invoice (Year+Month)]],2)</f>
        <v>02</v>
      </c>
      <c r="D2180" t="s">
        <v>9</v>
      </c>
      <c r="E2180">
        <v>6000477</v>
      </c>
      <c r="F2180" t="s">
        <v>10</v>
      </c>
      <c r="G2180" t="s">
        <v>13</v>
      </c>
      <c r="H2180" t="s">
        <v>16</v>
      </c>
      <c r="I2180">
        <v>4272468</v>
      </c>
      <c r="J2180">
        <v>200</v>
      </c>
      <c r="K2180" s="1">
        <v>22</v>
      </c>
      <c r="L2180" s="1">
        <v>8.08</v>
      </c>
      <c r="M2180" s="1">
        <f>All_Data[[#This Row],[EUR Sales Amount]]-All_Data[[#This Row],[EUR Cost Amount]]</f>
        <v>13.92</v>
      </c>
      <c r="N2180">
        <f>IF(All_Data[[#This Row],[Order Line Quantity]]&lt;0,1,0)</f>
        <v>0</v>
      </c>
      <c r="O2180" s="1" t="str">
        <f>All_Data[[#This Row],[Tier2 Description]]&amp;All_Data[[#This Row],[Order No]]</f>
        <v>WRITING4272468</v>
      </c>
    </row>
    <row r="2181" spans="1:15" x14ac:dyDescent="0.35">
      <c r="A2181">
        <v>202002</v>
      </c>
      <c r="B2181" t="str">
        <f>LEFT(All_Data[[#This Row],[Invoice (Year+Month)]],4)</f>
        <v>2020</v>
      </c>
      <c r="C2181" t="str">
        <f>RIGHT(All_Data[[#This Row],[Invoice (Year+Month)]],2)</f>
        <v>02</v>
      </c>
      <c r="D2181" t="s">
        <v>9</v>
      </c>
      <c r="E2181">
        <v>6000477</v>
      </c>
      <c r="F2181" t="s">
        <v>10</v>
      </c>
      <c r="G2181" t="s">
        <v>26</v>
      </c>
      <c r="H2181" t="s">
        <v>43</v>
      </c>
      <c r="I2181">
        <v>4272475</v>
      </c>
      <c r="J2181">
        <v>200</v>
      </c>
      <c r="K2181" s="1">
        <v>124</v>
      </c>
      <c r="L2181" s="1">
        <v>105.36</v>
      </c>
      <c r="M2181" s="1">
        <f>All_Data[[#This Row],[EUR Sales Amount]]-All_Data[[#This Row],[EUR Cost Amount]]</f>
        <v>18.64</v>
      </c>
      <c r="N2181">
        <f>IF(All_Data[[#This Row],[Order Line Quantity]]&lt;0,1,0)</f>
        <v>0</v>
      </c>
      <c r="O2181" s="1" t="str">
        <f>All_Data[[#This Row],[Tier2 Description]]&amp;All_Data[[#This Row],[Order No]]</f>
        <v>SAFETY AUTO &amp; TOOLS4272475</v>
      </c>
    </row>
    <row r="2182" spans="1:15" x14ac:dyDescent="0.35">
      <c r="A2182">
        <v>202002</v>
      </c>
      <c r="B2182" t="str">
        <f>LEFT(All_Data[[#This Row],[Invoice (Year+Month)]],4)</f>
        <v>2020</v>
      </c>
      <c r="C2182" t="str">
        <f>RIGHT(All_Data[[#This Row],[Invoice (Year+Month)]],2)</f>
        <v>02</v>
      </c>
      <c r="D2182" t="s">
        <v>9</v>
      </c>
      <c r="E2182">
        <v>6000477</v>
      </c>
      <c r="F2182" t="s">
        <v>10</v>
      </c>
      <c r="G2182" t="s">
        <v>22</v>
      </c>
      <c r="H2182" t="s">
        <v>35</v>
      </c>
      <c r="I2182">
        <v>4272468</v>
      </c>
      <c r="J2182">
        <v>614</v>
      </c>
      <c r="K2182" s="1">
        <v>543</v>
      </c>
      <c r="L2182" s="1">
        <v>131.58000000000001</v>
      </c>
      <c r="M2182" s="1">
        <f>All_Data[[#This Row],[EUR Sales Amount]]-All_Data[[#This Row],[EUR Cost Amount]]</f>
        <v>411.41999999999996</v>
      </c>
      <c r="N2182">
        <f>IF(All_Data[[#This Row],[Order Line Quantity]]&lt;0,1,0)</f>
        <v>0</v>
      </c>
      <c r="O2182" s="1" t="str">
        <f>All_Data[[#This Row],[Tier2 Description]]&amp;All_Data[[#This Row],[Order No]]</f>
        <v>DECORATION CHARGES4272468</v>
      </c>
    </row>
    <row r="2183" spans="1:15" x14ac:dyDescent="0.35">
      <c r="A2183">
        <v>202002</v>
      </c>
      <c r="B2183" t="str">
        <f>LEFT(All_Data[[#This Row],[Invoice (Year+Month)]],4)</f>
        <v>2020</v>
      </c>
      <c r="C2183" t="str">
        <f>RIGHT(All_Data[[#This Row],[Invoice (Year+Month)]],2)</f>
        <v>02</v>
      </c>
      <c r="D2183" t="s">
        <v>9</v>
      </c>
      <c r="E2183">
        <v>6000477</v>
      </c>
      <c r="F2183" t="s">
        <v>10</v>
      </c>
      <c r="G2183" t="s">
        <v>22</v>
      </c>
      <c r="H2183" t="s">
        <v>35</v>
      </c>
      <c r="I2183">
        <v>4272475</v>
      </c>
      <c r="J2183">
        <v>202</v>
      </c>
      <c r="K2183" s="1">
        <v>118</v>
      </c>
      <c r="L2183" s="1">
        <v>19.88</v>
      </c>
      <c r="M2183" s="1">
        <f>All_Data[[#This Row],[EUR Sales Amount]]-All_Data[[#This Row],[EUR Cost Amount]]</f>
        <v>98.12</v>
      </c>
      <c r="N2183">
        <f>IF(All_Data[[#This Row],[Order Line Quantity]]&lt;0,1,0)</f>
        <v>0</v>
      </c>
      <c r="O2183" s="1" t="str">
        <f>All_Data[[#This Row],[Tier2 Description]]&amp;All_Data[[#This Row],[Order No]]</f>
        <v>DECORATION CHARGES4272475</v>
      </c>
    </row>
    <row r="2184" spans="1:15" x14ac:dyDescent="0.35">
      <c r="A2184">
        <v>202002</v>
      </c>
      <c r="B2184" t="str">
        <f>LEFT(All_Data[[#This Row],[Invoice (Year+Month)]],4)</f>
        <v>2020</v>
      </c>
      <c r="C2184" t="str">
        <f>RIGHT(All_Data[[#This Row],[Invoice (Year+Month)]],2)</f>
        <v>02</v>
      </c>
      <c r="D2184" t="s">
        <v>9</v>
      </c>
      <c r="E2184">
        <v>6000570</v>
      </c>
      <c r="F2184" t="s">
        <v>10</v>
      </c>
      <c r="G2184" t="s">
        <v>26</v>
      </c>
      <c r="H2184" t="s">
        <v>50</v>
      </c>
      <c r="I2184">
        <v>4264111</v>
      </c>
      <c r="J2184">
        <v>700</v>
      </c>
      <c r="K2184" s="1">
        <v>378</v>
      </c>
      <c r="L2184" s="1">
        <v>137.30000000000001</v>
      </c>
      <c r="M2184" s="1">
        <f>All_Data[[#This Row],[EUR Sales Amount]]-All_Data[[#This Row],[EUR Cost Amount]]</f>
        <v>240.7</v>
      </c>
      <c r="N2184">
        <f>IF(All_Data[[#This Row],[Order Line Quantity]]&lt;0,1,0)</f>
        <v>0</v>
      </c>
      <c r="O2184" s="1" t="str">
        <f>All_Data[[#This Row],[Tier2 Description]]&amp;All_Data[[#This Row],[Order No]]</f>
        <v>OUTDOOR &amp; LEISURE4264111</v>
      </c>
    </row>
    <row r="2185" spans="1:15" x14ac:dyDescent="0.35">
      <c r="A2185">
        <v>202002</v>
      </c>
      <c r="B2185" t="str">
        <f>LEFT(All_Data[[#This Row],[Invoice (Year+Month)]],4)</f>
        <v>2020</v>
      </c>
      <c r="C2185" t="str">
        <f>RIGHT(All_Data[[#This Row],[Invoice (Year+Month)]],2)</f>
        <v>02</v>
      </c>
      <c r="D2185" t="s">
        <v>9</v>
      </c>
      <c r="E2185">
        <v>6000590</v>
      </c>
      <c r="F2185" t="s">
        <v>10</v>
      </c>
      <c r="G2185" t="s">
        <v>24</v>
      </c>
      <c r="H2185" t="s">
        <v>54</v>
      </c>
      <c r="I2185">
        <v>4266557</v>
      </c>
      <c r="J2185">
        <v>12</v>
      </c>
      <c r="K2185" s="1">
        <v>219</v>
      </c>
      <c r="L2185" s="1">
        <v>100.54</v>
      </c>
      <c r="M2185" s="1">
        <f>All_Data[[#This Row],[EUR Sales Amount]]-All_Data[[#This Row],[EUR Cost Amount]]</f>
        <v>118.46</v>
      </c>
      <c r="N2185">
        <f>IF(All_Data[[#This Row],[Order Line Quantity]]&lt;0,1,0)</f>
        <v>0</v>
      </c>
      <c r="O2185" s="1" t="str">
        <f>All_Data[[#This Row],[Tier2 Description]]&amp;All_Data[[#This Row],[Order No]]</f>
        <v>VESTS-BODYWARMERS4266557</v>
      </c>
    </row>
    <row r="2186" spans="1:15" x14ac:dyDescent="0.35">
      <c r="A2186">
        <v>202002</v>
      </c>
      <c r="B2186" t="str">
        <f>LEFT(All_Data[[#This Row],[Invoice (Year+Month)]],4)</f>
        <v>2020</v>
      </c>
      <c r="C2186" t="str">
        <f>RIGHT(All_Data[[#This Row],[Invoice (Year+Month)]],2)</f>
        <v>02</v>
      </c>
      <c r="D2186" t="s">
        <v>9</v>
      </c>
      <c r="E2186">
        <v>6000590</v>
      </c>
      <c r="F2186" t="s">
        <v>10</v>
      </c>
      <c r="G2186" t="s">
        <v>24</v>
      </c>
      <c r="H2186" t="s">
        <v>54</v>
      </c>
      <c r="I2186">
        <v>4275173</v>
      </c>
      <c r="J2186">
        <v>14</v>
      </c>
      <c r="K2186" s="1">
        <v>255.5</v>
      </c>
      <c r="L2186" s="1">
        <v>118.82</v>
      </c>
      <c r="M2186" s="1">
        <f>All_Data[[#This Row],[EUR Sales Amount]]-All_Data[[#This Row],[EUR Cost Amount]]</f>
        <v>136.68</v>
      </c>
      <c r="N2186">
        <f>IF(All_Data[[#This Row],[Order Line Quantity]]&lt;0,1,0)</f>
        <v>0</v>
      </c>
      <c r="O2186" s="1" t="str">
        <f>All_Data[[#This Row],[Tier2 Description]]&amp;All_Data[[#This Row],[Order No]]</f>
        <v>VESTS-BODYWARMERS4275173</v>
      </c>
    </row>
    <row r="2187" spans="1:15" x14ac:dyDescent="0.35">
      <c r="A2187">
        <v>202002</v>
      </c>
      <c r="B2187" t="str">
        <f>LEFT(All_Data[[#This Row],[Invoice (Year+Month)]],4)</f>
        <v>2020</v>
      </c>
      <c r="C2187" t="str">
        <f>RIGHT(All_Data[[#This Row],[Invoice (Year+Month)]],2)</f>
        <v>02</v>
      </c>
      <c r="D2187" t="s">
        <v>9</v>
      </c>
      <c r="E2187">
        <v>6001015</v>
      </c>
      <c r="F2187" t="s">
        <v>17</v>
      </c>
      <c r="G2187" t="s">
        <v>11</v>
      </c>
      <c r="H2187" t="s">
        <v>40</v>
      </c>
      <c r="I2187">
        <v>4263161</v>
      </c>
      <c r="J2187">
        <v>6000</v>
      </c>
      <c r="K2187" s="1">
        <v>5100</v>
      </c>
      <c r="L2187" s="1">
        <v>2152.7199999999998</v>
      </c>
      <c r="M2187" s="1">
        <f>All_Data[[#This Row],[EUR Sales Amount]]-All_Data[[#This Row],[EUR Cost Amount]]</f>
        <v>2947.28</v>
      </c>
      <c r="N2187">
        <f>IF(All_Data[[#This Row],[Order Line Quantity]]&lt;0,1,0)</f>
        <v>0</v>
      </c>
      <c r="O2187" s="1" t="str">
        <f>All_Data[[#This Row],[Tier2 Description]]&amp;All_Data[[#This Row],[Order No]]</f>
        <v>TOTES4263161</v>
      </c>
    </row>
    <row r="2188" spans="1:15" x14ac:dyDescent="0.35">
      <c r="A2188">
        <v>202002</v>
      </c>
      <c r="B2188" t="str">
        <f>LEFT(All_Data[[#This Row],[Invoice (Year+Month)]],4)</f>
        <v>2020</v>
      </c>
      <c r="C2188" t="str">
        <f>RIGHT(All_Data[[#This Row],[Invoice (Year+Month)]],2)</f>
        <v>02</v>
      </c>
      <c r="D2188" t="s">
        <v>9</v>
      </c>
      <c r="E2188">
        <v>6001015</v>
      </c>
      <c r="F2188" t="s">
        <v>17</v>
      </c>
      <c r="G2188" t="s">
        <v>11</v>
      </c>
      <c r="H2188" t="s">
        <v>40</v>
      </c>
      <c r="I2188">
        <v>4273918</v>
      </c>
      <c r="J2188">
        <v>4</v>
      </c>
      <c r="K2188" s="1">
        <v>1.32</v>
      </c>
      <c r="L2188" s="1">
        <v>0.48</v>
      </c>
      <c r="M2188" s="1">
        <f>All_Data[[#This Row],[EUR Sales Amount]]-All_Data[[#This Row],[EUR Cost Amount]]</f>
        <v>0.84000000000000008</v>
      </c>
      <c r="N2188">
        <f>IF(All_Data[[#This Row],[Order Line Quantity]]&lt;0,1,0)</f>
        <v>0</v>
      </c>
      <c r="O2188" s="1" t="str">
        <f>All_Data[[#This Row],[Tier2 Description]]&amp;All_Data[[#This Row],[Order No]]</f>
        <v>TOTES4273918</v>
      </c>
    </row>
    <row r="2189" spans="1:15" x14ac:dyDescent="0.35">
      <c r="A2189">
        <v>202002</v>
      </c>
      <c r="B2189" t="str">
        <f>LEFT(All_Data[[#This Row],[Invoice (Year+Month)]],4)</f>
        <v>2020</v>
      </c>
      <c r="C2189" t="str">
        <f>RIGHT(All_Data[[#This Row],[Invoice (Year+Month)]],2)</f>
        <v>02</v>
      </c>
      <c r="D2189" t="s">
        <v>9</v>
      </c>
      <c r="E2189">
        <v>6001015</v>
      </c>
      <c r="F2189" t="s">
        <v>17</v>
      </c>
      <c r="G2189" t="s">
        <v>22</v>
      </c>
      <c r="H2189" t="s">
        <v>35</v>
      </c>
      <c r="I2189">
        <v>4263161</v>
      </c>
      <c r="J2189">
        <v>6002</v>
      </c>
      <c r="K2189" s="1">
        <v>1330</v>
      </c>
      <c r="L2189" s="1">
        <v>313.58</v>
      </c>
      <c r="M2189" s="1">
        <f>All_Data[[#This Row],[EUR Sales Amount]]-All_Data[[#This Row],[EUR Cost Amount]]</f>
        <v>1016.4200000000001</v>
      </c>
      <c r="N2189">
        <f>IF(All_Data[[#This Row],[Order Line Quantity]]&lt;0,1,0)</f>
        <v>0</v>
      </c>
      <c r="O2189" s="1" t="str">
        <f>All_Data[[#This Row],[Tier2 Description]]&amp;All_Data[[#This Row],[Order No]]</f>
        <v>DECORATION CHARGES4263161</v>
      </c>
    </row>
    <row r="2190" spans="1:15" x14ac:dyDescent="0.35">
      <c r="A2190">
        <v>202002</v>
      </c>
      <c r="B2190" t="str">
        <f>LEFT(All_Data[[#This Row],[Invoice (Year+Month)]],4)</f>
        <v>2020</v>
      </c>
      <c r="C2190" t="str">
        <f>RIGHT(All_Data[[#This Row],[Invoice (Year+Month)]],2)</f>
        <v>02</v>
      </c>
      <c r="D2190" t="s">
        <v>9</v>
      </c>
      <c r="E2190">
        <v>6001073</v>
      </c>
      <c r="F2190" t="s">
        <v>17</v>
      </c>
      <c r="G2190" t="s">
        <v>11</v>
      </c>
      <c r="H2190" t="s">
        <v>40</v>
      </c>
      <c r="I2190">
        <v>4266018</v>
      </c>
      <c r="J2190">
        <v>36</v>
      </c>
      <c r="K2190" s="1">
        <v>10.44</v>
      </c>
      <c r="L2190" s="1">
        <v>4.34</v>
      </c>
      <c r="M2190" s="1">
        <f>All_Data[[#This Row],[EUR Sales Amount]]-All_Data[[#This Row],[EUR Cost Amount]]</f>
        <v>6.1</v>
      </c>
      <c r="N2190">
        <f>IF(All_Data[[#This Row],[Order Line Quantity]]&lt;0,1,0)</f>
        <v>0</v>
      </c>
      <c r="O2190" s="1" t="str">
        <f>All_Data[[#This Row],[Tier2 Description]]&amp;All_Data[[#This Row],[Order No]]</f>
        <v>TOTES4266018</v>
      </c>
    </row>
    <row r="2191" spans="1:15" x14ac:dyDescent="0.35">
      <c r="A2191">
        <v>202002</v>
      </c>
      <c r="B2191" t="str">
        <f>LEFT(All_Data[[#This Row],[Invoice (Year+Month)]],4)</f>
        <v>2020</v>
      </c>
      <c r="C2191" t="str">
        <f>RIGHT(All_Data[[#This Row],[Invoice (Year+Month)]],2)</f>
        <v>02</v>
      </c>
      <c r="D2191" t="s">
        <v>9</v>
      </c>
      <c r="E2191">
        <v>6001073</v>
      </c>
      <c r="F2191" t="s">
        <v>17</v>
      </c>
      <c r="G2191" t="s">
        <v>32</v>
      </c>
      <c r="H2191" t="s">
        <v>33</v>
      </c>
      <c r="I2191">
        <v>4262928</v>
      </c>
      <c r="J2191">
        <v>600</v>
      </c>
      <c r="K2191" s="1">
        <v>834</v>
      </c>
      <c r="L2191" s="1">
        <v>424.66</v>
      </c>
      <c r="M2191" s="1">
        <f>All_Data[[#This Row],[EUR Sales Amount]]-All_Data[[#This Row],[EUR Cost Amount]]</f>
        <v>409.34</v>
      </c>
      <c r="N2191">
        <f>IF(All_Data[[#This Row],[Order Line Quantity]]&lt;0,1,0)</f>
        <v>0</v>
      </c>
      <c r="O2191" s="1" t="str">
        <f>All_Data[[#This Row],[Tier2 Description]]&amp;All_Data[[#This Row],[Order No]]</f>
        <v>SPORT BOTTLES4262928</v>
      </c>
    </row>
    <row r="2192" spans="1:15" x14ac:dyDescent="0.35">
      <c r="A2192">
        <v>202002</v>
      </c>
      <c r="B2192" t="str">
        <f>LEFT(All_Data[[#This Row],[Invoice (Year+Month)]],4)</f>
        <v>2020</v>
      </c>
      <c r="C2192" t="str">
        <f>RIGHT(All_Data[[#This Row],[Invoice (Year+Month)]],2)</f>
        <v>02</v>
      </c>
      <c r="D2192" t="s">
        <v>9</v>
      </c>
      <c r="E2192">
        <v>6001073</v>
      </c>
      <c r="F2192" t="s">
        <v>17</v>
      </c>
      <c r="G2192" t="s">
        <v>32</v>
      </c>
      <c r="H2192" t="s">
        <v>33</v>
      </c>
      <c r="I2192">
        <v>4269958</v>
      </c>
      <c r="J2192">
        <v>100</v>
      </c>
      <c r="K2192" s="1">
        <v>169</v>
      </c>
      <c r="L2192" s="1">
        <v>68.459999999999994</v>
      </c>
      <c r="M2192" s="1">
        <f>All_Data[[#This Row],[EUR Sales Amount]]-All_Data[[#This Row],[EUR Cost Amount]]</f>
        <v>100.54</v>
      </c>
      <c r="N2192">
        <f>IF(All_Data[[#This Row],[Order Line Quantity]]&lt;0,1,0)</f>
        <v>0</v>
      </c>
      <c r="O2192" s="1" t="str">
        <f>All_Data[[#This Row],[Tier2 Description]]&amp;All_Data[[#This Row],[Order No]]</f>
        <v>SPORT BOTTLES4269958</v>
      </c>
    </row>
    <row r="2193" spans="1:15" x14ac:dyDescent="0.35">
      <c r="A2193">
        <v>202002</v>
      </c>
      <c r="B2193" t="str">
        <f>LEFT(All_Data[[#This Row],[Invoice (Year+Month)]],4)</f>
        <v>2020</v>
      </c>
      <c r="C2193" t="str">
        <f>RIGHT(All_Data[[#This Row],[Invoice (Year+Month)]],2)</f>
        <v>02</v>
      </c>
      <c r="D2193" t="s">
        <v>9</v>
      </c>
      <c r="E2193">
        <v>6001073</v>
      </c>
      <c r="F2193" t="s">
        <v>17</v>
      </c>
      <c r="G2193" t="s">
        <v>13</v>
      </c>
      <c r="H2193" t="s">
        <v>37</v>
      </c>
      <c r="I2193">
        <v>4272425</v>
      </c>
      <c r="J2193">
        <v>100</v>
      </c>
      <c r="K2193" s="1">
        <v>18</v>
      </c>
      <c r="L2193" s="1">
        <v>7.62</v>
      </c>
      <c r="M2193" s="1">
        <f>All_Data[[#This Row],[EUR Sales Amount]]-All_Data[[#This Row],[EUR Cost Amount]]</f>
        <v>10.379999999999999</v>
      </c>
      <c r="N2193">
        <f>IF(All_Data[[#This Row],[Order Line Quantity]]&lt;0,1,0)</f>
        <v>0</v>
      </c>
      <c r="O2193" s="1" t="str">
        <f>All_Data[[#This Row],[Tier2 Description]]&amp;All_Data[[#This Row],[Order No]]</f>
        <v>GENERAL4272425</v>
      </c>
    </row>
    <row r="2194" spans="1:15" x14ac:dyDescent="0.35">
      <c r="A2194">
        <v>202002</v>
      </c>
      <c r="B2194" t="str">
        <f>LEFT(All_Data[[#This Row],[Invoice (Year+Month)]],4)</f>
        <v>2020</v>
      </c>
      <c r="C2194" t="str">
        <f>RIGHT(All_Data[[#This Row],[Invoice (Year+Month)]],2)</f>
        <v>02</v>
      </c>
      <c r="D2194" t="s">
        <v>9</v>
      </c>
      <c r="E2194">
        <v>6001073</v>
      </c>
      <c r="F2194" t="s">
        <v>17</v>
      </c>
      <c r="G2194" t="s">
        <v>13</v>
      </c>
      <c r="H2194" t="s">
        <v>41</v>
      </c>
      <c r="I2194">
        <v>4266057</v>
      </c>
      <c r="J2194">
        <v>200</v>
      </c>
      <c r="K2194" s="1">
        <v>26</v>
      </c>
      <c r="L2194" s="1">
        <v>13.24</v>
      </c>
      <c r="M2194" s="1">
        <f>All_Data[[#This Row],[EUR Sales Amount]]-All_Data[[#This Row],[EUR Cost Amount]]</f>
        <v>12.76</v>
      </c>
      <c r="N2194">
        <f>IF(All_Data[[#This Row],[Order Line Quantity]]&lt;0,1,0)</f>
        <v>0</v>
      </c>
      <c r="O2194" s="1" t="str">
        <f>All_Data[[#This Row],[Tier2 Description]]&amp;All_Data[[#This Row],[Order No]]</f>
        <v>KEYCHAINS4266057</v>
      </c>
    </row>
    <row r="2195" spans="1:15" x14ac:dyDescent="0.35">
      <c r="A2195">
        <v>202002</v>
      </c>
      <c r="B2195" t="str">
        <f>LEFT(All_Data[[#This Row],[Invoice (Year+Month)]],4)</f>
        <v>2020</v>
      </c>
      <c r="C2195" t="str">
        <f>RIGHT(All_Data[[#This Row],[Invoice (Year+Month)]],2)</f>
        <v>02</v>
      </c>
      <c r="D2195" t="s">
        <v>9</v>
      </c>
      <c r="E2195">
        <v>6001073</v>
      </c>
      <c r="F2195" t="s">
        <v>17</v>
      </c>
      <c r="G2195" t="s">
        <v>13</v>
      </c>
      <c r="H2195" t="s">
        <v>15</v>
      </c>
      <c r="I2195">
        <v>4266018</v>
      </c>
      <c r="J2195">
        <v>230</v>
      </c>
      <c r="K2195" s="1">
        <v>459.9</v>
      </c>
      <c r="L2195" s="1">
        <v>238.18</v>
      </c>
      <c r="M2195" s="1">
        <f>All_Data[[#This Row],[EUR Sales Amount]]-All_Data[[#This Row],[EUR Cost Amount]]</f>
        <v>221.71999999999997</v>
      </c>
      <c r="N2195">
        <f>IF(All_Data[[#This Row],[Order Line Quantity]]&lt;0,1,0)</f>
        <v>0</v>
      </c>
      <c r="O2195" s="1" t="str">
        <f>All_Data[[#This Row],[Tier2 Description]]&amp;All_Data[[#This Row],[Order No]]</f>
        <v>UMBRELLAS4266018</v>
      </c>
    </row>
    <row r="2196" spans="1:15" x14ac:dyDescent="0.35">
      <c r="A2196">
        <v>202002</v>
      </c>
      <c r="B2196" t="str">
        <f>LEFT(All_Data[[#This Row],[Invoice (Year+Month)]],4)</f>
        <v>2020</v>
      </c>
      <c r="C2196" t="str">
        <f>RIGHT(All_Data[[#This Row],[Invoice (Year+Month)]],2)</f>
        <v>02</v>
      </c>
      <c r="D2196" t="s">
        <v>9</v>
      </c>
      <c r="E2196">
        <v>6001073</v>
      </c>
      <c r="F2196" t="s">
        <v>17</v>
      </c>
      <c r="G2196" t="s">
        <v>13</v>
      </c>
      <c r="H2196" t="s">
        <v>15</v>
      </c>
      <c r="I2196">
        <v>4272425</v>
      </c>
      <c r="J2196">
        <v>20</v>
      </c>
      <c r="K2196" s="1">
        <v>179.2</v>
      </c>
      <c r="L2196" s="1">
        <v>50.6</v>
      </c>
      <c r="M2196" s="1">
        <f>All_Data[[#This Row],[EUR Sales Amount]]-All_Data[[#This Row],[EUR Cost Amount]]</f>
        <v>128.6</v>
      </c>
      <c r="N2196">
        <f>IF(All_Data[[#This Row],[Order Line Quantity]]&lt;0,1,0)</f>
        <v>0</v>
      </c>
      <c r="O2196" s="1" t="str">
        <f>All_Data[[#This Row],[Tier2 Description]]&amp;All_Data[[#This Row],[Order No]]</f>
        <v>UMBRELLAS4272425</v>
      </c>
    </row>
    <row r="2197" spans="1:15" x14ac:dyDescent="0.35">
      <c r="A2197">
        <v>202002</v>
      </c>
      <c r="B2197" t="str">
        <f>LEFT(All_Data[[#This Row],[Invoice (Year+Month)]],4)</f>
        <v>2020</v>
      </c>
      <c r="C2197" t="str">
        <f>RIGHT(All_Data[[#This Row],[Invoice (Year+Month)]],2)</f>
        <v>02</v>
      </c>
      <c r="D2197" t="s">
        <v>9</v>
      </c>
      <c r="E2197">
        <v>6001073</v>
      </c>
      <c r="F2197" t="s">
        <v>17</v>
      </c>
      <c r="G2197" t="s">
        <v>26</v>
      </c>
      <c r="H2197" t="s">
        <v>50</v>
      </c>
      <c r="I2197">
        <v>4266057</v>
      </c>
      <c r="J2197">
        <v>800</v>
      </c>
      <c r="K2197" s="1">
        <v>352</v>
      </c>
      <c r="L2197" s="1">
        <v>157.18</v>
      </c>
      <c r="M2197" s="1">
        <f>All_Data[[#This Row],[EUR Sales Amount]]-All_Data[[#This Row],[EUR Cost Amount]]</f>
        <v>194.82</v>
      </c>
      <c r="N2197">
        <f>IF(All_Data[[#This Row],[Order Line Quantity]]&lt;0,1,0)</f>
        <v>0</v>
      </c>
      <c r="O2197" s="1" t="str">
        <f>All_Data[[#This Row],[Tier2 Description]]&amp;All_Data[[#This Row],[Order No]]</f>
        <v>OUTDOOR &amp; LEISURE4266057</v>
      </c>
    </row>
    <row r="2198" spans="1:15" x14ac:dyDescent="0.35">
      <c r="A2198">
        <v>202002</v>
      </c>
      <c r="B2198" t="str">
        <f>LEFT(All_Data[[#This Row],[Invoice (Year+Month)]],4)</f>
        <v>2020</v>
      </c>
      <c r="C2198" t="str">
        <f>RIGHT(All_Data[[#This Row],[Invoice (Year+Month)]],2)</f>
        <v>02</v>
      </c>
      <c r="D2198" t="s">
        <v>9</v>
      </c>
      <c r="E2198">
        <v>6001073</v>
      </c>
      <c r="F2198" t="s">
        <v>17</v>
      </c>
      <c r="G2198" t="s">
        <v>18</v>
      </c>
      <c r="H2198" t="s">
        <v>19</v>
      </c>
      <c r="I2198">
        <v>4272425</v>
      </c>
      <c r="J2198">
        <v>12</v>
      </c>
      <c r="K2198" s="1">
        <v>265.08</v>
      </c>
      <c r="L2198" s="1">
        <v>89.44</v>
      </c>
      <c r="M2198" s="1">
        <f>All_Data[[#This Row],[EUR Sales Amount]]-All_Data[[#This Row],[EUR Cost Amount]]</f>
        <v>175.64</v>
      </c>
      <c r="N2198">
        <f>IF(All_Data[[#This Row],[Order Line Quantity]]&lt;0,1,0)</f>
        <v>0</v>
      </c>
      <c r="O2198" s="1" t="str">
        <f>All_Data[[#This Row],[Tier2 Description]]&amp;All_Data[[#This Row],[Order No]]</f>
        <v>FLEECE &amp; KNITS4272425</v>
      </c>
    </row>
    <row r="2199" spans="1:15" x14ac:dyDescent="0.35">
      <c r="A2199">
        <v>202002</v>
      </c>
      <c r="B2199" t="str">
        <f>LEFT(All_Data[[#This Row],[Invoice (Year+Month)]],4)</f>
        <v>2020</v>
      </c>
      <c r="C2199" t="str">
        <f>RIGHT(All_Data[[#This Row],[Invoice (Year+Month)]],2)</f>
        <v>02</v>
      </c>
      <c r="D2199" t="s">
        <v>9</v>
      </c>
      <c r="E2199">
        <v>6001073</v>
      </c>
      <c r="F2199" t="s">
        <v>17</v>
      </c>
      <c r="G2199" t="s">
        <v>18</v>
      </c>
      <c r="H2199" t="s">
        <v>20</v>
      </c>
      <c r="I2199">
        <v>4272425</v>
      </c>
      <c r="J2199">
        <v>76</v>
      </c>
      <c r="K2199" s="1">
        <v>742.72</v>
      </c>
      <c r="L2199" s="1">
        <v>317.18</v>
      </c>
      <c r="M2199" s="1">
        <f>All_Data[[#This Row],[EUR Sales Amount]]-All_Data[[#This Row],[EUR Cost Amount]]</f>
        <v>425.54</v>
      </c>
      <c r="N2199">
        <f>IF(All_Data[[#This Row],[Order Line Quantity]]&lt;0,1,0)</f>
        <v>0</v>
      </c>
      <c r="O2199" s="1" t="str">
        <f>All_Data[[#This Row],[Tier2 Description]]&amp;All_Data[[#This Row],[Order No]]</f>
        <v>POLOS4272425</v>
      </c>
    </row>
    <row r="2200" spans="1:15" x14ac:dyDescent="0.35">
      <c r="A2200">
        <v>202002</v>
      </c>
      <c r="B2200" t="str">
        <f>LEFT(All_Data[[#This Row],[Invoice (Year+Month)]],4)</f>
        <v>2020</v>
      </c>
      <c r="C2200" t="str">
        <f>RIGHT(All_Data[[#This Row],[Invoice (Year+Month)]],2)</f>
        <v>02</v>
      </c>
      <c r="D2200" t="s">
        <v>9</v>
      </c>
      <c r="E2200">
        <v>6001073</v>
      </c>
      <c r="F2200" t="s">
        <v>17</v>
      </c>
      <c r="G2200" t="s">
        <v>18</v>
      </c>
      <c r="H2200" t="s">
        <v>21</v>
      </c>
      <c r="I2200">
        <v>4266018</v>
      </c>
      <c r="J2200">
        <v>40</v>
      </c>
      <c r="K2200" s="1">
        <v>178</v>
      </c>
      <c r="L2200" s="1">
        <v>100.44</v>
      </c>
      <c r="M2200" s="1">
        <f>All_Data[[#This Row],[EUR Sales Amount]]-All_Data[[#This Row],[EUR Cost Amount]]</f>
        <v>77.56</v>
      </c>
      <c r="N2200">
        <f>IF(All_Data[[#This Row],[Order Line Quantity]]&lt;0,1,0)</f>
        <v>0</v>
      </c>
      <c r="O2200" s="1" t="str">
        <f>All_Data[[#This Row],[Tier2 Description]]&amp;All_Data[[#This Row],[Order No]]</f>
        <v>T-SHIRTS &amp; ACTIVE TOPS4266018</v>
      </c>
    </row>
    <row r="2201" spans="1:15" x14ac:dyDescent="0.35">
      <c r="A2201">
        <v>202002</v>
      </c>
      <c r="B2201" t="str">
        <f>LEFT(All_Data[[#This Row],[Invoice (Year+Month)]],4)</f>
        <v>2020</v>
      </c>
      <c r="C2201" t="str">
        <f>RIGHT(All_Data[[#This Row],[Invoice (Year+Month)]],2)</f>
        <v>02</v>
      </c>
      <c r="D2201" t="s">
        <v>9</v>
      </c>
      <c r="E2201">
        <v>6001073</v>
      </c>
      <c r="F2201" t="s">
        <v>17</v>
      </c>
      <c r="G2201" t="s">
        <v>22</v>
      </c>
      <c r="H2201" t="s">
        <v>35</v>
      </c>
      <c r="I2201">
        <v>4262928</v>
      </c>
      <c r="J2201">
        <v>602</v>
      </c>
      <c r="K2201" s="1">
        <v>394</v>
      </c>
      <c r="L2201" s="1">
        <v>27.18</v>
      </c>
      <c r="M2201" s="1">
        <f>All_Data[[#This Row],[EUR Sales Amount]]-All_Data[[#This Row],[EUR Cost Amount]]</f>
        <v>366.82</v>
      </c>
      <c r="N2201">
        <f>IF(All_Data[[#This Row],[Order Line Quantity]]&lt;0,1,0)</f>
        <v>0</v>
      </c>
      <c r="O2201" s="1" t="str">
        <f>All_Data[[#This Row],[Tier2 Description]]&amp;All_Data[[#This Row],[Order No]]</f>
        <v>DECORATION CHARGES4262928</v>
      </c>
    </row>
    <row r="2202" spans="1:15" x14ac:dyDescent="0.35">
      <c r="A2202">
        <v>202002</v>
      </c>
      <c r="B2202" t="str">
        <f>LEFT(All_Data[[#This Row],[Invoice (Year+Month)]],4)</f>
        <v>2020</v>
      </c>
      <c r="C2202" t="str">
        <f>RIGHT(All_Data[[#This Row],[Invoice (Year+Month)]],2)</f>
        <v>02</v>
      </c>
      <c r="D2202" t="s">
        <v>9</v>
      </c>
      <c r="E2202">
        <v>6001073</v>
      </c>
      <c r="F2202" t="s">
        <v>17</v>
      </c>
      <c r="G2202" t="s">
        <v>22</v>
      </c>
      <c r="H2202" t="s">
        <v>35</v>
      </c>
      <c r="I2202">
        <v>4266057</v>
      </c>
      <c r="J2202">
        <v>1808</v>
      </c>
      <c r="K2202" s="1">
        <v>467</v>
      </c>
      <c r="L2202" s="1">
        <v>69.2</v>
      </c>
      <c r="M2202" s="1">
        <f>All_Data[[#This Row],[EUR Sales Amount]]-All_Data[[#This Row],[EUR Cost Amount]]</f>
        <v>397.8</v>
      </c>
      <c r="N2202">
        <f>IF(All_Data[[#This Row],[Order Line Quantity]]&lt;0,1,0)</f>
        <v>0</v>
      </c>
      <c r="O2202" s="1" t="str">
        <f>All_Data[[#This Row],[Tier2 Description]]&amp;All_Data[[#This Row],[Order No]]</f>
        <v>DECORATION CHARGES4266057</v>
      </c>
    </row>
    <row r="2203" spans="1:15" x14ac:dyDescent="0.35">
      <c r="A2203">
        <v>202002</v>
      </c>
      <c r="B2203" t="str">
        <f>LEFT(All_Data[[#This Row],[Invoice (Year+Month)]],4)</f>
        <v>2020</v>
      </c>
      <c r="C2203" t="str">
        <f>RIGHT(All_Data[[#This Row],[Invoice (Year+Month)]],2)</f>
        <v>02</v>
      </c>
      <c r="D2203" t="s">
        <v>9</v>
      </c>
      <c r="E2203">
        <v>6001073</v>
      </c>
      <c r="F2203" t="s">
        <v>17</v>
      </c>
      <c r="G2203" t="s">
        <v>22</v>
      </c>
      <c r="H2203" t="s">
        <v>35</v>
      </c>
      <c r="I2203">
        <v>4269958</v>
      </c>
      <c r="J2203">
        <v>102</v>
      </c>
      <c r="K2203" s="1">
        <v>160</v>
      </c>
      <c r="L2203" s="1">
        <v>22.18</v>
      </c>
      <c r="M2203" s="1">
        <f>All_Data[[#This Row],[EUR Sales Amount]]-All_Data[[#This Row],[EUR Cost Amount]]</f>
        <v>137.82</v>
      </c>
      <c r="N2203">
        <f>IF(All_Data[[#This Row],[Order Line Quantity]]&lt;0,1,0)</f>
        <v>0</v>
      </c>
      <c r="O2203" s="1" t="str">
        <f>All_Data[[#This Row],[Tier2 Description]]&amp;All_Data[[#This Row],[Order No]]</f>
        <v>DECORATION CHARGES4269958</v>
      </c>
    </row>
    <row r="2204" spans="1:15" x14ac:dyDescent="0.35">
      <c r="A2204">
        <v>202002</v>
      </c>
      <c r="B2204" t="str">
        <f>LEFT(All_Data[[#This Row],[Invoice (Year+Month)]],4)</f>
        <v>2020</v>
      </c>
      <c r="C2204" t="str">
        <f>RIGHT(All_Data[[#This Row],[Invoice (Year+Month)]],2)</f>
        <v>02</v>
      </c>
      <c r="D2204" t="s">
        <v>9</v>
      </c>
      <c r="E2204">
        <v>6001073</v>
      </c>
      <c r="F2204" t="s">
        <v>17</v>
      </c>
      <c r="G2204" t="s">
        <v>29</v>
      </c>
      <c r="H2204" t="s">
        <v>30</v>
      </c>
      <c r="I2204">
        <v>4272425</v>
      </c>
      <c r="J2204">
        <v>10</v>
      </c>
      <c r="K2204" s="1">
        <v>183.4</v>
      </c>
      <c r="L2204" s="1">
        <v>70.42</v>
      </c>
      <c r="M2204" s="1">
        <f>All_Data[[#This Row],[EUR Sales Amount]]-All_Data[[#This Row],[EUR Cost Amount]]</f>
        <v>112.98</v>
      </c>
      <c r="N2204">
        <f>IF(All_Data[[#This Row],[Order Line Quantity]]&lt;0,1,0)</f>
        <v>0</v>
      </c>
      <c r="O2204" s="1" t="str">
        <f>All_Data[[#This Row],[Tier2 Description]]&amp;All_Data[[#This Row],[Order No]]</f>
        <v>AUDIO4272425</v>
      </c>
    </row>
    <row r="2205" spans="1:15" x14ac:dyDescent="0.35">
      <c r="A2205">
        <v>202002</v>
      </c>
      <c r="B2205" t="str">
        <f>LEFT(All_Data[[#This Row],[Invoice (Year+Month)]],4)</f>
        <v>2020</v>
      </c>
      <c r="C2205" t="str">
        <f>RIGHT(All_Data[[#This Row],[Invoice (Year+Month)]],2)</f>
        <v>02</v>
      </c>
      <c r="D2205" t="s">
        <v>9</v>
      </c>
      <c r="E2205">
        <v>6001092</v>
      </c>
      <c r="F2205" t="s">
        <v>10</v>
      </c>
      <c r="G2205" t="s">
        <v>13</v>
      </c>
      <c r="H2205" t="s">
        <v>37</v>
      </c>
      <c r="I2205">
        <v>4270891</v>
      </c>
      <c r="J2205">
        <v>100</v>
      </c>
      <c r="K2205" s="1">
        <v>39</v>
      </c>
      <c r="L2205" s="1">
        <v>15.5</v>
      </c>
      <c r="M2205" s="1">
        <f>All_Data[[#This Row],[EUR Sales Amount]]-All_Data[[#This Row],[EUR Cost Amount]]</f>
        <v>23.5</v>
      </c>
      <c r="N2205">
        <f>IF(All_Data[[#This Row],[Order Line Quantity]]&lt;0,1,0)</f>
        <v>0</v>
      </c>
      <c r="O2205" s="1" t="str">
        <f>All_Data[[#This Row],[Tier2 Description]]&amp;All_Data[[#This Row],[Order No]]</f>
        <v>GENERAL4270891</v>
      </c>
    </row>
    <row r="2206" spans="1:15" x14ac:dyDescent="0.35">
      <c r="A2206">
        <v>202002</v>
      </c>
      <c r="B2206" t="str">
        <f>LEFT(All_Data[[#This Row],[Invoice (Year+Month)]],4)</f>
        <v>2020</v>
      </c>
      <c r="C2206" t="str">
        <f>RIGHT(All_Data[[#This Row],[Invoice (Year+Month)]],2)</f>
        <v>02</v>
      </c>
      <c r="D2206" t="s">
        <v>9</v>
      </c>
      <c r="E2206">
        <v>6001108</v>
      </c>
      <c r="F2206" t="s">
        <v>10</v>
      </c>
      <c r="G2206" t="s">
        <v>13</v>
      </c>
      <c r="H2206" t="s">
        <v>16</v>
      </c>
      <c r="I2206">
        <v>4263518</v>
      </c>
      <c r="J2206">
        <v>1000</v>
      </c>
      <c r="K2206" s="1">
        <v>120</v>
      </c>
      <c r="L2206" s="1">
        <v>57.14</v>
      </c>
      <c r="M2206" s="1">
        <f>All_Data[[#This Row],[EUR Sales Amount]]-All_Data[[#This Row],[EUR Cost Amount]]</f>
        <v>62.86</v>
      </c>
      <c r="N2206">
        <f>IF(All_Data[[#This Row],[Order Line Quantity]]&lt;0,1,0)</f>
        <v>0</v>
      </c>
      <c r="O2206" s="1" t="str">
        <f>All_Data[[#This Row],[Tier2 Description]]&amp;All_Data[[#This Row],[Order No]]</f>
        <v>WRITING4263518</v>
      </c>
    </row>
    <row r="2207" spans="1:15" x14ac:dyDescent="0.35">
      <c r="A2207">
        <v>202002</v>
      </c>
      <c r="B2207" t="str">
        <f>LEFT(All_Data[[#This Row],[Invoice (Year+Month)]],4)</f>
        <v>2020</v>
      </c>
      <c r="C2207" t="str">
        <f>RIGHT(All_Data[[#This Row],[Invoice (Year+Month)]],2)</f>
        <v>02</v>
      </c>
      <c r="D2207" t="s">
        <v>9</v>
      </c>
      <c r="E2207">
        <v>6001108</v>
      </c>
      <c r="F2207" t="s">
        <v>10</v>
      </c>
      <c r="G2207" t="s">
        <v>13</v>
      </c>
      <c r="H2207" t="s">
        <v>16</v>
      </c>
      <c r="I2207">
        <v>4271254</v>
      </c>
      <c r="J2207">
        <v>2000</v>
      </c>
      <c r="K2207" s="1">
        <v>260</v>
      </c>
      <c r="L2207" s="1">
        <v>114.3</v>
      </c>
      <c r="M2207" s="1">
        <f>All_Data[[#This Row],[EUR Sales Amount]]-All_Data[[#This Row],[EUR Cost Amount]]</f>
        <v>145.69999999999999</v>
      </c>
      <c r="N2207">
        <f>IF(All_Data[[#This Row],[Order Line Quantity]]&lt;0,1,0)</f>
        <v>0</v>
      </c>
      <c r="O2207" s="1" t="str">
        <f>All_Data[[#This Row],[Tier2 Description]]&amp;All_Data[[#This Row],[Order No]]</f>
        <v>WRITING4271254</v>
      </c>
    </row>
    <row r="2208" spans="1:15" x14ac:dyDescent="0.35">
      <c r="A2208">
        <v>202002</v>
      </c>
      <c r="B2208" t="str">
        <f>LEFT(All_Data[[#This Row],[Invoice (Year+Month)]],4)</f>
        <v>2020</v>
      </c>
      <c r="C2208" t="str">
        <f>RIGHT(All_Data[[#This Row],[Invoice (Year+Month)]],2)</f>
        <v>02</v>
      </c>
      <c r="D2208" t="s">
        <v>9</v>
      </c>
      <c r="E2208">
        <v>6001108</v>
      </c>
      <c r="F2208" t="s">
        <v>10</v>
      </c>
      <c r="G2208" t="s">
        <v>22</v>
      </c>
      <c r="H2208" t="s">
        <v>35</v>
      </c>
      <c r="I2208">
        <v>4263518</v>
      </c>
      <c r="J2208">
        <v>1002</v>
      </c>
      <c r="K2208" s="1">
        <v>160</v>
      </c>
      <c r="L2208" s="1">
        <v>27.88</v>
      </c>
      <c r="M2208" s="1">
        <f>All_Data[[#This Row],[EUR Sales Amount]]-All_Data[[#This Row],[EUR Cost Amount]]</f>
        <v>132.12</v>
      </c>
      <c r="N2208">
        <f>IF(All_Data[[#This Row],[Order Line Quantity]]&lt;0,1,0)</f>
        <v>0</v>
      </c>
      <c r="O2208" s="1" t="str">
        <f>All_Data[[#This Row],[Tier2 Description]]&amp;All_Data[[#This Row],[Order No]]</f>
        <v>DECORATION CHARGES4263518</v>
      </c>
    </row>
    <row r="2209" spans="1:15" x14ac:dyDescent="0.35">
      <c r="A2209">
        <v>202002</v>
      </c>
      <c r="B2209" t="str">
        <f>LEFT(All_Data[[#This Row],[Invoice (Year+Month)]],4)</f>
        <v>2020</v>
      </c>
      <c r="C2209" t="str">
        <f>RIGHT(All_Data[[#This Row],[Invoice (Year+Month)]],2)</f>
        <v>02</v>
      </c>
      <c r="D2209" t="s">
        <v>9</v>
      </c>
      <c r="E2209">
        <v>6001108</v>
      </c>
      <c r="F2209" t="s">
        <v>10</v>
      </c>
      <c r="G2209" t="s">
        <v>22</v>
      </c>
      <c r="H2209" t="s">
        <v>35</v>
      </c>
      <c r="I2209">
        <v>4271254</v>
      </c>
      <c r="J2209">
        <v>2002</v>
      </c>
      <c r="K2209" s="1">
        <v>220</v>
      </c>
      <c r="L2209" s="1">
        <v>37.880000000000003</v>
      </c>
      <c r="M2209" s="1">
        <f>All_Data[[#This Row],[EUR Sales Amount]]-All_Data[[#This Row],[EUR Cost Amount]]</f>
        <v>182.12</v>
      </c>
      <c r="N2209">
        <f>IF(All_Data[[#This Row],[Order Line Quantity]]&lt;0,1,0)</f>
        <v>0</v>
      </c>
      <c r="O2209" s="1" t="str">
        <f>All_Data[[#This Row],[Tier2 Description]]&amp;All_Data[[#This Row],[Order No]]</f>
        <v>DECORATION CHARGES4271254</v>
      </c>
    </row>
    <row r="2210" spans="1:15" x14ac:dyDescent="0.35">
      <c r="A2210">
        <v>202002</v>
      </c>
      <c r="B2210" t="str">
        <f>LEFT(All_Data[[#This Row],[Invoice (Year+Month)]],4)</f>
        <v>2020</v>
      </c>
      <c r="C2210" t="str">
        <f>RIGHT(All_Data[[#This Row],[Invoice (Year+Month)]],2)</f>
        <v>02</v>
      </c>
      <c r="D2210" t="s">
        <v>9</v>
      </c>
      <c r="E2210">
        <v>6001129</v>
      </c>
      <c r="F2210" t="s">
        <v>17</v>
      </c>
      <c r="G2210" t="s">
        <v>32</v>
      </c>
      <c r="H2210" t="s">
        <v>33</v>
      </c>
      <c r="I2210">
        <v>4273275</v>
      </c>
      <c r="J2210">
        <v>204</v>
      </c>
      <c r="K2210" s="1">
        <v>357</v>
      </c>
      <c r="L2210" s="1">
        <v>139.68</v>
      </c>
      <c r="M2210" s="1">
        <f>All_Data[[#This Row],[EUR Sales Amount]]-All_Data[[#This Row],[EUR Cost Amount]]</f>
        <v>217.32</v>
      </c>
      <c r="N2210">
        <f>IF(All_Data[[#This Row],[Order Line Quantity]]&lt;0,1,0)</f>
        <v>0</v>
      </c>
      <c r="O2210" s="1" t="str">
        <f>All_Data[[#This Row],[Tier2 Description]]&amp;All_Data[[#This Row],[Order No]]</f>
        <v>SPORT BOTTLES4273275</v>
      </c>
    </row>
    <row r="2211" spans="1:15" x14ac:dyDescent="0.35">
      <c r="A2211">
        <v>202002</v>
      </c>
      <c r="B2211" t="str">
        <f>LEFT(All_Data[[#This Row],[Invoice (Year+Month)]],4)</f>
        <v>2020</v>
      </c>
      <c r="C2211" t="str">
        <f>RIGHT(All_Data[[#This Row],[Invoice (Year+Month)]],2)</f>
        <v>02</v>
      </c>
      <c r="D2211" t="s">
        <v>9</v>
      </c>
      <c r="E2211">
        <v>6001129</v>
      </c>
      <c r="F2211" t="s">
        <v>17</v>
      </c>
      <c r="G2211" t="s">
        <v>22</v>
      </c>
      <c r="H2211" t="s">
        <v>35</v>
      </c>
      <c r="I2211">
        <v>4273275</v>
      </c>
      <c r="J2211">
        <v>208</v>
      </c>
      <c r="K2211" s="1">
        <v>335.84</v>
      </c>
      <c r="L2211" s="1">
        <v>44.4</v>
      </c>
      <c r="M2211" s="1">
        <f>All_Data[[#This Row],[EUR Sales Amount]]-All_Data[[#This Row],[EUR Cost Amount]]</f>
        <v>291.44</v>
      </c>
      <c r="N2211">
        <f>IF(All_Data[[#This Row],[Order Line Quantity]]&lt;0,1,0)</f>
        <v>0</v>
      </c>
      <c r="O2211" s="1" t="str">
        <f>All_Data[[#This Row],[Tier2 Description]]&amp;All_Data[[#This Row],[Order No]]</f>
        <v>DECORATION CHARGES4273275</v>
      </c>
    </row>
    <row r="2212" spans="1:15" x14ac:dyDescent="0.35">
      <c r="A2212">
        <v>202002</v>
      </c>
      <c r="B2212" t="str">
        <f>LEFT(All_Data[[#This Row],[Invoice (Year+Month)]],4)</f>
        <v>2020</v>
      </c>
      <c r="C2212" t="str">
        <f>RIGHT(All_Data[[#This Row],[Invoice (Year+Month)]],2)</f>
        <v>02</v>
      </c>
      <c r="D2212" t="s">
        <v>9</v>
      </c>
      <c r="E2212">
        <v>6001180</v>
      </c>
      <c r="F2212" t="s">
        <v>17</v>
      </c>
      <c r="G2212" t="s">
        <v>32</v>
      </c>
      <c r="H2212" t="s">
        <v>51</v>
      </c>
      <c r="I2212">
        <v>4258922</v>
      </c>
      <c r="J2212">
        <v>500</v>
      </c>
      <c r="K2212" s="1">
        <v>1010</v>
      </c>
      <c r="L2212" s="1">
        <v>220.04</v>
      </c>
      <c r="M2212" s="1">
        <f>All_Data[[#This Row],[EUR Sales Amount]]-All_Data[[#This Row],[EUR Cost Amount]]</f>
        <v>789.96</v>
      </c>
      <c r="N2212">
        <f>IF(All_Data[[#This Row],[Order Line Quantity]]&lt;0,1,0)</f>
        <v>0</v>
      </c>
      <c r="O2212" s="1" t="str">
        <f>All_Data[[#This Row],[Tier2 Description]]&amp;All_Data[[#This Row],[Order No]]</f>
        <v>MUGS &amp; TUMBLERS4258922</v>
      </c>
    </row>
    <row r="2213" spans="1:15" x14ac:dyDescent="0.35">
      <c r="A2213">
        <v>202002</v>
      </c>
      <c r="B2213" t="str">
        <f>LEFT(All_Data[[#This Row],[Invoice (Year+Month)]],4)</f>
        <v>2020</v>
      </c>
      <c r="C2213" t="str">
        <f>RIGHT(All_Data[[#This Row],[Invoice (Year+Month)]],2)</f>
        <v>02</v>
      </c>
      <c r="D2213" t="s">
        <v>9</v>
      </c>
      <c r="E2213">
        <v>6001180</v>
      </c>
      <c r="F2213" t="s">
        <v>17</v>
      </c>
      <c r="G2213" t="s">
        <v>22</v>
      </c>
      <c r="H2213" t="s">
        <v>35</v>
      </c>
      <c r="I2213">
        <v>4258922</v>
      </c>
      <c r="J2213">
        <v>504</v>
      </c>
      <c r="K2213" s="1">
        <v>335</v>
      </c>
      <c r="L2213" s="1">
        <v>35.92</v>
      </c>
      <c r="M2213" s="1">
        <f>All_Data[[#This Row],[EUR Sales Amount]]-All_Data[[#This Row],[EUR Cost Amount]]</f>
        <v>299.08</v>
      </c>
      <c r="N2213">
        <f>IF(All_Data[[#This Row],[Order Line Quantity]]&lt;0,1,0)</f>
        <v>0</v>
      </c>
      <c r="O2213" s="1" t="str">
        <f>All_Data[[#This Row],[Tier2 Description]]&amp;All_Data[[#This Row],[Order No]]</f>
        <v>DECORATION CHARGES4258922</v>
      </c>
    </row>
    <row r="2214" spans="1:15" x14ac:dyDescent="0.35">
      <c r="A2214">
        <v>202002</v>
      </c>
      <c r="B2214" t="str">
        <f>LEFT(All_Data[[#This Row],[Invoice (Year+Month)]],4)</f>
        <v>2020</v>
      </c>
      <c r="C2214" t="str">
        <f>RIGHT(All_Data[[#This Row],[Invoice (Year+Month)]],2)</f>
        <v>02</v>
      </c>
      <c r="D2214" t="s">
        <v>9</v>
      </c>
      <c r="E2214">
        <v>6001181</v>
      </c>
      <c r="F2214" t="s">
        <v>17</v>
      </c>
      <c r="G2214" t="s">
        <v>13</v>
      </c>
      <c r="H2214" t="s">
        <v>41</v>
      </c>
      <c r="I2214">
        <v>4271510</v>
      </c>
      <c r="J2214">
        <v>500</v>
      </c>
      <c r="K2214" s="1">
        <v>360</v>
      </c>
      <c r="L2214" s="1">
        <v>114.3</v>
      </c>
      <c r="M2214" s="1">
        <f>All_Data[[#This Row],[EUR Sales Amount]]-All_Data[[#This Row],[EUR Cost Amount]]</f>
        <v>245.7</v>
      </c>
      <c r="N2214">
        <f>IF(All_Data[[#This Row],[Order Line Quantity]]&lt;0,1,0)</f>
        <v>0</v>
      </c>
      <c r="O2214" s="1" t="str">
        <f>All_Data[[#This Row],[Tier2 Description]]&amp;All_Data[[#This Row],[Order No]]</f>
        <v>KEYCHAINS4271510</v>
      </c>
    </row>
    <row r="2215" spans="1:15" x14ac:dyDescent="0.35">
      <c r="A2215">
        <v>202002</v>
      </c>
      <c r="B2215" t="str">
        <f>LEFT(All_Data[[#This Row],[Invoice (Year+Month)]],4)</f>
        <v>2020</v>
      </c>
      <c r="C2215" t="str">
        <f>RIGHT(All_Data[[#This Row],[Invoice (Year+Month)]],2)</f>
        <v>02</v>
      </c>
      <c r="D2215" t="s">
        <v>9</v>
      </c>
      <c r="E2215">
        <v>6001181</v>
      </c>
      <c r="F2215" t="s">
        <v>17</v>
      </c>
      <c r="G2215" t="s">
        <v>13</v>
      </c>
      <c r="H2215" t="s">
        <v>16</v>
      </c>
      <c r="I2215">
        <v>4264523</v>
      </c>
      <c r="J2215">
        <v>100</v>
      </c>
      <c r="K2215" s="1">
        <v>546</v>
      </c>
      <c r="L2215" s="1">
        <v>363.48</v>
      </c>
      <c r="M2215" s="1">
        <f>All_Data[[#This Row],[EUR Sales Amount]]-All_Data[[#This Row],[EUR Cost Amount]]</f>
        <v>182.51999999999998</v>
      </c>
      <c r="N2215">
        <f>IF(All_Data[[#This Row],[Order Line Quantity]]&lt;0,1,0)</f>
        <v>0</v>
      </c>
      <c r="O2215" s="1" t="str">
        <f>All_Data[[#This Row],[Tier2 Description]]&amp;All_Data[[#This Row],[Order No]]</f>
        <v>WRITING4264523</v>
      </c>
    </row>
    <row r="2216" spans="1:15" x14ac:dyDescent="0.35">
      <c r="A2216">
        <v>202002</v>
      </c>
      <c r="B2216" t="str">
        <f>LEFT(All_Data[[#This Row],[Invoice (Year+Month)]],4)</f>
        <v>2020</v>
      </c>
      <c r="C2216" t="str">
        <f>RIGHT(All_Data[[#This Row],[Invoice (Year+Month)]],2)</f>
        <v>02</v>
      </c>
      <c r="D2216" t="s">
        <v>9</v>
      </c>
      <c r="E2216">
        <v>6001227</v>
      </c>
      <c r="F2216" t="s">
        <v>10</v>
      </c>
      <c r="G2216" t="s">
        <v>13</v>
      </c>
      <c r="H2216" t="s">
        <v>41</v>
      </c>
      <c r="I2216">
        <v>4265136</v>
      </c>
      <c r="J2216">
        <v>500</v>
      </c>
      <c r="K2216" s="1">
        <v>100</v>
      </c>
      <c r="L2216" s="1">
        <v>37.56</v>
      </c>
      <c r="M2216" s="1">
        <f>All_Data[[#This Row],[EUR Sales Amount]]-All_Data[[#This Row],[EUR Cost Amount]]</f>
        <v>62.44</v>
      </c>
      <c r="N2216">
        <f>IF(All_Data[[#This Row],[Order Line Quantity]]&lt;0,1,0)</f>
        <v>0</v>
      </c>
      <c r="O2216" s="1" t="str">
        <f>All_Data[[#This Row],[Tier2 Description]]&amp;All_Data[[#This Row],[Order No]]</f>
        <v>KEYCHAINS4265136</v>
      </c>
    </row>
    <row r="2217" spans="1:15" x14ac:dyDescent="0.35">
      <c r="A2217">
        <v>202002</v>
      </c>
      <c r="B2217" t="str">
        <f>LEFT(All_Data[[#This Row],[Invoice (Year+Month)]],4)</f>
        <v>2020</v>
      </c>
      <c r="C2217" t="str">
        <f>RIGHT(All_Data[[#This Row],[Invoice (Year+Month)]],2)</f>
        <v>02</v>
      </c>
      <c r="D2217" t="s">
        <v>9</v>
      </c>
      <c r="E2217">
        <v>6001227</v>
      </c>
      <c r="F2217" t="s">
        <v>10</v>
      </c>
      <c r="G2217" t="s">
        <v>22</v>
      </c>
      <c r="H2217" t="s">
        <v>35</v>
      </c>
      <c r="I2217">
        <v>4265136</v>
      </c>
      <c r="J2217">
        <v>502</v>
      </c>
      <c r="K2217" s="1">
        <v>165</v>
      </c>
      <c r="L2217" s="1">
        <v>22.88</v>
      </c>
      <c r="M2217" s="1">
        <f>All_Data[[#This Row],[EUR Sales Amount]]-All_Data[[#This Row],[EUR Cost Amount]]</f>
        <v>142.12</v>
      </c>
      <c r="N2217">
        <f>IF(All_Data[[#This Row],[Order Line Quantity]]&lt;0,1,0)</f>
        <v>0</v>
      </c>
      <c r="O2217" s="1" t="str">
        <f>All_Data[[#This Row],[Tier2 Description]]&amp;All_Data[[#This Row],[Order No]]</f>
        <v>DECORATION CHARGES4265136</v>
      </c>
    </row>
    <row r="2218" spans="1:15" x14ac:dyDescent="0.35">
      <c r="A2218">
        <v>202002</v>
      </c>
      <c r="B2218" t="str">
        <f>LEFT(All_Data[[#This Row],[Invoice (Year+Month)]],4)</f>
        <v>2020</v>
      </c>
      <c r="C2218" t="str">
        <f>RIGHT(All_Data[[#This Row],[Invoice (Year+Month)]],2)</f>
        <v>02</v>
      </c>
      <c r="D2218" t="s">
        <v>9</v>
      </c>
      <c r="E2218">
        <v>6001247</v>
      </c>
      <c r="F2218" t="s">
        <v>17</v>
      </c>
      <c r="G2218" t="s">
        <v>32</v>
      </c>
      <c r="H2218" t="s">
        <v>49</v>
      </c>
      <c r="I2218">
        <v>4263202</v>
      </c>
      <c r="J2218">
        <v>400</v>
      </c>
      <c r="K2218" s="1">
        <v>580</v>
      </c>
      <c r="L2218" s="1">
        <v>229.62</v>
      </c>
      <c r="M2218" s="1">
        <f>All_Data[[#This Row],[EUR Sales Amount]]-All_Data[[#This Row],[EUR Cost Amount]]</f>
        <v>350.38</v>
      </c>
      <c r="N2218">
        <f>IF(All_Data[[#This Row],[Order Line Quantity]]&lt;0,1,0)</f>
        <v>0</v>
      </c>
      <c r="O2218" s="1" t="str">
        <f>All_Data[[#This Row],[Tier2 Description]]&amp;All_Data[[#This Row],[Order No]]</f>
        <v>CERAMICS4263202</v>
      </c>
    </row>
    <row r="2219" spans="1:15" x14ac:dyDescent="0.35">
      <c r="A2219">
        <v>202002</v>
      </c>
      <c r="B2219" t="str">
        <f>LEFT(All_Data[[#This Row],[Invoice (Year+Month)]],4)</f>
        <v>2020</v>
      </c>
      <c r="C2219" t="str">
        <f>RIGHT(All_Data[[#This Row],[Invoice (Year+Month)]],2)</f>
        <v>02</v>
      </c>
      <c r="D2219" t="s">
        <v>9</v>
      </c>
      <c r="E2219">
        <v>6001247</v>
      </c>
      <c r="F2219" t="s">
        <v>17</v>
      </c>
      <c r="G2219" t="s">
        <v>22</v>
      </c>
      <c r="H2219" t="s">
        <v>23</v>
      </c>
      <c r="I2219">
        <v>4266402</v>
      </c>
      <c r="J2219">
        <v>100</v>
      </c>
      <c r="K2219" s="1">
        <v>200</v>
      </c>
      <c r="L2219" s="1">
        <v>96</v>
      </c>
      <c r="M2219" s="1">
        <f>All_Data[[#This Row],[EUR Sales Amount]]-All_Data[[#This Row],[EUR Cost Amount]]</f>
        <v>104</v>
      </c>
      <c r="N2219">
        <f>IF(All_Data[[#This Row],[Order Line Quantity]]&lt;0,1,0)</f>
        <v>0</v>
      </c>
      <c r="O2219" s="1" t="str">
        <f>All_Data[[#This Row],[Tier2 Description]]&amp;All_Data[[#This Row],[Order No]]</f>
        <v>CATALOGUES4266402</v>
      </c>
    </row>
    <row r="2220" spans="1:15" x14ac:dyDescent="0.35">
      <c r="A2220">
        <v>202002</v>
      </c>
      <c r="B2220" t="str">
        <f>LEFT(All_Data[[#This Row],[Invoice (Year+Month)]],4)</f>
        <v>2020</v>
      </c>
      <c r="C2220" t="str">
        <f>RIGHT(All_Data[[#This Row],[Invoice (Year+Month)]],2)</f>
        <v>02</v>
      </c>
      <c r="D2220" t="s">
        <v>9</v>
      </c>
      <c r="E2220">
        <v>6001247</v>
      </c>
      <c r="F2220" t="s">
        <v>17</v>
      </c>
      <c r="G2220" t="s">
        <v>22</v>
      </c>
      <c r="H2220" t="s">
        <v>35</v>
      </c>
      <c r="I2220">
        <v>4263202</v>
      </c>
      <c r="J2220">
        <v>1208</v>
      </c>
      <c r="K2220" s="1">
        <v>468</v>
      </c>
      <c r="L2220" s="1">
        <v>80.64</v>
      </c>
      <c r="M2220" s="1">
        <f>All_Data[[#This Row],[EUR Sales Amount]]-All_Data[[#This Row],[EUR Cost Amount]]</f>
        <v>387.36</v>
      </c>
      <c r="N2220">
        <f>IF(All_Data[[#This Row],[Order Line Quantity]]&lt;0,1,0)</f>
        <v>0</v>
      </c>
      <c r="O2220" s="1" t="str">
        <f>All_Data[[#This Row],[Tier2 Description]]&amp;All_Data[[#This Row],[Order No]]</f>
        <v>DECORATION CHARGES4263202</v>
      </c>
    </row>
    <row r="2221" spans="1:15" x14ac:dyDescent="0.35">
      <c r="A2221">
        <v>202002</v>
      </c>
      <c r="B2221" t="str">
        <f>LEFT(All_Data[[#This Row],[Invoice (Year+Month)]],4)</f>
        <v>2020</v>
      </c>
      <c r="C2221" t="str">
        <f>RIGHT(All_Data[[#This Row],[Invoice (Year+Month)]],2)</f>
        <v>02</v>
      </c>
      <c r="D2221" t="s">
        <v>9</v>
      </c>
      <c r="E2221">
        <v>6001247</v>
      </c>
      <c r="F2221" t="s">
        <v>17</v>
      </c>
      <c r="G2221" t="s">
        <v>22</v>
      </c>
      <c r="H2221" t="s">
        <v>35</v>
      </c>
      <c r="I2221">
        <v>4264010</v>
      </c>
      <c r="J2221">
        <v>410</v>
      </c>
      <c r="K2221" s="1">
        <v>432</v>
      </c>
      <c r="L2221" s="1">
        <v>90.52</v>
      </c>
      <c r="M2221" s="1">
        <f>All_Data[[#This Row],[EUR Sales Amount]]-All_Data[[#This Row],[EUR Cost Amount]]</f>
        <v>341.48</v>
      </c>
      <c r="N2221">
        <f>IF(All_Data[[#This Row],[Order Line Quantity]]&lt;0,1,0)</f>
        <v>0</v>
      </c>
      <c r="O2221" s="1" t="str">
        <f>All_Data[[#This Row],[Tier2 Description]]&amp;All_Data[[#This Row],[Order No]]</f>
        <v>DECORATION CHARGES4264010</v>
      </c>
    </row>
    <row r="2222" spans="1:15" x14ac:dyDescent="0.35">
      <c r="A2222">
        <v>202002</v>
      </c>
      <c r="B2222" t="str">
        <f>LEFT(All_Data[[#This Row],[Invoice (Year+Month)]],4)</f>
        <v>2020</v>
      </c>
      <c r="C2222" t="str">
        <f>RIGHT(All_Data[[#This Row],[Invoice (Year+Month)]],2)</f>
        <v>02</v>
      </c>
      <c r="D2222" t="s">
        <v>9</v>
      </c>
      <c r="E2222">
        <v>6001247</v>
      </c>
      <c r="F2222" t="s">
        <v>17</v>
      </c>
      <c r="G2222" t="s">
        <v>24</v>
      </c>
      <c r="H2222" t="s">
        <v>25</v>
      </c>
      <c r="I2222">
        <v>4264150</v>
      </c>
      <c r="J2222">
        <v>4</v>
      </c>
      <c r="K2222" s="1">
        <v>57</v>
      </c>
      <c r="L2222" s="1">
        <v>26.5</v>
      </c>
      <c r="M2222" s="1">
        <f>All_Data[[#This Row],[EUR Sales Amount]]-All_Data[[#This Row],[EUR Cost Amount]]</f>
        <v>30.5</v>
      </c>
      <c r="N2222">
        <f>IF(All_Data[[#This Row],[Order Line Quantity]]&lt;0,1,0)</f>
        <v>0</v>
      </c>
      <c r="O2222" s="1" t="str">
        <f>All_Data[[#This Row],[Tier2 Description]]&amp;All_Data[[#This Row],[Order No]]</f>
        <v>JACKETS4264150</v>
      </c>
    </row>
    <row r="2223" spans="1:15" x14ac:dyDescent="0.35">
      <c r="A2223">
        <v>202002</v>
      </c>
      <c r="B2223" t="str">
        <f>LEFT(All_Data[[#This Row],[Invoice (Year+Month)]],4)</f>
        <v>2020</v>
      </c>
      <c r="C2223" t="str">
        <f>RIGHT(All_Data[[#This Row],[Invoice (Year+Month)]],2)</f>
        <v>02</v>
      </c>
      <c r="D2223" t="s">
        <v>9</v>
      </c>
      <c r="E2223">
        <v>6001247</v>
      </c>
      <c r="F2223" t="s">
        <v>17</v>
      </c>
      <c r="G2223" t="s">
        <v>29</v>
      </c>
      <c r="H2223" t="s">
        <v>30</v>
      </c>
      <c r="I2223">
        <v>4263202</v>
      </c>
      <c r="J2223">
        <v>200</v>
      </c>
      <c r="K2223" s="1">
        <v>1084</v>
      </c>
      <c r="L2223" s="1">
        <v>600.20000000000005</v>
      </c>
      <c r="M2223" s="1">
        <f>All_Data[[#This Row],[EUR Sales Amount]]-All_Data[[#This Row],[EUR Cost Amount]]</f>
        <v>483.79999999999995</v>
      </c>
      <c r="N2223">
        <f>IF(All_Data[[#This Row],[Order Line Quantity]]&lt;0,1,0)</f>
        <v>0</v>
      </c>
      <c r="O2223" s="1" t="str">
        <f>All_Data[[#This Row],[Tier2 Description]]&amp;All_Data[[#This Row],[Order No]]</f>
        <v>AUDIO4263202</v>
      </c>
    </row>
    <row r="2224" spans="1:15" x14ac:dyDescent="0.35">
      <c r="A2224">
        <v>202002</v>
      </c>
      <c r="B2224" t="str">
        <f>LEFT(All_Data[[#This Row],[Invoice (Year+Month)]],4)</f>
        <v>2020</v>
      </c>
      <c r="C2224" t="str">
        <f>RIGHT(All_Data[[#This Row],[Invoice (Year+Month)]],2)</f>
        <v>02</v>
      </c>
      <c r="D2224" t="s">
        <v>9</v>
      </c>
      <c r="E2224">
        <v>6001247</v>
      </c>
      <c r="F2224" t="s">
        <v>17</v>
      </c>
      <c r="G2224" t="s">
        <v>29</v>
      </c>
      <c r="H2224" t="s">
        <v>52</v>
      </c>
      <c r="I2224">
        <v>4263202</v>
      </c>
      <c r="J2224">
        <v>600</v>
      </c>
      <c r="K2224" s="1">
        <v>144</v>
      </c>
      <c r="L2224" s="1">
        <v>36.659999999999997</v>
      </c>
      <c r="M2224" s="1">
        <f>All_Data[[#This Row],[EUR Sales Amount]]-All_Data[[#This Row],[EUR Cost Amount]]</f>
        <v>107.34</v>
      </c>
      <c r="N2224">
        <f>IF(All_Data[[#This Row],[Order Line Quantity]]&lt;0,1,0)</f>
        <v>0</v>
      </c>
      <c r="O2224" s="1" t="str">
        <f>All_Data[[#This Row],[Tier2 Description]]&amp;All_Data[[#This Row],[Order No]]</f>
        <v>GENERAL TECH4263202</v>
      </c>
    </row>
    <row r="2225" spans="1:15" x14ac:dyDescent="0.35">
      <c r="A2225">
        <v>202002</v>
      </c>
      <c r="B2225" t="str">
        <f>LEFT(All_Data[[#This Row],[Invoice (Year+Month)]],4)</f>
        <v>2020</v>
      </c>
      <c r="C2225" t="str">
        <f>RIGHT(All_Data[[#This Row],[Invoice (Year+Month)]],2)</f>
        <v>02</v>
      </c>
      <c r="D2225" t="s">
        <v>9</v>
      </c>
      <c r="E2225">
        <v>6001247</v>
      </c>
      <c r="F2225" t="s">
        <v>17</v>
      </c>
      <c r="G2225" t="s">
        <v>29</v>
      </c>
      <c r="H2225" t="s">
        <v>52</v>
      </c>
      <c r="I2225">
        <v>4264010</v>
      </c>
      <c r="J2225">
        <v>200</v>
      </c>
      <c r="K2225" s="1">
        <v>54</v>
      </c>
      <c r="L2225" s="1">
        <v>12.22</v>
      </c>
      <c r="M2225" s="1">
        <f>All_Data[[#This Row],[EUR Sales Amount]]-All_Data[[#This Row],[EUR Cost Amount]]</f>
        <v>41.78</v>
      </c>
      <c r="N2225">
        <f>IF(All_Data[[#This Row],[Order Line Quantity]]&lt;0,1,0)</f>
        <v>0</v>
      </c>
      <c r="O2225" s="1" t="str">
        <f>All_Data[[#This Row],[Tier2 Description]]&amp;All_Data[[#This Row],[Order No]]</f>
        <v>GENERAL TECH4264010</v>
      </c>
    </row>
    <row r="2226" spans="1:15" x14ac:dyDescent="0.35">
      <c r="A2226">
        <v>202002</v>
      </c>
      <c r="B2226" t="str">
        <f>LEFT(All_Data[[#This Row],[Invoice (Year+Month)]],4)</f>
        <v>2020</v>
      </c>
      <c r="C2226" t="str">
        <f>RIGHT(All_Data[[#This Row],[Invoice (Year+Month)]],2)</f>
        <v>02</v>
      </c>
      <c r="D2226" t="s">
        <v>9</v>
      </c>
      <c r="E2226">
        <v>6001247</v>
      </c>
      <c r="F2226" t="s">
        <v>17</v>
      </c>
      <c r="G2226" t="s">
        <v>29</v>
      </c>
      <c r="H2226" t="s">
        <v>31</v>
      </c>
      <c r="I2226">
        <v>4264010</v>
      </c>
      <c r="J2226">
        <v>200</v>
      </c>
      <c r="K2226" s="1">
        <v>564</v>
      </c>
      <c r="L2226" s="1">
        <v>261.48</v>
      </c>
      <c r="M2226" s="1">
        <f>All_Data[[#This Row],[EUR Sales Amount]]-All_Data[[#This Row],[EUR Cost Amount]]</f>
        <v>302.52</v>
      </c>
      <c r="N2226">
        <f>IF(All_Data[[#This Row],[Order Line Quantity]]&lt;0,1,0)</f>
        <v>0</v>
      </c>
      <c r="O2226" s="1" t="str">
        <f>All_Data[[#This Row],[Tier2 Description]]&amp;All_Data[[#This Row],[Order No]]</f>
        <v>POWER4264010</v>
      </c>
    </row>
    <row r="2227" spans="1:15" x14ac:dyDescent="0.35">
      <c r="A2227">
        <v>202002</v>
      </c>
      <c r="B2227" t="str">
        <f>LEFT(All_Data[[#This Row],[Invoice (Year+Month)]],4)</f>
        <v>2020</v>
      </c>
      <c r="C2227" t="str">
        <f>RIGHT(All_Data[[#This Row],[Invoice (Year+Month)]],2)</f>
        <v>02</v>
      </c>
      <c r="D2227" t="s">
        <v>9</v>
      </c>
      <c r="E2227">
        <v>6001276</v>
      </c>
      <c r="F2227" t="s">
        <v>17</v>
      </c>
      <c r="G2227" t="s">
        <v>32</v>
      </c>
      <c r="H2227" t="s">
        <v>33</v>
      </c>
      <c r="I2227">
        <v>4269572</v>
      </c>
      <c r="J2227">
        <v>4</v>
      </c>
      <c r="K2227" s="1">
        <v>7.36</v>
      </c>
      <c r="L2227" s="1">
        <v>2.72</v>
      </c>
      <c r="M2227" s="1">
        <f>All_Data[[#This Row],[EUR Sales Amount]]-All_Data[[#This Row],[EUR Cost Amount]]</f>
        <v>4.6400000000000006</v>
      </c>
      <c r="N2227">
        <f>IF(All_Data[[#This Row],[Order Line Quantity]]&lt;0,1,0)</f>
        <v>0</v>
      </c>
      <c r="O2227" s="1" t="str">
        <f>All_Data[[#This Row],[Tier2 Description]]&amp;All_Data[[#This Row],[Order No]]</f>
        <v>SPORT BOTTLES4269572</v>
      </c>
    </row>
    <row r="2228" spans="1:15" x14ac:dyDescent="0.35">
      <c r="A2228">
        <v>202002</v>
      </c>
      <c r="B2228" t="str">
        <f>LEFT(All_Data[[#This Row],[Invoice (Year+Month)]],4)</f>
        <v>2020</v>
      </c>
      <c r="C2228" t="str">
        <f>RIGHT(All_Data[[#This Row],[Invoice (Year+Month)]],2)</f>
        <v>02</v>
      </c>
      <c r="D2228" t="s">
        <v>9</v>
      </c>
      <c r="E2228">
        <v>6001276</v>
      </c>
      <c r="F2228" t="s">
        <v>17</v>
      </c>
      <c r="G2228" t="s">
        <v>13</v>
      </c>
      <c r="H2228" t="s">
        <v>37</v>
      </c>
      <c r="I2228">
        <v>4269572</v>
      </c>
      <c r="J2228">
        <v>4</v>
      </c>
      <c r="K2228" s="1">
        <v>1.1599999999999999</v>
      </c>
      <c r="L2228" s="1">
        <v>0.44</v>
      </c>
      <c r="M2228" s="1">
        <f>All_Data[[#This Row],[EUR Sales Amount]]-All_Data[[#This Row],[EUR Cost Amount]]</f>
        <v>0.72</v>
      </c>
      <c r="N2228">
        <f>IF(All_Data[[#This Row],[Order Line Quantity]]&lt;0,1,0)</f>
        <v>0</v>
      </c>
      <c r="O2228" s="1" t="str">
        <f>All_Data[[#This Row],[Tier2 Description]]&amp;All_Data[[#This Row],[Order No]]</f>
        <v>GENERAL4269572</v>
      </c>
    </row>
    <row r="2229" spans="1:15" x14ac:dyDescent="0.35">
      <c r="A2229">
        <v>202002</v>
      </c>
      <c r="B2229" t="str">
        <f>LEFT(All_Data[[#This Row],[Invoice (Year+Month)]],4)</f>
        <v>2020</v>
      </c>
      <c r="C2229" t="str">
        <f>RIGHT(All_Data[[#This Row],[Invoice (Year+Month)]],2)</f>
        <v>02</v>
      </c>
      <c r="D2229" t="s">
        <v>9</v>
      </c>
      <c r="E2229">
        <v>6001276</v>
      </c>
      <c r="F2229" t="s">
        <v>17</v>
      </c>
      <c r="G2229" t="s">
        <v>13</v>
      </c>
      <c r="H2229" t="s">
        <v>16</v>
      </c>
      <c r="I2229">
        <v>4266352</v>
      </c>
      <c r="J2229">
        <v>100</v>
      </c>
      <c r="K2229" s="1">
        <v>149</v>
      </c>
      <c r="L2229" s="1">
        <v>46.9</v>
      </c>
      <c r="M2229" s="1">
        <f>All_Data[[#This Row],[EUR Sales Amount]]-All_Data[[#This Row],[EUR Cost Amount]]</f>
        <v>102.1</v>
      </c>
      <c r="N2229">
        <f>IF(All_Data[[#This Row],[Order Line Quantity]]&lt;0,1,0)</f>
        <v>0</v>
      </c>
      <c r="O2229" s="1" t="str">
        <f>All_Data[[#This Row],[Tier2 Description]]&amp;All_Data[[#This Row],[Order No]]</f>
        <v>WRITING4266352</v>
      </c>
    </row>
    <row r="2230" spans="1:15" x14ac:dyDescent="0.35">
      <c r="A2230">
        <v>202002</v>
      </c>
      <c r="B2230" t="str">
        <f>LEFT(All_Data[[#This Row],[Invoice (Year+Month)]],4)</f>
        <v>2020</v>
      </c>
      <c r="C2230" t="str">
        <f>RIGHT(All_Data[[#This Row],[Invoice (Year+Month)]],2)</f>
        <v>02</v>
      </c>
      <c r="D2230" t="s">
        <v>9</v>
      </c>
      <c r="E2230">
        <v>6001276</v>
      </c>
      <c r="F2230" t="s">
        <v>17</v>
      </c>
      <c r="G2230" t="s">
        <v>13</v>
      </c>
      <c r="H2230" t="s">
        <v>16</v>
      </c>
      <c r="I2230">
        <v>4269572</v>
      </c>
      <c r="J2230">
        <v>4</v>
      </c>
      <c r="K2230" s="1">
        <v>0.84</v>
      </c>
      <c r="L2230" s="1">
        <v>0.36</v>
      </c>
      <c r="M2230" s="1">
        <f>All_Data[[#This Row],[EUR Sales Amount]]-All_Data[[#This Row],[EUR Cost Amount]]</f>
        <v>0.48</v>
      </c>
      <c r="N2230">
        <f>IF(All_Data[[#This Row],[Order Line Quantity]]&lt;0,1,0)</f>
        <v>0</v>
      </c>
      <c r="O2230" s="1" t="str">
        <f>All_Data[[#This Row],[Tier2 Description]]&amp;All_Data[[#This Row],[Order No]]</f>
        <v>WRITING4269572</v>
      </c>
    </row>
    <row r="2231" spans="1:15" x14ac:dyDescent="0.35">
      <c r="A2231">
        <v>202002</v>
      </c>
      <c r="B2231" t="str">
        <f>LEFT(All_Data[[#This Row],[Invoice (Year+Month)]],4)</f>
        <v>2020</v>
      </c>
      <c r="C2231" t="str">
        <f>RIGHT(All_Data[[#This Row],[Invoice (Year+Month)]],2)</f>
        <v>02</v>
      </c>
      <c r="D2231" t="s">
        <v>9</v>
      </c>
      <c r="E2231">
        <v>6001276</v>
      </c>
      <c r="F2231" t="s">
        <v>17</v>
      </c>
      <c r="G2231" t="s">
        <v>18</v>
      </c>
      <c r="H2231" t="s">
        <v>20</v>
      </c>
      <c r="I2231">
        <v>4277192</v>
      </c>
      <c r="J2231">
        <v>8</v>
      </c>
      <c r="K2231" s="1">
        <v>80.319999999999993</v>
      </c>
      <c r="L2231" s="1">
        <v>30.48</v>
      </c>
      <c r="M2231" s="1">
        <f>All_Data[[#This Row],[EUR Sales Amount]]-All_Data[[#This Row],[EUR Cost Amount]]</f>
        <v>49.839999999999989</v>
      </c>
      <c r="N2231">
        <f>IF(All_Data[[#This Row],[Order Line Quantity]]&lt;0,1,0)</f>
        <v>0</v>
      </c>
      <c r="O2231" s="1" t="str">
        <f>All_Data[[#This Row],[Tier2 Description]]&amp;All_Data[[#This Row],[Order No]]</f>
        <v>POLOS4277192</v>
      </c>
    </row>
    <row r="2232" spans="1:15" x14ac:dyDescent="0.35">
      <c r="A2232">
        <v>202002</v>
      </c>
      <c r="B2232" t="str">
        <f>LEFT(All_Data[[#This Row],[Invoice (Year+Month)]],4)</f>
        <v>2020</v>
      </c>
      <c r="C2232" t="str">
        <f>RIGHT(All_Data[[#This Row],[Invoice (Year+Month)]],2)</f>
        <v>02</v>
      </c>
      <c r="D2232" t="s">
        <v>9</v>
      </c>
      <c r="E2232">
        <v>6001276</v>
      </c>
      <c r="F2232" t="s">
        <v>17</v>
      </c>
      <c r="G2232" t="s">
        <v>22</v>
      </c>
      <c r="H2232" t="s">
        <v>35</v>
      </c>
      <c r="I2232">
        <v>4266352</v>
      </c>
      <c r="J2232">
        <v>104</v>
      </c>
      <c r="K2232" s="1">
        <v>161</v>
      </c>
      <c r="L2232" s="1">
        <v>37.18</v>
      </c>
      <c r="M2232" s="1">
        <f>All_Data[[#This Row],[EUR Sales Amount]]-All_Data[[#This Row],[EUR Cost Amount]]</f>
        <v>123.82</v>
      </c>
      <c r="N2232">
        <f>IF(All_Data[[#This Row],[Order Line Quantity]]&lt;0,1,0)</f>
        <v>0</v>
      </c>
      <c r="O2232" s="1" t="str">
        <f>All_Data[[#This Row],[Tier2 Description]]&amp;All_Data[[#This Row],[Order No]]</f>
        <v>DECORATION CHARGES4266352</v>
      </c>
    </row>
    <row r="2233" spans="1:15" x14ac:dyDescent="0.35">
      <c r="A2233">
        <v>202002</v>
      </c>
      <c r="B2233" t="str">
        <f>LEFT(All_Data[[#This Row],[Invoice (Year+Month)]],4)</f>
        <v>2020</v>
      </c>
      <c r="C2233" t="str">
        <f>RIGHT(All_Data[[#This Row],[Invoice (Year+Month)]],2)</f>
        <v>02</v>
      </c>
      <c r="D2233" t="s">
        <v>9</v>
      </c>
      <c r="E2233">
        <v>6001280</v>
      </c>
      <c r="F2233" t="s">
        <v>10</v>
      </c>
      <c r="G2233" t="s">
        <v>13</v>
      </c>
      <c r="H2233" t="s">
        <v>16</v>
      </c>
      <c r="I2233">
        <v>4265039</v>
      </c>
      <c r="J2233">
        <v>1000</v>
      </c>
      <c r="K2233" s="1">
        <v>250</v>
      </c>
      <c r="L2233" s="1">
        <v>83.12</v>
      </c>
      <c r="M2233" s="1">
        <f>All_Data[[#This Row],[EUR Sales Amount]]-All_Data[[#This Row],[EUR Cost Amount]]</f>
        <v>166.88</v>
      </c>
      <c r="N2233">
        <f>IF(All_Data[[#This Row],[Order Line Quantity]]&lt;0,1,0)</f>
        <v>0</v>
      </c>
      <c r="O2233" s="1" t="str">
        <f>All_Data[[#This Row],[Tier2 Description]]&amp;All_Data[[#This Row],[Order No]]</f>
        <v>WRITING4265039</v>
      </c>
    </row>
    <row r="2234" spans="1:15" x14ac:dyDescent="0.35">
      <c r="A2234">
        <v>202002</v>
      </c>
      <c r="B2234" t="str">
        <f>LEFT(All_Data[[#This Row],[Invoice (Year+Month)]],4)</f>
        <v>2020</v>
      </c>
      <c r="C2234" t="str">
        <f>RIGHT(All_Data[[#This Row],[Invoice (Year+Month)]],2)</f>
        <v>02</v>
      </c>
      <c r="D2234" t="s">
        <v>9</v>
      </c>
      <c r="E2234">
        <v>6001280</v>
      </c>
      <c r="F2234" t="s">
        <v>10</v>
      </c>
      <c r="G2234" t="s">
        <v>13</v>
      </c>
      <c r="H2234" t="s">
        <v>16</v>
      </c>
      <c r="I2234">
        <v>4274438</v>
      </c>
      <c r="J2234">
        <v>1000</v>
      </c>
      <c r="K2234" s="1">
        <v>140</v>
      </c>
      <c r="L2234" s="1">
        <v>56.8</v>
      </c>
      <c r="M2234" s="1">
        <f>All_Data[[#This Row],[EUR Sales Amount]]-All_Data[[#This Row],[EUR Cost Amount]]</f>
        <v>83.2</v>
      </c>
      <c r="N2234">
        <f>IF(All_Data[[#This Row],[Order Line Quantity]]&lt;0,1,0)</f>
        <v>0</v>
      </c>
      <c r="O2234" s="1" t="str">
        <f>All_Data[[#This Row],[Tier2 Description]]&amp;All_Data[[#This Row],[Order No]]</f>
        <v>WRITING4274438</v>
      </c>
    </row>
    <row r="2235" spans="1:15" x14ac:dyDescent="0.35">
      <c r="A2235">
        <v>202002</v>
      </c>
      <c r="B2235" t="str">
        <f>LEFT(All_Data[[#This Row],[Invoice (Year+Month)]],4)</f>
        <v>2020</v>
      </c>
      <c r="C2235" t="str">
        <f>RIGHT(All_Data[[#This Row],[Invoice (Year+Month)]],2)</f>
        <v>02</v>
      </c>
      <c r="D2235" t="s">
        <v>9</v>
      </c>
      <c r="E2235">
        <v>6001280</v>
      </c>
      <c r="F2235" t="s">
        <v>10</v>
      </c>
      <c r="G2235" t="s">
        <v>22</v>
      </c>
      <c r="H2235" t="s">
        <v>35</v>
      </c>
      <c r="I2235">
        <v>4265039</v>
      </c>
      <c r="J2235">
        <v>1008</v>
      </c>
      <c r="K2235" s="1">
        <v>740</v>
      </c>
      <c r="L2235" s="1">
        <v>81.52</v>
      </c>
      <c r="M2235" s="1">
        <f>All_Data[[#This Row],[EUR Sales Amount]]-All_Data[[#This Row],[EUR Cost Amount]]</f>
        <v>658.48</v>
      </c>
      <c r="N2235">
        <f>IF(All_Data[[#This Row],[Order Line Quantity]]&lt;0,1,0)</f>
        <v>0</v>
      </c>
      <c r="O2235" s="1" t="str">
        <f>All_Data[[#This Row],[Tier2 Description]]&amp;All_Data[[#This Row],[Order No]]</f>
        <v>DECORATION CHARGES4265039</v>
      </c>
    </row>
    <row r="2236" spans="1:15" x14ac:dyDescent="0.35">
      <c r="A2236">
        <v>202002</v>
      </c>
      <c r="B2236" t="str">
        <f>LEFT(All_Data[[#This Row],[Invoice (Year+Month)]],4)</f>
        <v>2020</v>
      </c>
      <c r="C2236" t="str">
        <f>RIGHT(All_Data[[#This Row],[Invoice (Year+Month)]],2)</f>
        <v>02</v>
      </c>
      <c r="D2236" t="s">
        <v>9</v>
      </c>
      <c r="E2236">
        <v>6001280</v>
      </c>
      <c r="F2236" t="s">
        <v>10</v>
      </c>
      <c r="G2236" t="s">
        <v>22</v>
      </c>
      <c r="H2236" t="s">
        <v>35</v>
      </c>
      <c r="I2236">
        <v>4274438</v>
      </c>
      <c r="J2236">
        <v>1002</v>
      </c>
      <c r="K2236" s="1">
        <v>150</v>
      </c>
      <c r="L2236" s="1">
        <v>27.88</v>
      </c>
      <c r="M2236" s="1">
        <f>All_Data[[#This Row],[EUR Sales Amount]]-All_Data[[#This Row],[EUR Cost Amount]]</f>
        <v>122.12</v>
      </c>
      <c r="N2236">
        <f>IF(All_Data[[#This Row],[Order Line Quantity]]&lt;0,1,0)</f>
        <v>0</v>
      </c>
      <c r="O2236" s="1" t="str">
        <f>All_Data[[#This Row],[Tier2 Description]]&amp;All_Data[[#This Row],[Order No]]</f>
        <v>DECORATION CHARGES4274438</v>
      </c>
    </row>
    <row r="2237" spans="1:15" x14ac:dyDescent="0.35">
      <c r="A2237">
        <v>202002</v>
      </c>
      <c r="B2237" t="str">
        <f>LEFT(All_Data[[#This Row],[Invoice (Year+Month)]],4)</f>
        <v>2020</v>
      </c>
      <c r="C2237" t="str">
        <f>RIGHT(All_Data[[#This Row],[Invoice (Year+Month)]],2)</f>
        <v>02</v>
      </c>
      <c r="D2237" t="s">
        <v>9</v>
      </c>
      <c r="E2237">
        <v>6001291</v>
      </c>
      <c r="F2237" t="s">
        <v>17</v>
      </c>
      <c r="G2237" t="s">
        <v>32</v>
      </c>
      <c r="H2237" t="s">
        <v>33</v>
      </c>
      <c r="I2237">
        <v>4266604</v>
      </c>
      <c r="J2237">
        <v>42</v>
      </c>
      <c r="K2237" s="1">
        <v>177.38</v>
      </c>
      <c r="L2237" s="1">
        <v>67.14</v>
      </c>
      <c r="M2237" s="1">
        <f>All_Data[[#This Row],[EUR Sales Amount]]-All_Data[[#This Row],[EUR Cost Amount]]</f>
        <v>110.24</v>
      </c>
      <c r="N2237">
        <f>IF(All_Data[[#This Row],[Order Line Quantity]]&lt;0,1,0)</f>
        <v>0</v>
      </c>
      <c r="O2237" s="1" t="str">
        <f>All_Data[[#This Row],[Tier2 Description]]&amp;All_Data[[#This Row],[Order No]]</f>
        <v>SPORT BOTTLES4266604</v>
      </c>
    </row>
    <row r="2238" spans="1:15" x14ac:dyDescent="0.35">
      <c r="A2238">
        <v>202002</v>
      </c>
      <c r="B2238" t="str">
        <f>LEFT(All_Data[[#This Row],[Invoice (Year+Month)]],4)</f>
        <v>2020</v>
      </c>
      <c r="C2238" t="str">
        <f>RIGHT(All_Data[[#This Row],[Invoice (Year+Month)]],2)</f>
        <v>02</v>
      </c>
      <c r="D2238" t="s">
        <v>9</v>
      </c>
      <c r="E2238">
        <v>6001291</v>
      </c>
      <c r="F2238" t="s">
        <v>17</v>
      </c>
      <c r="G2238" t="s">
        <v>13</v>
      </c>
      <c r="H2238" t="s">
        <v>34</v>
      </c>
      <c r="I2238">
        <v>4264968</v>
      </c>
      <c r="J2238">
        <v>400</v>
      </c>
      <c r="K2238" s="1">
        <v>1240</v>
      </c>
      <c r="L2238" s="1">
        <v>353.7</v>
      </c>
      <c r="M2238" s="1">
        <f>All_Data[[#This Row],[EUR Sales Amount]]-All_Data[[#This Row],[EUR Cost Amount]]</f>
        <v>886.3</v>
      </c>
      <c r="N2238">
        <f>IF(All_Data[[#This Row],[Order Line Quantity]]&lt;0,1,0)</f>
        <v>0</v>
      </c>
      <c r="O2238" s="1" t="str">
        <f>All_Data[[#This Row],[Tier2 Description]]&amp;All_Data[[#This Row],[Order No]]</f>
        <v>STATIONERY4264968</v>
      </c>
    </row>
    <row r="2239" spans="1:15" x14ac:dyDescent="0.35">
      <c r="A2239">
        <v>202002</v>
      </c>
      <c r="B2239" t="str">
        <f>LEFT(All_Data[[#This Row],[Invoice (Year+Month)]],4)</f>
        <v>2020</v>
      </c>
      <c r="C2239" t="str">
        <f>RIGHT(All_Data[[#This Row],[Invoice (Year+Month)]],2)</f>
        <v>02</v>
      </c>
      <c r="D2239" t="s">
        <v>9</v>
      </c>
      <c r="E2239">
        <v>6001291</v>
      </c>
      <c r="F2239" t="s">
        <v>17</v>
      </c>
      <c r="G2239" t="s">
        <v>22</v>
      </c>
      <c r="H2239" t="s">
        <v>35</v>
      </c>
      <c r="I2239">
        <v>4264968</v>
      </c>
      <c r="J2239">
        <v>402</v>
      </c>
      <c r="K2239" s="1">
        <v>494</v>
      </c>
      <c r="L2239" s="1">
        <v>27.06</v>
      </c>
      <c r="M2239" s="1">
        <f>All_Data[[#This Row],[EUR Sales Amount]]-All_Data[[#This Row],[EUR Cost Amount]]</f>
        <v>466.94</v>
      </c>
      <c r="N2239">
        <f>IF(All_Data[[#This Row],[Order Line Quantity]]&lt;0,1,0)</f>
        <v>0</v>
      </c>
      <c r="O2239" s="1" t="str">
        <f>All_Data[[#This Row],[Tier2 Description]]&amp;All_Data[[#This Row],[Order No]]</f>
        <v>DECORATION CHARGES4264968</v>
      </c>
    </row>
    <row r="2240" spans="1:15" x14ac:dyDescent="0.35">
      <c r="A2240">
        <v>202002</v>
      </c>
      <c r="B2240" t="str">
        <f>LEFT(All_Data[[#This Row],[Invoice (Year+Month)]],4)</f>
        <v>2020</v>
      </c>
      <c r="C2240" t="str">
        <f>RIGHT(All_Data[[#This Row],[Invoice (Year+Month)]],2)</f>
        <v>02</v>
      </c>
      <c r="D2240" t="s">
        <v>9</v>
      </c>
      <c r="E2240">
        <v>6001291</v>
      </c>
      <c r="F2240" t="s">
        <v>17</v>
      </c>
      <c r="G2240" t="s">
        <v>22</v>
      </c>
      <c r="H2240" t="s">
        <v>35</v>
      </c>
      <c r="I2240">
        <v>4266604</v>
      </c>
      <c r="J2240">
        <v>50</v>
      </c>
      <c r="K2240" s="1">
        <v>167.86</v>
      </c>
      <c r="L2240" s="1">
        <v>72.78</v>
      </c>
      <c r="M2240" s="1">
        <f>All_Data[[#This Row],[EUR Sales Amount]]-All_Data[[#This Row],[EUR Cost Amount]]</f>
        <v>95.080000000000013</v>
      </c>
      <c r="N2240">
        <f>IF(All_Data[[#This Row],[Order Line Quantity]]&lt;0,1,0)</f>
        <v>0</v>
      </c>
      <c r="O2240" s="1" t="str">
        <f>All_Data[[#This Row],[Tier2 Description]]&amp;All_Data[[#This Row],[Order No]]</f>
        <v>DECORATION CHARGES4266604</v>
      </c>
    </row>
    <row r="2241" spans="1:15" x14ac:dyDescent="0.35">
      <c r="A2241">
        <v>202002</v>
      </c>
      <c r="B2241" t="str">
        <f>LEFT(All_Data[[#This Row],[Invoice (Year+Month)]],4)</f>
        <v>2020</v>
      </c>
      <c r="C2241" t="str">
        <f>RIGHT(All_Data[[#This Row],[Invoice (Year+Month)]],2)</f>
        <v>02</v>
      </c>
      <c r="D2241" t="s">
        <v>9</v>
      </c>
      <c r="E2241">
        <v>6001302</v>
      </c>
      <c r="F2241" t="s">
        <v>17</v>
      </c>
      <c r="G2241" t="s">
        <v>48</v>
      </c>
      <c r="H2241" t="s">
        <v>48</v>
      </c>
      <c r="I2241">
        <v>4273865</v>
      </c>
      <c r="J2241">
        <v>202</v>
      </c>
      <c r="K2241" s="1">
        <v>202</v>
      </c>
      <c r="L2241" s="1">
        <v>91.5</v>
      </c>
      <c r="M2241" s="1">
        <f>All_Data[[#This Row],[EUR Sales Amount]]-All_Data[[#This Row],[EUR Cost Amount]]</f>
        <v>110.5</v>
      </c>
      <c r="N2241">
        <f>IF(All_Data[[#This Row],[Order Line Quantity]]&lt;0,1,0)</f>
        <v>0</v>
      </c>
      <c r="O2241" s="1" t="str">
        <f>All_Data[[#This Row],[Tier2 Description]]&amp;All_Data[[#This Row],[Order No]]</f>
        <v>HEADWEAR4273865</v>
      </c>
    </row>
    <row r="2242" spans="1:15" x14ac:dyDescent="0.35">
      <c r="A2242">
        <v>202002</v>
      </c>
      <c r="B2242" t="str">
        <f>LEFT(All_Data[[#This Row],[Invoice (Year+Month)]],4)</f>
        <v>2020</v>
      </c>
      <c r="C2242" t="str">
        <f>RIGHT(All_Data[[#This Row],[Invoice (Year+Month)]],2)</f>
        <v>02</v>
      </c>
      <c r="D2242" t="s">
        <v>9</v>
      </c>
      <c r="E2242">
        <v>6001302</v>
      </c>
      <c r="F2242" t="s">
        <v>17</v>
      </c>
      <c r="G2242" t="s">
        <v>13</v>
      </c>
      <c r="H2242" t="s">
        <v>34</v>
      </c>
      <c r="I2242">
        <v>4268217</v>
      </c>
      <c r="J2242">
        <v>2</v>
      </c>
      <c r="K2242" s="1">
        <v>2.42</v>
      </c>
      <c r="L2242" s="1">
        <v>1.08</v>
      </c>
      <c r="M2242" s="1">
        <f>All_Data[[#This Row],[EUR Sales Amount]]-All_Data[[#This Row],[EUR Cost Amount]]</f>
        <v>1.3399999999999999</v>
      </c>
      <c r="N2242">
        <f>IF(All_Data[[#This Row],[Order Line Quantity]]&lt;0,1,0)</f>
        <v>0</v>
      </c>
      <c r="O2242" s="1" t="str">
        <f>All_Data[[#This Row],[Tier2 Description]]&amp;All_Data[[#This Row],[Order No]]</f>
        <v>STATIONERY4268217</v>
      </c>
    </row>
    <row r="2243" spans="1:15" x14ac:dyDescent="0.35">
      <c r="A2243">
        <v>202002</v>
      </c>
      <c r="B2243" t="str">
        <f>LEFT(All_Data[[#This Row],[Invoice (Year+Month)]],4)</f>
        <v>2020</v>
      </c>
      <c r="C2243" t="str">
        <f>RIGHT(All_Data[[#This Row],[Invoice (Year+Month)]],2)</f>
        <v>02</v>
      </c>
      <c r="D2243" t="s">
        <v>9</v>
      </c>
      <c r="E2243">
        <v>6001302</v>
      </c>
      <c r="F2243" t="s">
        <v>17</v>
      </c>
      <c r="G2243" t="s">
        <v>13</v>
      </c>
      <c r="H2243" t="s">
        <v>16</v>
      </c>
      <c r="I2243">
        <v>4268217</v>
      </c>
      <c r="J2243">
        <v>4000</v>
      </c>
      <c r="K2243" s="1">
        <v>800</v>
      </c>
      <c r="L2243" s="1">
        <v>471.68</v>
      </c>
      <c r="M2243" s="1">
        <f>All_Data[[#This Row],[EUR Sales Amount]]-All_Data[[#This Row],[EUR Cost Amount]]</f>
        <v>328.32</v>
      </c>
      <c r="N2243">
        <f>IF(All_Data[[#This Row],[Order Line Quantity]]&lt;0,1,0)</f>
        <v>0</v>
      </c>
      <c r="O2243" s="1" t="str">
        <f>All_Data[[#This Row],[Tier2 Description]]&amp;All_Data[[#This Row],[Order No]]</f>
        <v>WRITING4268217</v>
      </c>
    </row>
    <row r="2244" spans="1:15" x14ac:dyDescent="0.35">
      <c r="A2244">
        <v>202002</v>
      </c>
      <c r="B2244" t="str">
        <f>LEFT(All_Data[[#This Row],[Invoice (Year+Month)]],4)</f>
        <v>2020</v>
      </c>
      <c r="C2244" t="str">
        <f>RIGHT(All_Data[[#This Row],[Invoice (Year+Month)]],2)</f>
        <v>02</v>
      </c>
      <c r="D2244" t="s">
        <v>9</v>
      </c>
      <c r="E2244">
        <v>6001302</v>
      </c>
      <c r="F2244" t="s">
        <v>17</v>
      </c>
      <c r="G2244" t="s">
        <v>26</v>
      </c>
      <c r="H2244" t="s">
        <v>27</v>
      </c>
      <c r="I2244">
        <v>4268217</v>
      </c>
      <c r="J2244">
        <v>2</v>
      </c>
      <c r="K2244" s="1">
        <v>4.78</v>
      </c>
      <c r="L2244" s="1">
        <v>1.92</v>
      </c>
      <c r="M2244" s="1">
        <f>All_Data[[#This Row],[EUR Sales Amount]]-All_Data[[#This Row],[EUR Cost Amount]]</f>
        <v>2.8600000000000003</v>
      </c>
      <c r="N2244">
        <f>IF(All_Data[[#This Row],[Order Line Quantity]]&lt;0,1,0)</f>
        <v>0</v>
      </c>
      <c r="O2244" s="1" t="str">
        <f>All_Data[[#This Row],[Tier2 Description]]&amp;All_Data[[#This Row],[Order No]]</f>
        <v>APRON &amp; KITCHEN TEXTILES4268217</v>
      </c>
    </row>
    <row r="2245" spans="1:15" x14ac:dyDescent="0.35">
      <c r="A2245">
        <v>202002</v>
      </c>
      <c r="B2245" t="str">
        <f>LEFT(All_Data[[#This Row],[Invoice (Year+Month)]],4)</f>
        <v>2020</v>
      </c>
      <c r="C2245" t="str">
        <f>RIGHT(All_Data[[#This Row],[Invoice (Year+Month)]],2)</f>
        <v>02</v>
      </c>
      <c r="D2245" t="s">
        <v>9</v>
      </c>
      <c r="E2245">
        <v>6001302</v>
      </c>
      <c r="F2245" t="s">
        <v>17</v>
      </c>
      <c r="G2245" t="s">
        <v>22</v>
      </c>
      <c r="H2245" t="s">
        <v>23</v>
      </c>
      <c r="I2245">
        <v>4268217</v>
      </c>
      <c r="J2245">
        <v>200</v>
      </c>
      <c r="K2245" s="1">
        <v>400</v>
      </c>
      <c r="L2245" s="1">
        <v>850</v>
      </c>
      <c r="M2245" s="1">
        <f>All_Data[[#This Row],[EUR Sales Amount]]-All_Data[[#This Row],[EUR Cost Amount]]</f>
        <v>-450</v>
      </c>
      <c r="N2245">
        <f>IF(All_Data[[#This Row],[Order Line Quantity]]&lt;0,1,0)</f>
        <v>0</v>
      </c>
      <c r="O2245" s="1" t="str">
        <f>All_Data[[#This Row],[Tier2 Description]]&amp;All_Data[[#This Row],[Order No]]</f>
        <v>CATALOGUES4268217</v>
      </c>
    </row>
    <row r="2246" spans="1:15" x14ac:dyDescent="0.35">
      <c r="A2246">
        <v>202002</v>
      </c>
      <c r="B2246" t="str">
        <f>LEFT(All_Data[[#This Row],[Invoice (Year+Month)]],4)</f>
        <v>2020</v>
      </c>
      <c r="C2246" t="str">
        <f>RIGHT(All_Data[[#This Row],[Invoice (Year+Month)]],2)</f>
        <v>02</v>
      </c>
      <c r="D2246" t="s">
        <v>9</v>
      </c>
      <c r="E2246">
        <v>6001302</v>
      </c>
      <c r="F2246" t="s">
        <v>17</v>
      </c>
      <c r="G2246" t="s">
        <v>22</v>
      </c>
      <c r="H2246" t="s">
        <v>35</v>
      </c>
      <c r="I2246">
        <v>4273865</v>
      </c>
      <c r="J2246">
        <v>204</v>
      </c>
      <c r="K2246" s="1">
        <v>504.1</v>
      </c>
      <c r="L2246" s="1">
        <v>14.58</v>
      </c>
      <c r="M2246" s="1">
        <f>All_Data[[#This Row],[EUR Sales Amount]]-All_Data[[#This Row],[EUR Cost Amount]]</f>
        <v>489.52000000000004</v>
      </c>
      <c r="N2246">
        <f>IF(All_Data[[#This Row],[Order Line Quantity]]&lt;0,1,0)</f>
        <v>0</v>
      </c>
      <c r="O2246" s="1" t="str">
        <f>All_Data[[#This Row],[Tier2 Description]]&amp;All_Data[[#This Row],[Order No]]</f>
        <v>DECORATION CHARGES4273865</v>
      </c>
    </row>
    <row r="2247" spans="1:15" x14ac:dyDescent="0.35">
      <c r="A2247">
        <v>202002</v>
      </c>
      <c r="B2247" t="str">
        <f>LEFT(All_Data[[#This Row],[Invoice (Year+Month)]],4)</f>
        <v>2020</v>
      </c>
      <c r="C2247" t="str">
        <f>RIGHT(All_Data[[#This Row],[Invoice (Year+Month)]],2)</f>
        <v>02</v>
      </c>
      <c r="D2247" t="s">
        <v>9</v>
      </c>
      <c r="E2247">
        <v>6001303</v>
      </c>
      <c r="F2247" t="s">
        <v>17</v>
      </c>
      <c r="G2247" t="s">
        <v>11</v>
      </c>
      <c r="H2247" t="s">
        <v>39</v>
      </c>
      <c r="I2247">
        <v>4263305</v>
      </c>
      <c r="J2247">
        <v>2600</v>
      </c>
      <c r="K2247" s="1">
        <v>7514</v>
      </c>
      <c r="L2247" s="1">
        <v>4135.22</v>
      </c>
      <c r="M2247" s="1">
        <f>All_Data[[#This Row],[EUR Sales Amount]]-All_Data[[#This Row],[EUR Cost Amount]]</f>
        <v>3378.7799999999997</v>
      </c>
      <c r="N2247">
        <f>IF(All_Data[[#This Row],[Order Line Quantity]]&lt;0,1,0)</f>
        <v>0</v>
      </c>
      <c r="O2247" s="1" t="str">
        <f>All_Data[[#This Row],[Tier2 Description]]&amp;All_Data[[#This Row],[Order No]]</f>
        <v>COOLERS4263305</v>
      </c>
    </row>
    <row r="2248" spans="1:15" x14ac:dyDescent="0.35">
      <c r="A2248">
        <v>202002</v>
      </c>
      <c r="B2248" t="str">
        <f>LEFT(All_Data[[#This Row],[Invoice (Year+Month)]],4)</f>
        <v>2020</v>
      </c>
      <c r="C2248" t="str">
        <f>RIGHT(All_Data[[#This Row],[Invoice (Year+Month)]],2)</f>
        <v>02</v>
      </c>
      <c r="D2248" t="s">
        <v>9</v>
      </c>
      <c r="E2248">
        <v>6001303</v>
      </c>
      <c r="F2248" t="s">
        <v>17</v>
      </c>
      <c r="G2248" t="s">
        <v>13</v>
      </c>
      <c r="H2248" t="s">
        <v>14</v>
      </c>
      <c r="I2248">
        <v>4260882</v>
      </c>
      <c r="J2248">
        <v>200</v>
      </c>
      <c r="K2248" s="1">
        <v>204</v>
      </c>
      <c r="L2248" s="1">
        <v>61.32</v>
      </c>
      <c r="M2248" s="1">
        <f>All_Data[[#This Row],[EUR Sales Amount]]-All_Data[[#This Row],[EUR Cost Amount]]</f>
        <v>142.68</v>
      </c>
      <c r="N2248">
        <f>IF(All_Data[[#This Row],[Order Line Quantity]]&lt;0,1,0)</f>
        <v>0</v>
      </c>
      <c r="O2248" s="1" t="str">
        <f>All_Data[[#This Row],[Tier2 Description]]&amp;All_Data[[#This Row],[Order No]]</f>
        <v>DESKTOP4260882</v>
      </c>
    </row>
    <row r="2249" spans="1:15" x14ac:dyDescent="0.35">
      <c r="A2249">
        <v>202002</v>
      </c>
      <c r="B2249" t="str">
        <f>LEFT(All_Data[[#This Row],[Invoice (Year+Month)]],4)</f>
        <v>2020</v>
      </c>
      <c r="C2249" t="str">
        <f>RIGHT(All_Data[[#This Row],[Invoice (Year+Month)]],2)</f>
        <v>02</v>
      </c>
      <c r="D2249" t="s">
        <v>9</v>
      </c>
      <c r="E2249">
        <v>6001303</v>
      </c>
      <c r="F2249" t="s">
        <v>17</v>
      </c>
      <c r="G2249" t="s">
        <v>22</v>
      </c>
      <c r="H2249" t="s">
        <v>35</v>
      </c>
      <c r="I2249">
        <v>4260882</v>
      </c>
      <c r="J2249">
        <v>202</v>
      </c>
      <c r="K2249" s="1">
        <v>99</v>
      </c>
      <c r="L2249" s="1">
        <v>19.88</v>
      </c>
      <c r="M2249" s="1">
        <f>All_Data[[#This Row],[EUR Sales Amount]]-All_Data[[#This Row],[EUR Cost Amount]]</f>
        <v>79.12</v>
      </c>
      <c r="N2249">
        <f>IF(All_Data[[#This Row],[Order Line Quantity]]&lt;0,1,0)</f>
        <v>0</v>
      </c>
      <c r="O2249" s="1" t="str">
        <f>All_Data[[#This Row],[Tier2 Description]]&amp;All_Data[[#This Row],[Order No]]</f>
        <v>DECORATION CHARGES4260882</v>
      </c>
    </row>
    <row r="2250" spans="1:15" x14ac:dyDescent="0.35">
      <c r="A2250">
        <v>202002</v>
      </c>
      <c r="B2250" t="str">
        <f>LEFT(All_Data[[#This Row],[Invoice (Year+Month)]],4)</f>
        <v>2020</v>
      </c>
      <c r="C2250" t="str">
        <f>RIGHT(All_Data[[#This Row],[Invoice (Year+Month)]],2)</f>
        <v>02</v>
      </c>
      <c r="D2250" t="s">
        <v>9</v>
      </c>
      <c r="E2250">
        <v>6001303</v>
      </c>
      <c r="F2250" t="s">
        <v>17</v>
      </c>
      <c r="G2250" t="s">
        <v>22</v>
      </c>
      <c r="H2250" t="s">
        <v>35</v>
      </c>
      <c r="I2250">
        <v>4263305</v>
      </c>
      <c r="J2250">
        <v>2604</v>
      </c>
      <c r="K2250" s="1">
        <v>2098</v>
      </c>
      <c r="L2250" s="1">
        <v>465.84</v>
      </c>
      <c r="M2250" s="1">
        <f>All_Data[[#This Row],[EUR Sales Amount]]-All_Data[[#This Row],[EUR Cost Amount]]</f>
        <v>1632.16</v>
      </c>
      <c r="N2250">
        <f>IF(All_Data[[#This Row],[Order Line Quantity]]&lt;0,1,0)</f>
        <v>0</v>
      </c>
      <c r="O2250" s="1" t="str">
        <f>All_Data[[#This Row],[Tier2 Description]]&amp;All_Data[[#This Row],[Order No]]</f>
        <v>DECORATION CHARGES4263305</v>
      </c>
    </row>
    <row r="2251" spans="1:15" x14ac:dyDescent="0.35">
      <c r="A2251">
        <v>202002</v>
      </c>
      <c r="B2251" t="str">
        <f>LEFT(All_Data[[#This Row],[Invoice (Year+Month)]],4)</f>
        <v>2020</v>
      </c>
      <c r="C2251" t="str">
        <f>RIGHT(All_Data[[#This Row],[Invoice (Year+Month)]],2)</f>
        <v>02</v>
      </c>
      <c r="D2251" t="s">
        <v>9</v>
      </c>
      <c r="E2251">
        <v>6001323</v>
      </c>
      <c r="F2251" t="s">
        <v>10</v>
      </c>
      <c r="G2251" t="s">
        <v>24</v>
      </c>
      <c r="H2251" t="s">
        <v>54</v>
      </c>
      <c r="I2251">
        <v>4268312</v>
      </c>
      <c r="J2251">
        <v>42</v>
      </c>
      <c r="K2251" s="1">
        <v>965.58</v>
      </c>
      <c r="L2251" s="1">
        <v>809.12</v>
      </c>
      <c r="M2251" s="1">
        <f>All_Data[[#This Row],[EUR Sales Amount]]-All_Data[[#This Row],[EUR Cost Amount]]</f>
        <v>156.46000000000004</v>
      </c>
      <c r="N2251">
        <f>IF(All_Data[[#This Row],[Order Line Quantity]]&lt;0,1,0)</f>
        <v>0</v>
      </c>
      <c r="O2251" s="1" t="str">
        <f>All_Data[[#This Row],[Tier2 Description]]&amp;All_Data[[#This Row],[Order No]]</f>
        <v>VESTS-BODYWARMERS4268312</v>
      </c>
    </row>
    <row r="2252" spans="1:15" x14ac:dyDescent="0.35">
      <c r="A2252">
        <v>202002</v>
      </c>
      <c r="B2252" t="str">
        <f>LEFT(All_Data[[#This Row],[Invoice (Year+Month)]],4)</f>
        <v>2020</v>
      </c>
      <c r="C2252" t="str">
        <f>RIGHT(All_Data[[#This Row],[Invoice (Year+Month)]],2)</f>
        <v>02</v>
      </c>
      <c r="D2252" t="s">
        <v>9</v>
      </c>
      <c r="E2252">
        <v>6001323</v>
      </c>
      <c r="F2252" t="s">
        <v>10</v>
      </c>
      <c r="G2252" t="s">
        <v>24</v>
      </c>
      <c r="H2252" t="s">
        <v>54</v>
      </c>
      <c r="I2252">
        <v>4270252</v>
      </c>
      <c r="J2252">
        <v>2</v>
      </c>
      <c r="K2252" s="1">
        <v>45.98</v>
      </c>
      <c r="L2252" s="1">
        <v>43.64</v>
      </c>
      <c r="M2252" s="1">
        <f>All_Data[[#This Row],[EUR Sales Amount]]-All_Data[[#This Row],[EUR Cost Amount]]</f>
        <v>2.3399999999999963</v>
      </c>
      <c r="N2252">
        <f>IF(All_Data[[#This Row],[Order Line Quantity]]&lt;0,1,0)</f>
        <v>0</v>
      </c>
      <c r="O2252" s="1" t="str">
        <f>All_Data[[#This Row],[Tier2 Description]]&amp;All_Data[[#This Row],[Order No]]</f>
        <v>VESTS-BODYWARMERS4270252</v>
      </c>
    </row>
    <row r="2253" spans="1:15" x14ac:dyDescent="0.35">
      <c r="A2253">
        <v>202002</v>
      </c>
      <c r="B2253" t="str">
        <f>LEFT(All_Data[[#This Row],[Invoice (Year+Month)]],4)</f>
        <v>2020</v>
      </c>
      <c r="C2253" t="str">
        <f>RIGHT(All_Data[[#This Row],[Invoice (Year+Month)]],2)</f>
        <v>02</v>
      </c>
      <c r="D2253" t="s">
        <v>9</v>
      </c>
      <c r="E2253">
        <v>6001330</v>
      </c>
      <c r="F2253" t="s">
        <v>10</v>
      </c>
      <c r="G2253" t="s">
        <v>48</v>
      </c>
      <c r="H2253" t="s">
        <v>48</v>
      </c>
      <c r="I2253">
        <v>4264303</v>
      </c>
      <c r="J2253">
        <v>100</v>
      </c>
      <c r="K2253" s="1">
        <v>293</v>
      </c>
      <c r="L2253" s="1">
        <v>95.46</v>
      </c>
      <c r="M2253" s="1">
        <f>All_Data[[#This Row],[EUR Sales Amount]]-All_Data[[#This Row],[EUR Cost Amount]]</f>
        <v>197.54000000000002</v>
      </c>
      <c r="N2253">
        <f>IF(All_Data[[#This Row],[Order Line Quantity]]&lt;0,1,0)</f>
        <v>0</v>
      </c>
      <c r="O2253" s="1" t="str">
        <f>All_Data[[#This Row],[Tier2 Description]]&amp;All_Data[[#This Row],[Order No]]</f>
        <v>HEADWEAR4264303</v>
      </c>
    </row>
    <row r="2254" spans="1:15" x14ac:dyDescent="0.35">
      <c r="A2254">
        <v>202002</v>
      </c>
      <c r="B2254" t="str">
        <f>LEFT(All_Data[[#This Row],[Invoice (Year+Month)]],4)</f>
        <v>2020</v>
      </c>
      <c r="C2254" t="str">
        <f>RIGHT(All_Data[[#This Row],[Invoice (Year+Month)]],2)</f>
        <v>02</v>
      </c>
      <c r="D2254" t="s">
        <v>9</v>
      </c>
      <c r="E2254">
        <v>6001345</v>
      </c>
      <c r="F2254" t="s">
        <v>17</v>
      </c>
      <c r="G2254" t="s">
        <v>13</v>
      </c>
      <c r="H2254" t="s">
        <v>34</v>
      </c>
      <c r="I2254">
        <v>4268997</v>
      </c>
      <c r="J2254">
        <v>500</v>
      </c>
      <c r="K2254" s="1">
        <v>115</v>
      </c>
      <c r="L2254" s="1">
        <v>219.34</v>
      </c>
      <c r="M2254" s="1">
        <f>All_Data[[#This Row],[EUR Sales Amount]]-All_Data[[#This Row],[EUR Cost Amount]]</f>
        <v>-104.34</v>
      </c>
      <c r="N2254">
        <f>IF(All_Data[[#This Row],[Order Line Quantity]]&lt;0,1,0)</f>
        <v>0</v>
      </c>
      <c r="O2254" s="1" t="str">
        <f>All_Data[[#This Row],[Tier2 Description]]&amp;All_Data[[#This Row],[Order No]]</f>
        <v>STATIONERY4268997</v>
      </c>
    </row>
    <row r="2255" spans="1:15" x14ac:dyDescent="0.35">
      <c r="A2255">
        <v>202002</v>
      </c>
      <c r="B2255" t="str">
        <f>LEFT(All_Data[[#This Row],[Invoice (Year+Month)]],4)</f>
        <v>2020</v>
      </c>
      <c r="C2255" t="str">
        <f>RIGHT(All_Data[[#This Row],[Invoice (Year+Month)]],2)</f>
        <v>02</v>
      </c>
      <c r="D2255" t="s">
        <v>9</v>
      </c>
      <c r="E2255">
        <v>6001345</v>
      </c>
      <c r="F2255" t="s">
        <v>17</v>
      </c>
      <c r="G2255" t="s">
        <v>22</v>
      </c>
      <c r="H2255" t="s">
        <v>35</v>
      </c>
      <c r="I2255">
        <v>4268997</v>
      </c>
      <c r="J2255">
        <v>508</v>
      </c>
      <c r="K2255" s="1">
        <v>90</v>
      </c>
      <c r="L2255" s="1">
        <v>10.08</v>
      </c>
      <c r="M2255" s="1">
        <f>All_Data[[#This Row],[EUR Sales Amount]]-All_Data[[#This Row],[EUR Cost Amount]]</f>
        <v>79.92</v>
      </c>
      <c r="N2255">
        <f>IF(All_Data[[#This Row],[Order Line Quantity]]&lt;0,1,0)</f>
        <v>0</v>
      </c>
      <c r="O2255" s="1" t="str">
        <f>All_Data[[#This Row],[Tier2 Description]]&amp;All_Data[[#This Row],[Order No]]</f>
        <v>DECORATION CHARGES4268997</v>
      </c>
    </row>
    <row r="2256" spans="1:15" x14ac:dyDescent="0.35">
      <c r="A2256">
        <v>202002</v>
      </c>
      <c r="B2256" t="str">
        <f>LEFT(All_Data[[#This Row],[Invoice (Year+Month)]],4)</f>
        <v>2020</v>
      </c>
      <c r="C2256" t="str">
        <f>RIGHT(All_Data[[#This Row],[Invoice (Year+Month)]],2)</f>
        <v>02</v>
      </c>
      <c r="D2256" t="s">
        <v>9</v>
      </c>
      <c r="E2256">
        <v>6001349</v>
      </c>
      <c r="F2256" t="s">
        <v>17</v>
      </c>
      <c r="G2256" t="s">
        <v>11</v>
      </c>
      <c r="H2256" t="s">
        <v>40</v>
      </c>
      <c r="I2256">
        <v>4269367</v>
      </c>
      <c r="J2256">
        <v>200</v>
      </c>
      <c r="K2256" s="1">
        <v>158</v>
      </c>
      <c r="L2256" s="1">
        <v>71.760000000000005</v>
      </c>
      <c r="M2256" s="1">
        <f>All_Data[[#This Row],[EUR Sales Amount]]-All_Data[[#This Row],[EUR Cost Amount]]</f>
        <v>86.24</v>
      </c>
      <c r="N2256">
        <f>IF(All_Data[[#This Row],[Order Line Quantity]]&lt;0,1,0)</f>
        <v>0</v>
      </c>
      <c r="O2256" s="1" t="str">
        <f>All_Data[[#This Row],[Tier2 Description]]&amp;All_Data[[#This Row],[Order No]]</f>
        <v>TOTES4269367</v>
      </c>
    </row>
    <row r="2257" spans="1:15" x14ac:dyDescent="0.35">
      <c r="A2257">
        <v>202002</v>
      </c>
      <c r="B2257" t="str">
        <f>LEFT(All_Data[[#This Row],[Invoice (Year+Month)]],4)</f>
        <v>2020</v>
      </c>
      <c r="C2257" t="str">
        <f>RIGHT(All_Data[[#This Row],[Invoice (Year+Month)]],2)</f>
        <v>02</v>
      </c>
      <c r="D2257" t="s">
        <v>9</v>
      </c>
      <c r="E2257">
        <v>6001349</v>
      </c>
      <c r="F2257" t="s">
        <v>17</v>
      </c>
      <c r="G2257" t="s">
        <v>11</v>
      </c>
      <c r="H2257" t="s">
        <v>47</v>
      </c>
      <c r="I2257">
        <v>4273298</v>
      </c>
      <c r="J2257">
        <v>2</v>
      </c>
      <c r="K2257" s="1">
        <v>9.18</v>
      </c>
      <c r="L2257" s="1">
        <v>3.22</v>
      </c>
      <c r="M2257" s="1">
        <f>All_Data[[#This Row],[EUR Sales Amount]]-All_Data[[#This Row],[EUR Cost Amount]]</f>
        <v>5.9599999999999991</v>
      </c>
      <c r="N2257">
        <f>IF(All_Data[[#This Row],[Order Line Quantity]]&lt;0,1,0)</f>
        <v>0</v>
      </c>
      <c r="O2257" s="1" t="str">
        <f>All_Data[[#This Row],[Tier2 Description]]&amp;All_Data[[#This Row],[Order No]]</f>
        <v>TRAVEL GIFTS4273298</v>
      </c>
    </row>
    <row r="2258" spans="1:15" x14ac:dyDescent="0.35">
      <c r="A2258">
        <v>202002</v>
      </c>
      <c r="B2258" t="str">
        <f>LEFT(All_Data[[#This Row],[Invoice (Year+Month)]],4)</f>
        <v>2020</v>
      </c>
      <c r="C2258" t="str">
        <f>RIGHT(All_Data[[#This Row],[Invoice (Year+Month)]],2)</f>
        <v>02</v>
      </c>
      <c r="D2258" t="s">
        <v>9</v>
      </c>
      <c r="E2258">
        <v>6001349</v>
      </c>
      <c r="F2258" t="s">
        <v>17</v>
      </c>
      <c r="G2258" t="s">
        <v>32</v>
      </c>
      <c r="H2258" t="s">
        <v>33</v>
      </c>
      <c r="I2258">
        <v>4270005</v>
      </c>
      <c r="J2258">
        <v>500</v>
      </c>
      <c r="K2258" s="1">
        <v>1030</v>
      </c>
      <c r="L2258" s="1">
        <v>425.12</v>
      </c>
      <c r="M2258" s="1">
        <f>All_Data[[#This Row],[EUR Sales Amount]]-All_Data[[#This Row],[EUR Cost Amount]]</f>
        <v>604.88</v>
      </c>
      <c r="N2258">
        <f>IF(All_Data[[#This Row],[Order Line Quantity]]&lt;0,1,0)</f>
        <v>0</v>
      </c>
      <c r="O2258" s="1" t="str">
        <f>All_Data[[#This Row],[Tier2 Description]]&amp;All_Data[[#This Row],[Order No]]</f>
        <v>SPORT BOTTLES4270005</v>
      </c>
    </row>
    <row r="2259" spans="1:15" x14ac:dyDescent="0.35">
      <c r="A2259">
        <v>202002</v>
      </c>
      <c r="B2259" t="str">
        <f>LEFT(All_Data[[#This Row],[Invoice (Year+Month)]],4)</f>
        <v>2020</v>
      </c>
      <c r="C2259" t="str">
        <f>RIGHT(All_Data[[#This Row],[Invoice (Year+Month)]],2)</f>
        <v>02</v>
      </c>
      <c r="D2259" t="s">
        <v>9</v>
      </c>
      <c r="E2259">
        <v>6001349</v>
      </c>
      <c r="F2259" t="s">
        <v>17</v>
      </c>
      <c r="G2259" t="s">
        <v>48</v>
      </c>
      <c r="H2259" t="s">
        <v>48</v>
      </c>
      <c r="I2259">
        <v>4273298</v>
      </c>
      <c r="J2259">
        <v>2</v>
      </c>
      <c r="K2259" s="1">
        <v>5.4</v>
      </c>
      <c r="L2259" s="1">
        <v>1.84</v>
      </c>
      <c r="M2259" s="1">
        <f>All_Data[[#This Row],[EUR Sales Amount]]-All_Data[[#This Row],[EUR Cost Amount]]</f>
        <v>3.5600000000000005</v>
      </c>
      <c r="N2259">
        <f>IF(All_Data[[#This Row],[Order Line Quantity]]&lt;0,1,0)</f>
        <v>0</v>
      </c>
      <c r="O2259" s="1" t="str">
        <f>All_Data[[#This Row],[Tier2 Description]]&amp;All_Data[[#This Row],[Order No]]</f>
        <v>HEADWEAR4273298</v>
      </c>
    </row>
    <row r="2260" spans="1:15" x14ac:dyDescent="0.35">
      <c r="A2260">
        <v>202002</v>
      </c>
      <c r="B2260" t="str">
        <f>LEFT(All_Data[[#This Row],[Invoice (Year+Month)]],4)</f>
        <v>2020</v>
      </c>
      <c r="C2260" t="str">
        <f>RIGHT(All_Data[[#This Row],[Invoice (Year+Month)]],2)</f>
        <v>02</v>
      </c>
      <c r="D2260" t="s">
        <v>9</v>
      </c>
      <c r="E2260">
        <v>6001349</v>
      </c>
      <c r="F2260" t="s">
        <v>17</v>
      </c>
      <c r="G2260" t="s">
        <v>13</v>
      </c>
      <c r="H2260" t="s">
        <v>14</v>
      </c>
      <c r="I2260">
        <v>4273298</v>
      </c>
      <c r="J2260">
        <v>2</v>
      </c>
      <c r="K2260" s="1">
        <v>2.58</v>
      </c>
      <c r="L2260" s="1">
        <v>0.92</v>
      </c>
      <c r="M2260" s="1">
        <f>All_Data[[#This Row],[EUR Sales Amount]]-All_Data[[#This Row],[EUR Cost Amount]]</f>
        <v>1.6600000000000001</v>
      </c>
      <c r="N2260">
        <f>IF(All_Data[[#This Row],[Order Line Quantity]]&lt;0,1,0)</f>
        <v>0</v>
      </c>
      <c r="O2260" s="1" t="str">
        <f>All_Data[[#This Row],[Tier2 Description]]&amp;All_Data[[#This Row],[Order No]]</f>
        <v>DESKTOP4273298</v>
      </c>
    </row>
    <row r="2261" spans="1:15" x14ac:dyDescent="0.35">
      <c r="A2261">
        <v>202002</v>
      </c>
      <c r="B2261" t="str">
        <f>LEFT(All_Data[[#This Row],[Invoice (Year+Month)]],4)</f>
        <v>2020</v>
      </c>
      <c r="C2261" t="str">
        <f>RIGHT(All_Data[[#This Row],[Invoice (Year+Month)]],2)</f>
        <v>02</v>
      </c>
      <c r="D2261" t="s">
        <v>9</v>
      </c>
      <c r="E2261">
        <v>6001349</v>
      </c>
      <c r="F2261" t="s">
        <v>17</v>
      </c>
      <c r="G2261" t="s">
        <v>13</v>
      </c>
      <c r="H2261" t="s">
        <v>15</v>
      </c>
      <c r="I2261">
        <v>4269971</v>
      </c>
      <c r="J2261">
        <v>300</v>
      </c>
      <c r="K2261" s="1">
        <v>777</v>
      </c>
      <c r="L2261" s="1">
        <v>453.14</v>
      </c>
      <c r="M2261" s="1">
        <f>All_Data[[#This Row],[EUR Sales Amount]]-All_Data[[#This Row],[EUR Cost Amount]]</f>
        <v>323.86</v>
      </c>
      <c r="N2261">
        <f>IF(All_Data[[#This Row],[Order Line Quantity]]&lt;0,1,0)</f>
        <v>0</v>
      </c>
      <c r="O2261" s="1" t="str">
        <f>All_Data[[#This Row],[Tier2 Description]]&amp;All_Data[[#This Row],[Order No]]</f>
        <v>UMBRELLAS4269971</v>
      </c>
    </row>
    <row r="2262" spans="1:15" x14ac:dyDescent="0.35">
      <c r="A2262">
        <v>202002</v>
      </c>
      <c r="B2262" t="str">
        <f>LEFT(All_Data[[#This Row],[Invoice (Year+Month)]],4)</f>
        <v>2020</v>
      </c>
      <c r="C2262" t="str">
        <f>RIGHT(All_Data[[#This Row],[Invoice (Year+Month)]],2)</f>
        <v>02</v>
      </c>
      <c r="D2262" t="s">
        <v>9</v>
      </c>
      <c r="E2262">
        <v>6001349</v>
      </c>
      <c r="F2262" t="s">
        <v>17</v>
      </c>
      <c r="G2262" t="s">
        <v>13</v>
      </c>
      <c r="H2262" t="s">
        <v>16</v>
      </c>
      <c r="I2262">
        <v>4269979</v>
      </c>
      <c r="J2262">
        <v>500</v>
      </c>
      <c r="K2262" s="1">
        <v>230</v>
      </c>
      <c r="L2262" s="1">
        <v>63.34</v>
      </c>
      <c r="M2262" s="1">
        <f>All_Data[[#This Row],[EUR Sales Amount]]-All_Data[[#This Row],[EUR Cost Amount]]</f>
        <v>166.66</v>
      </c>
      <c r="N2262">
        <f>IF(All_Data[[#This Row],[Order Line Quantity]]&lt;0,1,0)</f>
        <v>0</v>
      </c>
      <c r="O2262" s="1" t="str">
        <f>All_Data[[#This Row],[Tier2 Description]]&amp;All_Data[[#This Row],[Order No]]</f>
        <v>WRITING4269979</v>
      </c>
    </row>
    <row r="2263" spans="1:15" x14ac:dyDescent="0.35">
      <c r="A2263">
        <v>202002</v>
      </c>
      <c r="B2263" t="str">
        <f>LEFT(All_Data[[#This Row],[Invoice (Year+Month)]],4)</f>
        <v>2020</v>
      </c>
      <c r="C2263" t="str">
        <f>RIGHT(All_Data[[#This Row],[Invoice (Year+Month)]],2)</f>
        <v>02</v>
      </c>
      <c r="D2263" t="s">
        <v>9</v>
      </c>
      <c r="E2263">
        <v>6001349</v>
      </c>
      <c r="F2263" t="s">
        <v>17</v>
      </c>
      <c r="G2263" t="s">
        <v>26</v>
      </c>
      <c r="H2263" t="s">
        <v>27</v>
      </c>
      <c r="I2263">
        <v>4264580</v>
      </c>
      <c r="J2263">
        <v>22</v>
      </c>
      <c r="K2263" s="1">
        <v>71.28</v>
      </c>
      <c r="L2263" s="1">
        <v>29.46</v>
      </c>
      <c r="M2263" s="1">
        <f>All_Data[[#This Row],[EUR Sales Amount]]-All_Data[[#This Row],[EUR Cost Amount]]</f>
        <v>41.82</v>
      </c>
      <c r="N2263">
        <f>IF(All_Data[[#This Row],[Order Line Quantity]]&lt;0,1,0)</f>
        <v>0</v>
      </c>
      <c r="O2263" s="1" t="str">
        <f>All_Data[[#This Row],[Tier2 Description]]&amp;All_Data[[#This Row],[Order No]]</f>
        <v>APRON &amp; KITCHEN TEXTILES4264580</v>
      </c>
    </row>
    <row r="2264" spans="1:15" x14ac:dyDescent="0.35">
      <c r="A2264">
        <v>202002</v>
      </c>
      <c r="B2264" t="str">
        <f>LEFT(All_Data[[#This Row],[Invoice (Year+Month)]],4)</f>
        <v>2020</v>
      </c>
      <c r="C2264" t="str">
        <f>RIGHT(All_Data[[#This Row],[Invoice (Year+Month)]],2)</f>
        <v>02</v>
      </c>
      <c r="D2264" t="s">
        <v>9</v>
      </c>
      <c r="E2264">
        <v>6001349</v>
      </c>
      <c r="F2264" t="s">
        <v>17</v>
      </c>
      <c r="G2264" t="s">
        <v>18</v>
      </c>
      <c r="H2264" t="s">
        <v>21</v>
      </c>
      <c r="I2264">
        <v>4267118</v>
      </c>
      <c r="J2264">
        <v>24</v>
      </c>
      <c r="K2264" s="1">
        <v>119.76</v>
      </c>
      <c r="L2264" s="1">
        <v>54.9</v>
      </c>
      <c r="M2264" s="1">
        <f>All_Data[[#This Row],[EUR Sales Amount]]-All_Data[[#This Row],[EUR Cost Amount]]</f>
        <v>64.860000000000014</v>
      </c>
      <c r="N2264">
        <f>IF(All_Data[[#This Row],[Order Line Quantity]]&lt;0,1,0)</f>
        <v>0</v>
      </c>
      <c r="O2264" s="1" t="str">
        <f>All_Data[[#This Row],[Tier2 Description]]&amp;All_Data[[#This Row],[Order No]]</f>
        <v>T-SHIRTS &amp; ACTIVE TOPS4267118</v>
      </c>
    </row>
    <row r="2265" spans="1:15" x14ac:dyDescent="0.35">
      <c r="A2265">
        <v>202002</v>
      </c>
      <c r="B2265" t="str">
        <f>LEFT(All_Data[[#This Row],[Invoice (Year+Month)]],4)</f>
        <v>2020</v>
      </c>
      <c r="C2265" t="str">
        <f>RIGHT(All_Data[[#This Row],[Invoice (Year+Month)]],2)</f>
        <v>02</v>
      </c>
      <c r="D2265" t="s">
        <v>9</v>
      </c>
      <c r="E2265">
        <v>6001349</v>
      </c>
      <c r="F2265" t="s">
        <v>17</v>
      </c>
      <c r="G2265" t="s">
        <v>18</v>
      </c>
      <c r="H2265" t="s">
        <v>21</v>
      </c>
      <c r="I2265">
        <v>4273298</v>
      </c>
      <c r="J2265">
        <v>6</v>
      </c>
      <c r="K2265" s="1">
        <v>29.94</v>
      </c>
      <c r="L2265" s="1">
        <v>12.34</v>
      </c>
      <c r="M2265" s="1">
        <f>All_Data[[#This Row],[EUR Sales Amount]]-All_Data[[#This Row],[EUR Cost Amount]]</f>
        <v>17.600000000000001</v>
      </c>
      <c r="N2265">
        <f>IF(All_Data[[#This Row],[Order Line Quantity]]&lt;0,1,0)</f>
        <v>0</v>
      </c>
      <c r="O2265" s="1" t="str">
        <f>All_Data[[#This Row],[Tier2 Description]]&amp;All_Data[[#This Row],[Order No]]</f>
        <v>T-SHIRTS &amp; ACTIVE TOPS4273298</v>
      </c>
    </row>
    <row r="2266" spans="1:15" x14ac:dyDescent="0.35">
      <c r="A2266">
        <v>202002</v>
      </c>
      <c r="B2266" t="str">
        <f>LEFT(All_Data[[#This Row],[Invoice (Year+Month)]],4)</f>
        <v>2020</v>
      </c>
      <c r="C2266" t="str">
        <f>RIGHT(All_Data[[#This Row],[Invoice (Year+Month)]],2)</f>
        <v>02</v>
      </c>
      <c r="D2266" t="s">
        <v>9</v>
      </c>
      <c r="E2266">
        <v>6001349</v>
      </c>
      <c r="F2266" t="s">
        <v>17</v>
      </c>
      <c r="G2266" t="s">
        <v>22</v>
      </c>
      <c r="H2266" t="s">
        <v>23</v>
      </c>
      <c r="I2266">
        <v>4274050</v>
      </c>
      <c r="J2266">
        <v>100</v>
      </c>
      <c r="K2266" s="1">
        <v>200</v>
      </c>
      <c r="L2266" s="1">
        <v>425</v>
      </c>
      <c r="M2266" s="1">
        <f>All_Data[[#This Row],[EUR Sales Amount]]-All_Data[[#This Row],[EUR Cost Amount]]</f>
        <v>-225</v>
      </c>
      <c r="N2266">
        <f>IF(All_Data[[#This Row],[Order Line Quantity]]&lt;0,1,0)</f>
        <v>0</v>
      </c>
      <c r="O2266" s="1" t="str">
        <f>All_Data[[#This Row],[Tier2 Description]]&amp;All_Data[[#This Row],[Order No]]</f>
        <v>CATALOGUES4274050</v>
      </c>
    </row>
    <row r="2267" spans="1:15" x14ac:dyDescent="0.35">
      <c r="A2267">
        <v>202002</v>
      </c>
      <c r="B2267" t="str">
        <f>LEFT(All_Data[[#This Row],[Invoice (Year+Month)]],4)</f>
        <v>2020</v>
      </c>
      <c r="C2267" t="str">
        <f>RIGHT(All_Data[[#This Row],[Invoice (Year+Month)]],2)</f>
        <v>02</v>
      </c>
      <c r="D2267" t="s">
        <v>9</v>
      </c>
      <c r="E2267">
        <v>6001349</v>
      </c>
      <c r="F2267" t="s">
        <v>17</v>
      </c>
      <c r="G2267" t="s">
        <v>22</v>
      </c>
      <c r="H2267" t="s">
        <v>35</v>
      </c>
      <c r="I2267">
        <v>4264580</v>
      </c>
      <c r="J2267">
        <v>26</v>
      </c>
      <c r="K2267" s="1">
        <v>118.92</v>
      </c>
      <c r="L2267" s="1">
        <v>29.68</v>
      </c>
      <c r="M2267" s="1">
        <f>All_Data[[#This Row],[EUR Sales Amount]]-All_Data[[#This Row],[EUR Cost Amount]]</f>
        <v>89.240000000000009</v>
      </c>
      <c r="N2267">
        <f>IF(All_Data[[#This Row],[Order Line Quantity]]&lt;0,1,0)</f>
        <v>0</v>
      </c>
      <c r="O2267" s="1" t="str">
        <f>All_Data[[#This Row],[Tier2 Description]]&amp;All_Data[[#This Row],[Order No]]</f>
        <v>DECORATION CHARGES4264580</v>
      </c>
    </row>
    <row r="2268" spans="1:15" x14ac:dyDescent="0.35">
      <c r="A2268">
        <v>202002</v>
      </c>
      <c r="B2268" t="str">
        <f>LEFT(All_Data[[#This Row],[Invoice (Year+Month)]],4)</f>
        <v>2020</v>
      </c>
      <c r="C2268" t="str">
        <f>RIGHT(All_Data[[#This Row],[Invoice (Year+Month)]],2)</f>
        <v>02</v>
      </c>
      <c r="D2268" t="s">
        <v>9</v>
      </c>
      <c r="E2268">
        <v>6001349</v>
      </c>
      <c r="F2268" t="s">
        <v>17</v>
      </c>
      <c r="G2268" t="s">
        <v>22</v>
      </c>
      <c r="H2268" t="s">
        <v>35</v>
      </c>
      <c r="I2268">
        <v>4269971</v>
      </c>
      <c r="J2268">
        <v>302</v>
      </c>
      <c r="K2268" s="1">
        <v>212</v>
      </c>
      <c r="L2268" s="1">
        <v>28.58</v>
      </c>
      <c r="M2268" s="1">
        <f>All_Data[[#This Row],[EUR Sales Amount]]-All_Data[[#This Row],[EUR Cost Amount]]</f>
        <v>183.42000000000002</v>
      </c>
      <c r="N2268">
        <f>IF(All_Data[[#This Row],[Order Line Quantity]]&lt;0,1,0)</f>
        <v>0</v>
      </c>
      <c r="O2268" s="1" t="str">
        <f>All_Data[[#This Row],[Tier2 Description]]&amp;All_Data[[#This Row],[Order No]]</f>
        <v>DECORATION CHARGES4269971</v>
      </c>
    </row>
    <row r="2269" spans="1:15" x14ac:dyDescent="0.35">
      <c r="A2269">
        <v>202002</v>
      </c>
      <c r="B2269" t="str">
        <f>LEFT(All_Data[[#This Row],[Invoice (Year+Month)]],4)</f>
        <v>2020</v>
      </c>
      <c r="C2269" t="str">
        <f>RIGHT(All_Data[[#This Row],[Invoice (Year+Month)]],2)</f>
        <v>02</v>
      </c>
      <c r="D2269" t="s">
        <v>9</v>
      </c>
      <c r="E2269">
        <v>6001349</v>
      </c>
      <c r="F2269" t="s">
        <v>17</v>
      </c>
      <c r="G2269" t="s">
        <v>22</v>
      </c>
      <c r="H2269" t="s">
        <v>35</v>
      </c>
      <c r="I2269">
        <v>4269979</v>
      </c>
      <c r="J2269">
        <v>502</v>
      </c>
      <c r="K2269" s="1">
        <v>155</v>
      </c>
      <c r="L2269" s="1">
        <v>22.88</v>
      </c>
      <c r="M2269" s="1">
        <f>All_Data[[#This Row],[EUR Sales Amount]]-All_Data[[#This Row],[EUR Cost Amount]]</f>
        <v>132.12</v>
      </c>
      <c r="N2269">
        <f>IF(All_Data[[#This Row],[Order Line Quantity]]&lt;0,1,0)</f>
        <v>0</v>
      </c>
      <c r="O2269" s="1" t="str">
        <f>All_Data[[#This Row],[Tier2 Description]]&amp;All_Data[[#This Row],[Order No]]</f>
        <v>DECORATION CHARGES4269979</v>
      </c>
    </row>
    <row r="2270" spans="1:15" x14ac:dyDescent="0.35">
      <c r="A2270">
        <v>202002</v>
      </c>
      <c r="B2270" t="str">
        <f>LEFT(All_Data[[#This Row],[Invoice (Year+Month)]],4)</f>
        <v>2020</v>
      </c>
      <c r="C2270" t="str">
        <f>RIGHT(All_Data[[#This Row],[Invoice (Year+Month)]],2)</f>
        <v>02</v>
      </c>
      <c r="D2270" t="s">
        <v>9</v>
      </c>
      <c r="E2270">
        <v>6001349</v>
      </c>
      <c r="F2270" t="s">
        <v>17</v>
      </c>
      <c r="G2270" t="s">
        <v>22</v>
      </c>
      <c r="H2270" t="s">
        <v>35</v>
      </c>
      <c r="I2270">
        <v>4270005</v>
      </c>
      <c r="J2270">
        <v>502</v>
      </c>
      <c r="K2270" s="1">
        <v>180</v>
      </c>
      <c r="L2270" s="1">
        <v>20.46</v>
      </c>
      <c r="M2270" s="1">
        <f>All_Data[[#This Row],[EUR Sales Amount]]-All_Data[[#This Row],[EUR Cost Amount]]</f>
        <v>159.54</v>
      </c>
      <c r="N2270">
        <f>IF(All_Data[[#This Row],[Order Line Quantity]]&lt;0,1,0)</f>
        <v>0</v>
      </c>
      <c r="O2270" s="1" t="str">
        <f>All_Data[[#This Row],[Tier2 Description]]&amp;All_Data[[#This Row],[Order No]]</f>
        <v>DECORATION CHARGES4270005</v>
      </c>
    </row>
    <row r="2271" spans="1:15" x14ac:dyDescent="0.35">
      <c r="A2271">
        <v>202002</v>
      </c>
      <c r="B2271" t="str">
        <f>LEFT(All_Data[[#This Row],[Invoice (Year+Month)]],4)</f>
        <v>2020</v>
      </c>
      <c r="C2271" t="str">
        <f>RIGHT(All_Data[[#This Row],[Invoice (Year+Month)]],2)</f>
        <v>02</v>
      </c>
      <c r="D2271" t="s">
        <v>9</v>
      </c>
      <c r="E2271">
        <v>6001350</v>
      </c>
      <c r="F2271" t="s">
        <v>17</v>
      </c>
      <c r="G2271" t="s">
        <v>11</v>
      </c>
      <c r="H2271" t="s">
        <v>40</v>
      </c>
      <c r="I2271">
        <v>4267104</v>
      </c>
      <c r="J2271">
        <v>200</v>
      </c>
      <c r="K2271" s="1">
        <v>168</v>
      </c>
      <c r="L2271" s="1">
        <v>58.12</v>
      </c>
      <c r="M2271" s="1">
        <f>All_Data[[#This Row],[EUR Sales Amount]]-All_Data[[#This Row],[EUR Cost Amount]]</f>
        <v>109.88</v>
      </c>
      <c r="N2271">
        <f>IF(All_Data[[#This Row],[Order Line Quantity]]&lt;0,1,0)</f>
        <v>0</v>
      </c>
      <c r="O2271" s="1" t="str">
        <f>All_Data[[#This Row],[Tier2 Description]]&amp;All_Data[[#This Row],[Order No]]</f>
        <v>TOTES4267104</v>
      </c>
    </row>
    <row r="2272" spans="1:15" x14ac:dyDescent="0.35">
      <c r="A2272">
        <v>202002</v>
      </c>
      <c r="B2272" t="str">
        <f>LEFT(All_Data[[#This Row],[Invoice (Year+Month)]],4)</f>
        <v>2020</v>
      </c>
      <c r="C2272" t="str">
        <f>RIGHT(All_Data[[#This Row],[Invoice (Year+Month)]],2)</f>
        <v>02</v>
      </c>
      <c r="D2272" t="s">
        <v>9</v>
      </c>
      <c r="E2272">
        <v>6001350</v>
      </c>
      <c r="F2272" t="s">
        <v>17</v>
      </c>
      <c r="G2272" t="s">
        <v>22</v>
      </c>
      <c r="H2272" t="s">
        <v>35</v>
      </c>
      <c r="I2272">
        <v>4267104</v>
      </c>
      <c r="J2272">
        <v>202</v>
      </c>
      <c r="K2272" s="1">
        <v>188</v>
      </c>
      <c r="L2272" s="1">
        <v>23.58</v>
      </c>
      <c r="M2272" s="1">
        <f>All_Data[[#This Row],[EUR Sales Amount]]-All_Data[[#This Row],[EUR Cost Amount]]</f>
        <v>164.42000000000002</v>
      </c>
      <c r="N2272">
        <f>IF(All_Data[[#This Row],[Order Line Quantity]]&lt;0,1,0)</f>
        <v>0</v>
      </c>
      <c r="O2272" s="1" t="str">
        <f>All_Data[[#This Row],[Tier2 Description]]&amp;All_Data[[#This Row],[Order No]]</f>
        <v>DECORATION CHARGES4267104</v>
      </c>
    </row>
    <row r="2273" spans="1:15" x14ac:dyDescent="0.35">
      <c r="A2273">
        <v>202002</v>
      </c>
      <c r="B2273" t="str">
        <f>LEFT(All_Data[[#This Row],[Invoice (Year+Month)]],4)</f>
        <v>2020</v>
      </c>
      <c r="C2273" t="str">
        <f>RIGHT(All_Data[[#This Row],[Invoice (Year+Month)]],2)</f>
        <v>02</v>
      </c>
      <c r="D2273" t="s">
        <v>9</v>
      </c>
      <c r="E2273">
        <v>6001385</v>
      </c>
      <c r="F2273" t="s">
        <v>17</v>
      </c>
      <c r="G2273" t="s">
        <v>48</v>
      </c>
      <c r="H2273" t="s">
        <v>48</v>
      </c>
      <c r="I2273">
        <v>4269045</v>
      </c>
      <c r="J2273">
        <v>8</v>
      </c>
      <c r="K2273" s="1">
        <v>21.6</v>
      </c>
      <c r="L2273" s="1">
        <v>7.64</v>
      </c>
      <c r="M2273" s="1">
        <f>All_Data[[#This Row],[EUR Sales Amount]]-All_Data[[#This Row],[EUR Cost Amount]]</f>
        <v>13.96</v>
      </c>
      <c r="N2273">
        <f>IF(All_Data[[#This Row],[Order Line Quantity]]&lt;0,1,0)</f>
        <v>0</v>
      </c>
      <c r="O2273" s="1" t="str">
        <f>All_Data[[#This Row],[Tier2 Description]]&amp;All_Data[[#This Row],[Order No]]</f>
        <v>HEADWEAR4269045</v>
      </c>
    </row>
    <row r="2274" spans="1:15" x14ac:dyDescent="0.35">
      <c r="A2274">
        <v>202002</v>
      </c>
      <c r="B2274" t="str">
        <f>LEFT(All_Data[[#This Row],[Invoice (Year+Month)]],4)</f>
        <v>2020</v>
      </c>
      <c r="C2274" t="str">
        <f>RIGHT(All_Data[[#This Row],[Invoice (Year+Month)]],2)</f>
        <v>02</v>
      </c>
      <c r="D2274" t="s">
        <v>9</v>
      </c>
      <c r="E2274">
        <v>6001409</v>
      </c>
      <c r="F2274" t="s">
        <v>10</v>
      </c>
      <c r="G2274" t="s">
        <v>13</v>
      </c>
      <c r="H2274" t="s">
        <v>37</v>
      </c>
      <c r="I2274">
        <v>4263717</v>
      </c>
      <c r="J2274">
        <v>100</v>
      </c>
      <c r="K2274" s="1">
        <v>33</v>
      </c>
      <c r="L2274" s="1">
        <v>12.52</v>
      </c>
      <c r="M2274" s="1">
        <f>All_Data[[#This Row],[EUR Sales Amount]]-All_Data[[#This Row],[EUR Cost Amount]]</f>
        <v>20.48</v>
      </c>
      <c r="N2274">
        <f>IF(All_Data[[#This Row],[Order Line Quantity]]&lt;0,1,0)</f>
        <v>0</v>
      </c>
      <c r="O2274" s="1" t="str">
        <f>All_Data[[#This Row],[Tier2 Description]]&amp;All_Data[[#This Row],[Order No]]</f>
        <v>GENERAL4263717</v>
      </c>
    </row>
    <row r="2275" spans="1:15" x14ac:dyDescent="0.35">
      <c r="A2275">
        <v>202002</v>
      </c>
      <c r="B2275" t="str">
        <f>LEFT(All_Data[[#This Row],[Invoice (Year+Month)]],4)</f>
        <v>2020</v>
      </c>
      <c r="C2275" t="str">
        <f>RIGHT(All_Data[[#This Row],[Invoice (Year+Month)]],2)</f>
        <v>02</v>
      </c>
      <c r="D2275" t="s">
        <v>9</v>
      </c>
      <c r="E2275">
        <v>6001409</v>
      </c>
      <c r="F2275" t="s">
        <v>10</v>
      </c>
      <c r="G2275" t="s">
        <v>13</v>
      </c>
      <c r="H2275" t="s">
        <v>34</v>
      </c>
      <c r="I2275">
        <v>4259543</v>
      </c>
      <c r="J2275">
        <v>1400</v>
      </c>
      <c r="K2275" s="1">
        <v>742</v>
      </c>
      <c r="L2275" s="1">
        <v>664.36</v>
      </c>
      <c r="M2275" s="1">
        <f>All_Data[[#This Row],[EUR Sales Amount]]-All_Data[[#This Row],[EUR Cost Amount]]</f>
        <v>77.639999999999986</v>
      </c>
      <c r="N2275">
        <f>IF(All_Data[[#This Row],[Order Line Quantity]]&lt;0,1,0)</f>
        <v>0</v>
      </c>
      <c r="O2275" s="1" t="str">
        <f>All_Data[[#This Row],[Tier2 Description]]&amp;All_Data[[#This Row],[Order No]]</f>
        <v>STATIONERY4259543</v>
      </c>
    </row>
    <row r="2276" spans="1:15" x14ac:dyDescent="0.35">
      <c r="A2276">
        <v>202002</v>
      </c>
      <c r="B2276" t="str">
        <f>LEFT(All_Data[[#This Row],[Invoice (Year+Month)]],4)</f>
        <v>2020</v>
      </c>
      <c r="C2276" t="str">
        <f>RIGHT(All_Data[[#This Row],[Invoice (Year+Month)]],2)</f>
        <v>02</v>
      </c>
      <c r="D2276" t="s">
        <v>9</v>
      </c>
      <c r="E2276">
        <v>6001409</v>
      </c>
      <c r="F2276" t="s">
        <v>10</v>
      </c>
      <c r="G2276" t="s">
        <v>22</v>
      </c>
      <c r="H2276" t="s">
        <v>35</v>
      </c>
      <c r="I2276">
        <v>4263717</v>
      </c>
      <c r="J2276">
        <v>102</v>
      </c>
      <c r="K2276" s="1">
        <v>129</v>
      </c>
      <c r="L2276" s="1">
        <v>28.92</v>
      </c>
      <c r="M2276" s="1">
        <f>All_Data[[#This Row],[EUR Sales Amount]]-All_Data[[#This Row],[EUR Cost Amount]]</f>
        <v>100.08</v>
      </c>
      <c r="N2276">
        <f>IF(All_Data[[#This Row],[Order Line Quantity]]&lt;0,1,0)</f>
        <v>0</v>
      </c>
      <c r="O2276" s="1" t="str">
        <f>All_Data[[#This Row],[Tier2 Description]]&amp;All_Data[[#This Row],[Order No]]</f>
        <v>DECORATION CHARGES4263717</v>
      </c>
    </row>
    <row r="2277" spans="1:15" x14ac:dyDescent="0.35">
      <c r="A2277">
        <v>202002</v>
      </c>
      <c r="B2277" t="str">
        <f>LEFT(All_Data[[#This Row],[Invoice (Year+Month)]],4)</f>
        <v>2020</v>
      </c>
      <c r="C2277" t="str">
        <f>RIGHT(All_Data[[#This Row],[Invoice (Year+Month)]],2)</f>
        <v>02</v>
      </c>
      <c r="D2277" t="s">
        <v>9</v>
      </c>
      <c r="E2277">
        <v>6001419</v>
      </c>
      <c r="F2277" t="s">
        <v>10</v>
      </c>
      <c r="G2277" t="s">
        <v>13</v>
      </c>
      <c r="H2277" t="s">
        <v>37</v>
      </c>
      <c r="I2277">
        <v>4266689</v>
      </c>
      <c r="J2277">
        <v>300</v>
      </c>
      <c r="K2277" s="1">
        <v>60</v>
      </c>
      <c r="L2277" s="1">
        <v>24.88</v>
      </c>
      <c r="M2277" s="1">
        <f>All_Data[[#This Row],[EUR Sales Amount]]-All_Data[[#This Row],[EUR Cost Amount]]</f>
        <v>35.120000000000005</v>
      </c>
      <c r="N2277">
        <f>IF(All_Data[[#This Row],[Order Line Quantity]]&lt;0,1,0)</f>
        <v>0</v>
      </c>
      <c r="O2277" s="1" t="str">
        <f>All_Data[[#This Row],[Tier2 Description]]&amp;All_Data[[#This Row],[Order No]]</f>
        <v>GENERAL4266689</v>
      </c>
    </row>
    <row r="2278" spans="1:15" x14ac:dyDescent="0.35">
      <c r="A2278">
        <v>202002</v>
      </c>
      <c r="B2278" t="str">
        <f>LEFT(All_Data[[#This Row],[Invoice (Year+Month)]],4)</f>
        <v>2020</v>
      </c>
      <c r="C2278" t="str">
        <f>RIGHT(All_Data[[#This Row],[Invoice (Year+Month)]],2)</f>
        <v>02</v>
      </c>
      <c r="D2278" t="s">
        <v>9</v>
      </c>
      <c r="E2278">
        <v>6001419</v>
      </c>
      <c r="F2278" t="s">
        <v>10</v>
      </c>
      <c r="G2278" t="s">
        <v>13</v>
      </c>
      <c r="H2278" t="s">
        <v>34</v>
      </c>
      <c r="I2278">
        <v>4272234</v>
      </c>
      <c r="J2278">
        <v>1000</v>
      </c>
      <c r="K2278" s="1">
        <v>340</v>
      </c>
      <c r="L2278" s="1">
        <v>352.42</v>
      </c>
      <c r="M2278" s="1">
        <f>All_Data[[#This Row],[EUR Sales Amount]]-All_Data[[#This Row],[EUR Cost Amount]]</f>
        <v>-12.420000000000016</v>
      </c>
      <c r="N2278">
        <f>IF(All_Data[[#This Row],[Order Line Quantity]]&lt;0,1,0)</f>
        <v>0</v>
      </c>
      <c r="O2278" s="1" t="str">
        <f>All_Data[[#This Row],[Tier2 Description]]&amp;All_Data[[#This Row],[Order No]]</f>
        <v>STATIONERY4272234</v>
      </c>
    </row>
    <row r="2279" spans="1:15" x14ac:dyDescent="0.35">
      <c r="A2279">
        <v>202002</v>
      </c>
      <c r="B2279" t="str">
        <f>LEFT(All_Data[[#This Row],[Invoice (Year+Month)]],4)</f>
        <v>2020</v>
      </c>
      <c r="C2279" t="str">
        <f>RIGHT(All_Data[[#This Row],[Invoice (Year+Month)]],2)</f>
        <v>02</v>
      </c>
      <c r="D2279" t="s">
        <v>9</v>
      </c>
      <c r="E2279">
        <v>6001419</v>
      </c>
      <c r="F2279" t="s">
        <v>10</v>
      </c>
      <c r="G2279" t="s">
        <v>22</v>
      </c>
      <c r="H2279" t="s">
        <v>35</v>
      </c>
      <c r="I2279">
        <v>4272234</v>
      </c>
      <c r="J2279">
        <v>1008</v>
      </c>
      <c r="K2279" s="1">
        <v>110</v>
      </c>
      <c r="L2279" s="1">
        <v>20.079999999999998</v>
      </c>
      <c r="M2279" s="1">
        <f>All_Data[[#This Row],[EUR Sales Amount]]-All_Data[[#This Row],[EUR Cost Amount]]</f>
        <v>89.92</v>
      </c>
      <c r="N2279">
        <f>IF(All_Data[[#This Row],[Order Line Quantity]]&lt;0,1,0)</f>
        <v>0</v>
      </c>
      <c r="O2279" s="1" t="str">
        <f>All_Data[[#This Row],[Tier2 Description]]&amp;All_Data[[#This Row],[Order No]]</f>
        <v>DECORATION CHARGES4272234</v>
      </c>
    </row>
    <row r="2280" spans="1:15" x14ac:dyDescent="0.35">
      <c r="A2280">
        <v>202002</v>
      </c>
      <c r="B2280" t="str">
        <f>LEFT(All_Data[[#This Row],[Invoice (Year+Month)]],4)</f>
        <v>2020</v>
      </c>
      <c r="C2280" t="str">
        <f>RIGHT(All_Data[[#This Row],[Invoice (Year+Month)]],2)</f>
        <v>02</v>
      </c>
      <c r="D2280" t="s">
        <v>9</v>
      </c>
      <c r="E2280">
        <v>6001422</v>
      </c>
      <c r="F2280" t="s">
        <v>17</v>
      </c>
      <c r="G2280" t="s">
        <v>11</v>
      </c>
      <c r="H2280" t="s">
        <v>40</v>
      </c>
      <c r="I2280">
        <v>4265139</v>
      </c>
      <c r="J2280">
        <v>1000</v>
      </c>
      <c r="K2280" s="1">
        <v>790</v>
      </c>
      <c r="L2280" s="1">
        <v>358.78</v>
      </c>
      <c r="M2280" s="1">
        <f>All_Data[[#This Row],[EUR Sales Amount]]-All_Data[[#This Row],[EUR Cost Amount]]</f>
        <v>431.22</v>
      </c>
      <c r="N2280">
        <f>IF(All_Data[[#This Row],[Order Line Quantity]]&lt;0,1,0)</f>
        <v>0</v>
      </c>
      <c r="O2280" s="1" t="str">
        <f>All_Data[[#This Row],[Tier2 Description]]&amp;All_Data[[#This Row],[Order No]]</f>
        <v>TOTES4265139</v>
      </c>
    </row>
    <row r="2281" spans="1:15" x14ac:dyDescent="0.35">
      <c r="A2281">
        <v>202002</v>
      </c>
      <c r="B2281" t="str">
        <f>LEFT(All_Data[[#This Row],[Invoice (Year+Month)]],4)</f>
        <v>2020</v>
      </c>
      <c r="C2281" t="str">
        <f>RIGHT(All_Data[[#This Row],[Invoice (Year+Month)]],2)</f>
        <v>02</v>
      </c>
      <c r="D2281" t="s">
        <v>9</v>
      </c>
      <c r="E2281">
        <v>6001422</v>
      </c>
      <c r="F2281" t="s">
        <v>17</v>
      </c>
      <c r="G2281" t="s">
        <v>22</v>
      </c>
      <c r="H2281" t="s">
        <v>35</v>
      </c>
      <c r="I2281">
        <v>4265139</v>
      </c>
      <c r="J2281">
        <v>1002</v>
      </c>
      <c r="K2281" s="1">
        <v>370</v>
      </c>
      <c r="L2281" s="1">
        <v>63.58</v>
      </c>
      <c r="M2281" s="1">
        <f>All_Data[[#This Row],[EUR Sales Amount]]-All_Data[[#This Row],[EUR Cost Amount]]</f>
        <v>306.42</v>
      </c>
      <c r="N2281">
        <f>IF(All_Data[[#This Row],[Order Line Quantity]]&lt;0,1,0)</f>
        <v>0</v>
      </c>
      <c r="O2281" s="1" t="str">
        <f>All_Data[[#This Row],[Tier2 Description]]&amp;All_Data[[#This Row],[Order No]]</f>
        <v>DECORATION CHARGES4265139</v>
      </c>
    </row>
    <row r="2282" spans="1:15" x14ac:dyDescent="0.35">
      <c r="A2282">
        <v>202002</v>
      </c>
      <c r="B2282" t="str">
        <f>LEFT(All_Data[[#This Row],[Invoice (Year+Month)]],4)</f>
        <v>2020</v>
      </c>
      <c r="C2282" t="str">
        <f>RIGHT(All_Data[[#This Row],[Invoice (Year+Month)]],2)</f>
        <v>02</v>
      </c>
      <c r="D2282" t="s">
        <v>9</v>
      </c>
      <c r="E2282">
        <v>6001433</v>
      </c>
      <c r="F2282" t="s">
        <v>17</v>
      </c>
      <c r="G2282" t="s">
        <v>11</v>
      </c>
      <c r="H2282" t="s">
        <v>40</v>
      </c>
      <c r="I2282">
        <v>4267244</v>
      </c>
      <c r="J2282">
        <v>1000</v>
      </c>
      <c r="K2282" s="1">
        <v>630</v>
      </c>
      <c r="L2282" s="1">
        <v>252.36</v>
      </c>
      <c r="M2282" s="1">
        <f>All_Data[[#This Row],[EUR Sales Amount]]-All_Data[[#This Row],[EUR Cost Amount]]</f>
        <v>377.64</v>
      </c>
      <c r="N2282">
        <f>IF(All_Data[[#This Row],[Order Line Quantity]]&lt;0,1,0)</f>
        <v>0</v>
      </c>
      <c r="O2282" s="1" t="str">
        <f>All_Data[[#This Row],[Tier2 Description]]&amp;All_Data[[#This Row],[Order No]]</f>
        <v>TOTES4267244</v>
      </c>
    </row>
    <row r="2283" spans="1:15" x14ac:dyDescent="0.35">
      <c r="A2283">
        <v>202002</v>
      </c>
      <c r="B2283" t="str">
        <f>LEFT(All_Data[[#This Row],[Invoice (Year+Month)]],4)</f>
        <v>2020</v>
      </c>
      <c r="C2283" t="str">
        <f>RIGHT(All_Data[[#This Row],[Invoice (Year+Month)]],2)</f>
        <v>02</v>
      </c>
      <c r="D2283" t="s">
        <v>9</v>
      </c>
      <c r="E2283">
        <v>6001433</v>
      </c>
      <c r="F2283" t="s">
        <v>17</v>
      </c>
      <c r="G2283" t="s">
        <v>32</v>
      </c>
      <c r="H2283" t="s">
        <v>51</v>
      </c>
      <c r="I2283">
        <v>4253931</v>
      </c>
      <c r="J2283">
        <v>68560</v>
      </c>
      <c r="K2283" s="1">
        <v>92556</v>
      </c>
      <c r="L2283" s="1">
        <v>71986.539999999994</v>
      </c>
      <c r="M2283" s="1">
        <f>All_Data[[#This Row],[EUR Sales Amount]]-All_Data[[#This Row],[EUR Cost Amount]]</f>
        <v>20569.460000000006</v>
      </c>
      <c r="N2283">
        <f>IF(All_Data[[#This Row],[Order Line Quantity]]&lt;0,1,0)</f>
        <v>0</v>
      </c>
      <c r="O2283" s="1" t="str">
        <f>All_Data[[#This Row],[Tier2 Description]]&amp;All_Data[[#This Row],[Order No]]</f>
        <v>MUGS &amp; TUMBLERS4253931</v>
      </c>
    </row>
    <row r="2284" spans="1:15" x14ac:dyDescent="0.35">
      <c r="A2284">
        <v>202002</v>
      </c>
      <c r="B2284" t="str">
        <f>LEFT(All_Data[[#This Row],[Invoice (Year+Month)]],4)</f>
        <v>2020</v>
      </c>
      <c r="C2284" t="str">
        <f>RIGHT(All_Data[[#This Row],[Invoice (Year+Month)]],2)</f>
        <v>02</v>
      </c>
      <c r="D2284" t="s">
        <v>9</v>
      </c>
      <c r="E2284">
        <v>6001433</v>
      </c>
      <c r="F2284" t="s">
        <v>17</v>
      </c>
      <c r="G2284" t="s">
        <v>32</v>
      </c>
      <c r="H2284" t="s">
        <v>33</v>
      </c>
      <c r="I2284">
        <v>4270189</v>
      </c>
      <c r="J2284">
        <v>200</v>
      </c>
      <c r="K2284" s="1">
        <v>394</v>
      </c>
      <c r="L2284" s="1">
        <v>187.28</v>
      </c>
      <c r="M2284" s="1">
        <f>All_Data[[#This Row],[EUR Sales Amount]]-All_Data[[#This Row],[EUR Cost Amount]]</f>
        <v>206.72</v>
      </c>
      <c r="N2284">
        <f>IF(All_Data[[#This Row],[Order Line Quantity]]&lt;0,1,0)</f>
        <v>0</v>
      </c>
      <c r="O2284" s="1" t="str">
        <f>All_Data[[#This Row],[Tier2 Description]]&amp;All_Data[[#This Row],[Order No]]</f>
        <v>SPORT BOTTLES4270189</v>
      </c>
    </row>
    <row r="2285" spans="1:15" x14ac:dyDescent="0.35">
      <c r="A2285">
        <v>202002</v>
      </c>
      <c r="B2285" t="str">
        <f>LEFT(All_Data[[#This Row],[Invoice (Year+Month)]],4)</f>
        <v>2020</v>
      </c>
      <c r="C2285" t="str">
        <f>RIGHT(All_Data[[#This Row],[Invoice (Year+Month)]],2)</f>
        <v>02</v>
      </c>
      <c r="D2285" t="s">
        <v>9</v>
      </c>
      <c r="E2285">
        <v>6001433</v>
      </c>
      <c r="F2285" t="s">
        <v>17</v>
      </c>
      <c r="G2285" t="s">
        <v>13</v>
      </c>
      <c r="H2285" t="s">
        <v>37</v>
      </c>
      <c r="I2285">
        <v>4267509</v>
      </c>
      <c r="J2285">
        <v>1000</v>
      </c>
      <c r="K2285" s="1">
        <v>180</v>
      </c>
      <c r="L2285" s="1">
        <v>82.36</v>
      </c>
      <c r="M2285" s="1">
        <f>All_Data[[#This Row],[EUR Sales Amount]]-All_Data[[#This Row],[EUR Cost Amount]]</f>
        <v>97.64</v>
      </c>
      <c r="N2285">
        <f>IF(All_Data[[#This Row],[Order Line Quantity]]&lt;0,1,0)</f>
        <v>0</v>
      </c>
      <c r="O2285" s="1" t="str">
        <f>All_Data[[#This Row],[Tier2 Description]]&amp;All_Data[[#This Row],[Order No]]</f>
        <v>GENERAL4267509</v>
      </c>
    </row>
    <row r="2286" spans="1:15" x14ac:dyDescent="0.35">
      <c r="A2286">
        <v>202002</v>
      </c>
      <c r="B2286" t="str">
        <f>LEFT(All_Data[[#This Row],[Invoice (Year+Month)]],4)</f>
        <v>2020</v>
      </c>
      <c r="C2286" t="str">
        <f>RIGHT(All_Data[[#This Row],[Invoice (Year+Month)]],2)</f>
        <v>02</v>
      </c>
      <c r="D2286" t="s">
        <v>9</v>
      </c>
      <c r="E2286">
        <v>6001433</v>
      </c>
      <c r="F2286" t="s">
        <v>17</v>
      </c>
      <c r="G2286" t="s">
        <v>13</v>
      </c>
      <c r="H2286" t="s">
        <v>37</v>
      </c>
      <c r="I2286">
        <v>4273788</v>
      </c>
      <c r="J2286">
        <v>1000</v>
      </c>
      <c r="K2286" s="1">
        <v>290</v>
      </c>
      <c r="L2286" s="1">
        <v>116.84</v>
      </c>
      <c r="M2286" s="1">
        <f>All_Data[[#This Row],[EUR Sales Amount]]-All_Data[[#This Row],[EUR Cost Amount]]</f>
        <v>173.16</v>
      </c>
      <c r="N2286">
        <f>IF(All_Data[[#This Row],[Order Line Quantity]]&lt;0,1,0)</f>
        <v>0</v>
      </c>
      <c r="O2286" s="1" t="str">
        <f>All_Data[[#This Row],[Tier2 Description]]&amp;All_Data[[#This Row],[Order No]]</f>
        <v>GENERAL4273788</v>
      </c>
    </row>
    <row r="2287" spans="1:15" x14ac:dyDescent="0.35">
      <c r="A2287">
        <v>202002</v>
      </c>
      <c r="B2287" t="str">
        <f>LEFT(All_Data[[#This Row],[Invoice (Year+Month)]],4)</f>
        <v>2020</v>
      </c>
      <c r="C2287" t="str">
        <f>RIGHT(All_Data[[#This Row],[Invoice (Year+Month)]],2)</f>
        <v>02</v>
      </c>
      <c r="D2287" t="s">
        <v>9</v>
      </c>
      <c r="E2287">
        <v>6001433</v>
      </c>
      <c r="F2287" t="s">
        <v>17</v>
      </c>
      <c r="G2287" t="s">
        <v>13</v>
      </c>
      <c r="H2287" t="s">
        <v>34</v>
      </c>
      <c r="I2287">
        <v>4267272</v>
      </c>
      <c r="J2287">
        <v>1000</v>
      </c>
      <c r="K2287" s="1">
        <v>220</v>
      </c>
      <c r="L2287" s="1">
        <v>438.68</v>
      </c>
      <c r="M2287" s="1">
        <f>All_Data[[#This Row],[EUR Sales Amount]]-All_Data[[#This Row],[EUR Cost Amount]]</f>
        <v>-218.68</v>
      </c>
      <c r="N2287">
        <f>IF(All_Data[[#This Row],[Order Line Quantity]]&lt;0,1,0)</f>
        <v>0</v>
      </c>
      <c r="O2287" s="1" t="str">
        <f>All_Data[[#This Row],[Tier2 Description]]&amp;All_Data[[#This Row],[Order No]]</f>
        <v>STATIONERY4267272</v>
      </c>
    </row>
    <row r="2288" spans="1:15" x14ac:dyDescent="0.35">
      <c r="A2288">
        <v>202002</v>
      </c>
      <c r="B2288" t="str">
        <f>LEFT(All_Data[[#This Row],[Invoice (Year+Month)]],4)</f>
        <v>2020</v>
      </c>
      <c r="C2288" t="str">
        <f>RIGHT(All_Data[[#This Row],[Invoice (Year+Month)]],2)</f>
        <v>02</v>
      </c>
      <c r="D2288" t="s">
        <v>9</v>
      </c>
      <c r="E2288">
        <v>6001433</v>
      </c>
      <c r="F2288" t="s">
        <v>17</v>
      </c>
      <c r="G2288" t="s">
        <v>13</v>
      </c>
      <c r="H2288" t="s">
        <v>16</v>
      </c>
      <c r="I2288">
        <v>4265807</v>
      </c>
      <c r="J2288">
        <v>2000</v>
      </c>
      <c r="K2288" s="1">
        <v>320</v>
      </c>
      <c r="L2288" s="1">
        <v>135.24</v>
      </c>
      <c r="M2288" s="1">
        <f>All_Data[[#This Row],[EUR Sales Amount]]-All_Data[[#This Row],[EUR Cost Amount]]</f>
        <v>184.76</v>
      </c>
      <c r="N2288">
        <f>IF(All_Data[[#This Row],[Order Line Quantity]]&lt;0,1,0)</f>
        <v>0</v>
      </c>
      <c r="O2288" s="1" t="str">
        <f>All_Data[[#This Row],[Tier2 Description]]&amp;All_Data[[#This Row],[Order No]]</f>
        <v>WRITING4265807</v>
      </c>
    </row>
    <row r="2289" spans="1:15" x14ac:dyDescent="0.35">
      <c r="A2289">
        <v>202002</v>
      </c>
      <c r="B2289" t="str">
        <f>LEFT(All_Data[[#This Row],[Invoice (Year+Month)]],4)</f>
        <v>2020</v>
      </c>
      <c r="C2289" t="str">
        <f>RIGHT(All_Data[[#This Row],[Invoice (Year+Month)]],2)</f>
        <v>02</v>
      </c>
      <c r="D2289" t="s">
        <v>9</v>
      </c>
      <c r="E2289">
        <v>6001433</v>
      </c>
      <c r="F2289" t="s">
        <v>17</v>
      </c>
      <c r="G2289" t="s">
        <v>13</v>
      </c>
      <c r="H2289" t="s">
        <v>16</v>
      </c>
      <c r="I2289">
        <v>4273788</v>
      </c>
      <c r="J2289">
        <v>1000</v>
      </c>
      <c r="K2289" s="1">
        <v>130</v>
      </c>
      <c r="L2289" s="1">
        <v>56.8</v>
      </c>
      <c r="M2289" s="1">
        <f>All_Data[[#This Row],[EUR Sales Amount]]-All_Data[[#This Row],[EUR Cost Amount]]</f>
        <v>73.2</v>
      </c>
      <c r="N2289">
        <f>IF(All_Data[[#This Row],[Order Line Quantity]]&lt;0,1,0)</f>
        <v>0</v>
      </c>
      <c r="O2289" s="1" t="str">
        <f>All_Data[[#This Row],[Tier2 Description]]&amp;All_Data[[#This Row],[Order No]]</f>
        <v>WRITING4273788</v>
      </c>
    </row>
    <row r="2290" spans="1:15" x14ac:dyDescent="0.35">
      <c r="A2290">
        <v>202002</v>
      </c>
      <c r="B2290" t="str">
        <f>LEFT(All_Data[[#This Row],[Invoice (Year+Month)]],4)</f>
        <v>2020</v>
      </c>
      <c r="C2290" t="str">
        <f>RIGHT(All_Data[[#This Row],[Invoice (Year+Month)]],2)</f>
        <v>02</v>
      </c>
      <c r="D2290" t="s">
        <v>9</v>
      </c>
      <c r="E2290">
        <v>6001433</v>
      </c>
      <c r="F2290" t="s">
        <v>17</v>
      </c>
      <c r="G2290" t="s">
        <v>22</v>
      </c>
      <c r="H2290" t="s">
        <v>23</v>
      </c>
      <c r="I2290">
        <v>4270050</v>
      </c>
      <c r="J2290">
        <v>40</v>
      </c>
      <c r="K2290" s="1">
        <v>80</v>
      </c>
      <c r="L2290" s="1">
        <v>170</v>
      </c>
      <c r="M2290" s="1">
        <f>All_Data[[#This Row],[EUR Sales Amount]]-All_Data[[#This Row],[EUR Cost Amount]]</f>
        <v>-90</v>
      </c>
      <c r="N2290">
        <f>IF(All_Data[[#This Row],[Order Line Quantity]]&lt;0,1,0)</f>
        <v>0</v>
      </c>
      <c r="O2290" s="1" t="str">
        <f>All_Data[[#This Row],[Tier2 Description]]&amp;All_Data[[#This Row],[Order No]]</f>
        <v>CATALOGUES4270050</v>
      </c>
    </row>
    <row r="2291" spans="1:15" x14ac:dyDescent="0.35">
      <c r="A2291">
        <v>202002</v>
      </c>
      <c r="B2291" t="str">
        <f>LEFT(All_Data[[#This Row],[Invoice (Year+Month)]],4)</f>
        <v>2020</v>
      </c>
      <c r="C2291" t="str">
        <f>RIGHT(All_Data[[#This Row],[Invoice (Year+Month)]],2)</f>
        <v>02</v>
      </c>
      <c r="D2291" t="s">
        <v>9</v>
      </c>
      <c r="E2291">
        <v>6001433</v>
      </c>
      <c r="F2291" t="s">
        <v>17</v>
      </c>
      <c r="G2291" t="s">
        <v>22</v>
      </c>
      <c r="H2291" t="s">
        <v>35</v>
      </c>
      <c r="I2291">
        <v>4253931</v>
      </c>
      <c r="J2291">
        <v>68562</v>
      </c>
      <c r="K2291" s="1">
        <v>6240.4</v>
      </c>
      <c r="L2291" s="1">
        <v>701.06</v>
      </c>
      <c r="M2291" s="1">
        <f>All_Data[[#This Row],[EUR Sales Amount]]-All_Data[[#This Row],[EUR Cost Amount]]</f>
        <v>5539.34</v>
      </c>
      <c r="N2291">
        <f>IF(All_Data[[#This Row],[Order Line Quantity]]&lt;0,1,0)</f>
        <v>0</v>
      </c>
      <c r="O2291" s="1" t="str">
        <f>All_Data[[#This Row],[Tier2 Description]]&amp;All_Data[[#This Row],[Order No]]</f>
        <v>DECORATION CHARGES4253931</v>
      </c>
    </row>
    <row r="2292" spans="1:15" x14ac:dyDescent="0.35">
      <c r="A2292">
        <v>202002</v>
      </c>
      <c r="B2292" t="str">
        <f>LEFT(All_Data[[#This Row],[Invoice (Year+Month)]],4)</f>
        <v>2020</v>
      </c>
      <c r="C2292" t="str">
        <f>RIGHT(All_Data[[#This Row],[Invoice (Year+Month)]],2)</f>
        <v>02</v>
      </c>
      <c r="D2292" t="s">
        <v>9</v>
      </c>
      <c r="E2292">
        <v>6001433</v>
      </c>
      <c r="F2292" t="s">
        <v>17</v>
      </c>
      <c r="G2292" t="s">
        <v>22</v>
      </c>
      <c r="H2292" t="s">
        <v>35</v>
      </c>
      <c r="I2292">
        <v>4265807</v>
      </c>
      <c r="J2292">
        <v>2002</v>
      </c>
      <c r="K2292" s="1">
        <v>220</v>
      </c>
      <c r="L2292" s="1">
        <v>37.880000000000003</v>
      </c>
      <c r="M2292" s="1">
        <f>All_Data[[#This Row],[EUR Sales Amount]]-All_Data[[#This Row],[EUR Cost Amount]]</f>
        <v>182.12</v>
      </c>
      <c r="N2292">
        <f>IF(All_Data[[#This Row],[Order Line Quantity]]&lt;0,1,0)</f>
        <v>0</v>
      </c>
      <c r="O2292" s="1" t="str">
        <f>All_Data[[#This Row],[Tier2 Description]]&amp;All_Data[[#This Row],[Order No]]</f>
        <v>DECORATION CHARGES4265807</v>
      </c>
    </row>
    <row r="2293" spans="1:15" x14ac:dyDescent="0.35">
      <c r="A2293">
        <v>202002</v>
      </c>
      <c r="B2293" t="str">
        <f>LEFT(All_Data[[#This Row],[Invoice (Year+Month)]],4)</f>
        <v>2020</v>
      </c>
      <c r="C2293" t="str">
        <f>RIGHT(All_Data[[#This Row],[Invoice (Year+Month)]],2)</f>
        <v>02</v>
      </c>
      <c r="D2293" t="s">
        <v>9</v>
      </c>
      <c r="E2293">
        <v>6001433</v>
      </c>
      <c r="F2293" t="s">
        <v>17</v>
      </c>
      <c r="G2293" t="s">
        <v>22</v>
      </c>
      <c r="H2293" t="s">
        <v>35</v>
      </c>
      <c r="I2293">
        <v>4267244</v>
      </c>
      <c r="J2293">
        <v>2008</v>
      </c>
      <c r="K2293" s="1">
        <v>1260</v>
      </c>
      <c r="L2293" s="1">
        <v>329.76</v>
      </c>
      <c r="M2293" s="1">
        <f>All_Data[[#This Row],[EUR Sales Amount]]-All_Data[[#This Row],[EUR Cost Amount]]</f>
        <v>930.24</v>
      </c>
      <c r="N2293">
        <f>IF(All_Data[[#This Row],[Order Line Quantity]]&lt;0,1,0)</f>
        <v>0</v>
      </c>
      <c r="O2293" s="1" t="str">
        <f>All_Data[[#This Row],[Tier2 Description]]&amp;All_Data[[#This Row],[Order No]]</f>
        <v>DECORATION CHARGES4267244</v>
      </c>
    </row>
    <row r="2294" spans="1:15" x14ac:dyDescent="0.35">
      <c r="A2294">
        <v>202002</v>
      </c>
      <c r="B2294" t="str">
        <f>LEFT(All_Data[[#This Row],[Invoice (Year+Month)]],4)</f>
        <v>2020</v>
      </c>
      <c r="C2294" t="str">
        <f>RIGHT(All_Data[[#This Row],[Invoice (Year+Month)]],2)</f>
        <v>02</v>
      </c>
      <c r="D2294" t="s">
        <v>9</v>
      </c>
      <c r="E2294">
        <v>6001433</v>
      </c>
      <c r="F2294" t="s">
        <v>17</v>
      </c>
      <c r="G2294" t="s">
        <v>22</v>
      </c>
      <c r="H2294" t="s">
        <v>35</v>
      </c>
      <c r="I2294">
        <v>4267272</v>
      </c>
      <c r="J2294">
        <v>1002</v>
      </c>
      <c r="K2294" s="1">
        <v>60</v>
      </c>
      <c r="L2294" s="1">
        <v>20.02</v>
      </c>
      <c r="M2294" s="1">
        <f>All_Data[[#This Row],[EUR Sales Amount]]-All_Data[[#This Row],[EUR Cost Amount]]</f>
        <v>39.980000000000004</v>
      </c>
      <c r="N2294">
        <f>IF(All_Data[[#This Row],[Order Line Quantity]]&lt;0,1,0)</f>
        <v>0</v>
      </c>
      <c r="O2294" s="1" t="str">
        <f>All_Data[[#This Row],[Tier2 Description]]&amp;All_Data[[#This Row],[Order No]]</f>
        <v>DECORATION CHARGES4267272</v>
      </c>
    </row>
    <row r="2295" spans="1:15" x14ac:dyDescent="0.35">
      <c r="A2295">
        <v>202002</v>
      </c>
      <c r="B2295" t="str">
        <f>LEFT(All_Data[[#This Row],[Invoice (Year+Month)]],4)</f>
        <v>2020</v>
      </c>
      <c r="C2295" t="str">
        <f>RIGHT(All_Data[[#This Row],[Invoice (Year+Month)]],2)</f>
        <v>02</v>
      </c>
      <c r="D2295" t="s">
        <v>9</v>
      </c>
      <c r="E2295">
        <v>6001433</v>
      </c>
      <c r="F2295" t="s">
        <v>17</v>
      </c>
      <c r="G2295" t="s">
        <v>22</v>
      </c>
      <c r="H2295" t="s">
        <v>35</v>
      </c>
      <c r="I2295">
        <v>4267509</v>
      </c>
      <c r="J2295">
        <v>1002</v>
      </c>
      <c r="K2295" s="1">
        <v>390</v>
      </c>
      <c r="L2295" s="1">
        <v>63.58</v>
      </c>
      <c r="M2295" s="1">
        <f>All_Data[[#This Row],[EUR Sales Amount]]-All_Data[[#This Row],[EUR Cost Amount]]</f>
        <v>326.42</v>
      </c>
      <c r="N2295">
        <f>IF(All_Data[[#This Row],[Order Line Quantity]]&lt;0,1,0)</f>
        <v>0</v>
      </c>
      <c r="O2295" s="1" t="str">
        <f>All_Data[[#This Row],[Tier2 Description]]&amp;All_Data[[#This Row],[Order No]]</f>
        <v>DECORATION CHARGES4267509</v>
      </c>
    </row>
    <row r="2296" spans="1:15" x14ac:dyDescent="0.35">
      <c r="A2296">
        <v>202002</v>
      </c>
      <c r="B2296" t="str">
        <f>LEFT(All_Data[[#This Row],[Invoice (Year+Month)]],4)</f>
        <v>2020</v>
      </c>
      <c r="C2296" t="str">
        <f>RIGHT(All_Data[[#This Row],[Invoice (Year+Month)]],2)</f>
        <v>02</v>
      </c>
      <c r="D2296" t="s">
        <v>9</v>
      </c>
      <c r="E2296">
        <v>6001433</v>
      </c>
      <c r="F2296" t="s">
        <v>17</v>
      </c>
      <c r="G2296" t="s">
        <v>22</v>
      </c>
      <c r="H2296" t="s">
        <v>35</v>
      </c>
      <c r="I2296">
        <v>4270189</v>
      </c>
      <c r="J2296">
        <v>202</v>
      </c>
      <c r="K2296" s="1">
        <v>126</v>
      </c>
      <c r="L2296" s="1">
        <v>17.46</v>
      </c>
      <c r="M2296" s="1">
        <f>All_Data[[#This Row],[EUR Sales Amount]]-All_Data[[#This Row],[EUR Cost Amount]]</f>
        <v>108.53999999999999</v>
      </c>
      <c r="N2296">
        <f>IF(All_Data[[#This Row],[Order Line Quantity]]&lt;0,1,0)</f>
        <v>0</v>
      </c>
      <c r="O2296" s="1" t="str">
        <f>All_Data[[#This Row],[Tier2 Description]]&amp;All_Data[[#This Row],[Order No]]</f>
        <v>DECORATION CHARGES4270189</v>
      </c>
    </row>
    <row r="2297" spans="1:15" x14ac:dyDescent="0.35">
      <c r="A2297">
        <v>202002</v>
      </c>
      <c r="B2297" t="str">
        <f>LEFT(All_Data[[#This Row],[Invoice (Year+Month)]],4)</f>
        <v>2020</v>
      </c>
      <c r="C2297" t="str">
        <f>RIGHT(All_Data[[#This Row],[Invoice (Year+Month)]],2)</f>
        <v>02</v>
      </c>
      <c r="D2297" t="s">
        <v>9</v>
      </c>
      <c r="E2297">
        <v>6001433</v>
      </c>
      <c r="F2297" t="s">
        <v>17</v>
      </c>
      <c r="G2297" t="s">
        <v>22</v>
      </c>
      <c r="H2297" t="s">
        <v>35</v>
      </c>
      <c r="I2297">
        <v>4273788</v>
      </c>
      <c r="J2297">
        <v>3006</v>
      </c>
      <c r="K2297" s="1">
        <v>857</v>
      </c>
      <c r="L2297" s="1">
        <v>119.34</v>
      </c>
      <c r="M2297" s="1">
        <f>All_Data[[#This Row],[EUR Sales Amount]]-All_Data[[#This Row],[EUR Cost Amount]]</f>
        <v>737.66</v>
      </c>
      <c r="N2297">
        <f>IF(All_Data[[#This Row],[Order Line Quantity]]&lt;0,1,0)</f>
        <v>0</v>
      </c>
      <c r="O2297" s="1" t="str">
        <f>All_Data[[#This Row],[Tier2 Description]]&amp;All_Data[[#This Row],[Order No]]</f>
        <v>DECORATION CHARGES4273788</v>
      </c>
    </row>
    <row r="2298" spans="1:15" x14ac:dyDescent="0.35">
      <c r="A2298">
        <v>202002</v>
      </c>
      <c r="B2298" t="str">
        <f>LEFT(All_Data[[#This Row],[Invoice (Year+Month)]],4)</f>
        <v>2020</v>
      </c>
      <c r="C2298" t="str">
        <f>RIGHT(All_Data[[#This Row],[Invoice (Year+Month)]],2)</f>
        <v>02</v>
      </c>
      <c r="D2298" t="s">
        <v>9</v>
      </c>
      <c r="E2298">
        <v>6001433</v>
      </c>
      <c r="F2298" t="s">
        <v>17</v>
      </c>
      <c r="G2298" t="s">
        <v>29</v>
      </c>
      <c r="H2298" t="s">
        <v>52</v>
      </c>
      <c r="I2298">
        <v>4273788</v>
      </c>
      <c r="J2298">
        <v>1000</v>
      </c>
      <c r="K2298" s="1">
        <v>330</v>
      </c>
      <c r="L2298" s="1">
        <v>142.47999999999999</v>
      </c>
      <c r="M2298" s="1">
        <f>All_Data[[#This Row],[EUR Sales Amount]]-All_Data[[#This Row],[EUR Cost Amount]]</f>
        <v>187.52</v>
      </c>
      <c r="N2298">
        <f>IF(All_Data[[#This Row],[Order Line Quantity]]&lt;0,1,0)</f>
        <v>0</v>
      </c>
      <c r="O2298" s="1" t="str">
        <f>All_Data[[#This Row],[Tier2 Description]]&amp;All_Data[[#This Row],[Order No]]</f>
        <v>GENERAL TECH4273788</v>
      </c>
    </row>
    <row r="2299" spans="1:15" x14ac:dyDescent="0.35">
      <c r="A2299">
        <v>202002</v>
      </c>
      <c r="B2299" t="str">
        <f>LEFT(All_Data[[#This Row],[Invoice (Year+Month)]],4)</f>
        <v>2020</v>
      </c>
      <c r="C2299" t="str">
        <f>RIGHT(All_Data[[#This Row],[Invoice (Year+Month)]],2)</f>
        <v>02</v>
      </c>
      <c r="D2299" t="s">
        <v>9</v>
      </c>
      <c r="E2299">
        <v>6001441</v>
      </c>
      <c r="F2299" t="s">
        <v>10</v>
      </c>
      <c r="G2299" t="s">
        <v>32</v>
      </c>
      <c r="H2299" t="s">
        <v>51</v>
      </c>
      <c r="I2299">
        <v>4263999</v>
      </c>
      <c r="J2299">
        <v>102</v>
      </c>
      <c r="K2299" s="1">
        <v>391.68</v>
      </c>
      <c r="L2299" s="1">
        <v>127.66</v>
      </c>
      <c r="M2299" s="1">
        <f>All_Data[[#This Row],[EUR Sales Amount]]-All_Data[[#This Row],[EUR Cost Amount]]</f>
        <v>264.02</v>
      </c>
      <c r="N2299">
        <f>IF(All_Data[[#This Row],[Order Line Quantity]]&lt;0,1,0)</f>
        <v>0</v>
      </c>
      <c r="O2299" s="1" t="str">
        <f>All_Data[[#This Row],[Tier2 Description]]&amp;All_Data[[#This Row],[Order No]]</f>
        <v>MUGS &amp; TUMBLERS4263999</v>
      </c>
    </row>
    <row r="2300" spans="1:15" x14ac:dyDescent="0.35">
      <c r="A2300">
        <v>202002</v>
      </c>
      <c r="B2300" t="str">
        <f>LEFT(All_Data[[#This Row],[Invoice (Year+Month)]],4)</f>
        <v>2020</v>
      </c>
      <c r="C2300" t="str">
        <f>RIGHT(All_Data[[#This Row],[Invoice (Year+Month)]],2)</f>
        <v>02</v>
      </c>
      <c r="D2300" t="s">
        <v>9</v>
      </c>
      <c r="E2300">
        <v>6001441</v>
      </c>
      <c r="F2300" t="s">
        <v>10</v>
      </c>
      <c r="G2300" t="s">
        <v>13</v>
      </c>
      <c r="H2300" t="s">
        <v>16</v>
      </c>
      <c r="I2300">
        <v>4271754</v>
      </c>
      <c r="J2300">
        <v>2000</v>
      </c>
      <c r="K2300" s="1">
        <v>540</v>
      </c>
      <c r="L2300" s="1">
        <v>238.3</v>
      </c>
      <c r="M2300" s="1">
        <f>All_Data[[#This Row],[EUR Sales Amount]]-All_Data[[#This Row],[EUR Cost Amount]]</f>
        <v>301.7</v>
      </c>
      <c r="N2300">
        <f>IF(All_Data[[#This Row],[Order Line Quantity]]&lt;0,1,0)</f>
        <v>0</v>
      </c>
      <c r="O2300" s="1" t="str">
        <f>All_Data[[#This Row],[Tier2 Description]]&amp;All_Data[[#This Row],[Order No]]</f>
        <v>WRITING4271754</v>
      </c>
    </row>
    <row r="2301" spans="1:15" x14ac:dyDescent="0.35">
      <c r="A2301">
        <v>202002</v>
      </c>
      <c r="B2301" t="str">
        <f>LEFT(All_Data[[#This Row],[Invoice (Year+Month)]],4)</f>
        <v>2020</v>
      </c>
      <c r="C2301" t="str">
        <f>RIGHT(All_Data[[#This Row],[Invoice (Year+Month)]],2)</f>
        <v>02</v>
      </c>
      <c r="D2301" t="s">
        <v>9</v>
      </c>
      <c r="E2301">
        <v>6001441</v>
      </c>
      <c r="F2301" t="s">
        <v>10</v>
      </c>
      <c r="G2301" t="s">
        <v>13</v>
      </c>
      <c r="H2301" t="s">
        <v>16</v>
      </c>
      <c r="I2301">
        <v>4273234</v>
      </c>
      <c r="J2301">
        <v>1000</v>
      </c>
      <c r="K2301" s="1">
        <v>210</v>
      </c>
      <c r="L2301" s="1">
        <v>66.38</v>
      </c>
      <c r="M2301" s="1">
        <f>All_Data[[#This Row],[EUR Sales Amount]]-All_Data[[#This Row],[EUR Cost Amount]]</f>
        <v>143.62</v>
      </c>
      <c r="N2301">
        <f>IF(All_Data[[#This Row],[Order Line Quantity]]&lt;0,1,0)</f>
        <v>0</v>
      </c>
      <c r="O2301" s="1" t="str">
        <f>All_Data[[#This Row],[Tier2 Description]]&amp;All_Data[[#This Row],[Order No]]</f>
        <v>WRITING4273234</v>
      </c>
    </row>
    <row r="2302" spans="1:15" x14ac:dyDescent="0.35">
      <c r="A2302">
        <v>202002</v>
      </c>
      <c r="B2302" t="str">
        <f>LEFT(All_Data[[#This Row],[Invoice (Year+Month)]],4)</f>
        <v>2020</v>
      </c>
      <c r="C2302" t="str">
        <f>RIGHT(All_Data[[#This Row],[Invoice (Year+Month)]],2)</f>
        <v>02</v>
      </c>
      <c r="D2302" t="s">
        <v>9</v>
      </c>
      <c r="E2302">
        <v>6001441</v>
      </c>
      <c r="F2302" t="s">
        <v>10</v>
      </c>
      <c r="G2302" t="s">
        <v>22</v>
      </c>
      <c r="H2302" t="s">
        <v>35</v>
      </c>
      <c r="I2302">
        <v>4263999</v>
      </c>
      <c r="J2302">
        <v>104</v>
      </c>
      <c r="K2302" s="1">
        <v>111.82</v>
      </c>
      <c r="L2302" s="1">
        <v>18.899999999999999</v>
      </c>
      <c r="M2302" s="1">
        <f>All_Data[[#This Row],[EUR Sales Amount]]-All_Data[[#This Row],[EUR Cost Amount]]</f>
        <v>92.919999999999987</v>
      </c>
      <c r="N2302">
        <f>IF(All_Data[[#This Row],[Order Line Quantity]]&lt;0,1,0)</f>
        <v>0</v>
      </c>
      <c r="O2302" s="1" t="str">
        <f>All_Data[[#This Row],[Tier2 Description]]&amp;All_Data[[#This Row],[Order No]]</f>
        <v>DECORATION CHARGES4263999</v>
      </c>
    </row>
    <row r="2303" spans="1:15" x14ac:dyDescent="0.35">
      <c r="A2303">
        <v>202002</v>
      </c>
      <c r="B2303" t="str">
        <f>LEFT(All_Data[[#This Row],[Invoice (Year+Month)]],4)</f>
        <v>2020</v>
      </c>
      <c r="C2303" t="str">
        <f>RIGHT(All_Data[[#This Row],[Invoice (Year+Month)]],2)</f>
        <v>02</v>
      </c>
      <c r="D2303" t="s">
        <v>9</v>
      </c>
      <c r="E2303">
        <v>6001441</v>
      </c>
      <c r="F2303" t="s">
        <v>10</v>
      </c>
      <c r="G2303" t="s">
        <v>22</v>
      </c>
      <c r="H2303" t="s">
        <v>35</v>
      </c>
      <c r="I2303">
        <v>4271754</v>
      </c>
      <c r="J2303">
        <v>4004</v>
      </c>
      <c r="K2303" s="1">
        <v>700</v>
      </c>
      <c r="L2303" s="1">
        <v>75.760000000000005</v>
      </c>
      <c r="M2303" s="1">
        <f>All_Data[[#This Row],[EUR Sales Amount]]-All_Data[[#This Row],[EUR Cost Amount]]</f>
        <v>624.24</v>
      </c>
      <c r="N2303">
        <f>IF(All_Data[[#This Row],[Order Line Quantity]]&lt;0,1,0)</f>
        <v>0</v>
      </c>
      <c r="O2303" s="1" t="str">
        <f>All_Data[[#This Row],[Tier2 Description]]&amp;All_Data[[#This Row],[Order No]]</f>
        <v>DECORATION CHARGES4271754</v>
      </c>
    </row>
    <row r="2304" spans="1:15" x14ac:dyDescent="0.35">
      <c r="A2304">
        <v>202002</v>
      </c>
      <c r="B2304" t="str">
        <f>LEFT(All_Data[[#This Row],[Invoice (Year+Month)]],4)</f>
        <v>2020</v>
      </c>
      <c r="C2304" t="str">
        <f>RIGHT(All_Data[[#This Row],[Invoice (Year+Month)]],2)</f>
        <v>02</v>
      </c>
      <c r="D2304" t="s">
        <v>9</v>
      </c>
      <c r="E2304">
        <v>6001441</v>
      </c>
      <c r="F2304" t="s">
        <v>10</v>
      </c>
      <c r="G2304" t="s">
        <v>22</v>
      </c>
      <c r="H2304" t="s">
        <v>35</v>
      </c>
      <c r="I2304">
        <v>4273234</v>
      </c>
      <c r="J2304">
        <v>1002</v>
      </c>
      <c r="K2304" s="1">
        <v>280</v>
      </c>
      <c r="L2304" s="1">
        <v>30.02</v>
      </c>
      <c r="M2304" s="1">
        <f>All_Data[[#This Row],[EUR Sales Amount]]-All_Data[[#This Row],[EUR Cost Amount]]</f>
        <v>249.98</v>
      </c>
      <c r="N2304">
        <f>IF(All_Data[[#This Row],[Order Line Quantity]]&lt;0,1,0)</f>
        <v>0</v>
      </c>
      <c r="O2304" s="1" t="str">
        <f>All_Data[[#This Row],[Tier2 Description]]&amp;All_Data[[#This Row],[Order No]]</f>
        <v>DECORATION CHARGES4273234</v>
      </c>
    </row>
    <row r="2305" spans="1:15" x14ac:dyDescent="0.35">
      <c r="A2305">
        <v>202002</v>
      </c>
      <c r="B2305" t="str">
        <f>LEFT(All_Data[[#This Row],[Invoice (Year+Month)]],4)</f>
        <v>2020</v>
      </c>
      <c r="C2305" t="str">
        <f>RIGHT(All_Data[[#This Row],[Invoice (Year+Month)]],2)</f>
        <v>02</v>
      </c>
      <c r="D2305" t="s">
        <v>9</v>
      </c>
      <c r="E2305">
        <v>6001465</v>
      </c>
      <c r="F2305" t="s">
        <v>10</v>
      </c>
      <c r="G2305" t="s">
        <v>13</v>
      </c>
      <c r="H2305" t="s">
        <v>37</v>
      </c>
      <c r="I2305">
        <v>4273252</v>
      </c>
      <c r="J2305">
        <v>1200</v>
      </c>
      <c r="K2305" s="1">
        <v>420</v>
      </c>
      <c r="L2305" s="1">
        <v>186.08</v>
      </c>
      <c r="M2305" s="1">
        <f>All_Data[[#This Row],[EUR Sales Amount]]-All_Data[[#This Row],[EUR Cost Amount]]</f>
        <v>233.92</v>
      </c>
      <c r="N2305">
        <f>IF(All_Data[[#This Row],[Order Line Quantity]]&lt;0,1,0)</f>
        <v>0</v>
      </c>
      <c r="O2305" s="1" t="str">
        <f>All_Data[[#This Row],[Tier2 Description]]&amp;All_Data[[#This Row],[Order No]]</f>
        <v>GENERAL4273252</v>
      </c>
    </row>
    <row r="2306" spans="1:15" x14ac:dyDescent="0.35">
      <c r="A2306">
        <v>202002</v>
      </c>
      <c r="B2306" t="str">
        <f>LEFT(All_Data[[#This Row],[Invoice (Year+Month)]],4)</f>
        <v>2020</v>
      </c>
      <c r="C2306" t="str">
        <f>RIGHT(All_Data[[#This Row],[Invoice (Year+Month)]],2)</f>
        <v>02</v>
      </c>
      <c r="D2306" t="s">
        <v>9</v>
      </c>
      <c r="E2306">
        <v>6001465</v>
      </c>
      <c r="F2306" t="s">
        <v>10</v>
      </c>
      <c r="G2306" t="s">
        <v>13</v>
      </c>
      <c r="H2306" t="s">
        <v>16</v>
      </c>
      <c r="I2306">
        <v>4273252</v>
      </c>
      <c r="J2306">
        <v>1200</v>
      </c>
      <c r="K2306" s="1">
        <v>156</v>
      </c>
      <c r="L2306" s="1">
        <v>50.22</v>
      </c>
      <c r="M2306" s="1">
        <f>All_Data[[#This Row],[EUR Sales Amount]]-All_Data[[#This Row],[EUR Cost Amount]]</f>
        <v>105.78</v>
      </c>
      <c r="N2306">
        <f>IF(All_Data[[#This Row],[Order Line Quantity]]&lt;0,1,0)</f>
        <v>0</v>
      </c>
      <c r="O2306" s="1" t="str">
        <f>All_Data[[#This Row],[Tier2 Description]]&amp;All_Data[[#This Row],[Order No]]</f>
        <v>WRITING4273252</v>
      </c>
    </row>
    <row r="2307" spans="1:15" x14ac:dyDescent="0.35">
      <c r="A2307">
        <v>202002</v>
      </c>
      <c r="B2307" t="str">
        <f>LEFT(All_Data[[#This Row],[Invoice (Year+Month)]],4)</f>
        <v>2020</v>
      </c>
      <c r="C2307" t="str">
        <f>RIGHT(All_Data[[#This Row],[Invoice (Year+Month)]],2)</f>
        <v>02</v>
      </c>
      <c r="D2307" t="s">
        <v>9</v>
      </c>
      <c r="E2307">
        <v>6001465</v>
      </c>
      <c r="F2307" t="s">
        <v>10</v>
      </c>
      <c r="G2307" t="s">
        <v>22</v>
      </c>
      <c r="H2307" t="s">
        <v>35</v>
      </c>
      <c r="I2307">
        <v>4273252</v>
      </c>
      <c r="J2307">
        <v>2404</v>
      </c>
      <c r="K2307" s="1">
        <v>746</v>
      </c>
      <c r="L2307" s="1">
        <v>103.46</v>
      </c>
      <c r="M2307" s="1">
        <f>All_Data[[#This Row],[EUR Sales Amount]]-All_Data[[#This Row],[EUR Cost Amount]]</f>
        <v>642.54</v>
      </c>
      <c r="N2307">
        <f>IF(All_Data[[#This Row],[Order Line Quantity]]&lt;0,1,0)</f>
        <v>0</v>
      </c>
      <c r="O2307" s="1" t="str">
        <f>All_Data[[#This Row],[Tier2 Description]]&amp;All_Data[[#This Row],[Order No]]</f>
        <v>DECORATION CHARGES4273252</v>
      </c>
    </row>
    <row r="2308" spans="1:15" x14ac:dyDescent="0.35">
      <c r="A2308">
        <v>202002</v>
      </c>
      <c r="B2308" t="str">
        <f>LEFT(All_Data[[#This Row],[Invoice (Year+Month)]],4)</f>
        <v>2020</v>
      </c>
      <c r="C2308" t="str">
        <f>RIGHT(All_Data[[#This Row],[Invoice (Year+Month)]],2)</f>
        <v>02</v>
      </c>
      <c r="D2308" t="s">
        <v>9</v>
      </c>
      <c r="E2308">
        <v>6001479</v>
      </c>
      <c r="F2308" t="s">
        <v>17</v>
      </c>
      <c r="G2308" t="s">
        <v>26</v>
      </c>
      <c r="H2308" t="s">
        <v>43</v>
      </c>
      <c r="I2308">
        <v>4270204</v>
      </c>
      <c r="J2308">
        <v>1000</v>
      </c>
      <c r="K2308" s="1">
        <v>230</v>
      </c>
      <c r="L2308" s="1">
        <v>113.3</v>
      </c>
      <c r="M2308" s="1">
        <f>All_Data[[#This Row],[EUR Sales Amount]]-All_Data[[#This Row],[EUR Cost Amount]]</f>
        <v>116.7</v>
      </c>
      <c r="N2308">
        <f>IF(All_Data[[#This Row],[Order Line Quantity]]&lt;0,1,0)</f>
        <v>0</v>
      </c>
      <c r="O2308" s="1" t="str">
        <f>All_Data[[#This Row],[Tier2 Description]]&amp;All_Data[[#This Row],[Order No]]</f>
        <v>SAFETY AUTO &amp; TOOLS4270204</v>
      </c>
    </row>
    <row r="2309" spans="1:15" x14ac:dyDescent="0.35">
      <c r="A2309">
        <v>202002</v>
      </c>
      <c r="B2309" t="str">
        <f>LEFT(All_Data[[#This Row],[Invoice (Year+Month)]],4)</f>
        <v>2020</v>
      </c>
      <c r="C2309" t="str">
        <f>RIGHT(All_Data[[#This Row],[Invoice (Year+Month)]],2)</f>
        <v>02</v>
      </c>
      <c r="D2309" t="s">
        <v>9</v>
      </c>
      <c r="E2309">
        <v>6001479</v>
      </c>
      <c r="F2309" t="s">
        <v>17</v>
      </c>
      <c r="G2309" t="s">
        <v>22</v>
      </c>
      <c r="H2309" t="s">
        <v>35</v>
      </c>
      <c r="I2309">
        <v>4270204</v>
      </c>
      <c r="J2309">
        <v>1008</v>
      </c>
      <c r="K2309" s="1">
        <v>830</v>
      </c>
      <c r="L2309" s="1">
        <v>81.52</v>
      </c>
      <c r="M2309" s="1">
        <f>All_Data[[#This Row],[EUR Sales Amount]]-All_Data[[#This Row],[EUR Cost Amount]]</f>
        <v>748.48</v>
      </c>
      <c r="N2309">
        <f>IF(All_Data[[#This Row],[Order Line Quantity]]&lt;0,1,0)</f>
        <v>0</v>
      </c>
      <c r="O2309" s="1" t="str">
        <f>All_Data[[#This Row],[Tier2 Description]]&amp;All_Data[[#This Row],[Order No]]</f>
        <v>DECORATION CHARGES4270204</v>
      </c>
    </row>
    <row r="2310" spans="1:15" x14ac:dyDescent="0.35">
      <c r="A2310">
        <v>202002</v>
      </c>
      <c r="B2310" t="str">
        <f>LEFT(All_Data[[#This Row],[Invoice (Year+Month)]],4)</f>
        <v>2020</v>
      </c>
      <c r="C2310" t="str">
        <f>RIGHT(All_Data[[#This Row],[Invoice (Year+Month)]],2)</f>
        <v>02</v>
      </c>
      <c r="D2310" t="s">
        <v>9</v>
      </c>
      <c r="E2310">
        <v>6001516</v>
      </c>
      <c r="F2310" t="s">
        <v>17</v>
      </c>
      <c r="G2310" t="s">
        <v>32</v>
      </c>
      <c r="H2310" t="s">
        <v>49</v>
      </c>
      <c r="I2310">
        <v>4268823</v>
      </c>
      <c r="J2310">
        <v>1000</v>
      </c>
      <c r="K2310" s="1">
        <v>2490</v>
      </c>
      <c r="L2310" s="1">
        <v>745.64</v>
      </c>
      <c r="M2310" s="1">
        <f>All_Data[[#This Row],[EUR Sales Amount]]-All_Data[[#This Row],[EUR Cost Amount]]</f>
        <v>1744.3600000000001</v>
      </c>
      <c r="N2310">
        <f>IF(All_Data[[#This Row],[Order Line Quantity]]&lt;0,1,0)</f>
        <v>0</v>
      </c>
      <c r="O2310" s="1" t="str">
        <f>All_Data[[#This Row],[Tier2 Description]]&amp;All_Data[[#This Row],[Order No]]</f>
        <v>CERAMICS4268823</v>
      </c>
    </row>
    <row r="2311" spans="1:15" x14ac:dyDescent="0.35">
      <c r="A2311">
        <v>202002</v>
      </c>
      <c r="B2311" t="str">
        <f>LEFT(All_Data[[#This Row],[Invoice (Year+Month)]],4)</f>
        <v>2020</v>
      </c>
      <c r="C2311" t="str">
        <f>RIGHT(All_Data[[#This Row],[Invoice (Year+Month)]],2)</f>
        <v>02</v>
      </c>
      <c r="D2311" t="s">
        <v>9</v>
      </c>
      <c r="E2311">
        <v>6001516</v>
      </c>
      <c r="F2311" t="s">
        <v>17</v>
      </c>
      <c r="G2311" t="s">
        <v>32</v>
      </c>
      <c r="H2311" t="s">
        <v>33</v>
      </c>
      <c r="I2311">
        <v>4268823</v>
      </c>
      <c r="J2311">
        <v>1000</v>
      </c>
      <c r="K2311" s="1">
        <v>1160</v>
      </c>
      <c r="L2311" s="1">
        <v>577.12</v>
      </c>
      <c r="M2311" s="1">
        <f>All_Data[[#This Row],[EUR Sales Amount]]-All_Data[[#This Row],[EUR Cost Amount]]</f>
        <v>582.88</v>
      </c>
      <c r="N2311">
        <f>IF(All_Data[[#This Row],[Order Line Quantity]]&lt;0,1,0)</f>
        <v>0</v>
      </c>
      <c r="O2311" s="1" t="str">
        <f>All_Data[[#This Row],[Tier2 Description]]&amp;All_Data[[#This Row],[Order No]]</f>
        <v>SPORT BOTTLES4268823</v>
      </c>
    </row>
    <row r="2312" spans="1:15" x14ac:dyDescent="0.35">
      <c r="A2312">
        <v>202002</v>
      </c>
      <c r="B2312" t="str">
        <f>LEFT(All_Data[[#This Row],[Invoice (Year+Month)]],4)</f>
        <v>2020</v>
      </c>
      <c r="C2312" t="str">
        <f>RIGHT(All_Data[[#This Row],[Invoice (Year+Month)]],2)</f>
        <v>02</v>
      </c>
      <c r="D2312" t="s">
        <v>9</v>
      </c>
      <c r="E2312">
        <v>6001516</v>
      </c>
      <c r="F2312" t="s">
        <v>17</v>
      </c>
      <c r="G2312" t="s">
        <v>22</v>
      </c>
      <c r="H2312" t="s">
        <v>23</v>
      </c>
      <c r="I2312">
        <v>4271857</v>
      </c>
      <c r="J2312">
        <v>60</v>
      </c>
      <c r="K2312" s="1">
        <v>177</v>
      </c>
      <c r="L2312" s="1">
        <v>255</v>
      </c>
      <c r="M2312" s="1">
        <f>All_Data[[#This Row],[EUR Sales Amount]]-All_Data[[#This Row],[EUR Cost Amount]]</f>
        <v>-78</v>
      </c>
      <c r="N2312">
        <f>IF(All_Data[[#This Row],[Order Line Quantity]]&lt;0,1,0)</f>
        <v>0</v>
      </c>
      <c r="O2312" s="1" t="str">
        <f>All_Data[[#This Row],[Tier2 Description]]&amp;All_Data[[#This Row],[Order No]]</f>
        <v>CATALOGUES4271857</v>
      </c>
    </row>
    <row r="2313" spans="1:15" x14ac:dyDescent="0.35">
      <c r="A2313">
        <v>202002</v>
      </c>
      <c r="B2313" t="str">
        <f>LEFT(All_Data[[#This Row],[Invoice (Year+Month)]],4)</f>
        <v>2020</v>
      </c>
      <c r="C2313" t="str">
        <f>RIGHT(All_Data[[#This Row],[Invoice (Year+Month)]],2)</f>
        <v>02</v>
      </c>
      <c r="D2313" t="s">
        <v>9</v>
      </c>
      <c r="E2313">
        <v>6001516</v>
      </c>
      <c r="F2313" t="s">
        <v>17</v>
      </c>
      <c r="G2313" t="s">
        <v>22</v>
      </c>
      <c r="H2313" t="s">
        <v>35</v>
      </c>
      <c r="I2313">
        <v>4268823</v>
      </c>
      <c r="J2313">
        <v>2008</v>
      </c>
      <c r="K2313" s="1">
        <v>720</v>
      </c>
      <c r="L2313" s="1">
        <v>55.76</v>
      </c>
      <c r="M2313" s="1">
        <f>All_Data[[#This Row],[EUR Sales Amount]]-All_Data[[#This Row],[EUR Cost Amount]]</f>
        <v>664.24</v>
      </c>
      <c r="N2313">
        <f>IF(All_Data[[#This Row],[Order Line Quantity]]&lt;0,1,0)</f>
        <v>0</v>
      </c>
      <c r="O2313" s="1" t="str">
        <f>All_Data[[#This Row],[Tier2 Description]]&amp;All_Data[[#This Row],[Order No]]</f>
        <v>DECORATION CHARGES4268823</v>
      </c>
    </row>
    <row r="2314" spans="1:15" x14ac:dyDescent="0.35">
      <c r="A2314">
        <v>202002</v>
      </c>
      <c r="B2314" t="str">
        <f>LEFT(All_Data[[#This Row],[Invoice (Year+Month)]],4)</f>
        <v>2020</v>
      </c>
      <c r="C2314" t="str">
        <f>RIGHT(All_Data[[#This Row],[Invoice (Year+Month)]],2)</f>
        <v>02</v>
      </c>
      <c r="D2314" t="s">
        <v>9</v>
      </c>
      <c r="E2314">
        <v>6001532</v>
      </c>
      <c r="F2314" t="s">
        <v>17</v>
      </c>
      <c r="G2314" t="s">
        <v>13</v>
      </c>
      <c r="H2314" t="s">
        <v>15</v>
      </c>
      <c r="I2314">
        <v>4265534</v>
      </c>
      <c r="J2314">
        <v>4</v>
      </c>
      <c r="K2314" s="1">
        <v>11</v>
      </c>
      <c r="L2314" s="1">
        <v>4.2</v>
      </c>
      <c r="M2314" s="1">
        <f>All_Data[[#This Row],[EUR Sales Amount]]-All_Data[[#This Row],[EUR Cost Amount]]</f>
        <v>6.8</v>
      </c>
      <c r="N2314">
        <f>IF(All_Data[[#This Row],[Order Line Quantity]]&lt;0,1,0)</f>
        <v>0</v>
      </c>
      <c r="O2314" s="1" t="str">
        <f>All_Data[[#This Row],[Tier2 Description]]&amp;All_Data[[#This Row],[Order No]]</f>
        <v>UMBRELLAS4265534</v>
      </c>
    </row>
    <row r="2315" spans="1:15" x14ac:dyDescent="0.35">
      <c r="A2315">
        <v>202002</v>
      </c>
      <c r="B2315" t="str">
        <f>LEFT(All_Data[[#This Row],[Invoice (Year+Month)]],4)</f>
        <v>2020</v>
      </c>
      <c r="C2315" t="str">
        <f>RIGHT(All_Data[[#This Row],[Invoice (Year+Month)]],2)</f>
        <v>02</v>
      </c>
      <c r="D2315" t="s">
        <v>9</v>
      </c>
      <c r="E2315">
        <v>6001540</v>
      </c>
      <c r="F2315" t="s">
        <v>17</v>
      </c>
      <c r="G2315" t="s">
        <v>11</v>
      </c>
      <c r="H2315" t="s">
        <v>12</v>
      </c>
      <c r="I2315">
        <v>4271530</v>
      </c>
      <c r="J2315">
        <v>4</v>
      </c>
      <c r="K2315" s="1">
        <v>15.96</v>
      </c>
      <c r="L2315" s="1">
        <v>4.46</v>
      </c>
      <c r="M2315" s="1">
        <f>All_Data[[#This Row],[EUR Sales Amount]]-All_Data[[#This Row],[EUR Cost Amount]]</f>
        <v>11.5</v>
      </c>
      <c r="N2315">
        <f>IF(All_Data[[#This Row],[Order Line Quantity]]&lt;0,1,0)</f>
        <v>0</v>
      </c>
      <c r="O2315" s="1" t="str">
        <f>All_Data[[#This Row],[Tier2 Description]]&amp;All_Data[[#This Row],[Order No]]</f>
        <v>BUSINESS CASES4271530</v>
      </c>
    </row>
    <row r="2316" spans="1:15" x14ac:dyDescent="0.35">
      <c r="A2316">
        <v>202002</v>
      </c>
      <c r="B2316" t="str">
        <f>LEFT(All_Data[[#This Row],[Invoice (Year+Month)]],4)</f>
        <v>2020</v>
      </c>
      <c r="C2316" t="str">
        <f>RIGHT(All_Data[[#This Row],[Invoice (Year+Month)]],2)</f>
        <v>02</v>
      </c>
      <c r="D2316" t="s">
        <v>9</v>
      </c>
      <c r="E2316">
        <v>6001540</v>
      </c>
      <c r="F2316" t="s">
        <v>17</v>
      </c>
      <c r="G2316" t="s">
        <v>11</v>
      </c>
      <c r="H2316" t="s">
        <v>40</v>
      </c>
      <c r="I2316">
        <v>4271530</v>
      </c>
      <c r="J2316">
        <v>2</v>
      </c>
      <c r="K2316" s="1">
        <v>6.58</v>
      </c>
      <c r="L2316" s="1">
        <v>1.66</v>
      </c>
      <c r="M2316" s="1">
        <f>All_Data[[#This Row],[EUR Sales Amount]]-All_Data[[#This Row],[EUR Cost Amount]]</f>
        <v>4.92</v>
      </c>
      <c r="N2316">
        <f>IF(All_Data[[#This Row],[Order Line Quantity]]&lt;0,1,0)</f>
        <v>0</v>
      </c>
      <c r="O2316" s="1" t="str">
        <f>All_Data[[#This Row],[Tier2 Description]]&amp;All_Data[[#This Row],[Order No]]</f>
        <v>TOTES4271530</v>
      </c>
    </row>
    <row r="2317" spans="1:15" x14ac:dyDescent="0.35">
      <c r="A2317">
        <v>202002</v>
      </c>
      <c r="B2317" t="str">
        <f>LEFT(All_Data[[#This Row],[Invoice (Year+Month)]],4)</f>
        <v>2020</v>
      </c>
      <c r="C2317" t="str">
        <f>RIGHT(All_Data[[#This Row],[Invoice (Year+Month)]],2)</f>
        <v>02</v>
      </c>
      <c r="D2317" t="s">
        <v>9</v>
      </c>
      <c r="E2317">
        <v>6001540</v>
      </c>
      <c r="F2317" t="s">
        <v>17</v>
      </c>
      <c r="G2317" t="s">
        <v>32</v>
      </c>
      <c r="H2317" t="s">
        <v>33</v>
      </c>
      <c r="I2317">
        <v>4271530</v>
      </c>
      <c r="J2317">
        <v>2</v>
      </c>
      <c r="K2317" s="1">
        <v>2.74</v>
      </c>
      <c r="L2317" s="1">
        <v>1.18</v>
      </c>
      <c r="M2317" s="1">
        <f>All_Data[[#This Row],[EUR Sales Amount]]-All_Data[[#This Row],[EUR Cost Amount]]</f>
        <v>1.5600000000000003</v>
      </c>
      <c r="N2317">
        <f>IF(All_Data[[#This Row],[Order Line Quantity]]&lt;0,1,0)</f>
        <v>0</v>
      </c>
      <c r="O2317" s="1" t="str">
        <f>All_Data[[#This Row],[Tier2 Description]]&amp;All_Data[[#This Row],[Order No]]</f>
        <v>SPORT BOTTLES4271530</v>
      </c>
    </row>
    <row r="2318" spans="1:15" x14ac:dyDescent="0.35">
      <c r="A2318">
        <v>202002</v>
      </c>
      <c r="B2318" t="str">
        <f>LEFT(All_Data[[#This Row],[Invoice (Year+Month)]],4)</f>
        <v>2020</v>
      </c>
      <c r="C2318" t="str">
        <f>RIGHT(All_Data[[#This Row],[Invoice (Year+Month)]],2)</f>
        <v>02</v>
      </c>
      <c r="D2318" t="s">
        <v>9</v>
      </c>
      <c r="E2318">
        <v>6001540</v>
      </c>
      <c r="F2318" t="s">
        <v>17</v>
      </c>
      <c r="G2318" t="s">
        <v>13</v>
      </c>
      <c r="H2318" t="s">
        <v>37</v>
      </c>
      <c r="I2318">
        <v>4271530</v>
      </c>
      <c r="J2318">
        <v>2</v>
      </c>
      <c r="K2318" s="1">
        <v>0.68</v>
      </c>
      <c r="L2318" s="1">
        <v>0.32</v>
      </c>
      <c r="M2318" s="1">
        <f>All_Data[[#This Row],[EUR Sales Amount]]-All_Data[[#This Row],[EUR Cost Amount]]</f>
        <v>0.36000000000000004</v>
      </c>
      <c r="N2318">
        <f>IF(All_Data[[#This Row],[Order Line Quantity]]&lt;0,1,0)</f>
        <v>0</v>
      </c>
      <c r="O2318" s="1" t="str">
        <f>All_Data[[#This Row],[Tier2 Description]]&amp;All_Data[[#This Row],[Order No]]</f>
        <v>GENERAL4271530</v>
      </c>
    </row>
    <row r="2319" spans="1:15" x14ac:dyDescent="0.35">
      <c r="A2319">
        <v>202002</v>
      </c>
      <c r="B2319" t="str">
        <f>LEFT(All_Data[[#This Row],[Invoice (Year+Month)]],4)</f>
        <v>2020</v>
      </c>
      <c r="C2319" t="str">
        <f>RIGHT(All_Data[[#This Row],[Invoice (Year+Month)]],2)</f>
        <v>02</v>
      </c>
      <c r="D2319" t="s">
        <v>9</v>
      </c>
      <c r="E2319">
        <v>6001546</v>
      </c>
      <c r="F2319" t="s">
        <v>10</v>
      </c>
      <c r="G2319" t="s">
        <v>13</v>
      </c>
      <c r="H2319" t="s">
        <v>15</v>
      </c>
      <c r="I2319">
        <v>4275544</v>
      </c>
      <c r="J2319">
        <v>50</v>
      </c>
      <c r="K2319" s="1">
        <v>466</v>
      </c>
      <c r="L2319" s="1">
        <v>132.08000000000001</v>
      </c>
      <c r="M2319" s="1">
        <f>All_Data[[#This Row],[EUR Sales Amount]]-All_Data[[#This Row],[EUR Cost Amount]]</f>
        <v>333.91999999999996</v>
      </c>
      <c r="N2319">
        <f>IF(All_Data[[#This Row],[Order Line Quantity]]&lt;0,1,0)</f>
        <v>0</v>
      </c>
      <c r="O2319" s="1" t="str">
        <f>All_Data[[#This Row],[Tier2 Description]]&amp;All_Data[[#This Row],[Order No]]</f>
        <v>UMBRELLAS4275544</v>
      </c>
    </row>
    <row r="2320" spans="1:15" x14ac:dyDescent="0.35">
      <c r="A2320">
        <v>202002</v>
      </c>
      <c r="B2320" t="str">
        <f>LEFT(All_Data[[#This Row],[Invoice (Year+Month)]],4)</f>
        <v>2020</v>
      </c>
      <c r="C2320" t="str">
        <f>RIGHT(All_Data[[#This Row],[Invoice (Year+Month)]],2)</f>
        <v>02</v>
      </c>
      <c r="D2320" t="s">
        <v>9</v>
      </c>
      <c r="E2320">
        <v>6001546</v>
      </c>
      <c r="F2320" t="s">
        <v>10</v>
      </c>
      <c r="G2320" t="s">
        <v>22</v>
      </c>
      <c r="H2320" t="s">
        <v>23</v>
      </c>
      <c r="I2320">
        <v>4267228</v>
      </c>
      <c r="J2320">
        <v>46</v>
      </c>
      <c r="K2320" s="1">
        <v>118</v>
      </c>
      <c r="L2320" s="1">
        <v>74.400000000000006</v>
      </c>
      <c r="M2320" s="1">
        <f>All_Data[[#This Row],[EUR Sales Amount]]-All_Data[[#This Row],[EUR Cost Amount]]</f>
        <v>43.599999999999994</v>
      </c>
      <c r="N2320">
        <f>IF(All_Data[[#This Row],[Order Line Quantity]]&lt;0,1,0)</f>
        <v>0</v>
      </c>
      <c r="O2320" s="1" t="str">
        <f>All_Data[[#This Row],[Tier2 Description]]&amp;All_Data[[#This Row],[Order No]]</f>
        <v>CATALOGUES4267228</v>
      </c>
    </row>
    <row r="2321" spans="1:15" x14ac:dyDescent="0.35">
      <c r="A2321">
        <v>202002</v>
      </c>
      <c r="B2321" t="str">
        <f>LEFT(All_Data[[#This Row],[Invoice (Year+Month)]],4)</f>
        <v>2020</v>
      </c>
      <c r="C2321" t="str">
        <f>RIGHT(All_Data[[#This Row],[Invoice (Year+Month)]],2)</f>
        <v>02</v>
      </c>
      <c r="D2321" t="s">
        <v>9</v>
      </c>
      <c r="E2321">
        <v>6001546</v>
      </c>
      <c r="F2321" t="s">
        <v>10</v>
      </c>
      <c r="G2321" t="s">
        <v>22</v>
      </c>
      <c r="H2321" t="s">
        <v>64</v>
      </c>
      <c r="I2321">
        <v>4264792</v>
      </c>
      <c r="J2321">
        <v>400</v>
      </c>
      <c r="K2321" s="1">
        <v>40</v>
      </c>
      <c r="L2321" s="1">
        <v>13.46</v>
      </c>
      <c r="M2321" s="1">
        <f>All_Data[[#This Row],[EUR Sales Amount]]-All_Data[[#This Row],[EUR Cost Amount]]</f>
        <v>26.54</v>
      </c>
      <c r="N2321">
        <f>IF(All_Data[[#This Row],[Order Line Quantity]]&lt;0,1,0)</f>
        <v>0</v>
      </c>
      <c r="O2321" s="1" t="str">
        <f>All_Data[[#This Row],[Tier2 Description]]&amp;All_Data[[#This Row],[Order No]]</f>
        <v>SERVICE ITEMS4264792</v>
      </c>
    </row>
    <row r="2322" spans="1:15" x14ac:dyDescent="0.35">
      <c r="A2322">
        <v>202002</v>
      </c>
      <c r="B2322" t="str">
        <f>LEFT(All_Data[[#This Row],[Invoice (Year+Month)]],4)</f>
        <v>2020</v>
      </c>
      <c r="C2322" t="str">
        <f>RIGHT(All_Data[[#This Row],[Invoice (Year+Month)]],2)</f>
        <v>02</v>
      </c>
      <c r="D2322" t="s">
        <v>9</v>
      </c>
      <c r="E2322">
        <v>6001546</v>
      </c>
      <c r="F2322" t="s">
        <v>10</v>
      </c>
      <c r="G2322" t="s">
        <v>29</v>
      </c>
      <c r="H2322" t="s">
        <v>30</v>
      </c>
      <c r="I2322">
        <v>4264792</v>
      </c>
      <c r="J2322">
        <v>2</v>
      </c>
      <c r="K2322" s="1">
        <v>45.04</v>
      </c>
      <c r="L2322" s="1">
        <v>16.38</v>
      </c>
      <c r="M2322" s="1">
        <f>All_Data[[#This Row],[EUR Sales Amount]]-All_Data[[#This Row],[EUR Cost Amount]]</f>
        <v>28.66</v>
      </c>
      <c r="N2322">
        <f>IF(All_Data[[#This Row],[Order Line Quantity]]&lt;0,1,0)</f>
        <v>0</v>
      </c>
      <c r="O2322" s="1" t="str">
        <f>All_Data[[#This Row],[Tier2 Description]]&amp;All_Data[[#This Row],[Order No]]</f>
        <v>AUDIO4264792</v>
      </c>
    </row>
    <row r="2323" spans="1:15" x14ac:dyDescent="0.35">
      <c r="A2323">
        <v>202002</v>
      </c>
      <c r="B2323" t="str">
        <f>LEFT(All_Data[[#This Row],[Invoice (Year+Month)]],4)</f>
        <v>2020</v>
      </c>
      <c r="C2323" t="str">
        <f>RIGHT(All_Data[[#This Row],[Invoice (Year+Month)]],2)</f>
        <v>02</v>
      </c>
      <c r="D2323" t="s">
        <v>9</v>
      </c>
      <c r="E2323">
        <v>6001562</v>
      </c>
      <c r="F2323" t="s">
        <v>17</v>
      </c>
      <c r="G2323" t="s">
        <v>36</v>
      </c>
      <c r="H2323" t="s">
        <v>36</v>
      </c>
      <c r="I2323">
        <v>4268824</v>
      </c>
      <c r="J2323">
        <v>100</v>
      </c>
      <c r="K2323" s="1">
        <v>207</v>
      </c>
      <c r="L2323" s="1">
        <v>135.30000000000001</v>
      </c>
      <c r="M2323" s="1">
        <f>All_Data[[#This Row],[EUR Sales Amount]]-All_Data[[#This Row],[EUR Cost Amount]]</f>
        <v>71.699999999999989</v>
      </c>
      <c r="N2323">
        <f>IF(All_Data[[#This Row],[Order Line Quantity]]&lt;0,1,0)</f>
        <v>0</v>
      </c>
      <c r="O2323" s="1" t="str">
        <f>All_Data[[#This Row],[Tier2 Description]]&amp;All_Data[[#This Row],[Order No]]</f>
        <v>MEMORY4268824</v>
      </c>
    </row>
    <row r="2324" spans="1:15" x14ac:dyDescent="0.35">
      <c r="A2324">
        <v>202002</v>
      </c>
      <c r="B2324" t="str">
        <f>LEFT(All_Data[[#This Row],[Invoice (Year+Month)]],4)</f>
        <v>2020</v>
      </c>
      <c r="C2324" t="str">
        <f>RIGHT(All_Data[[#This Row],[Invoice (Year+Month)]],2)</f>
        <v>02</v>
      </c>
      <c r="D2324" t="s">
        <v>9</v>
      </c>
      <c r="E2324">
        <v>6001578</v>
      </c>
      <c r="F2324" t="s">
        <v>17</v>
      </c>
      <c r="G2324" t="s">
        <v>22</v>
      </c>
      <c r="H2324" t="s">
        <v>35</v>
      </c>
      <c r="I2324">
        <v>4265348</v>
      </c>
      <c r="J2324">
        <v>202</v>
      </c>
      <c r="K2324" s="1">
        <v>136</v>
      </c>
      <c r="L2324" s="1">
        <v>6.02</v>
      </c>
      <c r="M2324" s="1">
        <f>All_Data[[#This Row],[EUR Sales Amount]]-All_Data[[#This Row],[EUR Cost Amount]]</f>
        <v>129.97999999999999</v>
      </c>
      <c r="N2324">
        <f>IF(All_Data[[#This Row],[Order Line Quantity]]&lt;0,1,0)</f>
        <v>0</v>
      </c>
      <c r="O2324" s="1" t="str">
        <f>All_Data[[#This Row],[Tier2 Description]]&amp;All_Data[[#This Row],[Order No]]</f>
        <v>DECORATION CHARGES4265348</v>
      </c>
    </row>
    <row r="2325" spans="1:15" x14ac:dyDescent="0.35">
      <c r="A2325">
        <v>202002</v>
      </c>
      <c r="B2325" t="str">
        <f>LEFT(All_Data[[#This Row],[Invoice (Year+Month)]],4)</f>
        <v>2020</v>
      </c>
      <c r="C2325" t="str">
        <f>RIGHT(All_Data[[#This Row],[Invoice (Year+Month)]],2)</f>
        <v>02</v>
      </c>
      <c r="D2325" t="s">
        <v>9</v>
      </c>
      <c r="E2325">
        <v>6001578</v>
      </c>
      <c r="F2325" t="s">
        <v>17</v>
      </c>
      <c r="G2325" t="s">
        <v>22</v>
      </c>
      <c r="H2325" t="s">
        <v>35</v>
      </c>
      <c r="I2325">
        <v>4267753</v>
      </c>
      <c r="J2325">
        <v>102</v>
      </c>
      <c r="K2325" s="1">
        <v>33</v>
      </c>
      <c r="L2325" s="1">
        <v>3.02</v>
      </c>
      <c r="M2325" s="1">
        <f>All_Data[[#This Row],[EUR Sales Amount]]-All_Data[[#This Row],[EUR Cost Amount]]</f>
        <v>29.98</v>
      </c>
      <c r="N2325">
        <f>IF(All_Data[[#This Row],[Order Line Quantity]]&lt;0,1,0)</f>
        <v>0</v>
      </c>
      <c r="O2325" s="1" t="str">
        <f>All_Data[[#This Row],[Tier2 Description]]&amp;All_Data[[#This Row],[Order No]]</f>
        <v>DECORATION CHARGES4267753</v>
      </c>
    </row>
    <row r="2326" spans="1:15" x14ac:dyDescent="0.35">
      <c r="A2326">
        <v>202002</v>
      </c>
      <c r="B2326" t="str">
        <f>LEFT(All_Data[[#This Row],[Invoice (Year+Month)]],4)</f>
        <v>2020</v>
      </c>
      <c r="C2326" t="str">
        <f>RIGHT(All_Data[[#This Row],[Invoice (Year+Month)]],2)</f>
        <v>02</v>
      </c>
      <c r="D2326" t="s">
        <v>9</v>
      </c>
      <c r="E2326">
        <v>6001578</v>
      </c>
      <c r="F2326" t="s">
        <v>17</v>
      </c>
      <c r="G2326" t="s">
        <v>22</v>
      </c>
      <c r="H2326" t="s">
        <v>35</v>
      </c>
      <c r="I2326">
        <v>4267756</v>
      </c>
      <c r="J2326">
        <v>152</v>
      </c>
      <c r="K2326" s="1">
        <v>49.5</v>
      </c>
      <c r="L2326" s="1">
        <v>4.5199999999999996</v>
      </c>
      <c r="M2326" s="1">
        <f>All_Data[[#This Row],[EUR Sales Amount]]-All_Data[[#This Row],[EUR Cost Amount]]</f>
        <v>44.980000000000004</v>
      </c>
      <c r="N2326">
        <f>IF(All_Data[[#This Row],[Order Line Quantity]]&lt;0,1,0)</f>
        <v>0</v>
      </c>
      <c r="O2326" s="1" t="str">
        <f>All_Data[[#This Row],[Tier2 Description]]&amp;All_Data[[#This Row],[Order No]]</f>
        <v>DECORATION CHARGES4267756</v>
      </c>
    </row>
    <row r="2327" spans="1:15" x14ac:dyDescent="0.35">
      <c r="A2327">
        <v>202002</v>
      </c>
      <c r="B2327" t="str">
        <f>LEFT(All_Data[[#This Row],[Invoice (Year+Month)]],4)</f>
        <v>2020</v>
      </c>
      <c r="C2327" t="str">
        <f>RIGHT(All_Data[[#This Row],[Invoice (Year+Month)]],2)</f>
        <v>02</v>
      </c>
      <c r="D2327" t="s">
        <v>9</v>
      </c>
      <c r="E2327">
        <v>6001578</v>
      </c>
      <c r="F2327" t="s">
        <v>17</v>
      </c>
      <c r="G2327" t="s">
        <v>22</v>
      </c>
      <c r="H2327" t="s">
        <v>35</v>
      </c>
      <c r="I2327">
        <v>4267757</v>
      </c>
      <c r="J2327">
        <v>302</v>
      </c>
      <c r="K2327" s="1">
        <v>99</v>
      </c>
      <c r="L2327" s="1">
        <v>9.02</v>
      </c>
      <c r="M2327" s="1">
        <f>All_Data[[#This Row],[EUR Sales Amount]]-All_Data[[#This Row],[EUR Cost Amount]]</f>
        <v>89.98</v>
      </c>
      <c r="N2327">
        <f>IF(All_Data[[#This Row],[Order Line Quantity]]&lt;0,1,0)</f>
        <v>0</v>
      </c>
      <c r="O2327" s="1" t="str">
        <f>All_Data[[#This Row],[Tier2 Description]]&amp;All_Data[[#This Row],[Order No]]</f>
        <v>DECORATION CHARGES4267757</v>
      </c>
    </row>
    <row r="2328" spans="1:15" x14ac:dyDescent="0.35">
      <c r="A2328">
        <v>202002</v>
      </c>
      <c r="B2328" t="str">
        <f>LEFT(All_Data[[#This Row],[Invoice (Year+Month)]],4)</f>
        <v>2020</v>
      </c>
      <c r="C2328" t="str">
        <f>RIGHT(All_Data[[#This Row],[Invoice (Year+Month)]],2)</f>
        <v>02</v>
      </c>
      <c r="D2328" t="s">
        <v>9</v>
      </c>
      <c r="E2328">
        <v>6001578</v>
      </c>
      <c r="F2328" t="s">
        <v>17</v>
      </c>
      <c r="G2328" t="s">
        <v>22</v>
      </c>
      <c r="H2328" t="s">
        <v>35</v>
      </c>
      <c r="I2328">
        <v>4267758</v>
      </c>
      <c r="J2328">
        <v>202</v>
      </c>
      <c r="K2328" s="1">
        <v>66</v>
      </c>
      <c r="L2328" s="1">
        <v>6.02</v>
      </c>
      <c r="M2328" s="1">
        <f>All_Data[[#This Row],[EUR Sales Amount]]-All_Data[[#This Row],[EUR Cost Amount]]</f>
        <v>59.980000000000004</v>
      </c>
      <c r="N2328">
        <f>IF(All_Data[[#This Row],[Order Line Quantity]]&lt;0,1,0)</f>
        <v>0</v>
      </c>
      <c r="O2328" s="1" t="str">
        <f>All_Data[[#This Row],[Tier2 Description]]&amp;All_Data[[#This Row],[Order No]]</f>
        <v>DECORATION CHARGES4267758</v>
      </c>
    </row>
    <row r="2329" spans="1:15" x14ac:dyDescent="0.35">
      <c r="A2329">
        <v>202002</v>
      </c>
      <c r="B2329" t="str">
        <f>LEFT(All_Data[[#This Row],[Invoice (Year+Month)]],4)</f>
        <v>2020</v>
      </c>
      <c r="C2329" t="str">
        <f>RIGHT(All_Data[[#This Row],[Invoice (Year+Month)]],2)</f>
        <v>02</v>
      </c>
      <c r="D2329" t="s">
        <v>9</v>
      </c>
      <c r="E2329">
        <v>6001578</v>
      </c>
      <c r="F2329" t="s">
        <v>17</v>
      </c>
      <c r="G2329" t="s">
        <v>22</v>
      </c>
      <c r="H2329" t="s">
        <v>35</v>
      </c>
      <c r="I2329">
        <v>4267763</v>
      </c>
      <c r="J2329">
        <v>102</v>
      </c>
      <c r="K2329" s="1">
        <v>33</v>
      </c>
      <c r="L2329" s="1">
        <v>3.02</v>
      </c>
      <c r="M2329" s="1">
        <f>All_Data[[#This Row],[EUR Sales Amount]]-All_Data[[#This Row],[EUR Cost Amount]]</f>
        <v>29.98</v>
      </c>
      <c r="N2329">
        <f>IF(All_Data[[#This Row],[Order Line Quantity]]&lt;0,1,0)</f>
        <v>0</v>
      </c>
      <c r="O2329" s="1" t="str">
        <f>All_Data[[#This Row],[Tier2 Description]]&amp;All_Data[[#This Row],[Order No]]</f>
        <v>DECORATION CHARGES4267763</v>
      </c>
    </row>
    <row r="2330" spans="1:15" x14ac:dyDescent="0.35">
      <c r="A2330">
        <v>202002</v>
      </c>
      <c r="B2330" t="str">
        <f>LEFT(All_Data[[#This Row],[Invoice (Year+Month)]],4)</f>
        <v>2020</v>
      </c>
      <c r="C2330" t="str">
        <f>RIGHT(All_Data[[#This Row],[Invoice (Year+Month)]],2)</f>
        <v>02</v>
      </c>
      <c r="D2330" t="s">
        <v>9</v>
      </c>
      <c r="E2330">
        <v>6001578</v>
      </c>
      <c r="F2330" t="s">
        <v>17</v>
      </c>
      <c r="G2330" t="s">
        <v>22</v>
      </c>
      <c r="H2330" t="s">
        <v>35</v>
      </c>
      <c r="I2330">
        <v>4267765</v>
      </c>
      <c r="J2330">
        <v>202</v>
      </c>
      <c r="K2330" s="1">
        <v>66</v>
      </c>
      <c r="L2330" s="1">
        <v>6.02</v>
      </c>
      <c r="M2330" s="1">
        <f>All_Data[[#This Row],[EUR Sales Amount]]-All_Data[[#This Row],[EUR Cost Amount]]</f>
        <v>59.980000000000004</v>
      </c>
      <c r="N2330">
        <f>IF(All_Data[[#This Row],[Order Line Quantity]]&lt;0,1,0)</f>
        <v>0</v>
      </c>
      <c r="O2330" s="1" t="str">
        <f>All_Data[[#This Row],[Tier2 Description]]&amp;All_Data[[#This Row],[Order No]]</f>
        <v>DECORATION CHARGES4267765</v>
      </c>
    </row>
    <row r="2331" spans="1:15" x14ac:dyDescent="0.35">
      <c r="A2331">
        <v>202002</v>
      </c>
      <c r="B2331" t="str">
        <f>LEFT(All_Data[[#This Row],[Invoice (Year+Month)]],4)</f>
        <v>2020</v>
      </c>
      <c r="C2331" t="str">
        <f>RIGHT(All_Data[[#This Row],[Invoice (Year+Month)]],2)</f>
        <v>02</v>
      </c>
      <c r="D2331" t="s">
        <v>9</v>
      </c>
      <c r="E2331">
        <v>6001578</v>
      </c>
      <c r="F2331" t="s">
        <v>17</v>
      </c>
      <c r="G2331" t="s">
        <v>22</v>
      </c>
      <c r="H2331" t="s">
        <v>35</v>
      </c>
      <c r="I2331">
        <v>4267766</v>
      </c>
      <c r="J2331">
        <v>202</v>
      </c>
      <c r="K2331" s="1">
        <v>66</v>
      </c>
      <c r="L2331" s="1">
        <v>6.02</v>
      </c>
      <c r="M2331" s="1">
        <f>All_Data[[#This Row],[EUR Sales Amount]]-All_Data[[#This Row],[EUR Cost Amount]]</f>
        <v>59.980000000000004</v>
      </c>
      <c r="N2331">
        <f>IF(All_Data[[#This Row],[Order Line Quantity]]&lt;0,1,0)</f>
        <v>0</v>
      </c>
      <c r="O2331" s="1" t="str">
        <f>All_Data[[#This Row],[Tier2 Description]]&amp;All_Data[[#This Row],[Order No]]</f>
        <v>DECORATION CHARGES4267766</v>
      </c>
    </row>
    <row r="2332" spans="1:15" x14ac:dyDescent="0.35">
      <c r="A2332">
        <v>202002</v>
      </c>
      <c r="B2332" t="str">
        <f>LEFT(All_Data[[#This Row],[Invoice (Year+Month)]],4)</f>
        <v>2020</v>
      </c>
      <c r="C2332" t="str">
        <f>RIGHT(All_Data[[#This Row],[Invoice (Year+Month)]],2)</f>
        <v>02</v>
      </c>
      <c r="D2332" t="s">
        <v>9</v>
      </c>
      <c r="E2332">
        <v>6001578</v>
      </c>
      <c r="F2332" t="s">
        <v>17</v>
      </c>
      <c r="G2332" t="s">
        <v>29</v>
      </c>
      <c r="H2332" t="s">
        <v>30</v>
      </c>
      <c r="I2332">
        <v>4265348</v>
      </c>
      <c r="J2332">
        <v>200</v>
      </c>
      <c r="K2332" s="1">
        <v>3036</v>
      </c>
      <c r="L2332" s="1">
        <v>1632.18</v>
      </c>
      <c r="M2332" s="1">
        <f>All_Data[[#This Row],[EUR Sales Amount]]-All_Data[[#This Row],[EUR Cost Amount]]</f>
        <v>1403.82</v>
      </c>
      <c r="N2332">
        <f>IF(All_Data[[#This Row],[Order Line Quantity]]&lt;0,1,0)</f>
        <v>0</v>
      </c>
      <c r="O2332" s="1" t="str">
        <f>All_Data[[#This Row],[Tier2 Description]]&amp;All_Data[[#This Row],[Order No]]</f>
        <v>AUDIO4265348</v>
      </c>
    </row>
    <row r="2333" spans="1:15" x14ac:dyDescent="0.35">
      <c r="A2333">
        <v>202002</v>
      </c>
      <c r="B2333" t="str">
        <f>LEFT(All_Data[[#This Row],[Invoice (Year+Month)]],4)</f>
        <v>2020</v>
      </c>
      <c r="C2333" t="str">
        <f>RIGHT(All_Data[[#This Row],[Invoice (Year+Month)]],2)</f>
        <v>02</v>
      </c>
      <c r="D2333" t="s">
        <v>9</v>
      </c>
      <c r="E2333">
        <v>6001578</v>
      </c>
      <c r="F2333" t="s">
        <v>17</v>
      </c>
      <c r="G2333" t="s">
        <v>29</v>
      </c>
      <c r="H2333" t="s">
        <v>30</v>
      </c>
      <c r="I2333">
        <v>4267753</v>
      </c>
      <c r="J2333">
        <v>100</v>
      </c>
      <c r="K2333" s="1">
        <v>1518</v>
      </c>
      <c r="L2333" s="1">
        <v>816.1</v>
      </c>
      <c r="M2333" s="1">
        <f>All_Data[[#This Row],[EUR Sales Amount]]-All_Data[[#This Row],[EUR Cost Amount]]</f>
        <v>701.9</v>
      </c>
      <c r="N2333">
        <f>IF(All_Data[[#This Row],[Order Line Quantity]]&lt;0,1,0)</f>
        <v>0</v>
      </c>
      <c r="O2333" s="1" t="str">
        <f>All_Data[[#This Row],[Tier2 Description]]&amp;All_Data[[#This Row],[Order No]]</f>
        <v>AUDIO4267753</v>
      </c>
    </row>
    <row r="2334" spans="1:15" x14ac:dyDescent="0.35">
      <c r="A2334">
        <v>202002</v>
      </c>
      <c r="B2334" t="str">
        <f>LEFT(All_Data[[#This Row],[Invoice (Year+Month)]],4)</f>
        <v>2020</v>
      </c>
      <c r="C2334" t="str">
        <f>RIGHT(All_Data[[#This Row],[Invoice (Year+Month)]],2)</f>
        <v>02</v>
      </c>
      <c r="D2334" t="s">
        <v>9</v>
      </c>
      <c r="E2334">
        <v>6001578</v>
      </c>
      <c r="F2334" t="s">
        <v>17</v>
      </c>
      <c r="G2334" t="s">
        <v>29</v>
      </c>
      <c r="H2334" t="s">
        <v>30</v>
      </c>
      <c r="I2334">
        <v>4267756</v>
      </c>
      <c r="J2334">
        <v>150</v>
      </c>
      <c r="K2334" s="1">
        <v>2277</v>
      </c>
      <c r="L2334" s="1">
        <v>1224.1400000000001</v>
      </c>
      <c r="M2334" s="1">
        <f>All_Data[[#This Row],[EUR Sales Amount]]-All_Data[[#This Row],[EUR Cost Amount]]</f>
        <v>1052.8599999999999</v>
      </c>
      <c r="N2334">
        <f>IF(All_Data[[#This Row],[Order Line Quantity]]&lt;0,1,0)</f>
        <v>0</v>
      </c>
      <c r="O2334" s="1" t="str">
        <f>All_Data[[#This Row],[Tier2 Description]]&amp;All_Data[[#This Row],[Order No]]</f>
        <v>AUDIO4267756</v>
      </c>
    </row>
    <row r="2335" spans="1:15" x14ac:dyDescent="0.35">
      <c r="A2335">
        <v>202002</v>
      </c>
      <c r="B2335" t="str">
        <f>LEFT(All_Data[[#This Row],[Invoice (Year+Month)]],4)</f>
        <v>2020</v>
      </c>
      <c r="C2335" t="str">
        <f>RIGHT(All_Data[[#This Row],[Invoice (Year+Month)]],2)</f>
        <v>02</v>
      </c>
      <c r="D2335" t="s">
        <v>9</v>
      </c>
      <c r="E2335">
        <v>6001578</v>
      </c>
      <c r="F2335" t="s">
        <v>17</v>
      </c>
      <c r="G2335" t="s">
        <v>29</v>
      </c>
      <c r="H2335" t="s">
        <v>30</v>
      </c>
      <c r="I2335">
        <v>4267757</v>
      </c>
      <c r="J2335">
        <v>300</v>
      </c>
      <c r="K2335" s="1">
        <v>4554</v>
      </c>
      <c r="L2335" s="1">
        <v>2448.2800000000002</v>
      </c>
      <c r="M2335" s="1">
        <f>All_Data[[#This Row],[EUR Sales Amount]]-All_Data[[#This Row],[EUR Cost Amount]]</f>
        <v>2105.7199999999998</v>
      </c>
      <c r="N2335">
        <f>IF(All_Data[[#This Row],[Order Line Quantity]]&lt;0,1,0)</f>
        <v>0</v>
      </c>
      <c r="O2335" s="1" t="str">
        <f>All_Data[[#This Row],[Tier2 Description]]&amp;All_Data[[#This Row],[Order No]]</f>
        <v>AUDIO4267757</v>
      </c>
    </row>
    <row r="2336" spans="1:15" x14ac:dyDescent="0.35">
      <c r="A2336">
        <v>202002</v>
      </c>
      <c r="B2336" t="str">
        <f>LEFT(All_Data[[#This Row],[Invoice (Year+Month)]],4)</f>
        <v>2020</v>
      </c>
      <c r="C2336" t="str">
        <f>RIGHT(All_Data[[#This Row],[Invoice (Year+Month)]],2)</f>
        <v>02</v>
      </c>
      <c r="D2336" t="s">
        <v>9</v>
      </c>
      <c r="E2336">
        <v>6001578</v>
      </c>
      <c r="F2336" t="s">
        <v>17</v>
      </c>
      <c r="G2336" t="s">
        <v>29</v>
      </c>
      <c r="H2336" t="s">
        <v>30</v>
      </c>
      <c r="I2336">
        <v>4267758</v>
      </c>
      <c r="J2336">
        <v>200</v>
      </c>
      <c r="K2336" s="1">
        <v>3036</v>
      </c>
      <c r="L2336" s="1">
        <v>1632.18</v>
      </c>
      <c r="M2336" s="1">
        <f>All_Data[[#This Row],[EUR Sales Amount]]-All_Data[[#This Row],[EUR Cost Amount]]</f>
        <v>1403.82</v>
      </c>
      <c r="N2336">
        <f>IF(All_Data[[#This Row],[Order Line Quantity]]&lt;0,1,0)</f>
        <v>0</v>
      </c>
      <c r="O2336" s="1" t="str">
        <f>All_Data[[#This Row],[Tier2 Description]]&amp;All_Data[[#This Row],[Order No]]</f>
        <v>AUDIO4267758</v>
      </c>
    </row>
    <row r="2337" spans="1:15" x14ac:dyDescent="0.35">
      <c r="A2337">
        <v>202002</v>
      </c>
      <c r="B2337" t="str">
        <f>LEFT(All_Data[[#This Row],[Invoice (Year+Month)]],4)</f>
        <v>2020</v>
      </c>
      <c r="C2337" t="str">
        <f>RIGHT(All_Data[[#This Row],[Invoice (Year+Month)]],2)</f>
        <v>02</v>
      </c>
      <c r="D2337" t="s">
        <v>9</v>
      </c>
      <c r="E2337">
        <v>6001578</v>
      </c>
      <c r="F2337" t="s">
        <v>17</v>
      </c>
      <c r="G2337" t="s">
        <v>29</v>
      </c>
      <c r="H2337" t="s">
        <v>30</v>
      </c>
      <c r="I2337">
        <v>4267763</v>
      </c>
      <c r="J2337">
        <v>100</v>
      </c>
      <c r="K2337" s="1">
        <v>1518</v>
      </c>
      <c r="L2337" s="1">
        <v>816.1</v>
      </c>
      <c r="M2337" s="1">
        <f>All_Data[[#This Row],[EUR Sales Amount]]-All_Data[[#This Row],[EUR Cost Amount]]</f>
        <v>701.9</v>
      </c>
      <c r="N2337">
        <f>IF(All_Data[[#This Row],[Order Line Quantity]]&lt;0,1,0)</f>
        <v>0</v>
      </c>
      <c r="O2337" s="1" t="str">
        <f>All_Data[[#This Row],[Tier2 Description]]&amp;All_Data[[#This Row],[Order No]]</f>
        <v>AUDIO4267763</v>
      </c>
    </row>
    <row r="2338" spans="1:15" x14ac:dyDescent="0.35">
      <c r="A2338">
        <v>202002</v>
      </c>
      <c r="B2338" t="str">
        <f>LEFT(All_Data[[#This Row],[Invoice (Year+Month)]],4)</f>
        <v>2020</v>
      </c>
      <c r="C2338" t="str">
        <f>RIGHT(All_Data[[#This Row],[Invoice (Year+Month)]],2)</f>
        <v>02</v>
      </c>
      <c r="D2338" t="s">
        <v>9</v>
      </c>
      <c r="E2338">
        <v>6001578</v>
      </c>
      <c r="F2338" t="s">
        <v>17</v>
      </c>
      <c r="G2338" t="s">
        <v>29</v>
      </c>
      <c r="H2338" t="s">
        <v>30</v>
      </c>
      <c r="I2338">
        <v>4267765</v>
      </c>
      <c r="J2338">
        <v>200</v>
      </c>
      <c r="K2338" s="1">
        <v>3036</v>
      </c>
      <c r="L2338" s="1">
        <v>1632.18</v>
      </c>
      <c r="M2338" s="1">
        <f>All_Data[[#This Row],[EUR Sales Amount]]-All_Data[[#This Row],[EUR Cost Amount]]</f>
        <v>1403.82</v>
      </c>
      <c r="N2338">
        <f>IF(All_Data[[#This Row],[Order Line Quantity]]&lt;0,1,0)</f>
        <v>0</v>
      </c>
      <c r="O2338" s="1" t="str">
        <f>All_Data[[#This Row],[Tier2 Description]]&amp;All_Data[[#This Row],[Order No]]</f>
        <v>AUDIO4267765</v>
      </c>
    </row>
    <row r="2339" spans="1:15" x14ac:dyDescent="0.35">
      <c r="A2339">
        <v>202002</v>
      </c>
      <c r="B2339" t="str">
        <f>LEFT(All_Data[[#This Row],[Invoice (Year+Month)]],4)</f>
        <v>2020</v>
      </c>
      <c r="C2339" t="str">
        <f>RIGHT(All_Data[[#This Row],[Invoice (Year+Month)]],2)</f>
        <v>02</v>
      </c>
      <c r="D2339" t="s">
        <v>9</v>
      </c>
      <c r="E2339">
        <v>6001578</v>
      </c>
      <c r="F2339" t="s">
        <v>17</v>
      </c>
      <c r="G2339" t="s">
        <v>29</v>
      </c>
      <c r="H2339" t="s">
        <v>30</v>
      </c>
      <c r="I2339">
        <v>4267766</v>
      </c>
      <c r="J2339">
        <v>200</v>
      </c>
      <c r="K2339" s="1">
        <v>3036</v>
      </c>
      <c r="L2339" s="1">
        <v>1632.18</v>
      </c>
      <c r="M2339" s="1">
        <f>All_Data[[#This Row],[EUR Sales Amount]]-All_Data[[#This Row],[EUR Cost Amount]]</f>
        <v>1403.82</v>
      </c>
      <c r="N2339">
        <f>IF(All_Data[[#This Row],[Order Line Quantity]]&lt;0,1,0)</f>
        <v>0</v>
      </c>
      <c r="O2339" s="1" t="str">
        <f>All_Data[[#This Row],[Tier2 Description]]&amp;All_Data[[#This Row],[Order No]]</f>
        <v>AUDIO4267766</v>
      </c>
    </row>
    <row r="2340" spans="1:15" x14ac:dyDescent="0.35">
      <c r="A2340">
        <v>202002</v>
      </c>
      <c r="B2340" t="str">
        <f>LEFT(All_Data[[#This Row],[Invoice (Year+Month)]],4)</f>
        <v>2020</v>
      </c>
      <c r="C2340" t="str">
        <f>RIGHT(All_Data[[#This Row],[Invoice (Year+Month)]],2)</f>
        <v>02</v>
      </c>
      <c r="D2340" t="s">
        <v>9</v>
      </c>
      <c r="E2340">
        <v>6001584</v>
      </c>
      <c r="F2340" t="s">
        <v>17</v>
      </c>
      <c r="G2340" t="s">
        <v>13</v>
      </c>
      <c r="H2340" t="s">
        <v>14</v>
      </c>
      <c r="I2340">
        <v>4271285</v>
      </c>
      <c r="J2340">
        <v>504</v>
      </c>
      <c r="K2340" s="1">
        <v>201.6</v>
      </c>
      <c r="L2340" s="1">
        <v>92.68</v>
      </c>
      <c r="M2340" s="1">
        <f>All_Data[[#This Row],[EUR Sales Amount]]-All_Data[[#This Row],[EUR Cost Amount]]</f>
        <v>108.91999999999999</v>
      </c>
      <c r="N2340">
        <f>IF(All_Data[[#This Row],[Order Line Quantity]]&lt;0,1,0)</f>
        <v>0</v>
      </c>
      <c r="O2340" s="1" t="str">
        <f>All_Data[[#This Row],[Tier2 Description]]&amp;All_Data[[#This Row],[Order No]]</f>
        <v>DESKTOP4271285</v>
      </c>
    </row>
    <row r="2341" spans="1:15" x14ac:dyDescent="0.35">
      <c r="A2341">
        <v>202002</v>
      </c>
      <c r="B2341" t="str">
        <f>LEFT(All_Data[[#This Row],[Invoice (Year+Month)]],4)</f>
        <v>2020</v>
      </c>
      <c r="C2341" t="str">
        <f>RIGHT(All_Data[[#This Row],[Invoice (Year+Month)]],2)</f>
        <v>02</v>
      </c>
      <c r="D2341" t="s">
        <v>9</v>
      </c>
      <c r="E2341">
        <v>6001584</v>
      </c>
      <c r="F2341" t="s">
        <v>17</v>
      </c>
      <c r="G2341" t="s">
        <v>13</v>
      </c>
      <c r="H2341" t="s">
        <v>34</v>
      </c>
      <c r="I2341">
        <v>4263980</v>
      </c>
      <c r="J2341">
        <v>30</v>
      </c>
      <c r="K2341" s="1">
        <v>41.4</v>
      </c>
      <c r="L2341" s="1">
        <v>16.34</v>
      </c>
      <c r="M2341" s="1">
        <f>All_Data[[#This Row],[EUR Sales Amount]]-All_Data[[#This Row],[EUR Cost Amount]]</f>
        <v>25.06</v>
      </c>
      <c r="N2341">
        <f>IF(All_Data[[#This Row],[Order Line Quantity]]&lt;0,1,0)</f>
        <v>0</v>
      </c>
      <c r="O2341" s="1" t="str">
        <f>All_Data[[#This Row],[Tier2 Description]]&amp;All_Data[[#This Row],[Order No]]</f>
        <v>STATIONERY4263980</v>
      </c>
    </row>
    <row r="2342" spans="1:15" x14ac:dyDescent="0.35">
      <c r="A2342">
        <v>202002</v>
      </c>
      <c r="B2342" t="str">
        <f>LEFT(All_Data[[#This Row],[Invoice (Year+Month)]],4)</f>
        <v>2020</v>
      </c>
      <c r="C2342" t="str">
        <f>RIGHT(All_Data[[#This Row],[Invoice (Year+Month)]],2)</f>
        <v>02</v>
      </c>
      <c r="D2342" t="s">
        <v>9</v>
      </c>
      <c r="E2342">
        <v>6001584</v>
      </c>
      <c r="F2342" t="s">
        <v>17</v>
      </c>
      <c r="G2342" t="s">
        <v>13</v>
      </c>
      <c r="H2342" t="s">
        <v>34</v>
      </c>
      <c r="I2342">
        <v>4264576</v>
      </c>
      <c r="J2342">
        <v>402</v>
      </c>
      <c r="K2342" s="1">
        <v>526.62</v>
      </c>
      <c r="L2342" s="1">
        <v>218.98</v>
      </c>
      <c r="M2342" s="1">
        <f>All_Data[[#This Row],[EUR Sales Amount]]-All_Data[[#This Row],[EUR Cost Amount]]</f>
        <v>307.64</v>
      </c>
      <c r="N2342">
        <f>IF(All_Data[[#This Row],[Order Line Quantity]]&lt;0,1,0)</f>
        <v>0</v>
      </c>
      <c r="O2342" s="1" t="str">
        <f>All_Data[[#This Row],[Tier2 Description]]&amp;All_Data[[#This Row],[Order No]]</f>
        <v>STATIONERY4264576</v>
      </c>
    </row>
    <row r="2343" spans="1:15" x14ac:dyDescent="0.35">
      <c r="A2343">
        <v>202002</v>
      </c>
      <c r="B2343" t="str">
        <f>LEFT(All_Data[[#This Row],[Invoice (Year+Month)]],4)</f>
        <v>2020</v>
      </c>
      <c r="C2343" t="str">
        <f>RIGHT(All_Data[[#This Row],[Invoice (Year+Month)]],2)</f>
        <v>02</v>
      </c>
      <c r="D2343" t="s">
        <v>9</v>
      </c>
      <c r="E2343">
        <v>6001584</v>
      </c>
      <c r="F2343" t="s">
        <v>17</v>
      </c>
      <c r="G2343" t="s">
        <v>13</v>
      </c>
      <c r="H2343" t="s">
        <v>16</v>
      </c>
      <c r="I2343">
        <v>4271285</v>
      </c>
      <c r="J2343">
        <v>1004</v>
      </c>
      <c r="K2343" s="1">
        <v>140.56</v>
      </c>
      <c r="L2343" s="1">
        <v>57.38</v>
      </c>
      <c r="M2343" s="1">
        <f>All_Data[[#This Row],[EUR Sales Amount]]-All_Data[[#This Row],[EUR Cost Amount]]</f>
        <v>83.18</v>
      </c>
      <c r="N2343">
        <f>IF(All_Data[[#This Row],[Order Line Quantity]]&lt;0,1,0)</f>
        <v>0</v>
      </c>
      <c r="O2343" s="1" t="str">
        <f>All_Data[[#This Row],[Tier2 Description]]&amp;All_Data[[#This Row],[Order No]]</f>
        <v>WRITING4271285</v>
      </c>
    </row>
    <row r="2344" spans="1:15" x14ac:dyDescent="0.35">
      <c r="A2344">
        <v>202002</v>
      </c>
      <c r="B2344" t="str">
        <f>LEFT(All_Data[[#This Row],[Invoice (Year+Month)]],4)</f>
        <v>2020</v>
      </c>
      <c r="C2344" t="str">
        <f>RIGHT(All_Data[[#This Row],[Invoice (Year+Month)]],2)</f>
        <v>02</v>
      </c>
      <c r="D2344" t="s">
        <v>9</v>
      </c>
      <c r="E2344">
        <v>6001584</v>
      </c>
      <c r="F2344" t="s">
        <v>17</v>
      </c>
      <c r="G2344" t="s">
        <v>18</v>
      </c>
      <c r="H2344" t="s">
        <v>21</v>
      </c>
      <c r="I2344">
        <v>4271286</v>
      </c>
      <c r="J2344">
        <v>170</v>
      </c>
      <c r="K2344" s="1">
        <v>323</v>
      </c>
      <c r="L2344" s="1">
        <v>202.24</v>
      </c>
      <c r="M2344" s="1">
        <f>All_Data[[#This Row],[EUR Sales Amount]]-All_Data[[#This Row],[EUR Cost Amount]]</f>
        <v>120.75999999999999</v>
      </c>
      <c r="N2344">
        <f>IF(All_Data[[#This Row],[Order Line Quantity]]&lt;0,1,0)</f>
        <v>0</v>
      </c>
      <c r="O2344" s="1" t="str">
        <f>All_Data[[#This Row],[Tier2 Description]]&amp;All_Data[[#This Row],[Order No]]</f>
        <v>T-SHIRTS &amp; ACTIVE TOPS4271286</v>
      </c>
    </row>
    <row r="2345" spans="1:15" x14ac:dyDescent="0.35">
      <c r="A2345">
        <v>202002</v>
      </c>
      <c r="B2345" t="str">
        <f>LEFT(All_Data[[#This Row],[Invoice (Year+Month)]],4)</f>
        <v>2020</v>
      </c>
      <c r="C2345" t="str">
        <f>RIGHT(All_Data[[#This Row],[Invoice (Year+Month)]],2)</f>
        <v>02</v>
      </c>
      <c r="D2345" t="s">
        <v>9</v>
      </c>
      <c r="E2345">
        <v>6001584</v>
      </c>
      <c r="F2345" t="s">
        <v>17</v>
      </c>
      <c r="G2345" t="s">
        <v>22</v>
      </c>
      <c r="H2345" t="s">
        <v>35</v>
      </c>
      <c r="I2345">
        <v>4263980</v>
      </c>
      <c r="J2345">
        <v>34</v>
      </c>
      <c r="K2345" s="1">
        <v>151.5</v>
      </c>
      <c r="L2345" s="1">
        <v>38.36</v>
      </c>
      <c r="M2345" s="1">
        <f>All_Data[[#This Row],[EUR Sales Amount]]-All_Data[[#This Row],[EUR Cost Amount]]</f>
        <v>113.14</v>
      </c>
      <c r="N2345">
        <f>IF(All_Data[[#This Row],[Order Line Quantity]]&lt;0,1,0)</f>
        <v>0</v>
      </c>
      <c r="O2345" s="1" t="str">
        <f>All_Data[[#This Row],[Tier2 Description]]&amp;All_Data[[#This Row],[Order No]]</f>
        <v>DECORATION CHARGES4263980</v>
      </c>
    </row>
    <row r="2346" spans="1:15" x14ac:dyDescent="0.35">
      <c r="A2346">
        <v>202002</v>
      </c>
      <c r="B2346" t="str">
        <f>LEFT(All_Data[[#This Row],[Invoice (Year+Month)]],4)</f>
        <v>2020</v>
      </c>
      <c r="C2346" t="str">
        <f>RIGHT(All_Data[[#This Row],[Invoice (Year+Month)]],2)</f>
        <v>02</v>
      </c>
      <c r="D2346" t="s">
        <v>9</v>
      </c>
      <c r="E2346">
        <v>6001584</v>
      </c>
      <c r="F2346" t="s">
        <v>17</v>
      </c>
      <c r="G2346" t="s">
        <v>22</v>
      </c>
      <c r="H2346" t="s">
        <v>35</v>
      </c>
      <c r="I2346">
        <v>4264576</v>
      </c>
      <c r="J2346">
        <v>404</v>
      </c>
      <c r="K2346" s="1">
        <v>371.4</v>
      </c>
      <c r="L2346" s="1">
        <v>27.08</v>
      </c>
      <c r="M2346" s="1">
        <f>All_Data[[#This Row],[EUR Sales Amount]]-All_Data[[#This Row],[EUR Cost Amount]]</f>
        <v>344.32</v>
      </c>
      <c r="N2346">
        <f>IF(All_Data[[#This Row],[Order Line Quantity]]&lt;0,1,0)</f>
        <v>0</v>
      </c>
      <c r="O2346" s="1" t="str">
        <f>All_Data[[#This Row],[Tier2 Description]]&amp;All_Data[[#This Row],[Order No]]</f>
        <v>DECORATION CHARGES4264576</v>
      </c>
    </row>
    <row r="2347" spans="1:15" x14ac:dyDescent="0.35">
      <c r="A2347">
        <v>202002</v>
      </c>
      <c r="B2347" t="str">
        <f>LEFT(All_Data[[#This Row],[Invoice (Year+Month)]],4)</f>
        <v>2020</v>
      </c>
      <c r="C2347" t="str">
        <f>RIGHT(All_Data[[#This Row],[Invoice (Year+Month)]],2)</f>
        <v>02</v>
      </c>
      <c r="D2347" t="s">
        <v>9</v>
      </c>
      <c r="E2347">
        <v>6001584</v>
      </c>
      <c r="F2347" t="s">
        <v>17</v>
      </c>
      <c r="G2347" t="s">
        <v>22</v>
      </c>
      <c r="H2347" t="s">
        <v>35</v>
      </c>
      <c r="I2347">
        <v>4271285</v>
      </c>
      <c r="J2347">
        <v>1512</v>
      </c>
      <c r="K2347" s="1">
        <v>306.12</v>
      </c>
      <c r="L2347" s="1">
        <v>50.84</v>
      </c>
      <c r="M2347" s="1">
        <f>All_Data[[#This Row],[EUR Sales Amount]]-All_Data[[#This Row],[EUR Cost Amount]]</f>
        <v>255.28</v>
      </c>
      <c r="N2347">
        <f>IF(All_Data[[#This Row],[Order Line Quantity]]&lt;0,1,0)</f>
        <v>0</v>
      </c>
      <c r="O2347" s="1" t="str">
        <f>All_Data[[#This Row],[Tier2 Description]]&amp;All_Data[[#This Row],[Order No]]</f>
        <v>DECORATION CHARGES4271285</v>
      </c>
    </row>
    <row r="2348" spans="1:15" x14ac:dyDescent="0.35">
      <c r="A2348">
        <v>202002</v>
      </c>
      <c r="B2348" t="str">
        <f>LEFT(All_Data[[#This Row],[Invoice (Year+Month)]],4)</f>
        <v>2020</v>
      </c>
      <c r="C2348" t="str">
        <f>RIGHT(All_Data[[#This Row],[Invoice (Year+Month)]],2)</f>
        <v>02</v>
      </c>
      <c r="D2348" t="s">
        <v>9</v>
      </c>
      <c r="E2348">
        <v>6001584</v>
      </c>
      <c r="F2348" t="s">
        <v>17</v>
      </c>
      <c r="G2348" t="s">
        <v>22</v>
      </c>
      <c r="H2348" t="s">
        <v>35</v>
      </c>
      <c r="I2348">
        <v>4271286</v>
      </c>
      <c r="J2348">
        <v>172</v>
      </c>
      <c r="K2348" s="1">
        <v>217.9</v>
      </c>
      <c r="L2348" s="1">
        <v>36.24</v>
      </c>
      <c r="M2348" s="1">
        <f>All_Data[[#This Row],[EUR Sales Amount]]-All_Data[[#This Row],[EUR Cost Amount]]</f>
        <v>181.66</v>
      </c>
      <c r="N2348">
        <f>IF(All_Data[[#This Row],[Order Line Quantity]]&lt;0,1,0)</f>
        <v>0</v>
      </c>
      <c r="O2348" s="1" t="str">
        <f>All_Data[[#This Row],[Tier2 Description]]&amp;All_Data[[#This Row],[Order No]]</f>
        <v>DECORATION CHARGES4271286</v>
      </c>
    </row>
    <row r="2349" spans="1:15" x14ac:dyDescent="0.35">
      <c r="A2349">
        <v>202002</v>
      </c>
      <c r="B2349" t="str">
        <f>LEFT(All_Data[[#This Row],[Invoice (Year+Month)]],4)</f>
        <v>2020</v>
      </c>
      <c r="C2349" t="str">
        <f>RIGHT(All_Data[[#This Row],[Invoice (Year+Month)]],2)</f>
        <v>02</v>
      </c>
      <c r="D2349" t="s">
        <v>9</v>
      </c>
      <c r="E2349">
        <v>6001588</v>
      </c>
      <c r="F2349" t="s">
        <v>17</v>
      </c>
      <c r="G2349" t="s">
        <v>13</v>
      </c>
      <c r="H2349" t="s">
        <v>34</v>
      </c>
      <c r="I2349">
        <v>4268754</v>
      </c>
      <c r="J2349">
        <v>300</v>
      </c>
      <c r="K2349" s="1">
        <v>3120</v>
      </c>
      <c r="L2349" s="1">
        <v>1744.52</v>
      </c>
      <c r="M2349" s="1">
        <f>All_Data[[#This Row],[EUR Sales Amount]]-All_Data[[#This Row],[EUR Cost Amount]]</f>
        <v>1375.48</v>
      </c>
      <c r="N2349">
        <f>IF(All_Data[[#This Row],[Order Line Quantity]]&lt;0,1,0)</f>
        <v>0</v>
      </c>
      <c r="O2349" s="1" t="str">
        <f>All_Data[[#This Row],[Tier2 Description]]&amp;All_Data[[#This Row],[Order No]]</f>
        <v>STATIONERY4268754</v>
      </c>
    </row>
    <row r="2350" spans="1:15" x14ac:dyDescent="0.35">
      <c r="A2350">
        <v>202002</v>
      </c>
      <c r="B2350" t="str">
        <f>LEFT(All_Data[[#This Row],[Invoice (Year+Month)]],4)</f>
        <v>2020</v>
      </c>
      <c r="C2350" t="str">
        <f>RIGHT(All_Data[[#This Row],[Invoice (Year+Month)]],2)</f>
        <v>02</v>
      </c>
      <c r="D2350" t="s">
        <v>9</v>
      </c>
      <c r="E2350">
        <v>6001588</v>
      </c>
      <c r="F2350" t="s">
        <v>17</v>
      </c>
      <c r="G2350" t="s">
        <v>18</v>
      </c>
      <c r="H2350" t="s">
        <v>21</v>
      </c>
      <c r="I2350">
        <v>4271185</v>
      </c>
      <c r="J2350">
        <v>40</v>
      </c>
      <c r="K2350" s="1">
        <v>76</v>
      </c>
      <c r="L2350" s="1">
        <v>43.12</v>
      </c>
      <c r="M2350" s="1">
        <f>All_Data[[#This Row],[EUR Sales Amount]]-All_Data[[#This Row],[EUR Cost Amount]]</f>
        <v>32.880000000000003</v>
      </c>
      <c r="N2350">
        <f>IF(All_Data[[#This Row],[Order Line Quantity]]&lt;0,1,0)</f>
        <v>0</v>
      </c>
      <c r="O2350" s="1" t="str">
        <f>All_Data[[#This Row],[Tier2 Description]]&amp;All_Data[[#This Row],[Order No]]</f>
        <v>T-SHIRTS &amp; ACTIVE TOPS4271185</v>
      </c>
    </row>
    <row r="2351" spans="1:15" x14ac:dyDescent="0.35">
      <c r="A2351">
        <v>202002</v>
      </c>
      <c r="B2351" t="str">
        <f>LEFT(All_Data[[#This Row],[Invoice (Year+Month)]],4)</f>
        <v>2020</v>
      </c>
      <c r="C2351" t="str">
        <f>RIGHT(All_Data[[#This Row],[Invoice (Year+Month)]],2)</f>
        <v>02</v>
      </c>
      <c r="D2351" t="s">
        <v>9</v>
      </c>
      <c r="E2351">
        <v>6001588</v>
      </c>
      <c r="F2351" t="s">
        <v>17</v>
      </c>
      <c r="G2351" t="s">
        <v>22</v>
      </c>
      <c r="H2351" t="s">
        <v>35</v>
      </c>
      <c r="I2351">
        <v>4268754</v>
      </c>
      <c r="J2351">
        <v>304</v>
      </c>
      <c r="K2351" s="1">
        <v>438</v>
      </c>
      <c r="L2351" s="1">
        <v>49.12</v>
      </c>
      <c r="M2351" s="1">
        <f>All_Data[[#This Row],[EUR Sales Amount]]-All_Data[[#This Row],[EUR Cost Amount]]</f>
        <v>388.88</v>
      </c>
      <c r="N2351">
        <f>IF(All_Data[[#This Row],[Order Line Quantity]]&lt;0,1,0)</f>
        <v>0</v>
      </c>
      <c r="O2351" s="1" t="str">
        <f>All_Data[[#This Row],[Tier2 Description]]&amp;All_Data[[#This Row],[Order No]]</f>
        <v>DECORATION CHARGES4268754</v>
      </c>
    </row>
    <row r="2352" spans="1:15" x14ac:dyDescent="0.35">
      <c r="A2352">
        <v>202002</v>
      </c>
      <c r="B2352" t="str">
        <f>LEFT(All_Data[[#This Row],[Invoice (Year+Month)]],4)</f>
        <v>2020</v>
      </c>
      <c r="C2352" t="str">
        <f>RIGHT(All_Data[[#This Row],[Invoice (Year+Month)]],2)</f>
        <v>02</v>
      </c>
      <c r="D2352" t="s">
        <v>9</v>
      </c>
      <c r="E2352">
        <v>6001588</v>
      </c>
      <c r="F2352" t="s">
        <v>17</v>
      </c>
      <c r="G2352" t="s">
        <v>22</v>
      </c>
      <c r="H2352" t="s">
        <v>35</v>
      </c>
      <c r="I2352">
        <v>4271185</v>
      </c>
      <c r="J2352">
        <v>46</v>
      </c>
      <c r="K2352" s="1">
        <v>178.2</v>
      </c>
      <c r="L2352" s="1">
        <v>48.72</v>
      </c>
      <c r="M2352" s="1">
        <f>All_Data[[#This Row],[EUR Sales Amount]]-All_Data[[#This Row],[EUR Cost Amount]]</f>
        <v>129.47999999999999</v>
      </c>
      <c r="N2352">
        <f>IF(All_Data[[#This Row],[Order Line Quantity]]&lt;0,1,0)</f>
        <v>0</v>
      </c>
      <c r="O2352" s="1" t="str">
        <f>All_Data[[#This Row],[Tier2 Description]]&amp;All_Data[[#This Row],[Order No]]</f>
        <v>DECORATION CHARGES4271185</v>
      </c>
    </row>
    <row r="2353" spans="1:15" x14ac:dyDescent="0.35">
      <c r="A2353">
        <v>202002</v>
      </c>
      <c r="B2353" t="str">
        <f>LEFT(All_Data[[#This Row],[Invoice (Year+Month)]],4)</f>
        <v>2020</v>
      </c>
      <c r="C2353" t="str">
        <f>RIGHT(All_Data[[#This Row],[Invoice (Year+Month)]],2)</f>
        <v>02</v>
      </c>
      <c r="D2353" t="s">
        <v>9</v>
      </c>
      <c r="E2353">
        <v>6001589</v>
      </c>
      <c r="F2353" t="s">
        <v>17</v>
      </c>
      <c r="G2353" t="s">
        <v>18</v>
      </c>
      <c r="H2353" t="s">
        <v>19</v>
      </c>
      <c r="I2353">
        <v>4270184</v>
      </c>
      <c r="J2353">
        <v>6</v>
      </c>
      <c r="K2353" s="1">
        <v>99.46</v>
      </c>
      <c r="L2353" s="1">
        <v>49.88</v>
      </c>
      <c r="M2353" s="1">
        <f>All_Data[[#This Row],[EUR Sales Amount]]-All_Data[[#This Row],[EUR Cost Amount]]</f>
        <v>49.579999999999991</v>
      </c>
      <c r="N2353">
        <f>IF(All_Data[[#This Row],[Order Line Quantity]]&lt;0,1,0)</f>
        <v>0</v>
      </c>
      <c r="O2353" s="1" t="str">
        <f>All_Data[[#This Row],[Tier2 Description]]&amp;All_Data[[#This Row],[Order No]]</f>
        <v>FLEECE &amp; KNITS4270184</v>
      </c>
    </row>
    <row r="2354" spans="1:15" x14ac:dyDescent="0.35">
      <c r="A2354">
        <v>202002</v>
      </c>
      <c r="B2354" t="str">
        <f>LEFT(All_Data[[#This Row],[Invoice (Year+Month)]],4)</f>
        <v>2020</v>
      </c>
      <c r="C2354" t="str">
        <f>RIGHT(All_Data[[#This Row],[Invoice (Year+Month)]],2)</f>
        <v>02</v>
      </c>
      <c r="D2354" t="s">
        <v>9</v>
      </c>
      <c r="E2354">
        <v>6001605</v>
      </c>
      <c r="F2354" t="s">
        <v>17</v>
      </c>
      <c r="G2354" t="s">
        <v>11</v>
      </c>
      <c r="H2354" t="s">
        <v>40</v>
      </c>
      <c r="I2354">
        <v>4265006</v>
      </c>
      <c r="J2354">
        <v>4000</v>
      </c>
      <c r="K2354" s="1">
        <v>1760</v>
      </c>
      <c r="L2354" s="1">
        <v>1360</v>
      </c>
      <c r="M2354" s="1">
        <f>All_Data[[#This Row],[EUR Sales Amount]]-All_Data[[#This Row],[EUR Cost Amount]]</f>
        <v>400</v>
      </c>
      <c r="N2354">
        <f>IF(All_Data[[#This Row],[Order Line Quantity]]&lt;0,1,0)</f>
        <v>0</v>
      </c>
      <c r="O2354" s="1" t="str">
        <f>All_Data[[#This Row],[Tier2 Description]]&amp;All_Data[[#This Row],[Order No]]</f>
        <v>TOTES4265006</v>
      </c>
    </row>
    <row r="2355" spans="1:15" x14ac:dyDescent="0.35">
      <c r="A2355">
        <v>202002</v>
      </c>
      <c r="B2355" t="str">
        <f>LEFT(All_Data[[#This Row],[Invoice (Year+Month)]],4)</f>
        <v>2020</v>
      </c>
      <c r="C2355" t="str">
        <f>RIGHT(All_Data[[#This Row],[Invoice (Year+Month)]],2)</f>
        <v>02</v>
      </c>
      <c r="D2355" t="s">
        <v>9</v>
      </c>
      <c r="E2355">
        <v>6001605</v>
      </c>
      <c r="F2355" t="s">
        <v>17</v>
      </c>
      <c r="G2355" t="s">
        <v>13</v>
      </c>
      <c r="H2355" t="s">
        <v>15</v>
      </c>
      <c r="I2355">
        <v>4273267</v>
      </c>
      <c r="J2355">
        <v>900</v>
      </c>
      <c r="K2355" s="1">
        <v>2457</v>
      </c>
      <c r="L2355" s="1">
        <v>1207.56</v>
      </c>
      <c r="M2355" s="1">
        <f>All_Data[[#This Row],[EUR Sales Amount]]-All_Data[[#This Row],[EUR Cost Amount]]</f>
        <v>1249.44</v>
      </c>
      <c r="N2355">
        <f>IF(All_Data[[#This Row],[Order Line Quantity]]&lt;0,1,0)</f>
        <v>0</v>
      </c>
      <c r="O2355" s="1" t="str">
        <f>All_Data[[#This Row],[Tier2 Description]]&amp;All_Data[[#This Row],[Order No]]</f>
        <v>UMBRELLAS4273267</v>
      </c>
    </row>
    <row r="2356" spans="1:15" x14ac:dyDescent="0.35">
      <c r="A2356">
        <v>202002</v>
      </c>
      <c r="B2356" t="str">
        <f>LEFT(All_Data[[#This Row],[Invoice (Year+Month)]],4)</f>
        <v>2020</v>
      </c>
      <c r="C2356" t="str">
        <f>RIGHT(All_Data[[#This Row],[Invoice (Year+Month)]],2)</f>
        <v>02</v>
      </c>
      <c r="D2356" t="s">
        <v>9</v>
      </c>
      <c r="E2356">
        <v>6001605</v>
      </c>
      <c r="F2356" t="s">
        <v>17</v>
      </c>
      <c r="G2356" t="s">
        <v>18</v>
      </c>
      <c r="H2356" t="s">
        <v>21</v>
      </c>
      <c r="I2356">
        <v>4271449</v>
      </c>
      <c r="J2356">
        <v>26</v>
      </c>
      <c r="K2356" s="1">
        <v>37.700000000000003</v>
      </c>
      <c r="L2356" s="1">
        <v>38.24</v>
      </c>
      <c r="M2356" s="1">
        <f>All_Data[[#This Row],[EUR Sales Amount]]-All_Data[[#This Row],[EUR Cost Amount]]</f>
        <v>-0.53999999999999915</v>
      </c>
      <c r="N2356">
        <f>IF(All_Data[[#This Row],[Order Line Quantity]]&lt;0,1,0)</f>
        <v>0</v>
      </c>
      <c r="O2356" s="1" t="str">
        <f>All_Data[[#This Row],[Tier2 Description]]&amp;All_Data[[#This Row],[Order No]]</f>
        <v>T-SHIRTS &amp; ACTIVE TOPS4271449</v>
      </c>
    </row>
    <row r="2357" spans="1:15" x14ac:dyDescent="0.35">
      <c r="A2357">
        <v>202002</v>
      </c>
      <c r="B2357" t="str">
        <f>LEFT(All_Data[[#This Row],[Invoice (Year+Month)]],4)</f>
        <v>2020</v>
      </c>
      <c r="C2357" t="str">
        <f>RIGHT(All_Data[[#This Row],[Invoice (Year+Month)]],2)</f>
        <v>02</v>
      </c>
      <c r="D2357" t="s">
        <v>9</v>
      </c>
      <c r="E2357">
        <v>6001605</v>
      </c>
      <c r="F2357" t="s">
        <v>17</v>
      </c>
      <c r="G2357" t="s">
        <v>22</v>
      </c>
      <c r="H2357" t="s">
        <v>35</v>
      </c>
      <c r="I2357">
        <v>4271449</v>
      </c>
      <c r="J2357">
        <v>30</v>
      </c>
      <c r="K2357" s="1">
        <v>164.48</v>
      </c>
      <c r="L2357" s="1">
        <v>31.34</v>
      </c>
      <c r="M2357" s="1">
        <f>All_Data[[#This Row],[EUR Sales Amount]]-All_Data[[#This Row],[EUR Cost Amount]]</f>
        <v>133.13999999999999</v>
      </c>
      <c r="N2357">
        <f>IF(All_Data[[#This Row],[Order Line Quantity]]&lt;0,1,0)</f>
        <v>0</v>
      </c>
      <c r="O2357" s="1" t="str">
        <f>All_Data[[#This Row],[Tier2 Description]]&amp;All_Data[[#This Row],[Order No]]</f>
        <v>DECORATION CHARGES4271449</v>
      </c>
    </row>
    <row r="2358" spans="1:15" x14ac:dyDescent="0.35">
      <c r="A2358">
        <v>202002</v>
      </c>
      <c r="B2358" t="str">
        <f>LEFT(All_Data[[#This Row],[Invoice (Year+Month)]],4)</f>
        <v>2020</v>
      </c>
      <c r="C2358" t="str">
        <f>RIGHT(All_Data[[#This Row],[Invoice (Year+Month)]],2)</f>
        <v>02</v>
      </c>
      <c r="D2358" t="s">
        <v>9</v>
      </c>
      <c r="E2358">
        <v>6001605</v>
      </c>
      <c r="F2358" t="s">
        <v>17</v>
      </c>
      <c r="G2358" t="s">
        <v>22</v>
      </c>
      <c r="H2358" t="s">
        <v>35</v>
      </c>
      <c r="I2358">
        <v>4273267</v>
      </c>
      <c r="J2358">
        <v>1806</v>
      </c>
      <c r="K2358" s="1">
        <v>2523</v>
      </c>
      <c r="L2358" s="1">
        <v>289.32</v>
      </c>
      <c r="M2358" s="1">
        <f>All_Data[[#This Row],[EUR Sales Amount]]-All_Data[[#This Row],[EUR Cost Amount]]</f>
        <v>2233.6799999999998</v>
      </c>
      <c r="N2358">
        <f>IF(All_Data[[#This Row],[Order Line Quantity]]&lt;0,1,0)</f>
        <v>0</v>
      </c>
      <c r="O2358" s="1" t="str">
        <f>All_Data[[#This Row],[Tier2 Description]]&amp;All_Data[[#This Row],[Order No]]</f>
        <v>DECORATION CHARGES4273267</v>
      </c>
    </row>
    <row r="2359" spans="1:15" x14ac:dyDescent="0.35">
      <c r="A2359">
        <v>202002</v>
      </c>
      <c r="B2359" t="str">
        <f>LEFT(All_Data[[#This Row],[Invoice (Year+Month)]],4)</f>
        <v>2020</v>
      </c>
      <c r="C2359" t="str">
        <f>RIGHT(All_Data[[#This Row],[Invoice (Year+Month)]],2)</f>
        <v>02</v>
      </c>
      <c r="D2359" t="s">
        <v>9</v>
      </c>
      <c r="E2359">
        <v>6001612</v>
      </c>
      <c r="F2359" t="s">
        <v>10</v>
      </c>
      <c r="G2359" t="s">
        <v>13</v>
      </c>
      <c r="H2359" t="s">
        <v>37</v>
      </c>
      <c r="I2359">
        <v>4264850</v>
      </c>
      <c r="J2359">
        <v>1600</v>
      </c>
      <c r="K2359" s="1">
        <v>832</v>
      </c>
      <c r="L2359" s="1">
        <v>640</v>
      </c>
      <c r="M2359" s="1">
        <f>All_Data[[#This Row],[EUR Sales Amount]]-All_Data[[#This Row],[EUR Cost Amount]]</f>
        <v>192</v>
      </c>
      <c r="N2359">
        <f>IF(All_Data[[#This Row],[Order Line Quantity]]&lt;0,1,0)</f>
        <v>0</v>
      </c>
      <c r="O2359" s="1" t="str">
        <f>All_Data[[#This Row],[Tier2 Description]]&amp;All_Data[[#This Row],[Order No]]</f>
        <v>GENERAL4264850</v>
      </c>
    </row>
    <row r="2360" spans="1:15" x14ac:dyDescent="0.35">
      <c r="A2360">
        <v>202002</v>
      </c>
      <c r="B2360" t="str">
        <f>LEFT(All_Data[[#This Row],[Invoice (Year+Month)]],4)</f>
        <v>2020</v>
      </c>
      <c r="C2360" t="str">
        <f>RIGHT(All_Data[[#This Row],[Invoice (Year+Month)]],2)</f>
        <v>02</v>
      </c>
      <c r="D2360" t="s">
        <v>9</v>
      </c>
      <c r="E2360">
        <v>6001612</v>
      </c>
      <c r="F2360" t="s">
        <v>10</v>
      </c>
      <c r="G2360" t="s">
        <v>13</v>
      </c>
      <c r="H2360" t="s">
        <v>37</v>
      </c>
      <c r="I2360">
        <v>4272729</v>
      </c>
      <c r="J2360">
        <v>100</v>
      </c>
      <c r="K2360" s="1">
        <v>18</v>
      </c>
      <c r="L2360" s="1">
        <v>8.24</v>
      </c>
      <c r="M2360" s="1">
        <f>All_Data[[#This Row],[EUR Sales Amount]]-All_Data[[#This Row],[EUR Cost Amount]]</f>
        <v>9.76</v>
      </c>
      <c r="N2360">
        <f>IF(All_Data[[#This Row],[Order Line Quantity]]&lt;0,1,0)</f>
        <v>0</v>
      </c>
      <c r="O2360" s="1" t="str">
        <f>All_Data[[#This Row],[Tier2 Description]]&amp;All_Data[[#This Row],[Order No]]</f>
        <v>GENERAL4272729</v>
      </c>
    </row>
    <row r="2361" spans="1:15" x14ac:dyDescent="0.35">
      <c r="A2361">
        <v>202002</v>
      </c>
      <c r="B2361" t="str">
        <f>LEFT(All_Data[[#This Row],[Invoice (Year+Month)]],4)</f>
        <v>2020</v>
      </c>
      <c r="C2361" t="str">
        <f>RIGHT(All_Data[[#This Row],[Invoice (Year+Month)]],2)</f>
        <v>02</v>
      </c>
      <c r="D2361" t="s">
        <v>9</v>
      </c>
      <c r="E2361">
        <v>6001612</v>
      </c>
      <c r="F2361" t="s">
        <v>10</v>
      </c>
      <c r="G2361" t="s">
        <v>13</v>
      </c>
      <c r="H2361" t="s">
        <v>37</v>
      </c>
      <c r="I2361">
        <v>4272738</v>
      </c>
      <c r="J2361">
        <v>100</v>
      </c>
      <c r="K2361" s="1">
        <v>11</v>
      </c>
      <c r="L2361" s="1">
        <v>4.24</v>
      </c>
      <c r="M2361" s="1">
        <f>All_Data[[#This Row],[EUR Sales Amount]]-All_Data[[#This Row],[EUR Cost Amount]]</f>
        <v>6.76</v>
      </c>
      <c r="N2361">
        <f>IF(All_Data[[#This Row],[Order Line Quantity]]&lt;0,1,0)</f>
        <v>0</v>
      </c>
      <c r="O2361" s="1" t="str">
        <f>All_Data[[#This Row],[Tier2 Description]]&amp;All_Data[[#This Row],[Order No]]</f>
        <v>GENERAL4272738</v>
      </c>
    </row>
    <row r="2362" spans="1:15" x14ac:dyDescent="0.35">
      <c r="A2362">
        <v>202002</v>
      </c>
      <c r="B2362" t="str">
        <f>LEFT(All_Data[[#This Row],[Invoice (Year+Month)]],4)</f>
        <v>2020</v>
      </c>
      <c r="C2362" t="str">
        <f>RIGHT(All_Data[[#This Row],[Invoice (Year+Month)]],2)</f>
        <v>02</v>
      </c>
      <c r="D2362" t="s">
        <v>9</v>
      </c>
      <c r="E2362">
        <v>6001612</v>
      </c>
      <c r="F2362" t="s">
        <v>10</v>
      </c>
      <c r="G2362" t="s">
        <v>22</v>
      </c>
      <c r="H2362" t="s">
        <v>35</v>
      </c>
      <c r="I2362">
        <v>4272729</v>
      </c>
      <c r="J2362">
        <v>106</v>
      </c>
      <c r="K2362" s="1">
        <v>252</v>
      </c>
      <c r="L2362" s="1">
        <v>47.16</v>
      </c>
      <c r="M2362" s="1">
        <f>All_Data[[#This Row],[EUR Sales Amount]]-All_Data[[#This Row],[EUR Cost Amount]]</f>
        <v>204.84</v>
      </c>
      <c r="N2362">
        <f>IF(All_Data[[#This Row],[Order Line Quantity]]&lt;0,1,0)</f>
        <v>0</v>
      </c>
      <c r="O2362" s="1" t="str">
        <f>All_Data[[#This Row],[Tier2 Description]]&amp;All_Data[[#This Row],[Order No]]</f>
        <v>DECORATION CHARGES4272729</v>
      </c>
    </row>
    <row r="2363" spans="1:15" x14ac:dyDescent="0.35">
      <c r="A2363">
        <v>202002</v>
      </c>
      <c r="B2363" t="str">
        <f>LEFT(All_Data[[#This Row],[Invoice (Year+Month)]],4)</f>
        <v>2020</v>
      </c>
      <c r="C2363" t="str">
        <f>RIGHT(All_Data[[#This Row],[Invoice (Year+Month)]],2)</f>
        <v>02</v>
      </c>
      <c r="D2363" t="s">
        <v>9</v>
      </c>
      <c r="E2363">
        <v>6001612</v>
      </c>
      <c r="F2363" t="s">
        <v>10</v>
      </c>
      <c r="G2363" t="s">
        <v>24</v>
      </c>
      <c r="H2363" t="s">
        <v>54</v>
      </c>
      <c r="I2363">
        <v>4273266</v>
      </c>
      <c r="J2363">
        <v>2</v>
      </c>
      <c r="K2363" s="1">
        <v>36.5</v>
      </c>
      <c r="L2363" s="1">
        <v>16.38</v>
      </c>
      <c r="M2363" s="1">
        <f>All_Data[[#This Row],[EUR Sales Amount]]-All_Data[[#This Row],[EUR Cost Amount]]</f>
        <v>20.12</v>
      </c>
      <c r="N2363">
        <f>IF(All_Data[[#This Row],[Order Line Quantity]]&lt;0,1,0)</f>
        <v>0</v>
      </c>
      <c r="O2363" s="1" t="str">
        <f>All_Data[[#This Row],[Tier2 Description]]&amp;All_Data[[#This Row],[Order No]]</f>
        <v>VESTS-BODYWARMERS4273266</v>
      </c>
    </row>
    <row r="2364" spans="1:15" x14ac:dyDescent="0.35">
      <c r="A2364">
        <v>202002</v>
      </c>
      <c r="B2364" t="str">
        <f>LEFT(All_Data[[#This Row],[Invoice (Year+Month)]],4)</f>
        <v>2020</v>
      </c>
      <c r="C2364" t="str">
        <f>RIGHT(All_Data[[#This Row],[Invoice (Year+Month)]],2)</f>
        <v>02</v>
      </c>
      <c r="D2364" t="s">
        <v>9</v>
      </c>
      <c r="E2364">
        <v>6001615</v>
      </c>
      <c r="F2364" t="s">
        <v>17</v>
      </c>
      <c r="G2364" t="s">
        <v>18</v>
      </c>
      <c r="H2364" t="s">
        <v>21</v>
      </c>
      <c r="I2364">
        <v>4266726</v>
      </c>
      <c r="J2364">
        <v>50</v>
      </c>
      <c r="K2364" s="1">
        <v>254</v>
      </c>
      <c r="L2364" s="1">
        <v>112.06</v>
      </c>
      <c r="M2364" s="1">
        <f>All_Data[[#This Row],[EUR Sales Amount]]-All_Data[[#This Row],[EUR Cost Amount]]</f>
        <v>141.94</v>
      </c>
      <c r="N2364">
        <f>IF(All_Data[[#This Row],[Order Line Quantity]]&lt;0,1,0)</f>
        <v>0</v>
      </c>
      <c r="O2364" s="1" t="str">
        <f>All_Data[[#This Row],[Tier2 Description]]&amp;All_Data[[#This Row],[Order No]]</f>
        <v>T-SHIRTS &amp; ACTIVE TOPS4266726</v>
      </c>
    </row>
    <row r="2365" spans="1:15" x14ac:dyDescent="0.35">
      <c r="A2365">
        <v>202002</v>
      </c>
      <c r="B2365" t="str">
        <f>LEFT(All_Data[[#This Row],[Invoice (Year+Month)]],4)</f>
        <v>2020</v>
      </c>
      <c r="C2365" t="str">
        <f>RIGHT(All_Data[[#This Row],[Invoice (Year+Month)]],2)</f>
        <v>02</v>
      </c>
      <c r="D2365" t="s">
        <v>9</v>
      </c>
      <c r="E2365">
        <v>6001626</v>
      </c>
      <c r="F2365" t="s">
        <v>17</v>
      </c>
      <c r="G2365" t="s">
        <v>11</v>
      </c>
      <c r="H2365" t="s">
        <v>40</v>
      </c>
      <c r="I2365">
        <v>4264451</v>
      </c>
      <c r="J2365">
        <v>1000</v>
      </c>
      <c r="K2365" s="1">
        <v>2340</v>
      </c>
      <c r="L2365" s="1">
        <v>1890</v>
      </c>
      <c r="M2365" s="1">
        <f>All_Data[[#This Row],[EUR Sales Amount]]-All_Data[[#This Row],[EUR Cost Amount]]</f>
        <v>450</v>
      </c>
      <c r="N2365">
        <f>IF(All_Data[[#This Row],[Order Line Quantity]]&lt;0,1,0)</f>
        <v>0</v>
      </c>
      <c r="O2365" s="1" t="str">
        <f>All_Data[[#This Row],[Tier2 Description]]&amp;All_Data[[#This Row],[Order No]]</f>
        <v>TOTES4264451</v>
      </c>
    </row>
    <row r="2366" spans="1:15" x14ac:dyDescent="0.35">
      <c r="A2366">
        <v>202002</v>
      </c>
      <c r="B2366" t="str">
        <f>LEFT(All_Data[[#This Row],[Invoice (Year+Month)]],4)</f>
        <v>2020</v>
      </c>
      <c r="C2366" t="str">
        <f>RIGHT(All_Data[[#This Row],[Invoice (Year+Month)]],2)</f>
        <v>02</v>
      </c>
      <c r="D2366" t="s">
        <v>9</v>
      </c>
      <c r="E2366">
        <v>6001628</v>
      </c>
      <c r="F2366" t="s">
        <v>10</v>
      </c>
      <c r="G2366" t="s">
        <v>13</v>
      </c>
      <c r="H2366" t="s">
        <v>16</v>
      </c>
      <c r="I2366">
        <v>4269239</v>
      </c>
      <c r="J2366">
        <v>200</v>
      </c>
      <c r="K2366" s="1">
        <v>40</v>
      </c>
      <c r="L2366" s="1">
        <v>15.08</v>
      </c>
      <c r="M2366" s="1">
        <f>All_Data[[#This Row],[EUR Sales Amount]]-All_Data[[#This Row],[EUR Cost Amount]]</f>
        <v>24.92</v>
      </c>
      <c r="N2366">
        <f>IF(All_Data[[#This Row],[Order Line Quantity]]&lt;0,1,0)</f>
        <v>0</v>
      </c>
      <c r="O2366" s="1" t="str">
        <f>All_Data[[#This Row],[Tier2 Description]]&amp;All_Data[[#This Row],[Order No]]</f>
        <v>WRITING4269239</v>
      </c>
    </row>
    <row r="2367" spans="1:15" x14ac:dyDescent="0.35">
      <c r="A2367">
        <v>202002</v>
      </c>
      <c r="B2367" t="str">
        <f>LEFT(All_Data[[#This Row],[Invoice (Year+Month)]],4)</f>
        <v>2020</v>
      </c>
      <c r="C2367" t="str">
        <f>RIGHT(All_Data[[#This Row],[Invoice (Year+Month)]],2)</f>
        <v>02</v>
      </c>
      <c r="D2367" t="s">
        <v>9</v>
      </c>
      <c r="E2367">
        <v>6001628</v>
      </c>
      <c r="F2367" t="s">
        <v>10</v>
      </c>
      <c r="G2367" t="s">
        <v>22</v>
      </c>
      <c r="H2367" t="s">
        <v>35</v>
      </c>
      <c r="I2367">
        <v>4269239</v>
      </c>
      <c r="J2367">
        <v>202</v>
      </c>
      <c r="K2367" s="1">
        <v>84</v>
      </c>
      <c r="L2367" s="1">
        <v>19.88</v>
      </c>
      <c r="M2367" s="1">
        <f>All_Data[[#This Row],[EUR Sales Amount]]-All_Data[[#This Row],[EUR Cost Amount]]</f>
        <v>64.12</v>
      </c>
      <c r="N2367">
        <f>IF(All_Data[[#This Row],[Order Line Quantity]]&lt;0,1,0)</f>
        <v>0</v>
      </c>
      <c r="O2367" s="1" t="str">
        <f>All_Data[[#This Row],[Tier2 Description]]&amp;All_Data[[#This Row],[Order No]]</f>
        <v>DECORATION CHARGES4269239</v>
      </c>
    </row>
    <row r="2368" spans="1:15" x14ac:dyDescent="0.35">
      <c r="A2368">
        <v>202002</v>
      </c>
      <c r="B2368" t="str">
        <f>LEFT(All_Data[[#This Row],[Invoice (Year+Month)]],4)</f>
        <v>2020</v>
      </c>
      <c r="C2368" t="str">
        <f>RIGHT(All_Data[[#This Row],[Invoice (Year+Month)]],2)</f>
        <v>02</v>
      </c>
      <c r="D2368" t="s">
        <v>9</v>
      </c>
      <c r="E2368">
        <v>6001628</v>
      </c>
      <c r="F2368" t="s">
        <v>10</v>
      </c>
      <c r="G2368" t="s">
        <v>29</v>
      </c>
      <c r="H2368" t="s">
        <v>52</v>
      </c>
      <c r="I2368">
        <v>4267747</v>
      </c>
      <c r="J2368">
        <v>4</v>
      </c>
      <c r="K2368" s="1">
        <v>18.940000000000001</v>
      </c>
      <c r="L2368" s="1">
        <v>8.44</v>
      </c>
      <c r="M2368" s="1">
        <f>All_Data[[#This Row],[EUR Sales Amount]]-All_Data[[#This Row],[EUR Cost Amount]]</f>
        <v>10.500000000000002</v>
      </c>
      <c r="N2368">
        <f>IF(All_Data[[#This Row],[Order Line Quantity]]&lt;0,1,0)</f>
        <v>0</v>
      </c>
      <c r="O2368" s="1" t="str">
        <f>All_Data[[#This Row],[Tier2 Description]]&amp;All_Data[[#This Row],[Order No]]</f>
        <v>GENERAL TECH4267747</v>
      </c>
    </row>
    <row r="2369" spans="1:15" x14ac:dyDescent="0.35">
      <c r="A2369">
        <v>202002</v>
      </c>
      <c r="B2369" t="str">
        <f>LEFT(All_Data[[#This Row],[Invoice (Year+Month)]],4)</f>
        <v>2020</v>
      </c>
      <c r="C2369" t="str">
        <f>RIGHT(All_Data[[#This Row],[Invoice (Year+Month)]],2)</f>
        <v>02</v>
      </c>
      <c r="D2369" t="s">
        <v>9</v>
      </c>
      <c r="E2369">
        <v>6001639</v>
      </c>
      <c r="F2369" t="s">
        <v>10</v>
      </c>
      <c r="G2369" t="s">
        <v>32</v>
      </c>
      <c r="H2369" t="s">
        <v>55</v>
      </c>
      <c r="I2369">
        <v>4267385</v>
      </c>
      <c r="J2369">
        <v>2</v>
      </c>
      <c r="K2369" s="1">
        <v>9.86</v>
      </c>
      <c r="L2369" s="1">
        <v>3.48</v>
      </c>
      <c r="M2369" s="1">
        <f>All_Data[[#This Row],[EUR Sales Amount]]-All_Data[[#This Row],[EUR Cost Amount]]</f>
        <v>6.379999999999999</v>
      </c>
      <c r="N2369">
        <f>IF(All_Data[[#This Row],[Order Line Quantity]]&lt;0,1,0)</f>
        <v>0</v>
      </c>
      <c r="O2369" s="1" t="str">
        <f>All_Data[[#This Row],[Tier2 Description]]&amp;All_Data[[#This Row],[Order No]]</f>
        <v>SPECIALTIES &amp; PACKAGING4267385</v>
      </c>
    </row>
    <row r="2370" spans="1:15" x14ac:dyDescent="0.35">
      <c r="A2370">
        <v>202002</v>
      </c>
      <c r="B2370" t="str">
        <f>LEFT(All_Data[[#This Row],[Invoice (Year+Month)]],4)</f>
        <v>2020</v>
      </c>
      <c r="C2370" t="str">
        <f>RIGHT(All_Data[[#This Row],[Invoice (Year+Month)]],2)</f>
        <v>02</v>
      </c>
      <c r="D2370" t="s">
        <v>9</v>
      </c>
      <c r="E2370">
        <v>6001639</v>
      </c>
      <c r="F2370" t="s">
        <v>10</v>
      </c>
      <c r="G2370" t="s">
        <v>13</v>
      </c>
      <c r="H2370" t="s">
        <v>34</v>
      </c>
      <c r="I2370">
        <v>4268907</v>
      </c>
      <c r="J2370">
        <v>406</v>
      </c>
      <c r="K2370" s="1">
        <v>254.28</v>
      </c>
      <c r="L2370" s="1">
        <v>92.78</v>
      </c>
      <c r="M2370" s="1">
        <f>All_Data[[#This Row],[EUR Sales Amount]]-All_Data[[#This Row],[EUR Cost Amount]]</f>
        <v>161.5</v>
      </c>
      <c r="N2370">
        <f>IF(All_Data[[#This Row],[Order Line Quantity]]&lt;0,1,0)</f>
        <v>0</v>
      </c>
      <c r="O2370" s="1" t="str">
        <f>All_Data[[#This Row],[Tier2 Description]]&amp;All_Data[[#This Row],[Order No]]</f>
        <v>STATIONERY4268907</v>
      </c>
    </row>
    <row r="2371" spans="1:15" x14ac:dyDescent="0.35">
      <c r="A2371">
        <v>202002</v>
      </c>
      <c r="B2371" t="str">
        <f>LEFT(All_Data[[#This Row],[Invoice (Year+Month)]],4)</f>
        <v>2020</v>
      </c>
      <c r="C2371" t="str">
        <f>RIGHT(All_Data[[#This Row],[Invoice (Year+Month)]],2)</f>
        <v>02</v>
      </c>
      <c r="D2371" t="s">
        <v>9</v>
      </c>
      <c r="E2371">
        <v>6001639</v>
      </c>
      <c r="F2371" t="s">
        <v>10</v>
      </c>
      <c r="G2371" t="s">
        <v>13</v>
      </c>
      <c r="H2371" t="s">
        <v>16</v>
      </c>
      <c r="I2371">
        <v>4267385</v>
      </c>
      <c r="J2371">
        <v>600</v>
      </c>
      <c r="K2371" s="1">
        <v>144</v>
      </c>
      <c r="L2371" s="1">
        <v>75.84</v>
      </c>
      <c r="M2371" s="1">
        <f>All_Data[[#This Row],[EUR Sales Amount]]-All_Data[[#This Row],[EUR Cost Amount]]</f>
        <v>68.16</v>
      </c>
      <c r="N2371">
        <f>IF(All_Data[[#This Row],[Order Line Quantity]]&lt;0,1,0)</f>
        <v>0</v>
      </c>
      <c r="O2371" s="1" t="str">
        <f>All_Data[[#This Row],[Tier2 Description]]&amp;All_Data[[#This Row],[Order No]]</f>
        <v>WRITING4267385</v>
      </c>
    </row>
    <row r="2372" spans="1:15" x14ac:dyDescent="0.35">
      <c r="A2372">
        <v>202002</v>
      </c>
      <c r="B2372" t="str">
        <f>LEFT(All_Data[[#This Row],[Invoice (Year+Month)]],4)</f>
        <v>2020</v>
      </c>
      <c r="C2372" t="str">
        <f>RIGHT(All_Data[[#This Row],[Invoice (Year+Month)]],2)</f>
        <v>02</v>
      </c>
      <c r="D2372" t="s">
        <v>9</v>
      </c>
      <c r="E2372">
        <v>6001639</v>
      </c>
      <c r="F2372" t="s">
        <v>10</v>
      </c>
      <c r="G2372" t="s">
        <v>26</v>
      </c>
      <c r="H2372" t="s">
        <v>44</v>
      </c>
      <c r="I2372">
        <v>4251102</v>
      </c>
      <c r="J2372">
        <v>1000</v>
      </c>
      <c r="K2372" s="1">
        <v>190</v>
      </c>
      <c r="L2372" s="1">
        <v>74.62</v>
      </c>
      <c r="M2372" s="1">
        <f>All_Data[[#This Row],[EUR Sales Amount]]-All_Data[[#This Row],[EUR Cost Amount]]</f>
        <v>115.38</v>
      </c>
      <c r="N2372">
        <f>IF(All_Data[[#This Row],[Order Line Quantity]]&lt;0,1,0)</f>
        <v>0</v>
      </c>
      <c r="O2372" s="1" t="str">
        <f>All_Data[[#This Row],[Tier2 Description]]&amp;All_Data[[#This Row],[Order No]]</f>
        <v>HBA4251102</v>
      </c>
    </row>
    <row r="2373" spans="1:15" x14ac:dyDescent="0.35">
      <c r="A2373">
        <v>202002</v>
      </c>
      <c r="B2373" t="str">
        <f>LEFT(All_Data[[#This Row],[Invoice (Year+Month)]],4)</f>
        <v>2020</v>
      </c>
      <c r="C2373" t="str">
        <f>RIGHT(All_Data[[#This Row],[Invoice (Year+Month)]],2)</f>
        <v>02</v>
      </c>
      <c r="D2373" t="s">
        <v>9</v>
      </c>
      <c r="E2373">
        <v>6001656</v>
      </c>
      <c r="F2373" t="s">
        <v>17</v>
      </c>
      <c r="G2373" t="s">
        <v>32</v>
      </c>
      <c r="H2373" t="s">
        <v>33</v>
      </c>
      <c r="I2373">
        <v>4270374</v>
      </c>
      <c r="J2373">
        <v>50</v>
      </c>
      <c r="K2373" s="1">
        <v>489</v>
      </c>
      <c r="L2373" s="1">
        <v>146.72</v>
      </c>
      <c r="M2373" s="1">
        <f>All_Data[[#This Row],[EUR Sales Amount]]-All_Data[[#This Row],[EUR Cost Amount]]</f>
        <v>342.28</v>
      </c>
      <c r="N2373">
        <f>IF(All_Data[[#This Row],[Order Line Quantity]]&lt;0,1,0)</f>
        <v>0</v>
      </c>
      <c r="O2373" s="1" t="str">
        <f>All_Data[[#This Row],[Tier2 Description]]&amp;All_Data[[#This Row],[Order No]]</f>
        <v>SPORT BOTTLES4270374</v>
      </c>
    </row>
    <row r="2374" spans="1:15" x14ac:dyDescent="0.35">
      <c r="A2374">
        <v>202002</v>
      </c>
      <c r="B2374" t="str">
        <f>LEFT(All_Data[[#This Row],[Invoice (Year+Month)]],4)</f>
        <v>2020</v>
      </c>
      <c r="C2374" t="str">
        <f>RIGHT(All_Data[[#This Row],[Invoice (Year+Month)]],2)</f>
        <v>02</v>
      </c>
      <c r="D2374" t="s">
        <v>9</v>
      </c>
      <c r="E2374">
        <v>6001656</v>
      </c>
      <c r="F2374" t="s">
        <v>17</v>
      </c>
      <c r="G2374" t="s">
        <v>13</v>
      </c>
      <c r="H2374" t="s">
        <v>37</v>
      </c>
      <c r="I2374">
        <v>4260812</v>
      </c>
      <c r="J2374">
        <v>604</v>
      </c>
      <c r="K2374" s="1">
        <v>368.44</v>
      </c>
      <c r="L2374" s="1">
        <v>302</v>
      </c>
      <c r="M2374" s="1">
        <f>All_Data[[#This Row],[EUR Sales Amount]]-All_Data[[#This Row],[EUR Cost Amount]]</f>
        <v>66.44</v>
      </c>
      <c r="N2374">
        <f>IF(All_Data[[#This Row],[Order Line Quantity]]&lt;0,1,0)</f>
        <v>0</v>
      </c>
      <c r="O2374" s="1" t="str">
        <f>All_Data[[#This Row],[Tier2 Description]]&amp;All_Data[[#This Row],[Order No]]</f>
        <v>GENERAL4260812</v>
      </c>
    </row>
    <row r="2375" spans="1:15" x14ac:dyDescent="0.35">
      <c r="A2375">
        <v>202002</v>
      </c>
      <c r="B2375" t="str">
        <f>LEFT(All_Data[[#This Row],[Invoice (Year+Month)]],4)</f>
        <v>2020</v>
      </c>
      <c r="C2375" t="str">
        <f>RIGHT(All_Data[[#This Row],[Invoice (Year+Month)]],2)</f>
        <v>02</v>
      </c>
      <c r="D2375" t="s">
        <v>9</v>
      </c>
      <c r="E2375">
        <v>6001656</v>
      </c>
      <c r="F2375" t="s">
        <v>17</v>
      </c>
      <c r="G2375" t="s">
        <v>13</v>
      </c>
      <c r="H2375" t="s">
        <v>34</v>
      </c>
      <c r="I2375">
        <v>4260284</v>
      </c>
      <c r="J2375">
        <v>804</v>
      </c>
      <c r="K2375" s="1">
        <v>795.96</v>
      </c>
      <c r="L2375" s="1">
        <v>584.22</v>
      </c>
      <c r="M2375" s="1">
        <f>All_Data[[#This Row],[EUR Sales Amount]]-All_Data[[#This Row],[EUR Cost Amount]]</f>
        <v>211.74</v>
      </c>
      <c r="N2375">
        <f>IF(All_Data[[#This Row],[Order Line Quantity]]&lt;0,1,0)</f>
        <v>0</v>
      </c>
      <c r="O2375" s="1" t="str">
        <f>All_Data[[#This Row],[Tier2 Description]]&amp;All_Data[[#This Row],[Order No]]</f>
        <v>STATIONERY4260284</v>
      </c>
    </row>
    <row r="2376" spans="1:15" x14ac:dyDescent="0.35">
      <c r="A2376">
        <v>202002</v>
      </c>
      <c r="B2376" t="str">
        <f>LEFT(All_Data[[#This Row],[Invoice (Year+Month)]],4)</f>
        <v>2020</v>
      </c>
      <c r="C2376" t="str">
        <f>RIGHT(All_Data[[#This Row],[Invoice (Year+Month)]],2)</f>
        <v>02</v>
      </c>
      <c r="D2376" t="s">
        <v>9</v>
      </c>
      <c r="E2376">
        <v>6001656</v>
      </c>
      <c r="F2376" t="s">
        <v>17</v>
      </c>
      <c r="G2376" t="s">
        <v>13</v>
      </c>
      <c r="H2376" t="s">
        <v>34</v>
      </c>
      <c r="I2376">
        <v>4270374</v>
      </c>
      <c r="J2376">
        <v>52</v>
      </c>
      <c r="K2376" s="1">
        <v>137.80000000000001</v>
      </c>
      <c r="L2376" s="1">
        <v>44.38</v>
      </c>
      <c r="M2376" s="1">
        <f>All_Data[[#This Row],[EUR Sales Amount]]-All_Data[[#This Row],[EUR Cost Amount]]</f>
        <v>93.420000000000016</v>
      </c>
      <c r="N2376">
        <f>IF(All_Data[[#This Row],[Order Line Quantity]]&lt;0,1,0)</f>
        <v>0</v>
      </c>
      <c r="O2376" s="1" t="str">
        <f>All_Data[[#This Row],[Tier2 Description]]&amp;All_Data[[#This Row],[Order No]]</f>
        <v>STATIONERY4270374</v>
      </c>
    </row>
    <row r="2377" spans="1:15" x14ac:dyDescent="0.35">
      <c r="A2377">
        <v>202002</v>
      </c>
      <c r="B2377" t="str">
        <f>LEFT(All_Data[[#This Row],[Invoice (Year+Month)]],4)</f>
        <v>2020</v>
      </c>
      <c r="C2377" t="str">
        <f>RIGHT(All_Data[[#This Row],[Invoice (Year+Month)]],2)</f>
        <v>02</v>
      </c>
      <c r="D2377" t="s">
        <v>9</v>
      </c>
      <c r="E2377">
        <v>6001656</v>
      </c>
      <c r="F2377" t="s">
        <v>17</v>
      </c>
      <c r="G2377" t="s">
        <v>13</v>
      </c>
      <c r="H2377" t="s">
        <v>16</v>
      </c>
      <c r="I2377">
        <v>4265566</v>
      </c>
      <c r="J2377">
        <v>3004</v>
      </c>
      <c r="K2377" s="1">
        <v>510.68</v>
      </c>
      <c r="L2377" s="1">
        <v>223.04</v>
      </c>
      <c r="M2377" s="1">
        <f>All_Data[[#This Row],[EUR Sales Amount]]-All_Data[[#This Row],[EUR Cost Amount]]</f>
        <v>287.64</v>
      </c>
      <c r="N2377">
        <f>IF(All_Data[[#This Row],[Order Line Quantity]]&lt;0,1,0)</f>
        <v>0</v>
      </c>
      <c r="O2377" s="1" t="str">
        <f>All_Data[[#This Row],[Tier2 Description]]&amp;All_Data[[#This Row],[Order No]]</f>
        <v>WRITING4265566</v>
      </c>
    </row>
    <row r="2378" spans="1:15" x14ac:dyDescent="0.35">
      <c r="A2378">
        <v>202002</v>
      </c>
      <c r="B2378" t="str">
        <f>LEFT(All_Data[[#This Row],[Invoice (Year+Month)]],4)</f>
        <v>2020</v>
      </c>
      <c r="C2378" t="str">
        <f>RIGHT(All_Data[[#This Row],[Invoice (Year+Month)]],2)</f>
        <v>02</v>
      </c>
      <c r="D2378" t="s">
        <v>9</v>
      </c>
      <c r="E2378">
        <v>6001656</v>
      </c>
      <c r="F2378" t="s">
        <v>17</v>
      </c>
      <c r="G2378" t="s">
        <v>13</v>
      </c>
      <c r="H2378" t="s">
        <v>16</v>
      </c>
      <c r="I2378">
        <v>4271346</v>
      </c>
      <c r="J2378">
        <v>1004</v>
      </c>
      <c r="K2378" s="1">
        <v>100.4</v>
      </c>
      <c r="L2378" s="1">
        <v>57.88</v>
      </c>
      <c r="M2378" s="1">
        <f>All_Data[[#This Row],[EUR Sales Amount]]-All_Data[[#This Row],[EUR Cost Amount]]</f>
        <v>42.52</v>
      </c>
      <c r="N2378">
        <f>IF(All_Data[[#This Row],[Order Line Quantity]]&lt;0,1,0)</f>
        <v>0</v>
      </c>
      <c r="O2378" s="1" t="str">
        <f>All_Data[[#This Row],[Tier2 Description]]&amp;All_Data[[#This Row],[Order No]]</f>
        <v>WRITING4271346</v>
      </c>
    </row>
    <row r="2379" spans="1:15" x14ac:dyDescent="0.35">
      <c r="A2379">
        <v>202002</v>
      </c>
      <c r="B2379" t="str">
        <f>LEFT(All_Data[[#This Row],[Invoice (Year+Month)]],4)</f>
        <v>2020</v>
      </c>
      <c r="C2379" t="str">
        <f>RIGHT(All_Data[[#This Row],[Invoice (Year+Month)]],2)</f>
        <v>02</v>
      </c>
      <c r="D2379" t="s">
        <v>9</v>
      </c>
      <c r="E2379">
        <v>6001656</v>
      </c>
      <c r="F2379" t="s">
        <v>17</v>
      </c>
      <c r="G2379" t="s">
        <v>22</v>
      </c>
      <c r="H2379" t="s">
        <v>35</v>
      </c>
      <c r="I2379">
        <v>4260284</v>
      </c>
      <c r="J2379">
        <v>1614</v>
      </c>
      <c r="K2379" s="1">
        <v>587.88</v>
      </c>
      <c r="L2379" s="1">
        <v>69.72</v>
      </c>
      <c r="M2379" s="1">
        <f>All_Data[[#This Row],[EUR Sales Amount]]-All_Data[[#This Row],[EUR Cost Amount]]</f>
        <v>518.16</v>
      </c>
      <c r="N2379">
        <f>IF(All_Data[[#This Row],[Order Line Quantity]]&lt;0,1,0)</f>
        <v>0</v>
      </c>
      <c r="O2379" s="1" t="str">
        <f>All_Data[[#This Row],[Tier2 Description]]&amp;All_Data[[#This Row],[Order No]]</f>
        <v>DECORATION CHARGES4260284</v>
      </c>
    </row>
    <row r="2380" spans="1:15" x14ac:dyDescent="0.35">
      <c r="A2380">
        <v>202002</v>
      </c>
      <c r="B2380" t="str">
        <f>LEFT(All_Data[[#This Row],[Invoice (Year+Month)]],4)</f>
        <v>2020</v>
      </c>
      <c r="C2380" t="str">
        <f>RIGHT(All_Data[[#This Row],[Invoice (Year+Month)]],2)</f>
        <v>02</v>
      </c>
      <c r="D2380" t="s">
        <v>9</v>
      </c>
      <c r="E2380">
        <v>6001656</v>
      </c>
      <c r="F2380" t="s">
        <v>17</v>
      </c>
      <c r="G2380" t="s">
        <v>22</v>
      </c>
      <c r="H2380" t="s">
        <v>35</v>
      </c>
      <c r="I2380">
        <v>4265566</v>
      </c>
      <c r="J2380">
        <v>3008</v>
      </c>
      <c r="K2380" s="1">
        <v>710.76</v>
      </c>
      <c r="L2380" s="1">
        <v>65.8</v>
      </c>
      <c r="M2380" s="1">
        <f>All_Data[[#This Row],[EUR Sales Amount]]-All_Data[[#This Row],[EUR Cost Amount]]</f>
        <v>644.96</v>
      </c>
      <c r="N2380">
        <f>IF(All_Data[[#This Row],[Order Line Quantity]]&lt;0,1,0)</f>
        <v>0</v>
      </c>
      <c r="O2380" s="1" t="str">
        <f>All_Data[[#This Row],[Tier2 Description]]&amp;All_Data[[#This Row],[Order No]]</f>
        <v>DECORATION CHARGES4265566</v>
      </c>
    </row>
    <row r="2381" spans="1:15" x14ac:dyDescent="0.35">
      <c r="A2381">
        <v>202002</v>
      </c>
      <c r="B2381" t="str">
        <f>LEFT(All_Data[[#This Row],[Invoice (Year+Month)]],4)</f>
        <v>2020</v>
      </c>
      <c r="C2381" t="str">
        <f>RIGHT(All_Data[[#This Row],[Invoice (Year+Month)]],2)</f>
        <v>02</v>
      </c>
      <c r="D2381" t="s">
        <v>9</v>
      </c>
      <c r="E2381">
        <v>6001656</v>
      </c>
      <c r="F2381" t="s">
        <v>17</v>
      </c>
      <c r="G2381" t="s">
        <v>22</v>
      </c>
      <c r="H2381" t="s">
        <v>35</v>
      </c>
      <c r="I2381">
        <v>4270374</v>
      </c>
      <c r="J2381">
        <v>108</v>
      </c>
      <c r="K2381" s="1">
        <v>288.95999999999998</v>
      </c>
      <c r="L2381" s="1">
        <v>38.26</v>
      </c>
      <c r="M2381" s="1">
        <f>All_Data[[#This Row],[EUR Sales Amount]]-All_Data[[#This Row],[EUR Cost Amount]]</f>
        <v>250.7</v>
      </c>
      <c r="N2381">
        <f>IF(All_Data[[#This Row],[Order Line Quantity]]&lt;0,1,0)</f>
        <v>0</v>
      </c>
      <c r="O2381" s="1" t="str">
        <f>All_Data[[#This Row],[Tier2 Description]]&amp;All_Data[[#This Row],[Order No]]</f>
        <v>DECORATION CHARGES4270374</v>
      </c>
    </row>
    <row r="2382" spans="1:15" x14ac:dyDescent="0.35">
      <c r="A2382">
        <v>202002</v>
      </c>
      <c r="B2382" t="str">
        <f>LEFT(All_Data[[#This Row],[Invoice (Year+Month)]],4)</f>
        <v>2020</v>
      </c>
      <c r="C2382" t="str">
        <f>RIGHT(All_Data[[#This Row],[Invoice (Year+Month)]],2)</f>
        <v>02</v>
      </c>
      <c r="D2382" t="s">
        <v>9</v>
      </c>
      <c r="E2382">
        <v>6001656</v>
      </c>
      <c r="F2382" t="s">
        <v>17</v>
      </c>
      <c r="G2382" t="s">
        <v>22</v>
      </c>
      <c r="H2382" t="s">
        <v>35</v>
      </c>
      <c r="I2382">
        <v>4271346</v>
      </c>
      <c r="J2382">
        <v>1006</v>
      </c>
      <c r="K2382" s="1">
        <v>150.44</v>
      </c>
      <c r="L2382" s="1">
        <v>27.92</v>
      </c>
      <c r="M2382" s="1">
        <f>All_Data[[#This Row],[EUR Sales Amount]]-All_Data[[#This Row],[EUR Cost Amount]]</f>
        <v>122.52</v>
      </c>
      <c r="N2382">
        <f>IF(All_Data[[#This Row],[Order Line Quantity]]&lt;0,1,0)</f>
        <v>0</v>
      </c>
      <c r="O2382" s="1" t="str">
        <f>All_Data[[#This Row],[Tier2 Description]]&amp;All_Data[[#This Row],[Order No]]</f>
        <v>DECORATION CHARGES4271346</v>
      </c>
    </row>
    <row r="2383" spans="1:15" x14ac:dyDescent="0.35">
      <c r="A2383">
        <v>202002</v>
      </c>
      <c r="B2383" t="str">
        <f>LEFT(All_Data[[#This Row],[Invoice (Year+Month)]],4)</f>
        <v>2020</v>
      </c>
      <c r="C2383" t="str">
        <f>RIGHT(All_Data[[#This Row],[Invoice (Year+Month)]],2)</f>
        <v>02</v>
      </c>
      <c r="D2383" t="s">
        <v>9</v>
      </c>
      <c r="E2383">
        <v>6001679</v>
      </c>
      <c r="F2383" t="s">
        <v>17</v>
      </c>
      <c r="G2383" t="s">
        <v>32</v>
      </c>
      <c r="H2383" t="s">
        <v>33</v>
      </c>
      <c r="I2383">
        <v>4268876</v>
      </c>
      <c r="J2383">
        <v>500</v>
      </c>
      <c r="K2383" s="1">
        <v>1300</v>
      </c>
      <c r="L2383" s="1">
        <v>426.42</v>
      </c>
      <c r="M2383" s="1">
        <f>All_Data[[#This Row],[EUR Sales Amount]]-All_Data[[#This Row],[EUR Cost Amount]]</f>
        <v>873.57999999999993</v>
      </c>
      <c r="N2383">
        <f>IF(All_Data[[#This Row],[Order Line Quantity]]&lt;0,1,0)</f>
        <v>0</v>
      </c>
      <c r="O2383" s="1" t="str">
        <f>All_Data[[#This Row],[Tier2 Description]]&amp;All_Data[[#This Row],[Order No]]</f>
        <v>SPORT BOTTLES4268876</v>
      </c>
    </row>
    <row r="2384" spans="1:15" x14ac:dyDescent="0.35">
      <c r="A2384">
        <v>202002</v>
      </c>
      <c r="B2384" t="str">
        <f>LEFT(All_Data[[#This Row],[Invoice (Year+Month)]],4)</f>
        <v>2020</v>
      </c>
      <c r="C2384" t="str">
        <f>RIGHT(All_Data[[#This Row],[Invoice (Year+Month)]],2)</f>
        <v>02</v>
      </c>
      <c r="D2384" t="s">
        <v>9</v>
      </c>
      <c r="E2384">
        <v>6001679</v>
      </c>
      <c r="F2384" t="s">
        <v>17</v>
      </c>
      <c r="G2384" t="s">
        <v>22</v>
      </c>
      <c r="H2384" t="s">
        <v>35</v>
      </c>
      <c r="I2384">
        <v>4267988</v>
      </c>
      <c r="J2384">
        <v>202</v>
      </c>
      <c r="K2384" s="1">
        <v>172</v>
      </c>
      <c r="L2384" s="1">
        <v>6.02</v>
      </c>
      <c r="M2384" s="1">
        <f>All_Data[[#This Row],[EUR Sales Amount]]-All_Data[[#This Row],[EUR Cost Amount]]</f>
        <v>165.98</v>
      </c>
      <c r="N2384">
        <f>IF(All_Data[[#This Row],[Order Line Quantity]]&lt;0,1,0)</f>
        <v>0</v>
      </c>
      <c r="O2384" s="1" t="str">
        <f>All_Data[[#This Row],[Tier2 Description]]&amp;All_Data[[#This Row],[Order No]]</f>
        <v>DECORATION CHARGES4267988</v>
      </c>
    </row>
    <row r="2385" spans="1:15" x14ac:dyDescent="0.35">
      <c r="A2385">
        <v>202002</v>
      </c>
      <c r="B2385" t="str">
        <f>LEFT(All_Data[[#This Row],[Invoice (Year+Month)]],4)</f>
        <v>2020</v>
      </c>
      <c r="C2385" t="str">
        <f>RIGHT(All_Data[[#This Row],[Invoice (Year+Month)]],2)</f>
        <v>02</v>
      </c>
      <c r="D2385" t="s">
        <v>9</v>
      </c>
      <c r="E2385">
        <v>6001679</v>
      </c>
      <c r="F2385" t="s">
        <v>17</v>
      </c>
      <c r="G2385" t="s">
        <v>22</v>
      </c>
      <c r="H2385" t="s">
        <v>35</v>
      </c>
      <c r="I2385">
        <v>4268876</v>
      </c>
      <c r="J2385">
        <v>502</v>
      </c>
      <c r="K2385" s="1">
        <v>555</v>
      </c>
      <c r="L2385" s="1">
        <v>57.22</v>
      </c>
      <c r="M2385" s="1">
        <f>All_Data[[#This Row],[EUR Sales Amount]]-All_Data[[#This Row],[EUR Cost Amount]]</f>
        <v>497.78</v>
      </c>
      <c r="N2385">
        <f>IF(All_Data[[#This Row],[Order Line Quantity]]&lt;0,1,0)</f>
        <v>0</v>
      </c>
      <c r="O2385" s="1" t="str">
        <f>All_Data[[#This Row],[Tier2 Description]]&amp;All_Data[[#This Row],[Order No]]</f>
        <v>DECORATION CHARGES4268876</v>
      </c>
    </row>
    <row r="2386" spans="1:15" x14ac:dyDescent="0.35">
      <c r="A2386">
        <v>202002</v>
      </c>
      <c r="B2386" t="str">
        <f>LEFT(All_Data[[#This Row],[Invoice (Year+Month)]],4)</f>
        <v>2020</v>
      </c>
      <c r="C2386" t="str">
        <f>RIGHT(All_Data[[#This Row],[Invoice (Year+Month)]],2)</f>
        <v>02</v>
      </c>
      <c r="D2386" t="s">
        <v>9</v>
      </c>
      <c r="E2386">
        <v>6001679</v>
      </c>
      <c r="F2386" t="s">
        <v>17</v>
      </c>
      <c r="G2386" t="s">
        <v>29</v>
      </c>
      <c r="H2386" t="s">
        <v>31</v>
      </c>
      <c r="I2386">
        <v>4267988</v>
      </c>
      <c r="J2386">
        <v>200</v>
      </c>
      <c r="K2386" s="1">
        <v>1104</v>
      </c>
      <c r="L2386" s="1">
        <v>249.1</v>
      </c>
      <c r="M2386" s="1">
        <f>All_Data[[#This Row],[EUR Sales Amount]]-All_Data[[#This Row],[EUR Cost Amount]]</f>
        <v>854.9</v>
      </c>
      <c r="N2386">
        <f>IF(All_Data[[#This Row],[Order Line Quantity]]&lt;0,1,0)</f>
        <v>0</v>
      </c>
      <c r="O2386" s="1" t="str">
        <f>All_Data[[#This Row],[Tier2 Description]]&amp;All_Data[[#This Row],[Order No]]</f>
        <v>POWER4267988</v>
      </c>
    </row>
    <row r="2387" spans="1:15" x14ac:dyDescent="0.35">
      <c r="A2387">
        <v>202002</v>
      </c>
      <c r="B2387" t="str">
        <f>LEFT(All_Data[[#This Row],[Invoice (Year+Month)]],4)</f>
        <v>2020</v>
      </c>
      <c r="C2387" t="str">
        <f>RIGHT(All_Data[[#This Row],[Invoice (Year+Month)]],2)</f>
        <v>02</v>
      </c>
      <c r="D2387" t="s">
        <v>9</v>
      </c>
      <c r="E2387">
        <v>6001731</v>
      </c>
      <c r="F2387" t="s">
        <v>10</v>
      </c>
      <c r="G2387" t="s">
        <v>13</v>
      </c>
      <c r="H2387" t="s">
        <v>34</v>
      </c>
      <c r="I2387">
        <v>4255868</v>
      </c>
      <c r="J2387">
        <v>6514</v>
      </c>
      <c r="K2387" s="1">
        <v>15633.6</v>
      </c>
      <c r="L2387" s="1">
        <v>11334.3</v>
      </c>
      <c r="M2387" s="1">
        <f>All_Data[[#This Row],[EUR Sales Amount]]-All_Data[[#This Row],[EUR Cost Amount]]</f>
        <v>4299.3000000000011</v>
      </c>
      <c r="N2387">
        <f>IF(All_Data[[#This Row],[Order Line Quantity]]&lt;0,1,0)</f>
        <v>0</v>
      </c>
      <c r="O2387" s="1" t="str">
        <f>All_Data[[#This Row],[Tier2 Description]]&amp;All_Data[[#This Row],[Order No]]</f>
        <v>STATIONERY4255868</v>
      </c>
    </row>
    <row r="2388" spans="1:15" x14ac:dyDescent="0.35">
      <c r="A2388">
        <v>202002</v>
      </c>
      <c r="B2388" t="str">
        <f>LEFT(All_Data[[#This Row],[Invoice (Year+Month)]],4)</f>
        <v>2020</v>
      </c>
      <c r="C2388" t="str">
        <f>RIGHT(All_Data[[#This Row],[Invoice (Year+Month)]],2)</f>
        <v>02</v>
      </c>
      <c r="D2388" t="s">
        <v>9</v>
      </c>
      <c r="E2388">
        <v>6001736</v>
      </c>
      <c r="F2388" t="s">
        <v>17</v>
      </c>
      <c r="G2388" t="s">
        <v>13</v>
      </c>
      <c r="H2388" t="s">
        <v>37</v>
      </c>
      <c r="I2388">
        <v>4265307</v>
      </c>
      <c r="J2388">
        <v>1000</v>
      </c>
      <c r="K2388" s="1">
        <v>340</v>
      </c>
      <c r="L2388" s="1">
        <v>360</v>
      </c>
      <c r="M2388" s="1">
        <f>All_Data[[#This Row],[EUR Sales Amount]]-All_Data[[#This Row],[EUR Cost Amount]]</f>
        <v>-20</v>
      </c>
      <c r="N2388">
        <f>IF(All_Data[[#This Row],[Order Line Quantity]]&lt;0,1,0)</f>
        <v>0</v>
      </c>
      <c r="O2388" s="1" t="str">
        <f>All_Data[[#This Row],[Tier2 Description]]&amp;All_Data[[#This Row],[Order No]]</f>
        <v>GENERAL4265307</v>
      </c>
    </row>
    <row r="2389" spans="1:15" x14ac:dyDescent="0.35">
      <c r="A2389">
        <v>202002</v>
      </c>
      <c r="B2389" t="str">
        <f>LEFT(All_Data[[#This Row],[Invoice (Year+Month)]],4)</f>
        <v>2020</v>
      </c>
      <c r="C2389" t="str">
        <f>RIGHT(All_Data[[#This Row],[Invoice (Year+Month)]],2)</f>
        <v>02</v>
      </c>
      <c r="D2389" t="s">
        <v>9</v>
      </c>
      <c r="E2389">
        <v>6001736</v>
      </c>
      <c r="F2389" t="s">
        <v>17</v>
      </c>
      <c r="G2389" t="s">
        <v>13</v>
      </c>
      <c r="H2389" t="s">
        <v>37</v>
      </c>
      <c r="I2389">
        <v>4267337</v>
      </c>
      <c r="J2389">
        <v>60000</v>
      </c>
      <c r="K2389" s="1">
        <v>31800</v>
      </c>
      <c r="L2389" s="1">
        <v>21428.720000000001</v>
      </c>
      <c r="M2389" s="1">
        <f>All_Data[[#This Row],[EUR Sales Amount]]-All_Data[[#This Row],[EUR Cost Amount]]</f>
        <v>10371.279999999999</v>
      </c>
      <c r="N2389">
        <f>IF(All_Data[[#This Row],[Order Line Quantity]]&lt;0,1,0)</f>
        <v>0</v>
      </c>
      <c r="O2389" s="1" t="str">
        <f>All_Data[[#This Row],[Tier2 Description]]&amp;All_Data[[#This Row],[Order No]]</f>
        <v>GENERAL4267337</v>
      </c>
    </row>
    <row r="2390" spans="1:15" x14ac:dyDescent="0.35">
      <c r="A2390">
        <v>202002</v>
      </c>
      <c r="B2390" t="str">
        <f>LEFT(All_Data[[#This Row],[Invoice (Year+Month)]],4)</f>
        <v>2020</v>
      </c>
      <c r="C2390" t="str">
        <f>RIGHT(All_Data[[#This Row],[Invoice (Year+Month)]],2)</f>
        <v>02</v>
      </c>
      <c r="D2390" t="s">
        <v>9</v>
      </c>
      <c r="E2390">
        <v>6001736</v>
      </c>
      <c r="F2390" t="s">
        <v>17</v>
      </c>
      <c r="G2390" t="s">
        <v>13</v>
      </c>
      <c r="H2390" t="s">
        <v>37</v>
      </c>
      <c r="I2390">
        <v>4274053</v>
      </c>
      <c r="J2390">
        <v>4906</v>
      </c>
      <c r="K2390" s="1">
        <v>2992.66</v>
      </c>
      <c r="L2390" s="1">
        <v>1752.16</v>
      </c>
      <c r="M2390" s="1">
        <f>All_Data[[#This Row],[EUR Sales Amount]]-All_Data[[#This Row],[EUR Cost Amount]]</f>
        <v>1240.4999999999998</v>
      </c>
      <c r="N2390">
        <f>IF(All_Data[[#This Row],[Order Line Quantity]]&lt;0,1,0)</f>
        <v>0</v>
      </c>
      <c r="O2390" s="1" t="str">
        <f>All_Data[[#This Row],[Tier2 Description]]&amp;All_Data[[#This Row],[Order No]]</f>
        <v>GENERAL4274053</v>
      </c>
    </row>
    <row r="2391" spans="1:15" x14ac:dyDescent="0.35">
      <c r="A2391">
        <v>202002</v>
      </c>
      <c r="B2391" t="str">
        <f>LEFT(All_Data[[#This Row],[Invoice (Year+Month)]],4)</f>
        <v>2020</v>
      </c>
      <c r="C2391" t="str">
        <f>RIGHT(All_Data[[#This Row],[Invoice (Year+Month)]],2)</f>
        <v>02</v>
      </c>
      <c r="D2391" t="s">
        <v>9</v>
      </c>
      <c r="E2391">
        <v>6001736</v>
      </c>
      <c r="F2391" t="s">
        <v>17</v>
      </c>
      <c r="G2391" t="s">
        <v>13</v>
      </c>
      <c r="H2391" t="s">
        <v>41</v>
      </c>
      <c r="I2391">
        <v>4239711</v>
      </c>
      <c r="J2391">
        <v>120000</v>
      </c>
      <c r="K2391" s="1">
        <v>51600</v>
      </c>
      <c r="L2391" s="1">
        <v>35555.56</v>
      </c>
      <c r="M2391" s="1">
        <f>All_Data[[#This Row],[EUR Sales Amount]]-All_Data[[#This Row],[EUR Cost Amount]]</f>
        <v>16044.440000000002</v>
      </c>
      <c r="N2391">
        <f>IF(All_Data[[#This Row],[Order Line Quantity]]&lt;0,1,0)</f>
        <v>0</v>
      </c>
      <c r="O2391" s="1" t="str">
        <f>All_Data[[#This Row],[Tier2 Description]]&amp;All_Data[[#This Row],[Order No]]</f>
        <v>KEYCHAINS4239711</v>
      </c>
    </row>
    <row r="2392" spans="1:15" x14ac:dyDescent="0.35">
      <c r="A2392">
        <v>202002</v>
      </c>
      <c r="B2392" t="str">
        <f>LEFT(All_Data[[#This Row],[Invoice (Year+Month)]],4)</f>
        <v>2020</v>
      </c>
      <c r="C2392" t="str">
        <f>RIGHT(All_Data[[#This Row],[Invoice (Year+Month)]],2)</f>
        <v>02</v>
      </c>
      <c r="D2392" t="s">
        <v>9</v>
      </c>
      <c r="E2392">
        <v>6001736</v>
      </c>
      <c r="F2392" t="s">
        <v>17</v>
      </c>
      <c r="G2392" t="s">
        <v>13</v>
      </c>
      <c r="H2392" t="s">
        <v>16</v>
      </c>
      <c r="I2392">
        <v>4267434</v>
      </c>
      <c r="J2392">
        <v>600</v>
      </c>
      <c r="K2392" s="1">
        <v>3018</v>
      </c>
      <c r="L2392" s="1">
        <v>2146.96</v>
      </c>
      <c r="M2392" s="1">
        <f>All_Data[[#This Row],[EUR Sales Amount]]-All_Data[[#This Row],[EUR Cost Amount]]</f>
        <v>871.04</v>
      </c>
      <c r="N2392">
        <f>IF(All_Data[[#This Row],[Order Line Quantity]]&lt;0,1,0)</f>
        <v>0</v>
      </c>
      <c r="O2392" s="1" t="str">
        <f>All_Data[[#This Row],[Tier2 Description]]&amp;All_Data[[#This Row],[Order No]]</f>
        <v>WRITING4267434</v>
      </c>
    </row>
    <row r="2393" spans="1:15" x14ac:dyDescent="0.35">
      <c r="A2393">
        <v>202002</v>
      </c>
      <c r="B2393" t="str">
        <f>LEFT(All_Data[[#This Row],[Invoice (Year+Month)]],4)</f>
        <v>2020</v>
      </c>
      <c r="C2393" t="str">
        <f>RIGHT(All_Data[[#This Row],[Invoice (Year+Month)]],2)</f>
        <v>02</v>
      </c>
      <c r="D2393" t="s">
        <v>9</v>
      </c>
      <c r="E2393">
        <v>6001736</v>
      </c>
      <c r="F2393" t="s">
        <v>17</v>
      </c>
      <c r="G2393" t="s">
        <v>22</v>
      </c>
      <c r="H2393" t="s">
        <v>35</v>
      </c>
      <c r="I2393">
        <v>4267337</v>
      </c>
      <c r="J2393">
        <v>60002</v>
      </c>
      <c r="K2393" s="1">
        <v>6649</v>
      </c>
      <c r="L2393" s="1">
        <v>617.88</v>
      </c>
      <c r="M2393" s="1">
        <f>All_Data[[#This Row],[EUR Sales Amount]]-All_Data[[#This Row],[EUR Cost Amount]]</f>
        <v>6031.12</v>
      </c>
      <c r="N2393">
        <f>IF(All_Data[[#This Row],[Order Line Quantity]]&lt;0,1,0)</f>
        <v>0</v>
      </c>
      <c r="O2393" s="1" t="str">
        <f>All_Data[[#This Row],[Tier2 Description]]&amp;All_Data[[#This Row],[Order No]]</f>
        <v>DECORATION CHARGES4267337</v>
      </c>
    </row>
    <row r="2394" spans="1:15" x14ac:dyDescent="0.35">
      <c r="A2394">
        <v>202002</v>
      </c>
      <c r="B2394" t="str">
        <f>LEFT(All_Data[[#This Row],[Invoice (Year+Month)]],4)</f>
        <v>2020</v>
      </c>
      <c r="C2394" t="str">
        <f>RIGHT(All_Data[[#This Row],[Invoice (Year+Month)]],2)</f>
        <v>02</v>
      </c>
      <c r="D2394" t="s">
        <v>9</v>
      </c>
      <c r="E2394">
        <v>6001736</v>
      </c>
      <c r="F2394" t="s">
        <v>17</v>
      </c>
      <c r="G2394" t="s">
        <v>22</v>
      </c>
      <c r="H2394" t="s">
        <v>35</v>
      </c>
      <c r="I2394">
        <v>4267434</v>
      </c>
      <c r="J2394">
        <v>602</v>
      </c>
      <c r="K2394" s="1">
        <v>388</v>
      </c>
      <c r="L2394" s="1">
        <v>6.44</v>
      </c>
      <c r="M2394" s="1">
        <f>All_Data[[#This Row],[EUR Sales Amount]]-All_Data[[#This Row],[EUR Cost Amount]]</f>
        <v>381.56</v>
      </c>
      <c r="N2394">
        <f>IF(All_Data[[#This Row],[Order Line Quantity]]&lt;0,1,0)</f>
        <v>0</v>
      </c>
      <c r="O2394" s="1" t="str">
        <f>All_Data[[#This Row],[Tier2 Description]]&amp;All_Data[[#This Row],[Order No]]</f>
        <v>DECORATION CHARGES4267434</v>
      </c>
    </row>
    <row r="2395" spans="1:15" x14ac:dyDescent="0.35">
      <c r="A2395">
        <v>202002</v>
      </c>
      <c r="B2395" t="str">
        <f>LEFT(All_Data[[#This Row],[Invoice (Year+Month)]],4)</f>
        <v>2020</v>
      </c>
      <c r="C2395" t="str">
        <f>RIGHT(All_Data[[#This Row],[Invoice (Year+Month)]],2)</f>
        <v>02</v>
      </c>
      <c r="D2395" t="s">
        <v>9</v>
      </c>
      <c r="E2395">
        <v>6001736</v>
      </c>
      <c r="F2395" t="s">
        <v>17</v>
      </c>
      <c r="G2395" t="s">
        <v>22</v>
      </c>
      <c r="H2395" t="s">
        <v>35</v>
      </c>
      <c r="I2395">
        <v>4274053</v>
      </c>
      <c r="J2395">
        <v>4908</v>
      </c>
      <c r="K2395" s="1">
        <v>588.66</v>
      </c>
      <c r="L2395" s="1">
        <v>66.94</v>
      </c>
      <c r="M2395" s="1">
        <f>All_Data[[#This Row],[EUR Sales Amount]]-All_Data[[#This Row],[EUR Cost Amount]]</f>
        <v>521.72</v>
      </c>
      <c r="N2395">
        <f>IF(All_Data[[#This Row],[Order Line Quantity]]&lt;0,1,0)</f>
        <v>0</v>
      </c>
      <c r="O2395" s="1" t="str">
        <f>All_Data[[#This Row],[Tier2 Description]]&amp;All_Data[[#This Row],[Order No]]</f>
        <v>DECORATION CHARGES4274053</v>
      </c>
    </row>
    <row r="2396" spans="1:15" x14ac:dyDescent="0.35">
      <c r="A2396">
        <v>202002</v>
      </c>
      <c r="B2396" t="str">
        <f>LEFT(All_Data[[#This Row],[Invoice (Year+Month)]],4)</f>
        <v>2020</v>
      </c>
      <c r="C2396" t="str">
        <f>RIGHT(All_Data[[#This Row],[Invoice (Year+Month)]],2)</f>
        <v>02</v>
      </c>
      <c r="D2396" t="s">
        <v>56</v>
      </c>
      <c r="E2396">
        <v>3013772</v>
      </c>
      <c r="F2396" t="s">
        <v>10</v>
      </c>
      <c r="G2396" t="s">
        <v>26</v>
      </c>
      <c r="H2396" t="s">
        <v>28</v>
      </c>
      <c r="I2396">
        <v>1555660</v>
      </c>
      <c r="J2396">
        <v>40</v>
      </c>
      <c r="K2396" s="1">
        <v>664.4</v>
      </c>
      <c r="L2396" s="1">
        <v>206.3</v>
      </c>
      <c r="M2396" s="1">
        <f>All_Data[[#This Row],[EUR Sales Amount]]-All_Data[[#This Row],[EUR Cost Amount]]</f>
        <v>458.09999999999997</v>
      </c>
      <c r="N2396">
        <f>IF(All_Data[[#This Row],[Order Line Quantity]]&lt;0,1,0)</f>
        <v>0</v>
      </c>
      <c r="O2396" s="1" t="str">
        <f>All_Data[[#This Row],[Tier2 Description]]&amp;All_Data[[#This Row],[Order No]]</f>
        <v>HOUSEWARES1555660</v>
      </c>
    </row>
    <row r="2397" spans="1:15" x14ac:dyDescent="0.35">
      <c r="A2397">
        <v>202002</v>
      </c>
      <c r="B2397" t="str">
        <f>LEFT(All_Data[[#This Row],[Invoice (Year+Month)]],4)</f>
        <v>2020</v>
      </c>
      <c r="C2397" t="str">
        <f>RIGHT(All_Data[[#This Row],[Invoice (Year+Month)]],2)</f>
        <v>02</v>
      </c>
      <c r="D2397" t="s">
        <v>56</v>
      </c>
      <c r="E2397">
        <v>3013777</v>
      </c>
      <c r="F2397" t="s">
        <v>17</v>
      </c>
      <c r="G2397" t="s">
        <v>11</v>
      </c>
      <c r="H2397" t="s">
        <v>40</v>
      </c>
      <c r="I2397">
        <v>1556422</v>
      </c>
      <c r="J2397">
        <v>2</v>
      </c>
      <c r="K2397" s="1">
        <v>1</v>
      </c>
      <c r="L2397" s="1">
        <v>0.68</v>
      </c>
      <c r="M2397" s="1">
        <f>All_Data[[#This Row],[EUR Sales Amount]]-All_Data[[#This Row],[EUR Cost Amount]]</f>
        <v>0.31999999999999995</v>
      </c>
      <c r="N2397">
        <f>IF(All_Data[[#This Row],[Order Line Quantity]]&lt;0,1,0)</f>
        <v>0</v>
      </c>
      <c r="O2397" s="1" t="str">
        <f>All_Data[[#This Row],[Tier2 Description]]&amp;All_Data[[#This Row],[Order No]]</f>
        <v>TOTES1556422</v>
      </c>
    </row>
    <row r="2398" spans="1:15" x14ac:dyDescent="0.35">
      <c r="A2398">
        <v>202002</v>
      </c>
      <c r="B2398" t="str">
        <f>LEFT(All_Data[[#This Row],[Invoice (Year+Month)]],4)</f>
        <v>2020</v>
      </c>
      <c r="C2398" t="str">
        <f>RIGHT(All_Data[[#This Row],[Invoice (Year+Month)]],2)</f>
        <v>02</v>
      </c>
      <c r="D2398" t="s">
        <v>56</v>
      </c>
      <c r="E2398">
        <v>3013777</v>
      </c>
      <c r="F2398" t="s">
        <v>17</v>
      </c>
      <c r="G2398" t="s">
        <v>32</v>
      </c>
      <c r="H2398" t="s">
        <v>33</v>
      </c>
      <c r="I2398">
        <v>1556422</v>
      </c>
      <c r="J2398">
        <v>6</v>
      </c>
      <c r="K2398" s="1">
        <v>27.26</v>
      </c>
      <c r="L2398" s="1">
        <v>21.66</v>
      </c>
      <c r="M2398" s="1">
        <f>All_Data[[#This Row],[EUR Sales Amount]]-All_Data[[#This Row],[EUR Cost Amount]]</f>
        <v>5.6000000000000014</v>
      </c>
      <c r="N2398">
        <f>IF(All_Data[[#This Row],[Order Line Quantity]]&lt;0,1,0)</f>
        <v>0</v>
      </c>
      <c r="O2398" s="1" t="str">
        <f>All_Data[[#This Row],[Tier2 Description]]&amp;All_Data[[#This Row],[Order No]]</f>
        <v>SPORT BOTTLES1556422</v>
      </c>
    </row>
    <row r="2399" spans="1:15" x14ac:dyDescent="0.35">
      <c r="A2399">
        <v>202002</v>
      </c>
      <c r="B2399" t="str">
        <f>LEFT(All_Data[[#This Row],[Invoice (Year+Month)]],4)</f>
        <v>2020</v>
      </c>
      <c r="C2399" t="str">
        <f>RIGHT(All_Data[[#This Row],[Invoice (Year+Month)]],2)</f>
        <v>02</v>
      </c>
      <c r="D2399" t="s">
        <v>56</v>
      </c>
      <c r="E2399">
        <v>3013777</v>
      </c>
      <c r="F2399" t="s">
        <v>17</v>
      </c>
      <c r="G2399" t="s">
        <v>13</v>
      </c>
      <c r="H2399" t="s">
        <v>16</v>
      </c>
      <c r="I2399">
        <v>1556422</v>
      </c>
      <c r="J2399">
        <v>2</v>
      </c>
      <c r="K2399" s="1">
        <v>5.72</v>
      </c>
      <c r="L2399" s="1">
        <v>5.36</v>
      </c>
      <c r="M2399" s="1">
        <f>All_Data[[#This Row],[EUR Sales Amount]]-All_Data[[#This Row],[EUR Cost Amount]]</f>
        <v>0.35999999999999943</v>
      </c>
      <c r="N2399">
        <f>IF(All_Data[[#This Row],[Order Line Quantity]]&lt;0,1,0)</f>
        <v>0</v>
      </c>
      <c r="O2399" s="1" t="str">
        <f>All_Data[[#This Row],[Tier2 Description]]&amp;All_Data[[#This Row],[Order No]]</f>
        <v>WRITING1556422</v>
      </c>
    </row>
    <row r="2400" spans="1:15" x14ac:dyDescent="0.35">
      <c r="A2400">
        <v>202002</v>
      </c>
      <c r="B2400" t="str">
        <f>LEFT(All_Data[[#This Row],[Invoice (Year+Month)]],4)</f>
        <v>2020</v>
      </c>
      <c r="C2400" t="str">
        <f>RIGHT(All_Data[[#This Row],[Invoice (Year+Month)]],2)</f>
        <v>02</v>
      </c>
      <c r="D2400" t="s">
        <v>56</v>
      </c>
      <c r="E2400">
        <v>3013777</v>
      </c>
      <c r="F2400" t="s">
        <v>17</v>
      </c>
      <c r="G2400" t="s">
        <v>13</v>
      </c>
      <c r="H2400" t="s">
        <v>16</v>
      </c>
      <c r="I2400">
        <v>1556557</v>
      </c>
      <c r="J2400">
        <v>10000</v>
      </c>
      <c r="K2400" s="1">
        <v>1200</v>
      </c>
      <c r="L2400" s="1">
        <v>754.14</v>
      </c>
      <c r="M2400" s="1">
        <f>All_Data[[#This Row],[EUR Sales Amount]]-All_Data[[#This Row],[EUR Cost Amount]]</f>
        <v>445.86</v>
      </c>
      <c r="N2400">
        <f>IF(All_Data[[#This Row],[Order Line Quantity]]&lt;0,1,0)</f>
        <v>0</v>
      </c>
      <c r="O2400" s="1" t="str">
        <f>All_Data[[#This Row],[Tier2 Description]]&amp;All_Data[[#This Row],[Order No]]</f>
        <v>WRITING1556557</v>
      </c>
    </row>
    <row r="2401" spans="1:15" x14ac:dyDescent="0.35">
      <c r="A2401">
        <v>202002</v>
      </c>
      <c r="B2401" t="str">
        <f>LEFT(All_Data[[#This Row],[Invoice (Year+Month)]],4)</f>
        <v>2020</v>
      </c>
      <c r="C2401" t="str">
        <f>RIGHT(All_Data[[#This Row],[Invoice (Year+Month)]],2)</f>
        <v>02</v>
      </c>
      <c r="D2401" t="s">
        <v>56</v>
      </c>
      <c r="E2401">
        <v>3013777</v>
      </c>
      <c r="F2401" t="s">
        <v>17</v>
      </c>
      <c r="G2401" t="s">
        <v>26</v>
      </c>
      <c r="H2401" t="s">
        <v>28</v>
      </c>
      <c r="I2401">
        <v>1556422</v>
      </c>
      <c r="J2401">
        <v>4</v>
      </c>
      <c r="K2401" s="1">
        <v>25.04</v>
      </c>
      <c r="L2401" s="1">
        <v>14.5</v>
      </c>
      <c r="M2401" s="1">
        <f>All_Data[[#This Row],[EUR Sales Amount]]-All_Data[[#This Row],[EUR Cost Amount]]</f>
        <v>10.54</v>
      </c>
      <c r="N2401">
        <f>IF(All_Data[[#This Row],[Order Line Quantity]]&lt;0,1,0)</f>
        <v>0</v>
      </c>
      <c r="O2401" s="1" t="str">
        <f>All_Data[[#This Row],[Tier2 Description]]&amp;All_Data[[#This Row],[Order No]]</f>
        <v>HOUSEWARES1556422</v>
      </c>
    </row>
    <row r="2402" spans="1:15" x14ac:dyDescent="0.35">
      <c r="A2402">
        <v>202002</v>
      </c>
      <c r="B2402" t="str">
        <f>LEFT(All_Data[[#This Row],[Invoice (Year+Month)]],4)</f>
        <v>2020</v>
      </c>
      <c r="C2402" t="str">
        <f>RIGHT(All_Data[[#This Row],[Invoice (Year+Month)]],2)</f>
        <v>02</v>
      </c>
      <c r="D2402" t="s">
        <v>56</v>
      </c>
      <c r="E2402">
        <v>3013777</v>
      </c>
      <c r="F2402" t="s">
        <v>17</v>
      </c>
      <c r="G2402" t="s">
        <v>26</v>
      </c>
      <c r="H2402" t="s">
        <v>50</v>
      </c>
      <c r="I2402">
        <v>1556102</v>
      </c>
      <c r="J2402">
        <v>1000</v>
      </c>
      <c r="K2402" s="1">
        <v>390</v>
      </c>
      <c r="L2402" s="1">
        <v>206.74</v>
      </c>
      <c r="M2402" s="1">
        <f>All_Data[[#This Row],[EUR Sales Amount]]-All_Data[[#This Row],[EUR Cost Amount]]</f>
        <v>183.26</v>
      </c>
      <c r="N2402">
        <f>IF(All_Data[[#This Row],[Order Line Quantity]]&lt;0,1,0)</f>
        <v>0</v>
      </c>
      <c r="O2402" s="1" t="str">
        <f>All_Data[[#This Row],[Tier2 Description]]&amp;All_Data[[#This Row],[Order No]]</f>
        <v>OUTDOOR &amp; LEISURE1556102</v>
      </c>
    </row>
    <row r="2403" spans="1:15" x14ac:dyDescent="0.35">
      <c r="A2403">
        <v>202002</v>
      </c>
      <c r="B2403" t="str">
        <f>LEFT(All_Data[[#This Row],[Invoice (Year+Month)]],4)</f>
        <v>2020</v>
      </c>
      <c r="C2403" t="str">
        <f>RIGHT(All_Data[[#This Row],[Invoice (Year+Month)]],2)</f>
        <v>02</v>
      </c>
      <c r="D2403" t="s">
        <v>56</v>
      </c>
      <c r="E2403">
        <v>3013777</v>
      </c>
      <c r="F2403" t="s">
        <v>17</v>
      </c>
      <c r="G2403" t="s">
        <v>22</v>
      </c>
      <c r="H2403" t="s">
        <v>23</v>
      </c>
      <c r="I2403">
        <v>1557229</v>
      </c>
      <c r="J2403">
        <v>12</v>
      </c>
      <c r="K2403" s="1">
        <v>19.899999999999999</v>
      </c>
      <c r="L2403" s="1">
        <v>60</v>
      </c>
      <c r="M2403" s="1">
        <f>All_Data[[#This Row],[EUR Sales Amount]]-All_Data[[#This Row],[EUR Cost Amount]]</f>
        <v>-40.1</v>
      </c>
      <c r="N2403">
        <f>IF(All_Data[[#This Row],[Order Line Quantity]]&lt;0,1,0)</f>
        <v>0</v>
      </c>
      <c r="O2403" s="1" t="str">
        <f>All_Data[[#This Row],[Tier2 Description]]&amp;All_Data[[#This Row],[Order No]]</f>
        <v>CATALOGUES1557229</v>
      </c>
    </row>
    <row r="2404" spans="1:15" x14ac:dyDescent="0.35">
      <c r="A2404">
        <v>202002</v>
      </c>
      <c r="B2404" t="str">
        <f>LEFT(All_Data[[#This Row],[Invoice (Year+Month)]],4)</f>
        <v>2020</v>
      </c>
      <c r="C2404" t="str">
        <f>RIGHT(All_Data[[#This Row],[Invoice (Year+Month)]],2)</f>
        <v>02</v>
      </c>
      <c r="D2404" t="s">
        <v>56</v>
      </c>
      <c r="E2404">
        <v>3013777</v>
      </c>
      <c r="F2404" t="s">
        <v>17</v>
      </c>
      <c r="G2404" t="s">
        <v>22</v>
      </c>
      <c r="H2404" t="s">
        <v>35</v>
      </c>
      <c r="I2404">
        <v>1556102</v>
      </c>
      <c r="J2404">
        <v>1002</v>
      </c>
      <c r="K2404" s="1">
        <v>210</v>
      </c>
      <c r="L2404" s="1">
        <v>27.88</v>
      </c>
      <c r="M2404" s="1">
        <f>All_Data[[#This Row],[EUR Sales Amount]]-All_Data[[#This Row],[EUR Cost Amount]]</f>
        <v>182.12</v>
      </c>
      <c r="N2404">
        <f>IF(All_Data[[#This Row],[Order Line Quantity]]&lt;0,1,0)</f>
        <v>0</v>
      </c>
      <c r="O2404" s="1" t="str">
        <f>All_Data[[#This Row],[Tier2 Description]]&amp;All_Data[[#This Row],[Order No]]</f>
        <v>DECORATION CHARGES1556102</v>
      </c>
    </row>
    <row r="2405" spans="1:15" x14ac:dyDescent="0.35">
      <c r="A2405">
        <v>202002</v>
      </c>
      <c r="B2405" t="str">
        <f>LEFT(All_Data[[#This Row],[Invoice (Year+Month)]],4)</f>
        <v>2020</v>
      </c>
      <c r="C2405" t="str">
        <f>RIGHT(All_Data[[#This Row],[Invoice (Year+Month)]],2)</f>
        <v>02</v>
      </c>
      <c r="D2405" t="s">
        <v>56</v>
      </c>
      <c r="E2405">
        <v>3013777</v>
      </c>
      <c r="F2405" t="s">
        <v>17</v>
      </c>
      <c r="G2405" t="s">
        <v>22</v>
      </c>
      <c r="H2405" t="s">
        <v>35</v>
      </c>
      <c r="I2405">
        <v>1556557</v>
      </c>
      <c r="J2405">
        <v>10002</v>
      </c>
      <c r="K2405" s="1">
        <v>640</v>
      </c>
      <c r="L2405" s="1">
        <v>117.88</v>
      </c>
      <c r="M2405" s="1">
        <f>All_Data[[#This Row],[EUR Sales Amount]]-All_Data[[#This Row],[EUR Cost Amount]]</f>
        <v>522.12</v>
      </c>
      <c r="N2405">
        <f>IF(All_Data[[#This Row],[Order Line Quantity]]&lt;0,1,0)</f>
        <v>0</v>
      </c>
      <c r="O2405" s="1" t="str">
        <f>All_Data[[#This Row],[Tier2 Description]]&amp;All_Data[[#This Row],[Order No]]</f>
        <v>DECORATION CHARGES1556557</v>
      </c>
    </row>
    <row r="2406" spans="1:15" x14ac:dyDescent="0.35">
      <c r="A2406">
        <v>202002</v>
      </c>
      <c r="B2406" t="str">
        <f>LEFT(All_Data[[#This Row],[Invoice (Year+Month)]],4)</f>
        <v>2020</v>
      </c>
      <c r="C2406" t="str">
        <f>RIGHT(All_Data[[#This Row],[Invoice (Year+Month)]],2)</f>
        <v>02</v>
      </c>
      <c r="D2406" t="s">
        <v>56</v>
      </c>
      <c r="E2406">
        <v>3013777</v>
      </c>
      <c r="F2406" t="s">
        <v>17</v>
      </c>
      <c r="G2406" t="s">
        <v>29</v>
      </c>
      <c r="H2406" t="s">
        <v>30</v>
      </c>
      <c r="I2406">
        <v>1556422</v>
      </c>
      <c r="J2406">
        <v>2</v>
      </c>
      <c r="K2406" s="1">
        <v>11.08</v>
      </c>
      <c r="L2406" s="1">
        <v>9.02</v>
      </c>
      <c r="M2406" s="1">
        <f>All_Data[[#This Row],[EUR Sales Amount]]-All_Data[[#This Row],[EUR Cost Amount]]</f>
        <v>2.0600000000000005</v>
      </c>
      <c r="N2406">
        <f>IF(All_Data[[#This Row],[Order Line Quantity]]&lt;0,1,0)</f>
        <v>0</v>
      </c>
      <c r="O2406" s="1" t="str">
        <f>All_Data[[#This Row],[Tier2 Description]]&amp;All_Data[[#This Row],[Order No]]</f>
        <v>AUDIO1556422</v>
      </c>
    </row>
    <row r="2407" spans="1:15" x14ac:dyDescent="0.35">
      <c r="A2407">
        <v>202002</v>
      </c>
      <c r="B2407" t="str">
        <f>LEFT(All_Data[[#This Row],[Invoice (Year+Month)]],4)</f>
        <v>2020</v>
      </c>
      <c r="C2407" t="str">
        <f>RIGHT(All_Data[[#This Row],[Invoice (Year+Month)]],2)</f>
        <v>02</v>
      </c>
      <c r="D2407" t="s">
        <v>56</v>
      </c>
      <c r="E2407">
        <v>3013777</v>
      </c>
      <c r="F2407" t="s">
        <v>17</v>
      </c>
      <c r="G2407" t="s">
        <v>29</v>
      </c>
      <c r="H2407" t="s">
        <v>52</v>
      </c>
      <c r="I2407">
        <v>1556422</v>
      </c>
      <c r="J2407">
        <v>2</v>
      </c>
      <c r="K2407" s="1">
        <v>0.4</v>
      </c>
      <c r="L2407" s="1">
        <v>0.3</v>
      </c>
      <c r="M2407" s="1">
        <f>All_Data[[#This Row],[EUR Sales Amount]]-All_Data[[#This Row],[EUR Cost Amount]]</f>
        <v>0.10000000000000003</v>
      </c>
      <c r="N2407">
        <f>IF(All_Data[[#This Row],[Order Line Quantity]]&lt;0,1,0)</f>
        <v>0</v>
      </c>
      <c r="O2407" s="1" t="str">
        <f>All_Data[[#This Row],[Tier2 Description]]&amp;All_Data[[#This Row],[Order No]]</f>
        <v>GENERAL TECH1556422</v>
      </c>
    </row>
    <row r="2408" spans="1:15" x14ac:dyDescent="0.35">
      <c r="A2408">
        <v>202002</v>
      </c>
      <c r="B2408" t="str">
        <f>LEFT(All_Data[[#This Row],[Invoice (Year+Month)]],4)</f>
        <v>2020</v>
      </c>
      <c r="C2408" t="str">
        <f>RIGHT(All_Data[[#This Row],[Invoice (Year+Month)]],2)</f>
        <v>02</v>
      </c>
      <c r="D2408" t="s">
        <v>56</v>
      </c>
      <c r="E2408">
        <v>3013780</v>
      </c>
      <c r="F2408" t="s">
        <v>17</v>
      </c>
      <c r="G2408" t="s">
        <v>11</v>
      </c>
      <c r="H2408" t="s">
        <v>38</v>
      </c>
      <c r="I2408">
        <v>1555563</v>
      </c>
      <c r="J2408">
        <v>560</v>
      </c>
      <c r="K2408" s="1">
        <v>341.6</v>
      </c>
      <c r="L2408" s="1">
        <v>199.16</v>
      </c>
      <c r="M2408" s="1">
        <f>All_Data[[#This Row],[EUR Sales Amount]]-All_Data[[#This Row],[EUR Cost Amount]]</f>
        <v>142.44000000000003</v>
      </c>
      <c r="N2408">
        <f>IF(All_Data[[#This Row],[Order Line Quantity]]&lt;0,1,0)</f>
        <v>0</v>
      </c>
      <c r="O2408" s="1" t="str">
        <f>All_Data[[#This Row],[Tier2 Description]]&amp;All_Data[[#This Row],[Order No]]</f>
        <v>BACKPACKS1555563</v>
      </c>
    </row>
    <row r="2409" spans="1:15" x14ac:dyDescent="0.35">
      <c r="A2409">
        <v>202002</v>
      </c>
      <c r="B2409" t="str">
        <f>LEFT(All_Data[[#This Row],[Invoice (Year+Month)]],4)</f>
        <v>2020</v>
      </c>
      <c r="C2409" t="str">
        <f>RIGHT(All_Data[[#This Row],[Invoice (Year+Month)]],2)</f>
        <v>02</v>
      </c>
      <c r="D2409" t="s">
        <v>56</v>
      </c>
      <c r="E2409">
        <v>3013780</v>
      </c>
      <c r="F2409" t="s">
        <v>17</v>
      </c>
      <c r="G2409" t="s">
        <v>13</v>
      </c>
      <c r="H2409" t="s">
        <v>16</v>
      </c>
      <c r="I2409">
        <v>1555657</v>
      </c>
      <c r="J2409">
        <v>200</v>
      </c>
      <c r="K2409" s="1">
        <v>928</v>
      </c>
      <c r="L2409" s="1">
        <v>441.84</v>
      </c>
      <c r="M2409" s="1">
        <f>All_Data[[#This Row],[EUR Sales Amount]]-All_Data[[#This Row],[EUR Cost Amount]]</f>
        <v>486.16</v>
      </c>
      <c r="N2409">
        <f>IF(All_Data[[#This Row],[Order Line Quantity]]&lt;0,1,0)</f>
        <v>0</v>
      </c>
      <c r="O2409" s="1" t="str">
        <f>All_Data[[#This Row],[Tier2 Description]]&amp;All_Data[[#This Row],[Order No]]</f>
        <v>WRITING1555657</v>
      </c>
    </row>
    <row r="2410" spans="1:15" x14ac:dyDescent="0.35">
      <c r="A2410">
        <v>202002</v>
      </c>
      <c r="B2410" t="str">
        <f>LEFT(All_Data[[#This Row],[Invoice (Year+Month)]],4)</f>
        <v>2020</v>
      </c>
      <c r="C2410" t="str">
        <f>RIGHT(All_Data[[#This Row],[Invoice (Year+Month)]],2)</f>
        <v>02</v>
      </c>
      <c r="D2410" t="s">
        <v>56</v>
      </c>
      <c r="E2410">
        <v>3013780</v>
      </c>
      <c r="F2410" t="s">
        <v>17</v>
      </c>
      <c r="G2410" t="s">
        <v>22</v>
      </c>
      <c r="H2410" t="s">
        <v>35</v>
      </c>
      <c r="I2410">
        <v>1555563</v>
      </c>
      <c r="J2410">
        <v>564</v>
      </c>
      <c r="K2410" s="1">
        <v>478.4</v>
      </c>
      <c r="L2410" s="1">
        <v>103.28</v>
      </c>
      <c r="M2410" s="1">
        <f>All_Data[[#This Row],[EUR Sales Amount]]-All_Data[[#This Row],[EUR Cost Amount]]</f>
        <v>375.12</v>
      </c>
      <c r="N2410">
        <f>IF(All_Data[[#This Row],[Order Line Quantity]]&lt;0,1,0)</f>
        <v>0</v>
      </c>
      <c r="O2410" s="1" t="str">
        <f>All_Data[[#This Row],[Tier2 Description]]&amp;All_Data[[#This Row],[Order No]]</f>
        <v>DECORATION CHARGES1555563</v>
      </c>
    </row>
    <row r="2411" spans="1:15" x14ac:dyDescent="0.35">
      <c r="A2411">
        <v>202002</v>
      </c>
      <c r="B2411" t="str">
        <f>LEFT(All_Data[[#This Row],[Invoice (Year+Month)]],4)</f>
        <v>2020</v>
      </c>
      <c r="C2411" t="str">
        <f>RIGHT(All_Data[[#This Row],[Invoice (Year+Month)]],2)</f>
        <v>02</v>
      </c>
      <c r="D2411" t="s">
        <v>56</v>
      </c>
      <c r="E2411">
        <v>3013784</v>
      </c>
      <c r="F2411" t="s">
        <v>10</v>
      </c>
      <c r="G2411" t="s">
        <v>18</v>
      </c>
      <c r="H2411" t="s">
        <v>21</v>
      </c>
      <c r="I2411">
        <v>1556179</v>
      </c>
      <c r="J2411">
        <v>2</v>
      </c>
      <c r="K2411" s="1">
        <v>80</v>
      </c>
      <c r="L2411" s="1">
        <v>82.92</v>
      </c>
      <c r="M2411" s="1">
        <f>All_Data[[#This Row],[EUR Sales Amount]]-All_Data[[#This Row],[EUR Cost Amount]]</f>
        <v>-2.9200000000000017</v>
      </c>
      <c r="N2411">
        <f>IF(All_Data[[#This Row],[Order Line Quantity]]&lt;0,1,0)</f>
        <v>0</v>
      </c>
      <c r="O2411" s="1" t="str">
        <f>All_Data[[#This Row],[Tier2 Description]]&amp;All_Data[[#This Row],[Order No]]</f>
        <v>T-SHIRTS &amp; ACTIVE TOPS1556179</v>
      </c>
    </row>
    <row r="2412" spans="1:15" x14ac:dyDescent="0.35">
      <c r="A2412">
        <v>202002</v>
      </c>
      <c r="B2412" t="str">
        <f>LEFT(All_Data[[#This Row],[Invoice (Year+Month)]],4)</f>
        <v>2020</v>
      </c>
      <c r="C2412" t="str">
        <f>RIGHT(All_Data[[#This Row],[Invoice (Year+Month)]],2)</f>
        <v>02</v>
      </c>
      <c r="D2412" t="s">
        <v>56</v>
      </c>
      <c r="E2412">
        <v>3013784</v>
      </c>
      <c r="F2412" t="s">
        <v>10</v>
      </c>
      <c r="G2412" t="s">
        <v>57</v>
      </c>
      <c r="H2412" t="s">
        <v>59</v>
      </c>
      <c r="I2412">
        <v>1557740</v>
      </c>
      <c r="J2412">
        <v>240</v>
      </c>
      <c r="K2412" s="1">
        <v>943.2</v>
      </c>
      <c r="L2412" s="1">
        <v>770.4</v>
      </c>
      <c r="M2412" s="1">
        <f>All_Data[[#This Row],[EUR Sales Amount]]-All_Data[[#This Row],[EUR Cost Amount]]</f>
        <v>172.80000000000007</v>
      </c>
      <c r="N2412">
        <f>IF(All_Data[[#This Row],[Order Line Quantity]]&lt;0,1,0)</f>
        <v>0</v>
      </c>
      <c r="O2412" s="1" t="str">
        <f>All_Data[[#This Row],[Tier2 Description]]&amp;All_Data[[#This Row],[Order No]]</f>
        <v>ACCESSORIES1557740</v>
      </c>
    </row>
    <row r="2413" spans="1:15" x14ac:dyDescent="0.35">
      <c r="A2413">
        <v>202002</v>
      </c>
      <c r="B2413" t="str">
        <f>LEFT(All_Data[[#This Row],[Invoice (Year+Month)]],4)</f>
        <v>2020</v>
      </c>
      <c r="C2413" t="str">
        <f>RIGHT(All_Data[[#This Row],[Invoice (Year+Month)]],2)</f>
        <v>02</v>
      </c>
      <c r="D2413" t="s">
        <v>56</v>
      </c>
      <c r="E2413">
        <v>3013787</v>
      </c>
      <c r="F2413" t="s">
        <v>10</v>
      </c>
      <c r="G2413" t="s">
        <v>22</v>
      </c>
      <c r="H2413" t="s">
        <v>23</v>
      </c>
      <c r="I2413">
        <v>1555208</v>
      </c>
      <c r="J2413">
        <v>42</v>
      </c>
      <c r="K2413" s="1">
        <v>79.599999999999994</v>
      </c>
      <c r="L2413" s="1">
        <v>195.9</v>
      </c>
      <c r="M2413" s="1">
        <f>All_Data[[#This Row],[EUR Sales Amount]]-All_Data[[#This Row],[EUR Cost Amount]]</f>
        <v>-116.30000000000001</v>
      </c>
      <c r="N2413">
        <f>IF(All_Data[[#This Row],[Order Line Quantity]]&lt;0,1,0)</f>
        <v>0</v>
      </c>
      <c r="O2413" s="1" t="str">
        <f>All_Data[[#This Row],[Tier2 Description]]&amp;All_Data[[#This Row],[Order No]]</f>
        <v>CATALOGUES1555208</v>
      </c>
    </row>
    <row r="2414" spans="1:15" x14ac:dyDescent="0.35">
      <c r="A2414">
        <v>202002</v>
      </c>
      <c r="B2414" t="str">
        <f>LEFT(All_Data[[#This Row],[Invoice (Year+Month)]],4)</f>
        <v>2020</v>
      </c>
      <c r="C2414" t="str">
        <f>RIGHT(All_Data[[#This Row],[Invoice (Year+Month)]],2)</f>
        <v>02</v>
      </c>
      <c r="D2414" t="s">
        <v>56</v>
      </c>
      <c r="E2414">
        <v>3013788</v>
      </c>
      <c r="F2414" t="s">
        <v>17</v>
      </c>
      <c r="G2414" t="s">
        <v>11</v>
      </c>
      <c r="H2414" t="s">
        <v>46</v>
      </c>
      <c r="I2414">
        <v>1557363</v>
      </c>
      <c r="J2414">
        <v>2</v>
      </c>
      <c r="K2414" s="1">
        <v>14.26</v>
      </c>
      <c r="L2414" s="1">
        <v>5.92</v>
      </c>
      <c r="M2414" s="1">
        <f>All_Data[[#This Row],[EUR Sales Amount]]-All_Data[[#This Row],[EUR Cost Amount]]</f>
        <v>8.34</v>
      </c>
      <c r="N2414">
        <f>IF(All_Data[[#This Row],[Order Line Quantity]]&lt;0,1,0)</f>
        <v>0</v>
      </c>
      <c r="O2414" s="1" t="str">
        <f>All_Data[[#This Row],[Tier2 Description]]&amp;All_Data[[#This Row],[Order No]]</f>
        <v>DUFFELS1557363</v>
      </c>
    </row>
    <row r="2415" spans="1:15" x14ac:dyDescent="0.35">
      <c r="A2415">
        <v>202002</v>
      </c>
      <c r="B2415" t="str">
        <f>LEFT(All_Data[[#This Row],[Invoice (Year+Month)]],4)</f>
        <v>2020</v>
      </c>
      <c r="C2415" t="str">
        <f>RIGHT(All_Data[[#This Row],[Invoice (Year+Month)]],2)</f>
        <v>02</v>
      </c>
      <c r="D2415" t="s">
        <v>56</v>
      </c>
      <c r="E2415">
        <v>3013788</v>
      </c>
      <c r="F2415" t="s">
        <v>17</v>
      </c>
      <c r="G2415" t="s">
        <v>22</v>
      </c>
      <c r="H2415" t="s">
        <v>23</v>
      </c>
      <c r="I2415">
        <v>1557350</v>
      </c>
      <c r="J2415">
        <v>4</v>
      </c>
      <c r="K2415" s="1">
        <v>5.98</v>
      </c>
      <c r="L2415" s="1">
        <v>23.76</v>
      </c>
      <c r="M2415" s="1">
        <f>All_Data[[#This Row],[EUR Sales Amount]]-All_Data[[#This Row],[EUR Cost Amount]]</f>
        <v>-17.78</v>
      </c>
      <c r="N2415">
        <f>IF(All_Data[[#This Row],[Order Line Quantity]]&lt;0,1,0)</f>
        <v>0</v>
      </c>
      <c r="O2415" s="1" t="str">
        <f>All_Data[[#This Row],[Tier2 Description]]&amp;All_Data[[#This Row],[Order No]]</f>
        <v>CATALOGUES1557350</v>
      </c>
    </row>
    <row r="2416" spans="1:15" x14ac:dyDescent="0.35">
      <c r="A2416">
        <v>202002</v>
      </c>
      <c r="B2416" t="str">
        <f>LEFT(All_Data[[#This Row],[Invoice (Year+Month)]],4)</f>
        <v>2020</v>
      </c>
      <c r="C2416" t="str">
        <f>RIGHT(All_Data[[#This Row],[Invoice (Year+Month)]],2)</f>
        <v>02</v>
      </c>
      <c r="D2416" t="s">
        <v>56</v>
      </c>
      <c r="E2416">
        <v>3013793</v>
      </c>
      <c r="F2416" t="s">
        <v>17</v>
      </c>
      <c r="G2416" t="s">
        <v>13</v>
      </c>
      <c r="H2416" t="s">
        <v>15</v>
      </c>
      <c r="I2416">
        <v>1555154</v>
      </c>
      <c r="J2416">
        <v>4</v>
      </c>
      <c r="K2416" s="1">
        <v>27.96</v>
      </c>
      <c r="L2416" s="1">
        <v>8.4</v>
      </c>
      <c r="M2416" s="1">
        <f>All_Data[[#This Row],[EUR Sales Amount]]-All_Data[[#This Row],[EUR Cost Amount]]</f>
        <v>19.560000000000002</v>
      </c>
      <c r="N2416">
        <f>IF(All_Data[[#This Row],[Order Line Quantity]]&lt;0,1,0)</f>
        <v>0</v>
      </c>
      <c r="O2416" s="1" t="str">
        <f>All_Data[[#This Row],[Tier2 Description]]&amp;All_Data[[#This Row],[Order No]]</f>
        <v>UMBRELLAS1555154</v>
      </c>
    </row>
    <row r="2417" spans="1:15" x14ac:dyDescent="0.35">
      <c r="A2417">
        <v>202002</v>
      </c>
      <c r="B2417" t="str">
        <f>LEFT(All_Data[[#This Row],[Invoice (Year+Month)]],4)</f>
        <v>2020</v>
      </c>
      <c r="C2417" t="str">
        <f>RIGHT(All_Data[[#This Row],[Invoice (Year+Month)]],2)</f>
        <v>02</v>
      </c>
      <c r="D2417" t="s">
        <v>56</v>
      </c>
      <c r="E2417">
        <v>3013793</v>
      </c>
      <c r="F2417" t="s">
        <v>17</v>
      </c>
      <c r="G2417" t="s">
        <v>26</v>
      </c>
      <c r="H2417" t="s">
        <v>50</v>
      </c>
      <c r="I2417">
        <v>1554956</v>
      </c>
      <c r="J2417">
        <v>2</v>
      </c>
      <c r="K2417" s="1">
        <v>1.4</v>
      </c>
      <c r="L2417" s="1">
        <v>0.86</v>
      </c>
      <c r="M2417" s="1">
        <f>All_Data[[#This Row],[EUR Sales Amount]]-All_Data[[#This Row],[EUR Cost Amount]]</f>
        <v>0.53999999999999992</v>
      </c>
      <c r="N2417">
        <f>IF(All_Data[[#This Row],[Order Line Quantity]]&lt;0,1,0)</f>
        <v>0</v>
      </c>
      <c r="O2417" s="1" t="str">
        <f>All_Data[[#This Row],[Tier2 Description]]&amp;All_Data[[#This Row],[Order No]]</f>
        <v>OUTDOOR &amp; LEISURE1554956</v>
      </c>
    </row>
    <row r="2418" spans="1:15" x14ac:dyDescent="0.35">
      <c r="A2418">
        <v>202002</v>
      </c>
      <c r="B2418" t="str">
        <f>LEFT(All_Data[[#This Row],[Invoice (Year+Month)]],4)</f>
        <v>2020</v>
      </c>
      <c r="C2418" t="str">
        <f>RIGHT(All_Data[[#This Row],[Invoice (Year+Month)]],2)</f>
        <v>02</v>
      </c>
      <c r="D2418" t="s">
        <v>56</v>
      </c>
      <c r="E2418">
        <v>3013793</v>
      </c>
      <c r="F2418" t="s">
        <v>17</v>
      </c>
      <c r="G2418" t="s">
        <v>24</v>
      </c>
      <c r="H2418" t="s">
        <v>25</v>
      </c>
      <c r="I2418">
        <v>1556200</v>
      </c>
      <c r="J2418">
        <v>8</v>
      </c>
      <c r="K2418" s="1">
        <v>226.16</v>
      </c>
      <c r="L2418" s="1">
        <v>108.62</v>
      </c>
      <c r="M2418" s="1">
        <f>All_Data[[#This Row],[EUR Sales Amount]]-All_Data[[#This Row],[EUR Cost Amount]]</f>
        <v>117.53999999999999</v>
      </c>
      <c r="N2418">
        <f>IF(All_Data[[#This Row],[Order Line Quantity]]&lt;0,1,0)</f>
        <v>0</v>
      </c>
      <c r="O2418" s="1" t="str">
        <f>All_Data[[#This Row],[Tier2 Description]]&amp;All_Data[[#This Row],[Order No]]</f>
        <v>JACKETS1556200</v>
      </c>
    </row>
    <row r="2419" spans="1:15" x14ac:dyDescent="0.35">
      <c r="A2419">
        <v>202002</v>
      </c>
      <c r="B2419" t="str">
        <f>LEFT(All_Data[[#This Row],[Invoice (Year+Month)]],4)</f>
        <v>2020</v>
      </c>
      <c r="C2419" t="str">
        <f>RIGHT(All_Data[[#This Row],[Invoice (Year+Month)]],2)</f>
        <v>02</v>
      </c>
      <c r="D2419" t="s">
        <v>56</v>
      </c>
      <c r="E2419">
        <v>3013793</v>
      </c>
      <c r="F2419" t="s">
        <v>17</v>
      </c>
      <c r="G2419" t="s">
        <v>24</v>
      </c>
      <c r="H2419" t="s">
        <v>25</v>
      </c>
      <c r="I2419">
        <v>1556269</v>
      </c>
      <c r="J2419">
        <v>6</v>
      </c>
      <c r="K2419" s="1">
        <v>169.62</v>
      </c>
      <c r="L2419" s="1">
        <v>81.38</v>
      </c>
      <c r="M2419" s="1">
        <f>All_Data[[#This Row],[EUR Sales Amount]]-All_Data[[#This Row],[EUR Cost Amount]]</f>
        <v>88.240000000000009</v>
      </c>
      <c r="N2419">
        <f>IF(All_Data[[#This Row],[Order Line Quantity]]&lt;0,1,0)</f>
        <v>0</v>
      </c>
      <c r="O2419" s="1" t="str">
        <f>All_Data[[#This Row],[Tier2 Description]]&amp;All_Data[[#This Row],[Order No]]</f>
        <v>JACKETS1556269</v>
      </c>
    </row>
    <row r="2420" spans="1:15" x14ac:dyDescent="0.35">
      <c r="A2420">
        <v>202002</v>
      </c>
      <c r="B2420" t="str">
        <f>LEFT(All_Data[[#This Row],[Invoice (Year+Month)]],4)</f>
        <v>2020</v>
      </c>
      <c r="C2420" t="str">
        <f>RIGHT(All_Data[[#This Row],[Invoice (Year+Month)]],2)</f>
        <v>02</v>
      </c>
      <c r="D2420" t="s">
        <v>56</v>
      </c>
      <c r="E2420">
        <v>3013799</v>
      </c>
      <c r="F2420" t="s">
        <v>17</v>
      </c>
      <c r="G2420" t="s">
        <v>11</v>
      </c>
      <c r="H2420" t="s">
        <v>46</v>
      </c>
      <c r="I2420">
        <v>1556436</v>
      </c>
      <c r="J2420">
        <v>30</v>
      </c>
      <c r="K2420" s="1">
        <v>299.7</v>
      </c>
      <c r="L2420" s="1">
        <v>112.16</v>
      </c>
      <c r="M2420" s="1">
        <f>All_Data[[#This Row],[EUR Sales Amount]]-All_Data[[#This Row],[EUR Cost Amount]]</f>
        <v>187.54</v>
      </c>
      <c r="N2420">
        <f>IF(All_Data[[#This Row],[Order Line Quantity]]&lt;0,1,0)</f>
        <v>0</v>
      </c>
      <c r="O2420" s="1" t="str">
        <f>All_Data[[#This Row],[Tier2 Description]]&amp;All_Data[[#This Row],[Order No]]</f>
        <v>DUFFELS1556436</v>
      </c>
    </row>
    <row r="2421" spans="1:15" x14ac:dyDescent="0.35">
      <c r="A2421">
        <v>202002</v>
      </c>
      <c r="B2421" t="str">
        <f>LEFT(All_Data[[#This Row],[Invoice (Year+Month)]],4)</f>
        <v>2020</v>
      </c>
      <c r="C2421" t="str">
        <f>RIGHT(All_Data[[#This Row],[Invoice (Year+Month)]],2)</f>
        <v>02</v>
      </c>
      <c r="D2421" t="s">
        <v>56</v>
      </c>
      <c r="E2421">
        <v>3013800</v>
      </c>
      <c r="F2421" t="s">
        <v>10</v>
      </c>
      <c r="G2421" t="s">
        <v>11</v>
      </c>
      <c r="H2421" t="s">
        <v>40</v>
      </c>
      <c r="I2421">
        <v>1556823</v>
      </c>
      <c r="J2421">
        <v>4</v>
      </c>
      <c r="K2421" s="1">
        <v>3.56</v>
      </c>
      <c r="L2421" s="1">
        <v>1.28</v>
      </c>
      <c r="M2421" s="1">
        <f>All_Data[[#This Row],[EUR Sales Amount]]-All_Data[[#This Row],[EUR Cost Amount]]</f>
        <v>2.2800000000000002</v>
      </c>
      <c r="N2421">
        <f>IF(All_Data[[#This Row],[Order Line Quantity]]&lt;0,1,0)</f>
        <v>0</v>
      </c>
      <c r="O2421" s="1" t="str">
        <f>All_Data[[#This Row],[Tier2 Description]]&amp;All_Data[[#This Row],[Order No]]</f>
        <v>TOTES1556823</v>
      </c>
    </row>
    <row r="2422" spans="1:15" x14ac:dyDescent="0.35">
      <c r="A2422">
        <v>202002</v>
      </c>
      <c r="B2422" t="str">
        <f>LEFT(All_Data[[#This Row],[Invoice (Year+Month)]],4)</f>
        <v>2020</v>
      </c>
      <c r="C2422" t="str">
        <f>RIGHT(All_Data[[#This Row],[Invoice (Year+Month)]],2)</f>
        <v>02</v>
      </c>
      <c r="D2422" t="s">
        <v>56</v>
      </c>
      <c r="E2422">
        <v>3013800</v>
      </c>
      <c r="F2422" t="s">
        <v>10</v>
      </c>
      <c r="G2422" t="s">
        <v>13</v>
      </c>
      <c r="H2422" t="s">
        <v>34</v>
      </c>
      <c r="I2422">
        <v>1556823</v>
      </c>
      <c r="J2422">
        <v>2</v>
      </c>
      <c r="K2422" s="1">
        <v>2.98</v>
      </c>
      <c r="L2422" s="1">
        <v>1.5</v>
      </c>
      <c r="M2422" s="1">
        <f>All_Data[[#This Row],[EUR Sales Amount]]-All_Data[[#This Row],[EUR Cost Amount]]</f>
        <v>1.48</v>
      </c>
      <c r="N2422">
        <f>IF(All_Data[[#This Row],[Order Line Quantity]]&lt;0,1,0)</f>
        <v>0</v>
      </c>
      <c r="O2422" s="1" t="str">
        <f>All_Data[[#This Row],[Tier2 Description]]&amp;All_Data[[#This Row],[Order No]]</f>
        <v>STATIONERY1556823</v>
      </c>
    </row>
    <row r="2423" spans="1:15" x14ac:dyDescent="0.35">
      <c r="A2423">
        <v>202002</v>
      </c>
      <c r="B2423" t="str">
        <f>LEFT(All_Data[[#This Row],[Invoice (Year+Month)]],4)</f>
        <v>2020</v>
      </c>
      <c r="C2423" t="str">
        <f>RIGHT(All_Data[[#This Row],[Invoice (Year+Month)]],2)</f>
        <v>02</v>
      </c>
      <c r="D2423" t="s">
        <v>56</v>
      </c>
      <c r="E2423">
        <v>3013800</v>
      </c>
      <c r="F2423" t="s">
        <v>10</v>
      </c>
      <c r="G2423" t="s">
        <v>26</v>
      </c>
      <c r="H2423" t="s">
        <v>42</v>
      </c>
      <c r="I2423">
        <v>1556823</v>
      </c>
      <c r="J2423">
        <v>50</v>
      </c>
      <c r="K2423" s="1">
        <v>49.5</v>
      </c>
      <c r="L2423" s="1">
        <v>88.04</v>
      </c>
      <c r="M2423" s="1">
        <f>All_Data[[#This Row],[EUR Sales Amount]]-All_Data[[#This Row],[EUR Cost Amount]]</f>
        <v>-38.540000000000006</v>
      </c>
      <c r="N2423">
        <f>IF(All_Data[[#This Row],[Order Line Quantity]]&lt;0,1,0)</f>
        <v>0</v>
      </c>
      <c r="O2423" s="1" t="str">
        <f>All_Data[[#This Row],[Tier2 Description]]&amp;All_Data[[#This Row],[Order No]]</f>
        <v>LIGHTING1556823</v>
      </c>
    </row>
    <row r="2424" spans="1:15" x14ac:dyDescent="0.35">
      <c r="A2424">
        <v>202002</v>
      </c>
      <c r="B2424" t="str">
        <f>LEFT(All_Data[[#This Row],[Invoice (Year+Month)]],4)</f>
        <v>2020</v>
      </c>
      <c r="C2424" t="str">
        <f>RIGHT(All_Data[[#This Row],[Invoice (Year+Month)]],2)</f>
        <v>02</v>
      </c>
      <c r="D2424" t="s">
        <v>56</v>
      </c>
      <c r="E2424">
        <v>3013800</v>
      </c>
      <c r="F2424" t="s">
        <v>10</v>
      </c>
      <c r="G2424" t="s">
        <v>26</v>
      </c>
      <c r="H2424" t="s">
        <v>50</v>
      </c>
      <c r="I2424">
        <v>1556823</v>
      </c>
      <c r="J2424">
        <v>2</v>
      </c>
      <c r="K2424" s="1">
        <v>3.98</v>
      </c>
      <c r="L2424" s="1">
        <v>2.44</v>
      </c>
      <c r="M2424" s="1">
        <f>All_Data[[#This Row],[EUR Sales Amount]]-All_Data[[#This Row],[EUR Cost Amount]]</f>
        <v>1.54</v>
      </c>
      <c r="N2424">
        <f>IF(All_Data[[#This Row],[Order Line Quantity]]&lt;0,1,0)</f>
        <v>0</v>
      </c>
      <c r="O2424" s="1" t="str">
        <f>All_Data[[#This Row],[Tier2 Description]]&amp;All_Data[[#This Row],[Order No]]</f>
        <v>OUTDOOR &amp; LEISURE1556823</v>
      </c>
    </row>
    <row r="2425" spans="1:15" x14ac:dyDescent="0.35">
      <c r="A2425">
        <v>202002</v>
      </c>
      <c r="B2425" t="str">
        <f>LEFT(All_Data[[#This Row],[Invoice (Year+Month)]],4)</f>
        <v>2020</v>
      </c>
      <c r="C2425" t="str">
        <f>RIGHT(All_Data[[#This Row],[Invoice (Year+Month)]],2)</f>
        <v>02</v>
      </c>
      <c r="D2425" t="s">
        <v>56</v>
      </c>
      <c r="E2425">
        <v>3013800</v>
      </c>
      <c r="F2425" t="s">
        <v>10</v>
      </c>
      <c r="G2425" t="s">
        <v>18</v>
      </c>
      <c r="H2425" t="s">
        <v>20</v>
      </c>
      <c r="I2425">
        <v>1556823</v>
      </c>
      <c r="J2425">
        <v>8</v>
      </c>
      <c r="K2425" s="1">
        <v>55.12</v>
      </c>
      <c r="L2425" s="1">
        <v>25.7</v>
      </c>
      <c r="M2425" s="1">
        <f>All_Data[[#This Row],[EUR Sales Amount]]-All_Data[[#This Row],[EUR Cost Amount]]</f>
        <v>29.419999999999998</v>
      </c>
      <c r="N2425">
        <f>IF(All_Data[[#This Row],[Order Line Quantity]]&lt;0,1,0)</f>
        <v>0</v>
      </c>
      <c r="O2425" s="1" t="str">
        <f>All_Data[[#This Row],[Tier2 Description]]&amp;All_Data[[#This Row],[Order No]]</f>
        <v>POLOS1556823</v>
      </c>
    </row>
    <row r="2426" spans="1:15" x14ac:dyDescent="0.35">
      <c r="A2426">
        <v>202002</v>
      </c>
      <c r="B2426" t="str">
        <f>LEFT(All_Data[[#This Row],[Invoice (Year+Month)]],4)</f>
        <v>2020</v>
      </c>
      <c r="C2426" t="str">
        <f>RIGHT(All_Data[[#This Row],[Invoice (Year+Month)]],2)</f>
        <v>02</v>
      </c>
      <c r="D2426" t="s">
        <v>56</v>
      </c>
      <c r="E2426">
        <v>3013800</v>
      </c>
      <c r="F2426" t="s">
        <v>10</v>
      </c>
      <c r="G2426" t="s">
        <v>18</v>
      </c>
      <c r="H2426" t="s">
        <v>21</v>
      </c>
      <c r="I2426">
        <v>1556823</v>
      </c>
      <c r="J2426">
        <v>4</v>
      </c>
      <c r="K2426" s="1">
        <v>17.96</v>
      </c>
      <c r="L2426" s="1">
        <v>17.88</v>
      </c>
      <c r="M2426" s="1">
        <f>All_Data[[#This Row],[EUR Sales Amount]]-All_Data[[#This Row],[EUR Cost Amount]]</f>
        <v>8.0000000000001847E-2</v>
      </c>
      <c r="N2426">
        <f>IF(All_Data[[#This Row],[Order Line Quantity]]&lt;0,1,0)</f>
        <v>0</v>
      </c>
      <c r="O2426" s="1" t="str">
        <f>All_Data[[#This Row],[Tier2 Description]]&amp;All_Data[[#This Row],[Order No]]</f>
        <v>T-SHIRTS &amp; ACTIVE TOPS1556823</v>
      </c>
    </row>
    <row r="2427" spans="1:15" x14ac:dyDescent="0.35">
      <c r="A2427">
        <v>202002</v>
      </c>
      <c r="B2427" t="str">
        <f>LEFT(All_Data[[#This Row],[Invoice (Year+Month)]],4)</f>
        <v>2020</v>
      </c>
      <c r="C2427" t="str">
        <f>RIGHT(All_Data[[#This Row],[Invoice (Year+Month)]],2)</f>
        <v>02</v>
      </c>
      <c r="D2427" t="s">
        <v>56</v>
      </c>
      <c r="E2427">
        <v>3013803</v>
      </c>
      <c r="F2427" t="s">
        <v>10</v>
      </c>
      <c r="G2427" t="s">
        <v>48</v>
      </c>
      <c r="H2427" t="s">
        <v>48</v>
      </c>
      <c r="I2427">
        <v>1555247</v>
      </c>
      <c r="J2427">
        <v>400</v>
      </c>
      <c r="K2427" s="1">
        <v>232</v>
      </c>
      <c r="L2427" s="1">
        <v>139.56</v>
      </c>
      <c r="M2427" s="1">
        <f>All_Data[[#This Row],[EUR Sales Amount]]-All_Data[[#This Row],[EUR Cost Amount]]</f>
        <v>92.44</v>
      </c>
      <c r="N2427">
        <f>IF(All_Data[[#This Row],[Order Line Quantity]]&lt;0,1,0)</f>
        <v>0</v>
      </c>
      <c r="O2427" s="1" t="str">
        <f>All_Data[[#This Row],[Tier2 Description]]&amp;All_Data[[#This Row],[Order No]]</f>
        <v>HEADWEAR1555247</v>
      </c>
    </row>
    <row r="2428" spans="1:15" x14ac:dyDescent="0.35">
      <c r="A2428">
        <v>202002</v>
      </c>
      <c r="B2428" t="str">
        <f>LEFT(All_Data[[#This Row],[Invoice (Year+Month)]],4)</f>
        <v>2020</v>
      </c>
      <c r="C2428" t="str">
        <f>RIGHT(All_Data[[#This Row],[Invoice (Year+Month)]],2)</f>
        <v>02</v>
      </c>
      <c r="D2428" t="s">
        <v>56</v>
      </c>
      <c r="E2428">
        <v>3013803</v>
      </c>
      <c r="F2428" t="s">
        <v>10</v>
      </c>
      <c r="G2428" t="s">
        <v>13</v>
      </c>
      <c r="H2428" t="s">
        <v>15</v>
      </c>
      <c r="I2428">
        <v>1555247</v>
      </c>
      <c r="J2428">
        <v>400</v>
      </c>
      <c r="K2428" s="1">
        <v>1152</v>
      </c>
      <c r="L2428" s="1">
        <v>530.64</v>
      </c>
      <c r="M2428" s="1">
        <f>All_Data[[#This Row],[EUR Sales Amount]]-All_Data[[#This Row],[EUR Cost Amount]]</f>
        <v>621.36</v>
      </c>
      <c r="N2428">
        <f>IF(All_Data[[#This Row],[Order Line Quantity]]&lt;0,1,0)</f>
        <v>0</v>
      </c>
      <c r="O2428" s="1" t="str">
        <f>All_Data[[#This Row],[Tier2 Description]]&amp;All_Data[[#This Row],[Order No]]</f>
        <v>UMBRELLAS1555247</v>
      </c>
    </row>
    <row r="2429" spans="1:15" x14ac:dyDescent="0.35">
      <c r="A2429">
        <v>202002</v>
      </c>
      <c r="B2429" t="str">
        <f>LEFT(All_Data[[#This Row],[Invoice (Year+Month)]],4)</f>
        <v>2020</v>
      </c>
      <c r="C2429" t="str">
        <f>RIGHT(All_Data[[#This Row],[Invoice (Year+Month)]],2)</f>
        <v>02</v>
      </c>
      <c r="D2429" t="s">
        <v>56</v>
      </c>
      <c r="E2429">
        <v>3013803</v>
      </c>
      <c r="F2429" t="s">
        <v>10</v>
      </c>
      <c r="G2429" t="s">
        <v>22</v>
      </c>
      <c r="H2429" t="s">
        <v>35</v>
      </c>
      <c r="I2429">
        <v>1555247</v>
      </c>
      <c r="J2429">
        <v>804</v>
      </c>
      <c r="K2429" s="1">
        <v>476</v>
      </c>
      <c r="L2429" s="1">
        <v>102.02</v>
      </c>
      <c r="M2429" s="1">
        <f>All_Data[[#This Row],[EUR Sales Amount]]-All_Data[[#This Row],[EUR Cost Amount]]</f>
        <v>373.98</v>
      </c>
      <c r="N2429">
        <f>IF(All_Data[[#This Row],[Order Line Quantity]]&lt;0,1,0)</f>
        <v>0</v>
      </c>
      <c r="O2429" s="1" t="str">
        <f>All_Data[[#This Row],[Tier2 Description]]&amp;All_Data[[#This Row],[Order No]]</f>
        <v>DECORATION CHARGES1555247</v>
      </c>
    </row>
    <row r="2430" spans="1:15" x14ac:dyDescent="0.35">
      <c r="A2430">
        <v>202002</v>
      </c>
      <c r="B2430" t="str">
        <f>LEFT(All_Data[[#This Row],[Invoice (Year+Month)]],4)</f>
        <v>2020</v>
      </c>
      <c r="C2430" t="str">
        <f>RIGHT(All_Data[[#This Row],[Invoice (Year+Month)]],2)</f>
        <v>02</v>
      </c>
      <c r="D2430" t="s">
        <v>56</v>
      </c>
      <c r="E2430">
        <v>3013804</v>
      </c>
      <c r="F2430" t="s">
        <v>17</v>
      </c>
      <c r="G2430" t="s">
        <v>13</v>
      </c>
      <c r="H2430" t="s">
        <v>37</v>
      </c>
      <c r="I2430">
        <v>1556327</v>
      </c>
      <c r="J2430">
        <v>2</v>
      </c>
      <c r="K2430" s="1">
        <v>40</v>
      </c>
      <c r="L2430" s="1">
        <v>41.3</v>
      </c>
      <c r="M2430" s="1">
        <f>All_Data[[#This Row],[EUR Sales Amount]]-All_Data[[#This Row],[EUR Cost Amount]]</f>
        <v>-1.2999999999999972</v>
      </c>
      <c r="N2430">
        <f>IF(All_Data[[#This Row],[Order Line Quantity]]&lt;0,1,0)</f>
        <v>0</v>
      </c>
      <c r="O2430" s="1" t="str">
        <f>All_Data[[#This Row],[Tier2 Description]]&amp;All_Data[[#This Row],[Order No]]</f>
        <v>GENERAL1556327</v>
      </c>
    </row>
    <row r="2431" spans="1:15" x14ac:dyDescent="0.35">
      <c r="A2431">
        <v>202002</v>
      </c>
      <c r="B2431" t="str">
        <f>LEFT(All_Data[[#This Row],[Invoice (Year+Month)]],4)</f>
        <v>2020</v>
      </c>
      <c r="C2431" t="str">
        <f>RIGHT(All_Data[[#This Row],[Invoice (Year+Month)]],2)</f>
        <v>02</v>
      </c>
      <c r="D2431" t="s">
        <v>56</v>
      </c>
      <c r="E2431">
        <v>3013804</v>
      </c>
      <c r="F2431" t="s">
        <v>17</v>
      </c>
      <c r="G2431" t="s">
        <v>13</v>
      </c>
      <c r="H2431" t="s">
        <v>16</v>
      </c>
      <c r="I2431">
        <v>1555586</v>
      </c>
      <c r="J2431">
        <v>204</v>
      </c>
      <c r="K2431" s="1">
        <v>2437.8000000000002</v>
      </c>
      <c r="L2431" s="1">
        <v>1540.62</v>
      </c>
      <c r="M2431" s="1">
        <f>All_Data[[#This Row],[EUR Sales Amount]]-All_Data[[#This Row],[EUR Cost Amount]]</f>
        <v>897.18000000000029</v>
      </c>
      <c r="N2431">
        <f>IF(All_Data[[#This Row],[Order Line Quantity]]&lt;0,1,0)</f>
        <v>0</v>
      </c>
      <c r="O2431" s="1" t="str">
        <f>All_Data[[#This Row],[Tier2 Description]]&amp;All_Data[[#This Row],[Order No]]</f>
        <v>WRITING1555586</v>
      </c>
    </row>
    <row r="2432" spans="1:15" x14ac:dyDescent="0.35">
      <c r="A2432">
        <v>202002</v>
      </c>
      <c r="B2432" t="str">
        <f>LEFT(All_Data[[#This Row],[Invoice (Year+Month)]],4)</f>
        <v>2020</v>
      </c>
      <c r="C2432" t="str">
        <f>RIGHT(All_Data[[#This Row],[Invoice (Year+Month)]],2)</f>
        <v>02</v>
      </c>
      <c r="D2432" t="s">
        <v>56</v>
      </c>
      <c r="E2432">
        <v>3013804</v>
      </c>
      <c r="F2432" t="s">
        <v>17</v>
      </c>
      <c r="G2432" t="s">
        <v>18</v>
      </c>
      <c r="H2432" t="s">
        <v>20</v>
      </c>
      <c r="I2432">
        <v>1556438</v>
      </c>
      <c r="J2432">
        <v>4</v>
      </c>
      <c r="K2432" s="1">
        <v>36.96</v>
      </c>
      <c r="L2432" s="1">
        <v>17.260000000000002</v>
      </c>
      <c r="M2432" s="1">
        <f>All_Data[[#This Row],[EUR Sales Amount]]-All_Data[[#This Row],[EUR Cost Amount]]</f>
        <v>19.7</v>
      </c>
      <c r="N2432">
        <f>IF(All_Data[[#This Row],[Order Line Quantity]]&lt;0,1,0)</f>
        <v>0</v>
      </c>
      <c r="O2432" s="1" t="str">
        <f>All_Data[[#This Row],[Tier2 Description]]&amp;All_Data[[#This Row],[Order No]]</f>
        <v>POLOS1556438</v>
      </c>
    </row>
    <row r="2433" spans="1:15" x14ac:dyDescent="0.35">
      <c r="A2433">
        <v>202002</v>
      </c>
      <c r="B2433" t="str">
        <f>LEFT(All_Data[[#This Row],[Invoice (Year+Month)]],4)</f>
        <v>2020</v>
      </c>
      <c r="C2433" t="str">
        <f>RIGHT(All_Data[[#This Row],[Invoice (Year+Month)]],2)</f>
        <v>02</v>
      </c>
      <c r="D2433" t="s">
        <v>56</v>
      </c>
      <c r="E2433">
        <v>3013804</v>
      </c>
      <c r="F2433" t="s">
        <v>17</v>
      </c>
      <c r="G2433" t="s">
        <v>18</v>
      </c>
      <c r="H2433" t="s">
        <v>21</v>
      </c>
      <c r="I2433">
        <v>1556438</v>
      </c>
      <c r="J2433">
        <v>4</v>
      </c>
      <c r="K2433" s="1">
        <v>18.96</v>
      </c>
      <c r="L2433" s="1">
        <v>7.9</v>
      </c>
      <c r="M2433" s="1">
        <f>All_Data[[#This Row],[EUR Sales Amount]]-All_Data[[#This Row],[EUR Cost Amount]]</f>
        <v>11.06</v>
      </c>
      <c r="N2433">
        <f>IF(All_Data[[#This Row],[Order Line Quantity]]&lt;0,1,0)</f>
        <v>0</v>
      </c>
      <c r="O2433" s="1" t="str">
        <f>All_Data[[#This Row],[Tier2 Description]]&amp;All_Data[[#This Row],[Order No]]</f>
        <v>T-SHIRTS &amp; ACTIVE TOPS1556438</v>
      </c>
    </row>
    <row r="2434" spans="1:15" x14ac:dyDescent="0.35">
      <c r="A2434">
        <v>202002</v>
      </c>
      <c r="B2434" t="str">
        <f>LEFT(All_Data[[#This Row],[Invoice (Year+Month)]],4)</f>
        <v>2020</v>
      </c>
      <c r="C2434" t="str">
        <f>RIGHT(All_Data[[#This Row],[Invoice (Year+Month)]],2)</f>
        <v>02</v>
      </c>
      <c r="D2434" t="s">
        <v>56</v>
      </c>
      <c r="E2434">
        <v>3013806</v>
      </c>
      <c r="F2434" t="s">
        <v>17</v>
      </c>
      <c r="G2434" t="s">
        <v>13</v>
      </c>
      <c r="H2434" t="s">
        <v>16</v>
      </c>
      <c r="I2434">
        <v>1555869</v>
      </c>
      <c r="J2434">
        <v>200</v>
      </c>
      <c r="K2434" s="1">
        <v>1050</v>
      </c>
      <c r="L2434" s="1">
        <v>608.29999999999995</v>
      </c>
      <c r="M2434" s="1">
        <f>All_Data[[#This Row],[EUR Sales Amount]]-All_Data[[#This Row],[EUR Cost Amount]]</f>
        <v>441.70000000000005</v>
      </c>
      <c r="N2434">
        <f>IF(All_Data[[#This Row],[Order Line Quantity]]&lt;0,1,0)</f>
        <v>0</v>
      </c>
      <c r="O2434" s="1" t="str">
        <f>All_Data[[#This Row],[Tier2 Description]]&amp;All_Data[[#This Row],[Order No]]</f>
        <v>WRITING1555869</v>
      </c>
    </row>
    <row r="2435" spans="1:15" x14ac:dyDescent="0.35">
      <c r="A2435">
        <v>202002</v>
      </c>
      <c r="B2435" t="str">
        <f>LEFT(All_Data[[#This Row],[Invoice (Year+Month)]],4)</f>
        <v>2020</v>
      </c>
      <c r="C2435" t="str">
        <f>RIGHT(All_Data[[#This Row],[Invoice (Year+Month)]],2)</f>
        <v>02</v>
      </c>
      <c r="D2435" t="s">
        <v>56</v>
      </c>
      <c r="E2435">
        <v>3013806</v>
      </c>
      <c r="F2435" t="s">
        <v>17</v>
      </c>
      <c r="G2435" t="s">
        <v>22</v>
      </c>
      <c r="H2435" t="s">
        <v>35</v>
      </c>
      <c r="I2435">
        <v>1555869</v>
      </c>
      <c r="J2435">
        <v>202</v>
      </c>
      <c r="K2435" s="1">
        <v>96</v>
      </c>
      <c r="L2435" s="1">
        <v>19.88</v>
      </c>
      <c r="M2435" s="1">
        <f>All_Data[[#This Row],[EUR Sales Amount]]-All_Data[[#This Row],[EUR Cost Amount]]</f>
        <v>76.12</v>
      </c>
      <c r="N2435">
        <f>IF(All_Data[[#This Row],[Order Line Quantity]]&lt;0,1,0)</f>
        <v>0</v>
      </c>
      <c r="O2435" s="1" t="str">
        <f>All_Data[[#This Row],[Tier2 Description]]&amp;All_Data[[#This Row],[Order No]]</f>
        <v>DECORATION CHARGES1555869</v>
      </c>
    </row>
    <row r="2436" spans="1:15" x14ac:dyDescent="0.35">
      <c r="A2436">
        <v>202002</v>
      </c>
      <c r="B2436" t="str">
        <f>LEFT(All_Data[[#This Row],[Invoice (Year+Month)]],4)</f>
        <v>2020</v>
      </c>
      <c r="C2436" t="str">
        <f>RIGHT(All_Data[[#This Row],[Invoice (Year+Month)]],2)</f>
        <v>02</v>
      </c>
      <c r="D2436" t="s">
        <v>56</v>
      </c>
      <c r="E2436">
        <v>3013809</v>
      </c>
      <c r="F2436" t="s">
        <v>17</v>
      </c>
      <c r="G2436" t="s">
        <v>11</v>
      </c>
      <c r="H2436" t="s">
        <v>12</v>
      </c>
      <c r="I2436">
        <v>1555533</v>
      </c>
      <c r="J2436">
        <v>2</v>
      </c>
      <c r="K2436" s="1">
        <v>9.98</v>
      </c>
      <c r="L2436" s="1">
        <v>2.96</v>
      </c>
      <c r="M2436" s="1">
        <f>All_Data[[#This Row],[EUR Sales Amount]]-All_Data[[#This Row],[EUR Cost Amount]]</f>
        <v>7.0200000000000005</v>
      </c>
      <c r="N2436">
        <f>IF(All_Data[[#This Row],[Order Line Quantity]]&lt;0,1,0)</f>
        <v>0</v>
      </c>
      <c r="O2436" s="1" t="str">
        <f>All_Data[[#This Row],[Tier2 Description]]&amp;All_Data[[#This Row],[Order No]]</f>
        <v>BUSINESS CASES1555533</v>
      </c>
    </row>
    <row r="2437" spans="1:15" x14ac:dyDescent="0.35">
      <c r="A2437">
        <v>202002</v>
      </c>
      <c r="B2437" t="str">
        <f>LEFT(All_Data[[#This Row],[Invoice (Year+Month)]],4)</f>
        <v>2020</v>
      </c>
      <c r="C2437" t="str">
        <f>RIGHT(All_Data[[#This Row],[Invoice (Year+Month)]],2)</f>
        <v>02</v>
      </c>
      <c r="D2437" t="s">
        <v>56</v>
      </c>
      <c r="E2437">
        <v>3013809</v>
      </c>
      <c r="F2437" t="s">
        <v>17</v>
      </c>
      <c r="G2437" t="s">
        <v>11</v>
      </c>
      <c r="H2437" t="s">
        <v>39</v>
      </c>
      <c r="I2437">
        <v>1555776</v>
      </c>
      <c r="J2437">
        <v>2</v>
      </c>
      <c r="K2437" s="1">
        <v>8.98</v>
      </c>
      <c r="L2437" s="1">
        <v>3.34</v>
      </c>
      <c r="M2437" s="1">
        <f>All_Data[[#This Row],[EUR Sales Amount]]-All_Data[[#This Row],[EUR Cost Amount]]</f>
        <v>5.6400000000000006</v>
      </c>
      <c r="N2437">
        <f>IF(All_Data[[#This Row],[Order Line Quantity]]&lt;0,1,0)</f>
        <v>0</v>
      </c>
      <c r="O2437" s="1" t="str">
        <f>All_Data[[#This Row],[Tier2 Description]]&amp;All_Data[[#This Row],[Order No]]</f>
        <v>COOLERS1555776</v>
      </c>
    </row>
    <row r="2438" spans="1:15" x14ac:dyDescent="0.35">
      <c r="A2438">
        <v>202002</v>
      </c>
      <c r="B2438" t="str">
        <f>LEFT(All_Data[[#This Row],[Invoice (Year+Month)]],4)</f>
        <v>2020</v>
      </c>
      <c r="C2438" t="str">
        <f>RIGHT(All_Data[[#This Row],[Invoice (Year+Month)]],2)</f>
        <v>02</v>
      </c>
      <c r="D2438" t="s">
        <v>56</v>
      </c>
      <c r="E2438">
        <v>3013809</v>
      </c>
      <c r="F2438" t="s">
        <v>17</v>
      </c>
      <c r="G2438" t="s">
        <v>11</v>
      </c>
      <c r="H2438" t="s">
        <v>47</v>
      </c>
      <c r="I2438">
        <v>1556490</v>
      </c>
      <c r="J2438">
        <v>2</v>
      </c>
      <c r="K2438" s="1">
        <v>2.76</v>
      </c>
      <c r="L2438" s="1">
        <v>2.14</v>
      </c>
      <c r="M2438" s="1">
        <f>All_Data[[#This Row],[EUR Sales Amount]]-All_Data[[#This Row],[EUR Cost Amount]]</f>
        <v>0.61999999999999966</v>
      </c>
      <c r="N2438">
        <f>IF(All_Data[[#This Row],[Order Line Quantity]]&lt;0,1,0)</f>
        <v>0</v>
      </c>
      <c r="O2438" s="1" t="str">
        <f>All_Data[[#This Row],[Tier2 Description]]&amp;All_Data[[#This Row],[Order No]]</f>
        <v>TRAVEL GIFTS1556490</v>
      </c>
    </row>
    <row r="2439" spans="1:15" x14ac:dyDescent="0.35">
      <c r="A2439">
        <v>202002</v>
      </c>
      <c r="B2439" t="str">
        <f>LEFT(All_Data[[#This Row],[Invoice (Year+Month)]],4)</f>
        <v>2020</v>
      </c>
      <c r="C2439" t="str">
        <f>RIGHT(All_Data[[#This Row],[Invoice (Year+Month)]],2)</f>
        <v>02</v>
      </c>
      <c r="D2439" t="s">
        <v>56</v>
      </c>
      <c r="E2439">
        <v>3013809</v>
      </c>
      <c r="F2439" t="s">
        <v>17</v>
      </c>
      <c r="G2439" t="s">
        <v>32</v>
      </c>
      <c r="H2439" t="s">
        <v>33</v>
      </c>
      <c r="I2439">
        <v>1556490</v>
      </c>
      <c r="J2439">
        <v>4</v>
      </c>
      <c r="K2439" s="1">
        <v>6.4</v>
      </c>
      <c r="L2439" s="1">
        <v>4.18</v>
      </c>
      <c r="M2439" s="1">
        <f>All_Data[[#This Row],[EUR Sales Amount]]-All_Data[[#This Row],[EUR Cost Amount]]</f>
        <v>2.2200000000000006</v>
      </c>
      <c r="N2439">
        <f>IF(All_Data[[#This Row],[Order Line Quantity]]&lt;0,1,0)</f>
        <v>0</v>
      </c>
      <c r="O2439" s="1" t="str">
        <f>All_Data[[#This Row],[Tier2 Description]]&amp;All_Data[[#This Row],[Order No]]</f>
        <v>SPORT BOTTLES1556490</v>
      </c>
    </row>
    <row r="2440" spans="1:15" x14ac:dyDescent="0.35">
      <c r="A2440">
        <v>202002</v>
      </c>
      <c r="B2440" t="str">
        <f>LEFT(All_Data[[#This Row],[Invoice (Year+Month)]],4)</f>
        <v>2020</v>
      </c>
      <c r="C2440" t="str">
        <f>RIGHT(All_Data[[#This Row],[Invoice (Year+Month)]],2)</f>
        <v>02</v>
      </c>
      <c r="D2440" t="s">
        <v>56</v>
      </c>
      <c r="E2440">
        <v>3013809</v>
      </c>
      <c r="F2440" t="s">
        <v>17</v>
      </c>
      <c r="G2440" t="s">
        <v>48</v>
      </c>
      <c r="H2440" t="s">
        <v>48</v>
      </c>
      <c r="I2440">
        <v>1555752</v>
      </c>
      <c r="J2440">
        <v>48</v>
      </c>
      <c r="K2440" s="1">
        <v>278.39999999999998</v>
      </c>
      <c r="L2440" s="1">
        <v>127.18</v>
      </c>
      <c r="M2440" s="1">
        <f>All_Data[[#This Row],[EUR Sales Amount]]-All_Data[[#This Row],[EUR Cost Amount]]</f>
        <v>151.21999999999997</v>
      </c>
      <c r="N2440">
        <f>IF(All_Data[[#This Row],[Order Line Quantity]]&lt;0,1,0)</f>
        <v>0</v>
      </c>
      <c r="O2440" s="1" t="str">
        <f>All_Data[[#This Row],[Tier2 Description]]&amp;All_Data[[#This Row],[Order No]]</f>
        <v>HEADWEAR1555752</v>
      </c>
    </row>
    <row r="2441" spans="1:15" x14ac:dyDescent="0.35">
      <c r="A2441">
        <v>202002</v>
      </c>
      <c r="B2441" t="str">
        <f>LEFT(All_Data[[#This Row],[Invoice (Year+Month)]],4)</f>
        <v>2020</v>
      </c>
      <c r="C2441" t="str">
        <f>RIGHT(All_Data[[#This Row],[Invoice (Year+Month)]],2)</f>
        <v>02</v>
      </c>
      <c r="D2441" t="s">
        <v>56</v>
      </c>
      <c r="E2441">
        <v>3013809</v>
      </c>
      <c r="F2441" t="s">
        <v>17</v>
      </c>
      <c r="G2441" t="s">
        <v>48</v>
      </c>
      <c r="H2441" t="s">
        <v>48</v>
      </c>
      <c r="I2441">
        <v>1555796</v>
      </c>
      <c r="J2441">
        <v>200</v>
      </c>
      <c r="K2441" s="1">
        <v>130</v>
      </c>
      <c r="L2441" s="1">
        <v>108.28</v>
      </c>
      <c r="M2441" s="1">
        <f>All_Data[[#This Row],[EUR Sales Amount]]-All_Data[[#This Row],[EUR Cost Amount]]</f>
        <v>21.72</v>
      </c>
      <c r="N2441">
        <f>IF(All_Data[[#This Row],[Order Line Quantity]]&lt;0,1,0)</f>
        <v>0</v>
      </c>
      <c r="O2441" s="1" t="str">
        <f>All_Data[[#This Row],[Tier2 Description]]&amp;All_Data[[#This Row],[Order No]]</f>
        <v>HEADWEAR1555796</v>
      </c>
    </row>
    <row r="2442" spans="1:15" x14ac:dyDescent="0.35">
      <c r="A2442">
        <v>202002</v>
      </c>
      <c r="B2442" t="str">
        <f>LEFT(All_Data[[#This Row],[Invoice (Year+Month)]],4)</f>
        <v>2020</v>
      </c>
      <c r="C2442" t="str">
        <f>RIGHT(All_Data[[#This Row],[Invoice (Year+Month)]],2)</f>
        <v>02</v>
      </c>
      <c r="D2442" t="s">
        <v>56</v>
      </c>
      <c r="E2442">
        <v>3013809</v>
      </c>
      <c r="F2442" t="s">
        <v>17</v>
      </c>
      <c r="G2442" t="s">
        <v>48</v>
      </c>
      <c r="H2442" t="s">
        <v>48</v>
      </c>
      <c r="I2442">
        <v>1556490</v>
      </c>
      <c r="J2442">
        <v>4</v>
      </c>
      <c r="K2442" s="1">
        <v>1.46</v>
      </c>
      <c r="L2442" s="1">
        <v>1.5</v>
      </c>
      <c r="M2442" s="1">
        <f>All_Data[[#This Row],[EUR Sales Amount]]-All_Data[[#This Row],[EUR Cost Amount]]</f>
        <v>-4.0000000000000036E-2</v>
      </c>
      <c r="N2442">
        <f>IF(All_Data[[#This Row],[Order Line Quantity]]&lt;0,1,0)</f>
        <v>0</v>
      </c>
      <c r="O2442" s="1" t="str">
        <f>All_Data[[#This Row],[Tier2 Description]]&amp;All_Data[[#This Row],[Order No]]</f>
        <v>HEADWEAR1556490</v>
      </c>
    </row>
    <row r="2443" spans="1:15" x14ac:dyDescent="0.35">
      <c r="A2443">
        <v>202002</v>
      </c>
      <c r="B2443" t="str">
        <f>LEFT(All_Data[[#This Row],[Invoice (Year+Month)]],4)</f>
        <v>2020</v>
      </c>
      <c r="C2443" t="str">
        <f>RIGHT(All_Data[[#This Row],[Invoice (Year+Month)]],2)</f>
        <v>02</v>
      </c>
      <c r="D2443" t="s">
        <v>56</v>
      </c>
      <c r="E2443">
        <v>3013809</v>
      </c>
      <c r="F2443" t="s">
        <v>17</v>
      </c>
      <c r="G2443" t="s">
        <v>13</v>
      </c>
      <c r="H2443" t="s">
        <v>37</v>
      </c>
      <c r="I2443">
        <v>1556563</v>
      </c>
      <c r="J2443">
        <v>4</v>
      </c>
      <c r="K2443" s="1">
        <v>1.08</v>
      </c>
      <c r="L2443" s="1">
        <v>0.12</v>
      </c>
      <c r="M2443" s="1">
        <f>All_Data[[#This Row],[EUR Sales Amount]]-All_Data[[#This Row],[EUR Cost Amount]]</f>
        <v>0.96000000000000008</v>
      </c>
      <c r="N2443">
        <f>IF(All_Data[[#This Row],[Order Line Quantity]]&lt;0,1,0)</f>
        <v>0</v>
      </c>
      <c r="O2443" s="1" t="str">
        <f>All_Data[[#This Row],[Tier2 Description]]&amp;All_Data[[#This Row],[Order No]]</f>
        <v>GENERAL1556563</v>
      </c>
    </row>
    <row r="2444" spans="1:15" x14ac:dyDescent="0.35">
      <c r="A2444">
        <v>202002</v>
      </c>
      <c r="B2444" t="str">
        <f>LEFT(All_Data[[#This Row],[Invoice (Year+Month)]],4)</f>
        <v>2020</v>
      </c>
      <c r="C2444" t="str">
        <f>RIGHT(All_Data[[#This Row],[Invoice (Year+Month)]],2)</f>
        <v>02</v>
      </c>
      <c r="D2444" t="s">
        <v>56</v>
      </c>
      <c r="E2444">
        <v>3013809</v>
      </c>
      <c r="F2444" t="s">
        <v>17</v>
      </c>
      <c r="G2444" t="s">
        <v>13</v>
      </c>
      <c r="H2444" t="s">
        <v>34</v>
      </c>
      <c r="I2444">
        <v>1556490</v>
      </c>
      <c r="J2444">
        <v>2</v>
      </c>
      <c r="K2444" s="1">
        <v>2.02</v>
      </c>
      <c r="L2444" s="1">
        <v>1.58</v>
      </c>
      <c r="M2444" s="1">
        <f>All_Data[[#This Row],[EUR Sales Amount]]-All_Data[[#This Row],[EUR Cost Amount]]</f>
        <v>0.43999999999999995</v>
      </c>
      <c r="N2444">
        <f>IF(All_Data[[#This Row],[Order Line Quantity]]&lt;0,1,0)</f>
        <v>0</v>
      </c>
      <c r="O2444" s="1" t="str">
        <f>All_Data[[#This Row],[Tier2 Description]]&amp;All_Data[[#This Row],[Order No]]</f>
        <v>STATIONERY1556490</v>
      </c>
    </row>
    <row r="2445" spans="1:15" x14ac:dyDescent="0.35">
      <c r="A2445">
        <v>202002</v>
      </c>
      <c r="B2445" t="str">
        <f>LEFT(All_Data[[#This Row],[Invoice (Year+Month)]],4)</f>
        <v>2020</v>
      </c>
      <c r="C2445" t="str">
        <f>RIGHT(All_Data[[#This Row],[Invoice (Year+Month)]],2)</f>
        <v>02</v>
      </c>
      <c r="D2445" t="s">
        <v>56</v>
      </c>
      <c r="E2445">
        <v>3013809</v>
      </c>
      <c r="F2445" t="s">
        <v>17</v>
      </c>
      <c r="G2445" t="s">
        <v>13</v>
      </c>
      <c r="H2445" t="s">
        <v>16</v>
      </c>
      <c r="I2445">
        <v>1556481</v>
      </c>
      <c r="J2445">
        <v>30</v>
      </c>
      <c r="K2445" s="1">
        <v>419.7</v>
      </c>
      <c r="L2445" s="1">
        <v>174.46</v>
      </c>
      <c r="M2445" s="1">
        <f>All_Data[[#This Row],[EUR Sales Amount]]-All_Data[[#This Row],[EUR Cost Amount]]</f>
        <v>245.23999999999998</v>
      </c>
      <c r="N2445">
        <f>IF(All_Data[[#This Row],[Order Line Quantity]]&lt;0,1,0)</f>
        <v>0</v>
      </c>
      <c r="O2445" s="1" t="str">
        <f>All_Data[[#This Row],[Tier2 Description]]&amp;All_Data[[#This Row],[Order No]]</f>
        <v>WRITING1556481</v>
      </c>
    </row>
    <row r="2446" spans="1:15" x14ac:dyDescent="0.35">
      <c r="A2446">
        <v>202002</v>
      </c>
      <c r="B2446" t="str">
        <f>LEFT(All_Data[[#This Row],[Invoice (Year+Month)]],4)</f>
        <v>2020</v>
      </c>
      <c r="C2446" t="str">
        <f>RIGHT(All_Data[[#This Row],[Invoice (Year+Month)]],2)</f>
        <v>02</v>
      </c>
      <c r="D2446" t="s">
        <v>56</v>
      </c>
      <c r="E2446">
        <v>3013809</v>
      </c>
      <c r="F2446" t="s">
        <v>17</v>
      </c>
      <c r="G2446" t="s">
        <v>26</v>
      </c>
      <c r="H2446" t="s">
        <v>28</v>
      </c>
      <c r="I2446">
        <v>1555533</v>
      </c>
      <c r="J2446">
        <v>10</v>
      </c>
      <c r="K2446" s="1">
        <v>83.9</v>
      </c>
      <c r="L2446" s="1">
        <v>45.48</v>
      </c>
      <c r="M2446" s="1">
        <f>All_Data[[#This Row],[EUR Sales Amount]]-All_Data[[#This Row],[EUR Cost Amount]]</f>
        <v>38.420000000000009</v>
      </c>
      <c r="N2446">
        <f>IF(All_Data[[#This Row],[Order Line Quantity]]&lt;0,1,0)</f>
        <v>0</v>
      </c>
      <c r="O2446" s="1" t="str">
        <f>All_Data[[#This Row],[Tier2 Description]]&amp;All_Data[[#This Row],[Order No]]</f>
        <v>HOUSEWARES1555533</v>
      </c>
    </row>
    <row r="2447" spans="1:15" x14ac:dyDescent="0.35">
      <c r="A2447">
        <v>202002</v>
      </c>
      <c r="B2447" t="str">
        <f>LEFT(All_Data[[#This Row],[Invoice (Year+Month)]],4)</f>
        <v>2020</v>
      </c>
      <c r="C2447" t="str">
        <f>RIGHT(All_Data[[#This Row],[Invoice (Year+Month)]],2)</f>
        <v>02</v>
      </c>
      <c r="D2447" t="s">
        <v>56</v>
      </c>
      <c r="E2447">
        <v>3013809</v>
      </c>
      <c r="F2447" t="s">
        <v>17</v>
      </c>
      <c r="G2447" t="s">
        <v>18</v>
      </c>
      <c r="H2447" t="s">
        <v>20</v>
      </c>
      <c r="I2447">
        <v>1555418</v>
      </c>
      <c r="J2447">
        <v>34</v>
      </c>
      <c r="K2447" s="1">
        <v>152.66</v>
      </c>
      <c r="L2447" s="1">
        <v>117.2</v>
      </c>
      <c r="M2447" s="1">
        <f>All_Data[[#This Row],[EUR Sales Amount]]-All_Data[[#This Row],[EUR Cost Amount]]</f>
        <v>35.459999999999994</v>
      </c>
      <c r="N2447">
        <f>IF(All_Data[[#This Row],[Order Line Quantity]]&lt;0,1,0)</f>
        <v>0</v>
      </c>
      <c r="O2447" s="1" t="str">
        <f>All_Data[[#This Row],[Tier2 Description]]&amp;All_Data[[#This Row],[Order No]]</f>
        <v>POLOS1555418</v>
      </c>
    </row>
    <row r="2448" spans="1:15" x14ac:dyDescent="0.35">
      <c r="A2448">
        <v>202002</v>
      </c>
      <c r="B2448" t="str">
        <f>LEFT(All_Data[[#This Row],[Invoice (Year+Month)]],4)</f>
        <v>2020</v>
      </c>
      <c r="C2448" t="str">
        <f>RIGHT(All_Data[[#This Row],[Invoice (Year+Month)]],2)</f>
        <v>02</v>
      </c>
      <c r="D2448" t="s">
        <v>56</v>
      </c>
      <c r="E2448">
        <v>3013809</v>
      </c>
      <c r="F2448" t="s">
        <v>17</v>
      </c>
      <c r="G2448" t="s">
        <v>18</v>
      </c>
      <c r="H2448" t="s">
        <v>20</v>
      </c>
      <c r="I2448">
        <v>1556490</v>
      </c>
      <c r="J2448">
        <v>2</v>
      </c>
      <c r="K2448" s="1">
        <v>6.98</v>
      </c>
      <c r="L2448" s="1">
        <v>5</v>
      </c>
      <c r="M2448" s="1">
        <f>All_Data[[#This Row],[EUR Sales Amount]]-All_Data[[#This Row],[EUR Cost Amount]]</f>
        <v>1.9800000000000004</v>
      </c>
      <c r="N2448">
        <f>IF(All_Data[[#This Row],[Order Line Quantity]]&lt;0,1,0)</f>
        <v>0</v>
      </c>
      <c r="O2448" s="1" t="str">
        <f>All_Data[[#This Row],[Tier2 Description]]&amp;All_Data[[#This Row],[Order No]]</f>
        <v>POLOS1556490</v>
      </c>
    </row>
    <row r="2449" spans="1:15" x14ac:dyDescent="0.35">
      <c r="A2449">
        <v>202002</v>
      </c>
      <c r="B2449" t="str">
        <f>LEFT(All_Data[[#This Row],[Invoice (Year+Month)]],4)</f>
        <v>2020</v>
      </c>
      <c r="C2449" t="str">
        <f>RIGHT(All_Data[[#This Row],[Invoice (Year+Month)]],2)</f>
        <v>02</v>
      </c>
      <c r="D2449" t="s">
        <v>56</v>
      </c>
      <c r="E2449">
        <v>3013809</v>
      </c>
      <c r="F2449" t="s">
        <v>17</v>
      </c>
      <c r="G2449" t="s">
        <v>18</v>
      </c>
      <c r="H2449" t="s">
        <v>21</v>
      </c>
      <c r="I2449">
        <v>1556490</v>
      </c>
      <c r="J2449">
        <v>2</v>
      </c>
      <c r="K2449" s="1">
        <v>2.2799999999999998</v>
      </c>
      <c r="L2449" s="1">
        <v>2.46</v>
      </c>
      <c r="M2449" s="1">
        <f>All_Data[[#This Row],[EUR Sales Amount]]-All_Data[[#This Row],[EUR Cost Amount]]</f>
        <v>-0.18000000000000016</v>
      </c>
      <c r="N2449">
        <f>IF(All_Data[[#This Row],[Order Line Quantity]]&lt;0,1,0)</f>
        <v>0</v>
      </c>
      <c r="O2449" s="1" t="str">
        <f>All_Data[[#This Row],[Tier2 Description]]&amp;All_Data[[#This Row],[Order No]]</f>
        <v>T-SHIRTS &amp; ACTIVE TOPS1556490</v>
      </c>
    </row>
    <row r="2450" spans="1:15" x14ac:dyDescent="0.35">
      <c r="A2450">
        <v>202002</v>
      </c>
      <c r="B2450" t="str">
        <f>LEFT(All_Data[[#This Row],[Invoice (Year+Month)]],4)</f>
        <v>2020</v>
      </c>
      <c r="C2450" t="str">
        <f>RIGHT(All_Data[[#This Row],[Invoice (Year+Month)]],2)</f>
        <v>02</v>
      </c>
      <c r="D2450" t="s">
        <v>56</v>
      </c>
      <c r="E2450">
        <v>3013809</v>
      </c>
      <c r="F2450" t="s">
        <v>17</v>
      </c>
      <c r="G2450" t="s">
        <v>22</v>
      </c>
      <c r="H2450" t="s">
        <v>35</v>
      </c>
      <c r="I2450">
        <v>1556481</v>
      </c>
      <c r="J2450">
        <v>102</v>
      </c>
      <c r="K2450" s="1">
        <v>155.30000000000001</v>
      </c>
      <c r="L2450" s="1">
        <v>102.84</v>
      </c>
      <c r="M2450" s="1">
        <f>All_Data[[#This Row],[EUR Sales Amount]]-All_Data[[#This Row],[EUR Cost Amount]]</f>
        <v>52.460000000000008</v>
      </c>
      <c r="N2450">
        <f>IF(All_Data[[#This Row],[Order Line Quantity]]&lt;0,1,0)</f>
        <v>0</v>
      </c>
      <c r="O2450" s="1" t="str">
        <f>All_Data[[#This Row],[Tier2 Description]]&amp;All_Data[[#This Row],[Order No]]</f>
        <v>DECORATION CHARGES1556481</v>
      </c>
    </row>
    <row r="2451" spans="1:15" x14ac:dyDescent="0.35">
      <c r="A2451">
        <v>202002</v>
      </c>
      <c r="B2451" t="str">
        <f>LEFT(All_Data[[#This Row],[Invoice (Year+Month)]],4)</f>
        <v>2020</v>
      </c>
      <c r="C2451" t="str">
        <f>RIGHT(All_Data[[#This Row],[Invoice (Year+Month)]],2)</f>
        <v>02</v>
      </c>
      <c r="D2451" t="s">
        <v>56</v>
      </c>
      <c r="E2451">
        <v>3013810</v>
      </c>
      <c r="F2451" t="s">
        <v>17</v>
      </c>
      <c r="G2451" t="s">
        <v>48</v>
      </c>
      <c r="H2451" t="s">
        <v>48</v>
      </c>
      <c r="I2451">
        <v>1555717</v>
      </c>
      <c r="J2451">
        <v>50</v>
      </c>
      <c r="K2451" s="1">
        <v>27.5</v>
      </c>
      <c r="L2451" s="1">
        <v>16.86</v>
      </c>
      <c r="M2451" s="1">
        <f>All_Data[[#This Row],[EUR Sales Amount]]-All_Data[[#This Row],[EUR Cost Amount]]</f>
        <v>10.64</v>
      </c>
      <c r="N2451">
        <f>IF(All_Data[[#This Row],[Order Line Quantity]]&lt;0,1,0)</f>
        <v>0</v>
      </c>
      <c r="O2451" s="1" t="str">
        <f>All_Data[[#This Row],[Tier2 Description]]&amp;All_Data[[#This Row],[Order No]]</f>
        <v>HEADWEAR1555717</v>
      </c>
    </row>
    <row r="2452" spans="1:15" x14ac:dyDescent="0.35">
      <c r="A2452">
        <v>202002</v>
      </c>
      <c r="B2452" t="str">
        <f>LEFT(All_Data[[#This Row],[Invoice (Year+Month)]],4)</f>
        <v>2020</v>
      </c>
      <c r="C2452" t="str">
        <f>RIGHT(All_Data[[#This Row],[Invoice (Year+Month)]],2)</f>
        <v>02</v>
      </c>
      <c r="D2452" t="s">
        <v>56</v>
      </c>
      <c r="E2452">
        <v>3013810</v>
      </c>
      <c r="F2452" t="s">
        <v>17</v>
      </c>
      <c r="G2452" t="s">
        <v>13</v>
      </c>
      <c r="H2452" t="s">
        <v>16</v>
      </c>
      <c r="I2452">
        <v>1556596</v>
      </c>
      <c r="J2452">
        <v>7000</v>
      </c>
      <c r="K2452" s="1">
        <v>650</v>
      </c>
      <c r="L2452" s="1">
        <v>499.22</v>
      </c>
      <c r="M2452" s="1">
        <f>All_Data[[#This Row],[EUR Sales Amount]]-All_Data[[#This Row],[EUR Cost Amount]]</f>
        <v>150.77999999999997</v>
      </c>
      <c r="N2452">
        <f>IF(All_Data[[#This Row],[Order Line Quantity]]&lt;0,1,0)</f>
        <v>0</v>
      </c>
      <c r="O2452" s="1" t="str">
        <f>All_Data[[#This Row],[Tier2 Description]]&amp;All_Data[[#This Row],[Order No]]</f>
        <v>WRITING1556596</v>
      </c>
    </row>
    <row r="2453" spans="1:15" x14ac:dyDescent="0.35">
      <c r="A2453">
        <v>202002</v>
      </c>
      <c r="B2453" t="str">
        <f>LEFT(All_Data[[#This Row],[Invoice (Year+Month)]],4)</f>
        <v>2020</v>
      </c>
      <c r="C2453" t="str">
        <f>RIGHT(All_Data[[#This Row],[Invoice (Year+Month)]],2)</f>
        <v>02</v>
      </c>
      <c r="D2453" t="s">
        <v>56</v>
      </c>
      <c r="E2453">
        <v>3013810</v>
      </c>
      <c r="F2453" t="s">
        <v>17</v>
      </c>
      <c r="G2453" t="s">
        <v>22</v>
      </c>
      <c r="H2453" t="s">
        <v>35</v>
      </c>
      <c r="I2453">
        <v>1556599</v>
      </c>
      <c r="J2453">
        <v>506</v>
      </c>
      <c r="K2453" s="1">
        <v>385</v>
      </c>
      <c r="L2453" s="1">
        <v>58.64</v>
      </c>
      <c r="M2453" s="1">
        <f>All_Data[[#This Row],[EUR Sales Amount]]-All_Data[[#This Row],[EUR Cost Amount]]</f>
        <v>326.36</v>
      </c>
      <c r="N2453">
        <f>IF(All_Data[[#This Row],[Order Line Quantity]]&lt;0,1,0)</f>
        <v>0</v>
      </c>
      <c r="O2453" s="1" t="str">
        <f>All_Data[[#This Row],[Tier2 Description]]&amp;All_Data[[#This Row],[Order No]]</f>
        <v>DECORATION CHARGES1556599</v>
      </c>
    </row>
    <row r="2454" spans="1:15" x14ac:dyDescent="0.35">
      <c r="A2454">
        <v>202002</v>
      </c>
      <c r="B2454" t="str">
        <f>LEFT(All_Data[[#This Row],[Invoice (Year+Month)]],4)</f>
        <v>2020</v>
      </c>
      <c r="C2454" t="str">
        <f>RIGHT(All_Data[[#This Row],[Invoice (Year+Month)]],2)</f>
        <v>02</v>
      </c>
      <c r="D2454" t="s">
        <v>56</v>
      </c>
      <c r="E2454">
        <v>3013810</v>
      </c>
      <c r="F2454" t="s">
        <v>17</v>
      </c>
      <c r="G2454" t="s">
        <v>29</v>
      </c>
      <c r="H2454" t="s">
        <v>52</v>
      </c>
      <c r="I2454">
        <v>1556599</v>
      </c>
      <c r="J2454">
        <v>500</v>
      </c>
      <c r="K2454" s="1">
        <v>1995</v>
      </c>
      <c r="L2454" s="1">
        <v>1353.56</v>
      </c>
      <c r="M2454" s="1">
        <f>All_Data[[#This Row],[EUR Sales Amount]]-All_Data[[#This Row],[EUR Cost Amount]]</f>
        <v>641.44000000000005</v>
      </c>
      <c r="N2454">
        <f>IF(All_Data[[#This Row],[Order Line Quantity]]&lt;0,1,0)</f>
        <v>0</v>
      </c>
      <c r="O2454" s="1" t="str">
        <f>All_Data[[#This Row],[Tier2 Description]]&amp;All_Data[[#This Row],[Order No]]</f>
        <v>GENERAL TECH1556599</v>
      </c>
    </row>
    <row r="2455" spans="1:15" x14ac:dyDescent="0.35">
      <c r="A2455">
        <v>202002</v>
      </c>
      <c r="B2455" t="str">
        <f>LEFT(All_Data[[#This Row],[Invoice (Year+Month)]],4)</f>
        <v>2020</v>
      </c>
      <c r="C2455" t="str">
        <f>RIGHT(All_Data[[#This Row],[Invoice (Year+Month)]],2)</f>
        <v>02</v>
      </c>
      <c r="D2455" t="s">
        <v>56</v>
      </c>
      <c r="E2455">
        <v>3013812</v>
      </c>
      <c r="F2455" t="s">
        <v>17</v>
      </c>
      <c r="G2455" t="s">
        <v>11</v>
      </c>
      <c r="H2455" t="s">
        <v>38</v>
      </c>
      <c r="I2455">
        <v>1557379</v>
      </c>
      <c r="J2455">
        <v>2002</v>
      </c>
      <c r="K2455" s="1">
        <v>760.76</v>
      </c>
      <c r="L2455" s="1">
        <v>443.24</v>
      </c>
      <c r="M2455" s="1">
        <f>All_Data[[#This Row],[EUR Sales Amount]]-All_Data[[#This Row],[EUR Cost Amount]]</f>
        <v>317.52</v>
      </c>
      <c r="N2455">
        <f>IF(All_Data[[#This Row],[Order Line Quantity]]&lt;0,1,0)</f>
        <v>0</v>
      </c>
      <c r="O2455" s="1" t="str">
        <f>All_Data[[#This Row],[Tier2 Description]]&amp;All_Data[[#This Row],[Order No]]</f>
        <v>BACKPACKS1557379</v>
      </c>
    </row>
    <row r="2456" spans="1:15" x14ac:dyDescent="0.35">
      <c r="A2456">
        <v>202002</v>
      </c>
      <c r="B2456" t="str">
        <f>LEFT(All_Data[[#This Row],[Invoice (Year+Month)]],4)</f>
        <v>2020</v>
      </c>
      <c r="C2456" t="str">
        <f>RIGHT(All_Data[[#This Row],[Invoice (Year+Month)]],2)</f>
        <v>02</v>
      </c>
      <c r="D2456" t="s">
        <v>56</v>
      </c>
      <c r="E2456">
        <v>3013812</v>
      </c>
      <c r="F2456" t="s">
        <v>17</v>
      </c>
      <c r="G2456" t="s">
        <v>32</v>
      </c>
      <c r="H2456" t="s">
        <v>51</v>
      </c>
      <c r="I2456">
        <v>1557340</v>
      </c>
      <c r="J2456">
        <v>2</v>
      </c>
      <c r="K2456" s="1">
        <v>7.38</v>
      </c>
      <c r="L2456" s="1">
        <v>0.44</v>
      </c>
      <c r="M2456" s="1">
        <f>All_Data[[#This Row],[EUR Sales Amount]]-All_Data[[#This Row],[EUR Cost Amount]]</f>
        <v>6.9399999999999995</v>
      </c>
      <c r="N2456">
        <f>IF(All_Data[[#This Row],[Order Line Quantity]]&lt;0,1,0)</f>
        <v>0</v>
      </c>
      <c r="O2456" s="1" t="str">
        <f>All_Data[[#This Row],[Tier2 Description]]&amp;All_Data[[#This Row],[Order No]]</f>
        <v>MUGS &amp; TUMBLERS1557340</v>
      </c>
    </row>
    <row r="2457" spans="1:15" x14ac:dyDescent="0.35">
      <c r="A2457">
        <v>202002</v>
      </c>
      <c r="B2457" t="str">
        <f>LEFT(All_Data[[#This Row],[Invoice (Year+Month)]],4)</f>
        <v>2020</v>
      </c>
      <c r="C2457" t="str">
        <f>RIGHT(All_Data[[#This Row],[Invoice (Year+Month)]],2)</f>
        <v>02</v>
      </c>
      <c r="D2457" t="s">
        <v>56</v>
      </c>
      <c r="E2457">
        <v>3013812</v>
      </c>
      <c r="F2457" t="s">
        <v>17</v>
      </c>
      <c r="G2457" t="s">
        <v>32</v>
      </c>
      <c r="H2457" t="s">
        <v>33</v>
      </c>
      <c r="I2457">
        <v>1555897</v>
      </c>
      <c r="J2457">
        <v>1926</v>
      </c>
      <c r="K2457" s="1">
        <v>1906.74</v>
      </c>
      <c r="L2457" s="1">
        <v>1115.24</v>
      </c>
      <c r="M2457" s="1">
        <f>All_Data[[#This Row],[EUR Sales Amount]]-All_Data[[#This Row],[EUR Cost Amount]]</f>
        <v>791.5</v>
      </c>
      <c r="N2457">
        <f>IF(All_Data[[#This Row],[Order Line Quantity]]&lt;0,1,0)</f>
        <v>0</v>
      </c>
      <c r="O2457" s="1" t="str">
        <f>All_Data[[#This Row],[Tier2 Description]]&amp;All_Data[[#This Row],[Order No]]</f>
        <v>SPORT BOTTLES1555897</v>
      </c>
    </row>
    <row r="2458" spans="1:15" x14ac:dyDescent="0.35">
      <c r="A2458">
        <v>202002</v>
      </c>
      <c r="B2458" t="str">
        <f>LEFT(All_Data[[#This Row],[Invoice (Year+Month)]],4)</f>
        <v>2020</v>
      </c>
      <c r="C2458" t="str">
        <f>RIGHT(All_Data[[#This Row],[Invoice (Year+Month)]],2)</f>
        <v>02</v>
      </c>
      <c r="D2458" t="s">
        <v>56</v>
      </c>
      <c r="E2458">
        <v>3013812</v>
      </c>
      <c r="F2458" t="s">
        <v>17</v>
      </c>
      <c r="G2458" t="s">
        <v>13</v>
      </c>
      <c r="H2458" t="s">
        <v>34</v>
      </c>
      <c r="I2458">
        <v>1555474</v>
      </c>
      <c r="J2458">
        <v>78200</v>
      </c>
      <c r="K2458" s="1">
        <v>37536</v>
      </c>
      <c r="L2458" s="1">
        <v>23880.9</v>
      </c>
      <c r="M2458" s="1">
        <f>All_Data[[#This Row],[EUR Sales Amount]]-All_Data[[#This Row],[EUR Cost Amount]]</f>
        <v>13655.099999999999</v>
      </c>
      <c r="N2458">
        <f>IF(All_Data[[#This Row],[Order Line Quantity]]&lt;0,1,0)</f>
        <v>0</v>
      </c>
      <c r="O2458" s="1" t="str">
        <f>All_Data[[#This Row],[Tier2 Description]]&amp;All_Data[[#This Row],[Order No]]</f>
        <v>STATIONERY1555474</v>
      </c>
    </row>
    <row r="2459" spans="1:15" x14ac:dyDescent="0.35">
      <c r="A2459">
        <v>202002</v>
      </c>
      <c r="B2459" t="str">
        <f>LEFT(All_Data[[#This Row],[Invoice (Year+Month)]],4)</f>
        <v>2020</v>
      </c>
      <c r="C2459" t="str">
        <f>RIGHT(All_Data[[#This Row],[Invoice (Year+Month)]],2)</f>
        <v>02</v>
      </c>
      <c r="D2459" t="s">
        <v>56</v>
      </c>
      <c r="E2459">
        <v>3013812</v>
      </c>
      <c r="F2459" t="s">
        <v>17</v>
      </c>
      <c r="G2459" t="s">
        <v>22</v>
      </c>
      <c r="H2459" t="s">
        <v>35</v>
      </c>
      <c r="I2459">
        <v>1555897</v>
      </c>
      <c r="J2459">
        <v>1930</v>
      </c>
      <c r="K2459" s="1">
        <v>637.05999999999995</v>
      </c>
      <c r="L2459" s="1">
        <v>61.62</v>
      </c>
      <c r="M2459" s="1">
        <f>All_Data[[#This Row],[EUR Sales Amount]]-All_Data[[#This Row],[EUR Cost Amount]]</f>
        <v>575.43999999999994</v>
      </c>
      <c r="N2459">
        <f>IF(All_Data[[#This Row],[Order Line Quantity]]&lt;0,1,0)</f>
        <v>0</v>
      </c>
      <c r="O2459" s="1" t="str">
        <f>All_Data[[#This Row],[Tier2 Description]]&amp;All_Data[[#This Row],[Order No]]</f>
        <v>DECORATION CHARGES1555897</v>
      </c>
    </row>
    <row r="2460" spans="1:15" x14ac:dyDescent="0.35">
      <c r="A2460">
        <v>202002</v>
      </c>
      <c r="B2460" t="str">
        <f>LEFT(All_Data[[#This Row],[Invoice (Year+Month)]],4)</f>
        <v>2020</v>
      </c>
      <c r="C2460" t="str">
        <f>RIGHT(All_Data[[#This Row],[Invoice (Year+Month)]],2)</f>
        <v>02</v>
      </c>
      <c r="D2460" t="s">
        <v>56</v>
      </c>
      <c r="E2460">
        <v>3013812</v>
      </c>
      <c r="F2460" t="s">
        <v>17</v>
      </c>
      <c r="G2460" t="s">
        <v>22</v>
      </c>
      <c r="H2460" t="s">
        <v>35</v>
      </c>
      <c r="I2460">
        <v>1557379</v>
      </c>
      <c r="J2460">
        <v>2006</v>
      </c>
      <c r="K2460" s="1">
        <v>800.72</v>
      </c>
      <c r="L2460" s="1">
        <v>127.26</v>
      </c>
      <c r="M2460" s="1">
        <f>All_Data[[#This Row],[EUR Sales Amount]]-All_Data[[#This Row],[EUR Cost Amount]]</f>
        <v>673.46</v>
      </c>
      <c r="N2460">
        <f>IF(All_Data[[#This Row],[Order Line Quantity]]&lt;0,1,0)</f>
        <v>0</v>
      </c>
      <c r="O2460" s="1" t="str">
        <f>All_Data[[#This Row],[Tier2 Description]]&amp;All_Data[[#This Row],[Order No]]</f>
        <v>DECORATION CHARGES1557379</v>
      </c>
    </row>
    <row r="2461" spans="1:15" x14ac:dyDescent="0.35">
      <c r="A2461">
        <v>202002</v>
      </c>
      <c r="B2461" t="str">
        <f>LEFT(All_Data[[#This Row],[Invoice (Year+Month)]],4)</f>
        <v>2020</v>
      </c>
      <c r="C2461" t="str">
        <f>RIGHT(All_Data[[#This Row],[Invoice (Year+Month)]],2)</f>
        <v>02</v>
      </c>
      <c r="D2461" t="s">
        <v>56</v>
      </c>
      <c r="E2461">
        <v>3013813</v>
      </c>
      <c r="F2461" t="s">
        <v>10</v>
      </c>
      <c r="G2461" t="s">
        <v>32</v>
      </c>
      <c r="H2461" t="s">
        <v>33</v>
      </c>
      <c r="I2461">
        <v>1557378</v>
      </c>
      <c r="J2461">
        <v>400</v>
      </c>
      <c r="K2461" s="1">
        <v>352</v>
      </c>
      <c r="L2461" s="1">
        <v>393.42</v>
      </c>
      <c r="M2461" s="1">
        <f>All_Data[[#This Row],[EUR Sales Amount]]-All_Data[[#This Row],[EUR Cost Amount]]</f>
        <v>-41.420000000000016</v>
      </c>
      <c r="N2461">
        <f>IF(All_Data[[#This Row],[Order Line Quantity]]&lt;0,1,0)</f>
        <v>0</v>
      </c>
      <c r="O2461" s="1" t="str">
        <f>All_Data[[#This Row],[Tier2 Description]]&amp;All_Data[[#This Row],[Order No]]</f>
        <v>SPORT BOTTLES1557378</v>
      </c>
    </row>
    <row r="2462" spans="1:15" x14ac:dyDescent="0.35">
      <c r="A2462">
        <v>202002</v>
      </c>
      <c r="B2462" t="str">
        <f>LEFT(All_Data[[#This Row],[Invoice (Year+Month)]],4)</f>
        <v>2020</v>
      </c>
      <c r="C2462" t="str">
        <f>RIGHT(All_Data[[#This Row],[Invoice (Year+Month)]],2)</f>
        <v>02</v>
      </c>
      <c r="D2462" t="s">
        <v>56</v>
      </c>
      <c r="E2462">
        <v>3013813</v>
      </c>
      <c r="F2462" t="s">
        <v>10</v>
      </c>
      <c r="G2462" t="s">
        <v>13</v>
      </c>
      <c r="H2462" t="s">
        <v>37</v>
      </c>
      <c r="I2462">
        <v>1556216</v>
      </c>
      <c r="J2462">
        <v>2</v>
      </c>
      <c r="K2462" s="1">
        <v>40</v>
      </c>
      <c r="L2462" s="1">
        <v>41.3</v>
      </c>
      <c r="M2462" s="1">
        <f>All_Data[[#This Row],[EUR Sales Amount]]-All_Data[[#This Row],[EUR Cost Amount]]</f>
        <v>-1.2999999999999972</v>
      </c>
      <c r="N2462">
        <f>IF(All_Data[[#This Row],[Order Line Quantity]]&lt;0,1,0)</f>
        <v>0</v>
      </c>
      <c r="O2462" s="1" t="str">
        <f>All_Data[[#This Row],[Tier2 Description]]&amp;All_Data[[#This Row],[Order No]]</f>
        <v>GENERAL1556216</v>
      </c>
    </row>
    <row r="2463" spans="1:15" x14ac:dyDescent="0.35">
      <c r="A2463">
        <v>202002</v>
      </c>
      <c r="B2463" t="str">
        <f>LEFT(All_Data[[#This Row],[Invoice (Year+Month)]],4)</f>
        <v>2020</v>
      </c>
      <c r="C2463" t="str">
        <f>RIGHT(All_Data[[#This Row],[Invoice (Year+Month)]],2)</f>
        <v>02</v>
      </c>
      <c r="D2463" t="s">
        <v>56</v>
      </c>
      <c r="E2463">
        <v>3013813</v>
      </c>
      <c r="F2463" t="s">
        <v>10</v>
      </c>
      <c r="G2463" t="s">
        <v>22</v>
      </c>
      <c r="H2463" t="s">
        <v>35</v>
      </c>
      <c r="I2463">
        <v>1557378</v>
      </c>
      <c r="J2463">
        <v>404</v>
      </c>
      <c r="K2463" s="1">
        <v>260</v>
      </c>
      <c r="L2463" s="1">
        <v>34.92</v>
      </c>
      <c r="M2463" s="1">
        <f>All_Data[[#This Row],[EUR Sales Amount]]-All_Data[[#This Row],[EUR Cost Amount]]</f>
        <v>225.07999999999998</v>
      </c>
      <c r="N2463">
        <f>IF(All_Data[[#This Row],[Order Line Quantity]]&lt;0,1,0)</f>
        <v>0</v>
      </c>
      <c r="O2463" s="1" t="str">
        <f>All_Data[[#This Row],[Tier2 Description]]&amp;All_Data[[#This Row],[Order No]]</f>
        <v>DECORATION CHARGES1557378</v>
      </c>
    </row>
    <row r="2464" spans="1:15" x14ac:dyDescent="0.35">
      <c r="A2464">
        <v>202002</v>
      </c>
      <c r="B2464" t="str">
        <f>LEFT(All_Data[[#This Row],[Invoice (Year+Month)]],4)</f>
        <v>2020</v>
      </c>
      <c r="C2464" t="str">
        <f>RIGHT(All_Data[[#This Row],[Invoice (Year+Month)]],2)</f>
        <v>02</v>
      </c>
      <c r="D2464" t="s">
        <v>56</v>
      </c>
      <c r="E2464">
        <v>3013816</v>
      </c>
      <c r="F2464" t="s">
        <v>10</v>
      </c>
      <c r="G2464" t="s">
        <v>11</v>
      </c>
      <c r="H2464" t="s">
        <v>38</v>
      </c>
      <c r="I2464">
        <v>1557804</v>
      </c>
      <c r="J2464">
        <v>2</v>
      </c>
      <c r="K2464" s="1">
        <v>22.98</v>
      </c>
      <c r="L2464" s="1">
        <v>8.16</v>
      </c>
      <c r="M2464" s="1">
        <f>All_Data[[#This Row],[EUR Sales Amount]]-All_Data[[#This Row],[EUR Cost Amount]]</f>
        <v>14.82</v>
      </c>
      <c r="N2464">
        <f>IF(All_Data[[#This Row],[Order Line Quantity]]&lt;0,1,0)</f>
        <v>0</v>
      </c>
      <c r="O2464" s="1" t="str">
        <f>All_Data[[#This Row],[Tier2 Description]]&amp;All_Data[[#This Row],[Order No]]</f>
        <v>BACKPACKS1557804</v>
      </c>
    </row>
    <row r="2465" spans="1:15" x14ac:dyDescent="0.35">
      <c r="A2465">
        <v>202002</v>
      </c>
      <c r="B2465" t="str">
        <f>LEFT(All_Data[[#This Row],[Invoice (Year+Month)]],4)</f>
        <v>2020</v>
      </c>
      <c r="C2465" t="str">
        <f>RIGHT(All_Data[[#This Row],[Invoice (Year+Month)]],2)</f>
        <v>02</v>
      </c>
      <c r="D2465" t="s">
        <v>56</v>
      </c>
      <c r="E2465">
        <v>3013816</v>
      </c>
      <c r="F2465" t="s">
        <v>10</v>
      </c>
      <c r="G2465" t="s">
        <v>11</v>
      </c>
      <c r="H2465" t="s">
        <v>12</v>
      </c>
      <c r="I2465">
        <v>1555228</v>
      </c>
      <c r="J2465">
        <v>28</v>
      </c>
      <c r="K2465" s="1">
        <v>167.72</v>
      </c>
      <c r="L2465" s="1">
        <v>89.14</v>
      </c>
      <c r="M2465" s="1">
        <f>All_Data[[#This Row],[EUR Sales Amount]]-All_Data[[#This Row],[EUR Cost Amount]]</f>
        <v>78.58</v>
      </c>
      <c r="N2465">
        <f>IF(All_Data[[#This Row],[Order Line Quantity]]&lt;0,1,0)</f>
        <v>0</v>
      </c>
      <c r="O2465" s="1" t="str">
        <f>All_Data[[#This Row],[Tier2 Description]]&amp;All_Data[[#This Row],[Order No]]</f>
        <v>BUSINESS CASES1555228</v>
      </c>
    </row>
    <row r="2466" spans="1:15" x14ac:dyDescent="0.35">
      <c r="A2466">
        <v>202002</v>
      </c>
      <c r="B2466" t="str">
        <f>LEFT(All_Data[[#This Row],[Invoice (Year+Month)]],4)</f>
        <v>2020</v>
      </c>
      <c r="C2466" t="str">
        <f>RIGHT(All_Data[[#This Row],[Invoice (Year+Month)]],2)</f>
        <v>02</v>
      </c>
      <c r="D2466" t="s">
        <v>56</v>
      </c>
      <c r="E2466">
        <v>3013816</v>
      </c>
      <c r="F2466" t="s">
        <v>10</v>
      </c>
      <c r="G2466" t="s">
        <v>11</v>
      </c>
      <c r="H2466" t="s">
        <v>40</v>
      </c>
      <c r="I2466">
        <v>1557804</v>
      </c>
      <c r="J2466">
        <v>1200</v>
      </c>
      <c r="K2466" s="1">
        <v>480</v>
      </c>
      <c r="L2466" s="1">
        <v>275.92</v>
      </c>
      <c r="M2466" s="1">
        <f>All_Data[[#This Row],[EUR Sales Amount]]-All_Data[[#This Row],[EUR Cost Amount]]</f>
        <v>204.07999999999998</v>
      </c>
      <c r="N2466">
        <f>IF(All_Data[[#This Row],[Order Line Quantity]]&lt;0,1,0)</f>
        <v>0</v>
      </c>
      <c r="O2466" s="1" t="str">
        <f>All_Data[[#This Row],[Tier2 Description]]&amp;All_Data[[#This Row],[Order No]]</f>
        <v>TOTES1557804</v>
      </c>
    </row>
    <row r="2467" spans="1:15" x14ac:dyDescent="0.35">
      <c r="A2467">
        <v>202002</v>
      </c>
      <c r="B2467" t="str">
        <f>LEFT(All_Data[[#This Row],[Invoice (Year+Month)]],4)</f>
        <v>2020</v>
      </c>
      <c r="C2467" t="str">
        <f>RIGHT(All_Data[[#This Row],[Invoice (Year+Month)]],2)</f>
        <v>02</v>
      </c>
      <c r="D2467" t="s">
        <v>56</v>
      </c>
      <c r="E2467">
        <v>3013816</v>
      </c>
      <c r="F2467" t="s">
        <v>10</v>
      </c>
      <c r="G2467" t="s">
        <v>13</v>
      </c>
      <c r="H2467" t="s">
        <v>37</v>
      </c>
      <c r="I2467">
        <v>1555725</v>
      </c>
      <c r="J2467">
        <v>8600</v>
      </c>
      <c r="K2467" s="1">
        <v>3956</v>
      </c>
      <c r="L2467" s="1">
        <v>3526</v>
      </c>
      <c r="M2467" s="1">
        <f>All_Data[[#This Row],[EUR Sales Amount]]-All_Data[[#This Row],[EUR Cost Amount]]</f>
        <v>430</v>
      </c>
      <c r="N2467">
        <f>IF(All_Data[[#This Row],[Order Line Quantity]]&lt;0,1,0)</f>
        <v>0</v>
      </c>
      <c r="O2467" s="1" t="str">
        <f>All_Data[[#This Row],[Tier2 Description]]&amp;All_Data[[#This Row],[Order No]]</f>
        <v>GENERAL1555725</v>
      </c>
    </row>
    <row r="2468" spans="1:15" x14ac:dyDescent="0.35">
      <c r="A2468">
        <v>202002</v>
      </c>
      <c r="B2468" t="str">
        <f>LEFT(All_Data[[#This Row],[Invoice (Year+Month)]],4)</f>
        <v>2020</v>
      </c>
      <c r="C2468" t="str">
        <f>RIGHT(All_Data[[#This Row],[Invoice (Year+Month)]],2)</f>
        <v>02</v>
      </c>
      <c r="D2468" t="s">
        <v>56</v>
      </c>
      <c r="E2468">
        <v>3013816</v>
      </c>
      <c r="F2468" t="s">
        <v>10</v>
      </c>
      <c r="G2468" t="s">
        <v>13</v>
      </c>
      <c r="H2468" t="s">
        <v>37</v>
      </c>
      <c r="I2468">
        <v>1556594</v>
      </c>
      <c r="J2468">
        <v>1200</v>
      </c>
      <c r="K2468" s="1">
        <v>552</v>
      </c>
      <c r="L2468" s="1">
        <v>408</v>
      </c>
      <c r="M2468" s="1">
        <f>All_Data[[#This Row],[EUR Sales Amount]]-All_Data[[#This Row],[EUR Cost Amount]]</f>
        <v>144</v>
      </c>
      <c r="N2468">
        <f>IF(All_Data[[#This Row],[Order Line Quantity]]&lt;0,1,0)</f>
        <v>0</v>
      </c>
      <c r="O2468" s="1" t="str">
        <f>All_Data[[#This Row],[Tier2 Description]]&amp;All_Data[[#This Row],[Order No]]</f>
        <v>GENERAL1556594</v>
      </c>
    </row>
    <row r="2469" spans="1:15" x14ac:dyDescent="0.35">
      <c r="A2469">
        <v>202002</v>
      </c>
      <c r="B2469" t="str">
        <f>LEFT(All_Data[[#This Row],[Invoice (Year+Month)]],4)</f>
        <v>2020</v>
      </c>
      <c r="C2469" t="str">
        <f>RIGHT(All_Data[[#This Row],[Invoice (Year+Month)]],2)</f>
        <v>02</v>
      </c>
      <c r="D2469" t="s">
        <v>56</v>
      </c>
      <c r="E2469">
        <v>3013816</v>
      </c>
      <c r="F2469" t="s">
        <v>10</v>
      </c>
      <c r="G2469" t="s">
        <v>26</v>
      </c>
      <c r="H2469" t="s">
        <v>53</v>
      </c>
      <c r="I2469">
        <v>1555228</v>
      </c>
      <c r="J2469">
        <v>2</v>
      </c>
      <c r="K2469" s="1">
        <v>19.98</v>
      </c>
      <c r="L2469" s="1">
        <v>7.68</v>
      </c>
      <c r="M2469" s="1">
        <f>All_Data[[#This Row],[EUR Sales Amount]]-All_Data[[#This Row],[EUR Cost Amount]]</f>
        <v>12.3</v>
      </c>
      <c r="N2469">
        <f>IF(All_Data[[#This Row],[Order Line Quantity]]&lt;0,1,0)</f>
        <v>0</v>
      </c>
      <c r="O2469" s="1" t="str">
        <f>All_Data[[#This Row],[Tier2 Description]]&amp;All_Data[[#This Row],[Order No]]</f>
        <v>BLANKETS1555228</v>
      </c>
    </row>
    <row r="2470" spans="1:15" x14ac:dyDescent="0.35">
      <c r="A2470">
        <v>202002</v>
      </c>
      <c r="B2470" t="str">
        <f>LEFT(All_Data[[#This Row],[Invoice (Year+Month)]],4)</f>
        <v>2020</v>
      </c>
      <c r="C2470" t="str">
        <f>RIGHT(All_Data[[#This Row],[Invoice (Year+Month)]],2)</f>
        <v>02</v>
      </c>
      <c r="D2470" t="s">
        <v>56</v>
      </c>
      <c r="E2470">
        <v>3013821</v>
      </c>
      <c r="F2470" t="s">
        <v>17</v>
      </c>
      <c r="G2470" t="s">
        <v>11</v>
      </c>
      <c r="H2470" t="s">
        <v>38</v>
      </c>
      <c r="I2470">
        <v>1555463</v>
      </c>
      <c r="J2470">
        <v>20</v>
      </c>
      <c r="K2470" s="1">
        <v>432.6</v>
      </c>
      <c r="L2470" s="1">
        <v>238.74</v>
      </c>
      <c r="M2470" s="1">
        <f>All_Data[[#This Row],[EUR Sales Amount]]-All_Data[[#This Row],[EUR Cost Amount]]</f>
        <v>193.86</v>
      </c>
      <c r="N2470">
        <f>IF(All_Data[[#This Row],[Order Line Quantity]]&lt;0,1,0)</f>
        <v>0</v>
      </c>
      <c r="O2470" s="1" t="str">
        <f>All_Data[[#This Row],[Tier2 Description]]&amp;All_Data[[#This Row],[Order No]]</f>
        <v>BACKPACKS1555463</v>
      </c>
    </row>
    <row r="2471" spans="1:15" x14ac:dyDescent="0.35">
      <c r="A2471">
        <v>202002</v>
      </c>
      <c r="B2471" t="str">
        <f>LEFT(All_Data[[#This Row],[Invoice (Year+Month)]],4)</f>
        <v>2020</v>
      </c>
      <c r="C2471" t="str">
        <f>RIGHT(All_Data[[#This Row],[Invoice (Year+Month)]],2)</f>
        <v>02</v>
      </c>
      <c r="D2471" t="s">
        <v>56</v>
      </c>
      <c r="E2471">
        <v>3013821</v>
      </c>
      <c r="F2471" t="s">
        <v>17</v>
      </c>
      <c r="G2471" t="s">
        <v>11</v>
      </c>
      <c r="H2471" t="s">
        <v>38</v>
      </c>
      <c r="I2471">
        <v>1555712</v>
      </c>
      <c r="J2471">
        <v>8</v>
      </c>
      <c r="K2471" s="1">
        <v>55.92</v>
      </c>
      <c r="L2471" s="1">
        <v>33</v>
      </c>
      <c r="M2471" s="1">
        <f>All_Data[[#This Row],[EUR Sales Amount]]-All_Data[[#This Row],[EUR Cost Amount]]</f>
        <v>22.92</v>
      </c>
      <c r="N2471">
        <f>IF(All_Data[[#This Row],[Order Line Quantity]]&lt;0,1,0)</f>
        <v>0</v>
      </c>
      <c r="O2471" s="1" t="str">
        <f>All_Data[[#This Row],[Tier2 Description]]&amp;All_Data[[#This Row],[Order No]]</f>
        <v>BACKPACKS1555712</v>
      </c>
    </row>
    <row r="2472" spans="1:15" x14ac:dyDescent="0.35">
      <c r="A2472">
        <v>202002</v>
      </c>
      <c r="B2472" t="str">
        <f>LEFT(All_Data[[#This Row],[Invoice (Year+Month)]],4)</f>
        <v>2020</v>
      </c>
      <c r="C2472" t="str">
        <f>RIGHT(All_Data[[#This Row],[Invoice (Year+Month)]],2)</f>
        <v>02</v>
      </c>
      <c r="D2472" t="s">
        <v>56</v>
      </c>
      <c r="E2472">
        <v>3013821</v>
      </c>
      <c r="F2472" t="s">
        <v>17</v>
      </c>
      <c r="G2472" t="s">
        <v>11</v>
      </c>
      <c r="H2472" t="s">
        <v>38</v>
      </c>
      <c r="I2472">
        <v>1556539</v>
      </c>
      <c r="J2472">
        <v>20</v>
      </c>
      <c r="K2472" s="1">
        <v>432.6</v>
      </c>
      <c r="L2472" s="1">
        <v>238.74</v>
      </c>
      <c r="M2472" s="1">
        <f>All_Data[[#This Row],[EUR Sales Amount]]-All_Data[[#This Row],[EUR Cost Amount]]</f>
        <v>193.86</v>
      </c>
      <c r="N2472">
        <f>IF(All_Data[[#This Row],[Order Line Quantity]]&lt;0,1,0)</f>
        <v>0</v>
      </c>
      <c r="O2472" s="1" t="str">
        <f>All_Data[[#This Row],[Tier2 Description]]&amp;All_Data[[#This Row],[Order No]]</f>
        <v>BACKPACKS1556539</v>
      </c>
    </row>
    <row r="2473" spans="1:15" x14ac:dyDescent="0.35">
      <c r="A2473">
        <v>202002</v>
      </c>
      <c r="B2473" t="str">
        <f>LEFT(All_Data[[#This Row],[Invoice (Year+Month)]],4)</f>
        <v>2020</v>
      </c>
      <c r="C2473" t="str">
        <f>RIGHT(All_Data[[#This Row],[Invoice (Year+Month)]],2)</f>
        <v>02</v>
      </c>
      <c r="D2473" t="s">
        <v>56</v>
      </c>
      <c r="E2473">
        <v>3013821</v>
      </c>
      <c r="F2473" t="s">
        <v>17</v>
      </c>
      <c r="G2473" t="s">
        <v>11</v>
      </c>
      <c r="H2473" t="s">
        <v>12</v>
      </c>
      <c r="I2473">
        <v>1555463</v>
      </c>
      <c r="J2473">
        <v>4</v>
      </c>
      <c r="K2473" s="1">
        <v>14.28</v>
      </c>
      <c r="L2473" s="1">
        <v>5.48</v>
      </c>
      <c r="M2473" s="1">
        <f>All_Data[[#This Row],[EUR Sales Amount]]-All_Data[[#This Row],[EUR Cost Amount]]</f>
        <v>8.7999999999999989</v>
      </c>
      <c r="N2473">
        <f>IF(All_Data[[#This Row],[Order Line Quantity]]&lt;0,1,0)</f>
        <v>0</v>
      </c>
      <c r="O2473" s="1" t="str">
        <f>All_Data[[#This Row],[Tier2 Description]]&amp;All_Data[[#This Row],[Order No]]</f>
        <v>BUSINESS CASES1555463</v>
      </c>
    </row>
    <row r="2474" spans="1:15" x14ac:dyDescent="0.35">
      <c r="A2474">
        <v>202002</v>
      </c>
      <c r="B2474" t="str">
        <f>LEFT(All_Data[[#This Row],[Invoice (Year+Month)]],4)</f>
        <v>2020</v>
      </c>
      <c r="C2474" t="str">
        <f>RIGHT(All_Data[[#This Row],[Invoice (Year+Month)]],2)</f>
        <v>02</v>
      </c>
      <c r="D2474" t="s">
        <v>56</v>
      </c>
      <c r="E2474">
        <v>3013821</v>
      </c>
      <c r="F2474" t="s">
        <v>17</v>
      </c>
      <c r="G2474" t="s">
        <v>11</v>
      </c>
      <c r="H2474" t="s">
        <v>12</v>
      </c>
      <c r="I2474">
        <v>1555712</v>
      </c>
      <c r="J2474">
        <v>8</v>
      </c>
      <c r="K2474" s="1">
        <v>28.72</v>
      </c>
      <c r="L2474" s="1">
        <v>10.9</v>
      </c>
      <c r="M2474" s="1">
        <f>All_Data[[#This Row],[EUR Sales Amount]]-All_Data[[#This Row],[EUR Cost Amount]]</f>
        <v>17.82</v>
      </c>
      <c r="N2474">
        <f>IF(All_Data[[#This Row],[Order Line Quantity]]&lt;0,1,0)</f>
        <v>0</v>
      </c>
      <c r="O2474" s="1" t="str">
        <f>All_Data[[#This Row],[Tier2 Description]]&amp;All_Data[[#This Row],[Order No]]</f>
        <v>BUSINESS CASES1555712</v>
      </c>
    </row>
    <row r="2475" spans="1:15" x14ac:dyDescent="0.35">
      <c r="A2475">
        <v>202002</v>
      </c>
      <c r="B2475" t="str">
        <f>LEFT(All_Data[[#This Row],[Invoice (Year+Month)]],4)</f>
        <v>2020</v>
      </c>
      <c r="C2475" t="str">
        <f>RIGHT(All_Data[[#This Row],[Invoice (Year+Month)]],2)</f>
        <v>02</v>
      </c>
      <c r="D2475" t="s">
        <v>56</v>
      </c>
      <c r="E2475">
        <v>3013821</v>
      </c>
      <c r="F2475" t="s">
        <v>17</v>
      </c>
      <c r="G2475" t="s">
        <v>11</v>
      </c>
      <c r="H2475" t="s">
        <v>12</v>
      </c>
      <c r="I2475">
        <v>1556539</v>
      </c>
      <c r="J2475">
        <v>8</v>
      </c>
      <c r="K2475" s="1">
        <v>28.72</v>
      </c>
      <c r="L2475" s="1">
        <v>10.9</v>
      </c>
      <c r="M2475" s="1">
        <f>All_Data[[#This Row],[EUR Sales Amount]]-All_Data[[#This Row],[EUR Cost Amount]]</f>
        <v>17.82</v>
      </c>
      <c r="N2475">
        <f>IF(All_Data[[#This Row],[Order Line Quantity]]&lt;0,1,0)</f>
        <v>0</v>
      </c>
      <c r="O2475" s="1" t="str">
        <f>All_Data[[#This Row],[Tier2 Description]]&amp;All_Data[[#This Row],[Order No]]</f>
        <v>BUSINESS CASES1556539</v>
      </c>
    </row>
    <row r="2476" spans="1:15" x14ac:dyDescent="0.35">
      <c r="A2476">
        <v>202002</v>
      </c>
      <c r="B2476" t="str">
        <f>LEFT(All_Data[[#This Row],[Invoice (Year+Month)]],4)</f>
        <v>2020</v>
      </c>
      <c r="C2476" t="str">
        <f>RIGHT(All_Data[[#This Row],[Invoice (Year+Month)]],2)</f>
        <v>02</v>
      </c>
      <c r="D2476" t="s">
        <v>56</v>
      </c>
      <c r="E2476">
        <v>3013821</v>
      </c>
      <c r="F2476" t="s">
        <v>17</v>
      </c>
      <c r="G2476" t="s">
        <v>13</v>
      </c>
      <c r="H2476" t="s">
        <v>34</v>
      </c>
      <c r="I2476">
        <v>1555463</v>
      </c>
      <c r="J2476">
        <v>16</v>
      </c>
      <c r="K2476" s="1">
        <v>34.840000000000003</v>
      </c>
      <c r="L2476" s="1">
        <v>17.96</v>
      </c>
      <c r="M2476" s="1">
        <f>All_Data[[#This Row],[EUR Sales Amount]]-All_Data[[#This Row],[EUR Cost Amount]]</f>
        <v>16.880000000000003</v>
      </c>
      <c r="N2476">
        <f>IF(All_Data[[#This Row],[Order Line Quantity]]&lt;0,1,0)</f>
        <v>0</v>
      </c>
      <c r="O2476" s="1" t="str">
        <f>All_Data[[#This Row],[Tier2 Description]]&amp;All_Data[[#This Row],[Order No]]</f>
        <v>STATIONERY1555463</v>
      </c>
    </row>
    <row r="2477" spans="1:15" x14ac:dyDescent="0.35">
      <c r="A2477">
        <v>202002</v>
      </c>
      <c r="B2477" t="str">
        <f>LEFT(All_Data[[#This Row],[Invoice (Year+Month)]],4)</f>
        <v>2020</v>
      </c>
      <c r="C2477" t="str">
        <f>RIGHT(All_Data[[#This Row],[Invoice (Year+Month)]],2)</f>
        <v>02</v>
      </c>
      <c r="D2477" t="s">
        <v>56</v>
      </c>
      <c r="E2477">
        <v>3013821</v>
      </c>
      <c r="F2477" t="s">
        <v>17</v>
      </c>
      <c r="G2477" t="s">
        <v>13</v>
      </c>
      <c r="H2477" t="s">
        <v>34</v>
      </c>
      <c r="I2477">
        <v>1555712</v>
      </c>
      <c r="J2477">
        <v>4</v>
      </c>
      <c r="K2477" s="1">
        <v>7.96</v>
      </c>
      <c r="L2477" s="1">
        <v>4.42</v>
      </c>
      <c r="M2477" s="1">
        <f>All_Data[[#This Row],[EUR Sales Amount]]-All_Data[[#This Row],[EUR Cost Amount]]</f>
        <v>3.54</v>
      </c>
      <c r="N2477">
        <f>IF(All_Data[[#This Row],[Order Line Quantity]]&lt;0,1,0)</f>
        <v>0</v>
      </c>
      <c r="O2477" s="1" t="str">
        <f>All_Data[[#This Row],[Tier2 Description]]&amp;All_Data[[#This Row],[Order No]]</f>
        <v>STATIONERY1555712</v>
      </c>
    </row>
    <row r="2478" spans="1:15" x14ac:dyDescent="0.35">
      <c r="A2478">
        <v>202002</v>
      </c>
      <c r="B2478" t="str">
        <f>LEFT(All_Data[[#This Row],[Invoice (Year+Month)]],4)</f>
        <v>2020</v>
      </c>
      <c r="C2478" t="str">
        <f>RIGHT(All_Data[[#This Row],[Invoice (Year+Month)]],2)</f>
        <v>02</v>
      </c>
      <c r="D2478" t="s">
        <v>56</v>
      </c>
      <c r="E2478">
        <v>3013821</v>
      </c>
      <c r="F2478" t="s">
        <v>17</v>
      </c>
      <c r="G2478" t="s">
        <v>13</v>
      </c>
      <c r="H2478" t="s">
        <v>34</v>
      </c>
      <c r="I2478">
        <v>1556539</v>
      </c>
      <c r="J2478">
        <v>8</v>
      </c>
      <c r="K2478" s="1">
        <v>17.12</v>
      </c>
      <c r="L2478" s="1">
        <v>9.06</v>
      </c>
      <c r="M2478" s="1">
        <f>All_Data[[#This Row],[EUR Sales Amount]]-All_Data[[#This Row],[EUR Cost Amount]]</f>
        <v>8.06</v>
      </c>
      <c r="N2478">
        <f>IF(All_Data[[#This Row],[Order Line Quantity]]&lt;0,1,0)</f>
        <v>0</v>
      </c>
      <c r="O2478" s="1" t="str">
        <f>All_Data[[#This Row],[Tier2 Description]]&amp;All_Data[[#This Row],[Order No]]</f>
        <v>STATIONERY1556539</v>
      </c>
    </row>
    <row r="2479" spans="1:15" x14ac:dyDescent="0.35">
      <c r="A2479">
        <v>202002</v>
      </c>
      <c r="B2479" t="str">
        <f>LEFT(All_Data[[#This Row],[Invoice (Year+Month)]],4)</f>
        <v>2020</v>
      </c>
      <c r="C2479" t="str">
        <f>RIGHT(All_Data[[#This Row],[Invoice (Year+Month)]],2)</f>
        <v>02</v>
      </c>
      <c r="D2479" t="s">
        <v>56</v>
      </c>
      <c r="E2479">
        <v>3013821</v>
      </c>
      <c r="F2479" t="s">
        <v>17</v>
      </c>
      <c r="G2479" t="s">
        <v>13</v>
      </c>
      <c r="H2479" t="s">
        <v>15</v>
      </c>
      <c r="I2479">
        <v>1555463</v>
      </c>
      <c r="J2479">
        <v>24</v>
      </c>
      <c r="K2479" s="1">
        <v>353.76</v>
      </c>
      <c r="L2479" s="1">
        <v>108.36</v>
      </c>
      <c r="M2479" s="1">
        <f>All_Data[[#This Row],[EUR Sales Amount]]-All_Data[[#This Row],[EUR Cost Amount]]</f>
        <v>245.39999999999998</v>
      </c>
      <c r="N2479">
        <f>IF(All_Data[[#This Row],[Order Line Quantity]]&lt;0,1,0)</f>
        <v>0</v>
      </c>
      <c r="O2479" s="1" t="str">
        <f>All_Data[[#This Row],[Tier2 Description]]&amp;All_Data[[#This Row],[Order No]]</f>
        <v>UMBRELLAS1555463</v>
      </c>
    </row>
    <row r="2480" spans="1:15" x14ac:dyDescent="0.35">
      <c r="A2480">
        <v>202002</v>
      </c>
      <c r="B2480" t="str">
        <f>LEFT(All_Data[[#This Row],[Invoice (Year+Month)]],4)</f>
        <v>2020</v>
      </c>
      <c r="C2480" t="str">
        <f>RIGHT(All_Data[[#This Row],[Invoice (Year+Month)]],2)</f>
        <v>02</v>
      </c>
      <c r="D2480" t="s">
        <v>56</v>
      </c>
      <c r="E2480">
        <v>3013821</v>
      </c>
      <c r="F2480" t="s">
        <v>17</v>
      </c>
      <c r="G2480" t="s">
        <v>13</v>
      </c>
      <c r="H2480" t="s">
        <v>15</v>
      </c>
      <c r="I2480">
        <v>1556539</v>
      </c>
      <c r="J2480">
        <v>24</v>
      </c>
      <c r="K2480" s="1">
        <v>359.76</v>
      </c>
      <c r="L2480" s="1">
        <v>108.16</v>
      </c>
      <c r="M2480" s="1">
        <f>All_Data[[#This Row],[EUR Sales Amount]]-All_Data[[#This Row],[EUR Cost Amount]]</f>
        <v>251.6</v>
      </c>
      <c r="N2480">
        <f>IF(All_Data[[#This Row],[Order Line Quantity]]&lt;0,1,0)</f>
        <v>0</v>
      </c>
      <c r="O2480" s="1" t="str">
        <f>All_Data[[#This Row],[Tier2 Description]]&amp;All_Data[[#This Row],[Order No]]</f>
        <v>UMBRELLAS1556539</v>
      </c>
    </row>
    <row r="2481" spans="1:15" x14ac:dyDescent="0.35">
      <c r="A2481">
        <v>202002</v>
      </c>
      <c r="B2481" t="str">
        <f>LEFT(All_Data[[#This Row],[Invoice (Year+Month)]],4)</f>
        <v>2020</v>
      </c>
      <c r="C2481" t="str">
        <f>RIGHT(All_Data[[#This Row],[Invoice (Year+Month)]],2)</f>
        <v>02</v>
      </c>
      <c r="D2481" t="s">
        <v>56</v>
      </c>
      <c r="E2481">
        <v>3013821</v>
      </c>
      <c r="F2481" t="s">
        <v>17</v>
      </c>
      <c r="G2481" t="s">
        <v>13</v>
      </c>
      <c r="H2481" t="s">
        <v>16</v>
      </c>
      <c r="I2481">
        <v>1555712</v>
      </c>
      <c r="J2481">
        <v>20</v>
      </c>
      <c r="K2481" s="1">
        <v>97.8</v>
      </c>
      <c r="L2481" s="1">
        <v>51.92</v>
      </c>
      <c r="M2481" s="1">
        <f>All_Data[[#This Row],[EUR Sales Amount]]-All_Data[[#This Row],[EUR Cost Amount]]</f>
        <v>45.879999999999995</v>
      </c>
      <c r="N2481">
        <f>IF(All_Data[[#This Row],[Order Line Quantity]]&lt;0,1,0)</f>
        <v>0</v>
      </c>
      <c r="O2481" s="1" t="str">
        <f>All_Data[[#This Row],[Tier2 Description]]&amp;All_Data[[#This Row],[Order No]]</f>
        <v>WRITING1555712</v>
      </c>
    </row>
    <row r="2482" spans="1:15" x14ac:dyDescent="0.35">
      <c r="A2482">
        <v>202002</v>
      </c>
      <c r="B2482" t="str">
        <f>LEFT(All_Data[[#This Row],[Invoice (Year+Month)]],4)</f>
        <v>2020</v>
      </c>
      <c r="C2482" t="str">
        <f>RIGHT(All_Data[[#This Row],[Invoice (Year+Month)]],2)</f>
        <v>02</v>
      </c>
      <c r="D2482" t="s">
        <v>56</v>
      </c>
      <c r="E2482">
        <v>3013821</v>
      </c>
      <c r="F2482" t="s">
        <v>17</v>
      </c>
      <c r="G2482" t="s">
        <v>26</v>
      </c>
      <c r="H2482" t="s">
        <v>50</v>
      </c>
      <c r="I2482">
        <v>1556539</v>
      </c>
      <c r="J2482">
        <v>6</v>
      </c>
      <c r="K2482" s="1">
        <v>19.739999999999998</v>
      </c>
      <c r="L2482" s="1">
        <v>6.76</v>
      </c>
      <c r="M2482" s="1">
        <f>All_Data[[#This Row],[EUR Sales Amount]]-All_Data[[#This Row],[EUR Cost Amount]]</f>
        <v>12.979999999999999</v>
      </c>
      <c r="N2482">
        <f>IF(All_Data[[#This Row],[Order Line Quantity]]&lt;0,1,0)</f>
        <v>0</v>
      </c>
      <c r="O2482" s="1" t="str">
        <f>All_Data[[#This Row],[Tier2 Description]]&amp;All_Data[[#This Row],[Order No]]</f>
        <v>OUTDOOR &amp; LEISURE1556539</v>
      </c>
    </row>
    <row r="2483" spans="1:15" x14ac:dyDescent="0.35">
      <c r="A2483">
        <v>202002</v>
      </c>
      <c r="B2483" t="str">
        <f>LEFT(All_Data[[#This Row],[Invoice (Year+Month)]],4)</f>
        <v>2020</v>
      </c>
      <c r="C2483" t="str">
        <f>RIGHT(All_Data[[#This Row],[Invoice (Year+Month)]],2)</f>
        <v>02</v>
      </c>
      <c r="D2483" t="s">
        <v>56</v>
      </c>
      <c r="E2483">
        <v>3013821</v>
      </c>
      <c r="F2483" t="s">
        <v>17</v>
      </c>
      <c r="G2483" t="s">
        <v>26</v>
      </c>
      <c r="H2483" t="s">
        <v>50</v>
      </c>
      <c r="I2483">
        <v>1557677</v>
      </c>
      <c r="J2483">
        <v>6</v>
      </c>
      <c r="K2483" s="1">
        <v>19.739999999999998</v>
      </c>
      <c r="L2483" s="1">
        <v>6.76</v>
      </c>
      <c r="M2483" s="1">
        <f>All_Data[[#This Row],[EUR Sales Amount]]-All_Data[[#This Row],[EUR Cost Amount]]</f>
        <v>12.979999999999999</v>
      </c>
      <c r="N2483">
        <f>IF(All_Data[[#This Row],[Order Line Quantity]]&lt;0,1,0)</f>
        <v>0</v>
      </c>
      <c r="O2483" s="1" t="str">
        <f>All_Data[[#This Row],[Tier2 Description]]&amp;All_Data[[#This Row],[Order No]]</f>
        <v>OUTDOOR &amp; LEISURE1557677</v>
      </c>
    </row>
    <row r="2484" spans="1:15" x14ac:dyDescent="0.35">
      <c r="A2484">
        <v>202002</v>
      </c>
      <c r="B2484" t="str">
        <f>LEFT(All_Data[[#This Row],[Invoice (Year+Month)]],4)</f>
        <v>2020</v>
      </c>
      <c r="C2484" t="str">
        <f>RIGHT(All_Data[[#This Row],[Invoice (Year+Month)]],2)</f>
        <v>02</v>
      </c>
      <c r="D2484" t="s">
        <v>56</v>
      </c>
      <c r="E2484">
        <v>3013821</v>
      </c>
      <c r="F2484" t="s">
        <v>17</v>
      </c>
      <c r="G2484" t="s">
        <v>26</v>
      </c>
      <c r="H2484" t="s">
        <v>43</v>
      </c>
      <c r="I2484">
        <v>1555463</v>
      </c>
      <c r="J2484">
        <v>12</v>
      </c>
      <c r="K2484" s="1">
        <v>27.36</v>
      </c>
      <c r="L2484" s="1">
        <v>11.34</v>
      </c>
      <c r="M2484" s="1">
        <f>All_Data[[#This Row],[EUR Sales Amount]]-All_Data[[#This Row],[EUR Cost Amount]]</f>
        <v>16.02</v>
      </c>
      <c r="N2484">
        <f>IF(All_Data[[#This Row],[Order Line Quantity]]&lt;0,1,0)</f>
        <v>0</v>
      </c>
      <c r="O2484" s="1" t="str">
        <f>All_Data[[#This Row],[Tier2 Description]]&amp;All_Data[[#This Row],[Order No]]</f>
        <v>SAFETY AUTO &amp; TOOLS1555463</v>
      </c>
    </row>
    <row r="2485" spans="1:15" x14ac:dyDescent="0.35">
      <c r="A2485">
        <v>202002</v>
      </c>
      <c r="B2485" t="str">
        <f>LEFT(All_Data[[#This Row],[Invoice (Year+Month)]],4)</f>
        <v>2020</v>
      </c>
      <c r="C2485" t="str">
        <f>RIGHT(All_Data[[#This Row],[Invoice (Year+Month)]],2)</f>
        <v>02</v>
      </c>
      <c r="D2485" t="s">
        <v>56</v>
      </c>
      <c r="E2485">
        <v>3013821</v>
      </c>
      <c r="F2485" t="s">
        <v>17</v>
      </c>
      <c r="G2485" t="s">
        <v>26</v>
      </c>
      <c r="H2485" t="s">
        <v>43</v>
      </c>
      <c r="I2485">
        <v>1555712</v>
      </c>
      <c r="J2485">
        <v>12</v>
      </c>
      <c r="K2485" s="1">
        <v>28.08</v>
      </c>
      <c r="L2485" s="1">
        <v>11.34</v>
      </c>
      <c r="M2485" s="1">
        <f>All_Data[[#This Row],[EUR Sales Amount]]-All_Data[[#This Row],[EUR Cost Amount]]</f>
        <v>16.739999999999998</v>
      </c>
      <c r="N2485">
        <f>IF(All_Data[[#This Row],[Order Line Quantity]]&lt;0,1,0)</f>
        <v>0</v>
      </c>
      <c r="O2485" s="1" t="str">
        <f>All_Data[[#This Row],[Tier2 Description]]&amp;All_Data[[#This Row],[Order No]]</f>
        <v>SAFETY AUTO &amp; TOOLS1555712</v>
      </c>
    </row>
    <row r="2486" spans="1:15" x14ac:dyDescent="0.35">
      <c r="A2486">
        <v>202002</v>
      </c>
      <c r="B2486" t="str">
        <f>LEFT(All_Data[[#This Row],[Invoice (Year+Month)]],4)</f>
        <v>2020</v>
      </c>
      <c r="C2486" t="str">
        <f>RIGHT(All_Data[[#This Row],[Invoice (Year+Month)]],2)</f>
        <v>02</v>
      </c>
      <c r="D2486" t="s">
        <v>56</v>
      </c>
      <c r="E2486">
        <v>3013821</v>
      </c>
      <c r="F2486" t="s">
        <v>17</v>
      </c>
      <c r="G2486" t="s">
        <v>26</v>
      </c>
      <c r="H2486" t="s">
        <v>43</v>
      </c>
      <c r="I2486">
        <v>1556539</v>
      </c>
      <c r="J2486">
        <v>70</v>
      </c>
      <c r="K2486" s="1">
        <v>174.2</v>
      </c>
      <c r="L2486" s="1">
        <v>85.36</v>
      </c>
      <c r="M2486" s="1">
        <f>All_Data[[#This Row],[EUR Sales Amount]]-All_Data[[#This Row],[EUR Cost Amount]]</f>
        <v>88.839999999999989</v>
      </c>
      <c r="N2486">
        <f>IF(All_Data[[#This Row],[Order Line Quantity]]&lt;0,1,0)</f>
        <v>0</v>
      </c>
      <c r="O2486" s="1" t="str">
        <f>All_Data[[#This Row],[Tier2 Description]]&amp;All_Data[[#This Row],[Order No]]</f>
        <v>SAFETY AUTO &amp; TOOLS1556539</v>
      </c>
    </row>
    <row r="2487" spans="1:15" x14ac:dyDescent="0.35">
      <c r="A2487">
        <v>202002</v>
      </c>
      <c r="B2487" t="str">
        <f>LEFT(All_Data[[#This Row],[Invoice (Year+Month)]],4)</f>
        <v>2020</v>
      </c>
      <c r="C2487" t="str">
        <f>RIGHT(All_Data[[#This Row],[Invoice (Year+Month)]],2)</f>
        <v>02</v>
      </c>
      <c r="D2487" t="s">
        <v>56</v>
      </c>
      <c r="E2487">
        <v>3013821</v>
      </c>
      <c r="F2487" t="s">
        <v>17</v>
      </c>
      <c r="G2487" t="s">
        <v>24</v>
      </c>
      <c r="H2487" t="s">
        <v>25</v>
      </c>
      <c r="I2487">
        <v>1555712</v>
      </c>
      <c r="J2487">
        <v>2</v>
      </c>
      <c r="K2487" s="1">
        <v>39.979999999999997</v>
      </c>
      <c r="L2487" s="1">
        <v>36.299999999999997</v>
      </c>
      <c r="M2487" s="1">
        <f>All_Data[[#This Row],[EUR Sales Amount]]-All_Data[[#This Row],[EUR Cost Amount]]</f>
        <v>3.6799999999999997</v>
      </c>
      <c r="N2487">
        <f>IF(All_Data[[#This Row],[Order Line Quantity]]&lt;0,1,0)</f>
        <v>0</v>
      </c>
      <c r="O2487" s="1" t="str">
        <f>All_Data[[#This Row],[Tier2 Description]]&amp;All_Data[[#This Row],[Order No]]</f>
        <v>JACKETS1555712</v>
      </c>
    </row>
    <row r="2488" spans="1:15" x14ac:dyDescent="0.35">
      <c r="A2488">
        <v>202002</v>
      </c>
      <c r="B2488" t="str">
        <f>LEFT(All_Data[[#This Row],[Invoice (Year+Month)]],4)</f>
        <v>2020</v>
      </c>
      <c r="C2488" t="str">
        <f>RIGHT(All_Data[[#This Row],[Invoice (Year+Month)]],2)</f>
        <v>02</v>
      </c>
      <c r="D2488" t="s">
        <v>56</v>
      </c>
      <c r="E2488">
        <v>3013821</v>
      </c>
      <c r="F2488" t="s">
        <v>17</v>
      </c>
      <c r="G2488" t="s">
        <v>24</v>
      </c>
      <c r="H2488" t="s">
        <v>25</v>
      </c>
      <c r="I2488">
        <v>1556165</v>
      </c>
      <c r="J2488">
        <v>2</v>
      </c>
      <c r="K2488" s="1">
        <v>39.979999999999997</v>
      </c>
      <c r="L2488" s="1">
        <v>36.299999999999997</v>
      </c>
      <c r="M2488" s="1">
        <f>All_Data[[#This Row],[EUR Sales Amount]]-All_Data[[#This Row],[EUR Cost Amount]]</f>
        <v>3.6799999999999997</v>
      </c>
      <c r="N2488">
        <f>IF(All_Data[[#This Row],[Order Line Quantity]]&lt;0,1,0)</f>
        <v>0</v>
      </c>
      <c r="O2488" s="1" t="str">
        <f>All_Data[[#This Row],[Tier2 Description]]&amp;All_Data[[#This Row],[Order No]]</f>
        <v>JACKETS1556165</v>
      </c>
    </row>
    <row r="2489" spans="1:15" x14ac:dyDescent="0.35">
      <c r="A2489">
        <v>202002</v>
      </c>
      <c r="B2489" t="str">
        <f>LEFT(All_Data[[#This Row],[Invoice (Year+Month)]],4)</f>
        <v>2020</v>
      </c>
      <c r="C2489" t="str">
        <f>RIGHT(All_Data[[#This Row],[Invoice (Year+Month)]],2)</f>
        <v>02</v>
      </c>
      <c r="D2489" t="s">
        <v>56</v>
      </c>
      <c r="E2489">
        <v>3013821</v>
      </c>
      <c r="F2489" t="s">
        <v>17</v>
      </c>
      <c r="G2489" t="s">
        <v>24</v>
      </c>
      <c r="H2489" t="s">
        <v>25</v>
      </c>
      <c r="I2489">
        <v>1557677</v>
      </c>
      <c r="J2489">
        <v>2</v>
      </c>
      <c r="K2489" s="1">
        <v>39.979999999999997</v>
      </c>
      <c r="L2489" s="1">
        <v>36.299999999999997</v>
      </c>
      <c r="M2489" s="1">
        <f>All_Data[[#This Row],[EUR Sales Amount]]-All_Data[[#This Row],[EUR Cost Amount]]</f>
        <v>3.6799999999999997</v>
      </c>
      <c r="N2489">
        <f>IF(All_Data[[#This Row],[Order Line Quantity]]&lt;0,1,0)</f>
        <v>0</v>
      </c>
      <c r="O2489" s="1" t="str">
        <f>All_Data[[#This Row],[Tier2 Description]]&amp;All_Data[[#This Row],[Order No]]</f>
        <v>JACKETS1557677</v>
      </c>
    </row>
    <row r="2490" spans="1:15" x14ac:dyDescent="0.35">
      <c r="A2490">
        <v>202002</v>
      </c>
      <c r="B2490" t="str">
        <f>LEFT(All_Data[[#This Row],[Invoice (Year+Month)]],4)</f>
        <v>2020</v>
      </c>
      <c r="C2490" t="str">
        <f>RIGHT(All_Data[[#This Row],[Invoice (Year+Month)]],2)</f>
        <v>02</v>
      </c>
      <c r="D2490" t="s">
        <v>56</v>
      </c>
      <c r="E2490">
        <v>3013821</v>
      </c>
      <c r="F2490" t="s">
        <v>17</v>
      </c>
      <c r="G2490" t="s">
        <v>29</v>
      </c>
      <c r="H2490" t="s">
        <v>52</v>
      </c>
      <c r="I2490">
        <v>1555712</v>
      </c>
      <c r="J2490">
        <v>4</v>
      </c>
      <c r="K2490" s="1">
        <v>4.5199999999999996</v>
      </c>
      <c r="L2490" s="1">
        <v>3.02</v>
      </c>
      <c r="M2490" s="1">
        <f>All_Data[[#This Row],[EUR Sales Amount]]-All_Data[[#This Row],[EUR Cost Amount]]</f>
        <v>1.4999999999999996</v>
      </c>
      <c r="N2490">
        <f>IF(All_Data[[#This Row],[Order Line Quantity]]&lt;0,1,0)</f>
        <v>0</v>
      </c>
      <c r="O2490" s="1" t="str">
        <f>All_Data[[#This Row],[Tier2 Description]]&amp;All_Data[[#This Row],[Order No]]</f>
        <v>GENERAL TECH1555712</v>
      </c>
    </row>
    <row r="2491" spans="1:15" x14ac:dyDescent="0.35">
      <c r="A2491">
        <v>202002</v>
      </c>
      <c r="B2491" t="str">
        <f>LEFT(All_Data[[#This Row],[Invoice (Year+Month)]],4)</f>
        <v>2020</v>
      </c>
      <c r="C2491" t="str">
        <f>RIGHT(All_Data[[#This Row],[Invoice (Year+Month)]],2)</f>
        <v>02</v>
      </c>
      <c r="D2491" t="s">
        <v>56</v>
      </c>
      <c r="E2491">
        <v>3013821</v>
      </c>
      <c r="F2491" t="s">
        <v>17</v>
      </c>
      <c r="G2491" t="s">
        <v>29</v>
      </c>
      <c r="H2491" t="s">
        <v>52</v>
      </c>
      <c r="I2491">
        <v>1556165</v>
      </c>
      <c r="J2491">
        <v>4</v>
      </c>
      <c r="K2491" s="1">
        <v>6.24</v>
      </c>
      <c r="L2491" s="1">
        <v>4.58</v>
      </c>
      <c r="M2491" s="1">
        <f>All_Data[[#This Row],[EUR Sales Amount]]-All_Data[[#This Row],[EUR Cost Amount]]</f>
        <v>1.6600000000000001</v>
      </c>
      <c r="N2491">
        <f>IF(All_Data[[#This Row],[Order Line Quantity]]&lt;0,1,0)</f>
        <v>0</v>
      </c>
      <c r="O2491" s="1" t="str">
        <f>All_Data[[#This Row],[Tier2 Description]]&amp;All_Data[[#This Row],[Order No]]</f>
        <v>GENERAL TECH1556165</v>
      </c>
    </row>
    <row r="2492" spans="1:15" x14ac:dyDescent="0.35">
      <c r="A2492">
        <v>202002</v>
      </c>
      <c r="B2492" t="str">
        <f>LEFT(All_Data[[#This Row],[Invoice (Year+Month)]],4)</f>
        <v>2020</v>
      </c>
      <c r="C2492" t="str">
        <f>RIGHT(All_Data[[#This Row],[Invoice (Year+Month)]],2)</f>
        <v>02</v>
      </c>
      <c r="D2492" t="s">
        <v>56</v>
      </c>
      <c r="E2492">
        <v>3013821</v>
      </c>
      <c r="F2492" t="s">
        <v>17</v>
      </c>
      <c r="G2492" t="s">
        <v>29</v>
      </c>
      <c r="H2492" t="s">
        <v>52</v>
      </c>
      <c r="I2492">
        <v>1557677</v>
      </c>
      <c r="J2492">
        <v>2</v>
      </c>
      <c r="K2492" s="1">
        <v>3.12</v>
      </c>
      <c r="L2492" s="1">
        <v>2.2200000000000002</v>
      </c>
      <c r="M2492" s="1">
        <f>All_Data[[#This Row],[EUR Sales Amount]]-All_Data[[#This Row],[EUR Cost Amount]]</f>
        <v>0.89999999999999991</v>
      </c>
      <c r="N2492">
        <f>IF(All_Data[[#This Row],[Order Line Quantity]]&lt;0,1,0)</f>
        <v>0</v>
      </c>
      <c r="O2492" s="1" t="str">
        <f>All_Data[[#This Row],[Tier2 Description]]&amp;All_Data[[#This Row],[Order No]]</f>
        <v>GENERAL TECH1557677</v>
      </c>
    </row>
    <row r="2493" spans="1:15" x14ac:dyDescent="0.35">
      <c r="A2493">
        <v>202002</v>
      </c>
      <c r="B2493" t="str">
        <f>LEFT(All_Data[[#This Row],[Invoice (Year+Month)]],4)</f>
        <v>2020</v>
      </c>
      <c r="C2493" t="str">
        <f>RIGHT(All_Data[[#This Row],[Invoice (Year+Month)]],2)</f>
        <v>02</v>
      </c>
      <c r="D2493" t="s">
        <v>56</v>
      </c>
      <c r="E2493">
        <v>3013826</v>
      </c>
      <c r="F2493" t="s">
        <v>17</v>
      </c>
      <c r="G2493" t="s">
        <v>32</v>
      </c>
      <c r="H2493" t="s">
        <v>51</v>
      </c>
      <c r="I2493">
        <v>1557198</v>
      </c>
      <c r="J2493">
        <v>100</v>
      </c>
      <c r="K2493" s="1">
        <v>414</v>
      </c>
      <c r="L2493" s="1">
        <v>158.80000000000001</v>
      </c>
      <c r="M2493" s="1">
        <f>All_Data[[#This Row],[EUR Sales Amount]]-All_Data[[#This Row],[EUR Cost Amount]]</f>
        <v>255.2</v>
      </c>
      <c r="N2493">
        <f>IF(All_Data[[#This Row],[Order Line Quantity]]&lt;0,1,0)</f>
        <v>0</v>
      </c>
      <c r="O2493" s="1" t="str">
        <f>All_Data[[#This Row],[Tier2 Description]]&amp;All_Data[[#This Row],[Order No]]</f>
        <v>MUGS &amp; TUMBLERS1557198</v>
      </c>
    </row>
    <row r="2494" spans="1:15" x14ac:dyDescent="0.35">
      <c r="A2494">
        <v>202002</v>
      </c>
      <c r="B2494" t="str">
        <f>LEFT(All_Data[[#This Row],[Invoice (Year+Month)]],4)</f>
        <v>2020</v>
      </c>
      <c r="C2494" t="str">
        <f>RIGHT(All_Data[[#This Row],[Invoice (Year+Month)]],2)</f>
        <v>02</v>
      </c>
      <c r="D2494" t="s">
        <v>56</v>
      </c>
      <c r="E2494">
        <v>3013826</v>
      </c>
      <c r="F2494" t="s">
        <v>17</v>
      </c>
      <c r="G2494" t="s">
        <v>22</v>
      </c>
      <c r="H2494" t="s">
        <v>35</v>
      </c>
      <c r="I2494">
        <v>1557198</v>
      </c>
      <c r="J2494">
        <v>102</v>
      </c>
      <c r="K2494" s="1">
        <v>126</v>
      </c>
      <c r="L2494" s="1">
        <v>22.18</v>
      </c>
      <c r="M2494" s="1">
        <f>All_Data[[#This Row],[EUR Sales Amount]]-All_Data[[#This Row],[EUR Cost Amount]]</f>
        <v>103.82</v>
      </c>
      <c r="N2494">
        <f>IF(All_Data[[#This Row],[Order Line Quantity]]&lt;0,1,0)</f>
        <v>0</v>
      </c>
      <c r="O2494" s="1" t="str">
        <f>All_Data[[#This Row],[Tier2 Description]]&amp;All_Data[[#This Row],[Order No]]</f>
        <v>DECORATION CHARGES1557198</v>
      </c>
    </row>
    <row r="2495" spans="1:15" x14ac:dyDescent="0.35">
      <c r="A2495">
        <v>202002</v>
      </c>
      <c r="B2495" t="str">
        <f>LEFT(All_Data[[#This Row],[Invoice (Year+Month)]],4)</f>
        <v>2020</v>
      </c>
      <c r="C2495" t="str">
        <f>RIGHT(All_Data[[#This Row],[Invoice (Year+Month)]],2)</f>
        <v>02</v>
      </c>
      <c r="D2495" t="s">
        <v>56</v>
      </c>
      <c r="E2495">
        <v>3013838</v>
      </c>
      <c r="F2495" t="s">
        <v>10</v>
      </c>
      <c r="G2495" t="s">
        <v>11</v>
      </c>
      <c r="H2495" t="s">
        <v>40</v>
      </c>
      <c r="I2495">
        <v>1556835</v>
      </c>
      <c r="J2495">
        <v>1000</v>
      </c>
      <c r="K2495" s="1">
        <v>720</v>
      </c>
      <c r="L2495" s="1">
        <v>316.56</v>
      </c>
      <c r="M2495" s="1">
        <f>All_Data[[#This Row],[EUR Sales Amount]]-All_Data[[#This Row],[EUR Cost Amount]]</f>
        <v>403.44</v>
      </c>
      <c r="N2495">
        <f>IF(All_Data[[#This Row],[Order Line Quantity]]&lt;0,1,0)</f>
        <v>0</v>
      </c>
      <c r="O2495" s="1" t="str">
        <f>All_Data[[#This Row],[Tier2 Description]]&amp;All_Data[[#This Row],[Order No]]</f>
        <v>TOTES1556835</v>
      </c>
    </row>
    <row r="2496" spans="1:15" x14ac:dyDescent="0.35">
      <c r="A2496">
        <v>202002</v>
      </c>
      <c r="B2496" t="str">
        <f>LEFT(All_Data[[#This Row],[Invoice (Year+Month)]],4)</f>
        <v>2020</v>
      </c>
      <c r="C2496" t="str">
        <f>RIGHT(All_Data[[#This Row],[Invoice (Year+Month)]],2)</f>
        <v>02</v>
      </c>
      <c r="D2496" t="s">
        <v>56</v>
      </c>
      <c r="E2496">
        <v>3013838</v>
      </c>
      <c r="F2496" t="s">
        <v>10</v>
      </c>
      <c r="G2496" t="s">
        <v>32</v>
      </c>
      <c r="H2496" t="s">
        <v>33</v>
      </c>
      <c r="I2496">
        <v>1556835</v>
      </c>
      <c r="J2496">
        <v>2</v>
      </c>
      <c r="K2496" s="1">
        <v>4.9800000000000004</v>
      </c>
      <c r="L2496" s="1">
        <v>2.44</v>
      </c>
      <c r="M2496" s="1">
        <f>All_Data[[#This Row],[EUR Sales Amount]]-All_Data[[#This Row],[EUR Cost Amount]]</f>
        <v>2.5400000000000005</v>
      </c>
      <c r="N2496">
        <f>IF(All_Data[[#This Row],[Order Line Quantity]]&lt;0,1,0)</f>
        <v>0</v>
      </c>
      <c r="O2496" s="1" t="str">
        <f>All_Data[[#This Row],[Tier2 Description]]&amp;All_Data[[#This Row],[Order No]]</f>
        <v>SPORT BOTTLES1556835</v>
      </c>
    </row>
    <row r="2497" spans="1:15" x14ac:dyDescent="0.35">
      <c r="A2497">
        <v>202002</v>
      </c>
      <c r="B2497" t="str">
        <f>LEFT(All_Data[[#This Row],[Invoice (Year+Month)]],4)</f>
        <v>2020</v>
      </c>
      <c r="C2497" t="str">
        <f>RIGHT(All_Data[[#This Row],[Invoice (Year+Month)]],2)</f>
        <v>02</v>
      </c>
      <c r="D2497" t="s">
        <v>56</v>
      </c>
      <c r="E2497">
        <v>3013838</v>
      </c>
      <c r="F2497" t="s">
        <v>10</v>
      </c>
      <c r="G2497" t="s">
        <v>13</v>
      </c>
      <c r="H2497" t="s">
        <v>16</v>
      </c>
      <c r="I2497">
        <v>1556835</v>
      </c>
      <c r="J2497">
        <v>1000</v>
      </c>
      <c r="K2497" s="1">
        <v>130</v>
      </c>
      <c r="L2497" s="1">
        <v>58.36</v>
      </c>
      <c r="M2497" s="1">
        <f>All_Data[[#This Row],[EUR Sales Amount]]-All_Data[[#This Row],[EUR Cost Amount]]</f>
        <v>71.64</v>
      </c>
      <c r="N2497">
        <f>IF(All_Data[[#This Row],[Order Line Quantity]]&lt;0,1,0)</f>
        <v>0</v>
      </c>
      <c r="O2497" s="1" t="str">
        <f>All_Data[[#This Row],[Tier2 Description]]&amp;All_Data[[#This Row],[Order No]]</f>
        <v>WRITING1556835</v>
      </c>
    </row>
    <row r="2498" spans="1:15" x14ac:dyDescent="0.35">
      <c r="A2498">
        <v>202002</v>
      </c>
      <c r="B2498" t="str">
        <f>LEFT(All_Data[[#This Row],[Invoice (Year+Month)]],4)</f>
        <v>2020</v>
      </c>
      <c r="C2498" t="str">
        <f>RIGHT(All_Data[[#This Row],[Invoice (Year+Month)]],2)</f>
        <v>02</v>
      </c>
      <c r="D2498" t="s">
        <v>56</v>
      </c>
      <c r="E2498">
        <v>3013838</v>
      </c>
      <c r="F2498" t="s">
        <v>10</v>
      </c>
      <c r="G2498" t="s">
        <v>26</v>
      </c>
      <c r="H2498" t="s">
        <v>28</v>
      </c>
      <c r="I2498">
        <v>1556835</v>
      </c>
      <c r="J2498">
        <v>2</v>
      </c>
      <c r="K2498" s="1">
        <v>5.68</v>
      </c>
      <c r="L2498" s="1">
        <v>2.44</v>
      </c>
      <c r="M2498" s="1">
        <f>All_Data[[#This Row],[EUR Sales Amount]]-All_Data[[#This Row],[EUR Cost Amount]]</f>
        <v>3.2399999999999998</v>
      </c>
      <c r="N2498">
        <f>IF(All_Data[[#This Row],[Order Line Quantity]]&lt;0,1,0)</f>
        <v>0</v>
      </c>
      <c r="O2498" s="1" t="str">
        <f>All_Data[[#This Row],[Tier2 Description]]&amp;All_Data[[#This Row],[Order No]]</f>
        <v>HOUSEWARES1556835</v>
      </c>
    </row>
    <row r="2499" spans="1:15" x14ac:dyDescent="0.35">
      <c r="A2499">
        <v>202002</v>
      </c>
      <c r="B2499" t="str">
        <f>LEFT(All_Data[[#This Row],[Invoice (Year+Month)]],4)</f>
        <v>2020</v>
      </c>
      <c r="C2499" t="str">
        <f>RIGHT(All_Data[[#This Row],[Invoice (Year+Month)]],2)</f>
        <v>02</v>
      </c>
      <c r="D2499" t="s">
        <v>56</v>
      </c>
      <c r="E2499">
        <v>3013842</v>
      </c>
      <c r="F2499" t="s">
        <v>17</v>
      </c>
      <c r="G2499" t="s">
        <v>29</v>
      </c>
      <c r="H2499" t="s">
        <v>52</v>
      </c>
      <c r="I2499">
        <v>1556101</v>
      </c>
      <c r="J2499">
        <v>4000</v>
      </c>
      <c r="K2499" s="1">
        <v>1160</v>
      </c>
      <c r="L2499" s="1">
        <v>594.44000000000005</v>
      </c>
      <c r="M2499" s="1">
        <f>All_Data[[#This Row],[EUR Sales Amount]]-All_Data[[#This Row],[EUR Cost Amount]]</f>
        <v>565.55999999999995</v>
      </c>
      <c r="N2499">
        <f>IF(All_Data[[#This Row],[Order Line Quantity]]&lt;0,1,0)</f>
        <v>0</v>
      </c>
      <c r="O2499" s="1" t="str">
        <f>All_Data[[#This Row],[Tier2 Description]]&amp;All_Data[[#This Row],[Order No]]</f>
        <v>GENERAL TECH1556101</v>
      </c>
    </row>
    <row r="2500" spans="1:15" x14ac:dyDescent="0.35">
      <c r="A2500">
        <v>202002</v>
      </c>
      <c r="B2500" t="str">
        <f>LEFT(All_Data[[#This Row],[Invoice (Year+Month)]],4)</f>
        <v>2020</v>
      </c>
      <c r="C2500" t="str">
        <f>RIGHT(All_Data[[#This Row],[Invoice (Year+Month)]],2)</f>
        <v>02</v>
      </c>
      <c r="D2500" t="s">
        <v>56</v>
      </c>
      <c r="E2500">
        <v>3013843</v>
      </c>
      <c r="F2500" t="s">
        <v>17</v>
      </c>
      <c r="G2500" t="s">
        <v>11</v>
      </c>
      <c r="H2500" t="s">
        <v>12</v>
      </c>
      <c r="I2500">
        <v>1555374</v>
      </c>
      <c r="J2500">
        <v>14</v>
      </c>
      <c r="K2500" s="1">
        <v>619.36</v>
      </c>
      <c r="L2500" s="1">
        <v>206.48</v>
      </c>
      <c r="M2500" s="1">
        <f>All_Data[[#This Row],[EUR Sales Amount]]-All_Data[[#This Row],[EUR Cost Amount]]</f>
        <v>412.88</v>
      </c>
      <c r="N2500">
        <f>IF(All_Data[[#This Row],[Order Line Quantity]]&lt;0,1,0)</f>
        <v>0</v>
      </c>
      <c r="O2500" s="1" t="str">
        <f>All_Data[[#This Row],[Tier2 Description]]&amp;All_Data[[#This Row],[Order No]]</f>
        <v>BUSINESS CASES1555374</v>
      </c>
    </row>
    <row r="2501" spans="1:15" x14ac:dyDescent="0.35">
      <c r="A2501">
        <v>202002</v>
      </c>
      <c r="B2501" t="str">
        <f>LEFT(All_Data[[#This Row],[Invoice (Year+Month)]],4)</f>
        <v>2020</v>
      </c>
      <c r="C2501" t="str">
        <f>RIGHT(All_Data[[#This Row],[Invoice (Year+Month)]],2)</f>
        <v>02</v>
      </c>
      <c r="D2501" t="s">
        <v>56</v>
      </c>
      <c r="E2501">
        <v>3013843</v>
      </c>
      <c r="F2501" t="s">
        <v>17</v>
      </c>
      <c r="G2501" t="s">
        <v>13</v>
      </c>
      <c r="H2501" t="s">
        <v>14</v>
      </c>
      <c r="I2501">
        <v>1556573</v>
      </c>
      <c r="J2501">
        <v>18</v>
      </c>
      <c r="K2501" s="1">
        <v>9.48</v>
      </c>
      <c r="L2501" s="1">
        <v>4.16</v>
      </c>
      <c r="M2501" s="1">
        <f>All_Data[[#This Row],[EUR Sales Amount]]-All_Data[[#This Row],[EUR Cost Amount]]</f>
        <v>5.32</v>
      </c>
      <c r="N2501">
        <f>IF(All_Data[[#This Row],[Order Line Quantity]]&lt;0,1,0)</f>
        <v>0</v>
      </c>
      <c r="O2501" s="1" t="str">
        <f>All_Data[[#This Row],[Tier2 Description]]&amp;All_Data[[#This Row],[Order No]]</f>
        <v>DESKTOP1556573</v>
      </c>
    </row>
    <row r="2502" spans="1:15" x14ac:dyDescent="0.35">
      <c r="A2502">
        <v>202002</v>
      </c>
      <c r="B2502" t="str">
        <f>LEFT(All_Data[[#This Row],[Invoice (Year+Month)]],4)</f>
        <v>2020</v>
      </c>
      <c r="C2502" t="str">
        <f>RIGHT(All_Data[[#This Row],[Invoice (Year+Month)]],2)</f>
        <v>02</v>
      </c>
      <c r="D2502" t="s">
        <v>56</v>
      </c>
      <c r="E2502">
        <v>3013843</v>
      </c>
      <c r="F2502" t="s">
        <v>17</v>
      </c>
      <c r="G2502" t="s">
        <v>13</v>
      </c>
      <c r="H2502" t="s">
        <v>37</v>
      </c>
      <c r="I2502">
        <v>1556902</v>
      </c>
      <c r="J2502">
        <v>500</v>
      </c>
      <c r="K2502" s="1">
        <v>155</v>
      </c>
      <c r="L2502" s="1">
        <v>115</v>
      </c>
      <c r="M2502" s="1">
        <f>All_Data[[#This Row],[EUR Sales Amount]]-All_Data[[#This Row],[EUR Cost Amount]]</f>
        <v>40</v>
      </c>
      <c r="N2502">
        <f>IF(All_Data[[#This Row],[Order Line Quantity]]&lt;0,1,0)</f>
        <v>0</v>
      </c>
      <c r="O2502" s="1" t="str">
        <f>All_Data[[#This Row],[Tier2 Description]]&amp;All_Data[[#This Row],[Order No]]</f>
        <v>GENERAL1556902</v>
      </c>
    </row>
    <row r="2503" spans="1:15" x14ac:dyDescent="0.35">
      <c r="A2503">
        <v>202002</v>
      </c>
      <c r="B2503" t="str">
        <f>LEFT(All_Data[[#This Row],[Invoice (Year+Month)]],4)</f>
        <v>2020</v>
      </c>
      <c r="C2503" t="str">
        <f>RIGHT(All_Data[[#This Row],[Invoice (Year+Month)]],2)</f>
        <v>02</v>
      </c>
      <c r="D2503" t="s">
        <v>56</v>
      </c>
      <c r="E2503">
        <v>3013843</v>
      </c>
      <c r="F2503" t="s">
        <v>17</v>
      </c>
      <c r="G2503" t="s">
        <v>13</v>
      </c>
      <c r="H2503" t="s">
        <v>15</v>
      </c>
      <c r="I2503">
        <v>1556230</v>
      </c>
      <c r="J2503">
        <v>100</v>
      </c>
      <c r="K2503" s="1">
        <v>205</v>
      </c>
      <c r="L2503" s="1">
        <v>135.97999999999999</v>
      </c>
      <c r="M2503" s="1">
        <f>All_Data[[#This Row],[EUR Sales Amount]]-All_Data[[#This Row],[EUR Cost Amount]]</f>
        <v>69.02000000000001</v>
      </c>
      <c r="N2503">
        <f>IF(All_Data[[#This Row],[Order Line Quantity]]&lt;0,1,0)</f>
        <v>0</v>
      </c>
      <c r="O2503" s="1" t="str">
        <f>All_Data[[#This Row],[Tier2 Description]]&amp;All_Data[[#This Row],[Order No]]</f>
        <v>UMBRELLAS1556230</v>
      </c>
    </row>
    <row r="2504" spans="1:15" x14ac:dyDescent="0.35">
      <c r="A2504">
        <v>202002</v>
      </c>
      <c r="B2504" t="str">
        <f>LEFT(All_Data[[#This Row],[Invoice (Year+Month)]],4)</f>
        <v>2020</v>
      </c>
      <c r="C2504" t="str">
        <f>RIGHT(All_Data[[#This Row],[Invoice (Year+Month)]],2)</f>
        <v>02</v>
      </c>
      <c r="D2504" t="s">
        <v>56</v>
      </c>
      <c r="E2504">
        <v>3013843</v>
      </c>
      <c r="F2504" t="s">
        <v>17</v>
      </c>
      <c r="G2504" t="s">
        <v>22</v>
      </c>
      <c r="H2504" t="s">
        <v>35</v>
      </c>
      <c r="I2504">
        <v>1555374</v>
      </c>
      <c r="J2504">
        <v>16</v>
      </c>
      <c r="K2504" s="1">
        <v>104.52</v>
      </c>
      <c r="L2504" s="1">
        <v>1.42</v>
      </c>
      <c r="M2504" s="1">
        <f>All_Data[[#This Row],[EUR Sales Amount]]-All_Data[[#This Row],[EUR Cost Amount]]</f>
        <v>103.1</v>
      </c>
      <c r="N2504">
        <f>IF(All_Data[[#This Row],[Order Line Quantity]]&lt;0,1,0)</f>
        <v>0</v>
      </c>
      <c r="O2504" s="1" t="str">
        <f>All_Data[[#This Row],[Tier2 Description]]&amp;All_Data[[#This Row],[Order No]]</f>
        <v>DECORATION CHARGES1555374</v>
      </c>
    </row>
    <row r="2505" spans="1:15" x14ac:dyDescent="0.35">
      <c r="A2505">
        <v>202002</v>
      </c>
      <c r="B2505" t="str">
        <f>LEFT(All_Data[[#This Row],[Invoice (Year+Month)]],4)</f>
        <v>2020</v>
      </c>
      <c r="C2505" t="str">
        <f>RIGHT(All_Data[[#This Row],[Invoice (Year+Month)]],2)</f>
        <v>02</v>
      </c>
      <c r="D2505" t="s">
        <v>56</v>
      </c>
      <c r="E2505">
        <v>3013843</v>
      </c>
      <c r="F2505" t="s">
        <v>17</v>
      </c>
      <c r="G2505" t="s">
        <v>22</v>
      </c>
      <c r="H2505" t="s">
        <v>35</v>
      </c>
      <c r="I2505">
        <v>1556230</v>
      </c>
      <c r="J2505">
        <v>402</v>
      </c>
      <c r="K2505" s="1">
        <v>208</v>
      </c>
      <c r="L2505" s="1">
        <v>33.58</v>
      </c>
      <c r="M2505" s="1">
        <f>All_Data[[#This Row],[EUR Sales Amount]]-All_Data[[#This Row],[EUR Cost Amount]]</f>
        <v>174.42000000000002</v>
      </c>
      <c r="N2505">
        <f>IF(All_Data[[#This Row],[Order Line Quantity]]&lt;0,1,0)</f>
        <v>0</v>
      </c>
      <c r="O2505" s="1" t="str">
        <f>All_Data[[#This Row],[Tier2 Description]]&amp;All_Data[[#This Row],[Order No]]</f>
        <v>DECORATION CHARGES1556230</v>
      </c>
    </row>
    <row r="2506" spans="1:15" x14ac:dyDescent="0.35">
      <c r="A2506">
        <v>202002</v>
      </c>
      <c r="B2506" t="str">
        <f>LEFT(All_Data[[#This Row],[Invoice (Year+Month)]],4)</f>
        <v>2020</v>
      </c>
      <c r="C2506" t="str">
        <f>RIGHT(All_Data[[#This Row],[Invoice (Year+Month)]],2)</f>
        <v>02</v>
      </c>
      <c r="D2506" t="s">
        <v>56</v>
      </c>
      <c r="E2506">
        <v>3013844</v>
      </c>
      <c r="F2506" t="s">
        <v>10</v>
      </c>
      <c r="G2506" t="s">
        <v>32</v>
      </c>
      <c r="H2506" t="s">
        <v>33</v>
      </c>
      <c r="I2506">
        <v>1556558</v>
      </c>
      <c r="J2506">
        <v>1600</v>
      </c>
      <c r="K2506" s="1">
        <v>2240</v>
      </c>
      <c r="L2506" s="1">
        <v>1323.96</v>
      </c>
      <c r="M2506" s="1">
        <f>All_Data[[#This Row],[EUR Sales Amount]]-All_Data[[#This Row],[EUR Cost Amount]]</f>
        <v>916.04</v>
      </c>
      <c r="N2506">
        <f>IF(All_Data[[#This Row],[Order Line Quantity]]&lt;0,1,0)</f>
        <v>0</v>
      </c>
      <c r="O2506" s="1" t="str">
        <f>All_Data[[#This Row],[Tier2 Description]]&amp;All_Data[[#This Row],[Order No]]</f>
        <v>SPORT BOTTLES1556558</v>
      </c>
    </row>
    <row r="2507" spans="1:15" x14ac:dyDescent="0.35">
      <c r="A2507">
        <v>202002</v>
      </c>
      <c r="B2507" t="str">
        <f>LEFT(All_Data[[#This Row],[Invoice (Year+Month)]],4)</f>
        <v>2020</v>
      </c>
      <c r="C2507" t="str">
        <f>RIGHT(All_Data[[#This Row],[Invoice (Year+Month)]],2)</f>
        <v>02</v>
      </c>
      <c r="D2507" t="s">
        <v>56</v>
      </c>
      <c r="E2507">
        <v>3013844</v>
      </c>
      <c r="F2507" t="s">
        <v>10</v>
      </c>
      <c r="G2507" t="s">
        <v>13</v>
      </c>
      <c r="H2507" t="s">
        <v>37</v>
      </c>
      <c r="I2507">
        <v>1556181</v>
      </c>
      <c r="J2507">
        <v>400</v>
      </c>
      <c r="K2507" s="1">
        <v>336</v>
      </c>
      <c r="L2507" s="1">
        <v>264</v>
      </c>
      <c r="M2507" s="1">
        <f>All_Data[[#This Row],[EUR Sales Amount]]-All_Data[[#This Row],[EUR Cost Amount]]</f>
        <v>72</v>
      </c>
      <c r="N2507">
        <f>IF(All_Data[[#This Row],[Order Line Quantity]]&lt;0,1,0)</f>
        <v>0</v>
      </c>
      <c r="O2507" s="1" t="str">
        <f>All_Data[[#This Row],[Tier2 Description]]&amp;All_Data[[#This Row],[Order No]]</f>
        <v>GENERAL1556181</v>
      </c>
    </row>
    <row r="2508" spans="1:15" x14ac:dyDescent="0.35">
      <c r="A2508">
        <v>202002</v>
      </c>
      <c r="B2508" t="str">
        <f>LEFT(All_Data[[#This Row],[Invoice (Year+Month)]],4)</f>
        <v>2020</v>
      </c>
      <c r="C2508" t="str">
        <f>RIGHT(All_Data[[#This Row],[Invoice (Year+Month)]],2)</f>
        <v>02</v>
      </c>
      <c r="D2508" t="s">
        <v>56</v>
      </c>
      <c r="E2508">
        <v>3013844</v>
      </c>
      <c r="F2508" t="s">
        <v>10</v>
      </c>
      <c r="G2508" t="s">
        <v>26</v>
      </c>
      <c r="H2508" t="s">
        <v>42</v>
      </c>
      <c r="I2508">
        <v>1556558</v>
      </c>
      <c r="J2508">
        <v>4</v>
      </c>
      <c r="K2508" s="1">
        <v>17.84</v>
      </c>
      <c r="L2508" s="1">
        <v>7.46</v>
      </c>
      <c r="M2508" s="1">
        <f>All_Data[[#This Row],[EUR Sales Amount]]-All_Data[[#This Row],[EUR Cost Amount]]</f>
        <v>10.379999999999999</v>
      </c>
      <c r="N2508">
        <f>IF(All_Data[[#This Row],[Order Line Quantity]]&lt;0,1,0)</f>
        <v>0</v>
      </c>
      <c r="O2508" s="1" t="str">
        <f>All_Data[[#This Row],[Tier2 Description]]&amp;All_Data[[#This Row],[Order No]]</f>
        <v>LIGHTING1556558</v>
      </c>
    </row>
    <row r="2509" spans="1:15" x14ac:dyDescent="0.35">
      <c r="A2509">
        <v>202002</v>
      </c>
      <c r="B2509" t="str">
        <f>LEFT(All_Data[[#This Row],[Invoice (Year+Month)]],4)</f>
        <v>2020</v>
      </c>
      <c r="C2509" t="str">
        <f>RIGHT(All_Data[[#This Row],[Invoice (Year+Month)]],2)</f>
        <v>02</v>
      </c>
      <c r="D2509" t="s">
        <v>56</v>
      </c>
      <c r="E2509">
        <v>3013844</v>
      </c>
      <c r="F2509" t="s">
        <v>10</v>
      </c>
      <c r="G2509" t="s">
        <v>26</v>
      </c>
      <c r="H2509" t="s">
        <v>50</v>
      </c>
      <c r="I2509">
        <v>1557145</v>
      </c>
      <c r="J2509">
        <v>2</v>
      </c>
      <c r="K2509" s="1">
        <v>1.74</v>
      </c>
      <c r="L2509" s="1">
        <v>1.4</v>
      </c>
      <c r="M2509" s="1">
        <f>All_Data[[#This Row],[EUR Sales Amount]]-All_Data[[#This Row],[EUR Cost Amount]]</f>
        <v>0.34000000000000008</v>
      </c>
      <c r="N2509">
        <f>IF(All_Data[[#This Row],[Order Line Quantity]]&lt;0,1,0)</f>
        <v>0</v>
      </c>
      <c r="O2509" s="1" t="str">
        <f>All_Data[[#This Row],[Tier2 Description]]&amp;All_Data[[#This Row],[Order No]]</f>
        <v>OUTDOOR &amp; LEISURE1557145</v>
      </c>
    </row>
    <row r="2510" spans="1:15" x14ac:dyDescent="0.35">
      <c r="A2510">
        <v>202002</v>
      </c>
      <c r="B2510" t="str">
        <f>LEFT(All_Data[[#This Row],[Invoice (Year+Month)]],4)</f>
        <v>2020</v>
      </c>
      <c r="C2510" t="str">
        <f>RIGHT(All_Data[[#This Row],[Invoice (Year+Month)]],2)</f>
        <v>02</v>
      </c>
      <c r="D2510" t="s">
        <v>56</v>
      </c>
      <c r="E2510">
        <v>3013844</v>
      </c>
      <c r="F2510" t="s">
        <v>10</v>
      </c>
      <c r="G2510" t="s">
        <v>18</v>
      </c>
      <c r="H2510" t="s">
        <v>20</v>
      </c>
      <c r="I2510">
        <v>1557145</v>
      </c>
      <c r="J2510">
        <v>8</v>
      </c>
      <c r="K2510" s="1">
        <v>24.2</v>
      </c>
      <c r="L2510" s="1">
        <v>18.04</v>
      </c>
      <c r="M2510" s="1">
        <f>All_Data[[#This Row],[EUR Sales Amount]]-All_Data[[#This Row],[EUR Cost Amount]]</f>
        <v>6.16</v>
      </c>
      <c r="N2510">
        <f>IF(All_Data[[#This Row],[Order Line Quantity]]&lt;0,1,0)</f>
        <v>0</v>
      </c>
      <c r="O2510" s="1" t="str">
        <f>All_Data[[#This Row],[Tier2 Description]]&amp;All_Data[[#This Row],[Order No]]</f>
        <v>POLOS1557145</v>
      </c>
    </row>
    <row r="2511" spans="1:15" x14ac:dyDescent="0.35">
      <c r="A2511">
        <v>202002</v>
      </c>
      <c r="B2511" t="str">
        <f>LEFT(All_Data[[#This Row],[Invoice (Year+Month)]],4)</f>
        <v>2020</v>
      </c>
      <c r="C2511" t="str">
        <f>RIGHT(All_Data[[#This Row],[Invoice (Year+Month)]],2)</f>
        <v>02</v>
      </c>
      <c r="D2511" t="s">
        <v>56</v>
      </c>
      <c r="E2511">
        <v>3013844</v>
      </c>
      <c r="F2511" t="s">
        <v>10</v>
      </c>
      <c r="G2511" t="s">
        <v>22</v>
      </c>
      <c r="H2511" t="s">
        <v>23</v>
      </c>
      <c r="I2511">
        <v>1555570</v>
      </c>
      <c r="J2511">
        <v>54</v>
      </c>
      <c r="K2511" s="1">
        <v>99.5</v>
      </c>
      <c r="L2511" s="1">
        <v>255.9</v>
      </c>
      <c r="M2511" s="1">
        <f>All_Data[[#This Row],[EUR Sales Amount]]-All_Data[[#This Row],[EUR Cost Amount]]</f>
        <v>-156.4</v>
      </c>
      <c r="N2511">
        <f>IF(All_Data[[#This Row],[Order Line Quantity]]&lt;0,1,0)</f>
        <v>0</v>
      </c>
      <c r="O2511" s="1" t="str">
        <f>All_Data[[#This Row],[Tier2 Description]]&amp;All_Data[[#This Row],[Order No]]</f>
        <v>CATALOGUES1555570</v>
      </c>
    </row>
    <row r="2512" spans="1:15" x14ac:dyDescent="0.35">
      <c r="A2512">
        <v>202002</v>
      </c>
      <c r="B2512" t="str">
        <f>LEFT(All_Data[[#This Row],[Invoice (Year+Month)]],4)</f>
        <v>2020</v>
      </c>
      <c r="C2512" t="str">
        <f>RIGHT(All_Data[[#This Row],[Invoice (Year+Month)]],2)</f>
        <v>02</v>
      </c>
      <c r="D2512" t="s">
        <v>56</v>
      </c>
      <c r="E2512">
        <v>3013844</v>
      </c>
      <c r="F2512" t="s">
        <v>10</v>
      </c>
      <c r="G2512" t="s">
        <v>24</v>
      </c>
      <c r="H2512" t="s">
        <v>25</v>
      </c>
      <c r="I2512">
        <v>1556558</v>
      </c>
      <c r="J2512">
        <v>8</v>
      </c>
      <c r="K2512" s="1">
        <v>463.04</v>
      </c>
      <c r="L2512" s="1">
        <v>190.96</v>
      </c>
      <c r="M2512" s="1">
        <f>All_Data[[#This Row],[EUR Sales Amount]]-All_Data[[#This Row],[EUR Cost Amount]]</f>
        <v>272.08000000000004</v>
      </c>
      <c r="N2512">
        <f>IF(All_Data[[#This Row],[Order Line Quantity]]&lt;0,1,0)</f>
        <v>0</v>
      </c>
      <c r="O2512" s="1" t="str">
        <f>All_Data[[#This Row],[Tier2 Description]]&amp;All_Data[[#This Row],[Order No]]</f>
        <v>JACKETS1556558</v>
      </c>
    </row>
    <row r="2513" spans="1:15" x14ac:dyDescent="0.35">
      <c r="A2513">
        <v>202002</v>
      </c>
      <c r="B2513" t="str">
        <f>LEFT(All_Data[[#This Row],[Invoice (Year+Month)]],4)</f>
        <v>2020</v>
      </c>
      <c r="C2513" t="str">
        <f>RIGHT(All_Data[[#This Row],[Invoice (Year+Month)]],2)</f>
        <v>02</v>
      </c>
      <c r="D2513" t="s">
        <v>56</v>
      </c>
      <c r="E2513">
        <v>3013844</v>
      </c>
      <c r="F2513" t="s">
        <v>10</v>
      </c>
      <c r="G2513" t="s">
        <v>29</v>
      </c>
      <c r="H2513" t="s">
        <v>30</v>
      </c>
      <c r="I2513">
        <v>1557145</v>
      </c>
      <c r="J2513">
        <v>4</v>
      </c>
      <c r="K2513" s="1">
        <v>33.159999999999997</v>
      </c>
      <c r="L2513" s="1">
        <v>33.78</v>
      </c>
      <c r="M2513" s="1">
        <f>All_Data[[#This Row],[EUR Sales Amount]]-All_Data[[#This Row],[EUR Cost Amount]]</f>
        <v>-0.62000000000000455</v>
      </c>
      <c r="N2513">
        <f>IF(All_Data[[#This Row],[Order Line Quantity]]&lt;0,1,0)</f>
        <v>0</v>
      </c>
      <c r="O2513" s="1" t="str">
        <f>All_Data[[#This Row],[Tier2 Description]]&amp;All_Data[[#This Row],[Order No]]</f>
        <v>AUDIO1557145</v>
      </c>
    </row>
    <row r="2514" spans="1:15" x14ac:dyDescent="0.35">
      <c r="A2514">
        <v>202002</v>
      </c>
      <c r="B2514" t="str">
        <f>LEFT(All_Data[[#This Row],[Invoice (Year+Month)]],4)</f>
        <v>2020</v>
      </c>
      <c r="C2514" t="str">
        <f>RIGHT(All_Data[[#This Row],[Invoice (Year+Month)]],2)</f>
        <v>02</v>
      </c>
      <c r="D2514" t="s">
        <v>56</v>
      </c>
      <c r="E2514">
        <v>3013847</v>
      </c>
      <c r="F2514" t="s">
        <v>17</v>
      </c>
      <c r="G2514" t="s">
        <v>11</v>
      </c>
      <c r="H2514" t="s">
        <v>38</v>
      </c>
      <c r="I2514">
        <v>1557879</v>
      </c>
      <c r="J2514">
        <v>4</v>
      </c>
      <c r="K2514" s="1">
        <v>2.42</v>
      </c>
      <c r="L2514" s="1">
        <v>1.26</v>
      </c>
      <c r="M2514" s="1">
        <f>All_Data[[#This Row],[EUR Sales Amount]]-All_Data[[#This Row],[EUR Cost Amount]]</f>
        <v>1.1599999999999999</v>
      </c>
      <c r="N2514">
        <f>IF(All_Data[[#This Row],[Order Line Quantity]]&lt;0,1,0)</f>
        <v>0</v>
      </c>
      <c r="O2514" s="1" t="str">
        <f>All_Data[[#This Row],[Tier2 Description]]&amp;All_Data[[#This Row],[Order No]]</f>
        <v>BACKPACKS1557879</v>
      </c>
    </row>
    <row r="2515" spans="1:15" x14ac:dyDescent="0.35">
      <c r="A2515">
        <v>202002</v>
      </c>
      <c r="B2515" t="str">
        <f>LEFT(All_Data[[#This Row],[Invoice (Year+Month)]],4)</f>
        <v>2020</v>
      </c>
      <c r="C2515" t="str">
        <f>RIGHT(All_Data[[#This Row],[Invoice (Year+Month)]],2)</f>
        <v>02</v>
      </c>
      <c r="D2515" t="s">
        <v>56</v>
      </c>
      <c r="E2515">
        <v>3013847</v>
      </c>
      <c r="F2515" t="s">
        <v>17</v>
      </c>
      <c r="G2515" t="s">
        <v>11</v>
      </c>
      <c r="H2515" t="s">
        <v>46</v>
      </c>
      <c r="I2515">
        <v>1555766</v>
      </c>
      <c r="J2515">
        <v>2</v>
      </c>
      <c r="K2515" s="1">
        <v>21.04</v>
      </c>
      <c r="L2515" s="1">
        <v>7.44</v>
      </c>
      <c r="M2515" s="1">
        <f>All_Data[[#This Row],[EUR Sales Amount]]-All_Data[[#This Row],[EUR Cost Amount]]</f>
        <v>13.599999999999998</v>
      </c>
      <c r="N2515">
        <f>IF(All_Data[[#This Row],[Order Line Quantity]]&lt;0,1,0)</f>
        <v>0</v>
      </c>
      <c r="O2515" s="1" t="str">
        <f>All_Data[[#This Row],[Tier2 Description]]&amp;All_Data[[#This Row],[Order No]]</f>
        <v>DUFFELS1555766</v>
      </c>
    </row>
    <row r="2516" spans="1:15" x14ac:dyDescent="0.35">
      <c r="A2516">
        <v>202002</v>
      </c>
      <c r="B2516" t="str">
        <f>LEFT(All_Data[[#This Row],[Invoice (Year+Month)]],4)</f>
        <v>2020</v>
      </c>
      <c r="C2516" t="str">
        <f>RIGHT(All_Data[[#This Row],[Invoice (Year+Month)]],2)</f>
        <v>02</v>
      </c>
      <c r="D2516" t="s">
        <v>56</v>
      </c>
      <c r="E2516">
        <v>3013847</v>
      </c>
      <c r="F2516" t="s">
        <v>17</v>
      </c>
      <c r="G2516" t="s">
        <v>48</v>
      </c>
      <c r="H2516" t="s">
        <v>48</v>
      </c>
      <c r="I2516">
        <v>1557155</v>
      </c>
      <c r="J2516">
        <v>2</v>
      </c>
      <c r="K2516" s="1">
        <v>2.1</v>
      </c>
      <c r="L2516" s="1">
        <v>1.04</v>
      </c>
      <c r="M2516" s="1">
        <f>All_Data[[#This Row],[EUR Sales Amount]]-All_Data[[#This Row],[EUR Cost Amount]]</f>
        <v>1.06</v>
      </c>
      <c r="N2516">
        <f>IF(All_Data[[#This Row],[Order Line Quantity]]&lt;0,1,0)</f>
        <v>0</v>
      </c>
      <c r="O2516" s="1" t="str">
        <f>All_Data[[#This Row],[Tier2 Description]]&amp;All_Data[[#This Row],[Order No]]</f>
        <v>HEADWEAR1557155</v>
      </c>
    </row>
    <row r="2517" spans="1:15" x14ac:dyDescent="0.35">
      <c r="A2517">
        <v>202002</v>
      </c>
      <c r="B2517" t="str">
        <f>LEFT(All_Data[[#This Row],[Invoice (Year+Month)]],4)</f>
        <v>2020</v>
      </c>
      <c r="C2517" t="str">
        <f>RIGHT(All_Data[[#This Row],[Invoice (Year+Month)]],2)</f>
        <v>02</v>
      </c>
      <c r="D2517" t="s">
        <v>56</v>
      </c>
      <c r="E2517">
        <v>3013847</v>
      </c>
      <c r="F2517" t="s">
        <v>17</v>
      </c>
      <c r="G2517" t="s">
        <v>18</v>
      </c>
      <c r="H2517" t="s">
        <v>20</v>
      </c>
      <c r="I2517">
        <v>1557155</v>
      </c>
      <c r="J2517">
        <v>8</v>
      </c>
      <c r="K2517" s="1">
        <v>52.88</v>
      </c>
      <c r="L2517" s="1">
        <v>25.04</v>
      </c>
      <c r="M2517" s="1">
        <f>All_Data[[#This Row],[EUR Sales Amount]]-All_Data[[#This Row],[EUR Cost Amount]]</f>
        <v>27.840000000000003</v>
      </c>
      <c r="N2517">
        <f>IF(All_Data[[#This Row],[Order Line Quantity]]&lt;0,1,0)</f>
        <v>0</v>
      </c>
      <c r="O2517" s="1" t="str">
        <f>All_Data[[#This Row],[Tier2 Description]]&amp;All_Data[[#This Row],[Order No]]</f>
        <v>POLOS1557155</v>
      </c>
    </row>
    <row r="2518" spans="1:15" x14ac:dyDescent="0.35">
      <c r="A2518">
        <v>202002</v>
      </c>
      <c r="B2518" t="str">
        <f>LEFT(All_Data[[#This Row],[Invoice (Year+Month)]],4)</f>
        <v>2020</v>
      </c>
      <c r="C2518" t="str">
        <f>RIGHT(All_Data[[#This Row],[Invoice (Year+Month)]],2)</f>
        <v>02</v>
      </c>
      <c r="D2518" t="s">
        <v>56</v>
      </c>
      <c r="E2518">
        <v>3013849</v>
      </c>
      <c r="F2518" t="s">
        <v>10</v>
      </c>
      <c r="G2518" t="s">
        <v>13</v>
      </c>
      <c r="H2518" t="s">
        <v>16</v>
      </c>
      <c r="I2518">
        <v>1556913</v>
      </c>
      <c r="J2518">
        <v>100</v>
      </c>
      <c r="K2518" s="1">
        <v>319</v>
      </c>
      <c r="L2518" s="1">
        <v>174.98</v>
      </c>
      <c r="M2518" s="1">
        <f>All_Data[[#This Row],[EUR Sales Amount]]-All_Data[[#This Row],[EUR Cost Amount]]</f>
        <v>144.02000000000001</v>
      </c>
      <c r="N2518">
        <f>IF(All_Data[[#This Row],[Order Line Quantity]]&lt;0,1,0)</f>
        <v>0</v>
      </c>
      <c r="O2518" s="1" t="str">
        <f>All_Data[[#This Row],[Tier2 Description]]&amp;All_Data[[#This Row],[Order No]]</f>
        <v>WRITING1556913</v>
      </c>
    </row>
    <row r="2519" spans="1:15" x14ac:dyDescent="0.35">
      <c r="A2519">
        <v>202002</v>
      </c>
      <c r="B2519" t="str">
        <f>LEFT(All_Data[[#This Row],[Invoice (Year+Month)]],4)</f>
        <v>2020</v>
      </c>
      <c r="C2519" t="str">
        <f>RIGHT(All_Data[[#This Row],[Invoice (Year+Month)]],2)</f>
        <v>02</v>
      </c>
      <c r="D2519" t="s">
        <v>56</v>
      </c>
      <c r="E2519">
        <v>3013853</v>
      </c>
      <c r="F2519" t="s">
        <v>10</v>
      </c>
      <c r="G2519" t="s">
        <v>13</v>
      </c>
      <c r="H2519" t="s">
        <v>15</v>
      </c>
      <c r="I2519">
        <v>1557610</v>
      </c>
      <c r="J2519">
        <v>4</v>
      </c>
      <c r="K2519" s="1">
        <v>31.96</v>
      </c>
      <c r="L2519" s="1">
        <v>12.54</v>
      </c>
      <c r="M2519" s="1">
        <f>All_Data[[#This Row],[EUR Sales Amount]]-All_Data[[#This Row],[EUR Cost Amount]]</f>
        <v>19.420000000000002</v>
      </c>
      <c r="N2519">
        <f>IF(All_Data[[#This Row],[Order Line Quantity]]&lt;0,1,0)</f>
        <v>0</v>
      </c>
      <c r="O2519" s="1" t="str">
        <f>All_Data[[#This Row],[Tier2 Description]]&amp;All_Data[[#This Row],[Order No]]</f>
        <v>UMBRELLAS1557610</v>
      </c>
    </row>
    <row r="2520" spans="1:15" x14ac:dyDescent="0.35">
      <c r="A2520">
        <v>202002</v>
      </c>
      <c r="B2520" t="str">
        <f>LEFT(All_Data[[#This Row],[Invoice (Year+Month)]],4)</f>
        <v>2020</v>
      </c>
      <c r="C2520" t="str">
        <f>RIGHT(All_Data[[#This Row],[Invoice (Year+Month)]],2)</f>
        <v>02</v>
      </c>
      <c r="D2520" t="s">
        <v>56</v>
      </c>
      <c r="E2520">
        <v>3013853</v>
      </c>
      <c r="F2520" t="s">
        <v>10</v>
      </c>
      <c r="G2520" t="s">
        <v>22</v>
      </c>
      <c r="H2520" t="s">
        <v>23</v>
      </c>
      <c r="I2520">
        <v>1555571</v>
      </c>
      <c r="J2520">
        <v>22</v>
      </c>
      <c r="K2520" s="1">
        <v>39.799999999999997</v>
      </c>
      <c r="L2520" s="1">
        <v>105.3</v>
      </c>
      <c r="M2520" s="1">
        <f>All_Data[[#This Row],[EUR Sales Amount]]-All_Data[[#This Row],[EUR Cost Amount]]</f>
        <v>-65.5</v>
      </c>
      <c r="N2520">
        <f>IF(All_Data[[#This Row],[Order Line Quantity]]&lt;0,1,0)</f>
        <v>0</v>
      </c>
      <c r="O2520" s="1" t="str">
        <f>All_Data[[#This Row],[Tier2 Description]]&amp;All_Data[[#This Row],[Order No]]</f>
        <v>CATALOGUES1555571</v>
      </c>
    </row>
    <row r="2521" spans="1:15" x14ac:dyDescent="0.35">
      <c r="A2521">
        <v>202002</v>
      </c>
      <c r="B2521" t="str">
        <f>LEFT(All_Data[[#This Row],[Invoice (Year+Month)]],4)</f>
        <v>2020</v>
      </c>
      <c r="C2521" t="str">
        <f>RIGHT(All_Data[[#This Row],[Invoice (Year+Month)]],2)</f>
        <v>02</v>
      </c>
      <c r="D2521" t="s">
        <v>56</v>
      </c>
      <c r="E2521">
        <v>3013866</v>
      </c>
      <c r="F2521" t="s">
        <v>17</v>
      </c>
      <c r="G2521" t="s">
        <v>13</v>
      </c>
      <c r="H2521" t="s">
        <v>37</v>
      </c>
      <c r="I2521">
        <v>1554867</v>
      </c>
      <c r="J2521">
        <v>2000</v>
      </c>
      <c r="K2521" s="1">
        <v>1020</v>
      </c>
      <c r="L2521" s="1">
        <v>840</v>
      </c>
      <c r="M2521" s="1">
        <f>All_Data[[#This Row],[EUR Sales Amount]]-All_Data[[#This Row],[EUR Cost Amount]]</f>
        <v>180</v>
      </c>
      <c r="N2521">
        <f>IF(All_Data[[#This Row],[Order Line Quantity]]&lt;0,1,0)</f>
        <v>0</v>
      </c>
      <c r="O2521" s="1" t="str">
        <f>All_Data[[#This Row],[Tier2 Description]]&amp;All_Data[[#This Row],[Order No]]</f>
        <v>GENERAL1554867</v>
      </c>
    </row>
    <row r="2522" spans="1:15" x14ac:dyDescent="0.35">
      <c r="A2522">
        <v>202002</v>
      </c>
      <c r="B2522" t="str">
        <f>LEFT(All_Data[[#This Row],[Invoice (Year+Month)]],4)</f>
        <v>2020</v>
      </c>
      <c r="C2522" t="str">
        <f>RIGHT(All_Data[[#This Row],[Invoice (Year+Month)]],2)</f>
        <v>02</v>
      </c>
      <c r="D2522" t="s">
        <v>56</v>
      </c>
      <c r="E2522">
        <v>3013866</v>
      </c>
      <c r="F2522" t="s">
        <v>17</v>
      </c>
      <c r="G2522" t="s">
        <v>13</v>
      </c>
      <c r="H2522" t="s">
        <v>34</v>
      </c>
      <c r="I2522">
        <v>1556288</v>
      </c>
      <c r="J2522">
        <v>154</v>
      </c>
      <c r="K2522" s="1">
        <v>614.46</v>
      </c>
      <c r="L2522" s="1">
        <v>241.92</v>
      </c>
      <c r="M2522" s="1">
        <f>All_Data[[#This Row],[EUR Sales Amount]]-All_Data[[#This Row],[EUR Cost Amount]]</f>
        <v>372.54000000000008</v>
      </c>
      <c r="N2522">
        <f>IF(All_Data[[#This Row],[Order Line Quantity]]&lt;0,1,0)</f>
        <v>0</v>
      </c>
      <c r="O2522" s="1" t="str">
        <f>All_Data[[#This Row],[Tier2 Description]]&amp;All_Data[[#This Row],[Order No]]</f>
        <v>STATIONERY1556288</v>
      </c>
    </row>
    <row r="2523" spans="1:15" x14ac:dyDescent="0.35">
      <c r="A2523">
        <v>202002</v>
      </c>
      <c r="B2523" t="str">
        <f>LEFT(All_Data[[#This Row],[Invoice (Year+Month)]],4)</f>
        <v>2020</v>
      </c>
      <c r="C2523" t="str">
        <f>RIGHT(All_Data[[#This Row],[Invoice (Year+Month)]],2)</f>
        <v>02</v>
      </c>
      <c r="D2523" t="s">
        <v>56</v>
      </c>
      <c r="E2523">
        <v>3013867</v>
      </c>
      <c r="F2523" t="s">
        <v>17</v>
      </c>
      <c r="G2523" t="s">
        <v>11</v>
      </c>
      <c r="H2523" t="s">
        <v>38</v>
      </c>
      <c r="I2523">
        <v>1557217</v>
      </c>
      <c r="J2523">
        <v>6</v>
      </c>
      <c r="K2523" s="1">
        <v>2.86</v>
      </c>
      <c r="L2523" s="1">
        <v>2.72</v>
      </c>
      <c r="M2523" s="1">
        <f>All_Data[[#This Row],[EUR Sales Amount]]-All_Data[[#This Row],[EUR Cost Amount]]</f>
        <v>0.13999999999999968</v>
      </c>
      <c r="N2523">
        <f>IF(All_Data[[#This Row],[Order Line Quantity]]&lt;0,1,0)</f>
        <v>0</v>
      </c>
      <c r="O2523" s="1" t="str">
        <f>All_Data[[#This Row],[Tier2 Description]]&amp;All_Data[[#This Row],[Order No]]</f>
        <v>BACKPACKS1557217</v>
      </c>
    </row>
    <row r="2524" spans="1:15" x14ac:dyDescent="0.35">
      <c r="A2524">
        <v>202002</v>
      </c>
      <c r="B2524" t="str">
        <f>LEFT(All_Data[[#This Row],[Invoice (Year+Month)]],4)</f>
        <v>2020</v>
      </c>
      <c r="C2524" t="str">
        <f>RIGHT(All_Data[[#This Row],[Invoice (Year+Month)]],2)</f>
        <v>02</v>
      </c>
      <c r="D2524" t="s">
        <v>56</v>
      </c>
      <c r="E2524">
        <v>3013867</v>
      </c>
      <c r="F2524" t="s">
        <v>17</v>
      </c>
      <c r="G2524" t="s">
        <v>11</v>
      </c>
      <c r="H2524" t="s">
        <v>60</v>
      </c>
      <c r="I2524">
        <v>1557217</v>
      </c>
      <c r="J2524">
        <v>2</v>
      </c>
      <c r="K2524" s="1">
        <v>69.98</v>
      </c>
      <c r="L2524" s="1">
        <v>58.22</v>
      </c>
      <c r="M2524" s="1">
        <f>All_Data[[#This Row],[EUR Sales Amount]]-All_Data[[#This Row],[EUR Cost Amount]]</f>
        <v>11.760000000000005</v>
      </c>
      <c r="N2524">
        <f>IF(All_Data[[#This Row],[Order Line Quantity]]&lt;0,1,0)</f>
        <v>0</v>
      </c>
      <c r="O2524" s="1" t="str">
        <f>All_Data[[#This Row],[Tier2 Description]]&amp;All_Data[[#This Row],[Order No]]</f>
        <v>LUGGAGE1557217</v>
      </c>
    </row>
    <row r="2525" spans="1:15" x14ac:dyDescent="0.35">
      <c r="A2525">
        <v>202002</v>
      </c>
      <c r="B2525" t="str">
        <f>LEFT(All_Data[[#This Row],[Invoice (Year+Month)]],4)</f>
        <v>2020</v>
      </c>
      <c r="C2525" t="str">
        <f>RIGHT(All_Data[[#This Row],[Invoice (Year+Month)]],2)</f>
        <v>02</v>
      </c>
      <c r="D2525" t="s">
        <v>56</v>
      </c>
      <c r="E2525">
        <v>3013867</v>
      </c>
      <c r="F2525" t="s">
        <v>17</v>
      </c>
      <c r="G2525" t="s">
        <v>11</v>
      </c>
      <c r="H2525" t="s">
        <v>40</v>
      </c>
      <c r="I2525">
        <v>1557217</v>
      </c>
      <c r="J2525">
        <v>2</v>
      </c>
      <c r="K2525" s="1">
        <v>1</v>
      </c>
      <c r="L2525" s="1">
        <v>0.68</v>
      </c>
      <c r="M2525" s="1">
        <f>All_Data[[#This Row],[EUR Sales Amount]]-All_Data[[#This Row],[EUR Cost Amount]]</f>
        <v>0.31999999999999995</v>
      </c>
      <c r="N2525">
        <f>IF(All_Data[[#This Row],[Order Line Quantity]]&lt;0,1,0)</f>
        <v>0</v>
      </c>
      <c r="O2525" s="1" t="str">
        <f>All_Data[[#This Row],[Tier2 Description]]&amp;All_Data[[#This Row],[Order No]]</f>
        <v>TOTES1557217</v>
      </c>
    </row>
    <row r="2526" spans="1:15" x14ac:dyDescent="0.35">
      <c r="A2526">
        <v>202002</v>
      </c>
      <c r="B2526" t="str">
        <f>LEFT(All_Data[[#This Row],[Invoice (Year+Month)]],4)</f>
        <v>2020</v>
      </c>
      <c r="C2526" t="str">
        <f>RIGHT(All_Data[[#This Row],[Invoice (Year+Month)]],2)</f>
        <v>02</v>
      </c>
      <c r="D2526" t="s">
        <v>56</v>
      </c>
      <c r="E2526">
        <v>3013867</v>
      </c>
      <c r="F2526" t="s">
        <v>17</v>
      </c>
      <c r="G2526" t="s">
        <v>32</v>
      </c>
      <c r="H2526" t="s">
        <v>55</v>
      </c>
      <c r="I2526">
        <v>1554454</v>
      </c>
      <c r="J2526">
        <v>2</v>
      </c>
      <c r="K2526" s="1">
        <v>12.94</v>
      </c>
      <c r="L2526" s="1">
        <v>5.84</v>
      </c>
      <c r="M2526" s="1">
        <f>All_Data[[#This Row],[EUR Sales Amount]]-All_Data[[#This Row],[EUR Cost Amount]]</f>
        <v>7.1</v>
      </c>
      <c r="N2526">
        <f>IF(All_Data[[#This Row],[Order Line Quantity]]&lt;0,1,0)</f>
        <v>0</v>
      </c>
      <c r="O2526" s="1" t="str">
        <f>All_Data[[#This Row],[Tier2 Description]]&amp;All_Data[[#This Row],[Order No]]</f>
        <v>SPECIALTIES &amp; PACKAGING1554454</v>
      </c>
    </row>
    <row r="2527" spans="1:15" x14ac:dyDescent="0.35">
      <c r="A2527">
        <v>202002</v>
      </c>
      <c r="B2527" t="str">
        <f>LEFT(All_Data[[#This Row],[Invoice (Year+Month)]],4)</f>
        <v>2020</v>
      </c>
      <c r="C2527" t="str">
        <f>RIGHT(All_Data[[#This Row],[Invoice (Year+Month)]],2)</f>
        <v>02</v>
      </c>
      <c r="D2527" t="s">
        <v>56</v>
      </c>
      <c r="E2527">
        <v>3013867</v>
      </c>
      <c r="F2527" t="s">
        <v>17</v>
      </c>
      <c r="G2527" t="s">
        <v>32</v>
      </c>
      <c r="H2527" t="s">
        <v>55</v>
      </c>
      <c r="I2527">
        <v>1556087</v>
      </c>
      <c r="J2527">
        <v>100</v>
      </c>
      <c r="K2527" s="1">
        <v>664</v>
      </c>
      <c r="L2527" s="1">
        <v>291.02</v>
      </c>
      <c r="M2527" s="1">
        <f>All_Data[[#This Row],[EUR Sales Amount]]-All_Data[[#This Row],[EUR Cost Amount]]</f>
        <v>372.98</v>
      </c>
      <c r="N2527">
        <f>IF(All_Data[[#This Row],[Order Line Quantity]]&lt;0,1,0)</f>
        <v>0</v>
      </c>
      <c r="O2527" s="1" t="str">
        <f>All_Data[[#This Row],[Tier2 Description]]&amp;All_Data[[#This Row],[Order No]]</f>
        <v>SPECIALTIES &amp; PACKAGING1556087</v>
      </c>
    </row>
    <row r="2528" spans="1:15" x14ac:dyDescent="0.35">
      <c r="A2528">
        <v>202002</v>
      </c>
      <c r="B2528" t="str">
        <f>LEFT(All_Data[[#This Row],[Invoice (Year+Month)]],4)</f>
        <v>2020</v>
      </c>
      <c r="C2528" t="str">
        <f>RIGHT(All_Data[[#This Row],[Invoice (Year+Month)]],2)</f>
        <v>02</v>
      </c>
      <c r="D2528" t="s">
        <v>56</v>
      </c>
      <c r="E2528">
        <v>3013867</v>
      </c>
      <c r="F2528" t="s">
        <v>17</v>
      </c>
      <c r="G2528" t="s">
        <v>32</v>
      </c>
      <c r="H2528" t="s">
        <v>55</v>
      </c>
      <c r="I2528">
        <v>1557217</v>
      </c>
      <c r="J2528">
        <v>2</v>
      </c>
      <c r="K2528" s="1">
        <v>1.98</v>
      </c>
      <c r="L2528" s="1">
        <v>1.58</v>
      </c>
      <c r="M2528" s="1">
        <f>All_Data[[#This Row],[EUR Sales Amount]]-All_Data[[#This Row],[EUR Cost Amount]]</f>
        <v>0.39999999999999991</v>
      </c>
      <c r="N2528">
        <f>IF(All_Data[[#This Row],[Order Line Quantity]]&lt;0,1,0)</f>
        <v>0</v>
      </c>
      <c r="O2528" s="1" t="str">
        <f>All_Data[[#This Row],[Tier2 Description]]&amp;All_Data[[#This Row],[Order No]]</f>
        <v>SPECIALTIES &amp; PACKAGING1557217</v>
      </c>
    </row>
    <row r="2529" spans="1:15" x14ac:dyDescent="0.35">
      <c r="A2529">
        <v>202002</v>
      </c>
      <c r="B2529" t="str">
        <f>LEFT(All_Data[[#This Row],[Invoice (Year+Month)]],4)</f>
        <v>2020</v>
      </c>
      <c r="C2529" t="str">
        <f>RIGHT(All_Data[[#This Row],[Invoice (Year+Month)]],2)</f>
        <v>02</v>
      </c>
      <c r="D2529" t="s">
        <v>56</v>
      </c>
      <c r="E2529">
        <v>3013867</v>
      </c>
      <c r="F2529" t="s">
        <v>17</v>
      </c>
      <c r="G2529" t="s">
        <v>13</v>
      </c>
      <c r="H2529" t="s">
        <v>37</v>
      </c>
      <c r="I2529">
        <v>1556852</v>
      </c>
      <c r="J2529">
        <v>236</v>
      </c>
      <c r="K2529" s="1">
        <v>1762.92</v>
      </c>
      <c r="L2529" s="1">
        <v>1210.68</v>
      </c>
      <c r="M2529" s="1">
        <f>All_Data[[#This Row],[EUR Sales Amount]]-All_Data[[#This Row],[EUR Cost Amount]]</f>
        <v>552.24</v>
      </c>
      <c r="N2529">
        <f>IF(All_Data[[#This Row],[Order Line Quantity]]&lt;0,1,0)</f>
        <v>0</v>
      </c>
      <c r="O2529" s="1" t="str">
        <f>All_Data[[#This Row],[Tier2 Description]]&amp;All_Data[[#This Row],[Order No]]</f>
        <v>GENERAL1556852</v>
      </c>
    </row>
    <row r="2530" spans="1:15" x14ac:dyDescent="0.35">
      <c r="A2530">
        <v>202002</v>
      </c>
      <c r="B2530" t="str">
        <f>LEFT(All_Data[[#This Row],[Invoice (Year+Month)]],4)</f>
        <v>2020</v>
      </c>
      <c r="C2530" t="str">
        <f>RIGHT(All_Data[[#This Row],[Invoice (Year+Month)]],2)</f>
        <v>02</v>
      </c>
      <c r="D2530" t="s">
        <v>56</v>
      </c>
      <c r="E2530">
        <v>3013867</v>
      </c>
      <c r="F2530" t="s">
        <v>17</v>
      </c>
      <c r="G2530" t="s">
        <v>13</v>
      </c>
      <c r="H2530" t="s">
        <v>34</v>
      </c>
      <c r="I2530">
        <v>1557217</v>
      </c>
      <c r="J2530">
        <v>4</v>
      </c>
      <c r="K2530" s="1">
        <v>5.18</v>
      </c>
      <c r="L2530" s="1">
        <v>4.22</v>
      </c>
      <c r="M2530" s="1">
        <f>All_Data[[#This Row],[EUR Sales Amount]]-All_Data[[#This Row],[EUR Cost Amount]]</f>
        <v>0.96</v>
      </c>
      <c r="N2530">
        <f>IF(All_Data[[#This Row],[Order Line Quantity]]&lt;0,1,0)</f>
        <v>0</v>
      </c>
      <c r="O2530" s="1" t="str">
        <f>All_Data[[#This Row],[Tier2 Description]]&amp;All_Data[[#This Row],[Order No]]</f>
        <v>STATIONERY1557217</v>
      </c>
    </row>
    <row r="2531" spans="1:15" x14ac:dyDescent="0.35">
      <c r="A2531">
        <v>202002</v>
      </c>
      <c r="B2531" t="str">
        <f>LEFT(All_Data[[#This Row],[Invoice (Year+Month)]],4)</f>
        <v>2020</v>
      </c>
      <c r="C2531" t="str">
        <f>RIGHT(All_Data[[#This Row],[Invoice (Year+Month)]],2)</f>
        <v>02</v>
      </c>
      <c r="D2531" t="s">
        <v>56</v>
      </c>
      <c r="E2531">
        <v>3013867</v>
      </c>
      <c r="F2531" t="s">
        <v>17</v>
      </c>
      <c r="G2531" t="s">
        <v>13</v>
      </c>
      <c r="H2531" t="s">
        <v>16</v>
      </c>
      <c r="I2531">
        <v>1556612</v>
      </c>
      <c r="J2531">
        <v>300</v>
      </c>
      <c r="K2531" s="1">
        <v>30</v>
      </c>
      <c r="L2531" s="1">
        <v>67.900000000000006</v>
      </c>
      <c r="M2531" s="1">
        <f>All_Data[[#This Row],[EUR Sales Amount]]-All_Data[[#This Row],[EUR Cost Amount]]</f>
        <v>-37.900000000000006</v>
      </c>
      <c r="N2531">
        <f>IF(All_Data[[#This Row],[Order Line Quantity]]&lt;0,1,0)</f>
        <v>0</v>
      </c>
      <c r="O2531" s="1" t="str">
        <f>All_Data[[#This Row],[Tier2 Description]]&amp;All_Data[[#This Row],[Order No]]</f>
        <v>WRITING1556612</v>
      </c>
    </row>
    <row r="2532" spans="1:15" x14ac:dyDescent="0.35">
      <c r="A2532">
        <v>202002</v>
      </c>
      <c r="B2532" t="str">
        <f>LEFT(All_Data[[#This Row],[Invoice (Year+Month)]],4)</f>
        <v>2020</v>
      </c>
      <c r="C2532" t="str">
        <f>RIGHT(All_Data[[#This Row],[Invoice (Year+Month)]],2)</f>
        <v>02</v>
      </c>
      <c r="D2532" t="s">
        <v>56</v>
      </c>
      <c r="E2532">
        <v>3013867</v>
      </c>
      <c r="F2532" t="s">
        <v>17</v>
      </c>
      <c r="G2532" t="s">
        <v>13</v>
      </c>
      <c r="H2532" t="s">
        <v>16</v>
      </c>
      <c r="I2532">
        <v>1557217</v>
      </c>
      <c r="J2532">
        <v>4</v>
      </c>
      <c r="K2532" s="1">
        <v>0.26</v>
      </c>
      <c r="L2532" s="1">
        <v>0.2</v>
      </c>
      <c r="M2532" s="1">
        <f>All_Data[[#This Row],[EUR Sales Amount]]-All_Data[[#This Row],[EUR Cost Amount]]</f>
        <v>0.06</v>
      </c>
      <c r="N2532">
        <f>IF(All_Data[[#This Row],[Order Line Quantity]]&lt;0,1,0)</f>
        <v>0</v>
      </c>
      <c r="O2532" s="1" t="str">
        <f>All_Data[[#This Row],[Tier2 Description]]&amp;All_Data[[#This Row],[Order No]]</f>
        <v>WRITING1557217</v>
      </c>
    </row>
    <row r="2533" spans="1:15" x14ac:dyDescent="0.35">
      <c r="A2533">
        <v>202002</v>
      </c>
      <c r="B2533" t="str">
        <f>LEFT(All_Data[[#This Row],[Invoice (Year+Month)]],4)</f>
        <v>2020</v>
      </c>
      <c r="C2533" t="str">
        <f>RIGHT(All_Data[[#This Row],[Invoice (Year+Month)]],2)</f>
        <v>02</v>
      </c>
      <c r="D2533" t="s">
        <v>56</v>
      </c>
      <c r="E2533">
        <v>3013867</v>
      </c>
      <c r="F2533" t="s">
        <v>17</v>
      </c>
      <c r="G2533" t="s">
        <v>26</v>
      </c>
      <c r="H2533" t="s">
        <v>28</v>
      </c>
      <c r="I2533">
        <v>1557427</v>
      </c>
      <c r="J2533">
        <v>2</v>
      </c>
      <c r="K2533" s="1">
        <v>2.98</v>
      </c>
      <c r="L2533" s="1">
        <v>0.12</v>
      </c>
      <c r="M2533" s="1">
        <f>All_Data[[#This Row],[EUR Sales Amount]]-All_Data[[#This Row],[EUR Cost Amount]]</f>
        <v>2.86</v>
      </c>
      <c r="N2533">
        <f>IF(All_Data[[#This Row],[Order Line Quantity]]&lt;0,1,0)</f>
        <v>0</v>
      </c>
      <c r="O2533" s="1" t="str">
        <f>All_Data[[#This Row],[Tier2 Description]]&amp;All_Data[[#This Row],[Order No]]</f>
        <v>HOUSEWARES1557427</v>
      </c>
    </row>
    <row r="2534" spans="1:15" x14ac:dyDescent="0.35">
      <c r="A2534">
        <v>202002</v>
      </c>
      <c r="B2534" t="str">
        <f>LEFT(All_Data[[#This Row],[Invoice (Year+Month)]],4)</f>
        <v>2020</v>
      </c>
      <c r="C2534" t="str">
        <f>RIGHT(All_Data[[#This Row],[Invoice (Year+Month)]],2)</f>
        <v>02</v>
      </c>
      <c r="D2534" t="s">
        <v>56</v>
      </c>
      <c r="E2534">
        <v>3013867</v>
      </c>
      <c r="F2534" t="s">
        <v>17</v>
      </c>
      <c r="G2534" t="s">
        <v>18</v>
      </c>
      <c r="H2534" t="s">
        <v>20</v>
      </c>
      <c r="I2534">
        <v>1556612</v>
      </c>
      <c r="J2534">
        <v>10</v>
      </c>
      <c r="K2534" s="1">
        <v>75.7</v>
      </c>
      <c r="L2534" s="1">
        <v>38.14</v>
      </c>
      <c r="M2534" s="1">
        <f>All_Data[[#This Row],[EUR Sales Amount]]-All_Data[[#This Row],[EUR Cost Amount]]</f>
        <v>37.56</v>
      </c>
      <c r="N2534">
        <f>IF(All_Data[[#This Row],[Order Line Quantity]]&lt;0,1,0)</f>
        <v>0</v>
      </c>
      <c r="O2534" s="1" t="str">
        <f>All_Data[[#This Row],[Tier2 Description]]&amp;All_Data[[#This Row],[Order No]]</f>
        <v>POLOS1556612</v>
      </c>
    </row>
    <row r="2535" spans="1:15" x14ac:dyDescent="0.35">
      <c r="A2535">
        <v>202002</v>
      </c>
      <c r="B2535" t="str">
        <f>LEFT(All_Data[[#This Row],[Invoice (Year+Month)]],4)</f>
        <v>2020</v>
      </c>
      <c r="C2535" t="str">
        <f>RIGHT(All_Data[[#This Row],[Invoice (Year+Month)]],2)</f>
        <v>02</v>
      </c>
      <c r="D2535" t="s">
        <v>56</v>
      </c>
      <c r="E2535">
        <v>3013867</v>
      </c>
      <c r="F2535" t="s">
        <v>17</v>
      </c>
      <c r="G2535" t="s">
        <v>18</v>
      </c>
      <c r="H2535" t="s">
        <v>20</v>
      </c>
      <c r="I2535">
        <v>1556709</v>
      </c>
      <c r="J2535">
        <v>4</v>
      </c>
      <c r="K2535" s="1">
        <v>30.28</v>
      </c>
      <c r="L2535" s="1">
        <v>15.18</v>
      </c>
      <c r="M2535" s="1">
        <f>All_Data[[#This Row],[EUR Sales Amount]]-All_Data[[#This Row],[EUR Cost Amount]]</f>
        <v>15.100000000000001</v>
      </c>
      <c r="N2535">
        <f>IF(All_Data[[#This Row],[Order Line Quantity]]&lt;0,1,0)</f>
        <v>0</v>
      </c>
      <c r="O2535" s="1" t="str">
        <f>All_Data[[#This Row],[Tier2 Description]]&amp;All_Data[[#This Row],[Order No]]</f>
        <v>POLOS1556709</v>
      </c>
    </row>
    <row r="2536" spans="1:15" x14ac:dyDescent="0.35">
      <c r="A2536">
        <v>202002</v>
      </c>
      <c r="B2536" t="str">
        <f>LEFT(All_Data[[#This Row],[Invoice (Year+Month)]],4)</f>
        <v>2020</v>
      </c>
      <c r="C2536" t="str">
        <f>RIGHT(All_Data[[#This Row],[Invoice (Year+Month)]],2)</f>
        <v>02</v>
      </c>
      <c r="D2536" t="s">
        <v>56</v>
      </c>
      <c r="E2536">
        <v>3013867</v>
      </c>
      <c r="F2536" t="s">
        <v>17</v>
      </c>
      <c r="G2536" t="s">
        <v>18</v>
      </c>
      <c r="H2536" t="s">
        <v>20</v>
      </c>
      <c r="I2536">
        <v>1557893</v>
      </c>
      <c r="J2536">
        <v>160</v>
      </c>
      <c r="K2536" s="1">
        <v>942.4</v>
      </c>
      <c r="L2536" s="1">
        <v>388.94</v>
      </c>
      <c r="M2536" s="1">
        <f>All_Data[[#This Row],[EUR Sales Amount]]-All_Data[[#This Row],[EUR Cost Amount]]</f>
        <v>553.46</v>
      </c>
      <c r="N2536">
        <f>IF(All_Data[[#This Row],[Order Line Quantity]]&lt;0,1,0)</f>
        <v>0</v>
      </c>
      <c r="O2536" s="1" t="str">
        <f>All_Data[[#This Row],[Tier2 Description]]&amp;All_Data[[#This Row],[Order No]]</f>
        <v>POLOS1557893</v>
      </c>
    </row>
    <row r="2537" spans="1:15" x14ac:dyDescent="0.35">
      <c r="A2537">
        <v>202002</v>
      </c>
      <c r="B2537" t="str">
        <f>LEFT(All_Data[[#This Row],[Invoice (Year+Month)]],4)</f>
        <v>2020</v>
      </c>
      <c r="C2537" t="str">
        <f>RIGHT(All_Data[[#This Row],[Invoice (Year+Month)]],2)</f>
        <v>02</v>
      </c>
      <c r="D2537" t="s">
        <v>56</v>
      </c>
      <c r="E2537">
        <v>3013867</v>
      </c>
      <c r="F2537" t="s">
        <v>17</v>
      </c>
      <c r="G2537" t="s">
        <v>18</v>
      </c>
      <c r="H2537" t="s">
        <v>21</v>
      </c>
      <c r="I2537">
        <v>1556612</v>
      </c>
      <c r="J2537">
        <v>30</v>
      </c>
      <c r="K2537" s="1">
        <v>166.2</v>
      </c>
      <c r="L2537" s="1">
        <v>73.099999999999994</v>
      </c>
      <c r="M2537" s="1">
        <f>All_Data[[#This Row],[EUR Sales Amount]]-All_Data[[#This Row],[EUR Cost Amount]]</f>
        <v>93.1</v>
      </c>
      <c r="N2537">
        <f>IF(All_Data[[#This Row],[Order Line Quantity]]&lt;0,1,0)</f>
        <v>0</v>
      </c>
      <c r="O2537" s="1" t="str">
        <f>All_Data[[#This Row],[Tier2 Description]]&amp;All_Data[[#This Row],[Order No]]</f>
        <v>T-SHIRTS &amp; ACTIVE TOPS1556612</v>
      </c>
    </row>
    <row r="2538" spans="1:15" x14ac:dyDescent="0.35">
      <c r="A2538">
        <v>202002</v>
      </c>
      <c r="B2538" t="str">
        <f>LEFT(All_Data[[#This Row],[Invoice (Year+Month)]],4)</f>
        <v>2020</v>
      </c>
      <c r="C2538" t="str">
        <f>RIGHT(All_Data[[#This Row],[Invoice (Year+Month)]],2)</f>
        <v>02</v>
      </c>
      <c r="D2538" t="s">
        <v>56</v>
      </c>
      <c r="E2538">
        <v>3013867</v>
      </c>
      <c r="F2538" t="s">
        <v>17</v>
      </c>
      <c r="G2538" t="s">
        <v>22</v>
      </c>
      <c r="H2538" t="s">
        <v>23</v>
      </c>
      <c r="I2538">
        <v>1557223</v>
      </c>
      <c r="J2538">
        <v>14</v>
      </c>
      <c r="K2538" s="1">
        <v>23.88</v>
      </c>
      <c r="L2538" s="1">
        <v>69.06</v>
      </c>
      <c r="M2538" s="1">
        <f>All_Data[[#This Row],[EUR Sales Amount]]-All_Data[[#This Row],[EUR Cost Amount]]</f>
        <v>-45.180000000000007</v>
      </c>
      <c r="N2538">
        <f>IF(All_Data[[#This Row],[Order Line Quantity]]&lt;0,1,0)</f>
        <v>0</v>
      </c>
      <c r="O2538" s="1" t="str">
        <f>All_Data[[#This Row],[Tier2 Description]]&amp;All_Data[[#This Row],[Order No]]</f>
        <v>CATALOGUES1557223</v>
      </c>
    </row>
    <row r="2539" spans="1:15" x14ac:dyDescent="0.35">
      <c r="A2539">
        <v>202002</v>
      </c>
      <c r="B2539" t="str">
        <f>LEFT(All_Data[[#This Row],[Invoice (Year+Month)]],4)</f>
        <v>2020</v>
      </c>
      <c r="C2539" t="str">
        <f>RIGHT(All_Data[[#This Row],[Invoice (Year+Month)]],2)</f>
        <v>02</v>
      </c>
      <c r="D2539" t="s">
        <v>56</v>
      </c>
      <c r="E2539">
        <v>3013867</v>
      </c>
      <c r="F2539" t="s">
        <v>17</v>
      </c>
      <c r="G2539" t="s">
        <v>29</v>
      </c>
      <c r="H2539" t="s">
        <v>30</v>
      </c>
      <c r="I2539">
        <v>1557217</v>
      </c>
      <c r="J2539">
        <v>2</v>
      </c>
      <c r="K2539" s="1">
        <v>16.899999999999999</v>
      </c>
      <c r="L2539" s="1">
        <v>16.86</v>
      </c>
      <c r="M2539" s="1">
        <f>All_Data[[#This Row],[EUR Sales Amount]]-All_Data[[#This Row],[EUR Cost Amount]]</f>
        <v>3.9999999999999147E-2</v>
      </c>
      <c r="N2539">
        <f>IF(All_Data[[#This Row],[Order Line Quantity]]&lt;0,1,0)</f>
        <v>0</v>
      </c>
      <c r="O2539" s="1" t="str">
        <f>All_Data[[#This Row],[Tier2 Description]]&amp;All_Data[[#This Row],[Order No]]</f>
        <v>AUDIO1557217</v>
      </c>
    </row>
    <row r="2540" spans="1:15" x14ac:dyDescent="0.35">
      <c r="A2540">
        <v>202002</v>
      </c>
      <c r="B2540" t="str">
        <f>LEFT(All_Data[[#This Row],[Invoice (Year+Month)]],4)</f>
        <v>2020</v>
      </c>
      <c r="C2540" t="str">
        <f>RIGHT(All_Data[[#This Row],[Invoice (Year+Month)]],2)</f>
        <v>02</v>
      </c>
      <c r="D2540" t="s">
        <v>56</v>
      </c>
      <c r="E2540">
        <v>3013867</v>
      </c>
      <c r="F2540" t="s">
        <v>17</v>
      </c>
      <c r="G2540" t="s">
        <v>29</v>
      </c>
      <c r="H2540" t="s">
        <v>31</v>
      </c>
      <c r="I2540">
        <v>1557217</v>
      </c>
      <c r="J2540">
        <v>6</v>
      </c>
      <c r="K2540" s="1">
        <v>23.36</v>
      </c>
      <c r="L2540" s="1">
        <v>19.940000000000001</v>
      </c>
      <c r="M2540" s="1">
        <f>All_Data[[#This Row],[EUR Sales Amount]]-All_Data[[#This Row],[EUR Cost Amount]]</f>
        <v>3.4199999999999982</v>
      </c>
      <c r="N2540">
        <f>IF(All_Data[[#This Row],[Order Line Quantity]]&lt;0,1,0)</f>
        <v>0</v>
      </c>
      <c r="O2540" s="1" t="str">
        <f>All_Data[[#This Row],[Tier2 Description]]&amp;All_Data[[#This Row],[Order No]]</f>
        <v>POWER1557217</v>
      </c>
    </row>
    <row r="2541" spans="1:15" x14ac:dyDescent="0.35">
      <c r="A2541">
        <v>202002</v>
      </c>
      <c r="B2541" t="str">
        <f>LEFT(All_Data[[#This Row],[Invoice (Year+Month)]],4)</f>
        <v>2020</v>
      </c>
      <c r="C2541" t="str">
        <f>RIGHT(All_Data[[#This Row],[Invoice (Year+Month)]],2)</f>
        <v>02</v>
      </c>
      <c r="D2541" t="s">
        <v>56</v>
      </c>
      <c r="E2541">
        <v>3013867</v>
      </c>
      <c r="F2541" t="s">
        <v>17</v>
      </c>
      <c r="G2541" t="s">
        <v>57</v>
      </c>
      <c r="H2541" t="s">
        <v>58</v>
      </c>
      <c r="I2541">
        <v>1557217</v>
      </c>
      <c r="J2541">
        <v>4</v>
      </c>
      <c r="K2541" s="1">
        <v>44.32</v>
      </c>
      <c r="L2541" s="1">
        <v>33.24</v>
      </c>
      <c r="M2541" s="1">
        <f>All_Data[[#This Row],[EUR Sales Amount]]-All_Data[[#This Row],[EUR Cost Amount]]</f>
        <v>11.079999999999998</v>
      </c>
      <c r="N2541">
        <f>IF(All_Data[[#This Row],[Order Line Quantity]]&lt;0,1,0)</f>
        <v>0</v>
      </c>
      <c r="O2541" s="1" t="str">
        <f>All_Data[[#This Row],[Tier2 Description]]&amp;All_Data[[#This Row],[Order No]]</f>
        <v>SHIRTS1557217</v>
      </c>
    </row>
    <row r="2542" spans="1:15" x14ac:dyDescent="0.35">
      <c r="A2542">
        <v>202002</v>
      </c>
      <c r="B2542" t="str">
        <f>LEFT(All_Data[[#This Row],[Invoice (Year+Month)]],4)</f>
        <v>2020</v>
      </c>
      <c r="C2542" t="str">
        <f>RIGHT(All_Data[[#This Row],[Invoice (Year+Month)]],2)</f>
        <v>02</v>
      </c>
      <c r="D2542" t="s">
        <v>56</v>
      </c>
      <c r="E2542">
        <v>3013872</v>
      </c>
      <c r="F2542" t="s">
        <v>10</v>
      </c>
      <c r="G2542" t="s">
        <v>13</v>
      </c>
      <c r="H2542" t="s">
        <v>37</v>
      </c>
      <c r="I2542">
        <v>1555993</v>
      </c>
      <c r="J2542">
        <v>600</v>
      </c>
      <c r="K2542" s="1">
        <v>384</v>
      </c>
      <c r="L2542" s="1">
        <v>214.32</v>
      </c>
      <c r="M2542" s="1">
        <f>All_Data[[#This Row],[EUR Sales Amount]]-All_Data[[#This Row],[EUR Cost Amount]]</f>
        <v>169.68</v>
      </c>
      <c r="N2542">
        <f>IF(All_Data[[#This Row],[Order Line Quantity]]&lt;0,1,0)</f>
        <v>0</v>
      </c>
      <c r="O2542" s="1" t="str">
        <f>All_Data[[#This Row],[Tier2 Description]]&amp;All_Data[[#This Row],[Order No]]</f>
        <v>GENERAL1555993</v>
      </c>
    </row>
    <row r="2543" spans="1:15" x14ac:dyDescent="0.35">
      <c r="A2543">
        <v>202002</v>
      </c>
      <c r="B2543" t="str">
        <f>LEFT(All_Data[[#This Row],[Invoice (Year+Month)]],4)</f>
        <v>2020</v>
      </c>
      <c r="C2543" t="str">
        <f>RIGHT(All_Data[[#This Row],[Invoice (Year+Month)]],2)</f>
        <v>02</v>
      </c>
      <c r="D2543" t="s">
        <v>56</v>
      </c>
      <c r="E2543">
        <v>3013872</v>
      </c>
      <c r="F2543" t="s">
        <v>10</v>
      </c>
      <c r="G2543" t="s">
        <v>13</v>
      </c>
      <c r="H2543" t="s">
        <v>41</v>
      </c>
      <c r="I2543">
        <v>1555453</v>
      </c>
      <c r="J2543">
        <v>110</v>
      </c>
      <c r="K2543" s="1">
        <v>66</v>
      </c>
      <c r="L2543" s="1">
        <v>42.38</v>
      </c>
      <c r="M2543" s="1">
        <f>All_Data[[#This Row],[EUR Sales Amount]]-All_Data[[#This Row],[EUR Cost Amount]]</f>
        <v>23.619999999999997</v>
      </c>
      <c r="N2543">
        <f>IF(All_Data[[#This Row],[Order Line Quantity]]&lt;0,1,0)</f>
        <v>0</v>
      </c>
      <c r="O2543" s="1" t="str">
        <f>All_Data[[#This Row],[Tier2 Description]]&amp;All_Data[[#This Row],[Order No]]</f>
        <v>KEYCHAINS1555453</v>
      </c>
    </row>
    <row r="2544" spans="1:15" x14ac:dyDescent="0.35">
      <c r="A2544">
        <v>202002</v>
      </c>
      <c r="B2544" t="str">
        <f>LEFT(All_Data[[#This Row],[Invoice (Year+Month)]],4)</f>
        <v>2020</v>
      </c>
      <c r="C2544" t="str">
        <f>RIGHT(All_Data[[#This Row],[Invoice (Year+Month)]],2)</f>
        <v>02</v>
      </c>
      <c r="D2544" t="s">
        <v>56</v>
      </c>
      <c r="E2544">
        <v>3013872</v>
      </c>
      <c r="F2544" t="s">
        <v>10</v>
      </c>
      <c r="G2544" t="s">
        <v>13</v>
      </c>
      <c r="H2544" t="s">
        <v>15</v>
      </c>
      <c r="I2544">
        <v>1558064</v>
      </c>
      <c r="J2544">
        <v>20</v>
      </c>
      <c r="K2544" s="1">
        <v>249.6</v>
      </c>
      <c r="L2544" s="1">
        <v>89.54</v>
      </c>
      <c r="M2544" s="1">
        <f>All_Data[[#This Row],[EUR Sales Amount]]-All_Data[[#This Row],[EUR Cost Amount]]</f>
        <v>160.06</v>
      </c>
      <c r="N2544">
        <f>IF(All_Data[[#This Row],[Order Line Quantity]]&lt;0,1,0)</f>
        <v>0</v>
      </c>
      <c r="O2544" s="1" t="str">
        <f>All_Data[[#This Row],[Tier2 Description]]&amp;All_Data[[#This Row],[Order No]]</f>
        <v>UMBRELLAS1558064</v>
      </c>
    </row>
    <row r="2545" spans="1:15" x14ac:dyDescent="0.35">
      <c r="A2545">
        <v>202002</v>
      </c>
      <c r="B2545" t="str">
        <f>LEFT(All_Data[[#This Row],[Invoice (Year+Month)]],4)</f>
        <v>2020</v>
      </c>
      <c r="C2545" t="str">
        <f>RIGHT(All_Data[[#This Row],[Invoice (Year+Month)]],2)</f>
        <v>02</v>
      </c>
      <c r="D2545" t="s">
        <v>56</v>
      </c>
      <c r="E2545">
        <v>3013873</v>
      </c>
      <c r="F2545" t="s">
        <v>10</v>
      </c>
      <c r="G2545" t="s">
        <v>11</v>
      </c>
      <c r="H2545" t="s">
        <v>38</v>
      </c>
      <c r="I2545">
        <v>1555549</v>
      </c>
      <c r="J2545">
        <v>2</v>
      </c>
      <c r="K2545" s="1">
        <v>31.48</v>
      </c>
      <c r="L2545" s="1">
        <v>9.08</v>
      </c>
      <c r="M2545" s="1">
        <f>All_Data[[#This Row],[EUR Sales Amount]]-All_Data[[#This Row],[EUR Cost Amount]]</f>
        <v>22.4</v>
      </c>
      <c r="N2545">
        <f>IF(All_Data[[#This Row],[Order Line Quantity]]&lt;0,1,0)</f>
        <v>0</v>
      </c>
      <c r="O2545" s="1" t="str">
        <f>All_Data[[#This Row],[Tier2 Description]]&amp;All_Data[[#This Row],[Order No]]</f>
        <v>BACKPACKS1555549</v>
      </c>
    </row>
    <row r="2546" spans="1:15" x14ac:dyDescent="0.35">
      <c r="A2546">
        <v>202002</v>
      </c>
      <c r="B2546" t="str">
        <f>LEFT(All_Data[[#This Row],[Invoice (Year+Month)]],4)</f>
        <v>2020</v>
      </c>
      <c r="C2546" t="str">
        <f>RIGHT(All_Data[[#This Row],[Invoice (Year+Month)]],2)</f>
        <v>02</v>
      </c>
      <c r="D2546" t="s">
        <v>56</v>
      </c>
      <c r="E2546">
        <v>3013873</v>
      </c>
      <c r="F2546" t="s">
        <v>10</v>
      </c>
      <c r="G2546" t="s">
        <v>32</v>
      </c>
      <c r="H2546" t="s">
        <v>33</v>
      </c>
      <c r="I2546">
        <v>1557122</v>
      </c>
      <c r="J2546">
        <v>10</v>
      </c>
      <c r="K2546" s="1">
        <v>75</v>
      </c>
      <c r="L2546" s="1">
        <v>34.74</v>
      </c>
      <c r="M2546" s="1">
        <f>All_Data[[#This Row],[EUR Sales Amount]]-All_Data[[#This Row],[EUR Cost Amount]]</f>
        <v>40.26</v>
      </c>
      <c r="N2546">
        <f>IF(All_Data[[#This Row],[Order Line Quantity]]&lt;0,1,0)</f>
        <v>0</v>
      </c>
      <c r="O2546" s="1" t="str">
        <f>All_Data[[#This Row],[Tier2 Description]]&amp;All_Data[[#This Row],[Order No]]</f>
        <v>SPORT BOTTLES1557122</v>
      </c>
    </row>
    <row r="2547" spans="1:15" x14ac:dyDescent="0.35">
      <c r="A2547">
        <v>202002</v>
      </c>
      <c r="B2547" t="str">
        <f>LEFT(All_Data[[#This Row],[Invoice (Year+Month)]],4)</f>
        <v>2020</v>
      </c>
      <c r="C2547" t="str">
        <f>RIGHT(All_Data[[#This Row],[Invoice (Year+Month)]],2)</f>
        <v>02</v>
      </c>
      <c r="D2547" t="s">
        <v>56</v>
      </c>
      <c r="E2547">
        <v>3013873</v>
      </c>
      <c r="F2547" t="s">
        <v>10</v>
      </c>
      <c r="G2547" t="s">
        <v>13</v>
      </c>
      <c r="H2547" t="s">
        <v>34</v>
      </c>
      <c r="I2547">
        <v>1556918</v>
      </c>
      <c r="J2547">
        <v>302</v>
      </c>
      <c r="K2547" s="1">
        <v>600.98</v>
      </c>
      <c r="L2547" s="1">
        <v>250.42</v>
      </c>
      <c r="M2547" s="1">
        <f>All_Data[[#This Row],[EUR Sales Amount]]-All_Data[[#This Row],[EUR Cost Amount]]</f>
        <v>350.56000000000006</v>
      </c>
      <c r="N2547">
        <f>IF(All_Data[[#This Row],[Order Line Quantity]]&lt;0,1,0)</f>
        <v>0</v>
      </c>
      <c r="O2547" s="1" t="str">
        <f>All_Data[[#This Row],[Tier2 Description]]&amp;All_Data[[#This Row],[Order No]]</f>
        <v>STATIONERY1556918</v>
      </c>
    </row>
    <row r="2548" spans="1:15" x14ac:dyDescent="0.35">
      <c r="A2548">
        <v>202002</v>
      </c>
      <c r="B2548" t="str">
        <f>LEFT(All_Data[[#This Row],[Invoice (Year+Month)]],4)</f>
        <v>2020</v>
      </c>
      <c r="C2548" t="str">
        <f>RIGHT(All_Data[[#This Row],[Invoice (Year+Month)]],2)</f>
        <v>02</v>
      </c>
      <c r="D2548" t="s">
        <v>56</v>
      </c>
      <c r="E2548">
        <v>3013877</v>
      </c>
      <c r="F2548" t="s">
        <v>17</v>
      </c>
      <c r="G2548" t="s">
        <v>11</v>
      </c>
      <c r="H2548" t="s">
        <v>38</v>
      </c>
      <c r="I2548">
        <v>1555698</v>
      </c>
      <c r="J2548">
        <v>360</v>
      </c>
      <c r="K2548" s="1">
        <v>2516.4</v>
      </c>
      <c r="L2548" s="1">
        <v>1148.8599999999999</v>
      </c>
      <c r="M2548" s="1">
        <f>All_Data[[#This Row],[EUR Sales Amount]]-All_Data[[#This Row],[EUR Cost Amount]]</f>
        <v>1367.5400000000002</v>
      </c>
      <c r="N2548">
        <f>IF(All_Data[[#This Row],[Order Line Quantity]]&lt;0,1,0)</f>
        <v>0</v>
      </c>
      <c r="O2548" s="1" t="str">
        <f>All_Data[[#This Row],[Tier2 Description]]&amp;All_Data[[#This Row],[Order No]]</f>
        <v>BACKPACKS1555698</v>
      </c>
    </row>
    <row r="2549" spans="1:15" x14ac:dyDescent="0.35">
      <c r="A2549">
        <v>202002</v>
      </c>
      <c r="B2549" t="str">
        <f>LEFT(All_Data[[#This Row],[Invoice (Year+Month)]],4)</f>
        <v>2020</v>
      </c>
      <c r="C2549" t="str">
        <f>RIGHT(All_Data[[#This Row],[Invoice (Year+Month)]],2)</f>
        <v>02</v>
      </c>
      <c r="D2549" t="s">
        <v>56</v>
      </c>
      <c r="E2549">
        <v>3013877</v>
      </c>
      <c r="F2549" t="s">
        <v>17</v>
      </c>
      <c r="G2549" t="s">
        <v>11</v>
      </c>
      <c r="H2549" t="s">
        <v>12</v>
      </c>
      <c r="I2549">
        <v>1552959</v>
      </c>
      <c r="J2549">
        <v>140</v>
      </c>
      <c r="K2549" s="1">
        <v>698.6</v>
      </c>
      <c r="L2549" s="1">
        <v>247.78</v>
      </c>
      <c r="M2549" s="1">
        <f>All_Data[[#This Row],[EUR Sales Amount]]-All_Data[[#This Row],[EUR Cost Amount]]</f>
        <v>450.82000000000005</v>
      </c>
      <c r="N2549">
        <f>IF(All_Data[[#This Row],[Order Line Quantity]]&lt;0,1,0)</f>
        <v>0</v>
      </c>
      <c r="O2549" s="1" t="str">
        <f>All_Data[[#This Row],[Tier2 Description]]&amp;All_Data[[#This Row],[Order No]]</f>
        <v>BUSINESS CASES1552959</v>
      </c>
    </row>
    <row r="2550" spans="1:15" x14ac:dyDescent="0.35">
      <c r="A2550">
        <v>202002</v>
      </c>
      <c r="B2550" t="str">
        <f>LEFT(All_Data[[#This Row],[Invoice (Year+Month)]],4)</f>
        <v>2020</v>
      </c>
      <c r="C2550" t="str">
        <f>RIGHT(All_Data[[#This Row],[Invoice (Year+Month)]],2)</f>
        <v>02</v>
      </c>
      <c r="D2550" t="s">
        <v>56</v>
      </c>
      <c r="E2550">
        <v>3013877</v>
      </c>
      <c r="F2550" t="s">
        <v>17</v>
      </c>
      <c r="G2550" t="s">
        <v>13</v>
      </c>
      <c r="H2550" t="s">
        <v>37</v>
      </c>
      <c r="I2550">
        <v>1554364</v>
      </c>
      <c r="J2550">
        <v>600</v>
      </c>
      <c r="K2550" s="1">
        <v>384</v>
      </c>
      <c r="L2550" s="1">
        <v>294</v>
      </c>
      <c r="M2550" s="1">
        <f>All_Data[[#This Row],[EUR Sales Amount]]-All_Data[[#This Row],[EUR Cost Amount]]</f>
        <v>90</v>
      </c>
      <c r="N2550">
        <f>IF(All_Data[[#This Row],[Order Line Quantity]]&lt;0,1,0)</f>
        <v>0</v>
      </c>
      <c r="O2550" s="1" t="str">
        <f>All_Data[[#This Row],[Tier2 Description]]&amp;All_Data[[#This Row],[Order No]]</f>
        <v>GENERAL1554364</v>
      </c>
    </row>
    <row r="2551" spans="1:15" x14ac:dyDescent="0.35">
      <c r="A2551">
        <v>202002</v>
      </c>
      <c r="B2551" t="str">
        <f>LEFT(All_Data[[#This Row],[Invoice (Year+Month)]],4)</f>
        <v>2020</v>
      </c>
      <c r="C2551" t="str">
        <f>RIGHT(All_Data[[#This Row],[Invoice (Year+Month)]],2)</f>
        <v>02</v>
      </c>
      <c r="D2551" t="s">
        <v>56</v>
      </c>
      <c r="E2551">
        <v>3013877</v>
      </c>
      <c r="F2551" t="s">
        <v>17</v>
      </c>
      <c r="G2551" t="s">
        <v>13</v>
      </c>
      <c r="H2551" t="s">
        <v>37</v>
      </c>
      <c r="I2551">
        <v>1556368</v>
      </c>
      <c r="J2551">
        <v>500</v>
      </c>
      <c r="K2551" s="1">
        <v>345</v>
      </c>
      <c r="L2551" s="1">
        <v>285</v>
      </c>
      <c r="M2551" s="1">
        <f>All_Data[[#This Row],[EUR Sales Amount]]-All_Data[[#This Row],[EUR Cost Amount]]</f>
        <v>60</v>
      </c>
      <c r="N2551">
        <f>IF(All_Data[[#This Row],[Order Line Quantity]]&lt;0,1,0)</f>
        <v>0</v>
      </c>
      <c r="O2551" s="1" t="str">
        <f>All_Data[[#This Row],[Tier2 Description]]&amp;All_Data[[#This Row],[Order No]]</f>
        <v>GENERAL1556368</v>
      </c>
    </row>
    <row r="2552" spans="1:15" x14ac:dyDescent="0.35">
      <c r="A2552">
        <v>202002</v>
      </c>
      <c r="B2552" t="str">
        <f>LEFT(All_Data[[#This Row],[Invoice (Year+Month)]],4)</f>
        <v>2020</v>
      </c>
      <c r="C2552" t="str">
        <f>RIGHT(All_Data[[#This Row],[Invoice (Year+Month)]],2)</f>
        <v>02</v>
      </c>
      <c r="D2552" t="s">
        <v>56</v>
      </c>
      <c r="E2552">
        <v>3013877</v>
      </c>
      <c r="F2552" t="s">
        <v>17</v>
      </c>
      <c r="G2552" t="s">
        <v>13</v>
      </c>
      <c r="H2552" t="s">
        <v>37</v>
      </c>
      <c r="I2552">
        <v>1556786</v>
      </c>
      <c r="J2552">
        <v>2</v>
      </c>
      <c r="K2552" s="1">
        <v>80</v>
      </c>
      <c r="L2552" s="1">
        <v>60</v>
      </c>
      <c r="M2552" s="1">
        <f>All_Data[[#This Row],[EUR Sales Amount]]-All_Data[[#This Row],[EUR Cost Amount]]</f>
        <v>20</v>
      </c>
      <c r="N2552">
        <f>IF(All_Data[[#This Row],[Order Line Quantity]]&lt;0,1,0)</f>
        <v>0</v>
      </c>
      <c r="O2552" s="1" t="str">
        <f>All_Data[[#This Row],[Tier2 Description]]&amp;All_Data[[#This Row],[Order No]]</f>
        <v>GENERAL1556786</v>
      </c>
    </row>
    <row r="2553" spans="1:15" x14ac:dyDescent="0.35">
      <c r="A2553">
        <v>202002</v>
      </c>
      <c r="B2553" t="str">
        <f>LEFT(All_Data[[#This Row],[Invoice (Year+Month)]],4)</f>
        <v>2020</v>
      </c>
      <c r="C2553" t="str">
        <f>RIGHT(All_Data[[#This Row],[Invoice (Year+Month)]],2)</f>
        <v>02</v>
      </c>
      <c r="D2553" t="s">
        <v>56</v>
      </c>
      <c r="E2553">
        <v>3013877</v>
      </c>
      <c r="F2553" t="s">
        <v>17</v>
      </c>
      <c r="G2553" t="s">
        <v>13</v>
      </c>
      <c r="H2553" t="s">
        <v>37</v>
      </c>
      <c r="I2553">
        <v>1556893</v>
      </c>
      <c r="J2553">
        <v>600</v>
      </c>
      <c r="K2553" s="1">
        <v>234</v>
      </c>
      <c r="L2553" s="1">
        <v>204</v>
      </c>
      <c r="M2553" s="1">
        <f>All_Data[[#This Row],[EUR Sales Amount]]-All_Data[[#This Row],[EUR Cost Amount]]</f>
        <v>30</v>
      </c>
      <c r="N2553">
        <f>IF(All_Data[[#This Row],[Order Line Quantity]]&lt;0,1,0)</f>
        <v>0</v>
      </c>
      <c r="O2553" s="1" t="str">
        <f>All_Data[[#This Row],[Tier2 Description]]&amp;All_Data[[#This Row],[Order No]]</f>
        <v>GENERAL1556893</v>
      </c>
    </row>
    <row r="2554" spans="1:15" x14ac:dyDescent="0.35">
      <c r="A2554">
        <v>202002</v>
      </c>
      <c r="B2554" t="str">
        <f>LEFT(All_Data[[#This Row],[Invoice (Year+Month)]],4)</f>
        <v>2020</v>
      </c>
      <c r="C2554" t="str">
        <f>RIGHT(All_Data[[#This Row],[Invoice (Year+Month)]],2)</f>
        <v>02</v>
      </c>
      <c r="D2554" t="s">
        <v>56</v>
      </c>
      <c r="E2554">
        <v>3013877</v>
      </c>
      <c r="F2554" t="s">
        <v>17</v>
      </c>
      <c r="G2554" t="s">
        <v>22</v>
      </c>
      <c r="H2554" t="s">
        <v>23</v>
      </c>
      <c r="I2554">
        <v>1556538</v>
      </c>
      <c r="J2554">
        <v>12</v>
      </c>
      <c r="K2554" s="1">
        <v>11.94</v>
      </c>
      <c r="L2554" s="1">
        <v>71.28</v>
      </c>
      <c r="M2554" s="1">
        <f>All_Data[[#This Row],[EUR Sales Amount]]-All_Data[[#This Row],[EUR Cost Amount]]</f>
        <v>-59.34</v>
      </c>
      <c r="N2554">
        <f>IF(All_Data[[#This Row],[Order Line Quantity]]&lt;0,1,0)</f>
        <v>0</v>
      </c>
      <c r="O2554" s="1" t="str">
        <f>All_Data[[#This Row],[Tier2 Description]]&amp;All_Data[[#This Row],[Order No]]</f>
        <v>CATALOGUES1556538</v>
      </c>
    </row>
    <row r="2555" spans="1:15" x14ac:dyDescent="0.35">
      <c r="A2555">
        <v>202002</v>
      </c>
      <c r="B2555" t="str">
        <f>LEFT(All_Data[[#This Row],[Invoice (Year+Month)]],4)</f>
        <v>2020</v>
      </c>
      <c r="C2555" t="str">
        <f>RIGHT(All_Data[[#This Row],[Invoice (Year+Month)]],2)</f>
        <v>02</v>
      </c>
      <c r="D2555" t="s">
        <v>56</v>
      </c>
      <c r="E2555">
        <v>3013880</v>
      </c>
      <c r="F2555" t="s">
        <v>17</v>
      </c>
      <c r="G2555" t="s">
        <v>32</v>
      </c>
      <c r="H2555" t="s">
        <v>51</v>
      </c>
      <c r="I2555">
        <v>1557733</v>
      </c>
      <c r="J2555">
        <v>4</v>
      </c>
      <c r="K2555" s="1">
        <v>26.96</v>
      </c>
      <c r="L2555" s="1">
        <v>11.26</v>
      </c>
      <c r="M2555" s="1">
        <f>All_Data[[#This Row],[EUR Sales Amount]]-All_Data[[#This Row],[EUR Cost Amount]]</f>
        <v>15.700000000000001</v>
      </c>
      <c r="N2555">
        <f>IF(All_Data[[#This Row],[Order Line Quantity]]&lt;0,1,0)</f>
        <v>0</v>
      </c>
      <c r="O2555" s="1" t="str">
        <f>All_Data[[#This Row],[Tier2 Description]]&amp;All_Data[[#This Row],[Order No]]</f>
        <v>MUGS &amp; TUMBLERS1557733</v>
      </c>
    </row>
    <row r="2556" spans="1:15" x14ac:dyDescent="0.35">
      <c r="A2556">
        <v>202002</v>
      </c>
      <c r="B2556" t="str">
        <f>LEFT(All_Data[[#This Row],[Invoice (Year+Month)]],4)</f>
        <v>2020</v>
      </c>
      <c r="C2556" t="str">
        <f>RIGHT(All_Data[[#This Row],[Invoice (Year+Month)]],2)</f>
        <v>02</v>
      </c>
      <c r="D2556" t="s">
        <v>56</v>
      </c>
      <c r="E2556">
        <v>3013880</v>
      </c>
      <c r="F2556" t="s">
        <v>17</v>
      </c>
      <c r="G2556" t="s">
        <v>32</v>
      </c>
      <c r="H2556" t="s">
        <v>33</v>
      </c>
      <c r="I2556">
        <v>1557733</v>
      </c>
      <c r="J2556">
        <v>710</v>
      </c>
      <c r="K2556" s="1">
        <v>5069.3999999999996</v>
      </c>
      <c r="L2556" s="1">
        <v>2142.86</v>
      </c>
      <c r="M2556" s="1">
        <f>All_Data[[#This Row],[EUR Sales Amount]]-All_Data[[#This Row],[EUR Cost Amount]]</f>
        <v>2926.5399999999995</v>
      </c>
      <c r="N2556">
        <f>IF(All_Data[[#This Row],[Order Line Quantity]]&lt;0,1,0)</f>
        <v>0</v>
      </c>
      <c r="O2556" s="1" t="str">
        <f>All_Data[[#This Row],[Tier2 Description]]&amp;All_Data[[#This Row],[Order No]]</f>
        <v>SPORT BOTTLES1557733</v>
      </c>
    </row>
    <row r="2557" spans="1:15" x14ac:dyDescent="0.35">
      <c r="A2557">
        <v>202002</v>
      </c>
      <c r="B2557" t="str">
        <f>LEFT(All_Data[[#This Row],[Invoice (Year+Month)]],4)</f>
        <v>2020</v>
      </c>
      <c r="C2557" t="str">
        <f>RIGHT(All_Data[[#This Row],[Invoice (Year+Month)]],2)</f>
        <v>02</v>
      </c>
      <c r="D2557" t="s">
        <v>56</v>
      </c>
      <c r="E2557">
        <v>3013884</v>
      </c>
      <c r="F2557" t="s">
        <v>17</v>
      </c>
      <c r="G2557" t="s">
        <v>32</v>
      </c>
      <c r="H2557" t="s">
        <v>33</v>
      </c>
      <c r="I2557">
        <v>1556475</v>
      </c>
      <c r="J2557">
        <v>2</v>
      </c>
      <c r="K2557" s="1">
        <v>16.62</v>
      </c>
      <c r="L2557" s="1">
        <v>5.68</v>
      </c>
      <c r="M2557" s="1">
        <f>All_Data[[#This Row],[EUR Sales Amount]]-All_Data[[#This Row],[EUR Cost Amount]]</f>
        <v>10.940000000000001</v>
      </c>
      <c r="N2557">
        <f>IF(All_Data[[#This Row],[Order Line Quantity]]&lt;0,1,0)</f>
        <v>0</v>
      </c>
      <c r="O2557" s="1" t="str">
        <f>All_Data[[#This Row],[Tier2 Description]]&amp;All_Data[[#This Row],[Order No]]</f>
        <v>SPORT BOTTLES1556475</v>
      </c>
    </row>
    <row r="2558" spans="1:15" x14ac:dyDescent="0.35">
      <c r="A2558">
        <v>202002</v>
      </c>
      <c r="B2558" t="str">
        <f>LEFT(All_Data[[#This Row],[Invoice (Year+Month)]],4)</f>
        <v>2020</v>
      </c>
      <c r="C2558" t="str">
        <f>RIGHT(All_Data[[#This Row],[Invoice (Year+Month)]],2)</f>
        <v>02</v>
      </c>
      <c r="D2558" t="s">
        <v>56</v>
      </c>
      <c r="E2558">
        <v>3013884</v>
      </c>
      <c r="F2558" t="s">
        <v>17</v>
      </c>
      <c r="G2558" t="s">
        <v>13</v>
      </c>
      <c r="H2558" t="s">
        <v>16</v>
      </c>
      <c r="I2558">
        <v>1556475</v>
      </c>
      <c r="J2558">
        <v>4</v>
      </c>
      <c r="K2558" s="1">
        <v>28.02</v>
      </c>
      <c r="L2558" s="1">
        <v>15.1</v>
      </c>
      <c r="M2558" s="1">
        <f>All_Data[[#This Row],[EUR Sales Amount]]-All_Data[[#This Row],[EUR Cost Amount]]</f>
        <v>12.92</v>
      </c>
      <c r="N2558">
        <f>IF(All_Data[[#This Row],[Order Line Quantity]]&lt;0,1,0)</f>
        <v>0</v>
      </c>
      <c r="O2558" s="1" t="str">
        <f>All_Data[[#This Row],[Tier2 Description]]&amp;All_Data[[#This Row],[Order No]]</f>
        <v>WRITING1556475</v>
      </c>
    </row>
    <row r="2559" spans="1:15" x14ac:dyDescent="0.35">
      <c r="A2559">
        <v>202002</v>
      </c>
      <c r="B2559" t="str">
        <f>LEFT(All_Data[[#This Row],[Invoice (Year+Month)]],4)</f>
        <v>2020</v>
      </c>
      <c r="C2559" t="str">
        <f>RIGHT(All_Data[[#This Row],[Invoice (Year+Month)]],2)</f>
        <v>02</v>
      </c>
      <c r="D2559" t="s">
        <v>56</v>
      </c>
      <c r="E2559">
        <v>3013886</v>
      </c>
      <c r="F2559" t="s">
        <v>17</v>
      </c>
      <c r="G2559" t="s">
        <v>11</v>
      </c>
      <c r="H2559" t="s">
        <v>47</v>
      </c>
      <c r="I2559">
        <v>1555469</v>
      </c>
      <c r="J2559">
        <v>2</v>
      </c>
      <c r="K2559" s="1">
        <v>5.7</v>
      </c>
      <c r="L2559" s="1">
        <v>2.4</v>
      </c>
      <c r="M2559" s="1">
        <f>All_Data[[#This Row],[EUR Sales Amount]]-All_Data[[#This Row],[EUR Cost Amount]]</f>
        <v>3.3000000000000003</v>
      </c>
      <c r="N2559">
        <f>IF(All_Data[[#This Row],[Order Line Quantity]]&lt;0,1,0)</f>
        <v>0</v>
      </c>
      <c r="O2559" s="1" t="str">
        <f>All_Data[[#This Row],[Tier2 Description]]&amp;All_Data[[#This Row],[Order No]]</f>
        <v>TRAVEL GIFTS1555469</v>
      </c>
    </row>
    <row r="2560" spans="1:15" x14ac:dyDescent="0.35">
      <c r="A2560">
        <v>202002</v>
      </c>
      <c r="B2560" t="str">
        <f>LEFT(All_Data[[#This Row],[Invoice (Year+Month)]],4)</f>
        <v>2020</v>
      </c>
      <c r="C2560" t="str">
        <f>RIGHT(All_Data[[#This Row],[Invoice (Year+Month)]],2)</f>
        <v>02</v>
      </c>
      <c r="D2560" t="s">
        <v>56</v>
      </c>
      <c r="E2560">
        <v>3013886</v>
      </c>
      <c r="F2560" t="s">
        <v>17</v>
      </c>
      <c r="G2560" t="s">
        <v>32</v>
      </c>
      <c r="H2560" t="s">
        <v>51</v>
      </c>
      <c r="I2560">
        <v>1550971</v>
      </c>
      <c r="J2560">
        <v>5416</v>
      </c>
      <c r="K2560" s="1">
        <v>29733.84</v>
      </c>
      <c r="L2560" s="1">
        <v>13349.32</v>
      </c>
      <c r="M2560" s="1">
        <f>All_Data[[#This Row],[EUR Sales Amount]]-All_Data[[#This Row],[EUR Cost Amount]]</f>
        <v>16384.52</v>
      </c>
      <c r="N2560">
        <f>IF(All_Data[[#This Row],[Order Line Quantity]]&lt;0,1,0)</f>
        <v>0</v>
      </c>
      <c r="O2560" s="1" t="str">
        <f>All_Data[[#This Row],[Tier2 Description]]&amp;All_Data[[#This Row],[Order No]]</f>
        <v>MUGS &amp; TUMBLERS1550971</v>
      </c>
    </row>
    <row r="2561" spans="1:15" x14ac:dyDescent="0.35">
      <c r="A2561">
        <v>202002</v>
      </c>
      <c r="B2561" t="str">
        <f>LEFT(All_Data[[#This Row],[Invoice (Year+Month)]],4)</f>
        <v>2020</v>
      </c>
      <c r="C2561" t="str">
        <f>RIGHT(All_Data[[#This Row],[Invoice (Year+Month)]],2)</f>
        <v>02</v>
      </c>
      <c r="D2561" t="s">
        <v>56</v>
      </c>
      <c r="E2561">
        <v>3013886</v>
      </c>
      <c r="F2561" t="s">
        <v>17</v>
      </c>
      <c r="G2561" t="s">
        <v>13</v>
      </c>
      <c r="H2561" t="s">
        <v>16</v>
      </c>
      <c r="I2561">
        <v>1557339</v>
      </c>
      <c r="J2561">
        <v>42</v>
      </c>
      <c r="K2561" s="1">
        <v>224.7</v>
      </c>
      <c r="L2561" s="1">
        <v>127.74</v>
      </c>
      <c r="M2561" s="1">
        <f>All_Data[[#This Row],[EUR Sales Amount]]-All_Data[[#This Row],[EUR Cost Amount]]</f>
        <v>96.96</v>
      </c>
      <c r="N2561">
        <f>IF(All_Data[[#This Row],[Order Line Quantity]]&lt;0,1,0)</f>
        <v>0</v>
      </c>
      <c r="O2561" s="1" t="str">
        <f>All_Data[[#This Row],[Tier2 Description]]&amp;All_Data[[#This Row],[Order No]]</f>
        <v>WRITING1557339</v>
      </c>
    </row>
    <row r="2562" spans="1:15" x14ac:dyDescent="0.35">
      <c r="A2562">
        <v>202002</v>
      </c>
      <c r="B2562" t="str">
        <f>LEFT(All_Data[[#This Row],[Invoice (Year+Month)]],4)</f>
        <v>2020</v>
      </c>
      <c r="C2562" t="str">
        <f>RIGHT(All_Data[[#This Row],[Invoice (Year+Month)]],2)</f>
        <v>02</v>
      </c>
      <c r="D2562" t="s">
        <v>56</v>
      </c>
      <c r="E2562">
        <v>3013886</v>
      </c>
      <c r="F2562" t="s">
        <v>17</v>
      </c>
      <c r="G2562" t="s">
        <v>26</v>
      </c>
      <c r="H2562" t="s">
        <v>28</v>
      </c>
      <c r="I2562">
        <v>1556521</v>
      </c>
      <c r="J2562">
        <v>8</v>
      </c>
      <c r="K2562" s="1">
        <v>4.16</v>
      </c>
      <c r="L2562" s="1">
        <v>1.64</v>
      </c>
      <c r="M2562" s="1">
        <f>All_Data[[#This Row],[EUR Sales Amount]]-All_Data[[#This Row],[EUR Cost Amount]]</f>
        <v>2.5200000000000005</v>
      </c>
      <c r="N2562">
        <f>IF(All_Data[[#This Row],[Order Line Quantity]]&lt;0,1,0)</f>
        <v>0</v>
      </c>
      <c r="O2562" s="1" t="str">
        <f>All_Data[[#This Row],[Tier2 Description]]&amp;All_Data[[#This Row],[Order No]]</f>
        <v>HOUSEWARES1556521</v>
      </c>
    </row>
    <row r="2563" spans="1:15" x14ac:dyDescent="0.35">
      <c r="A2563">
        <v>202002</v>
      </c>
      <c r="B2563" t="str">
        <f>LEFT(All_Data[[#This Row],[Invoice (Year+Month)]],4)</f>
        <v>2020</v>
      </c>
      <c r="C2563" t="str">
        <f>RIGHT(All_Data[[#This Row],[Invoice (Year+Month)]],2)</f>
        <v>02</v>
      </c>
      <c r="D2563" t="s">
        <v>56</v>
      </c>
      <c r="E2563">
        <v>3013886</v>
      </c>
      <c r="F2563" t="s">
        <v>17</v>
      </c>
      <c r="G2563" t="s">
        <v>26</v>
      </c>
      <c r="H2563" t="s">
        <v>28</v>
      </c>
      <c r="I2563">
        <v>1556562</v>
      </c>
      <c r="J2563">
        <v>4</v>
      </c>
      <c r="K2563" s="1">
        <v>8.3800000000000008</v>
      </c>
      <c r="L2563" s="1">
        <v>4.5999999999999996</v>
      </c>
      <c r="M2563" s="1">
        <f>All_Data[[#This Row],[EUR Sales Amount]]-All_Data[[#This Row],[EUR Cost Amount]]</f>
        <v>3.7800000000000011</v>
      </c>
      <c r="N2563">
        <f>IF(All_Data[[#This Row],[Order Line Quantity]]&lt;0,1,0)</f>
        <v>0</v>
      </c>
      <c r="O2563" s="1" t="str">
        <f>All_Data[[#This Row],[Tier2 Description]]&amp;All_Data[[#This Row],[Order No]]</f>
        <v>HOUSEWARES1556562</v>
      </c>
    </row>
    <row r="2564" spans="1:15" x14ac:dyDescent="0.35">
      <c r="A2564">
        <v>202002</v>
      </c>
      <c r="B2564" t="str">
        <f>LEFT(All_Data[[#This Row],[Invoice (Year+Month)]],4)</f>
        <v>2020</v>
      </c>
      <c r="C2564" t="str">
        <f>RIGHT(All_Data[[#This Row],[Invoice (Year+Month)]],2)</f>
        <v>02</v>
      </c>
      <c r="D2564" t="s">
        <v>56</v>
      </c>
      <c r="E2564">
        <v>3013886</v>
      </c>
      <c r="F2564" t="s">
        <v>17</v>
      </c>
      <c r="G2564" t="s">
        <v>26</v>
      </c>
      <c r="H2564" t="s">
        <v>28</v>
      </c>
      <c r="I2564">
        <v>1556565</v>
      </c>
      <c r="J2564">
        <v>2</v>
      </c>
      <c r="K2564" s="1">
        <v>1.4</v>
      </c>
      <c r="L2564" s="1">
        <v>0.16</v>
      </c>
      <c r="M2564" s="1">
        <f>All_Data[[#This Row],[EUR Sales Amount]]-All_Data[[#This Row],[EUR Cost Amount]]</f>
        <v>1.24</v>
      </c>
      <c r="N2564">
        <f>IF(All_Data[[#This Row],[Order Line Quantity]]&lt;0,1,0)</f>
        <v>0</v>
      </c>
      <c r="O2564" s="1" t="str">
        <f>All_Data[[#This Row],[Tier2 Description]]&amp;All_Data[[#This Row],[Order No]]</f>
        <v>HOUSEWARES1556565</v>
      </c>
    </row>
    <row r="2565" spans="1:15" x14ac:dyDescent="0.35">
      <c r="A2565">
        <v>202002</v>
      </c>
      <c r="B2565" t="str">
        <f>LEFT(All_Data[[#This Row],[Invoice (Year+Month)]],4)</f>
        <v>2020</v>
      </c>
      <c r="C2565" t="str">
        <f>RIGHT(All_Data[[#This Row],[Invoice (Year+Month)]],2)</f>
        <v>02</v>
      </c>
      <c r="D2565" t="s">
        <v>56</v>
      </c>
      <c r="E2565">
        <v>3013886</v>
      </c>
      <c r="F2565" t="s">
        <v>17</v>
      </c>
      <c r="G2565" t="s">
        <v>26</v>
      </c>
      <c r="H2565" t="s">
        <v>50</v>
      </c>
      <c r="I2565">
        <v>1556971</v>
      </c>
      <c r="J2565">
        <v>2</v>
      </c>
      <c r="K2565" s="1">
        <v>9.98</v>
      </c>
      <c r="L2565" s="1">
        <v>4.42</v>
      </c>
      <c r="M2565" s="1">
        <f>All_Data[[#This Row],[EUR Sales Amount]]-All_Data[[#This Row],[EUR Cost Amount]]</f>
        <v>5.5600000000000005</v>
      </c>
      <c r="N2565">
        <f>IF(All_Data[[#This Row],[Order Line Quantity]]&lt;0,1,0)</f>
        <v>0</v>
      </c>
      <c r="O2565" s="1" t="str">
        <f>All_Data[[#This Row],[Tier2 Description]]&amp;All_Data[[#This Row],[Order No]]</f>
        <v>OUTDOOR &amp; LEISURE1556971</v>
      </c>
    </row>
    <row r="2566" spans="1:15" x14ac:dyDescent="0.35">
      <c r="A2566">
        <v>202002</v>
      </c>
      <c r="B2566" t="str">
        <f>LEFT(All_Data[[#This Row],[Invoice (Year+Month)]],4)</f>
        <v>2020</v>
      </c>
      <c r="C2566" t="str">
        <f>RIGHT(All_Data[[#This Row],[Invoice (Year+Month)]],2)</f>
        <v>02</v>
      </c>
      <c r="D2566" t="s">
        <v>56</v>
      </c>
      <c r="E2566">
        <v>3013889</v>
      </c>
      <c r="F2566" t="s">
        <v>10</v>
      </c>
      <c r="G2566" t="s">
        <v>13</v>
      </c>
      <c r="H2566" t="s">
        <v>16</v>
      </c>
      <c r="I2566">
        <v>1556395</v>
      </c>
      <c r="J2566">
        <v>2000</v>
      </c>
      <c r="K2566" s="1">
        <v>240</v>
      </c>
      <c r="L2566" s="1">
        <v>185.8</v>
      </c>
      <c r="M2566" s="1">
        <f>All_Data[[#This Row],[EUR Sales Amount]]-All_Data[[#This Row],[EUR Cost Amount]]</f>
        <v>54.199999999999989</v>
      </c>
      <c r="N2566">
        <f>IF(All_Data[[#This Row],[Order Line Quantity]]&lt;0,1,0)</f>
        <v>0</v>
      </c>
      <c r="O2566" s="1" t="str">
        <f>All_Data[[#This Row],[Tier2 Description]]&amp;All_Data[[#This Row],[Order No]]</f>
        <v>WRITING1556395</v>
      </c>
    </row>
    <row r="2567" spans="1:15" x14ac:dyDescent="0.35">
      <c r="A2567">
        <v>202002</v>
      </c>
      <c r="B2567" t="str">
        <f>LEFT(All_Data[[#This Row],[Invoice (Year+Month)]],4)</f>
        <v>2020</v>
      </c>
      <c r="C2567" t="str">
        <f>RIGHT(All_Data[[#This Row],[Invoice (Year+Month)]],2)</f>
        <v>02</v>
      </c>
      <c r="D2567" t="s">
        <v>56</v>
      </c>
      <c r="E2567">
        <v>3013893</v>
      </c>
      <c r="F2567" t="s">
        <v>10</v>
      </c>
      <c r="G2567" t="s">
        <v>18</v>
      </c>
      <c r="H2567" t="s">
        <v>20</v>
      </c>
      <c r="I2567">
        <v>1556036</v>
      </c>
      <c r="J2567">
        <v>400</v>
      </c>
      <c r="K2567" s="1">
        <v>2100</v>
      </c>
      <c r="L2567" s="1">
        <v>1098.18</v>
      </c>
      <c r="M2567" s="1">
        <f>All_Data[[#This Row],[EUR Sales Amount]]-All_Data[[#This Row],[EUR Cost Amount]]</f>
        <v>1001.8199999999999</v>
      </c>
      <c r="N2567">
        <f>IF(All_Data[[#This Row],[Order Line Quantity]]&lt;0,1,0)</f>
        <v>0</v>
      </c>
      <c r="O2567" s="1" t="str">
        <f>All_Data[[#This Row],[Tier2 Description]]&amp;All_Data[[#This Row],[Order No]]</f>
        <v>POLOS1556036</v>
      </c>
    </row>
    <row r="2568" spans="1:15" x14ac:dyDescent="0.35">
      <c r="A2568">
        <v>202002</v>
      </c>
      <c r="B2568" t="str">
        <f>LEFT(All_Data[[#This Row],[Invoice (Year+Month)]],4)</f>
        <v>2020</v>
      </c>
      <c r="C2568" t="str">
        <f>RIGHT(All_Data[[#This Row],[Invoice (Year+Month)]],2)</f>
        <v>02</v>
      </c>
      <c r="D2568" t="s">
        <v>56</v>
      </c>
      <c r="E2568">
        <v>3013893</v>
      </c>
      <c r="F2568" t="s">
        <v>10</v>
      </c>
      <c r="G2568" t="s">
        <v>18</v>
      </c>
      <c r="H2568" t="s">
        <v>20</v>
      </c>
      <c r="I2568">
        <v>1556430</v>
      </c>
      <c r="J2568">
        <v>40</v>
      </c>
      <c r="K2568" s="1">
        <v>210</v>
      </c>
      <c r="L2568" s="1">
        <v>98.42</v>
      </c>
      <c r="M2568" s="1">
        <f>All_Data[[#This Row],[EUR Sales Amount]]-All_Data[[#This Row],[EUR Cost Amount]]</f>
        <v>111.58</v>
      </c>
      <c r="N2568">
        <f>IF(All_Data[[#This Row],[Order Line Quantity]]&lt;0,1,0)</f>
        <v>0</v>
      </c>
      <c r="O2568" s="1" t="str">
        <f>All_Data[[#This Row],[Tier2 Description]]&amp;All_Data[[#This Row],[Order No]]</f>
        <v>POLOS1556430</v>
      </c>
    </row>
    <row r="2569" spans="1:15" x14ac:dyDescent="0.35">
      <c r="A2569">
        <v>202002</v>
      </c>
      <c r="B2569" t="str">
        <f>LEFT(All_Data[[#This Row],[Invoice (Year+Month)]],4)</f>
        <v>2020</v>
      </c>
      <c r="C2569" t="str">
        <f>RIGHT(All_Data[[#This Row],[Invoice (Year+Month)]],2)</f>
        <v>02</v>
      </c>
      <c r="D2569" t="s">
        <v>56</v>
      </c>
      <c r="E2569">
        <v>3013893</v>
      </c>
      <c r="F2569" t="s">
        <v>10</v>
      </c>
      <c r="G2569" t="s">
        <v>18</v>
      </c>
      <c r="H2569" t="s">
        <v>20</v>
      </c>
      <c r="I2569">
        <v>1557324</v>
      </c>
      <c r="J2569">
        <v>40</v>
      </c>
      <c r="K2569" s="1">
        <v>210</v>
      </c>
      <c r="L2569" s="1">
        <v>112.58</v>
      </c>
      <c r="M2569" s="1">
        <f>All_Data[[#This Row],[EUR Sales Amount]]-All_Data[[#This Row],[EUR Cost Amount]]</f>
        <v>97.42</v>
      </c>
      <c r="N2569">
        <f>IF(All_Data[[#This Row],[Order Line Quantity]]&lt;0,1,0)</f>
        <v>0</v>
      </c>
      <c r="O2569" s="1" t="str">
        <f>All_Data[[#This Row],[Tier2 Description]]&amp;All_Data[[#This Row],[Order No]]</f>
        <v>POLOS1557324</v>
      </c>
    </row>
    <row r="2570" spans="1:15" x14ac:dyDescent="0.35">
      <c r="A2570">
        <v>202002</v>
      </c>
      <c r="B2570" t="str">
        <f>LEFT(All_Data[[#This Row],[Invoice (Year+Month)]],4)</f>
        <v>2020</v>
      </c>
      <c r="C2570" t="str">
        <f>RIGHT(All_Data[[#This Row],[Invoice (Year+Month)]],2)</f>
        <v>02</v>
      </c>
      <c r="D2570" t="s">
        <v>56</v>
      </c>
      <c r="E2570">
        <v>3013893</v>
      </c>
      <c r="F2570" t="s">
        <v>10</v>
      </c>
      <c r="G2570" t="s">
        <v>18</v>
      </c>
      <c r="H2570" t="s">
        <v>20</v>
      </c>
      <c r="I2570">
        <v>1557950</v>
      </c>
      <c r="J2570">
        <v>20</v>
      </c>
      <c r="K2570" s="1">
        <v>143</v>
      </c>
      <c r="L2570" s="1">
        <v>77.92</v>
      </c>
      <c r="M2570" s="1">
        <f>All_Data[[#This Row],[EUR Sales Amount]]-All_Data[[#This Row],[EUR Cost Amount]]</f>
        <v>65.08</v>
      </c>
      <c r="N2570">
        <f>IF(All_Data[[#This Row],[Order Line Quantity]]&lt;0,1,0)</f>
        <v>0</v>
      </c>
      <c r="O2570" s="1" t="str">
        <f>All_Data[[#This Row],[Tier2 Description]]&amp;All_Data[[#This Row],[Order No]]</f>
        <v>POLOS1557950</v>
      </c>
    </row>
    <row r="2571" spans="1:15" x14ac:dyDescent="0.35">
      <c r="A2571">
        <v>202002</v>
      </c>
      <c r="B2571" t="str">
        <f>LEFT(All_Data[[#This Row],[Invoice (Year+Month)]],4)</f>
        <v>2020</v>
      </c>
      <c r="C2571" t="str">
        <f>RIGHT(All_Data[[#This Row],[Invoice (Year+Month)]],2)</f>
        <v>02</v>
      </c>
      <c r="D2571" t="s">
        <v>56</v>
      </c>
      <c r="E2571">
        <v>3013901</v>
      </c>
      <c r="F2571" t="s">
        <v>10</v>
      </c>
      <c r="G2571" t="s">
        <v>22</v>
      </c>
      <c r="H2571" t="s">
        <v>23</v>
      </c>
      <c r="I2571">
        <v>1556350</v>
      </c>
      <c r="J2571">
        <v>22</v>
      </c>
      <c r="K2571" s="1">
        <v>59.8</v>
      </c>
      <c r="L2571" s="1">
        <v>105.3</v>
      </c>
      <c r="M2571" s="1">
        <f>All_Data[[#This Row],[EUR Sales Amount]]-All_Data[[#This Row],[EUR Cost Amount]]</f>
        <v>-45.5</v>
      </c>
      <c r="N2571">
        <f>IF(All_Data[[#This Row],[Order Line Quantity]]&lt;0,1,0)</f>
        <v>0</v>
      </c>
      <c r="O2571" s="1" t="str">
        <f>All_Data[[#This Row],[Tier2 Description]]&amp;All_Data[[#This Row],[Order No]]</f>
        <v>CATALOGUES1556350</v>
      </c>
    </row>
    <row r="2572" spans="1:15" x14ac:dyDescent="0.35">
      <c r="A2572">
        <v>202002</v>
      </c>
      <c r="B2572" t="str">
        <f>LEFT(All_Data[[#This Row],[Invoice (Year+Month)]],4)</f>
        <v>2020</v>
      </c>
      <c r="C2572" t="str">
        <f>RIGHT(All_Data[[#This Row],[Invoice (Year+Month)]],2)</f>
        <v>02</v>
      </c>
      <c r="D2572" t="s">
        <v>56</v>
      </c>
      <c r="E2572">
        <v>3013903</v>
      </c>
      <c r="F2572" t="s">
        <v>10</v>
      </c>
      <c r="G2572" t="s">
        <v>26</v>
      </c>
      <c r="H2572" t="s">
        <v>44</v>
      </c>
      <c r="I2572">
        <v>1557081</v>
      </c>
      <c r="J2572">
        <v>2</v>
      </c>
      <c r="K2572" s="1">
        <v>6.68</v>
      </c>
      <c r="L2572" s="1">
        <v>3.02</v>
      </c>
      <c r="M2572" s="1">
        <f>All_Data[[#This Row],[EUR Sales Amount]]-All_Data[[#This Row],[EUR Cost Amount]]</f>
        <v>3.6599999999999997</v>
      </c>
      <c r="N2572">
        <f>IF(All_Data[[#This Row],[Order Line Quantity]]&lt;0,1,0)</f>
        <v>0</v>
      </c>
      <c r="O2572" s="1" t="str">
        <f>All_Data[[#This Row],[Tier2 Description]]&amp;All_Data[[#This Row],[Order No]]</f>
        <v>HBA1557081</v>
      </c>
    </row>
    <row r="2573" spans="1:15" x14ac:dyDescent="0.35">
      <c r="A2573">
        <v>202002</v>
      </c>
      <c r="B2573" t="str">
        <f>LEFT(All_Data[[#This Row],[Invoice (Year+Month)]],4)</f>
        <v>2020</v>
      </c>
      <c r="C2573" t="str">
        <f>RIGHT(All_Data[[#This Row],[Invoice (Year+Month)]],2)</f>
        <v>02</v>
      </c>
      <c r="D2573" t="s">
        <v>56</v>
      </c>
      <c r="E2573">
        <v>3013903</v>
      </c>
      <c r="F2573" t="s">
        <v>10</v>
      </c>
      <c r="G2573" t="s">
        <v>26</v>
      </c>
      <c r="H2573" t="s">
        <v>50</v>
      </c>
      <c r="I2573">
        <v>1557081</v>
      </c>
      <c r="J2573">
        <v>4</v>
      </c>
      <c r="K2573" s="1">
        <v>6.28</v>
      </c>
      <c r="L2573" s="1">
        <v>2.76</v>
      </c>
      <c r="M2573" s="1">
        <f>All_Data[[#This Row],[EUR Sales Amount]]-All_Data[[#This Row],[EUR Cost Amount]]</f>
        <v>3.5200000000000005</v>
      </c>
      <c r="N2573">
        <f>IF(All_Data[[#This Row],[Order Line Quantity]]&lt;0,1,0)</f>
        <v>0</v>
      </c>
      <c r="O2573" s="1" t="str">
        <f>All_Data[[#This Row],[Tier2 Description]]&amp;All_Data[[#This Row],[Order No]]</f>
        <v>OUTDOOR &amp; LEISURE1557081</v>
      </c>
    </row>
    <row r="2574" spans="1:15" x14ac:dyDescent="0.35">
      <c r="A2574">
        <v>202002</v>
      </c>
      <c r="B2574" t="str">
        <f>LEFT(All_Data[[#This Row],[Invoice (Year+Month)]],4)</f>
        <v>2020</v>
      </c>
      <c r="C2574" t="str">
        <f>RIGHT(All_Data[[#This Row],[Invoice (Year+Month)]],2)</f>
        <v>02</v>
      </c>
      <c r="D2574" t="s">
        <v>56</v>
      </c>
      <c r="E2574">
        <v>3013904</v>
      </c>
      <c r="F2574" t="s">
        <v>17</v>
      </c>
      <c r="G2574" t="s">
        <v>11</v>
      </c>
      <c r="H2574" t="s">
        <v>12</v>
      </c>
      <c r="I2574">
        <v>1555189</v>
      </c>
      <c r="J2574">
        <v>300</v>
      </c>
      <c r="K2574" s="1">
        <v>1260</v>
      </c>
      <c r="L2574" s="1">
        <v>540.46</v>
      </c>
      <c r="M2574" s="1">
        <f>All_Data[[#This Row],[EUR Sales Amount]]-All_Data[[#This Row],[EUR Cost Amount]]</f>
        <v>719.54</v>
      </c>
      <c r="N2574">
        <f>IF(All_Data[[#This Row],[Order Line Quantity]]&lt;0,1,0)</f>
        <v>0</v>
      </c>
      <c r="O2574" s="1" t="str">
        <f>All_Data[[#This Row],[Tier2 Description]]&amp;All_Data[[#This Row],[Order No]]</f>
        <v>BUSINESS CASES1555189</v>
      </c>
    </row>
    <row r="2575" spans="1:15" x14ac:dyDescent="0.35">
      <c r="A2575">
        <v>202002</v>
      </c>
      <c r="B2575" t="str">
        <f>LEFT(All_Data[[#This Row],[Invoice (Year+Month)]],4)</f>
        <v>2020</v>
      </c>
      <c r="C2575" t="str">
        <f>RIGHT(All_Data[[#This Row],[Invoice (Year+Month)]],2)</f>
        <v>02</v>
      </c>
      <c r="D2575" t="s">
        <v>56</v>
      </c>
      <c r="E2575">
        <v>3013904</v>
      </c>
      <c r="F2575" t="s">
        <v>17</v>
      </c>
      <c r="G2575" t="s">
        <v>32</v>
      </c>
      <c r="H2575" t="s">
        <v>33</v>
      </c>
      <c r="I2575">
        <v>1556082</v>
      </c>
      <c r="J2575">
        <v>36</v>
      </c>
      <c r="K2575" s="1">
        <v>208.08</v>
      </c>
      <c r="L2575" s="1">
        <v>87.6</v>
      </c>
      <c r="M2575" s="1">
        <f>All_Data[[#This Row],[EUR Sales Amount]]-All_Data[[#This Row],[EUR Cost Amount]]</f>
        <v>120.48000000000002</v>
      </c>
      <c r="N2575">
        <f>IF(All_Data[[#This Row],[Order Line Quantity]]&lt;0,1,0)</f>
        <v>0</v>
      </c>
      <c r="O2575" s="1" t="str">
        <f>All_Data[[#This Row],[Tier2 Description]]&amp;All_Data[[#This Row],[Order No]]</f>
        <v>SPORT BOTTLES1556082</v>
      </c>
    </row>
    <row r="2576" spans="1:15" x14ac:dyDescent="0.35">
      <c r="A2576">
        <v>202002</v>
      </c>
      <c r="B2576" t="str">
        <f>LEFT(All_Data[[#This Row],[Invoice (Year+Month)]],4)</f>
        <v>2020</v>
      </c>
      <c r="C2576" t="str">
        <f>RIGHT(All_Data[[#This Row],[Invoice (Year+Month)]],2)</f>
        <v>02</v>
      </c>
      <c r="D2576" t="s">
        <v>56</v>
      </c>
      <c r="E2576">
        <v>3013904</v>
      </c>
      <c r="F2576" t="s">
        <v>17</v>
      </c>
      <c r="G2576" t="s">
        <v>29</v>
      </c>
      <c r="H2576" t="s">
        <v>52</v>
      </c>
      <c r="I2576">
        <v>1556412</v>
      </c>
      <c r="J2576">
        <v>14</v>
      </c>
      <c r="K2576" s="1">
        <v>302.89999999999998</v>
      </c>
      <c r="L2576" s="1">
        <v>326.72000000000003</v>
      </c>
      <c r="M2576" s="1">
        <f>All_Data[[#This Row],[EUR Sales Amount]]-All_Data[[#This Row],[EUR Cost Amount]]</f>
        <v>-23.82000000000005</v>
      </c>
      <c r="N2576">
        <f>IF(All_Data[[#This Row],[Order Line Quantity]]&lt;0,1,0)</f>
        <v>0</v>
      </c>
      <c r="O2576" s="1" t="str">
        <f>All_Data[[#This Row],[Tier2 Description]]&amp;All_Data[[#This Row],[Order No]]</f>
        <v>GENERAL TECH1556412</v>
      </c>
    </row>
    <row r="2577" spans="1:15" x14ac:dyDescent="0.35">
      <c r="A2577">
        <v>202002</v>
      </c>
      <c r="B2577" t="str">
        <f>LEFT(All_Data[[#This Row],[Invoice (Year+Month)]],4)</f>
        <v>2020</v>
      </c>
      <c r="C2577" t="str">
        <f>RIGHT(All_Data[[#This Row],[Invoice (Year+Month)]],2)</f>
        <v>02</v>
      </c>
      <c r="D2577" t="s">
        <v>56</v>
      </c>
      <c r="E2577">
        <v>3013909</v>
      </c>
      <c r="F2577" t="s">
        <v>10</v>
      </c>
      <c r="G2577" t="s">
        <v>13</v>
      </c>
      <c r="H2577" t="s">
        <v>16</v>
      </c>
      <c r="I2577">
        <v>1556493</v>
      </c>
      <c r="J2577">
        <v>2000</v>
      </c>
      <c r="K2577" s="1">
        <v>380</v>
      </c>
      <c r="L2577" s="1">
        <v>166.98</v>
      </c>
      <c r="M2577" s="1">
        <f>All_Data[[#This Row],[EUR Sales Amount]]-All_Data[[#This Row],[EUR Cost Amount]]</f>
        <v>213.02</v>
      </c>
      <c r="N2577">
        <f>IF(All_Data[[#This Row],[Order Line Quantity]]&lt;0,1,0)</f>
        <v>0</v>
      </c>
      <c r="O2577" s="1" t="str">
        <f>All_Data[[#This Row],[Tier2 Description]]&amp;All_Data[[#This Row],[Order No]]</f>
        <v>WRITING1556493</v>
      </c>
    </row>
    <row r="2578" spans="1:15" x14ac:dyDescent="0.35">
      <c r="A2578">
        <v>202002</v>
      </c>
      <c r="B2578" t="str">
        <f>LEFT(All_Data[[#This Row],[Invoice (Year+Month)]],4)</f>
        <v>2020</v>
      </c>
      <c r="C2578" t="str">
        <f>RIGHT(All_Data[[#This Row],[Invoice (Year+Month)]],2)</f>
        <v>02</v>
      </c>
      <c r="D2578" t="s">
        <v>56</v>
      </c>
      <c r="E2578">
        <v>3013909</v>
      </c>
      <c r="F2578" t="s">
        <v>10</v>
      </c>
      <c r="G2578" t="s">
        <v>22</v>
      </c>
      <c r="H2578" t="s">
        <v>35</v>
      </c>
      <c r="I2578">
        <v>1556493</v>
      </c>
      <c r="J2578">
        <v>2002</v>
      </c>
      <c r="K2578" s="1">
        <v>400</v>
      </c>
      <c r="L2578" s="1">
        <v>37.880000000000003</v>
      </c>
      <c r="M2578" s="1">
        <f>All_Data[[#This Row],[EUR Sales Amount]]-All_Data[[#This Row],[EUR Cost Amount]]</f>
        <v>362.12</v>
      </c>
      <c r="N2578">
        <f>IF(All_Data[[#This Row],[Order Line Quantity]]&lt;0,1,0)</f>
        <v>0</v>
      </c>
      <c r="O2578" s="1" t="str">
        <f>All_Data[[#This Row],[Tier2 Description]]&amp;All_Data[[#This Row],[Order No]]</f>
        <v>DECORATION CHARGES1556493</v>
      </c>
    </row>
    <row r="2579" spans="1:15" x14ac:dyDescent="0.35">
      <c r="A2579">
        <v>202002</v>
      </c>
      <c r="B2579" t="str">
        <f>LEFT(All_Data[[#This Row],[Invoice (Year+Month)]],4)</f>
        <v>2020</v>
      </c>
      <c r="C2579" t="str">
        <f>RIGHT(All_Data[[#This Row],[Invoice (Year+Month)]],2)</f>
        <v>02</v>
      </c>
      <c r="D2579" t="s">
        <v>56</v>
      </c>
      <c r="E2579">
        <v>3013913</v>
      </c>
      <c r="F2579" t="s">
        <v>17</v>
      </c>
      <c r="G2579" t="s">
        <v>13</v>
      </c>
      <c r="H2579" t="s">
        <v>16</v>
      </c>
      <c r="I2579">
        <v>1557298</v>
      </c>
      <c r="J2579">
        <v>2000</v>
      </c>
      <c r="K2579" s="1">
        <v>300</v>
      </c>
      <c r="L2579" s="1">
        <v>166.24</v>
      </c>
      <c r="M2579" s="1">
        <f>All_Data[[#This Row],[EUR Sales Amount]]-All_Data[[#This Row],[EUR Cost Amount]]</f>
        <v>133.76</v>
      </c>
      <c r="N2579">
        <f>IF(All_Data[[#This Row],[Order Line Quantity]]&lt;0,1,0)</f>
        <v>0</v>
      </c>
      <c r="O2579" s="1" t="str">
        <f>All_Data[[#This Row],[Tier2 Description]]&amp;All_Data[[#This Row],[Order No]]</f>
        <v>WRITING1557298</v>
      </c>
    </row>
    <row r="2580" spans="1:15" x14ac:dyDescent="0.35">
      <c r="A2580">
        <v>202002</v>
      </c>
      <c r="B2580" t="str">
        <f>LEFT(All_Data[[#This Row],[Invoice (Year+Month)]],4)</f>
        <v>2020</v>
      </c>
      <c r="C2580" t="str">
        <f>RIGHT(All_Data[[#This Row],[Invoice (Year+Month)]],2)</f>
        <v>02</v>
      </c>
      <c r="D2580" t="s">
        <v>56</v>
      </c>
      <c r="E2580">
        <v>3013915</v>
      </c>
      <c r="F2580" t="s">
        <v>10</v>
      </c>
      <c r="G2580" t="s">
        <v>18</v>
      </c>
      <c r="H2580" t="s">
        <v>20</v>
      </c>
      <c r="I2580">
        <v>1556636</v>
      </c>
      <c r="J2580">
        <v>20</v>
      </c>
      <c r="K2580" s="1">
        <v>146.30000000000001</v>
      </c>
      <c r="L2580" s="1">
        <v>63.4</v>
      </c>
      <c r="M2580" s="1">
        <f>All_Data[[#This Row],[EUR Sales Amount]]-All_Data[[#This Row],[EUR Cost Amount]]</f>
        <v>82.9</v>
      </c>
      <c r="N2580">
        <f>IF(All_Data[[#This Row],[Order Line Quantity]]&lt;0,1,0)</f>
        <v>0</v>
      </c>
      <c r="O2580" s="1" t="str">
        <f>All_Data[[#This Row],[Tier2 Description]]&amp;All_Data[[#This Row],[Order No]]</f>
        <v>POLOS1556636</v>
      </c>
    </row>
    <row r="2581" spans="1:15" x14ac:dyDescent="0.35">
      <c r="A2581">
        <v>202002</v>
      </c>
      <c r="B2581" t="str">
        <f>LEFT(All_Data[[#This Row],[Invoice (Year+Month)]],4)</f>
        <v>2020</v>
      </c>
      <c r="C2581" t="str">
        <f>RIGHT(All_Data[[#This Row],[Invoice (Year+Month)]],2)</f>
        <v>02</v>
      </c>
      <c r="D2581" t="s">
        <v>56</v>
      </c>
      <c r="E2581">
        <v>3013915</v>
      </c>
      <c r="F2581" t="s">
        <v>10</v>
      </c>
      <c r="G2581" t="s">
        <v>18</v>
      </c>
      <c r="H2581" t="s">
        <v>20</v>
      </c>
      <c r="I2581">
        <v>1558015</v>
      </c>
      <c r="J2581">
        <v>62</v>
      </c>
      <c r="K2581" s="1">
        <v>463.22</v>
      </c>
      <c r="L2581" s="1">
        <v>199.26</v>
      </c>
      <c r="M2581" s="1">
        <f>All_Data[[#This Row],[EUR Sales Amount]]-All_Data[[#This Row],[EUR Cost Amount]]</f>
        <v>263.96000000000004</v>
      </c>
      <c r="N2581">
        <f>IF(All_Data[[#This Row],[Order Line Quantity]]&lt;0,1,0)</f>
        <v>0</v>
      </c>
      <c r="O2581" s="1" t="str">
        <f>All_Data[[#This Row],[Tier2 Description]]&amp;All_Data[[#This Row],[Order No]]</f>
        <v>POLOS1558015</v>
      </c>
    </row>
    <row r="2582" spans="1:15" x14ac:dyDescent="0.35">
      <c r="A2582">
        <v>202002</v>
      </c>
      <c r="B2582" t="str">
        <f>LEFT(All_Data[[#This Row],[Invoice (Year+Month)]],4)</f>
        <v>2020</v>
      </c>
      <c r="C2582" t="str">
        <f>RIGHT(All_Data[[#This Row],[Invoice (Year+Month)]],2)</f>
        <v>02</v>
      </c>
      <c r="D2582" t="s">
        <v>56</v>
      </c>
      <c r="E2582">
        <v>3013915</v>
      </c>
      <c r="F2582" t="s">
        <v>10</v>
      </c>
      <c r="G2582" t="s">
        <v>24</v>
      </c>
      <c r="H2582" t="s">
        <v>25</v>
      </c>
      <c r="I2582">
        <v>1558015</v>
      </c>
      <c r="J2582">
        <v>2</v>
      </c>
      <c r="K2582" s="1">
        <v>39.979999999999997</v>
      </c>
      <c r="L2582" s="1">
        <v>16.260000000000002</v>
      </c>
      <c r="M2582" s="1">
        <f>All_Data[[#This Row],[EUR Sales Amount]]-All_Data[[#This Row],[EUR Cost Amount]]</f>
        <v>23.719999999999995</v>
      </c>
      <c r="N2582">
        <f>IF(All_Data[[#This Row],[Order Line Quantity]]&lt;0,1,0)</f>
        <v>0</v>
      </c>
      <c r="O2582" s="1" t="str">
        <f>All_Data[[#This Row],[Tier2 Description]]&amp;All_Data[[#This Row],[Order No]]</f>
        <v>JACKETS1558015</v>
      </c>
    </row>
    <row r="2583" spans="1:15" x14ac:dyDescent="0.35">
      <c r="A2583">
        <v>202002</v>
      </c>
      <c r="B2583" t="str">
        <f>LEFT(All_Data[[#This Row],[Invoice (Year+Month)]],4)</f>
        <v>2020</v>
      </c>
      <c r="C2583" t="str">
        <f>RIGHT(All_Data[[#This Row],[Invoice (Year+Month)]],2)</f>
        <v>02</v>
      </c>
      <c r="D2583" t="s">
        <v>56</v>
      </c>
      <c r="E2583">
        <v>3013916</v>
      </c>
      <c r="F2583" t="s">
        <v>17</v>
      </c>
      <c r="G2583" t="s">
        <v>13</v>
      </c>
      <c r="H2583" t="s">
        <v>34</v>
      </c>
      <c r="I2583">
        <v>1555565</v>
      </c>
      <c r="J2583">
        <v>2</v>
      </c>
      <c r="K2583" s="1">
        <v>5.42</v>
      </c>
      <c r="L2583" s="1">
        <v>2.2200000000000002</v>
      </c>
      <c r="M2583" s="1">
        <f>All_Data[[#This Row],[EUR Sales Amount]]-All_Data[[#This Row],[EUR Cost Amount]]</f>
        <v>3.1999999999999997</v>
      </c>
      <c r="N2583">
        <f>IF(All_Data[[#This Row],[Order Line Quantity]]&lt;0,1,0)</f>
        <v>0</v>
      </c>
      <c r="O2583" s="1" t="str">
        <f>All_Data[[#This Row],[Tier2 Description]]&amp;All_Data[[#This Row],[Order No]]</f>
        <v>STATIONERY1555565</v>
      </c>
    </row>
    <row r="2584" spans="1:15" x14ac:dyDescent="0.35">
      <c r="A2584">
        <v>202002</v>
      </c>
      <c r="B2584" t="str">
        <f>LEFT(All_Data[[#This Row],[Invoice (Year+Month)]],4)</f>
        <v>2020</v>
      </c>
      <c r="C2584" t="str">
        <f>RIGHT(All_Data[[#This Row],[Invoice (Year+Month)]],2)</f>
        <v>02</v>
      </c>
      <c r="D2584" t="s">
        <v>56</v>
      </c>
      <c r="E2584">
        <v>3013916</v>
      </c>
      <c r="F2584" t="s">
        <v>17</v>
      </c>
      <c r="G2584" t="s">
        <v>13</v>
      </c>
      <c r="H2584" t="s">
        <v>16</v>
      </c>
      <c r="I2584">
        <v>1555565</v>
      </c>
      <c r="J2584">
        <v>2</v>
      </c>
      <c r="K2584" s="1">
        <v>38.119999999999997</v>
      </c>
      <c r="L2584" s="1">
        <v>23.38</v>
      </c>
      <c r="M2584" s="1">
        <f>All_Data[[#This Row],[EUR Sales Amount]]-All_Data[[#This Row],[EUR Cost Amount]]</f>
        <v>14.739999999999998</v>
      </c>
      <c r="N2584">
        <f>IF(All_Data[[#This Row],[Order Line Quantity]]&lt;0,1,0)</f>
        <v>0</v>
      </c>
      <c r="O2584" s="1" t="str">
        <f>All_Data[[#This Row],[Tier2 Description]]&amp;All_Data[[#This Row],[Order No]]</f>
        <v>WRITING1555565</v>
      </c>
    </row>
    <row r="2585" spans="1:15" x14ac:dyDescent="0.35">
      <c r="A2585">
        <v>202002</v>
      </c>
      <c r="B2585" t="str">
        <f>LEFT(All_Data[[#This Row],[Invoice (Year+Month)]],4)</f>
        <v>2020</v>
      </c>
      <c r="C2585" t="str">
        <f>RIGHT(All_Data[[#This Row],[Invoice (Year+Month)]],2)</f>
        <v>02</v>
      </c>
      <c r="D2585" t="s">
        <v>56</v>
      </c>
      <c r="E2585">
        <v>3013916</v>
      </c>
      <c r="F2585" t="s">
        <v>17</v>
      </c>
      <c r="G2585" t="s">
        <v>13</v>
      </c>
      <c r="H2585" t="s">
        <v>16</v>
      </c>
      <c r="I2585">
        <v>1556094</v>
      </c>
      <c r="J2585">
        <v>2</v>
      </c>
      <c r="K2585" s="1">
        <v>38.119999999999997</v>
      </c>
      <c r="L2585" s="1">
        <v>23.38</v>
      </c>
      <c r="M2585" s="1">
        <f>All_Data[[#This Row],[EUR Sales Amount]]-All_Data[[#This Row],[EUR Cost Amount]]</f>
        <v>14.739999999999998</v>
      </c>
      <c r="N2585">
        <f>IF(All_Data[[#This Row],[Order Line Quantity]]&lt;0,1,0)</f>
        <v>0</v>
      </c>
      <c r="O2585" s="1" t="str">
        <f>All_Data[[#This Row],[Tier2 Description]]&amp;All_Data[[#This Row],[Order No]]</f>
        <v>WRITING1556094</v>
      </c>
    </row>
    <row r="2586" spans="1:15" x14ac:dyDescent="0.35">
      <c r="A2586">
        <v>202002</v>
      </c>
      <c r="B2586" t="str">
        <f>LEFT(All_Data[[#This Row],[Invoice (Year+Month)]],4)</f>
        <v>2020</v>
      </c>
      <c r="C2586" t="str">
        <f>RIGHT(All_Data[[#This Row],[Invoice (Year+Month)]],2)</f>
        <v>02</v>
      </c>
      <c r="D2586" t="s">
        <v>56</v>
      </c>
      <c r="E2586">
        <v>3013923</v>
      </c>
      <c r="F2586" t="s">
        <v>17</v>
      </c>
      <c r="G2586" t="s">
        <v>32</v>
      </c>
      <c r="H2586" t="s">
        <v>49</v>
      </c>
      <c r="I2586">
        <v>1554797</v>
      </c>
      <c r="J2586">
        <v>702</v>
      </c>
      <c r="K2586" s="1">
        <v>1663.74</v>
      </c>
      <c r="L2586" s="1">
        <v>539.38</v>
      </c>
      <c r="M2586" s="1">
        <f>All_Data[[#This Row],[EUR Sales Amount]]-All_Data[[#This Row],[EUR Cost Amount]]</f>
        <v>1124.3600000000001</v>
      </c>
      <c r="N2586">
        <f>IF(All_Data[[#This Row],[Order Line Quantity]]&lt;0,1,0)</f>
        <v>0</v>
      </c>
      <c r="O2586" s="1" t="str">
        <f>All_Data[[#This Row],[Tier2 Description]]&amp;All_Data[[#This Row],[Order No]]</f>
        <v>CERAMICS1554797</v>
      </c>
    </row>
    <row r="2587" spans="1:15" x14ac:dyDescent="0.35">
      <c r="A2587">
        <v>202002</v>
      </c>
      <c r="B2587" t="str">
        <f>LEFT(All_Data[[#This Row],[Invoice (Year+Month)]],4)</f>
        <v>2020</v>
      </c>
      <c r="C2587" t="str">
        <f>RIGHT(All_Data[[#This Row],[Invoice (Year+Month)]],2)</f>
        <v>02</v>
      </c>
      <c r="D2587" t="s">
        <v>56</v>
      </c>
      <c r="E2587">
        <v>3013923</v>
      </c>
      <c r="F2587" t="s">
        <v>17</v>
      </c>
      <c r="G2587" t="s">
        <v>32</v>
      </c>
      <c r="H2587" t="s">
        <v>55</v>
      </c>
      <c r="I2587">
        <v>1556007</v>
      </c>
      <c r="J2587">
        <v>4010</v>
      </c>
      <c r="K2587" s="1">
        <v>22776.799999999999</v>
      </c>
      <c r="L2587" s="1">
        <v>11836.06</v>
      </c>
      <c r="M2587" s="1">
        <f>All_Data[[#This Row],[EUR Sales Amount]]-All_Data[[#This Row],[EUR Cost Amount]]</f>
        <v>10940.74</v>
      </c>
      <c r="N2587">
        <f>IF(All_Data[[#This Row],[Order Line Quantity]]&lt;0,1,0)</f>
        <v>0</v>
      </c>
      <c r="O2587" s="1" t="str">
        <f>All_Data[[#This Row],[Tier2 Description]]&amp;All_Data[[#This Row],[Order No]]</f>
        <v>SPECIALTIES &amp; PACKAGING1556007</v>
      </c>
    </row>
    <row r="2588" spans="1:15" x14ac:dyDescent="0.35">
      <c r="A2588">
        <v>202002</v>
      </c>
      <c r="B2588" t="str">
        <f>LEFT(All_Data[[#This Row],[Invoice (Year+Month)]],4)</f>
        <v>2020</v>
      </c>
      <c r="C2588" t="str">
        <f>RIGHT(All_Data[[#This Row],[Invoice (Year+Month)]],2)</f>
        <v>02</v>
      </c>
      <c r="D2588" t="s">
        <v>56</v>
      </c>
      <c r="E2588">
        <v>3013923</v>
      </c>
      <c r="F2588" t="s">
        <v>17</v>
      </c>
      <c r="G2588" t="s">
        <v>22</v>
      </c>
      <c r="H2588" t="s">
        <v>35</v>
      </c>
      <c r="I2588">
        <v>1554797</v>
      </c>
      <c r="J2588">
        <v>704</v>
      </c>
      <c r="K2588" s="1">
        <v>194.44</v>
      </c>
      <c r="L2588" s="1">
        <v>24.9</v>
      </c>
      <c r="M2588" s="1">
        <f>All_Data[[#This Row],[EUR Sales Amount]]-All_Data[[#This Row],[EUR Cost Amount]]</f>
        <v>169.54</v>
      </c>
      <c r="N2588">
        <f>IF(All_Data[[#This Row],[Order Line Quantity]]&lt;0,1,0)</f>
        <v>0</v>
      </c>
      <c r="O2588" s="1" t="str">
        <f>All_Data[[#This Row],[Tier2 Description]]&amp;All_Data[[#This Row],[Order No]]</f>
        <v>DECORATION CHARGES1554797</v>
      </c>
    </row>
    <row r="2589" spans="1:15" x14ac:dyDescent="0.35">
      <c r="A2589">
        <v>202002</v>
      </c>
      <c r="B2589" t="str">
        <f>LEFT(All_Data[[#This Row],[Invoice (Year+Month)]],4)</f>
        <v>2020</v>
      </c>
      <c r="C2589" t="str">
        <f>RIGHT(All_Data[[#This Row],[Invoice (Year+Month)]],2)</f>
        <v>02</v>
      </c>
      <c r="D2589" t="s">
        <v>56</v>
      </c>
      <c r="E2589">
        <v>3013926</v>
      </c>
      <c r="F2589" t="s">
        <v>10</v>
      </c>
      <c r="G2589" t="s">
        <v>48</v>
      </c>
      <c r="H2589" t="s">
        <v>48</v>
      </c>
      <c r="I2589">
        <v>1557801</v>
      </c>
      <c r="J2589">
        <v>2</v>
      </c>
      <c r="K2589" s="1">
        <v>1.1599999999999999</v>
      </c>
      <c r="L2589" s="1">
        <v>0.74</v>
      </c>
      <c r="M2589" s="1">
        <f>All_Data[[#This Row],[EUR Sales Amount]]-All_Data[[#This Row],[EUR Cost Amount]]</f>
        <v>0.41999999999999993</v>
      </c>
      <c r="N2589">
        <f>IF(All_Data[[#This Row],[Order Line Quantity]]&lt;0,1,0)</f>
        <v>0</v>
      </c>
      <c r="O2589" s="1" t="str">
        <f>All_Data[[#This Row],[Tier2 Description]]&amp;All_Data[[#This Row],[Order No]]</f>
        <v>HEADWEAR1557801</v>
      </c>
    </row>
    <row r="2590" spans="1:15" x14ac:dyDescent="0.35">
      <c r="A2590">
        <v>202002</v>
      </c>
      <c r="B2590" t="str">
        <f>LEFT(All_Data[[#This Row],[Invoice (Year+Month)]],4)</f>
        <v>2020</v>
      </c>
      <c r="C2590" t="str">
        <f>RIGHT(All_Data[[#This Row],[Invoice (Year+Month)]],2)</f>
        <v>02</v>
      </c>
      <c r="D2590" t="s">
        <v>56</v>
      </c>
      <c r="E2590">
        <v>3013926</v>
      </c>
      <c r="F2590" t="s">
        <v>10</v>
      </c>
      <c r="G2590" t="s">
        <v>13</v>
      </c>
      <c r="H2590" t="s">
        <v>14</v>
      </c>
      <c r="I2590">
        <v>1556595</v>
      </c>
      <c r="J2590">
        <v>500</v>
      </c>
      <c r="K2590" s="1">
        <v>155</v>
      </c>
      <c r="L2590" s="1">
        <v>103.8</v>
      </c>
      <c r="M2590" s="1">
        <f>All_Data[[#This Row],[EUR Sales Amount]]-All_Data[[#This Row],[EUR Cost Amount]]</f>
        <v>51.2</v>
      </c>
      <c r="N2590">
        <f>IF(All_Data[[#This Row],[Order Line Quantity]]&lt;0,1,0)</f>
        <v>0</v>
      </c>
      <c r="O2590" s="1" t="str">
        <f>All_Data[[#This Row],[Tier2 Description]]&amp;All_Data[[#This Row],[Order No]]</f>
        <v>DESKTOP1556595</v>
      </c>
    </row>
    <row r="2591" spans="1:15" x14ac:dyDescent="0.35">
      <c r="A2591">
        <v>202002</v>
      </c>
      <c r="B2591" t="str">
        <f>LEFT(All_Data[[#This Row],[Invoice (Year+Month)]],4)</f>
        <v>2020</v>
      </c>
      <c r="C2591" t="str">
        <f>RIGHT(All_Data[[#This Row],[Invoice (Year+Month)]],2)</f>
        <v>02</v>
      </c>
      <c r="D2591" t="s">
        <v>56</v>
      </c>
      <c r="E2591">
        <v>3013926</v>
      </c>
      <c r="F2591" t="s">
        <v>10</v>
      </c>
      <c r="G2591" t="s">
        <v>13</v>
      </c>
      <c r="H2591" t="s">
        <v>16</v>
      </c>
      <c r="I2591">
        <v>1556595</v>
      </c>
      <c r="J2591">
        <v>500</v>
      </c>
      <c r="K2591" s="1">
        <v>90</v>
      </c>
      <c r="L2591" s="1">
        <v>37.659999999999997</v>
      </c>
      <c r="M2591" s="1">
        <f>All_Data[[#This Row],[EUR Sales Amount]]-All_Data[[#This Row],[EUR Cost Amount]]</f>
        <v>52.34</v>
      </c>
      <c r="N2591">
        <f>IF(All_Data[[#This Row],[Order Line Quantity]]&lt;0,1,0)</f>
        <v>0</v>
      </c>
      <c r="O2591" s="1" t="str">
        <f>All_Data[[#This Row],[Tier2 Description]]&amp;All_Data[[#This Row],[Order No]]</f>
        <v>WRITING1556595</v>
      </c>
    </row>
    <row r="2592" spans="1:15" x14ac:dyDescent="0.35">
      <c r="A2592">
        <v>202002</v>
      </c>
      <c r="B2592" t="str">
        <f>LEFT(All_Data[[#This Row],[Invoice (Year+Month)]],4)</f>
        <v>2020</v>
      </c>
      <c r="C2592" t="str">
        <f>RIGHT(All_Data[[#This Row],[Invoice (Year+Month)]],2)</f>
        <v>02</v>
      </c>
      <c r="D2592" t="s">
        <v>56</v>
      </c>
      <c r="E2592">
        <v>3013926</v>
      </c>
      <c r="F2592" t="s">
        <v>10</v>
      </c>
      <c r="G2592" t="s">
        <v>18</v>
      </c>
      <c r="H2592" t="s">
        <v>19</v>
      </c>
      <c r="I2592">
        <v>1556496</v>
      </c>
      <c r="J2592">
        <v>4</v>
      </c>
      <c r="K2592" s="1">
        <v>106.28</v>
      </c>
      <c r="L2592" s="1">
        <v>45.48</v>
      </c>
      <c r="M2592" s="1">
        <f>All_Data[[#This Row],[EUR Sales Amount]]-All_Data[[#This Row],[EUR Cost Amount]]</f>
        <v>60.800000000000004</v>
      </c>
      <c r="N2592">
        <f>IF(All_Data[[#This Row],[Order Line Quantity]]&lt;0,1,0)</f>
        <v>0</v>
      </c>
      <c r="O2592" s="1" t="str">
        <f>All_Data[[#This Row],[Tier2 Description]]&amp;All_Data[[#This Row],[Order No]]</f>
        <v>FLEECE &amp; KNITS1556496</v>
      </c>
    </row>
    <row r="2593" spans="1:15" x14ac:dyDescent="0.35">
      <c r="A2593">
        <v>202002</v>
      </c>
      <c r="B2593" t="str">
        <f>LEFT(All_Data[[#This Row],[Invoice (Year+Month)]],4)</f>
        <v>2020</v>
      </c>
      <c r="C2593" t="str">
        <f>RIGHT(All_Data[[#This Row],[Invoice (Year+Month)]],2)</f>
        <v>02</v>
      </c>
      <c r="D2593" t="s">
        <v>56</v>
      </c>
      <c r="E2593">
        <v>3013926</v>
      </c>
      <c r="F2593" t="s">
        <v>10</v>
      </c>
      <c r="G2593" t="s">
        <v>18</v>
      </c>
      <c r="H2593" t="s">
        <v>20</v>
      </c>
      <c r="I2593">
        <v>1556496</v>
      </c>
      <c r="J2593">
        <v>10</v>
      </c>
      <c r="K2593" s="1">
        <v>103.6</v>
      </c>
      <c r="L2593" s="1">
        <v>43.32</v>
      </c>
      <c r="M2593" s="1">
        <f>All_Data[[#This Row],[EUR Sales Amount]]-All_Data[[#This Row],[EUR Cost Amount]]</f>
        <v>60.279999999999994</v>
      </c>
      <c r="N2593">
        <f>IF(All_Data[[#This Row],[Order Line Quantity]]&lt;0,1,0)</f>
        <v>0</v>
      </c>
      <c r="O2593" s="1" t="str">
        <f>All_Data[[#This Row],[Tier2 Description]]&amp;All_Data[[#This Row],[Order No]]</f>
        <v>POLOS1556496</v>
      </c>
    </row>
    <row r="2594" spans="1:15" x14ac:dyDescent="0.35">
      <c r="A2594">
        <v>202002</v>
      </c>
      <c r="B2594" t="str">
        <f>LEFT(All_Data[[#This Row],[Invoice (Year+Month)]],4)</f>
        <v>2020</v>
      </c>
      <c r="C2594" t="str">
        <f>RIGHT(All_Data[[#This Row],[Invoice (Year+Month)]],2)</f>
        <v>02</v>
      </c>
      <c r="D2594" t="s">
        <v>56</v>
      </c>
      <c r="E2594">
        <v>3013926</v>
      </c>
      <c r="F2594" t="s">
        <v>10</v>
      </c>
      <c r="G2594" t="s">
        <v>22</v>
      </c>
      <c r="H2594" t="s">
        <v>35</v>
      </c>
      <c r="I2594">
        <v>1556595</v>
      </c>
      <c r="J2594">
        <v>1006</v>
      </c>
      <c r="K2594" s="1">
        <v>312</v>
      </c>
      <c r="L2594" s="1">
        <v>60.76</v>
      </c>
      <c r="M2594" s="1">
        <f>All_Data[[#This Row],[EUR Sales Amount]]-All_Data[[#This Row],[EUR Cost Amount]]</f>
        <v>251.24</v>
      </c>
      <c r="N2594">
        <f>IF(All_Data[[#This Row],[Order Line Quantity]]&lt;0,1,0)</f>
        <v>0</v>
      </c>
      <c r="O2594" s="1" t="str">
        <f>All_Data[[#This Row],[Tier2 Description]]&amp;All_Data[[#This Row],[Order No]]</f>
        <v>DECORATION CHARGES1556595</v>
      </c>
    </row>
    <row r="2595" spans="1:15" x14ac:dyDescent="0.35">
      <c r="A2595">
        <v>202002</v>
      </c>
      <c r="B2595" t="str">
        <f>LEFT(All_Data[[#This Row],[Invoice (Year+Month)]],4)</f>
        <v>2020</v>
      </c>
      <c r="C2595" t="str">
        <f>RIGHT(All_Data[[#This Row],[Invoice (Year+Month)]],2)</f>
        <v>02</v>
      </c>
      <c r="D2595" t="s">
        <v>56</v>
      </c>
      <c r="E2595">
        <v>3013926</v>
      </c>
      <c r="F2595" t="s">
        <v>10</v>
      </c>
      <c r="G2595" t="s">
        <v>29</v>
      </c>
      <c r="H2595" t="s">
        <v>52</v>
      </c>
      <c r="I2595">
        <v>1556496</v>
      </c>
      <c r="J2595">
        <v>2</v>
      </c>
      <c r="K2595" s="1">
        <v>44.22</v>
      </c>
      <c r="L2595" s="1">
        <v>26.28</v>
      </c>
      <c r="M2595" s="1">
        <f>All_Data[[#This Row],[EUR Sales Amount]]-All_Data[[#This Row],[EUR Cost Amount]]</f>
        <v>17.939999999999998</v>
      </c>
      <c r="N2595">
        <f>IF(All_Data[[#This Row],[Order Line Quantity]]&lt;0,1,0)</f>
        <v>0</v>
      </c>
      <c r="O2595" s="1" t="str">
        <f>All_Data[[#This Row],[Tier2 Description]]&amp;All_Data[[#This Row],[Order No]]</f>
        <v>GENERAL TECH1556496</v>
      </c>
    </row>
    <row r="2596" spans="1:15" x14ac:dyDescent="0.35">
      <c r="A2596">
        <v>202002</v>
      </c>
      <c r="B2596" t="str">
        <f>LEFT(All_Data[[#This Row],[Invoice (Year+Month)]],4)</f>
        <v>2020</v>
      </c>
      <c r="C2596" t="str">
        <f>RIGHT(All_Data[[#This Row],[Invoice (Year+Month)]],2)</f>
        <v>02</v>
      </c>
      <c r="D2596" t="s">
        <v>56</v>
      </c>
      <c r="E2596">
        <v>3013926</v>
      </c>
      <c r="F2596" t="s">
        <v>10</v>
      </c>
      <c r="G2596" t="s">
        <v>57</v>
      </c>
      <c r="H2596" t="s">
        <v>58</v>
      </c>
      <c r="I2596">
        <v>1557652</v>
      </c>
      <c r="J2596">
        <v>4</v>
      </c>
      <c r="K2596" s="1">
        <v>72.28</v>
      </c>
      <c r="L2596" s="1">
        <v>29.34</v>
      </c>
      <c r="M2596" s="1">
        <f>All_Data[[#This Row],[EUR Sales Amount]]-All_Data[[#This Row],[EUR Cost Amount]]</f>
        <v>42.94</v>
      </c>
      <c r="N2596">
        <f>IF(All_Data[[#This Row],[Order Line Quantity]]&lt;0,1,0)</f>
        <v>0</v>
      </c>
      <c r="O2596" s="1" t="str">
        <f>All_Data[[#This Row],[Tier2 Description]]&amp;All_Data[[#This Row],[Order No]]</f>
        <v>SHIRTS1557652</v>
      </c>
    </row>
    <row r="2597" spans="1:15" x14ac:dyDescent="0.35">
      <c r="A2597">
        <v>202002</v>
      </c>
      <c r="B2597" t="str">
        <f>LEFT(All_Data[[#This Row],[Invoice (Year+Month)]],4)</f>
        <v>2020</v>
      </c>
      <c r="C2597" t="str">
        <f>RIGHT(All_Data[[#This Row],[Invoice (Year+Month)]],2)</f>
        <v>02</v>
      </c>
      <c r="D2597" t="s">
        <v>56</v>
      </c>
      <c r="E2597">
        <v>3013938</v>
      </c>
      <c r="F2597" t="s">
        <v>10</v>
      </c>
      <c r="G2597" t="s">
        <v>13</v>
      </c>
      <c r="H2597" t="s">
        <v>37</v>
      </c>
      <c r="I2597">
        <v>1556318</v>
      </c>
      <c r="J2597">
        <v>200</v>
      </c>
      <c r="K2597" s="1">
        <v>188</v>
      </c>
      <c r="L2597" s="1">
        <v>142</v>
      </c>
      <c r="M2597" s="1">
        <f>All_Data[[#This Row],[EUR Sales Amount]]-All_Data[[#This Row],[EUR Cost Amount]]</f>
        <v>46</v>
      </c>
      <c r="N2597">
        <f>IF(All_Data[[#This Row],[Order Line Quantity]]&lt;0,1,0)</f>
        <v>0</v>
      </c>
      <c r="O2597" s="1" t="str">
        <f>All_Data[[#This Row],[Tier2 Description]]&amp;All_Data[[#This Row],[Order No]]</f>
        <v>GENERAL1556318</v>
      </c>
    </row>
    <row r="2598" spans="1:15" x14ac:dyDescent="0.35">
      <c r="A2598">
        <v>202002</v>
      </c>
      <c r="B2598" t="str">
        <f>LEFT(All_Data[[#This Row],[Invoice (Year+Month)]],4)</f>
        <v>2020</v>
      </c>
      <c r="C2598" t="str">
        <f>RIGHT(All_Data[[#This Row],[Invoice (Year+Month)]],2)</f>
        <v>02</v>
      </c>
      <c r="D2598" t="s">
        <v>56</v>
      </c>
      <c r="E2598">
        <v>3013938</v>
      </c>
      <c r="F2598" t="s">
        <v>10</v>
      </c>
      <c r="G2598" t="s">
        <v>22</v>
      </c>
      <c r="H2598" t="s">
        <v>23</v>
      </c>
      <c r="I2598">
        <v>1558088</v>
      </c>
      <c r="J2598">
        <v>22</v>
      </c>
      <c r="K2598" s="1">
        <v>39.799999999999997</v>
      </c>
      <c r="L2598" s="1">
        <v>105.3</v>
      </c>
      <c r="M2598" s="1">
        <f>All_Data[[#This Row],[EUR Sales Amount]]-All_Data[[#This Row],[EUR Cost Amount]]</f>
        <v>-65.5</v>
      </c>
      <c r="N2598">
        <f>IF(All_Data[[#This Row],[Order Line Quantity]]&lt;0,1,0)</f>
        <v>0</v>
      </c>
      <c r="O2598" s="1" t="str">
        <f>All_Data[[#This Row],[Tier2 Description]]&amp;All_Data[[#This Row],[Order No]]</f>
        <v>CATALOGUES1558088</v>
      </c>
    </row>
    <row r="2599" spans="1:15" x14ac:dyDescent="0.35">
      <c r="A2599">
        <v>202002</v>
      </c>
      <c r="B2599" t="str">
        <f>LEFT(All_Data[[#This Row],[Invoice (Year+Month)]],4)</f>
        <v>2020</v>
      </c>
      <c r="C2599" t="str">
        <f>RIGHT(All_Data[[#This Row],[Invoice (Year+Month)]],2)</f>
        <v>02</v>
      </c>
      <c r="D2599" t="s">
        <v>56</v>
      </c>
      <c r="E2599">
        <v>3013938</v>
      </c>
      <c r="F2599" t="s">
        <v>10</v>
      </c>
      <c r="G2599" t="s">
        <v>29</v>
      </c>
      <c r="H2599" t="s">
        <v>31</v>
      </c>
      <c r="I2599">
        <v>1555354</v>
      </c>
      <c r="J2599">
        <v>2</v>
      </c>
      <c r="K2599" s="1">
        <v>38.58</v>
      </c>
      <c r="L2599" s="1">
        <v>36.92</v>
      </c>
      <c r="M2599" s="1">
        <f>All_Data[[#This Row],[EUR Sales Amount]]-All_Data[[#This Row],[EUR Cost Amount]]</f>
        <v>1.6599999999999966</v>
      </c>
      <c r="N2599">
        <f>IF(All_Data[[#This Row],[Order Line Quantity]]&lt;0,1,0)</f>
        <v>0</v>
      </c>
      <c r="O2599" s="1" t="str">
        <f>All_Data[[#This Row],[Tier2 Description]]&amp;All_Data[[#This Row],[Order No]]</f>
        <v>POWER1555354</v>
      </c>
    </row>
    <row r="2600" spans="1:15" x14ac:dyDescent="0.35">
      <c r="A2600">
        <v>202002</v>
      </c>
      <c r="B2600" t="str">
        <f>LEFT(All_Data[[#This Row],[Invoice (Year+Month)]],4)</f>
        <v>2020</v>
      </c>
      <c r="C2600" t="str">
        <f>RIGHT(All_Data[[#This Row],[Invoice (Year+Month)]],2)</f>
        <v>02</v>
      </c>
      <c r="D2600" t="s">
        <v>56</v>
      </c>
      <c r="E2600">
        <v>3013946</v>
      </c>
      <c r="F2600" t="s">
        <v>10</v>
      </c>
      <c r="G2600" t="s">
        <v>13</v>
      </c>
      <c r="H2600" t="s">
        <v>16</v>
      </c>
      <c r="I2600">
        <v>1555445</v>
      </c>
      <c r="J2600">
        <v>6</v>
      </c>
      <c r="K2600" s="1">
        <v>42.08</v>
      </c>
      <c r="L2600" s="1">
        <v>31.9</v>
      </c>
      <c r="M2600" s="1">
        <f>All_Data[[#This Row],[EUR Sales Amount]]-All_Data[[#This Row],[EUR Cost Amount]]</f>
        <v>10.18</v>
      </c>
      <c r="N2600">
        <f>IF(All_Data[[#This Row],[Order Line Quantity]]&lt;0,1,0)</f>
        <v>0</v>
      </c>
      <c r="O2600" s="1" t="str">
        <f>All_Data[[#This Row],[Tier2 Description]]&amp;All_Data[[#This Row],[Order No]]</f>
        <v>WRITING1555445</v>
      </c>
    </row>
    <row r="2601" spans="1:15" x14ac:dyDescent="0.35">
      <c r="A2601">
        <v>202002</v>
      </c>
      <c r="B2601" t="str">
        <f>LEFT(All_Data[[#This Row],[Invoice (Year+Month)]],4)</f>
        <v>2020</v>
      </c>
      <c r="C2601" t="str">
        <f>RIGHT(All_Data[[#This Row],[Invoice (Year+Month)]],2)</f>
        <v>02</v>
      </c>
      <c r="D2601" t="s">
        <v>56</v>
      </c>
      <c r="E2601">
        <v>3013946</v>
      </c>
      <c r="F2601" t="s">
        <v>10</v>
      </c>
      <c r="G2601" t="s">
        <v>22</v>
      </c>
      <c r="H2601" t="s">
        <v>23</v>
      </c>
      <c r="I2601">
        <v>1556561</v>
      </c>
      <c r="J2601">
        <v>24</v>
      </c>
      <c r="K2601" s="1">
        <v>39.840000000000003</v>
      </c>
      <c r="L2601" s="1">
        <v>49.8</v>
      </c>
      <c r="M2601" s="1">
        <f>All_Data[[#This Row],[EUR Sales Amount]]-All_Data[[#This Row],[EUR Cost Amount]]</f>
        <v>-9.9599999999999937</v>
      </c>
      <c r="N2601">
        <f>IF(All_Data[[#This Row],[Order Line Quantity]]&lt;0,1,0)</f>
        <v>0</v>
      </c>
      <c r="O2601" s="1" t="str">
        <f>All_Data[[#This Row],[Tier2 Description]]&amp;All_Data[[#This Row],[Order No]]</f>
        <v>CATALOGUES1556561</v>
      </c>
    </row>
    <row r="2602" spans="1:15" x14ac:dyDescent="0.35">
      <c r="A2602">
        <v>202002</v>
      </c>
      <c r="B2602" t="str">
        <f>LEFT(All_Data[[#This Row],[Invoice (Year+Month)]],4)</f>
        <v>2020</v>
      </c>
      <c r="C2602" t="str">
        <f>RIGHT(All_Data[[#This Row],[Invoice (Year+Month)]],2)</f>
        <v>02</v>
      </c>
      <c r="D2602" t="s">
        <v>56</v>
      </c>
      <c r="E2602">
        <v>3013948</v>
      </c>
      <c r="F2602" t="s">
        <v>17</v>
      </c>
      <c r="G2602" t="s">
        <v>11</v>
      </c>
      <c r="H2602" t="s">
        <v>40</v>
      </c>
      <c r="I2602">
        <v>1555385</v>
      </c>
      <c r="J2602">
        <v>4</v>
      </c>
      <c r="K2602" s="1">
        <v>2.3199999999999998</v>
      </c>
      <c r="L2602" s="1">
        <v>1.1399999999999999</v>
      </c>
      <c r="M2602" s="1">
        <f>All_Data[[#This Row],[EUR Sales Amount]]-All_Data[[#This Row],[EUR Cost Amount]]</f>
        <v>1.18</v>
      </c>
      <c r="N2602">
        <f>IF(All_Data[[#This Row],[Order Line Quantity]]&lt;0,1,0)</f>
        <v>0</v>
      </c>
      <c r="O2602" s="1" t="str">
        <f>All_Data[[#This Row],[Tier2 Description]]&amp;All_Data[[#This Row],[Order No]]</f>
        <v>TOTES1555385</v>
      </c>
    </row>
    <row r="2603" spans="1:15" x14ac:dyDescent="0.35">
      <c r="A2603">
        <v>202002</v>
      </c>
      <c r="B2603" t="str">
        <f>LEFT(All_Data[[#This Row],[Invoice (Year+Month)]],4)</f>
        <v>2020</v>
      </c>
      <c r="C2603" t="str">
        <f>RIGHT(All_Data[[#This Row],[Invoice (Year+Month)]],2)</f>
        <v>02</v>
      </c>
      <c r="D2603" t="s">
        <v>56</v>
      </c>
      <c r="E2603">
        <v>3013948</v>
      </c>
      <c r="F2603" t="s">
        <v>17</v>
      </c>
      <c r="G2603" t="s">
        <v>11</v>
      </c>
      <c r="H2603" t="s">
        <v>40</v>
      </c>
      <c r="I2603">
        <v>1555947</v>
      </c>
      <c r="J2603">
        <v>3600</v>
      </c>
      <c r="K2603" s="1">
        <v>2484</v>
      </c>
      <c r="L2603" s="1">
        <v>1139.5999999999999</v>
      </c>
      <c r="M2603" s="1">
        <f>All_Data[[#This Row],[EUR Sales Amount]]-All_Data[[#This Row],[EUR Cost Amount]]</f>
        <v>1344.4</v>
      </c>
      <c r="N2603">
        <f>IF(All_Data[[#This Row],[Order Line Quantity]]&lt;0,1,0)</f>
        <v>0</v>
      </c>
      <c r="O2603" s="1" t="str">
        <f>All_Data[[#This Row],[Tier2 Description]]&amp;All_Data[[#This Row],[Order No]]</f>
        <v>TOTES1555947</v>
      </c>
    </row>
    <row r="2604" spans="1:15" x14ac:dyDescent="0.35">
      <c r="A2604">
        <v>202002</v>
      </c>
      <c r="B2604" t="str">
        <f>LEFT(All_Data[[#This Row],[Invoice (Year+Month)]],4)</f>
        <v>2020</v>
      </c>
      <c r="C2604" t="str">
        <f>RIGHT(All_Data[[#This Row],[Invoice (Year+Month)]],2)</f>
        <v>02</v>
      </c>
      <c r="D2604" t="s">
        <v>56</v>
      </c>
      <c r="E2604">
        <v>3013948</v>
      </c>
      <c r="F2604" t="s">
        <v>17</v>
      </c>
      <c r="G2604" t="s">
        <v>11</v>
      </c>
      <c r="H2604" t="s">
        <v>40</v>
      </c>
      <c r="I2604">
        <v>1556605</v>
      </c>
      <c r="J2604">
        <v>2</v>
      </c>
      <c r="K2604" s="1">
        <v>2.92</v>
      </c>
      <c r="L2604" s="1">
        <v>1.1399999999999999</v>
      </c>
      <c r="M2604" s="1">
        <f>All_Data[[#This Row],[EUR Sales Amount]]-All_Data[[#This Row],[EUR Cost Amount]]</f>
        <v>1.78</v>
      </c>
      <c r="N2604">
        <f>IF(All_Data[[#This Row],[Order Line Quantity]]&lt;0,1,0)</f>
        <v>0</v>
      </c>
      <c r="O2604" s="1" t="str">
        <f>All_Data[[#This Row],[Tier2 Description]]&amp;All_Data[[#This Row],[Order No]]</f>
        <v>TOTES1556605</v>
      </c>
    </row>
    <row r="2605" spans="1:15" x14ac:dyDescent="0.35">
      <c r="A2605">
        <v>202002</v>
      </c>
      <c r="B2605" t="str">
        <f>LEFT(All_Data[[#This Row],[Invoice (Year+Month)]],4)</f>
        <v>2020</v>
      </c>
      <c r="C2605" t="str">
        <f>RIGHT(All_Data[[#This Row],[Invoice (Year+Month)]],2)</f>
        <v>02</v>
      </c>
      <c r="D2605" t="s">
        <v>56</v>
      </c>
      <c r="E2605">
        <v>3013948</v>
      </c>
      <c r="F2605" t="s">
        <v>17</v>
      </c>
      <c r="G2605" t="s">
        <v>32</v>
      </c>
      <c r="H2605" t="s">
        <v>33</v>
      </c>
      <c r="I2605">
        <v>1555385</v>
      </c>
      <c r="J2605">
        <v>2</v>
      </c>
      <c r="K2605" s="1">
        <v>7.08</v>
      </c>
      <c r="L2605" s="1">
        <v>3.3</v>
      </c>
      <c r="M2605" s="1">
        <f>All_Data[[#This Row],[EUR Sales Amount]]-All_Data[[#This Row],[EUR Cost Amount]]</f>
        <v>3.7800000000000002</v>
      </c>
      <c r="N2605">
        <f>IF(All_Data[[#This Row],[Order Line Quantity]]&lt;0,1,0)</f>
        <v>0</v>
      </c>
      <c r="O2605" s="1" t="str">
        <f>All_Data[[#This Row],[Tier2 Description]]&amp;All_Data[[#This Row],[Order No]]</f>
        <v>SPORT BOTTLES1555385</v>
      </c>
    </row>
    <row r="2606" spans="1:15" x14ac:dyDescent="0.35">
      <c r="A2606">
        <v>202002</v>
      </c>
      <c r="B2606" t="str">
        <f>LEFT(All_Data[[#This Row],[Invoice (Year+Month)]],4)</f>
        <v>2020</v>
      </c>
      <c r="C2606" t="str">
        <f>RIGHT(All_Data[[#This Row],[Invoice (Year+Month)]],2)</f>
        <v>02</v>
      </c>
      <c r="D2606" t="s">
        <v>56</v>
      </c>
      <c r="E2606">
        <v>3013948</v>
      </c>
      <c r="F2606" t="s">
        <v>17</v>
      </c>
      <c r="G2606" t="s">
        <v>32</v>
      </c>
      <c r="H2606" t="s">
        <v>33</v>
      </c>
      <c r="I2606">
        <v>1556285</v>
      </c>
      <c r="J2606">
        <v>3600</v>
      </c>
      <c r="K2606" s="1">
        <v>11988</v>
      </c>
      <c r="L2606" s="1">
        <v>5978.44</v>
      </c>
      <c r="M2606" s="1">
        <f>All_Data[[#This Row],[EUR Sales Amount]]-All_Data[[#This Row],[EUR Cost Amount]]</f>
        <v>6009.56</v>
      </c>
      <c r="N2606">
        <f>IF(All_Data[[#This Row],[Order Line Quantity]]&lt;0,1,0)</f>
        <v>0</v>
      </c>
      <c r="O2606" s="1" t="str">
        <f>All_Data[[#This Row],[Tier2 Description]]&amp;All_Data[[#This Row],[Order No]]</f>
        <v>SPORT BOTTLES1556285</v>
      </c>
    </row>
    <row r="2607" spans="1:15" x14ac:dyDescent="0.35">
      <c r="A2607">
        <v>202002</v>
      </c>
      <c r="B2607" t="str">
        <f>LEFT(All_Data[[#This Row],[Invoice (Year+Month)]],4)</f>
        <v>2020</v>
      </c>
      <c r="C2607" t="str">
        <f>RIGHT(All_Data[[#This Row],[Invoice (Year+Month)]],2)</f>
        <v>02</v>
      </c>
      <c r="D2607" t="s">
        <v>56</v>
      </c>
      <c r="E2607">
        <v>3013948</v>
      </c>
      <c r="F2607" t="s">
        <v>17</v>
      </c>
      <c r="G2607" t="s">
        <v>24</v>
      </c>
      <c r="H2607" t="s">
        <v>25</v>
      </c>
      <c r="I2607">
        <v>1556940</v>
      </c>
      <c r="J2607">
        <v>6</v>
      </c>
      <c r="K2607" s="1">
        <v>82.5</v>
      </c>
      <c r="L2607" s="1">
        <v>37</v>
      </c>
      <c r="M2607" s="1">
        <f>All_Data[[#This Row],[EUR Sales Amount]]-All_Data[[#This Row],[EUR Cost Amount]]</f>
        <v>45.5</v>
      </c>
      <c r="N2607">
        <f>IF(All_Data[[#This Row],[Order Line Quantity]]&lt;0,1,0)</f>
        <v>0</v>
      </c>
      <c r="O2607" s="1" t="str">
        <f>All_Data[[#This Row],[Tier2 Description]]&amp;All_Data[[#This Row],[Order No]]</f>
        <v>JACKETS1556940</v>
      </c>
    </row>
    <row r="2608" spans="1:15" x14ac:dyDescent="0.35">
      <c r="A2608">
        <v>202002</v>
      </c>
      <c r="B2608" t="str">
        <f>LEFT(All_Data[[#This Row],[Invoice (Year+Month)]],4)</f>
        <v>2020</v>
      </c>
      <c r="C2608" t="str">
        <f>RIGHT(All_Data[[#This Row],[Invoice (Year+Month)]],2)</f>
        <v>02</v>
      </c>
      <c r="D2608" t="s">
        <v>56</v>
      </c>
      <c r="E2608">
        <v>3013949</v>
      </c>
      <c r="F2608" t="s">
        <v>17</v>
      </c>
      <c r="G2608" t="s">
        <v>11</v>
      </c>
      <c r="H2608" t="s">
        <v>38</v>
      </c>
      <c r="I2608">
        <v>1556586</v>
      </c>
      <c r="J2608">
        <v>1800</v>
      </c>
      <c r="K2608" s="1">
        <v>684</v>
      </c>
      <c r="L2608" s="1">
        <v>407.14</v>
      </c>
      <c r="M2608" s="1">
        <f>All_Data[[#This Row],[EUR Sales Amount]]-All_Data[[#This Row],[EUR Cost Amount]]</f>
        <v>276.86</v>
      </c>
      <c r="N2608">
        <f>IF(All_Data[[#This Row],[Order Line Quantity]]&lt;0,1,0)</f>
        <v>0</v>
      </c>
      <c r="O2608" s="1" t="str">
        <f>All_Data[[#This Row],[Tier2 Description]]&amp;All_Data[[#This Row],[Order No]]</f>
        <v>BACKPACKS1556586</v>
      </c>
    </row>
    <row r="2609" spans="1:15" x14ac:dyDescent="0.35">
      <c r="A2609">
        <v>202002</v>
      </c>
      <c r="B2609" t="str">
        <f>LEFT(All_Data[[#This Row],[Invoice (Year+Month)]],4)</f>
        <v>2020</v>
      </c>
      <c r="C2609" t="str">
        <f>RIGHT(All_Data[[#This Row],[Invoice (Year+Month)]],2)</f>
        <v>02</v>
      </c>
      <c r="D2609" t="s">
        <v>56</v>
      </c>
      <c r="E2609">
        <v>3013949</v>
      </c>
      <c r="F2609" t="s">
        <v>17</v>
      </c>
      <c r="G2609" t="s">
        <v>11</v>
      </c>
      <c r="H2609" t="s">
        <v>38</v>
      </c>
      <c r="I2609">
        <v>1557358</v>
      </c>
      <c r="J2609">
        <v>1800</v>
      </c>
      <c r="K2609" s="1">
        <v>684</v>
      </c>
      <c r="L2609" s="1">
        <v>426.98</v>
      </c>
      <c r="M2609" s="1">
        <f>All_Data[[#This Row],[EUR Sales Amount]]-All_Data[[#This Row],[EUR Cost Amount]]</f>
        <v>257.02</v>
      </c>
      <c r="N2609">
        <f>IF(All_Data[[#This Row],[Order Line Quantity]]&lt;0,1,0)</f>
        <v>0</v>
      </c>
      <c r="O2609" s="1" t="str">
        <f>All_Data[[#This Row],[Tier2 Description]]&amp;All_Data[[#This Row],[Order No]]</f>
        <v>BACKPACKS1557358</v>
      </c>
    </row>
    <row r="2610" spans="1:15" x14ac:dyDescent="0.35">
      <c r="A2610">
        <v>202002</v>
      </c>
      <c r="B2610" t="str">
        <f>LEFT(All_Data[[#This Row],[Invoice (Year+Month)]],4)</f>
        <v>2020</v>
      </c>
      <c r="C2610" t="str">
        <f>RIGHT(All_Data[[#This Row],[Invoice (Year+Month)]],2)</f>
        <v>02</v>
      </c>
      <c r="D2610" t="s">
        <v>56</v>
      </c>
      <c r="E2610">
        <v>3013949</v>
      </c>
      <c r="F2610" t="s">
        <v>17</v>
      </c>
      <c r="G2610" t="s">
        <v>13</v>
      </c>
      <c r="H2610" t="s">
        <v>15</v>
      </c>
      <c r="I2610">
        <v>1556586</v>
      </c>
      <c r="J2610">
        <v>8</v>
      </c>
      <c r="K2610" s="1">
        <v>29.76</v>
      </c>
      <c r="L2610" s="1">
        <v>12.64</v>
      </c>
      <c r="M2610" s="1">
        <f>All_Data[[#This Row],[EUR Sales Amount]]-All_Data[[#This Row],[EUR Cost Amount]]</f>
        <v>17.12</v>
      </c>
      <c r="N2610">
        <f>IF(All_Data[[#This Row],[Order Line Quantity]]&lt;0,1,0)</f>
        <v>0</v>
      </c>
      <c r="O2610" s="1" t="str">
        <f>All_Data[[#This Row],[Tier2 Description]]&amp;All_Data[[#This Row],[Order No]]</f>
        <v>UMBRELLAS1556586</v>
      </c>
    </row>
    <row r="2611" spans="1:15" x14ac:dyDescent="0.35">
      <c r="A2611">
        <v>202002</v>
      </c>
      <c r="B2611" t="str">
        <f>LEFT(All_Data[[#This Row],[Invoice (Year+Month)]],4)</f>
        <v>2020</v>
      </c>
      <c r="C2611" t="str">
        <f>RIGHT(All_Data[[#This Row],[Invoice (Year+Month)]],2)</f>
        <v>02</v>
      </c>
      <c r="D2611" t="s">
        <v>56</v>
      </c>
      <c r="E2611">
        <v>3013960</v>
      </c>
      <c r="F2611" t="s">
        <v>17</v>
      </c>
      <c r="G2611" t="s">
        <v>32</v>
      </c>
      <c r="H2611" t="s">
        <v>33</v>
      </c>
      <c r="I2611">
        <v>1556624</v>
      </c>
      <c r="J2611">
        <v>1260</v>
      </c>
      <c r="K2611" s="1">
        <v>1209.5999999999999</v>
      </c>
      <c r="L2611" s="1">
        <v>731.08</v>
      </c>
      <c r="M2611" s="1">
        <f>All_Data[[#This Row],[EUR Sales Amount]]-All_Data[[#This Row],[EUR Cost Amount]]</f>
        <v>478.51999999999987</v>
      </c>
      <c r="N2611">
        <f>IF(All_Data[[#This Row],[Order Line Quantity]]&lt;0,1,0)</f>
        <v>0</v>
      </c>
      <c r="O2611" s="1" t="str">
        <f>All_Data[[#This Row],[Tier2 Description]]&amp;All_Data[[#This Row],[Order No]]</f>
        <v>SPORT BOTTLES1556624</v>
      </c>
    </row>
    <row r="2612" spans="1:15" x14ac:dyDescent="0.35">
      <c r="A2612">
        <v>202002</v>
      </c>
      <c r="B2612" t="str">
        <f>LEFT(All_Data[[#This Row],[Invoice (Year+Month)]],4)</f>
        <v>2020</v>
      </c>
      <c r="C2612" t="str">
        <f>RIGHT(All_Data[[#This Row],[Invoice (Year+Month)]],2)</f>
        <v>02</v>
      </c>
      <c r="D2612" t="s">
        <v>56</v>
      </c>
      <c r="E2612">
        <v>3013960</v>
      </c>
      <c r="F2612" t="s">
        <v>17</v>
      </c>
      <c r="G2612" t="s">
        <v>13</v>
      </c>
      <c r="H2612" t="s">
        <v>16</v>
      </c>
      <c r="I2612">
        <v>1556963</v>
      </c>
      <c r="J2612">
        <v>4</v>
      </c>
      <c r="K2612" s="1">
        <v>0.36</v>
      </c>
      <c r="L2612" s="1">
        <v>0.24</v>
      </c>
      <c r="M2612" s="1">
        <f>All_Data[[#This Row],[EUR Sales Amount]]-All_Data[[#This Row],[EUR Cost Amount]]</f>
        <v>0.12</v>
      </c>
      <c r="N2612">
        <f>IF(All_Data[[#This Row],[Order Line Quantity]]&lt;0,1,0)</f>
        <v>0</v>
      </c>
      <c r="O2612" s="1" t="str">
        <f>All_Data[[#This Row],[Tier2 Description]]&amp;All_Data[[#This Row],[Order No]]</f>
        <v>WRITING1556963</v>
      </c>
    </row>
    <row r="2613" spans="1:15" x14ac:dyDescent="0.35">
      <c r="A2613">
        <v>202002</v>
      </c>
      <c r="B2613" t="str">
        <f>LEFT(All_Data[[#This Row],[Invoice (Year+Month)]],4)</f>
        <v>2020</v>
      </c>
      <c r="C2613" t="str">
        <f>RIGHT(All_Data[[#This Row],[Invoice (Year+Month)]],2)</f>
        <v>02</v>
      </c>
      <c r="D2613" t="s">
        <v>56</v>
      </c>
      <c r="E2613">
        <v>3013960</v>
      </c>
      <c r="F2613" t="s">
        <v>17</v>
      </c>
      <c r="G2613" t="s">
        <v>22</v>
      </c>
      <c r="H2613" t="s">
        <v>35</v>
      </c>
      <c r="I2613">
        <v>1556624</v>
      </c>
      <c r="J2613">
        <v>1264</v>
      </c>
      <c r="K2613" s="1">
        <v>428.4</v>
      </c>
      <c r="L2613" s="1">
        <v>54.96</v>
      </c>
      <c r="M2613" s="1">
        <f>All_Data[[#This Row],[EUR Sales Amount]]-All_Data[[#This Row],[EUR Cost Amount]]</f>
        <v>373.44</v>
      </c>
      <c r="N2613">
        <f>IF(All_Data[[#This Row],[Order Line Quantity]]&lt;0,1,0)</f>
        <v>0</v>
      </c>
      <c r="O2613" s="1" t="str">
        <f>All_Data[[#This Row],[Tier2 Description]]&amp;All_Data[[#This Row],[Order No]]</f>
        <v>DECORATION CHARGES1556624</v>
      </c>
    </row>
    <row r="2614" spans="1:15" x14ac:dyDescent="0.35">
      <c r="A2614">
        <v>202002</v>
      </c>
      <c r="B2614" t="str">
        <f>LEFT(All_Data[[#This Row],[Invoice (Year+Month)]],4)</f>
        <v>2020</v>
      </c>
      <c r="C2614" t="str">
        <f>RIGHT(All_Data[[#This Row],[Invoice (Year+Month)]],2)</f>
        <v>02</v>
      </c>
      <c r="D2614" t="s">
        <v>56</v>
      </c>
      <c r="E2614">
        <v>3013961</v>
      </c>
      <c r="F2614" t="s">
        <v>17</v>
      </c>
      <c r="G2614" t="s">
        <v>22</v>
      </c>
      <c r="H2614" t="s">
        <v>35</v>
      </c>
      <c r="I2614">
        <v>1555421</v>
      </c>
      <c r="J2614">
        <v>156</v>
      </c>
      <c r="K2614" s="1">
        <v>222.08</v>
      </c>
      <c r="L2614" s="1">
        <v>61.72</v>
      </c>
      <c r="M2614" s="1">
        <f>All_Data[[#This Row],[EUR Sales Amount]]-All_Data[[#This Row],[EUR Cost Amount]]</f>
        <v>160.36000000000001</v>
      </c>
      <c r="N2614">
        <f>IF(All_Data[[#This Row],[Order Line Quantity]]&lt;0,1,0)</f>
        <v>0</v>
      </c>
      <c r="O2614" s="1" t="str">
        <f>All_Data[[#This Row],[Tier2 Description]]&amp;All_Data[[#This Row],[Order No]]</f>
        <v>DECORATION CHARGES1555421</v>
      </c>
    </row>
    <row r="2615" spans="1:15" x14ac:dyDescent="0.35">
      <c r="A2615">
        <v>202002</v>
      </c>
      <c r="B2615" t="str">
        <f>LEFT(All_Data[[#This Row],[Invoice (Year+Month)]],4)</f>
        <v>2020</v>
      </c>
      <c r="C2615" t="str">
        <f>RIGHT(All_Data[[#This Row],[Invoice (Year+Month)]],2)</f>
        <v>02</v>
      </c>
      <c r="D2615" t="s">
        <v>56</v>
      </c>
      <c r="E2615">
        <v>3013961</v>
      </c>
      <c r="F2615" t="s">
        <v>17</v>
      </c>
      <c r="G2615" t="s">
        <v>24</v>
      </c>
      <c r="H2615" t="s">
        <v>54</v>
      </c>
      <c r="I2615">
        <v>1555421</v>
      </c>
      <c r="J2615">
        <v>74</v>
      </c>
      <c r="K2615" s="1">
        <v>1381.58</v>
      </c>
      <c r="L2615" s="1">
        <v>637.32000000000005</v>
      </c>
      <c r="M2615" s="1">
        <f>All_Data[[#This Row],[EUR Sales Amount]]-All_Data[[#This Row],[EUR Cost Amount]]</f>
        <v>744.25999999999988</v>
      </c>
      <c r="N2615">
        <f>IF(All_Data[[#This Row],[Order Line Quantity]]&lt;0,1,0)</f>
        <v>0</v>
      </c>
      <c r="O2615" s="1" t="str">
        <f>All_Data[[#This Row],[Tier2 Description]]&amp;All_Data[[#This Row],[Order No]]</f>
        <v>VESTS-BODYWARMERS1555421</v>
      </c>
    </row>
    <row r="2616" spans="1:15" x14ac:dyDescent="0.35">
      <c r="A2616">
        <v>202002</v>
      </c>
      <c r="B2616" t="str">
        <f>LEFT(All_Data[[#This Row],[Invoice (Year+Month)]],4)</f>
        <v>2020</v>
      </c>
      <c r="C2616" t="str">
        <f>RIGHT(All_Data[[#This Row],[Invoice (Year+Month)]],2)</f>
        <v>02</v>
      </c>
      <c r="D2616" t="s">
        <v>56</v>
      </c>
      <c r="E2616">
        <v>3013967</v>
      </c>
      <c r="F2616" t="s">
        <v>17</v>
      </c>
      <c r="G2616" t="s">
        <v>29</v>
      </c>
      <c r="H2616" t="s">
        <v>52</v>
      </c>
      <c r="I2616">
        <v>1555844</v>
      </c>
      <c r="J2616">
        <v>4</v>
      </c>
      <c r="K2616" s="1">
        <v>595.04</v>
      </c>
      <c r="L2616" s="1">
        <v>517.12</v>
      </c>
      <c r="M2616" s="1">
        <f>All_Data[[#This Row],[EUR Sales Amount]]-All_Data[[#This Row],[EUR Cost Amount]]</f>
        <v>77.919999999999959</v>
      </c>
      <c r="N2616">
        <f>IF(All_Data[[#This Row],[Order Line Quantity]]&lt;0,1,0)</f>
        <v>0</v>
      </c>
      <c r="O2616" s="1" t="str">
        <f>All_Data[[#This Row],[Tier2 Description]]&amp;All_Data[[#This Row],[Order No]]</f>
        <v>GENERAL TECH1555844</v>
      </c>
    </row>
    <row r="2617" spans="1:15" x14ac:dyDescent="0.35">
      <c r="A2617">
        <v>202002</v>
      </c>
      <c r="B2617" t="str">
        <f>LEFT(All_Data[[#This Row],[Invoice (Year+Month)]],4)</f>
        <v>2020</v>
      </c>
      <c r="C2617" t="str">
        <f>RIGHT(All_Data[[#This Row],[Invoice (Year+Month)]],2)</f>
        <v>02</v>
      </c>
      <c r="D2617" t="s">
        <v>56</v>
      </c>
      <c r="E2617">
        <v>3013969</v>
      </c>
      <c r="F2617" t="s">
        <v>17</v>
      </c>
      <c r="G2617" t="s">
        <v>32</v>
      </c>
      <c r="H2617" t="s">
        <v>33</v>
      </c>
      <c r="I2617">
        <v>1558102</v>
      </c>
      <c r="J2617">
        <v>2</v>
      </c>
      <c r="K2617" s="1">
        <v>13.48</v>
      </c>
      <c r="L2617" s="1">
        <v>5.68</v>
      </c>
      <c r="M2617" s="1">
        <f>All_Data[[#This Row],[EUR Sales Amount]]-All_Data[[#This Row],[EUR Cost Amount]]</f>
        <v>7.8000000000000007</v>
      </c>
      <c r="N2617">
        <f>IF(All_Data[[#This Row],[Order Line Quantity]]&lt;0,1,0)</f>
        <v>0</v>
      </c>
      <c r="O2617" s="1" t="str">
        <f>All_Data[[#This Row],[Tier2 Description]]&amp;All_Data[[#This Row],[Order No]]</f>
        <v>SPORT BOTTLES1558102</v>
      </c>
    </row>
    <row r="2618" spans="1:15" x14ac:dyDescent="0.35">
      <c r="A2618">
        <v>202002</v>
      </c>
      <c r="B2618" t="str">
        <f>LEFT(All_Data[[#This Row],[Invoice (Year+Month)]],4)</f>
        <v>2020</v>
      </c>
      <c r="C2618" t="str">
        <f>RIGHT(All_Data[[#This Row],[Invoice (Year+Month)]],2)</f>
        <v>02</v>
      </c>
      <c r="D2618" t="s">
        <v>56</v>
      </c>
      <c r="E2618">
        <v>3013975</v>
      </c>
      <c r="F2618" t="s">
        <v>10</v>
      </c>
      <c r="G2618" t="s">
        <v>13</v>
      </c>
      <c r="H2618" t="s">
        <v>34</v>
      </c>
      <c r="I2618">
        <v>1554959</v>
      </c>
      <c r="J2618">
        <v>2010</v>
      </c>
      <c r="K2618" s="1">
        <v>1869.3</v>
      </c>
      <c r="L2618" s="1">
        <v>1111.3</v>
      </c>
      <c r="M2618" s="1">
        <f>All_Data[[#This Row],[EUR Sales Amount]]-All_Data[[#This Row],[EUR Cost Amount]]</f>
        <v>758</v>
      </c>
      <c r="N2618">
        <f>IF(All_Data[[#This Row],[Order Line Quantity]]&lt;0,1,0)</f>
        <v>0</v>
      </c>
      <c r="O2618" s="1" t="str">
        <f>All_Data[[#This Row],[Tier2 Description]]&amp;All_Data[[#This Row],[Order No]]</f>
        <v>STATIONERY1554959</v>
      </c>
    </row>
    <row r="2619" spans="1:15" x14ac:dyDescent="0.35">
      <c r="A2619">
        <v>202002</v>
      </c>
      <c r="B2619" t="str">
        <f>LEFT(All_Data[[#This Row],[Invoice (Year+Month)]],4)</f>
        <v>2020</v>
      </c>
      <c r="C2619" t="str">
        <f>RIGHT(All_Data[[#This Row],[Invoice (Year+Month)]],2)</f>
        <v>02</v>
      </c>
      <c r="D2619" t="s">
        <v>56</v>
      </c>
      <c r="E2619">
        <v>3013975</v>
      </c>
      <c r="F2619" t="s">
        <v>10</v>
      </c>
      <c r="G2619" t="s">
        <v>22</v>
      </c>
      <c r="H2619" t="s">
        <v>35</v>
      </c>
      <c r="I2619">
        <v>1554959</v>
      </c>
      <c r="J2619">
        <v>2012</v>
      </c>
      <c r="K2619" s="1">
        <v>321.39999999999998</v>
      </c>
      <c r="L2619" s="1">
        <v>37.979999999999997</v>
      </c>
      <c r="M2619" s="1">
        <f>All_Data[[#This Row],[EUR Sales Amount]]-All_Data[[#This Row],[EUR Cost Amount]]</f>
        <v>283.41999999999996</v>
      </c>
      <c r="N2619">
        <f>IF(All_Data[[#This Row],[Order Line Quantity]]&lt;0,1,0)</f>
        <v>0</v>
      </c>
      <c r="O2619" s="1" t="str">
        <f>All_Data[[#This Row],[Tier2 Description]]&amp;All_Data[[#This Row],[Order No]]</f>
        <v>DECORATION CHARGES1554959</v>
      </c>
    </row>
    <row r="2620" spans="1:15" x14ac:dyDescent="0.35">
      <c r="A2620">
        <v>202002</v>
      </c>
      <c r="B2620" t="str">
        <f>LEFT(All_Data[[#This Row],[Invoice (Year+Month)]],4)</f>
        <v>2020</v>
      </c>
      <c r="C2620" t="str">
        <f>RIGHT(All_Data[[#This Row],[Invoice (Year+Month)]],2)</f>
        <v>02</v>
      </c>
      <c r="D2620" t="s">
        <v>56</v>
      </c>
      <c r="E2620">
        <v>3013977</v>
      </c>
      <c r="F2620" t="s">
        <v>17</v>
      </c>
      <c r="G2620" t="s">
        <v>11</v>
      </c>
      <c r="H2620" t="s">
        <v>38</v>
      </c>
      <c r="I2620">
        <v>1557117</v>
      </c>
      <c r="J2620">
        <v>4</v>
      </c>
      <c r="K2620" s="1">
        <v>33.56</v>
      </c>
      <c r="L2620" s="1">
        <v>11.8</v>
      </c>
      <c r="M2620" s="1">
        <f>All_Data[[#This Row],[EUR Sales Amount]]-All_Data[[#This Row],[EUR Cost Amount]]</f>
        <v>21.76</v>
      </c>
      <c r="N2620">
        <f>IF(All_Data[[#This Row],[Order Line Quantity]]&lt;0,1,0)</f>
        <v>0</v>
      </c>
      <c r="O2620" s="1" t="str">
        <f>All_Data[[#This Row],[Tier2 Description]]&amp;All_Data[[#This Row],[Order No]]</f>
        <v>BACKPACKS1557117</v>
      </c>
    </row>
    <row r="2621" spans="1:15" x14ac:dyDescent="0.35">
      <c r="A2621">
        <v>202002</v>
      </c>
      <c r="B2621" t="str">
        <f>LEFT(All_Data[[#This Row],[Invoice (Year+Month)]],4)</f>
        <v>2020</v>
      </c>
      <c r="C2621" t="str">
        <f>RIGHT(All_Data[[#This Row],[Invoice (Year+Month)]],2)</f>
        <v>02</v>
      </c>
      <c r="D2621" t="s">
        <v>56</v>
      </c>
      <c r="E2621">
        <v>3013977</v>
      </c>
      <c r="F2621" t="s">
        <v>17</v>
      </c>
      <c r="G2621" t="s">
        <v>32</v>
      </c>
      <c r="H2621" t="s">
        <v>51</v>
      </c>
      <c r="I2621">
        <v>1557618</v>
      </c>
      <c r="J2621">
        <v>602</v>
      </c>
      <c r="K2621" s="1">
        <v>445.48</v>
      </c>
      <c r="L2621" s="1">
        <v>218.94</v>
      </c>
      <c r="M2621" s="1">
        <f>All_Data[[#This Row],[EUR Sales Amount]]-All_Data[[#This Row],[EUR Cost Amount]]</f>
        <v>226.54000000000002</v>
      </c>
      <c r="N2621">
        <f>IF(All_Data[[#This Row],[Order Line Quantity]]&lt;0,1,0)</f>
        <v>0</v>
      </c>
      <c r="O2621" s="1" t="str">
        <f>All_Data[[#This Row],[Tier2 Description]]&amp;All_Data[[#This Row],[Order No]]</f>
        <v>MUGS &amp; TUMBLERS1557618</v>
      </c>
    </row>
    <row r="2622" spans="1:15" x14ac:dyDescent="0.35">
      <c r="A2622">
        <v>202002</v>
      </c>
      <c r="B2622" t="str">
        <f>LEFT(All_Data[[#This Row],[Invoice (Year+Month)]],4)</f>
        <v>2020</v>
      </c>
      <c r="C2622" t="str">
        <f>RIGHT(All_Data[[#This Row],[Invoice (Year+Month)]],2)</f>
        <v>02</v>
      </c>
      <c r="D2622" t="s">
        <v>56</v>
      </c>
      <c r="E2622">
        <v>3013977</v>
      </c>
      <c r="F2622" t="s">
        <v>17</v>
      </c>
      <c r="G2622" t="s">
        <v>32</v>
      </c>
      <c r="H2622" t="s">
        <v>51</v>
      </c>
      <c r="I2622">
        <v>1557820</v>
      </c>
      <c r="J2622">
        <v>302</v>
      </c>
      <c r="K2622" s="1">
        <v>223.48</v>
      </c>
      <c r="L2622" s="1">
        <v>109.84</v>
      </c>
      <c r="M2622" s="1">
        <f>All_Data[[#This Row],[EUR Sales Amount]]-All_Data[[#This Row],[EUR Cost Amount]]</f>
        <v>113.63999999999999</v>
      </c>
      <c r="N2622">
        <f>IF(All_Data[[#This Row],[Order Line Quantity]]&lt;0,1,0)</f>
        <v>0</v>
      </c>
      <c r="O2622" s="1" t="str">
        <f>All_Data[[#This Row],[Tier2 Description]]&amp;All_Data[[#This Row],[Order No]]</f>
        <v>MUGS &amp; TUMBLERS1557820</v>
      </c>
    </row>
    <row r="2623" spans="1:15" x14ac:dyDescent="0.35">
      <c r="A2623">
        <v>202002</v>
      </c>
      <c r="B2623" t="str">
        <f>LEFT(All_Data[[#This Row],[Invoice (Year+Month)]],4)</f>
        <v>2020</v>
      </c>
      <c r="C2623" t="str">
        <f>RIGHT(All_Data[[#This Row],[Invoice (Year+Month)]],2)</f>
        <v>02</v>
      </c>
      <c r="D2623" t="s">
        <v>56</v>
      </c>
      <c r="E2623">
        <v>3013977</v>
      </c>
      <c r="F2623" t="s">
        <v>17</v>
      </c>
      <c r="G2623" t="s">
        <v>32</v>
      </c>
      <c r="H2623" t="s">
        <v>33</v>
      </c>
      <c r="I2623">
        <v>1557905</v>
      </c>
      <c r="J2623">
        <v>2</v>
      </c>
      <c r="K2623" s="1">
        <v>15.78</v>
      </c>
      <c r="L2623" s="1">
        <v>5.78</v>
      </c>
      <c r="M2623" s="1">
        <f>All_Data[[#This Row],[EUR Sales Amount]]-All_Data[[#This Row],[EUR Cost Amount]]</f>
        <v>10</v>
      </c>
      <c r="N2623">
        <f>IF(All_Data[[#This Row],[Order Line Quantity]]&lt;0,1,0)</f>
        <v>0</v>
      </c>
      <c r="O2623" s="1" t="str">
        <f>All_Data[[#This Row],[Tier2 Description]]&amp;All_Data[[#This Row],[Order No]]</f>
        <v>SPORT BOTTLES1557905</v>
      </c>
    </row>
    <row r="2624" spans="1:15" x14ac:dyDescent="0.35">
      <c r="A2624">
        <v>202002</v>
      </c>
      <c r="B2624" t="str">
        <f>LEFT(All_Data[[#This Row],[Invoice (Year+Month)]],4)</f>
        <v>2020</v>
      </c>
      <c r="C2624" t="str">
        <f>RIGHT(All_Data[[#This Row],[Invoice (Year+Month)]],2)</f>
        <v>02</v>
      </c>
      <c r="D2624" t="s">
        <v>56</v>
      </c>
      <c r="E2624">
        <v>3013977</v>
      </c>
      <c r="F2624" t="s">
        <v>17</v>
      </c>
      <c r="G2624" t="s">
        <v>13</v>
      </c>
      <c r="H2624" t="s">
        <v>16</v>
      </c>
      <c r="I2624">
        <v>1556995</v>
      </c>
      <c r="J2624">
        <v>2</v>
      </c>
      <c r="K2624" s="1">
        <v>100.72</v>
      </c>
      <c r="L2624" s="1">
        <v>57.5</v>
      </c>
      <c r="M2624" s="1">
        <f>All_Data[[#This Row],[EUR Sales Amount]]-All_Data[[#This Row],[EUR Cost Amount]]</f>
        <v>43.22</v>
      </c>
      <c r="N2624">
        <f>IF(All_Data[[#This Row],[Order Line Quantity]]&lt;0,1,0)</f>
        <v>0</v>
      </c>
      <c r="O2624" s="1" t="str">
        <f>All_Data[[#This Row],[Tier2 Description]]&amp;All_Data[[#This Row],[Order No]]</f>
        <v>WRITING1556995</v>
      </c>
    </row>
    <row r="2625" spans="1:15" x14ac:dyDescent="0.35">
      <c r="A2625">
        <v>202002</v>
      </c>
      <c r="B2625" t="str">
        <f>LEFT(All_Data[[#This Row],[Invoice (Year+Month)]],4)</f>
        <v>2020</v>
      </c>
      <c r="C2625" t="str">
        <f>RIGHT(All_Data[[#This Row],[Invoice (Year+Month)]],2)</f>
        <v>02</v>
      </c>
      <c r="D2625" t="s">
        <v>56</v>
      </c>
      <c r="E2625">
        <v>3013977</v>
      </c>
      <c r="F2625" t="s">
        <v>17</v>
      </c>
      <c r="G2625" t="s">
        <v>26</v>
      </c>
      <c r="H2625" t="s">
        <v>43</v>
      </c>
      <c r="I2625">
        <v>1555518</v>
      </c>
      <c r="J2625">
        <v>2</v>
      </c>
      <c r="K2625" s="1">
        <v>1.9</v>
      </c>
      <c r="L2625" s="1">
        <v>1</v>
      </c>
      <c r="M2625" s="1">
        <f>All_Data[[#This Row],[EUR Sales Amount]]-All_Data[[#This Row],[EUR Cost Amount]]</f>
        <v>0.89999999999999991</v>
      </c>
      <c r="N2625">
        <f>IF(All_Data[[#This Row],[Order Line Quantity]]&lt;0,1,0)</f>
        <v>0</v>
      </c>
      <c r="O2625" s="1" t="str">
        <f>All_Data[[#This Row],[Tier2 Description]]&amp;All_Data[[#This Row],[Order No]]</f>
        <v>SAFETY AUTO &amp; TOOLS1555518</v>
      </c>
    </row>
    <row r="2626" spans="1:15" x14ac:dyDescent="0.35">
      <c r="A2626">
        <v>202002</v>
      </c>
      <c r="B2626" t="str">
        <f>LEFT(All_Data[[#This Row],[Invoice (Year+Month)]],4)</f>
        <v>2020</v>
      </c>
      <c r="C2626" t="str">
        <f>RIGHT(All_Data[[#This Row],[Invoice (Year+Month)]],2)</f>
        <v>02</v>
      </c>
      <c r="D2626" t="s">
        <v>56</v>
      </c>
      <c r="E2626">
        <v>3013977</v>
      </c>
      <c r="F2626" t="s">
        <v>17</v>
      </c>
      <c r="G2626" t="s">
        <v>24</v>
      </c>
      <c r="H2626" t="s">
        <v>54</v>
      </c>
      <c r="I2626">
        <v>1555518</v>
      </c>
      <c r="J2626">
        <v>12</v>
      </c>
      <c r="K2626" s="1">
        <v>219</v>
      </c>
      <c r="L2626" s="1">
        <v>99.8</v>
      </c>
      <c r="M2626" s="1">
        <f>All_Data[[#This Row],[EUR Sales Amount]]-All_Data[[#This Row],[EUR Cost Amount]]</f>
        <v>119.2</v>
      </c>
      <c r="N2626">
        <f>IF(All_Data[[#This Row],[Order Line Quantity]]&lt;0,1,0)</f>
        <v>0</v>
      </c>
      <c r="O2626" s="1" t="str">
        <f>All_Data[[#This Row],[Tier2 Description]]&amp;All_Data[[#This Row],[Order No]]</f>
        <v>VESTS-BODYWARMERS1555518</v>
      </c>
    </row>
    <row r="2627" spans="1:15" x14ac:dyDescent="0.35">
      <c r="A2627">
        <v>202002</v>
      </c>
      <c r="B2627" t="str">
        <f>LEFT(All_Data[[#This Row],[Invoice (Year+Month)]],4)</f>
        <v>2020</v>
      </c>
      <c r="C2627" t="str">
        <f>RIGHT(All_Data[[#This Row],[Invoice (Year+Month)]],2)</f>
        <v>02</v>
      </c>
      <c r="D2627" t="s">
        <v>56</v>
      </c>
      <c r="E2627">
        <v>3013977</v>
      </c>
      <c r="F2627" t="s">
        <v>17</v>
      </c>
      <c r="G2627" t="s">
        <v>24</v>
      </c>
      <c r="H2627" t="s">
        <v>54</v>
      </c>
      <c r="I2627">
        <v>1556349</v>
      </c>
      <c r="J2627">
        <v>86</v>
      </c>
      <c r="K2627" s="1">
        <v>1569.5</v>
      </c>
      <c r="L2627" s="1">
        <v>727.52</v>
      </c>
      <c r="M2627" s="1">
        <f>All_Data[[#This Row],[EUR Sales Amount]]-All_Data[[#This Row],[EUR Cost Amount]]</f>
        <v>841.98</v>
      </c>
      <c r="N2627">
        <f>IF(All_Data[[#This Row],[Order Line Quantity]]&lt;0,1,0)</f>
        <v>0</v>
      </c>
      <c r="O2627" s="1" t="str">
        <f>All_Data[[#This Row],[Tier2 Description]]&amp;All_Data[[#This Row],[Order No]]</f>
        <v>VESTS-BODYWARMERS1556349</v>
      </c>
    </row>
    <row r="2628" spans="1:15" x14ac:dyDescent="0.35">
      <c r="A2628">
        <v>202002</v>
      </c>
      <c r="B2628" t="str">
        <f>LEFT(All_Data[[#This Row],[Invoice (Year+Month)]],4)</f>
        <v>2020</v>
      </c>
      <c r="C2628" t="str">
        <f>RIGHT(All_Data[[#This Row],[Invoice (Year+Month)]],2)</f>
        <v>02</v>
      </c>
      <c r="D2628" t="s">
        <v>56</v>
      </c>
      <c r="E2628">
        <v>3013978</v>
      </c>
      <c r="F2628" t="s">
        <v>17</v>
      </c>
      <c r="G2628" t="s">
        <v>11</v>
      </c>
      <c r="H2628" t="s">
        <v>40</v>
      </c>
      <c r="I2628">
        <v>1554334</v>
      </c>
      <c r="J2628">
        <v>2000</v>
      </c>
      <c r="K2628" s="1">
        <v>1080</v>
      </c>
      <c r="L2628" s="1">
        <v>734.66</v>
      </c>
      <c r="M2628" s="1">
        <f>All_Data[[#This Row],[EUR Sales Amount]]-All_Data[[#This Row],[EUR Cost Amount]]</f>
        <v>345.34000000000003</v>
      </c>
      <c r="N2628">
        <f>IF(All_Data[[#This Row],[Order Line Quantity]]&lt;0,1,0)</f>
        <v>0</v>
      </c>
      <c r="O2628" s="1" t="str">
        <f>All_Data[[#This Row],[Tier2 Description]]&amp;All_Data[[#This Row],[Order No]]</f>
        <v>TOTES1554334</v>
      </c>
    </row>
    <row r="2629" spans="1:15" x14ac:dyDescent="0.35">
      <c r="A2629">
        <v>202002</v>
      </c>
      <c r="B2629" t="str">
        <f>LEFT(All_Data[[#This Row],[Invoice (Year+Month)]],4)</f>
        <v>2020</v>
      </c>
      <c r="C2629" t="str">
        <f>RIGHT(All_Data[[#This Row],[Invoice (Year+Month)]],2)</f>
        <v>02</v>
      </c>
      <c r="D2629" t="s">
        <v>56</v>
      </c>
      <c r="E2629">
        <v>3013978</v>
      </c>
      <c r="F2629" t="s">
        <v>17</v>
      </c>
      <c r="G2629" t="s">
        <v>11</v>
      </c>
      <c r="H2629" t="s">
        <v>40</v>
      </c>
      <c r="I2629">
        <v>1555616</v>
      </c>
      <c r="J2629">
        <v>2000</v>
      </c>
      <c r="K2629" s="1">
        <v>880</v>
      </c>
      <c r="L2629" s="1">
        <v>504.74</v>
      </c>
      <c r="M2629" s="1">
        <f>All_Data[[#This Row],[EUR Sales Amount]]-All_Data[[#This Row],[EUR Cost Amount]]</f>
        <v>375.26</v>
      </c>
      <c r="N2629">
        <f>IF(All_Data[[#This Row],[Order Line Quantity]]&lt;0,1,0)</f>
        <v>0</v>
      </c>
      <c r="O2629" s="1" t="str">
        <f>All_Data[[#This Row],[Tier2 Description]]&amp;All_Data[[#This Row],[Order No]]</f>
        <v>TOTES1555616</v>
      </c>
    </row>
    <row r="2630" spans="1:15" x14ac:dyDescent="0.35">
      <c r="A2630">
        <v>202002</v>
      </c>
      <c r="B2630" t="str">
        <f>LEFT(All_Data[[#This Row],[Invoice (Year+Month)]],4)</f>
        <v>2020</v>
      </c>
      <c r="C2630" t="str">
        <f>RIGHT(All_Data[[#This Row],[Invoice (Year+Month)]],2)</f>
        <v>02</v>
      </c>
      <c r="D2630" t="s">
        <v>56</v>
      </c>
      <c r="E2630">
        <v>3013978</v>
      </c>
      <c r="F2630" t="s">
        <v>17</v>
      </c>
      <c r="G2630" t="s">
        <v>48</v>
      </c>
      <c r="H2630" t="s">
        <v>48</v>
      </c>
      <c r="I2630">
        <v>1555616</v>
      </c>
      <c r="J2630">
        <v>122</v>
      </c>
      <c r="K2630" s="1">
        <v>242.78</v>
      </c>
      <c r="L2630" s="1">
        <v>108.98</v>
      </c>
      <c r="M2630" s="1">
        <f>All_Data[[#This Row],[EUR Sales Amount]]-All_Data[[#This Row],[EUR Cost Amount]]</f>
        <v>133.80000000000001</v>
      </c>
      <c r="N2630">
        <f>IF(All_Data[[#This Row],[Order Line Quantity]]&lt;0,1,0)</f>
        <v>0</v>
      </c>
      <c r="O2630" s="1" t="str">
        <f>All_Data[[#This Row],[Tier2 Description]]&amp;All_Data[[#This Row],[Order No]]</f>
        <v>HEADWEAR1555616</v>
      </c>
    </row>
    <row r="2631" spans="1:15" x14ac:dyDescent="0.35">
      <c r="A2631">
        <v>202002</v>
      </c>
      <c r="B2631" t="str">
        <f>LEFT(All_Data[[#This Row],[Invoice (Year+Month)]],4)</f>
        <v>2020</v>
      </c>
      <c r="C2631" t="str">
        <f>RIGHT(All_Data[[#This Row],[Invoice (Year+Month)]],2)</f>
        <v>02</v>
      </c>
      <c r="D2631" t="s">
        <v>56</v>
      </c>
      <c r="E2631">
        <v>3013978</v>
      </c>
      <c r="F2631" t="s">
        <v>17</v>
      </c>
      <c r="G2631" t="s">
        <v>13</v>
      </c>
      <c r="H2631" t="s">
        <v>34</v>
      </c>
      <c r="I2631">
        <v>1555616</v>
      </c>
      <c r="J2631">
        <v>6</v>
      </c>
      <c r="K2631" s="1">
        <v>21.94</v>
      </c>
      <c r="L2631" s="1">
        <v>11.48</v>
      </c>
      <c r="M2631" s="1">
        <f>All_Data[[#This Row],[EUR Sales Amount]]-All_Data[[#This Row],[EUR Cost Amount]]</f>
        <v>10.46</v>
      </c>
      <c r="N2631">
        <f>IF(All_Data[[#This Row],[Order Line Quantity]]&lt;0,1,0)</f>
        <v>0</v>
      </c>
      <c r="O2631" s="1" t="str">
        <f>All_Data[[#This Row],[Tier2 Description]]&amp;All_Data[[#This Row],[Order No]]</f>
        <v>STATIONERY1555616</v>
      </c>
    </row>
    <row r="2632" spans="1:15" x14ac:dyDescent="0.35">
      <c r="A2632">
        <v>202002</v>
      </c>
      <c r="B2632" t="str">
        <f>LEFT(All_Data[[#This Row],[Invoice (Year+Month)]],4)</f>
        <v>2020</v>
      </c>
      <c r="C2632" t="str">
        <f>RIGHT(All_Data[[#This Row],[Invoice (Year+Month)]],2)</f>
        <v>02</v>
      </c>
      <c r="D2632" t="s">
        <v>56</v>
      </c>
      <c r="E2632">
        <v>3013978</v>
      </c>
      <c r="F2632" t="s">
        <v>17</v>
      </c>
      <c r="G2632" t="s">
        <v>13</v>
      </c>
      <c r="H2632" t="s">
        <v>16</v>
      </c>
      <c r="I2632">
        <v>1555616</v>
      </c>
      <c r="J2632">
        <v>4</v>
      </c>
      <c r="K2632" s="1">
        <v>18.420000000000002</v>
      </c>
      <c r="L2632" s="1">
        <v>12.34</v>
      </c>
      <c r="M2632" s="1">
        <f>All_Data[[#This Row],[EUR Sales Amount]]-All_Data[[#This Row],[EUR Cost Amount]]</f>
        <v>6.0800000000000018</v>
      </c>
      <c r="N2632">
        <f>IF(All_Data[[#This Row],[Order Line Quantity]]&lt;0,1,0)</f>
        <v>0</v>
      </c>
      <c r="O2632" s="1" t="str">
        <f>All_Data[[#This Row],[Tier2 Description]]&amp;All_Data[[#This Row],[Order No]]</f>
        <v>WRITING1555616</v>
      </c>
    </row>
    <row r="2633" spans="1:15" x14ac:dyDescent="0.35">
      <c r="A2633">
        <v>202002</v>
      </c>
      <c r="B2633" t="str">
        <f>LEFT(All_Data[[#This Row],[Invoice (Year+Month)]],4)</f>
        <v>2020</v>
      </c>
      <c r="C2633" t="str">
        <f>RIGHT(All_Data[[#This Row],[Invoice (Year+Month)]],2)</f>
        <v>02</v>
      </c>
      <c r="D2633" t="s">
        <v>56</v>
      </c>
      <c r="E2633">
        <v>3013978</v>
      </c>
      <c r="F2633" t="s">
        <v>17</v>
      </c>
      <c r="G2633" t="s">
        <v>22</v>
      </c>
      <c r="H2633" t="s">
        <v>35</v>
      </c>
      <c r="I2633">
        <v>1554334</v>
      </c>
      <c r="J2633">
        <v>2002</v>
      </c>
      <c r="K2633" s="1">
        <v>460</v>
      </c>
      <c r="L2633" s="1">
        <v>113.58</v>
      </c>
      <c r="M2633" s="1">
        <f>All_Data[[#This Row],[EUR Sales Amount]]-All_Data[[#This Row],[EUR Cost Amount]]</f>
        <v>346.42</v>
      </c>
      <c r="N2633">
        <f>IF(All_Data[[#This Row],[Order Line Quantity]]&lt;0,1,0)</f>
        <v>0</v>
      </c>
      <c r="O2633" s="1" t="str">
        <f>All_Data[[#This Row],[Tier2 Description]]&amp;All_Data[[#This Row],[Order No]]</f>
        <v>DECORATION CHARGES1554334</v>
      </c>
    </row>
    <row r="2634" spans="1:15" x14ac:dyDescent="0.35">
      <c r="A2634">
        <v>202002</v>
      </c>
      <c r="B2634" t="str">
        <f>LEFT(All_Data[[#This Row],[Invoice (Year+Month)]],4)</f>
        <v>2020</v>
      </c>
      <c r="C2634" t="str">
        <f>RIGHT(All_Data[[#This Row],[Invoice (Year+Month)]],2)</f>
        <v>02</v>
      </c>
      <c r="D2634" t="s">
        <v>56</v>
      </c>
      <c r="E2634">
        <v>3013988</v>
      </c>
      <c r="F2634" t="s">
        <v>10</v>
      </c>
      <c r="G2634" t="s">
        <v>48</v>
      </c>
      <c r="H2634" t="s">
        <v>48</v>
      </c>
      <c r="I2634">
        <v>1556764</v>
      </c>
      <c r="J2634">
        <v>2</v>
      </c>
      <c r="K2634" s="1">
        <v>2.78</v>
      </c>
      <c r="L2634" s="1">
        <v>2.2999999999999998</v>
      </c>
      <c r="M2634" s="1">
        <f>All_Data[[#This Row],[EUR Sales Amount]]-All_Data[[#This Row],[EUR Cost Amount]]</f>
        <v>0.48</v>
      </c>
      <c r="N2634">
        <f>IF(All_Data[[#This Row],[Order Line Quantity]]&lt;0,1,0)</f>
        <v>0</v>
      </c>
      <c r="O2634" s="1" t="str">
        <f>All_Data[[#This Row],[Tier2 Description]]&amp;All_Data[[#This Row],[Order No]]</f>
        <v>HEADWEAR1556764</v>
      </c>
    </row>
    <row r="2635" spans="1:15" x14ac:dyDescent="0.35">
      <c r="A2635">
        <v>202002</v>
      </c>
      <c r="B2635" t="str">
        <f>LEFT(All_Data[[#This Row],[Invoice (Year+Month)]],4)</f>
        <v>2020</v>
      </c>
      <c r="C2635" t="str">
        <f>RIGHT(All_Data[[#This Row],[Invoice (Year+Month)]],2)</f>
        <v>02</v>
      </c>
      <c r="D2635" t="s">
        <v>56</v>
      </c>
      <c r="E2635">
        <v>3013988</v>
      </c>
      <c r="F2635" t="s">
        <v>10</v>
      </c>
      <c r="G2635" t="s">
        <v>18</v>
      </c>
      <c r="H2635" t="s">
        <v>19</v>
      </c>
      <c r="I2635">
        <v>1556121</v>
      </c>
      <c r="J2635">
        <v>6</v>
      </c>
      <c r="K2635" s="1">
        <v>45.94</v>
      </c>
      <c r="L2635" s="1">
        <v>48.16</v>
      </c>
      <c r="M2635" s="1">
        <f>All_Data[[#This Row],[EUR Sales Amount]]-All_Data[[#This Row],[EUR Cost Amount]]</f>
        <v>-2.2199999999999989</v>
      </c>
      <c r="N2635">
        <f>IF(All_Data[[#This Row],[Order Line Quantity]]&lt;0,1,0)</f>
        <v>0</v>
      </c>
      <c r="O2635" s="1" t="str">
        <f>All_Data[[#This Row],[Tier2 Description]]&amp;All_Data[[#This Row],[Order No]]</f>
        <v>FLEECE &amp; KNITS1556121</v>
      </c>
    </row>
    <row r="2636" spans="1:15" x14ac:dyDescent="0.35">
      <c r="A2636">
        <v>202002</v>
      </c>
      <c r="B2636" t="str">
        <f>LEFT(All_Data[[#This Row],[Invoice (Year+Month)]],4)</f>
        <v>2020</v>
      </c>
      <c r="C2636" t="str">
        <f>RIGHT(All_Data[[#This Row],[Invoice (Year+Month)]],2)</f>
        <v>02</v>
      </c>
      <c r="D2636" t="s">
        <v>56</v>
      </c>
      <c r="E2636">
        <v>3013988</v>
      </c>
      <c r="F2636" t="s">
        <v>10</v>
      </c>
      <c r="G2636" t="s">
        <v>29</v>
      </c>
      <c r="H2636" t="s">
        <v>52</v>
      </c>
      <c r="I2636">
        <v>1557251</v>
      </c>
      <c r="J2636">
        <v>6</v>
      </c>
      <c r="K2636" s="1">
        <v>1</v>
      </c>
      <c r="L2636" s="1">
        <v>0.5</v>
      </c>
      <c r="M2636" s="1">
        <f>All_Data[[#This Row],[EUR Sales Amount]]-All_Data[[#This Row],[EUR Cost Amount]]</f>
        <v>0.5</v>
      </c>
      <c r="N2636">
        <f>IF(All_Data[[#This Row],[Order Line Quantity]]&lt;0,1,0)</f>
        <v>0</v>
      </c>
      <c r="O2636" s="1" t="str">
        <f>All_Data[[#This Row],[Tier2 Description]]&amp;All_Data[[#This Row],[Order No]]</f>
        <v>GENERAL TECH1557251</v>
      </c>
    </row>
    <row r="2637" spans="1:15" x14ac:dyDescent="0.35">
      <c r="A2637">
        <v>202002</v>
      </c>
      <c r="B2637" t="str">
        <f>LEFT(All_Data[[#This Row],[Invoice (Year+Month)]],4)</f>
        <v>2020</v>
      </c>
      <c r="C2637" t="str">
        <f>RIGHT(All_Data[[#This Row],[Invoice (Year+Month)]],2)</f>
        <v>02</v>
      </c>
      <c r="D2637" t="s">
        <v>56</v>
      </c>
      <c r="E2637">
        <v>3013990</v>
      </c>
      <c r="F2637" t="s">
        <v>10</v>
      </c>
      <c r="G2637" t="s">
        <v>11</v>
      </c>
      <c r="H2637" t="s">
        <v>40</v>
      </c>
      <c r="I2637">
        <v>1556919</v>
      </c>
      <c r="J2637">
        <v>4</v>
      </c>
      <c r="K2637" s="1">
        <v>13.06</v>
      </c>
      <c r="L2637" s="1">
        <v>5.66</v>
      </c>
      <c r="M2637" s="1">
        <f>All_Data[[#This Row],[EUR Sales Amount]]-All_Data[[#This Row],[EUR Cost Amount]]</f>
        <v>7.4</v>
      </c>
      <c r="N2637">
        <f>IF(All_Data[[#This Row],[Order Line Quantity]]&lt;0,1,0)</f>
        <v>0</v>
      </c>
      <c r="O2637" s="1" t="str">
        <f>All_Data[[#This Row],[Tier2 Description]]&amp;All_Data[[#This Row],[Order No]]</f>
        <v>TOTES1556919</v>
      </c>
    </row>
    <row r="2638" spans="1:15" x14ac:dyDescent="0.35">
      <c r="A2638">
        <v>202002</v>
      </c>
      <c r="B2638" t="str">
        <f>LEFT(All_Data[[#This Row],[Invoice (Year+Month)]],4)</f>
        <v>2020</v>
      </c>
      <c r="C2638" t="str">
        <f>RIGHT(All_Data[[#This Row],[Invoice (Year+Month)]],2)</f>
        <v>02</v>
      </c>
      <c r="D2638" t="s">
        <v>56</v>
      </c>
      <c r="E2638">
        <v>3013995</v>
      </c>
      <c r="F2638" t="s">
        <v>17</v>
      </c>
      <c r="G2638" t="s">
        <v>13</v>
      </c>
      <c r="H2638" t="s">
        <v>37</v>
      </c>
      <c r="I2638">
        <v>1554507</v>
      </c>
      <c r="J2638">
        <v>520</v>
      </c>
      <c r="K2638" s="1">
        <v>202.8</v>
      </c>
      <c r="L2638" s="1">
        <v>213.2</v>
      </c>
      <c r="M2638" s="1">
        <f>All_Data[[#This Row],[EUR Sales Amount]]-All_Data[[#This Row],[EUR Cost Amount]]</f>
        <v>-10.399999999999977</v>
      </c>
      <c r="N2638">
        <f>IF(All_Data[[#This Row],[Order Line Quantity]]&lt;0,1,0)</f>
        <v>0</v>
      </c>
      <c r="O2638" s="1" t="str">
        <f>All_Data[[#This Row],[Tier2 Description]]&amp;All_Data[[#This Row],[Order No]]</f>
        <v>GENERAL1554507</v>
      </c>
    </row>
    <row r="2639" spans="1:15" x14ac:dyDescent="0.35">
      <c r="A2639">
        <v>202002</v>
      </c>
      <c r="B2639" t="str">
        <f>LEFT(All_Data[[#This Row],[Invoice (Year+Month)]],4)</f>
        <v>2020</v>
      </c>
      <c r="C2639" t="str">
        <f>RIGHT(All_Data[[#This Row],[Invoice (Year+Month)]],2)</f>
        <v>02</v>
      </c>
      <c r="D2639" t="s">
        <v>56</v>
      </c>
      <c r="E2639">
        <v>3013995</v>
      </c>
      <c r="F2639" t="s">
        <v>17</v>
      </c>
      <c r="G2639" t="s">
        <v>29</v>
      </c>
      <c r="H2639" t="s">
        <v>52</v>
      </c>
      <c r="I2639">
        <v>1557539</v>
      </c>
      <c r="J2639">
        <v>10</v>
      </c>
      <c r="K2639" s="1">
        <v>510.8</v>
      </c>
      <c r="L2639" s="1">
        <v>342</v>
      </c>
      <c r="M2639" s="1">
        <f>All_Data[[#This Row],[EUR Sales Amount]]-All_Data[[#This Row],[EUR Cost Amount]]</f>
        <v>168.8</v>
      </c>
      <c r="N2639">
        <f>IF(All_Data[[#This Row],[Order Line Quantity]]&lt;0,1,0)</f>
        <v>0</v>
      </c>
      <c r="O2639" s="1" t="str">
        <f>All_Data[[#This Row],[Tier2 Description]]&amp;All_Data[[#This Row],[Order No]]</f>
        <v>GENERAL TECH1557539</v>
      </c>
    </row>
    <row r="2640" spans="1:15" x14ac:dyDescent="0.35">
      <c r="A2640">
        <v>202002</v>
      </c>
      <c r="B2640" t="str">
        <f>LEFT(All_Data[[#This Row],[Invoice (Year+Month)]],4)</f>
        <v>2020</v>
      </c>
      <c r="C2640" t="str">
        <f>RIGHT(All_Data[[#This Row],[Invoice (Year+Month)]],2)</f>
        <v>02</v>
      </c>
      <c r="D2640" t="s">
        <v>56</v>
      </c>
      <c r="E2640">
        <v>3014002</v>
      </c>
      <c r="F2640" t="s">
        <v>17</v>
      </c>
      <c r="G2640" t="s">
        <v>32</v>
      </c>
      <c r="H2640" t="s">
        <v>33</v>
      </c>
      <c r="I2640">
        <v>1557718</v>
      </c>
      <c r="J2640">
        <v>8</v>
      </c>
      <c r="K2640" s="1">
        <v>63.92</v>
      </c>
      <c r="L2640" s="1">
        <v>33.76</v>
      </c>
      <c r="M2640" s="1">
        <f>All_Data[[#This Row],[EUR Sales Amount]]-All_Data[[#This Row],[EUR Cost Amount]]</f>
        <v>30.160000000000004</v>
      </c>
      <c r="N2640">
        <f>IF(All_Data[[#This Row],[Order Line Quantity]]&lt;0,1,0)</f>
        <v>0</v>
      </c>
      <c r="O2640" s="1" t="str">
        <f>All_Data[[#This Row],[Tier2 Description]]&amp;All_Data[[#This Row],[Order No]]</f>
        <v>SPORT BOTTLES1557718</v>
      </c>
    </row>
    <row r="2641" spans="1:15" x14ac:dyDescent="0.35">
      <c r="A2641">
        <v>202002</v>
      </c>
      <c r="B2641" t="str">
        <f>LEFT(All_Data[[#This Row],[Invoice (Year+Month)]],4)</f>
        <v>2020</v>
      </c>
      <c r="C2641" t="str">
        <f>RIGHT(All_Data[[#This Row],[Invoice (Year+Month)]],2)</f>
        <v>02</v>
      </c>
      <c r="D2641" t="s">
        <v>56</v>
      </c>
      <c r="E2641">
        <v>3014002</v>
      </c>
      <c r="F2641" t="s">
        <v>17</v>
      </c>
      <c r="G2641" t="s">
        <v>13</v>
      </c>
      <c r="H2641" t="s">
        <v>37</v>
      </c>
      <c r="I2641">
        <v>1554457</v>
      </c>
      <c r="J2641">
        <v>1000</v>
      </c>
      <c r="K2641" s="1">
        <v>230</v>
      </c>
      <c r="L2641" s="1">
        <v>140</v>
      </c>
      <c r="M2641" s="1">
        <f>All_Data[[#This Row],[EUR Sales Amount]]-All_Data[[#This Row],[EUR Cost Amount]]</f>
        <v>90</v>
      </c>
      <c r="N2641">
        <f>IF(All_Data[[#This Row],[Order Line Quantity]]&lt;0,1,0)</f>
        <v>0</v>
      </c>
      <c r="O2641" s="1" t="str">
        <f>All_Data[[#This Row],[Tier2 Description]]&amp;All_Data[[#This Row],[Order No]]</f>
        <v>GENERAL1554457</v>
      </c>
    </row>
    <row r="2642" spans="1:15" x14ac:dyDescent="0.35">
      <c r="A2642">
        <v>202002</v>
      </c>
      <c r="B2642" t="str">
        <f>LEFT(All_Data[[#This Row],[Invoice (Year+Month)]],4)</f>
        <v>2020</v>
      </c>
      <c r="C2642" t="str">
        <f>RIGHT(All_Data[[#This Row],[Invoice (Year+Month)]],2)</f>
        <v>02</v>
      </c>
      <c r="D2642" t="s">
        <v>56</v>
      </c>
      <c r="E2642">
        <v>3014002</v>
      </c>
      <c r="F2642" t="s">
        <v>17</v>
      </c>
      <c r="G2642" t="s">
        <v>13</v>
      </c>
      <c r="H2642" t="s">
        <v>37</v>
      </c>
      <c r="I2642">
        <v>1556592</v>
      </c>
      <c r="J2642">
        <v>2000</v>
      </c>
      <c r="K2642" s="1">
        <v>320</v>
      </c>
      <c r="L2642" s="1">
        <v>300</v>
      </c>
      <c r="M2642" s="1">
        <f>All_Data[[#This Row],[EUR Sales Amount]]-All_Data[[#This Row],[EUR Cost Amount]]</f>
        <v>20</v>
      </c>
      <c r="N2642">
        <f>IF(All_Data[[#This Row],[Order Line Quantity]]&lt;0,1,0)</f>
        <v>0</v>
      </c>
      <c r="O2642" s="1" t="str">
        <f>All_Data[[#This Row],[Tier2 Description]]&amp;All_Data[[#This Row],[Order No]]</f>
        <v>GENERAL1556592</v>
      </c>
    </row>
    <row r="2643" spans="1:15" x14ac:dyDescent="0.35">
      <c r="A2643">
        <v>202002</v>
      </c>
      <c r="B2643" t="str">
        <f>LEFT(All_Data[[#This Row],[Invoice (Year+Month)]],4)</f>
        <v>2020</v>
      </c>
      <c r="C2643" t="str">
        <f>RIGHT(All_Data[[#This Row],[Invoice (Year+Month)]],2)</f>
        <v>02</v>
      </c>
      <c r="D2643" t="s">
        <v>56</v>
      </c>
      <c r="E2643">
        <v>3014002</v>
      </c>
      <c r="F2643" t="s">
        <v>17</v>
      </c>
      <c r="G2643" t="s">
        <v>13</v>
      </c>
      <c r="H2643" t="s">
        <v>16</v>
      </c>
      <c r="I2643">
        <v>1556923</v>
      </c>
      <c r="J2643">
        <v>220</v>
      </c>
      <c r="K2643" s="1">
        <v>2301.1999999999998</v>
      </c>
      <c r="L2643" s="1">
        <v>1300.98</v>
      </c>
      <c r="M2643" s="1">
        <f>All_Data[[#This Row],[EUR Sales Amount]]-All_Data[[#This Row],[EUR Cost Amount]]</f>
        <v>1000.2199999999998</v>
      </c>
      <c r="N2643">
        <f>IF(All_Data[[#This Row],[Order Line Quantity]]&lt;0,1,0)</f>
        <v>0</v>
      </c>
      <c r="O2643" s="1" t="str">
        <f>All_Data[[#This Row],[Tier2 Description]]&amp;All_Data[[#This Row],[Order No]]</f>
        <v>WRITING1556923</v>
      </c>
    </row>
    <row r="2644" spans="1:15" x14ac:dyDescent="0.35">
      <c r="A2644">
        <v>202002</v>
      </c>
      <c r="B2644" t="str">
        <f>LEFT(All_Data[[#This Row],[Invoice (Year+Month)]],4)</f>
        <v>2020</v>
      </c>
      <c r="C2644" t="str">
        <f>RIGHT(All_Data[[#This Row],[Invoice (Year+Month)]],2)</f>
        <v>02</v>
      </c>
      <c r="D2644" t="s">
        <v>56</v>
      </c>
      <c r="E2644">
        <v>3014002</v>
      </c>
      <c r="F2644" t="s">
        <v>17</v>
      </c>
      <c r="G2644" t="s">
        <v>26</v>
      </c>
      <c r="H2644" t="s">
        <v>28</v>
      </c>
      <c r="I2644">
        <v>1557718</v>
      </c>
      <c r="J2644">
        <v>20</v>
      </c>
      <c r="K2644" s="1">
        <v>15.4</v>
      </c>
      <c r="L2644" s="1">
        <v>6.08</v>
      </c>
      <c r="M2644" s="1">
        <f>All_Data[[#This Row],[EUR Sales Amount]]-All_Data[[#This Row],[EUR Cost Amount]]</f>
        <v>9.32</v>
      </c>
      <c r="N2644">
        <f>IF(All_Data[[#This Row],[Order Line Quantity]]&lt;0,1,0)</f>
        <v>0</v>
      </c>
      <c r="O2644" s="1" t="str">
        <f>All_Data[[#This Row],[Tier2 Description]]&amp;All_Data[[#This Row],[Order No]]</f>
        <v>HOUSEWARES1557718</v>
      </c>
    </row>
    <row r="2645" spans="1:15" x14ac:dyDescent="0.35">
      <c r="A2645">
        <v>202002</v>
      </c>
      <c r="B2645" t="str">
        <f>LEFT(All_Data[[#This Row],[Invoice (Year+Month)]],4)</f>
        <v>2020</v>
      </c>
      <c r="C2645" t="str">
        <f>RIGHT(All_Data[[#This Row],[Invoice (Year+Month)]],2)</f>
        <v>02</v>
      </c>
      <c r="D2645" t="s">
        <v>56</v>
      </c>
      <c r="E2645">
        <v>3014002</v>
      </c>
      <c r="F2645" t="s">
        <v>17</v>
      </c>
      <c r="G2645" t="s">
        <v>18</v>
      </c>
      <c r="H2645" t="s">
        <v>20</v>
      </c>
      <c r="I2645">
        <v>1556096</v>
      </c>
      <c r="J2645">
        <v>18</v>
      </c>
      <c r="K2645" s="1">
        <v>80.819999999999993</v>
      </c>
      <c r="L2645" s="1">
        <v>63.2</v>
      </c>
      <c r="M2645" s="1">
        <f>All_Data[[#This Row],[EUR Sales Amount]]-All_Data[[#This Row],[EUR Cost Amount]]</f>
        <v>17.61999999999999</v>
      </c>
      <c r="N2645">
        <f>IF(All_Data[[#This Row],[Order Line Quantity]]&lt;0,1,0)</f>
        <v>0</v>
      </c>
      <c r="O2645" s="1" t="str">
        <f>All_Data[[#This Row],[Tier2 Description]]&amp;All_Data[[#This Row],[Order No]]</f>
        <v>POLOS1556096</v>
      </c>
    </row>
    <row r="2646" spans="1:15" x14ac:dyDescent="0.35">
      <c r="A2646">
        <v>202002</v>
      </c>
      <c r="B2646" t="str">
        <f>LEFT(All_Data[[#This Row],[Invoice (Year+Month)]],4)</f>
        <v>2020</v>
      </c>
      <c r="C2646" t="str">
        <f>RIGHT(All_Data[[#This Row],[Invoice (Year+Month)]],2)</f>
        <v>02</v>
      </c>
      <c r="D2646" t="s">
        <v>56</v>
      </c>
      <c r="E2646">
        <v>3014006</v>
      </c>
      <c r="F2646" t="s">
        <v>17</v>
      </c>
      <c r="G2646" t="s">
        <v>48</v>
      </c>
      <c r="H2646" t="s">
        <v>48</v>
      </c>
      <c r="I2646">
        <v>1556543</v>
      </c>
      <c r="J2646">
        <v>70</v>
      </c>
      <c r="K2646" s="1">
        <v>162.4</v>
      </c>
      <c r="L2646" s="1">
        <v>65.66</v>
      </c>
      <c r="M2646" s="1">
        <f>All_Data[[#This Row],[EUR Sales Amount]]-All_Data[[#This Row],[EUR Cost Amount]]</f>
        <v>96.740000000000009</v>
      </c>
      <c r="N2646">
        <f>IF(All_Data[[#This Row],[Order Line Quantity]]&lt;0,1,0)</f>
        <v>0</v>
      </c>
      <c r="O2646" s="1" t="str">
        <f>All_Data[[#This Row],[Tier2 Description]]&amp;All_Data[[#This Row],[Order No]]</f>
        <v>HEADWEAR1556543</v>
      </c>
    </row>
    <row r="2647" spans="1:15" x14ac:dyDescent="0.35">
      <c r="A2647">
        <v>202002</v>
      </c>
      <c r="B2647" t="str">
        <f>LEFT(All_Data[[#This Row],[Invoice (Year+Month)]],4)</f>
        <v>2020</v>
      </c>
      <c r="C2647" t="str">
        <f>RIGHT(All_Data[[#This Row],[Invoice (Year+Month)]],2)</f>
        <v>02</v>
      </c>
      <c r="D2647" t="s">
        <v>56</v>
      </c>
      <c r="E2647">
        <v>3014006</v>
      </c>
      <c r="F2647" t="s">
        <v>17</v>
      </c>
      <c r="G2647" t="s">
        <v>48</v>
      </c>
      <c r="H2647" t="s">
        <v>48</v>
      </c>
      <c r="I2647">
        <v>1556546</v>
      </c>
      <c r="J2647">
        <v>70</v>
      </c>
      <c r="K2647" s="1">
        <v>162.4</v>
      </c>
      <c r="L2647" s="1">
        <v>65.66</v>
      </c>
      <c r="M2647" s="1">
        <f>All_Data[[#This Row],[EUR Sales Amount]]-All_Data[[#This Row],[EUR Cost Amount]]</f>
        <v>96.740000000000009</v>
      </c>
      <c r="N2647">
        <f>IF(All_Data[[#This Row],[Order Line Quantity]]&lt;0,1,0)</f>
        <v>0</v>
      </c>
      <c r="O2647" s="1" t="str">
        <f>All_Data[[#This Row],[Tier2 Description]]&amp;All_Data[[#This Row],[Order No]]</f>
        <v>HEADWEAR1556546</v>
      </c>
    </row>
    <row r="2648" spans="1:15" x14ac:dyDescent="0.35">
      <c r="A2648">
        <v>202002</v>
      </c>
      <c r="B2648" t="str">
        <f>LEFT(All_Data[[#This Row],[Invoice (Year+Month)]],4)</f>
        <v>2020</v>
      </c>
      <c r="C2648" t="str">
        <f>RIGHT(All_Data[[#This Row],[Invoice (Year+Month)]],2)</f>
        <v>02</v>
      </c>
      <c r="D2648" t="s">
        <v>56</v>
      </c>
      <c r="E2648">
        <v>3014006</v>
      </c>
      <c r="F2648" t="s">
        <v>17</v>
      </c>
      <c r="G2648" t="s">
        <v>48</v>
      </c>
      <c r="H2648" t="s">
        <v>48</v>
      </c>
      <c r="I2648">
        <v>1556552</v>
      </c>
      <c r="J2648">
        <v>60</v>
      </c>
      <c r="K2648" s="1">
        <v>139.19999999999999</v>
      </c>
      <c r="L2648" s="1">
        <v>56.28</v>
      </c>
      <c r="M2648" s="1">
        <f>All_Data[[#This Row],[EUR Sales Amount]]-All_Data[[#This Row],[EUR Cost Amount]]</f>
        <v>82.919999999999987</v>
      </c>
      <c r="N2648">
        <f>IF(All_Data[[#This Row],[Order Line Quantity]]&lt;0,1,0)</f>
        <v>0</v>
      </c>
      <c r="O2648" s="1" t="str">
        <f>All_Data[[#This Row],[Tier2 Description]]&amp;All_Data[[#This Row],[Order No]]</f>
        <v>HEADWEAR1556552</v>
      </c>
    </row>
    <row r="2649" spans="1:15" x14ac:dyDescent="0.35">
      <c r="A2649">
        <v>202002</v>
      </c>
      <c r="B2649" t="str">
        <f>LEFT(All_Data[[#This Row],[Invoice (Year+Month)]],4)</f>
        <v>2020</v>
      </c>
      <c r="C2649" t="str">
        <f>RIGHT(All_Data[[#This Row],[Invoice (Year+Month)]],2)</f>
        <v>02</v>
      </c>
      <c r="D2649" t="s">
        <v>56</v>
      </c>
      <c r="E2649">
        <v>3014006</v>
      </c>
      <c r="F2649" t="s">
        <v>17</v>
      </c>
      <c r="G2649" t="s">
        <v>22</v>
      </c>
      <c r="H2649" t="s">
        <v>35</v>
      </c>
      <c r="I2649">
        <v>1556543</v>
      </c>
      <c r="J2649">
        <v>148</v>
      </c>
      <c r="K2649" s="1">
        <v>450.8</v>
      </c>
      <c r="L2649" s="1">
        <v>38.58</v>
      </c>
      <c r="M2649" s="1">
        <f>All_Data[[#This Row],[EUR Sales Amount]]-All_Data[[#This Row],[EUR Cost Amount]]</f>
        <v>412.22</v>
      </c>
      <c r="N2649">
        <f>IF(All_Data[[#This Row],[Order Line Quantity]]&lt;0,1,0)</f>
        <v>0</v>
      </c>
      <c r="O2649" s="1" t="str">
        <f>All_Data[[#This Row],[Tier2 Description]]&amp;All_Data[[#This Row],[Order No]]</f>
        <v>DECORATION CHARGES1556543</v>
      </c>
    </row>
    <row r="2650" spans="1:15" x14ac:dyDescent="0.35">
      <c r="A2650">
        <v>202002</v>
      </c>
      <c r="B2650" t="str">
        <f>LEFT(All_Data[[#This Row],[Invoice (Year+Month)]],4)</f>
        <v>2020</v>
      </c>
      <c r="C2650" t="str">
        <f>RIGHT(All_Data[[#This Row],[Invoice (Year+Month)]],2)</f>
        <v>02</v>
      </c>
      <c r="D2650" t="s">
        <v>56</v>
      </c>
      <c r="E2650">
        <v>3014006</v>
      </c>
      <c r="F2650" t="s">
        <v>17</v>
      </c>
      <c r="G2650" t="s">
        <v>22</v>
      </c>
      <c r="H2650" t="s">
        <v>35</v>
      </c>
      <c r="I2650">
        <v>1556546</v>
      </c>
      <c r="J2650">
        <v>148</v>
      </c>
      <c r="K2650" s="1">
        <v>450.8</v>
      </c>
      <c r="L2650" s="1">
        <v>38.58</v>
      </c>
      <c r="M2650" s="1">
        <f>All_Data[[#This Row],[EUR Sales Amount]]-All_Data[[#This Row],[EUR Cost Amount]]</f>
        <v>412.22</v>
      </c>
      <c r="N2650">
        <f>IF(All_Data[[#This Row],[Order Line Quantity]]&lt;0,1,0)</f>
        <v>0</v>
      </c>
      <c r="O2650" s="1" t="str">
        <f>All_Data[[#This Row],[Tier2 Description]]&amp;All_Data[[#This Row],[Order No]]</f>
        <v>DECORATION CHARGES1556546</v>
      </c>
    </row>
    <row r="2651" spans="1:15" x14ac:dyDescent="0.35">
      <c r="A2651">
        <v>202002</v>
      </c>
      <c r="B2651" t="str">
        <f>LEFT(All_Data[[#This Row],[Invoice (Year+Month)]],4)</f>
        <v>2020</v>
      </c>
      <c r="C2651" t="str">
        <f>RIGHT(All_Data[[#This Row],[Invoice (Year+Month)]],2)</f>
        <v>02</v>
      </c>
      <c r="D2651" t="s">
        <v>56</v>
      </c>
      <c r="E2651">
        <v>3014006</v>
      </c>
      <c r="F2651" t="s">
        <v>17</v>
      </c>
      <c r="G2651" t="s">
        <v>22</v>
      </c>
      <c r="H2651" t="s">
        <v>35</v>
      </c>
      <c r="I2651">
        <v>1556552</v>
      </c>
      <c r="J2651">
        <v>64</v>
      </c>
      <c r="K2651" s="1">
        <v>223.6</v>
      </c>
      <c r="L2651" s="1">
        <v>20.84</v>
      </c>
      <c r="M2651" s="1">
        <f>All_Data[[#This Row],[EUR Sales Amount]]-All_Data[[#This Row],[EUR Cost Amount]]</f>
        <v>202.76</v>
      </c>
      <c r="N2651">
        <f>IF(All_Data[[#This Row],[Order Line Quantity]]&lt;0,1,0)</f>
        <v>0</v>
      </c>
      <c r="O2651" s="1" t="str">
        <f>All_Data[[#This Row],[Tier2 Description]]&amp;All_Data[[#This Row],[Order No]]</f>
        <v>DECORATION CHARGES1556552</v>
      </c>
    </row>
    <row r="2652" spans="1:15" x14ac:dyDescent="0.35">
      <c r="A2652">
        <v>202002</v>
      </c>
      <c r="B2652" t="str">
        <f>LEFT(All_Data[[#This Row],[Invoice (Year+Month)]],4)</f>
        <v>2020</v>
      </c>
      <c r="C2652" t="str">
        <f>RIGHT(All_Data[[#This Row],[Invoice (Year+Month)]],2)</f>
        <v>02</v>
      </c>
      <c r="D2652" t="s">
        <v>56</v>
      </c>
      <c r="E2652">
        <v>3014006</v>
      </c>
      <c r="F2652" t="s">
        <v>17</v>
      </c>
      <c r="G2652" t="s">
        <v>24</v>
      </c>
      <c r="H2652" t="s">
        <v>25</v>
      </c>
      <c r="I2652">
        <v>1555456</v>
      </c>
      <c r="J2652">
        <v>80</v>
      </c>
      <c r="K2652" s="1">
        <v>1860</v>
      </c>
      <c r="L2652" s="1">
        <v>724.68</v>
      </c>
      <c r="M2652" s="1">
        <f>All_Data[[#This Row],[EUR Sales Amount]]-All_Data[[#This Row],[EUR Cost Amount]]</f>
        <v>1135.3200000000002</v>
      </c>
      <c r="N2652">
        <f>IF(All_Data[[#This Row],[Order Line Quantity]]&lt;0,1,0)</f>
        <v>0</v>
      </c>
      <c r="O2652" s="1" t="str">
        <f>All_Data[[#This Row],[Tier2 Description]]&amp;All_Data[[#This Row],[Order No]]</f>
        <v>JACKETS1555456</v>
      </c>
    </row>
    <row r="2653" spans="1:15" x14ac:dyDescent="0.35">
      <c r="A2653">
        <v>202002</v>
      </c>
      <c r="B2653" t="str">
        <f>LEFT(All_Data[[#This Row],[Invoice (Year+Month)]],4)</f>
        <v>2020</v>
      </c>
      <c r="C2653" t="str">
        <f>RIGHT(All_Data[[#This Row],[Invoice (Year+Month)]],2)</f>
        <v>02</v>
      </c>
      <c r="D2653" t="s">
        <v>56</v>
      </c>
      <c r="E2653">
        <v>3014008</v>
      </c>
      <c r="F2653" t="s">
        <v>10</v>
      </c>
      <c r="G2653" t="s">
        <v>48</v>
      </c>
      <c r="H2653" t="s">
        <v>48</v>
      </c>
      <c r="I2653">
        <v>1547474</v>
      </c>
      <c r="J2653">
        <v>500</v>
      </c>
      <c r="K2653" s="1">
        <v>1795</v>
      </c>
      <c r="L2653" s="1">
        <v>1194.44</v>
      </c>
      <c r="M2653" s="1">
        <f>All_Data[[#This Row],[EUR Sales Amount]]-All_Data[[#This Row],[EUR Cost Amount]]</f>
        <v>600.55999999999995</v>
      </c>
      <c r="N2653">
        <f>IF(All_Data[[#This Row],[Order Line Quantity]]&lt;0,1,0)</f>
        <v>0</v>
      </c>
      <c r="O2653" s="1" t="str">
        <f>All_Data[[#This Row],[Tier2 Description]]&amp;All_Data[[#This Row],[Order No]]</f>
        <v>HEADWEAR1547474</v>
      </c>
    </row>
    <row r="2654" spans="1:15" x14ac:dyDescent="0.35">
      <c r="A2654">
        <v>202002</v>
      </c>
      <c r="B2654" t="str">
        <f>LEFT(All_Data[[#This Row],[Invoice (Year+Month)]],4)</f>
        <v>2020</v>
      </c>
      <c r="C2654" t="str">
        <f>RIGHT(All_Data[[#This Row],[Invoice (Year+Month)]],2)</f>
        <v>02</v>
      </c>
      <c r="D2654" t="s">
        <v>56</v>
      </c>
      <c r="E2654">
        <v>3014013</v>
      </c>
      <c r="F2654" t="s">
        <v>17</v>
      </c>
      <c r="G2654" t="s">
        <v>11</v>
      </c>
      <c r="H2654" t="s">
        <v>38</v>
      </c>
      <c r="I2654">
        <v>1556582</v>
      </c>
      <c r="J2654">
        <v>82</v>
      </c>
      <c r="K2654" s="1">
        <v>340.46</v>
      </c>
      <c r="L2654" s="1">
        <v>169.74</v>
      </c>
      <c r="M2654" s="1">
        <f>All_Data[[#This Row],[EUR Sales Amount]]-All_Data[[#This Row],[EUR Cost Amount]]</f>
        <v>170.71999999999997</v>
      </c>
      <c r="N2654">
        <f>IF(All_Data[[#This Row],[Order Line Quantity]]&lt;0,1,0)</f>
        <v>0</v>
      </c>
      <c r="O2654" s="1" t="str">
        <f>All_Data[[#This Row],[Tier2 Description]]&amp;All_Data[[#This Row],[Order No]]</f>
        <v>BACKPACKS1556582</v>
      </c>
    </row>
    <row r="2655" spans="1:15" x14ac:dyDescent="0.35">
      <c r="A2655">
        <v>202002</v>
      </c>
      <c r="B2655" t="str">
        <f>LEFT(All_Data[[#This Row],[Invoice (Year+Month)]],4)</f>
        <v>2020</v>
      </c>
      <c r="C2655" t="str">
        <f>RIGHT(All_Data[[#This Row],[Invoice (Year+Month)]],2)</f>
        <v>02</v>
      </c>
      <c r="D2655" t="s">
        <v>56</v>
      </c>
      <c r="E2655">
        <v>3014013</v>
      </c>
      <c r="F2655" t="s">
        <v>17</v>
      </c>
      <c r="G2655" t="s">
        <v>11</v>
      </c>
      <c r="H2655" t="s">
        <v>38</v>
      </c>
      <c r="I2655">
        <v>1556716</v>
      </c>
      <c r="J2655">
        <v>30</v>
      </c>
      <c r="K2655" s="1">
        <v>126</v>
      </c>
      <c r="L2655" s="1">
        <v>62.82</v>
      </c>
      <c r="M2655" s="1">
        <f>All_Data[[#This Row],[EUR Sales Amount]]-All_Data[[#This Row],[EUR Cost Amount]]</f>
        <v>63.18</v>
      </c>
      <c r="N2655">
        <f>IF(All_Data[[#This Row],[Order Line Quantity]]&lt;0,1,0)</f>
        <v>0</v>
      </c>
      <c r="O2655" s="1" t="str">
        <f>All_Data[[#This Row],[Tier2 Description]]&amp;All_Data[[#This Row],[Order No]]</f>
        <v>BACKPACKS1556716</v>
      </c>
    </row>
    <row r="2656" spans="1:15" x14ac:dyDescent="0.35">
      <c r="A2656">
        <v>202002</v>
      </c>
      <c r="B2656" t="str">
        <f>LEFT(All_Data[[#This Row],[Invoice (Year+Month)]],4)</f>
        <v>2020</v>
      </c>
      <c r="C2656" t="str">
        <f>RIGHT(All_Data[[#This Row],[Invoice (Year+Month)]],2)</f>
        <v>02</v>
      </c>
      <c r="D2656" t="s">
        <v>56</v>
      </c>
      <c r="E2656">
        <v>3014013</v>
      </c>
      <c r="F2656" t="s">
        <v>17</v>
      </c>
      <c r="G2656" t="s">
        <v>13</v>
      </c>
      <c r="H2656" t="s">
        <v>37</v>
      </c>
      <c r="I2656">
        <v>1557073</v>
      </c>
      <c r="J2656">
        <v>100</v>
      </c>
      <c r="K2656" s="1">
        <v>63</v>
      </c>
      <c r="L2656" s="1">
        <v>33.22</v>
      </c>
      <c r="M2656" s="1">
        <f>All_Data[[#This Row],[EUR Sales Amount]]-All_Data[[#This Row],[EUR Cost Amount]]</f>
        <v>29.78</v>
      </c>
      <c r="N2656">
        <f>IF(All_Data[[#This Row],[Order Line Quantity]]&lt;0,1,0)</f>
        <v>0</v>
      </c>
      <c r="O2656" s="1" t="str">
        <f>All_Data[[#This Row],[Tier2 Description]]&amp;All_Data[[#This Row],[Order No]]</f>
        <v>GENERAL1557073</v>
      </c>
    </row>
    <row r="2657" spans="1:15" x14ac:dyDescent="0.35">
      <c r="A2657">
        <v>202002</v>
      </c>
      <c r="B2657" t="str">
        <f>LEFT(All_Data[[#This Row],[Invoice (Year+Month)]],4)</f>
        <v>2020</v>
      </c>
      <c r="C2657" t="str">
        <f>RIGHT(All_Data[[#This Row],[Invoice (Year+Month)]],2)</f>
        <v>02</v>
      </c>
      <c r="D2657" t="s">
        <v>56</v>
      </c>
      <c r="E2657">
        <v>3014013</v>
      </c>
      <c r="F2657" t="s">
        <v>17</v>
      </c>
      <c r="G2657" t="s">
        <v>13</v>
      </c>
      <c r="H2657" t="s">
        <v>16</v>
      </c>
      <c r="I2657">
        <v>1555703</v>
      </c>
      <c r="J2657">
        <v>20</v>
      </c>
      <c r="K2657" s="1">
        <v>21.26</v>
      </c>
      <c r="L2657" s="1">
        <v>15.14</v>
      </c>
      <c r="M2657" s="1">
        <f>All_Data[[#This Row],[EUR Sales Amount]]-All_Data[[#This Row],[EUR Cost Amount]]</f>
        <v>6.120000000000001</v>
      </c>
      <c r="N2657">
        <f>IF(All_Data[[#This Row],[Order Line Quantity]]&lt;0,1,0)</f>
        <v>0</v>
      </c>
      <c r="O2657" s="1" t="str">
        <f>All_Data[[#This Row],[Tier2 Description]]&amp;All_Data[[#This Row],[Order No]]</f>
        <v>WRITING1555703</v>
      </c>
    </row>
    <row r="2658" spans="1:15" x14ac:dyDescent="0.35">
      <c r="A2658">
        <v>202002</v>
      </c>
      <c r="B2658" t="str">
        <f>LEFT(All_Data[[#This Row],[Invoice (Year+Month)]],4)</f>
        <v>2020</v>
      </c>
      <c r="C2658" t="str">
        <f>RIGHT(All_Data[[#This Row],[Invoice (Year+Month)]],2)</f>
        <v>02</v>
      </c>
      <c r="D2658" t="s">
        <v>56</v>
      </c>
      <c r="E2658">
        <v>3014013</v>
      </c>
      <c r="F2658" t="s">
        <v>17</v>
      </c>
      <c r="G2658" t="s">
        <v>36</v>
      </c>
      <c r="H2658" t="s">
        <v>36</v>
      </c>
      <c r="I2658">
        <v>1554826</v>
      </c>
      <c r="J2658">
        <v>150</v>
      </c>
      <c r="K2658" s="1">
        <v>310.2</v>
      </c>
      <c r="L2658" s="1">
        <v>184.16</v>
      </c>
      <c r="M2658" s="1">
        <f>All_Data[[#This Row],[EUR Sales Amount]]-All_Data[[#This Row],[EUR Cost Amount]]</f>
        <v>126.03999999999999</v>
      </c>
      <c r="N2658">
        <f>IF(All_Data[[#This Row],[Order Line Quantity]]&lt;0,1,0)</f>
        <v>0</v>
      </c>
      <c r="O2658" s="1" t="str">
        <f>All_Data[[#This Row],[Tier2 Description]]&amp;All_Data[[#This Row],[Order No]]</f>
        <v>MEMORY1554826</v>
      </c>
    </row>
    <row r="2659" spans="1:15" x14ac:dyDescent="0.35">
      <c r="A2659">
        <v>202002</v>
      </c>
      <c r="B2659" t="str">
        <f>LEFT(All_Data[[#This Row],[Invoice (Year+Month)]],4)</f>
        <v>2020</v>
      </c>
      <c r="C2659" t="str">
        <f>RIGHT(All_Data[[#This Row],[Invoice (Year+Month)]],2)</f>
        <v>02</v>
      </c>
      <c r="D2659" t="s">
        <v>56</v>
      </c>
      <c r="E2659">
        <v>3014013</v>
      </c>
      <c r="F2659" t="s">
        <v>17</v>
      </c>
      <c r="G2659" t="s">
        <v>22</v>
      </c>
      <c r="H2659" t="s">
        <v>35</v>
      </c>
      <c r="I2659">
        <v>1554826</v>
      </c>
      <c r="J2659">
        <v>154</v>
      </c>
      <c r="K2659" s="1">
        <v>122</v>
      </c>
      <c r="L2659" s="1">
        <v>37.26</v>
      </c>
      <c r="M2659" s="1">
        <f>All_Data[[#This Row],[EUR Sales Amount]]-All_Data[[#This Row],[EUR Cost Amount]]</f>
        <v>84.740000000000009</v>
      </c>
      <c r="N2659">
        <f>IF(All_Data[[#This Row],[Order Line Quantity]]&lt;0,1,0)</f>
        <v>0</v>
      </c>
      <c r="O2659" s="1" t="str">
        <f>All_Data[[#This Row],[Tier2 Description]]&amp;All_Data[[#This Row],[Order No]]</f>
        <v>DECORATION CHARGES1554826</v>
      </c>
    </row>
    <row r="2660" spans="1:15" x14ac:dyDescent="0.35">
      <c r="A2660">
        <v>202002</v>
      </c>
      <c r="B2660" t="str">
        <f>LEFT(All_Data[[#This Row],[Invoice (Year+Month)]],4)</f>
        <v>2020</v>
      </c>
      <c r="C2660" t="str">
        <f>RIGHT(All_Data[[#This Row],[Invoice (Year+Month)]],2)</f>
        <v>02</v>
      </c>
      <c r="D2660" t="s">
        <v>56</v>
      </c>
      <c r="E2660">
        <v>3014013</v>
      </c>
      <c r="F2660" t="s">
        <v>17</v>
      </c>
      <c r="G2660" t="s">
        <v>29</v>
      </c>
      <c r="H2660" t="s">
        <v>30</v>
      </c>
      <c r="I2660">
        <v>1556582</v>
      </c>
      <c r="J2660">
        <v>18</v>
      </c>
      <c r="K2660" s="1">
        <v>68.22</v>
      </c>
      <c r="L2660" s="1">
        <v>41.3</v>
      </c>
      <c r="M2660" s="1">
        <f>All_Data[[#This Row],[EUR Sales Amount]]-All_Data[[#This Row],[EUR Cost Amount]]</f>
        <v>26.92</v>
      </c>
      <c r="N2660">
        <f>IF(All_Data[[#This Row],[Order Line Quantity]]&lt;0,1,0)</f>
        <v>0</v>
      </c>
      <c r="O2660" s="1" t="str">
        <f>All_Data[[#This Row],[Tier2 Description]]&amp;All_Data[[#This Row],[Order No]]</f>
        <v>AUDIO1556582</v>
      </c>
    </row>
    <row r="2661" spans="1:15" x14ac:dyDescent="0.35">
      <c r="A2661">
        <v>202002</v>
      </c>
      <c r="B2661" t="str">
        <f>LEFT(All_Data[[#This Row],[Invoice (Year+Month)]],4)</f>
        <v>2020</v>
      </c>
      <c r="C2661" t="str">
        <f>RIGHT(All_Data[[#This Row],[Invoice (Year+Month)]],2)</f>
        <v>02</v>
      </c>
      <c r="D2661" t="s">
        <v>56</v>
      </c>
      <c r="E2661">
        <v>3014018</v>
      </c>
      <c r="F2661" t="s">
        <v>10</v>
      </c>
      <c r="G2661" t="s">
        <v>13</v>
      </c>
      <c r="H2661" t="s">
        <v>16</v>
      </c>
      <c r="I2661">
        <v>1556447</v>
      </c>
      <c r="J2661">
        <v>12</v>
      </c>
      <c r="K2661" s="1">
        <v>2.94</v>
      </c>
      <c r="L2661" s="1">
        <v>1.24</v>
      </c>
      <c r="M2661" s="1">
        <f>All_Data[[#This Row],[EUR Sales Amount]]-All_Data[[#This Row],[EUR Cost Amount]]</f>
        <v>1.7</v>
      </c>
      <c r="N2661">
        <f>IF(All_Data[[#This Row],[Order Line Quantity]]&lt;0,1,0)</f>
        <v>0</v>
      </c>
      <c r="O2661" s="1" t="str">
        <f>All_Data[[#This Row],[Tier2 Description]]&amp;All_Data[[#This Row],[Order No]]</f>
        <v>WRITING1556447</v>
      </c>
    </row>
    <row r="2662" spans="1:15" x14ac:dyDescent="0.35">
      <c r="A2662">
        <v>202002</v>
      </c>
      <c r="B2662" t="str">
        <f>LEFT(All_Data[[#This Row],[Invoice (Year+Month)]],4)</f>
        <v>2020</v>
      </c>
      <c r="C2662" t="str">
        <f>RIGHT(All_Data[[#This Row],[Invoice (Year+Month)]],2)</f>
        <v>02</v>
      </c>
      <c r="D2662" t="s">
        <v>56</v>
      </c>
      <c r="E2662">
        <v>3014018</v>
      </c>
      <c r="F2662" t="s">
        <v>10</v>
      </c>
      <c r="G2662" t="s">
        <v>13</v>
      </c>
      <c r="H2662" t="s">
        <v>16</v>
      </c>
      <c r="I2662">
        <v>1556941</v>
      </c>
      <c r="J2662">
        <v>2</v>
      </c>
      <c r="K2662" s="1">
        <v>0.62</v>
      </c>
      <c r="L2662" s="1">
        <v>0.28000000000000003</v>
      </c>
      <c r="M2662" s="1">
        <f>All_Data[[#This Row],[EUR Sales Amount]]-All_Data[[#This Row],[EUR Cost Amount]]</f>
        <v>0.33999999999999997</v>
      </c>
      <c r="N2662">
        <f>IF(All_Data[[#This Row],[Order Line Quantity]]&lt;0,1,0)</f>
        <v>0</v>
      </c>
      <c r="O2662" s="1" t="str">
        <f>All_Data[[#This Row],[Tier2 Description]]&amp;All_Data[[#This Row],[Order No]]</f>
        <v>WRITING1556941</v>
      </c>
    </row>
    <row r="2663" spans="1:15" x14ac:dyDescent="0.35">
      <c r="A2663">
        <v>202002</v>
      </c>
      <c r="B2663" t="str">
        <f>LEFT(All_Data[[#This Row],[Invoice (Year+Month)]],4)</f>
        <v>2020</v>
      </c>
      <c r="C2663" t="str">
        <f>RIGHT(All_Data[[#This Row],[Invoice (Year+Month)]],2)</f>
        <v>02</v>
      </c>
      <c r="D2663" t="s">
        <v>56</v>
      </c>
      <c r="E2663">
        <v>3014018</v>
      </c>
      <c r="F2663" t="s">
        <v>10</v>
      </c>
      <c r="G2663" t="s">
        <v>13</v>
      </c>
      <c r="H2663" t="s">
        <v>16</v>
      </c>
      <c r="I2663">
        <v>1557845</v>
      </c>
      <c r="J2663">
        <v>4</v>
      </c>
      <c r="K2663" s="1">
        <v>0.36</v>
      </c>
      <c r="L2663" s="1">
        <v>0.16</v>
      </c>
      <c r="M2663" s="1">
        <f>All_Data[[#This Row],[EUR Sales Amount]]-All_Data[[#This Row],[EUR Cost Amount]]</f>
        <v>0.19999999999999998</v>
      </c>
      <c r="N2663">
        <f>IF(All_Data[[#This Row],[Order Line Quantity]]&lt;0,1,0)</f>
        <v>0</v>
      </c>
      <c r="O2663" s="1" t="str">
        <f>All_Data[[#This Row],[Tier2 Description]]&amp;All_Data[[#This Row],[Order No]]</f>
        <v>WRITING1557845</v>
      </c>
    </row>
    <row r="2664" spans="1:15" x14ac:dyDescent="0.35">
      <c r="A2664">
        <v>202002</v>
      </c>
      <c r="B2664" t="str">
        <f>LEFT(All_Data[[#This Row],[Invoice (Year+Month)]],4)</f>
        <v>2020</v>
      </c>
      <c r="C2664" t="str">
        <f>RIGHT(All_Data[[#This Row],[Invoice (Year+Month)]],2)</f>
        <v>02</v>
      </c>
      <c r="D2664" t="s">
        <v>56</v>
      </c>
      <c r="E2664">
        <v>3014026</v>
      </c>
      <c r="F2664" t="s">
        <v>17</v>
      </c>
      <c r="G2664" t="s">
        <v>11</v>
      </c>
      <c r="H2664" t="s">
        <v>39</v>
      </c>
      <c r="I2664">
        <v>1555112</v>
      </c>
      <c r="J2664">
        <v>2</v>
      </c>
      <c r="K2664" s="1">
        <v>3.7</v>
      </c>
      <c r="L2664" s="1">
        <v>1</v>
      </c>
      <c r="M2664" s="1">
        <f>All_Data[[#This Row],[EUR Sales Amount]]-All_Data[[#This Row],[EUR Cost Amount]]</f>
        <v>2.7</v>
      </c>
      <c r="N2664">
        <f>IF(All_Data[[#This Row],[Order Line Quantity]]&lt;0,1,0)</f>
        <v>0</v>
      </c>
      <c r="O2664" s="1" t="str">
        <f>All_Data[[#This Row],[Tier2 Description]]&amp;All_Data[[#This Row],[Order No]]</f>
        <v>COOLERS1555112</v>
      </c>
    </row>
    <row r="2665" spans="1:15" x14ac:dyDescent="0.35">
      <c r="A2665">
        <v>202002</v>
      </c>
      <c r="B2665" t="str">
        <f>LEFT(All_Data[[#This Row],[Invoice (Year+Month)]],4)</f>
        <v>2020</v>
      </c>
      <c r="C2665" t="str">
        <f>RIGHT(All_Data[[#This Row],[Invoice (Year+Month)]],2)</f>
        <v>02</v>
      </c>
      <c r="D2665" t="s">
        <v>56</v>
      </c>
      <c r="E2665">
        <v>3014026</v>
      </c>
      <c r="F2665" t="s">
        <v>17</v>
      </c>
      <c r="G2665" t="s">
        <v>13</v>
      </c>
      <c r="H2665" t="s">
        <v>14</v>
      </c>
      <c r="I2665">
        <v>1557421</v>
      </c>
      <c r="J2665">
        <v>8</v>
      </c>
      <c r="K2665" s="1">
        <v>9.82</v>
      </c>
      <c r="L2665" s="1">
        <v>7.94</v>
      </c>
      <c r="M2665" s="1">
        <f>All_Data[[#This Row],[EUR Sales Amount]]-All_Data[[#This Row],[EUR Cost Amount]]</f>
        <v>1.88</v>
      </c>
      <c r="N2665">
        <f>IF(All_Data[[#This Row],[Order Line Quantity]]&lt;0,1,0)</f>
        <v>0</v>
      </c>
      <c r="O2665" s="1" t="str">
        <f>All_Data[[#This Row],[Tier2 Description]]&amp;All_Data[[#This Row],[Order No]]</f>
        <v>DESKTOP1557421</v>
      </c>
    </row>
    <row r="2666" spans="1:15" x14ac:dyDescent="0.35">
      <c r="A2666">
        <v>202002</v>
      </c>
      <c r="B2666" t="str">
        <f>LEFT(All_Data[[#This Row],[Invoice (Year+Month)]],4)</f>
        <v>2020</v>
      </c>
      <c r="C2666" t="str">
        <f>RIGHT(All_Data[[#This Row],[Invoice (Year+Month)]],2)</f>
        <v>02</v>
      </c>
      <c r="D2666" t="s">
        <v>56</v>
      </c>
      <c r="E2666">
        <v>3014026</v>
      </c>
      <c r="F2666" t="s">
        <v>17</v>
      </c>
      <c r="G2666" t="s">
        <v>13</v>
      </c>
      <c r="H2666" t="s">
        <v>34</v>
      </c>
      <c r="I2666">
        <v>1557421</v>
      </c>
      <c r="J2666">
        <v>2</v>
      </c>
      <c r="K2666" s="1">
        <v>2.5</v>
      </c>
      <c r="L2666" s="1">
        <v>1.98</v>
      </c>
      <c r="M2666" s="1">
        <f>All_Data[[#This Row],[EUR Sales Amount]]-All_Data[[#This Row],[EUR Cost Amount]]</f>
        <v>0.52</v>
      </c>
      <c r="N2666">
        <f>IF(All_Data[[#This Row],[Order Line Quantity]]&lt;0,1,0)</f>
        <v>0</v>
      </c>
      <c r="O2666" s="1" t="str">
        <f>All_Data[[#This Row],[Tier2 Description]]&amp;All_Data[[#This Row],[Order No]]</f>
        <v>STATIONERY1557421</v>
      </c>
    </row>
    <row r="2667" spans="1:15" x14ac:dyDescent="0.35">
      <c r="A2667">
        <v>202002</v>
      </c>
      <c r="B2667" t="str">
        <f>LEFT(All_Data[[#This Row],[Invoice (Year+Month)]],4)</f>
        <v>2020</v>
      </c>
      <c r="C2667" t="str">
        <f>RIGHT(All_Data[[#This Row],[Invoice (Year+Month)]],2)</f>
        <v>02</v>
      </c>
      <c r="D2667" t="s">
        <v>56</v>
      </c>
      <c r="E2667">
        <v>3014026</v>
      </c>
      <c r="F2667" t="s">
        <v>17</v>
      </c>
      <c r="G2667" t="s">
        <v>13</v>
      </c>
      <c r="H2667" t="s">
        <v>15</v>
      </c>
      <c r="I2667">
        <v>1557421</v>
      </c>
      <c r="J2667">
        <v>2</v>
      </c>
      <c r="K2667" s="1">
        <v>9.0399999999999991</v>
      </c>
      <c r="L2667" s="1">
        <v>6.84</v>
      </c>
      <c r="M2667" s="1">
        <f>All_Data[[#This Row],[EUR Sales Amount]]-All_Data[[#This Row],[EUR Cost Amount]]</f>
        <v>2.1999999999999993</v>
      </c>
      <c r="N2667">
        <f>IF(All_Data[[#This Row],[Order Line Quantity]]&lt;0,1,0)</f>
        <v>0</v>
      </c>
      <c r="O2667" s="1" t="str">
        <f>All_Data[[#This Row],[Tier2 Description]]&amp;All_Data[[#This Row],[Order No]]</f>
        <v>UMBRELLAS1557421</v>
      </c>
    </row>
    <row r="2668" spans="1:15" x14ac:dyDescent="0.35">
      <c r="A2668">
        <v>202002</v>
      </c>
      <c r="B2668" t="str">
        <f>LEFT(All_Data[[#This Row],[Invoice (Year+Month)]],4)</f>
        <v>2020</v>
      </c>
      <c r="C2668" t="str">
        <f>RIGHT(All_Data[[#This Row],[Invoice (Year+Month)]],2)</f>
        <v>02</v>
      </c>
      <c r="D2668" t="s">
        <v>56</v>
      </c>
      <c r="E2668">
        <v>3014026</v>
      </c>
      <c r="F2668" t="s">
        <v>17</v>
      </c>
      <c r="G2668" t="s">
        <v>26</v>
      </c>
      <c r="H2668" t="s">
        <v>44</v>
      </c>
      <c r="I2668">
        <v>1557421</v>
      </c>
      <c r="J2668">
        <v>10</v>
      </c>
      <c r="K2668" s="1">
        <v>9.3800000000000008</v>
      </c>
      <c r="L2668" s="1">
        <v>7.56</v>
      </c>
      <c r="M2668" s="1">
        <f>All_Data[[#This Row],[EUR Sales Amount]]-All_Data[[#This Row],[EUR Cost Amount]]</f>
        <v>1.8200000000000012</v>
      </c>
      <c r="N2668">
        <f>IF(All_Data[[#This Row],[Order Line Quantity]]&lt;0,1,0)</f>
        <v>0</v>
      </c>
      <c r="O2668" s="1" t="str">
        <f>All_Data[[#This Row],[Tier2 Description]]&amp;All_Data[[#This Row],[Order No]]</f>
        <v>HBA1557421</v>
      </c>
    </row>
    <row r="2669" spans="1:15" x14ac:dyDescent="0.35">
      <c r="A2669">
        <v>202002</v>
      </c>
      <c r="B2669" t="str">
        <f>LEFT(All_Data[[#This Row],[Invoice (Year+Month)]],4)</f>
        <v>2020</v>
      </c>
      <c r="C2669" t="str">
        <f>RIGHT(All_Data[[#This Row],[Invoice (Year+Month)]],2)</f>
        <v>02</v>
      </c>
      <c r="D2669" t="s">
        <v>56</v>
      </c>
      <c r="E2669">
        <v>3014026</v>
      </c>
      <c r="F2669" t="s">
        <v>17</v>
      </c>
      <c r="G2669" t="s">
        <v>26</v>
      </c>
      <c r="H2669" t="s">
        <v>28</v>
      </c>
      <c r="I2669">
        <v>1557421</v>
      </c>
      <c r="J2669">
        <v>6</v>
      </c>
      <c r="K2669" s="1">
        <v>14.56</v>
      </c>
      <c r="L2669" s="1">
        <v>9.58</v>
      </c>
      <c r="M2669" s="1">
        <f>All_Data[[#This Row],[EUR Sales Amount]]-All_Data[[#This Row],[EUR Cost Amount]]</f>
        <v>4.9800000000000004</v>
      </c>
      <c r="N2669">
        <f>IF(All_Data[[#This Row],[Order Line Quantity]]&lt;0,1,0)</f>
        <v>0</v>
      </c>
      <c r="O2669" s="1" t="str">
        <f>All_Data[[#This Row],[Tier2 Description]]&amp;All_Data[[#This Row],[Order No]]</f>
        <v>HOUSEWARES1557421</v>
      </c>
    </row>
    <row r="2670" spans="1:15" x14ac:dyDescent="0.35">
      <c r="A2670">
        <v>202002</v>
      </c>
      <c r="B2670" t="str">
        <f>LEFT(All_Data[[#This Row],[Invoice (Year+Month)]],4)</f>
        <v>2020</v>
      </c>
      <c r="C2670" t="str">
        <f>RIGHT(All_Data[[#This Row],[Invoice (Year+Month)]],2)</f>
        <v>02</v>
      </c>
      <c r="D2670" t="s">
        <v>56</v>
      </c>
      <c r="E2670">
        <v>3014026</v>
      </c>
      <c r="F2670" t="s">
        <v>17</v>
      </c>
      <c r="G2670" t="s">
        <v>26</v>
      </c>
      <c r="H2670" t="s">
        <v>50</v>
      </c>
      <c r="I2670">
        <v>1557421</v>
      </c>
      <c r="J2670">
        <v>4</v>
      </c>
      <c r="K2670" s="1">
        <v>2.72</v>
      </c>
      <c r="L2670" s="1">
        <v>2.6</v>
      </c>
      <c r="M2670" s="1">
        <f>All_Data[[#This Row],[EUR Sales Amount]]-All_Data[[#This Row],[EUR Cost Amount]]</f>
        <v>0.12000000000000011</v>
      </c>
      <c r="N2670">
        <f>IF(All_Data[[#This Row],[Order Line Quantity]]&lt;0,1,0)</f>
        <v>0</v>
      </c>
      <c r="O2670" s="1" t="str">
        <f>All_Data[[#This Row],[Tier2 Description]]&amp;All_Data[[#This Row],[Order No]]</f>
        <v>OUTDOOR &amp; LEISURE1557421</v>
      </c>
    </row>
    <row r="2671" spans="1:15" x14ac:dyDescent="0.35">
      <c r="A2671">
        <v>202002</v>
      </c>
      <c r="B2671" t="str">
        <f>LEFT(All_Data[[#This Row],[Invoice (Year+Month)]],4)</f>
        <v>2020</v>
      </c>
      <c r="C2671" t="str">
        <f>RIGHT(All_Data[[#This Row],[Invoice (Year+Month)]],2)</f>
        <v>02</v>
      </c>
      <c r="D2671" t="s">
        <v>56</v>
      </c>
      <c r="E2671">
        <v>3014026</v>
      </c>
      <c r="F2671" t="s">
        <v>17</v>
      </c>
      <c r="G2671" t="s">
        <v>18</v>
      </c>
      <c r="H2671" t="s">
        <v>20</v>
      </c>
      <c r="I2671">
        <v>1557421</v>
      </c>
      <c r="J2671">
        <v>4</v>
      </c>
      <c r="K2671" s="1">
        <v>13.46</v>
      </c>
      <c r="L2671" s="1">
        <v>12.34</v>
      </c>
      <c r="M2671" s="1">
        <f>All_Data[[#This Row],[EUR Sales Amount]]-All_Data[[#This Row],[EUR Cost Amount]]</f>
        <v>1.120000000000001</v>
      </c>
      <c r="N2671">
        <f>IF(All_Data[[#This Row],[Order Line Quantity]]&lt;0,1,0)</f>
        <v>0</v>
      </c>
      <c r="O2671" s="1" t="str">
        <f>All_Data[[#This Row],[Tier2 Description]]&amp;All_Data[[#This Row],[Order No]]</f>
        <v>POLOS1557421</v>
      </c>
    </row>
    <row r="2672" spans="1:15" x14ac:dyDescent="0.35">
      <c r="A2672">
        <v>202002</v>
      </c>
      <c r="B2672" t="str">
        <f>LEFT(All_Data[[#This Row],[Invoice (Year+Month)]],4)</f>
        <v>2020</v>
      </c>
      <c r="C2672" t="str">
        <f>RIGHT(All_Data[[#This Row],[Invoice (Year+Month)]],2)</f>
        <v>02</v>
      </c>
      <c r="D2672" t="s">
        <v>56</v>
      </c>
      <c r="E2672">
        <v>3014026</v>
      </c>
      <c r="F2672" t="s">
        <v>17</v>
      </c>
      <c r="G2672" t="s">
        <v>22</v>
      </c>
      <c r="H2672" t="s">
        <v>35</v>
      </c>
      <c r="I2672">
        <v>1557903</v>
      </c>
      <c r="J2672">
        <v>1004</v>
      </c>
      <c r="K2672" s="1">
        <v>340.56</v>
      </c>
      <c r="L2672" s="1">
        <v>31.2</v>
      </c>
      <c r="M2672" s="1">
        <f>All_Data[[#This Row],[EUR Sales Amount]]-All_Data[[#This Row],[EUR Cost Amount]]</f>
        <v>309.36</v>
      </c>
      <c r="N2672">
        <f>IF(All_Data[[#This Row],[Order Line Quantity]]&lt;0,1,0)</f>
        <v>0</v>
      </c>
      <c r="O2672" s="1" t="str">
        <f>All_Data[[#This Row],[Tier2 Description]]&amp;All_Data[[#This Row],[Order No]]</f>
        <v>DECORATION CHARGES1557903</v>
      </c>
    </row>
    <row r="2673" spans="1:15" x14ac:dyDescent="0.35">
      <c r="A2673">
        <v>202002</v>
      </c>
      <c r="B2673" t="str">
        <f>LEFT(All_Data[[#This Row],[Invoice (Year+Month)]],4)</f>
        <v>2020</v>
      </c>
      <c r="C2673" t="str">
        <f>RIGHT(All_Data[[#This Row],[Invoice (Year+Month)]],2)</f>
        <v>02</v>
      </c>
      <c r="D2673" t="s">
        <v>56</v>
      </c>
      <c r="E2673">
        <v>3014026</v>
      </c>
      <c r="F2673" t="s">
        <v>17</v>
      </c>
      <c r="G2673" t="s">
        <v>29</v>
      </c>
      <c r="H2673" t="s">
        <v>52</v>
      </c>
      <c r="I2673">
        <v>1557903</v>
      </c>
      <c r="J2673">
        <v>1002</v>
      </c>
      <c r="K2673" s="1">
        <v>200.4</v>
      </c>
      <c r="L2673" s="1">
        <v>103.34</v>
      </c>
      <c r="M2673" s="1">
        <f>All_Data[[#This Row],[EUR Sales Amount]]-All_Data[[#This Row],[EUR Cost Amount]]</f>
        <v>97.06</v>
      </c>
      <c r="N2673">
        <f>IF(All_Data[[#This Row],[Order Line Quantity]]&lt;0,1,0)</f>
        <v>0</v>
      </c>
      <c r="O2673" s="1" t="str">
        <f>All_Data[[#This Row],[Tier2 Description]]&amp;All_Data[[#This Row],[Order No]]</f>
        <v>GENERAL TECH1557903</v>
      </c>
    </row>
    <row r="2674" spans="1:15" x14ac:dyDescent="0.35">
      <c r="A2674">
        <v>202002</v>
      </c>
      <c r="B2674" t="str">
        <f>LEFT(All_Data[[#This Row],[Invoice (Year+Month)]],4)</f>
        <v>2020</v>
      </c>
      <c r="C2674" t="str">
        <f>RIGHT(All_Data[[#This Row],[Invoice (Year+Month)]],2)</f>
        <v>02</v>
      </c>
      <c r="D2674" t="s">
        <v>56</v>
      </c>
      <c r="E2674">
        <v>3014033</v>
      </c>
      <c r="F2674" t="s">
        <v>10</v>
      </c>
      <c r="G2674" t="s">
        <v>11</v>
      </c>
      <c r="H2674" t="s">
        <v>40</v>
      </c>
      <c r="I2674">
        <v>1556241</v>
      </c>
      <c r="J2674">
        <v>1000</v>
      </c>
      <c r="K2674" s="1">
        <v>530</v>
      </c>
      <c r="L2674" s="1">
        <v>258.36</v>
      </c>
      <c r="M2674" s="1">
        <f>All_Data[[#This Row],[EUR Sales Amount]]-All_Data[[#This Row],[EUR Cost Amount]]</f>
        <v>271.64</v>
      </c>
      <c r="N2674">
        <f>IF(All_Data[[#This Row],[Order Line Quantity]]&lt;0,1,0)</f>
        <v>0</v>
      </c>
      <c r="O2674" s="1" t="str">
        <f>All_Data[[#This Row],[Tier2 Description]]&amp;All_Data[[#This Row],[Order No]]</f>
        <v>TOTES1556241</v>
      </c>
    </row>
    <row r="2675" spans="1:15" x14ac:dyDescent="0.35">
      <c r="A2675">
        <v>202002</v>
      </c>
      <c r="B2675" t="str">
        <f>LEFT(All_Data[[#This Row],[Invoice (Year+Month)]],4)</f>
        <v>2020</v>
      </c>
      <c r="C2675" t="str">
        <f>RIGHT(All_Data[[#This Row],[Invoice (Year+Month)]],2)</f>
        <v>02</v>
      </c>
      <c r="D2675" t="s">
        <v>56</v>
      </c>
      <c r="E2675">
        <v>3014033</v>
      </c>
      <c r="F2675" t="s">
        <v>10</v>
      </c>
      <c r="G2675" t="s">
        <v>32</v>
      </c>
      <c r="H2675" t="s">
        <v>49</v>
      </c>
      <c r="I2675">
        <v>1557672</v>
      </c>
      <c r="J2675">
        <v>120</v>
      </c>
      <c r="K2675" s="1">
        <v>110.4</v>
      </c>
      <c r="L2675" s="1">
        <v>74</v>
      </c>
      <c r="M2675" s="1">
        <f>All_Data[[#This Row],[EUR Sales Amount]]-All_Data[[#This Row],[EUR Cost Amount]]</f>
        <v>36.400000000000006</v>
      </c>
      <c r="N2675">
        <f>IF(All_Data[[#This Row],[Order Line Quantity]]&lt;0,1,0)</f>
        <v>0</v>
      </c>
      <c r="O2675" s="1" t="str">
        <f>All_Data[[#This Row],[Tier2 Description]]&amp;All_Data[[#This Row],[Order No]]</f>
        <v>CERAMICS1557672</v>
      </c>
    </row>
    <row r="2676" spans="1:15" x14ac:dyDescent="0.35">
      <c r="A2676">
        <v>202002</v>
      </c>
      <c r="B2676" t="str">
        <f>LEFT(All_Data[[#This Row],[Invoice (Year+Month)]],4)</f>
        <v>2020</v>
      </c>
      <c r="C2676" t="str">
        <f>RIGHT(All_Data[[#This Row],[Invoice (Year+Month)]],2)</f>
        <v>02</v>
      </c>
      <c r="D2676" t="s">
        <v>56</v>
      </c>
      <c r="E2676">
        <v>3014033</v>
      </c>
      <c r="F2676" t="s">
        <v>10</v>
      </c>
      <c r="G2676" t="s">
        <v>22</v>
      </c>
      <c r="H2676" t="s">
        <v>35</v>
      </c>
      <c r="I2676">
        <v>1556241</v>
      </c>
      <c r="J2676">
        <v>1002</v>
      </c>
      <c r="K2676" s="1">
        <v>340</v>
      </c>
      <c r="L2676" s="1">
        <v>152.44</v>
      </c>
      <c r="M2676" s="1">
        <f>All_Data[[#This Row],[EUR Sales Amount]]-All_Data[[#This Row],[EUR Cost Amount]]</f>
        <v>187.56</v>
      </c>
      <c r="N2676">
        <f>IF(All_Data[[#This Row],[Order Line Quantity]]&lt;0,1,0)</f>
        <v>0</v>
      </c>
      <c r="O2676" s="1" t="str">
        <f>All_Data[[#This Row],[Tier2 Description]]&amp;All_Data[[#This Row],[Order No]]</f>
        <v>DECORATION CHARGES1556241</v>
      </c>
    </row>
    <row r="2677" spans="1:15" x14ac:dyDescent="0.35">
      <c r="A2677">
        <v>202002</v>
      </c>
      <c r="B2677" t="str">
        <f>LEFT(All_Data[[#This Row],[Invoice (Year+Month)]],4)</f>
        <v>2020</v>
      </c>
      <c r="C2677" t="str">
        <f>RIGHT(All_Data[[#This Row],[Invoice (Year+Month)]],2)</f>
        <v>02</v>
      </c>
      <c r="D2677" t="s">
        <v>56</v>
      </c>
      <c r="E2677">
        <v>3014033</v>
      </c>
      <c r="F2677" t="s">
        <v>10</v>
      </c>
      <c r="G2677" t="s">
        <v>22</v>
      </c>
      <c r="H2677" t="s">
        <v>35</v>
      </c>
      <c r="I2677">
        <v>1557672</v>
      </c>
      <c r="J2677">
        <v>122</v>
      </c>
      <c r="K2677" s="1">
        <v>199.2</v>
      </c>
      <c r="L2677" s="1">
        <v>15.42</v>
      </c>
      <c r="M2677" s="1">
        <f>All_Data[[#This Row],[EUR Sales Amount]]-All_Data[[#This Row],[EUR Cost Amount]]</f>
        <v>183.78</v>
      </c>
      <c r="N2677">
        <f>IF(All_Data[[#This Row],[Order Line Quantity]]&lt;0,1,0)</f>
        <v>0</v>
      </c>
      <c r="O2677" s="1" t="str">
        <f>All_Data[[#This Row],[Tier2 Description]]&amp;All_Data[[#This Row],[Order No]]</f>
        <v>DECORATION CHARGES1557672</v>
      </c>
    </row>
    <row r="2678" spans="1:15" x14ac:dyDescent="0.35">
      <c r="A2678">
        <v>202002</v>
      </c>
      <c r="B2678" t="str">
        <f>LEFT(All_Data[[#This Row],[Invoice (Year+Month)]],4)</f>
        <v>2020</v>
      </c>
      <c r="C2678" t="str">
        <f>RIGHT(All_Data[[#This Row],[Invoice (Year+Month)]],2)</f>
        <v>02</v>
      </c>
      <c r="D2678" t="s">
        <v>56</v>
      </c>
      <c r="E2678">
        <v>3014037</v>
      </c>
      <c r="F2678" t="s">
        <v>10</v>
      </c>
      <c r="G2678" t="s">
        <v>11</v>
      </c>
      <c r="H2678" t="s">
        <v>38</v>
      </c>
      <c r="I2678">
        <v>1557726</v>
      </c>
      <c r="J2678">
        <v>2150</v>
      </c>
      <c r="K2678" s="1">
        <v>13007.5</v>
      </c>
      <c r="L2678" s="1">
        <v>5580.64</v>
      </c>
      <c r="M2678" s="1">
        <f>All_Data[[#This Row],[EUR Sales Amount]]-All_Data[[#This Row],[EUR Cost Amount]]</f>
        <v>7426.86</v>
      </c>
      <c r="N2678">
        <f>IF(All_Data[[#This Row],[Order Line Quantity]]&lt;0,1,0)</f>
        <v>0</v>
      </c>
      <c r="O2678" s="1" t="str">
        <f>All_Data[[#This Row],[Tier2 Description]]&amp;All_Data[[#This Row],[Order No]]</f>
        <v>BACKPACKS1557726</v>
      </c>
    </row>
    <row r="2679" spans="1:15" x14ac:dyDescent="0.35">
      <c r="A2679">
        <v>202002</v>
      </c>
      <c r="B2679" t="str">
        <f>LEFT(All_Data[[#This Row],[Invoice (Year+Month)]],4)</f>
        <v>2020</v>
      </c>
      <c r="C2679" t="str">
        <f>RIGHT(All_Data[[#This Row],[Invoice (Year+Month)]],2)</f>
        <v>02</v>
      </c>
      <c r="D2679" t="s">
        <v>56</v>
      </c>
      <c r="E2679">
        <v>3014040</v>
      </c>
      <c r="F2679" t="s">
        <v>17</v>
      </c>
      <c r="G2679" t="s">
        <v>26</v>
      </c>
      <c r="H2679" t="s">
        <v>28</v>
      </c>
      <c r="I2679">
        <v>1555545</v>
      </c>
      <c r="J2679">
        <v>20</v>
      </c>
      <c r="K2679" s="1">
        <v>92.8</v>
      </c>
      <c r="L2679" s="1">
        <v>44.38</v>
      </c>
      <c r="M2679" s="1">
        <f>All_Data[[#This Row],[EUR Sales Amount]]-All_Data[[#This Row],[EUR Cost Amount]]</f>
        <v>48.419999999999995</v>
      </c>
      <c r="N2679">
        <f>IF(All_Data[[#This Row],[Order Line Quantity]]&lt;0,1,0)</f>
        <v>0</v>
      </c>
      <c r="O2679" s="1" t="str">
        <f>All_Data[[#This Row],[Tier2 Description]]&amp;All_Data[[#This Row],[Order No]]</f>
        <v>HOUSEWARES1555545</v>
      </c>
    </row>
    <row r="2680" spans="1:15" x14ac:dyDescent="0.35">
      <c r="A2680">
        <v>202002</v>
      </c>
      <c r="B2680" t="str">
        <f>LEFT(All_Data[[#This Row],[Invoice (Year+Month)]],4)</f>
        <v>2020</v>
      </c>
      <c r="C2680" t="str">
        <f>RIGHT(All_Data[[#This Row],[Invoice (Year+Month)]],2)</f>
        <v>02</v>
      </c>
      <c r="D2680" t="s">
        <v>56</v>
      </c>
      <c r="E2680">
        <v>3014040</v>
      </c>
      <c r="F2680" t="s">
        <v>17</v>
      </c>
      <c r="G2680" t="s">
        <v>22</v>
      </c>
      <c r="H2680" t="s">
        <v>23</v>
      </c>
      <c r="I2680">
        <v>1555440</v>
      </c>
      <c r="J2680">
        <v>14</v>
      </c>
      <c r="K2680" s="1">
        <v>19.940000000000001</v>
      </c>
      <c r="L2680" s="1">
        <v>39.6</v>
      </c>
      <c r="M2680" s="1">
        <f>All_Data[[#This Row],[EUR Sales Amount]]-All_Data[[#This Row],[EUR Cost Amount]]</f>
        <v>-19.66</v>
      </c>
      <c r="N2680">
        <f>IF(All_Data[[#This Row],[Order Line Quantity]]&lt;0,1,0)</f>
        <v>0</v>
      </c>
      <c r="O2680" s="1" t="str">
        <f>All_Data[[#This Row],[Tier2 Description]]&amp;All_Data[[#This Row],[Order No]]</f>
        <v>CATALOGUES1555440</v>
      </c>
    </row>
    <row r="2681" spans="1:15" x14ac:dyDescent="0.35">
      <c r="A2681">
        <v>202002</v>
      </c>
      <c r="B2681" t="str">
        <f>LEFT(All_Data[[#This Row],[Invoice (Year+Month)]],4)</f>
        <v>2020</v>
      </c>
      <c r="C2681" t="str">
        <f>RIGHT(All_Data[[#This Row],[Invoice (Year+Month)]],2)</f>
        <v>02</v>
      </c>
      <c r="D2681" t="s">
        <v>56</v>
      </c>
      <c r="E2681">
        <v>3014043</v>
      </c>
      <c r="F2681" t="s">
        <v>10</v>
      </c>
      <c r="G2681" t="s">
        <v>13</v>
      </c>
      <c r="H2681" t="s">
        <v>37</v>
      </c>
      <c r="I2681">
        <v>1554801</v>
      </c>
      <c r="J2681">
        <v>1000</v>
      </c>
      <c r="K2681" s="1">
        <v>460</v>
      </c>
      <c r="L2681" s="1">
        <v>370</v>
      </c>
      <c r="M2681" s="1">
        <f>All_Data[[#This Row],[EUR Sales Amount]]-All_Data[[#This Row],[EUR Cost Amount]]</f>
        <v>90</v>
      </c>
      <c r="N2681">
        <f>IF(All_Data[[#This Row],[Order Line Quantity]]&lt;0,1,0)</f>
        <v>0</v>
      </c>
      <c r="O2681" s="1" t="str">
        <f>All_Data[[#This Row],[Tier2 Description]]&amp;All_Data[[#This Row],[Order No]]</f>
        <v>GENERAL1554801</v>
      </c>
    </row>
    <row r="2682" spans="1:15" x14ac:dyDescent="0.35">
      <c r="A2682">
        <v>202002</v>
      </c>
      <c r="B2682" t="str">
        <f>LEFT(All_Data[[#This Row],[Invoice (Year+Month)]],4)</f>
        <v>2020</v>
      </c>
      <c r="C2682" t="str">
        <f>RIGHT(All_Data[[#This Row],[Invoice (Year+Month)]],2)</f>
        <v>02</v>
      </c>
      <c r="D2682" t="s">
        <v>56</v>
      </c>
      <c r="E2682">
        <v>3014043</v>
      </c>
      <c r="F2682" t="s">
        <v>10</v>
      </c>
      <c r="G2682" t="s">
        <v>13</v>
      </c>
      <c r="H2682" t="s">
        <v>37</v>
      </c>
      <c r="I2682">
        <v>1554907</v>
      </c>
      <c r="J2682">
        <v>1000</v>
      </c>
      <c r="K2682" s="1">
        <v>410</v>
      </c>
      <c r="L2682" s="1">
        <v>310</v>
      </c>
      <c r="M2682" s="1">
        <f>All_Data[[#This Row],[EUR Sales Amount]]-All_Data[[#This Row],[EUR Cost Amount]]</f>
        <v>100</v>
      </c>
      <c r="N2682">
        <f>IF(All_Data[[#This Row],[Order Line Quantity]]&lt;0,1,0)</f>
        <v>0</v>
      </c>
      <c r="O2682" s="1" t="str">
        <f>All_Data[[#This Row],[Tier2 Description]]&amp;All_Data[[#This Row],[Order No]]</f>
        <v>GENERAL1554907</v>
      </c>
    </row>
    <row r="2683" spans="1:15" x14ac:dyDescent="0.35">
      <c r="A2683">
        <v>202002</v>
      </c>
      <c r="B2683" t="str">
        <f>LEFT(All_Data[[#This Row],[Invoice (Year+Month)]],4)</f>
        <v>2020</v>
      </c>
      <c r="C2683" t="str">
        <f>RIGHT(All_Data[[#This Row],[Invoice (Year+Month)]],2)</f>
        <v>02</v>
      </c>
      <c r="D2683" t="s">
        <v>56</v>
      </c>
      <c r="E2683">
        <v>3014043</v>
      </c>
      <c r="F2683" t="s">
        <v>10</v>
      </c>
      <c r="G2683" t="s">
        <v>13</v>
      </c>
      <c r="H2683" t="s">
        <v>37</v>
      </c>
      <c r="I2683">
        <v>1556625</v>
      </c>
      <c r="J2683">
        <v>2000</v>
      </c>
      <c r="K2683" s="1">
        <v>1500</v>
      </c>
      <c r="L2683" s="1">
        <v>1460</v>
      </c>
      <c r="M2683" s="1">
        <f>All_Data[[#This Row],[EUR Sales Amount]]-All_Data[[#This Row],[EUR Cost Amount]]</f>
        <v>40</v>
      </c>
      <c r="N2683">
        <f>IF(All_Data[[#This Row],[Order Line Quantity]]&lt;0,1,0)</f>
        <v>0</v>
      </c>
      <c r="O2683" s="1" t="str">
        <f>All_Data[[#This Row],[Tier2 Description]]&amp;All_Data[[#This Row],[Order No]]</f>
        <v>GENERAL1556625</v>
      </c>
    </row>
    <row r="2684" spans="1:15" x14ac:dyDescent="0.35">
      <c r="A2684">
        <v>202002</v>
      </c>
      <c r="B2684" t="str">
        <f>LEFT(All_Data[[#This Row],[Invoice (Year+Month)]],4)</f>
        <v>2020</v>
      </c>
      <c r="C2684" t="str">
        <f>RIGHT(All_Data[[#This Row],[Invoice (Year+Month)]],2)</f>
        <v>02</v>
      </c>
      <c r="D2684" t="s">
        <v>56</v>
      </c>
      <c r="E2684">
        <v>3014043</v>
      </c>
      <c r="F2684" t="s">
        <v>10</v>
      </c>
      <c r="G2684" t="s">
        <v>13</v>
      </c>
      <c r="H2684" t="s">
        <v>37</v>
      </c>
      <c r="I2684">
        <v>1556687</v>
      </c>
      <c r="J2684">
        <v>800</v>
      </c>
      <c r="K2684" s="1">
        <v>344</v>
      </c>
      <c r="L2684" s="1">
        <v>304</v>
      </c>
      <c r="M2684" s="1">
        <f>All_Data[[#This Row],[EUR Sales Amount]]-All_Data[[#This Row],[EUR Cost Amount]]</f>
        <v>40</v>
      </c>
      <c r="N2684">
        <f>IF(All_Data[[#This Row],[Order Line Quantity]]&lt;0,1,0)</f>
        <v>0</v>
      </c>
      <c r="O2684" s="1" t="str">
        <f>All_Data[[#This Row],[Tier2 Description]]&amp;All_Data[[#This Row],[Order No]]</f>
        <v>GENERAL1556687</v>
      </c>
    </row>
    <row r="2685" spans="1:15" x14ac:dyDescent="0.35">
      <c r="A2685">
        <v>202002</v>
      </c>
      <c r="B2685" t="str">
        <f>LEFT(All_Data[[#This Row],[Invoice (Year+Month)]],4)</f>
        <v>2020</v>
      </c>
      <c r="C2685" t="str">
        <f>RIGHT(All_Data[[#This Row],[Invoice (Year+Month)]],2)</f>
        <v>02</v>
      </c>
      <c r="D2685" t="s">
        <v>56</v>
      </c>
      <c r="E2685">
        <v>3014048</v>
      </c>
      <c r="F2685" t="s">
        <v>17</v>
      </c>
      <c r="G2685" t="s">
        <v>18</v>
      </c>
      <c r="H2685" t="s">
        <v>20</v>
      </c>
      <c r="I2685">
        <v>1555876</v>
      </c>
      <c r="J2685">
        <v>14</v>
      </c>
      <c r="K2685" s="1">
        <v>125.86</v>
      </c>
      <c r="L2685" s="1">
        <v>58.5</v>
      </c>
      <c r="M2685" s="1">
        <f>All_Data[[#This Row],[EUR Sales Amount]]-All_Data[[#This Row],[EUR Cost Amount]]</f>
        <v>67.36</v>
      </c>
      <c r="N2685">
        <f>IF(All_Data[[#This Row],[Order Line Quantity]]&lt;0,1,0)</f>
        <v>0</v>
      </c>
      <c r="O2685" s="1" t="str">
        <f>All_Data[[#This Row],[Tier2 Description]]&amp;All_Data[[#This Row],[Order No]]</f>
        <v>POLOS1555876</v>
      </c>
    </row>
    <row r="2686" spans="1:15" x14ac:dyDescent="0.35">
      <c r="A2686">
        <v>202002</v>
      </c>
      <c r="B2686" t="str">
        <f>LEFT(All_Data[[#This Row],[Invoice (Year+Month)]],4)</f>
        <v>2020</v>
      </c>
      <c r="C2686" t="str">
        <f>RIGHT(All_Data[[#This Row],[Invoice (Year+Month)]],2)</f>
        <v>02</v>
      </c>
      <c r="D2686" t="s">
        <v>56</v>
      </c>
      <c r="E2686">
        <v>3014048</v>
      </c>
      <c r="F2686" t="s">
        <v>17</v>
      </c>
      <c r="G2686" t="s">
        <v>18</v>
      </c>
      <c r="H2686" t="s">
        <v>20</v>
      </c>
      <c r="I2686">
        <v>1557601</v>
      </c>
      <c r="J2686">
        <v>46</v>
      </c>
      <c r="K2686" s="1">
        <v>413.54</v>
      </c>
      <c r="L2686" s="1">
        <v>206.18</v>
      </c>
      <c r="M2686" s="1">
        <f>All_Data[[#This Row],[EUR Sales Amount]]-All_Data[[#This Row],[EUR Cost Amount]]</f>
        <v>207.36</v>
      </c>
      <c r="N2686">
        <f>IF(All_Data[[#This Row],[Order Line Quantity]]&lt;0,1,0)</f>
        <v>0</v>
      </c>
      <c r="O2686" s="1" t="str">
        <f>All_Data[[#This Row],[Tier2 Description]]&amp;All_Data[[#This Row],[Order No]]</f>
        <v>POLOS1557601</v>
      </c>
    </row>
    <row r="2687" spans="1:15" x14ac:dyDescent="0.35">
      <c r="A2687">
        <v>202002</v>
      </c>
      <c r="B2687" t="str">
        <f>LEFT(All_Data[[#This Row],[Invoice (Year+Month)]],4)</f>
        <v>2020</v>
      </c>
      <c r="C2687" t="str">
        <f>RIGHT(All_Data[[#This Row],[Invoice (Year+Month)]],2)</f>
        <v>02</v>
      </c>
      <c r="D2687" t="s">
        <v>56</v>
      </c>
      <c r="E2687">
        <v>3014048</v>
      </c>
      <c r="F2687" t="s">
        <v>17</v>
      </c>
      <c r="G2687" t="s">
        <v>18</v>
      </c>
      <c r="H2687" t="s">
        <v>21</v>
      </c>
      <c r="I2687">
        <v>1557045</v>
      </c>
      <c r="J2687">
        <v>94</v>
      </c>
      <c r="K2687" s="1">
        <v>520.76</v>
      </c>
      <c r="L2687" s="1">
        <v>238.52</v>
      </c>
      <c r="M2687" s="1">
        <f>All_Data[[#This Row],[EUR Sales Amount]]-All_Data[[#This Row],[EUR Cost Amount]]</f>
        <v>282.24</v>
      </c>
      <c r="N2687">
        <f>IF(All_Data[[#This Row],[Order Line Quantity]]&lt;0,1,0)</f>
        <v>0</v>
      </c>
      <c r="O2687" s="1" t="str">
        <f>All_Data[[#This Row],[Tier2 Description]]&amp;All_Data[[#This Row],[Order No]]</f>
        <v>T-SHIRTS &amp; ACTIVE TOPS1557045</v>
      </c>
    </row>
    <row r="2688" spans="1:15" x14ac:dyDescent="0.35">
      <c r="A2688">
        <v>202002</v>
      </c>
      <c r="B2688" t="str">
        <f>LEFT(All_Data[[#This Row],[Invoice (Year+Month)]],4)</f>
        <v>2020</v>
      </c>
      <c r="C2688" t="str">
        <f>RIGHT(All_Data[[#This Row],[Invoice (Year+Month)]],2)</f>
        <v>02</v>
      </c>
      <c r="D2688" t="s">
        <v>56</v>
      </c>
      <c r="E2688">
        <v>3014049</v>
      </c>
      <c r="F2688" t="s">
        <v>10</v>
      </c>
      <c r="G2688" t="s">
        <v>11</v>
      </c>
      <c r="H2688" t="s">
        <v>38</v>
      </c>
      <c r="I2688">
        <v>1556968</v>
      </c>
      <c r="J2688">
        <v>2</v>
      </c>
      <c r="K2688" s="1">
        <v>22.98</v>
      </c>
      <c r="L2688" s="1">
        <v>9.86</v>
      </c>
      <c r="M2688" s="1">
        <f>All_Data[[#This Row],[EUR Sales Amount]]-All_Data[[#This Row],[EUR Cost Amount]]</f>
        <v>13.120000000000001</v>
      </c>
      <c r="N2688">
        <f>IF(All_Data[[#This Row],[Order Line Quantity]]&lt;0,1,0)</f>
        <v>0</v>
      </c>
      <c r="O2688" s="1" t="str">
        <f>All_Data[[#This Row],[Tier2 Description]]&amp;All_Data[[#This Row],[Order No]]</f>
        <v>BACKPACKS1556968</v>
      </c>
    </row>
    <row r="2689" spans="1:15" x14ac:dyDescent="0.35">
      <c r="A2689">
        <v>202002</v>
      </c>
      <c r="B2689" t="str">
        <f>LEFT(All_Data[[#This Row],[Invoice (Year+Month)]],4)</f>
        <v>2020</v>
      </c>
      <c r="C2689" t="str">
        <f>RIGHT(All_Data[[#This Row],[Invoice (Year+Month)]],2)</f>
        <v>02</v>
      </c>
      <c r="D2689" t="s">
        <v>56</v>
      </c>
      <c r="E2689">
        <v>3014049</v>
      </c>
      <c r="F2689" t="s">
        <v>10</v>
      </c>
      <c r="G2689" t="s">
        <v>13</v>
      </c>
      <c r="H2689" t="s">
        <v>34</v>
      </c>
      <c r="I2689">
        <v>1556116</v>
      </c>
      <c r="J2689">
        <v>2</v>
      </c>
      <c r="K2689" s="1">
        <v>1.26</v>
      </c>
      <c r="L2689" s="1">
        <v>0.72</v>
      </c>
      <c r="M2689" s="1">
        <f>All_Data[[#This Row],[EUR Sales Amount]]-All_Data[[#This Row],[EUR Cost Amount]]</f>
        <v>0.54</v>
      </c>
      <c r="N2689">
        <f>IF(All_Data[[#This Row],[Order Line Quantity]]&lt;0,1,0)</f>
        <v>0</v>
      </c>
      <c r="O2689" s="1" t="str">
        <f>All_Data[[#This Row],[Tier2 Description]]&amp;All_Data[[#This Row],[Order No]]</f>
        <v>STATIONERY1556116</v>
      </c>
    </row>
    <row r="2690" spans="1:15" x14ac:dyDescent="0.35">
      <c r="A2690">
        <v>202002</v>
      </c>
      <c r="B2690" t="str">
        <f>LEFT(All_Data[[#This Row],[Invoice (Year+Month)]],4)</f>
        <v>2020</v>
      </c>
      <c r="C2690" t="str">
        <f>RIGHT(All_Data[[#This Row],[Invoice (Year+Month)]],2)</f>
        <v>02</v>
      </c>
      <c r="D2690" t="s">
        <v>56</v>
      </c>
      <c r="E2690">
        <v>3014049</v>
      </c>
      <c r="F2690" t="s">
        <v>10</v>
      </c>
      <c r="G2690" t="s">
        <v>13</v>
      </c>
      <c r="H2690" t="s">
        <v>34</v>
      </c>
      <c r="I2690">
        <v>1556268</v>
      </c>
      <c r="J2690">
        <v>102</v>
      </c>
      <c r="K2690" s="1">
        <v>712.98</v>
      </c>
      <c r="L2690" s="1">
        <v>299.64</v>
      </c>
      <c r="M2690" s="1">
        <f>All_Data[[#This Row],[EUR Sales Amount]]-All_Data[[#This Row],[EUR Cost Amount]]</f>
        <v>413.34000000000003</v>
      </c>
      <c r="N2690">
        <f>IF(All_Data[[#This Row],[Order Line Quantity]]&lt;0,1,0)</f>
        <v>0</v>
      </c>
      <c r="O2690" s="1" t="str">
        <f>All_Data[[#This Row],[Tier2 Description]]&amp;All_Data[[#This Row],[Order No]]</f>
        <v>STATIONERY1556268</v>
      </c>
    </row>
    <row r="2691" spans="1:15" x14ac:dyDescent="0.35">
      <c r="A2691">
        <v>202002</v>
      </c>
      <c r="B2691" t="str">
        <f>LEFT(All_Data[[#This Row],[Invoice (Year+Month)]],4)</f>
        <v>2020</v>
      </c>
      <c r="C2691" t="str">
        <f>RIGHT(All_Data[[#This Row],[Invoice (Year+Month)]],2)</f>
        <v>02</v>
      </c>
      <c r="D2691" t="s">
        <v>56</v>
      </c>
      <c r="E2691">
        <v>3014049</v>
      </c>
      <c r="F2691" t="s">
        <v>10</v>
      </c>
      <c r="G2691" t="s">
        <v>24</v>
      </c>
      <c r="H2691" t="s">
        <v>25</v>
      </c>
      <c r="I2691">
        <v>1558130</v>
      </c>
      <c r="J2691">
        <v>12</v>
      </c>
      <c r="K2691" s="1">
        <v>387.84</v>
      </c>
      <c r="L2691" s="1">
        <v>166.66</v>
      </c>
      <c r="M2691" s="1">
        <f>All_Data[[#This Row],[EUR Sales Amount]]-All_Data[[#This Row],[EUR Cost Amount]]</f>
        <v>221.17999999999998</v>
      </c>
      <c r="N2691">
        <f>IF(All_Data[[#This Row],[Order Line Quantity]]&lt;0,1,0)</f>
        <v>0</v>
      </c>
      <c r="O2691" s="1" t="str">
        <f>All_Data[[#This Row],[Tier2 Description]]&amp;All_Data[[#This Row],[Order No]]</f>
        <v>JACKETS1558130</v>
      </c>
    </row>
    <row r="2692" spans="1:15" x14ac:dyDescent="0.35">
      <c r="A2692">
        <v>202002</v>
      </c>
      <c r="B2692" t="str">
        <f>LEFT(All_Data[[#This Row],[Invoice (Year+Month)]],4)</f>
        <v>2020</v>
      </c>
      <c r="C2692" t="str">
        <f>RIGHT(All_Data[[#This Row],[Invoice (Year+Month)]],2)</f>
        <v>02</v>
      </c>
      <c r="D2692" t="s">
        <v>56</v>
      </c>
      <c r="E2692">
        <v>3014049</v>
      </c>
      <c r="F2692" t="s">
        <v>10</v>
      </c>
      <c r="G2692" t="s">
        <v>24</v>
      </c>
      <c r="H2692" t="s">
        <v>54</v>
      </c>
      <c r="I2692">
        <v>1557292</v>
      </c>
      <c r="J2692">
        <v>4</v>
      </c>
      <c r="K2692" s="1">
        <v>73</v>
      </c>
      <c r="L2692" s="1">
        <v>33.24</v>
      </c>
      <c r="M2692" s="1">
        <f>All_Data[[#This Row],[EUR Sales Amount]]-All_Data[[#This Row],[EUR Cost Amount]]</f>
        <v>39.76</v>
      </c>
      <c r="N2692">
        <f>IF(All_Data[[#This Row],[Order Line Quantity]]&lt;0,1,0)</f>
        <v>0</v>
      </c>
      <c r="O2692" s="1" t="str">
        <f>All_Data[[#This Row],[Tier2 Description]]&amp;All_Data[[#This Row],[Order No]]</f>
        <v>VESTS-BODYWARMERS1557292</v>
      </c>
    </row>
    <row r="2693" spans="1:15" x14ac:dyDescent="0.35">
      <c r="A2693">
        <v>202002</v>
      </c>
      <c r="B2693" t="str">
        <f>LEFT(All_Data[[#This Row],[Invoice (Year+Month)]],4)</f>
        <v>2020</v>
      </c>
      <c r="C2693" t="str">
        <f>RIGHT(All_Data[[#This Row],[Invoice (Year+Month)]],2)</f>
        <v>02</v>
      </c>
      <c r="D2693" t="s">
        <v>56</v>
      </c>
      <c r="E2693">
        <v>3014049</v>
      </c>
      <c r="F2693" t="s">
        <v>10</v>
      </c>
      <c r="G2693" t="s">
        <v>29</v>
      </c>
      <c r="H2693" t="s">
        <v>52</v>
      </c>
      <c r="I2693">
        <v>1556116</v>
      </c>
      <c r="J2693">
        <v>2</v>
      </c>
      <c r="K2693" s="1">
        <v>0.56000000000000005</v>
      </c>
      <c r="L2693" s="1">
        <v>0.24</v>
      </c>
      <c r="M2693" s="1">
        <f>All_Data[[#This Row],[EUR Sales Amount]]-All_Data[[#This Row],[EUR Cost Amount]]</f>
        <v>0.32000000000000006</v>
      </c>
      <c r="N2693">
        <f>IF(All_Data[[#This Row],[Order Line Quantity]]&lt;0,1,0)</f>
        <v>0</v>
      </c>
      <c r="O2693" s="1" t="str">
        <f>All_Data[[#This Row],[Tier2 Description]]&amp;All_Data[[#This Row],[Order No]]</f>
        <v>GENERAL TECH1556116</v>
      </c>
    </row>
    <row r="2694" spans="1:15" x14ac:dyDescent="0.35">
      <c r="A2694">
        <v>202002</v>
      </c>
      <c r="B2694" t="str">
        <f>LEFT(All_Data[[#This Row],[Invoice (Year+Month)]],4)</f>
        <v>2020</v>
      </c>
      <c r="C2694" t="str">
        <f>RIGHT(All_Data[[#This Row],[Invoice (Year+Month)]],2)</f>
        <v>02</v>
      </c>
      <c r="D2694" t="s">
        <v>56</v>
      </c>
      <c r="E2694">
        <v>3014049</v>
      </c>
      <c r="F2694" t="s">
        <v>10</v>
      </c>
      <c r="G2694" t="s">
        <v>29</v>
      </c>
      <c r="H2694" t="s">
        <v>52</v>
      </c>
      <c r="I2694">
        <v>1556117</v>
      </c>
      <c r="J2694">
        <v>2</v>
      </c>
      <c r="K2694" s="1">
        <v>0.6</v>
      </c>
      <c r="L2694" s="1">
        <v>0.32</v>
      </c>
      <c r="M2694" s="1">
        <f>All_Data[[#This Row],[EUR Sales Amount]]-All_Data[[#This Row],[EUR Cost Amount]]</f>
        <v>0.27999999999999997</v>
      </c>
      <c r="N2694">
        <f>IF(All_Data[[#This Row],[Order Line Quantity]]&lt;0,1,0)</f>
        <v>0</v>
      </c>
      <c r="O2694" s="1" t="str">
        <f>All_Data[[#This Row],[Tier2 Description]]&amp;All_Data[[#This Row],[Order No]]</f>
        <v>GENERAL TECH1556117</v>
      </c>
    </row>
    <row r="2695" spans="1:15" x14ac:dyDescent="0.35">
      <c r="A2695">
        <v>202002</v>
      </c>
      <c r="B2695" t="str">
        <f>LEFT(All_Data[[#This Row],[Invoice (Year+Month)]],4)</f>
        <v>2020</v>
      </c>
      <c r="C2695" t="str">
        <f>RIGHT(All_Data[[#This Row],[Invoice (Year+Month)]],2)</f>
        <v>02</v>
      </c>
      <c r="D2695" t="s">
        <v>56</v>
      </c>
      <c r="E2695">
        <v>3014052</v>
      </c>
      <c r="F2695" t="s">
        <v>10</v>
      </c>
      <c r="G2695" t="s">
        <v>26</v>
      </c>
      <c r="H2695" t="s">
        <v>44</v>
      </c>
      <c r="I2695">
        <v>1557455</v>
      </c>
      <c r="J2695">
        <v>2</v>
      </c>
      <c r="K2695" s="1">
        <v>0.8</v>
      </c>
      <c r="L2695" s="1">
        <v>0.36</v>
      </c>
      <c r="M2695" s="1">
        <f>All_Data[[#This Row],[EUR Sales Amount]]-All_Data[[#This Row],[EUR Cost Amount]]</f>
        <v>0.44000000000000006</v>
      </c>
      <c r="N2695">
        <f>IF(All_Data[[#This Row],[Order Line Quantity]]&lt;0,1,0)</f>
        <v>0</v>
      </c>
      <c r="O2695" s="1" t="str">
        <f>All_Data[[#This Row],[Tier2 Description]]&amp;All_Data[[#This Row],[Order No]]</f>
        <v>HBA1557455</v>
      </c>
    </row>
    <row r="2696" spans="1:15" x14ac:dyDescent="0.35">
      <c r="A2696">
        <v>202002</v>
      </c>
      <c r="B2696" t="str">
        <f>LEFT(All_Data[[#This Row],[Invoice (Year+Month)]],4)</f>
        <v>2020</v>
      </c>
      <c r="C2696" t="str">
        <f>RIGHT(All_Data[[#This Row],[Invoice (Year+Month)]],2)</f>
        <v>02</v>
      </c>
      <c r="D2696" t="s">
        <v>56</v>
      </c>
      <c r="E2696">
        <v>3014052</v>
      </c>
      <c r="F2696" t="s">
        <v>10</v>
      </c>
      <c r="G2696" t="s">
        <v>26</v>
      </c>
      <c r="H2696" t="s">
        <v>44</v>
      </c>
      <c r="I2696">
        <v>1557602</v>
      </c>
      <c r="J2696">
        <v>162</v>
      </c>
      <c r="K2696" s="1">
        <v>64.8</v>
      </c>
      <c r="L2696" s="1">
        <v>29.3</v>
      </c>
      <c r="M2696" s="1">
        <f>All_Data[[#This Row],[EUR Sales Amount]]-All_Data[[#This Row],[EUR Cost Amount]]</f>
        <v>35.5</v>
      </c>
      <c r="N2696">
        <f>IF(All_Data[[#This Row],[Order Line Quantity]]&lt;0,1,0)</f>
        <v>0</v>
      </c>
      <c r="O2696" s="1" t="str">
        <f>All_Data[[#This Row],[Tier2 Description]]&amp;All_Data[[#This Row],[Order No]]</f>
        <v>HBA1557602</v>
      </c>
    </row>
    <row r="2697" spans="1:15" x14ac:dyDescent="0.35">
      <c r="A2697">
        <v>202002</v>
      </c>
      <c r="B2697" t="str">
        <f>LEFT(All_Data[[#This Row],[Invoice (Year+Month)]],4)</f>
        <v>2020</v>
      </c>
      <c r="C2697" t="str">
        <f>RIGHT(All_Data[[#This Row],[Invoice (Year+Month)]],2)</f>
        <v>02</v>
      </c>
      <c r="D2697" t="s">
        <v>56</v>
      </c>
      <c r="E2697">
        <v>3014053</v>
      </c>
      <c r="F2697" t="s">
        <v>17</v>
      </c>
      <c r="G2697" t="s">
        <v>29</v>
      </c>
      <c r="H2697" t="s">
        <v>30</v>
      </c>
      <c r="I2697">
        <v>1552578</v>
      </c>
      <c r="J2697">
        <v>4</v>
      </c>
      <c r="K2697" s="1">
        <v>15.96</v>
      </c>
      <c r="L2697" s="1">
        <v>11.18</v>
      </c>
      <c r="M2697" s="1">
        <f>All_Data[[#This Row],[EUR Sales Amount]]-All_Data[[#This Row],[EUR Cost Amount]]</f>
        <v>4.7800000000000011</v>
      </c>
      <c r="N2697">
        <f>IF(All_Data[[#This Row],[Order Line Quantity]]&lt;0,1,0)</f>
        <v>0</v>
      </c>
      <c r="O2697" s="1" t="str">
        <f>All_Data[[#This Row],[Tier2 Description]]&amp;All_Data[[#This Row],[Order No]]</f>
        <v>AUDIO1552578</v>
      </c>
    </row>
    <row r="2698" spans="1:15" x14ac:dyDescent="0.35">
      <c r="A2698">
        <v>202002</v>
      </c>
      <c r="B2698" t="str">
        <f>LEFT(All_Data[[#This Row],[Invoice (Year+Month)]],4)</f>
        <v>2020</v>
      </c>
      <c r="C2698" t="str">
        <f>RIGHT(All_Data[[#This Row],[Invoice (Year+Month)]],2)</f>
        <v>02</v>
      </c>
      <c r="D2698" t="s">
        <v>56</v>
      </c>
      <c r="E2698">
        <v>3014054</v>
      </c>
      <c r="F2698" t="s">
        <v>17</v>
      </c>
      <c r="G2698" t="s">
        <v>11</v>
      </c>
      <c r="H2698" t="s">
        <v>38</v>
      </c>
      <c r="I2698">
        <v>1557063</v>
      </c>
      <c r="J2698">
        <v>4</v>
      </c>
      <c r="K2698" s="1">
        <v>52.58</v>
      </c>
      <c r="L2698" s="1">
        <v>14.84</v>
      </c>
      <c r="M2698" s="1">
        <f>All_Data[[#This Row],[EUR Sales Amount]]-All_Data[[#This Row],[EUR Cost Amount]]</f>
        <v>37.739999999999995</v>
      </c>
      <c r="N2698">
        <f>IF(All_Data[[#This Row],[Order Line Quantity]]&lt;0,1,0)</f>
        <v>0</v>
      </c>
      <c r="O2698" s="1" t="str">
        <f>All_Data[[#This Row],[Tier2 Description]]&amp;All_Data[[#This Row],[Order No]]</f>
        <v>BACKPACKS1557063</v>
      </c>
    </row>
    <row r="2699" spans="1:15" x14ac:dyDescent="0.35">
      <c r="A2699">
        <v>202002</v>
      </c>
      <c r="B2699" t="str">
        <f>LEFT(All_Data[[#This Row],[Invoice (Year+Month)]],4)</f>
        <v>2020</v>
      </c>
      <c r="C2699" t="str">
        <f>RIGHT(All_Data[[#This Row],[Invoice (Year+Month)]],2)</f>
        <v>02</v>
      </c>
      <c r="D2699" t="s">
        <v>56</v>
      </c>
      <c r="E2699">
        <v>3014054</v>
      </c>
      <c r="F2699" t="s">
        <v>17</v>
      </c>
      <c r="G2699" t="s">
        <v>26</v>
      </c>
      <c r="H2699" t="s">
        <v>50</v>
      </c>
      <c r="I2699">
        <v>1555405</v>
      </c>
      <c r="J2699">
        <v>5200</v>
      </c>
      <c r="K2699" s="1">
        <v>7540</v>
      </c>
      <c r="L2699" s="1">
        <v>3346.58</v>
      </c>
      <c r="M2699" s="1">
        <f>All_Data[[#This Row],[EUR Sales Amount]]-All_Data[[#This Row],[EUR Cost Amount]]</f>
        <v>4193.42</v>
      </c>
      <c r="N2699">
        <f>IF(All_Data[[#This Row],[Order Line Quantity]]&lt;0,1,0)</f>
        <v>0</v>
      </c>
      <c r="O2699" s="1" t="str">
        <f>All_Data[[#This Row],[Tier2 Description]]&amp;All_Data[[#This Row],[Order No]]</f>
        <v>OUTDOOR &amp; LEISURE1555405</v>
      </c>
    </row>
    <row r="2700" spans="1:15" x14ac:dyDescent="0.35">
      <c r="A2700">
        <v>202002</v>
      </c>
      <c r="B2700" t="str">
        <f>LEFT(All_Data[[#This Row],[Invoice (Year+Month)]],4)</f>
        <v>2020</v>
      </c>
      <c r="C2700" t="str">
        <f>RIGHT(All_Data[[#This Row],[Invoice (Year+Month)]],2)</f>
        <v>02</v>
      </c>
      <c r="D2700" t="s">
        <v>56</v>
      </c>
      <c r="E2700">
        <v>3014054</v>
      </c>
      <c r="F2700" t="s">
        <v>17</v>
      </c>
      <c r="G2700" t="s">
        <v>18</v>
      </c>
      <c r="H2700" t="s">
        <v>20</v>
      </c>
      <c r="I2700">
        <v>1557502</v>
      </c>
      <c r="J2700">
        <v>500</v>
      </c>
      <c r="K2700" s="1">
        <v>3985</v>
      </c>
      <c r="L2700" s="1">
        <v>1899.5</v>
      </c>
      <c r="M2700" s="1">
        <f>All_Data[[#This Row],[EUR Sales Amount]]-All_Data[[#This Row],[EUR Cost Amount]]</f>
        <v>2085.5</v>
      </c>
      <c r="N2700">
        <f>IF(All_Data[[#This Row],[Order Line Quantity]]&lt;0,1,0)</f>
        <v>0</v>
      </c>
      <c r="O2700" s="1" t="str">
        <f>All_Data[[#This Row],[Tier2 Description]]&amp;All_Data[[#This Row],[Order No]]</f>
        <v>POLOS1557502</v>
      </c>
    </row>
    <row r="2701" spans="1:15" x14ac:dyDescent="0.35">
      <c r="A2701">
        <v>202002</v>
      </c>
      <c r="B2701" t="str">
        <f>LEFT(All_Data[[#This Row],[Invoice (Year+Month)]],4)</f>
        <v>2020</v>
      </c>
      <c r="C2701" t="str">
        <f>RIGHT(All_Data[[#This Row],[Invoice (Year+Month)]],2)</f>
        <v>02</v>
      </c>
      <c r="D2701" t="s">
        <v>56</v>
      </c>
      <c r="E2701">
        <v>3014054</v>
      </c>
      <c r="F2701" t="s">
        <v>17</v>
      </c>
      <c r="G2701" t="s">
        <v>29</v>
      </c>
      <c r="H2701" t="s">
        <v>52</v>
      </c>
      <c r="I2701">
        <v>1556218</v>
      </c>
      <c r="J2701">
        <v>2</v>
      </c>
      <c r="K2701" s="1">
        <v>2.62</v>
      </c>
      <c r="L2701" s="1">
        <v>1.08</v>
      </c>
      <c r="M2701" s="1">
        <f>All_Data[[#This Row],[EUR Sales Amount]]-All_Data[[#This Row],[EUR Cost Amount]]</f>
        <v>1.54</v>
      </c>
      <c r="N2701">
        <f>IF(All_Data[[#This Row],[Order Line Quantity]]&lt;0,1,0)</f>
        <v>0</v>
      </c>
      <c r="O2701" s="1" t="str">
        <f>All_Data[[#This Row],[Tier2 Description]]&amp;All_Data[[#This Row],[Order No]]</f>
        <v>GENERAL TECH1556218</v>
      </c>
    </row>
    <row r="2702" spans="1:15" x14ac:dyDescent="0.35">
      <c r="A2702">
        <v>202002</v>
      </c>
      <c r="B2702" t="str">
        <f>LEFT(All_Data[[#This Row],[Invoice (Year+Month)]],4)</f>
        <v>2020</v>
      </c>
      <c r="C2702" t="str">
        <f>RIGHT(All_Data[[#This Row],[Invoice (Year+Month)]],2)</f>
        <v>02</v>
      </c>
      <c r="D2702" t="s">
        <v>56</v>
      </c>
      <c r="E2702">
        <v>3014061</v>
      </c>
      <c r="F2702" t="s">
        <v>17</v>
      </c>
      <c r="G2702" t="s">
        <v>48</v>
      </c>
      <c r="H2702" t="s">
        <v>48</v>
      </c>
      <c r="I2702">
        <v>1555242</v>
      </c>
      <c r="J2702">
        <v>2</v>
      </c>
      <c r="K2702" s="1">
        <v>10.38</v>
      </c>
      <c r="L2702" s="1">
        <v>4.54</v>
      </c>
      <c r="M2702" s="1">
        <f>All_Data[[#This Row],[EUR Sales Amount]]-All_Data[[#This Row],[EUR Cost Amount]]</f>
        <v>5.8400000000000007</v>
      </c>
      <c r="N2702">
        <f>IF(All_Data[[#This Row],[Order Line Quantity]]&lt;0,1,0)</f>
        <v>0</v>
      </c>
      <c r="O2702" s="1" t="str">
        <f>All_Data[[#This Row],[Tier2 Description]]&amp;All_Data[[#This Row],[Order No]]</f>
        <v>HEADWEAR1555242</v>
      </c>
    </row>
    <row r="2703" spans="1:15" x14ac:dyDescent="0.35">
      <c r="A2703">
        <v>202002</v>
      </c>
      <c r="B2703" t="str">
        <f>LEFT(All_Data[[#This Row],[Invoice (Year+Month)]],4)</f>
        <v>2020</v>
      </c>
      <c r="C2703" t="str">
        <f>RIGHT(All_Data[[#This Row],[Invoice (Year+Month)]],2)</f>
        <v>02</v>
      </c>
      <c r="D2703" t="s">
        <v>56</v>
      </c>
      <c r="E2703">
        <v>3014061</v>
      </c>
      <c r="F2703" t="s">
        <v>17</v>
      </c>
      <c r="G2703" t="s">
        <v>26</v>
      </c>
      <c r="H2703" t="s">
        <v>28</v>
      </c>
      <c r="I2703">
        <v>1555807</v>
      </c>
      <c r="J2703">
        <v>200</v>
      </c>
      <c r="K2703" s="1">
        <v>3598</v>
      </c>
      <c r="L2703" s="1">
        <v>1339.98</v>
      </c>
      <c r="M2703" s="1">
        <f>All_Data[[#This Row],[EUR Sales Amount]]-All_Data[[#This Row],[EUR Cost Amount]]</f>
        <v>2258.02</v>
      </c>
      <c r="N2703">
        <f>IF(All_Data[[#This Row],[Order Line Quantity]]&lt;0,1,0)</f>
        <v>0</v>
      </c>
      <c r="O2703" s="1" t="str">
        <f>All_Data[[#This Row],[Tier2 Description]]&amp;All_Data[[#This Row],[Order No]]</f>
        <v>HOUSEWARES1555807</v>
      </c>
    </row>
    <row r="2704" spans="1:15" x14ac:dyDescent="0.35">
      <c r="A2704">
        <v>202002</v>
      </c>
      <c r="B2704" t="str">
        <f>LEFT(All_Data[[#This Row],[Invoice (Year+Month)]],4)</f>
        <v>2020</v>
      </c>
      <c r="C2704" t="str">
        <f>RIGHT(All_Data[[#This Row],[Invoice (Year+Month)]],2)</f>
        <v>02</v>
      </c>
      <c r="D2704" t="s">
        <v>56</v>
      </c>
      <c r="E2704">
        <v>3014061</v>
      </c>
      <c r="F2704" t="s">
        <v>17</v>
      </c>
      <c r="G2704" t="s">
        <v>18</v>
      </c>
      <c r="H2704" t="s">
        <v>19</v>
      </c>
      <c r="I2704">
        <v>1555514</v>
      </c>
      <c r="J2704">
        <v>8</v>
      </c>
      <c r="K2704" s="1">
        <v>80.180000000000007</v>
      </c>
      <c r="L2704" s="1">
        <v>63.48</v>
      </c>
      <c r="M2704" s="1">
        <f>All_Data[[#This Row],[EUR Sales Amount]]-All_Data[[#This Row],[EUR Cost Amount]]</f>
        <v>16.70000000000001</v>
      </c>
      <c r="N2704">
        <f>IF(All_Data[[#This Row],[Order Line Quantity]]&lt;0,1,0)</f>
        <v>0</v>
      </c>
      <c r="O2704" s="1" t="str">
        <f>All_Data[[#This Row],[Tier2 Description]]&amp;All_Data[[#This Row],[Order No]]</f>
        <v>FLEECE &amp; KNITS1555514</v>
      </c>
    </row>
    <row r="2705" spans="1:15" x14ac:dyDescent="0.35">
      <c r="A2705">
        <v>202002</v>
      </c>
      <c r="B2705" t="str">
        <f>LEFT(All_Data[[#This Row],[Invoice (Year+Month)]],4)</f>
        <v>2020</v>
      </c>
      <c r="C2705" t="str">
        <f>RIGHT(All_Data[[#This Row],[Invoice (Year+Month)]],2)</f>
        <v>02</v>
      </c>
      <c r="D2705" t="s">
        <v>56</v>
      </c>
      <c r="E2705">
        <v>3014061</v>
      </c>
      <c r="F2705" t="s">
        <v>17</v>
      </c>
      <c r="G2705" t="s">
        <v>18</v>
      </c>
      <c r="H2705" t="s">
        <v>19</v>
      </c>
      <c r="I2705">
        <v>1557366</v>
      </c>
      <c r="J2705">
        <v>8</v>
      </c>
      <c r="K2705" s="1">
        <v>214</v>
      </c>
      <c r="L2705" s="1">
        <v>79.72</v>
      </c>
      <c r="M2705" s="1">
        <f>All_Data[[#This Row],[EUR Sales Amount]]-All_Data[[#This Row],[EUR Cost Amount]]</f>
        <v>134.28</v>
      </c>
      <c r="N2705">
        <f>IF(All_Data[[#This Row],[Order Line Quantity]]&lt;0,1,0)</f>
        <v>0</v>
      </c>
      <c r="O2705" s="1" t="str">
        <f>All_Data[[#This Row],[Tier2 Description]]&amp;All_Data[[#This Row],[Order No]]</f>
        <v>FLEECE &amp; KNITS1557366</v>
      </c>
    </row>
    <row r="2706" spans="1:15" x14ac:dyDescent="0.35">
      <c r="A2706">
        <v>202002</v>
      </c>
      <c r="B2706" t="str">
        <f>LEFT(All_Data[[#This Row],[Invoice (Year+Month)]],4)</f>
        <v>2020</v>
      </c>
      <c r="C2706" t="str">
        <f>RIGHT(All_Data[[#This Row],[Invoice (Year+Month)]],2)</f>
        <v>02</v>
      </c>
      <c r="D2706" t="s">
        <v>56</v>
      </c>
      <c r="E2706">
        <v>3014061</v>
      </c>
      <c r="F2706" t="s">
        <v>17</v>
      </c>
      <c r="G2706" t="s">
        <v>18</v>
      </c>
      <c r="H2706" t="s">
        <v>20</v>
      </c>
      <c r="I2706">
        <v>1556139</v>
      </c>
      <c r="J2706">
        <v>2</v>
      </c>
      <c r="K2706" s="1">
        <v>15.14</v>
      </c>
      <c r="L2706" s="1">
        <v>7.38</v>
      </c>
      <c r="M2706" s="1">
        <f>All_Data[[#This Row],[EUR Sales Amount]]-All_Data[[#This Row],[EUR Cost Amount]]</f>
        <v>7.7600000000000007</v>
      </c>
      <c r="N2706">
        <f>IF(All_Data[[#This Row],[Order Line Quantity]]&lt;0,1,0)</f>
        <v>0</v>
      </c>
      <c r="O2706" s="1" t="str">
        <f>All_Data[[#This Row],[Tier2 Description]]&amp;All_Data[[#This Row],[Order No]]</f>
        <v>POLOS1556139</v>
      </c>
    </row>
    <row r="2707" spans="1:15" x14ac:dyDescent="0.35">
      <c r="A2707">
        <v>202002</v>
      </c>
      <c r="B2707" t="str">
        <f>LEFT(All_Data[[#This Row],[Invoice (Year+Month)]],4)</f>
        <v>2020</v>
      </c>
      <c r="C2707" t="str">
        <f>RIGHT(All_Data[[#This Row],[Invoice (Year+Month)]],2)</f>
        <v>02</v>
      </c>
      <c r="D2707" t="s">
        <v>56</v>
      </c>
      <c r="E2707">
        <v>3014061</v>
      </c>
      <c r="F2707" t="s">
        <v>17</v>
      </c>
      <c r="G2707" t="s">
        <v>18</v>
      </c>
      <c r="H2707" t="s">
        <v>20</v>
      </c>
      <c r="I2707">
        <v>1557159</v>
      </c>
      <c r="J2707">
        <v>-20</v>
      </c>
      <c r="K2707" s="1">
        <v>-151.4</v>
      </c>
      <c r="L2707" s="1">
        <v>-77.66</v>
      </c>
      <c r="M2707" s="1">
        <f>All_Data[[#This Row],[EUR Sales Amount]]-All_Data[[#This Row],[EUR Cost Amount]]</f>
        <v>-73.740000000000009</v>
      </c>
      <c r="N2707">
        <f>IF(All_Data[[#This Row],[Order Line Quantity]]&lt;0,1,0)</f>
        <v>1</v>
      </c>
      <c r="O2707" s="1" t="str">
        <f>All_Data[[#This Row],[Tier2 Description]]&amp;All_Data[[#This Row],[Order No]]</f>
        <v>POLOS1557159</v>
      </c>
    </row>
    <row r="2708" spans="1:15" x14ac:dyDescent="0.35">
      <c r="A2708">
        <v>202002</v>
      </c>
      <c r="B2708" t="str">
        <f>LEFT(All_Data[[#This Row],[Invoice (Year+Month)]],4)</f>
        <v>2020</v>
      </c>
      <c r="C2708" t="str">
        <f>RIGHT(All_Data[[#This Row],[Invoice (Year+Month)]],2)</f>
        <v>02</v>
      </c>
      <c r="D2708" t="s">
        <v>56</v>
      </c>
      <c r="E2708">
        <v>3014061</v>
      </c>
      <c r="F2708" t="s">
        <v>17</v>
      </c>
      <c r="G2708" t="s">
        <v>18</v>
      </c>
      <c r="H2708" t="s">
        <v>21</v>
      </c>
      <c r="I2708">
        <v>1555242</v>
      </c>
      <c r="J2708">
        <v>4</v>
      </c>
      <c r="K2708" s="1">
        <v>36.36</v>
      </c>
      <c r="L2708" s="1">
        <v>18.28</v>
      </c>
      <c r="M2708" s="1">
        <f>All_Data[[#This Row],[EUR Sales Amount]]-All_Data[[#This Row],[EUR Cost Amount]]</f>
        <v>18.079999999999998</v>
      </c>
      <c r="N2708">
        <f>IF(All_Data[[#This Row],[Order Line Quantity]]&lt;0,1,0)</f>
        <v>0</v>
      </c>
      <c r="O2708" s="1" t="str">
        <f>All_Data[[#This Row],[Tier2 Description]]&amp;All_Data[[#This Row],[Order No]]</f>
        <v>T-SHIRTS &amp; ACTIVE TOPS1555242</v>
      </c>
    </row>
    <row r="2709" spans="1:15" x14ac:dyDescent="0.35">
      <c r="A2709">
        <v>202002</v>
      </c>
      <c r="B2709" t="str">
        <f>LEFT(All_Data[[#This Row],[Invoice (Year+Month)]],4)</f>
        <v>2020</v>
      </c>
      <c r="C2709" t="str">
        <f>RIGHT(All_Data[[#This Row],[Invoice (Year+Month)]],2)</f>
        <v>02</v>
      </c>
      <c r="D2709" t="s">
        <v>56</v>
      </c>
      <c r="E2709">
        <v>3014061</v>
      </c>
      <c r="F2709" t="s">
        <v>17</v>
      </c>
      <c r="G2709" t="s">
        <v>22</v>
      </c>
      <c r="H2709" t="s">
        <v>23</v>
      </c>
      <c r="I2709">
        <v>1557172</v>
      </c>
      <c r="J2709">
        <v>12</v>
      </c>
      <c r="K2709" s="1">
        <v>11.94</v>
      </c>
      <c r="L2709" s="1">
        <v>71.28</v>
      </c>
      <c r="M2709" s="1">
        <f>All_Data[[#This Row],[EUR Sales Amount]]-All_Data[[#This Row],[EUR Cost Amount]]</f>
        <v>-59.34</v>
      </c>
      <c r="N2709">
        <f>IF(All_Data[[#This Row],[Order Line Quantity]]&lt;0,1,0)</f>
        <v>0</v>
      </c>
      <c r="O2709" s="1" t="str">
        <f>All_Data[[#This Row],[Tier2 Description]]&amp;All_Data[[#This Row],[Order No]]</f>
        <v>CATALOGUES1557172</v>
      </c>
    </row>
    <row r="2710" spans="1:15" x14ac:dyDescent="0.35">
      <c r="A2710">
        <v>202002</v>
      </c>
      <c r="B2710" t="str">
        <f>LEFT(All_Data[[#This Row],[Invoice (Year+Month)]],4)</f>
        <v>2020</v>
      </c>
      <c r="C2710" t="str">
        <f>RIGHT(All_Data[[#This Row],[Invoice (Year+Month)]],2)</f>
        <v>02</v>
      </c>
      <c r="D2710" t="s">
        <v>56</v>
      </c>
      <c r="E2710">
        <v>3014061</v>
      </c>
      <c r="F2710" t="s">
        <v>17</v>
      </c>
      <c r="G2710" t="s">
        <v>22</v>
      </c>
      <c r="H2710" t="s">
        <v>35</v>
      </c>
      <c r="I2710">
        <v>1555807</v>
      </c>
      <c r="J2710">
        <v>202</v>
      </c>
      <c r="K2710" s="1">
        <v>130</v>
      </c>
      <c r="L2710" s="1">
        <v>2.44</v>
      </c>
      <c r="M2710" s="1">
        <f>All_Data[[#This Row],[EUR Sales Amount]]-All_Data[[#This Row],[EUR Cost Amount]]</f>
        <v>127.56</v>
      </c>
      <c r="N2710">
        <f>IF(All_Data[[#This Row],[Order Line Quantity]]&lt;0,1,0)</f>
        <v>0</v>
      </c>
      <c r="O2710" s="1" t="str">
        <f>All_Data[[#This Row],[Tier2 Description]]&amp;All_Data[[#This Row],[Order No]]</f>
        <v>DECORATION CHARGES1555807</v>
      </c>
    </row>
    <row r="2711" spans="1:15" x14ac:dyDescent="0.35">
      <c r="A2711">
        <v>202002</v>
      </c>
      <c r="B2711" t="str">
        <f>LEFT(All_Data[[#This Row],[Invoice (Year+Month)]],4)</f>
        <v>2020</v>
      </c>
      <c r="C2711" t="str">
        <f>RIGHT(All_Data[[#This Row],[Invoice (Year+Month)]],2)</f>
        <v>02</v>
      </c>
      <c r="D2711" t="s">
        <v>56</v>
      </c>
      <c r="E2711">
        <v>3014061</v>
      </c>
      <c r="F2711" t="s">
        <v>17</v>
      </c>
      <c r="G2711" t="s">
        <v>29</v>
      </c>
      <c r="H2711" t="s">
        <v>31</v>
      </c>
      <c r="I2711">
        <v>1556139</v>
      </c>
      <c r="J2711">
        <v>300</v>
      </c>
      <c r="K2711" s="1">
        <v>5292</v>
      </c>
      <c r="L2711" s="1">
        <v>1770.28</v>
      </c>
      <c r="M2711" s="1">
        <f>All_Data[[#This Row],[EUR Sales Amount]]-All_Data[[#This Row],[EUR Cost Amount]]</f>
        <v>3521.7200000000003</v>
      </c>
      <c r="N2711">
        <f>IF(All_Data[[#This Row],[Order Line Quantity]]&lt;0,1,0)</f>
        <v>0</v>
      </c>
      <c r="O2711" s="1" t="str">
        <f>All_Data[[#This Row],[Tier2 Description]]&amp;All_Data[[#This Row],[Order No]]</f>
        <v>POWER1556139</v>
      </c>
    </row>
    <row r="2712" spans="1:15" x14ac:dyDescent="0.35">
      <c r="A2712">
        <v>202002</v>
      </c>
      <c r="B2712" t="str">
        <f>LEFT(All_Data[[#This Row],[Invoice (Year+Month)]],4)</f>
        <v>2020</v>
      </c>
      <c r="C2712" t="str">
        <f>RIGHT(All_Data[[#This Row],[Invoice (Year+Month)]],2)</f>
        <v>02</v>
      </c>
      <c r="D2712" t="s">
        <v>56</v>
      </c>
      <c r="E2712">
        <v>3014061</v>
      </c>
      <c r="F2712" t="s">
        <v>17</v>
      </c>
      <c r="G2712" t="s">
        <v>57</v>
      </c>
      <c r="H2712" t="s">
        <v>58</v>
      </c>
      <c r="I2712">
        <v>1556139</v>
      </c>
      <c r="J2712">
        <v>36</v>
      </c>
      <c r="K2712" s="1">
        <v>540.24</v>
      </c>
      <c r="L2712" s="1">
        <v>287.74</v>
      </c>
      <c r="M2712" s="1">
        <f>All_Data[[#This Row],[EUR Sales Amount]]-All_Data[[#This Row],[EUR Cost Amount]]</f>
        <v>252.5</v>
      </c>
      <c r="N2712">
        <f>IF(All_Data[[#This Row],[Order Line Quantity]]&lt;0,1,0)</f>
        <v>0</v>
      </c>
      <c r="O2712" s="1" t="str">
        <f>All_Data[[#This Row],[Tier2 Description]]&amp;All_Data[[#This Row],[Order No]]</f>
        <v>SHIRTS1556139</v>
      </c>
    </row>
    <row r="2713" spans="1:15" x14ac:dyDescent="0.35">
      <c r="A2713">
        <v>202002</v>
      </c>
      <c r="B2713" t="str">
        <f>LEFT(All_Data[[#This Row],[Invoice (Year+Month)]],4)</f>
        <v>2020</v>
      </c>
      <c r="C2713" t="str">
        <f>RIGHT(All_Data[[#This Row],[Invoice (Year+Month)]],2)</f>
        <v>02</v>
      </c>
      <c r="D2713" t="s">
        <v>56</v>
      </c>
      <c r="E2713">
        <v>3014068</v>
      </c>
      <c r="F2713" t="s">
        <v>10</v>
      </c>
      <c r="G2713" t="s">
        <v>13</v>
      </c>
      <c r="H2713" t="s">
        <v>34</v>
      </c>
      <c r="I2713">
        <v>1556435</v>
      </c>
      <c r="J2713">
        <v>182</v>
      </c>
      <c r="K2713" s="1">
        <v>143.78</v>
      </c>
      <c r="L2713" s="1">
        <v>169.3</v>
      </c>
      <c r="M2713" s="1">
        <f>All_Data[[#This Row],[EUR Sales Amount]]-All_Data[[#This Row],[EUR Cost Amount]]</f>
        <v>-25.52000000000001</v>
      </c>
      <c r="N2713">
        <f>IF(All_Data[[#This Row],[Order Line Quantity]]&lt;0,1,0)</f>
        <v>0</v>
      </c>
      <c r="O2713" s="1" t="str">
        <f>All_Data[[#This Row],[Tier2 Description]]&amp;All_Data[[#This Row],[Order No]]</f>
        <v>STATIONERY1556435</v>
      </c>
    </row>
    <row r="2714" spans="1:15" x14ac:dyDescent="0.35">
      <c r="A2714">
        <v>202002</v>
      </c>
      <c r="B2714" t="str">
        <f>LEFT(All_Data[[#This Row],[Invoice (Year+Month)]],4)</f>
        <v>2020</v>
      </c>
      <c r="C2714" t="str">
        <f>RIGHT(All_Data[[#This Row],[Invoice (Year+Month)]],2)</f>
        <v>02</v>
      </c>
      <c r="D2714" t="s">
        <v>56</v>
      </c>
      <c r="E2714">
        <v>3014068</v>
      </c>
      <c r="F2714" t="s">
        <v>10</v>
      </c>
      <c r="G2714" t="s">
        <v>13</v>
      </c>
      <c r="H2714" t="s">
        <v>16</v>
      </c>
      <c r="I2714">
        <v>1556435</v>
      </c>
      <c r="J2714">
        <v>2</v>
      </c>
      <c r="K2714" s="1">
        <v>1.38</v>
      </c>
      <c r="L2714" s="1">
        <v>2.34</v>
      </c>
      <c r="M2714" s="1">
        <f>All_Data[[#This Row],[EUR Sales Amount]]-All_Data[[#This Row],[EUR Cost Amount]]</f>
        <v>-0.96</v>
      </c>
      <c r="N2714">
        <f>IF(All_Data[[#This Row],[Order Line Quantity]]&lt;0,1,0)</f>
        <v>0</v>
      </c>
      <c r="O2714" s="1" t="str">
        <f>All_Data[[#This Row],[Tier2 Description]]&amp;All_Data[[#This Row],[Order No]]</f>
        <v>WRITING1556435</v>
      </c>
    </row>
    <row r="2715" spans="1:15" x14ac:dyDescent="0.35">
      <c r="A2715">
        <v>202002</v>
      </c>
      <c r="B2715" t="str">
        <f>LEFT(All_Data[[#This Row],[Invoice (Year+Month)]],4)</f>
        <v>2020</v>
      </c>
      <c r="C2715" t="str">
        <f>RIGHT(All_Data[[#This Row],[Invoice (Year+Month)]],2)</f>
        <v>02</v>
      </c>
      <c r="D2715" t="s">
        <v>56</v>
      </c>
      <c r="E2715">
        <v>3014068</v>
      </c>
      <c r="F2715" t="s">
        <v>10</v>
      </c>
      <c r="G2715" t="s">
        <v>13</v>
      </c>
      <c r="H2715" t="s">
        <v>16</v>
      </c>
      <c r="I2715">
        <v>1557441</v>
      </c>
      <c r="J2715">
        <v>1000</v>
      </c>
      <c r="K2715" s="1">
        <v>3400</v>
      </c>
      <c r="L2715" s="1">
        <v>2372.96</v>
      </c>
      <c r="M2715" s="1">
        <f>All_Data[[#This Row],[EUR Sales Amount]]-All_Data[[#This Row],[EUR Cost Amount]]</f>
        <v>1027.04</v>
      </c>
      <c r="N2715">
        <f>IF(All_Data[[#This Row],[Order Line Quantity]]&lt;0,1,0)</f>
        <v>0</v>
      </c>
      <c r="O2715" s="1" t="str">
        <f>All_Data[[#This Row],[Tier2 Description]]&amp;All_Data[[#This Row],[Order No]]</f>
        <v>WRITING1557441</v>
      </c>
    </row>
    <row r="2716" spans="1:15" x14ac:dyDescent="0.35">
      <c r="A2716">
        <v>202002</v>
      </c>
      <c r="B2716" t="str">
        <f>LEFT(All_Data[[#This Row],[Invoice (Year+Month)]],4)</f>
        <v>2020</v>
      </c>
      <c r="C2716" t="str">
        <f>RIGHT(All_Data[[#This Row],[Invoice (Year+Month)]],2)</f>
        <v>02</v>
      </c>
      <c r="D2716" t="s">
        <v>56</v>
      </c>
      <c r="E2716">
        <v>3014068</v>
      </c>
      <c r="F2716" t="s">
        <v>10</v>
      </c>
      <c r="G2716" t="s">
        <v>18</v>
      </c>
      <c r="H2716" t="s">
        <v>19</v>
      </c>
      <c r="I2716">
        <v>1556435</v>
      </c>
      <c r="J2716">
        <v>4</v>
      </c>
      <c r="K2716" s="1">
        <v>29.96</v>
      </c>
      <c r="L2716" s="1">
        <v>32.76</v>
      </c>
      <c r="M2716" s="1">
        <f>All_Data[[#This Row],[EUR Sales Amount]]-All_Data[[#This Row],[EUR Cost Amount]]</f>
        <v>-2.7999999999999972</v>
      </c>
      <c r="N2716">
        <f>IF(All_Data[[#This Row],[Order Line Quantity]]&lt;0,1,0)</f>
        <v>0</v>
      </c>
      <c r="O2716" s="1" t="str">
        <f>All_Data[[#This Row],[Tier2 Description]]&amp;All_Data[[#This Row],[Order No]]</f>
        <v>FLEECE &amp; KNITS1556435</v>
      </c>
    </row>
    <row r="2717" spans="1:15" x14ac:dyDescent="0.35">
      <c r="A2717">
        <v>202002</v>
      </c>
      <c r="B2717" t="str">
        <f>LEFT(All_Data[[#This Row],[Invoice (Year+Month)]],4)</f>
        <v>2020</v>
      </c>
      <c r="C2717" t="str">
        <f>RIGHT(All_Data[[#This Row],[Invoice (Year+Month)]],2)</f>
        <v>02</v>
      </c>
      <c r="D2717" t="s">
        <v>56</v>
      </c>
      <c r="E2717">
        <v>3014068</v>
      </c>
      <c r="F2717" t="s">
        <v>10</v>
      </c>
      <c r="G2717" t="s">
        <v>18</v>
      </c>
      <c r="H2717" t="s">
        <v>20</v>
      </c>
      <c r="I2717">
        <v>1556435</v>
      </c>
      <c r="J2717">
        <v>8</v>
      </c>
      <c r="K2717" s="1">
        <v>49.12</v>
      </c>
      <c r="L2717" s="1">
        <v>30.58</v>
      </c>
      <c r="M2717" s="1">
        <f>All_Data[[#This Row],[EUR Sales Amount]]-All_Data[[#This Row],[EUR Cost Amount]]</f>
        <v>18.54</v>
      </c>
      <c r="N2717">
        <f>IF(All_Data[[#This Row],[Order Line Quantity]]&lt;0,1,0)</f>
        <v>0</v>
      </c>
      <c r="O2717" s="1" t="str">
        <f>All_Data[[#This Row],[Tier2 Description]]&amp;All_Data[[#This Row],[Order No]]</f>
        <v>POLOS1556435</v>
      </c>
    </row>
    <row r="2718" spans="1:15" x14ac:dyDescent="0.35">
      <c r="A2718">
        <v>202002</v>
      </c>
      <c r="B2718" t="str">
        <f>LEFT(All_Data[[#This Row],[Invoice (Year+Month)]],4)</f>
        <v>2020</v>
      </c>
      <c r="C2718" t="str">
        <f>RIGHT(All_Data[[#This Row],[Invoice (Year+Month)]],2)</f>
        <v>02</v>
      </c>
      <c r="D2718" t="s">
        <v>56</v>
      </c>
      <c r="E2718">
        <v>3014068</v>
      </c>
      <c r="F2718" t="s">
        <v>10</v>
      </c>
      <c r="G2718" t="s">
        <v>22</v>
      </c>
      <c r="H2718" t="s">
        <v>35</v>
      </c>
      <c r="I2718">
        <v>1557441</v>
      </c>
      <c r="J2718">
        <v>2002</v>
      </c>
      <c r="K2718" s="1">
        <v>310</v>
      </c>
      <c r="L2718" s="1">
        <v>67.88</v>
      </c>
      <c r="M2718" s="1">
        <f>All_Data[[#This Row],[EUR Sales Amount]]-All_Data[[#This Row],[EUR Cost Amount]]</f>
        <v>242.12</v>
      </c>
      <c r="N2718">
        <f>IF(All_Data[[#This Row],[Order Line Quantity]]&lt;0,1,0)</f>
        <v>0</v>
      </c>
      <c r="O2718" s="1" t="str">
        <f>All_Data[[#This Row],[Tier2 Description]]&amp;All_Data[[#This Row],[Order No]]</f>
        <v>DECORATION CHARGES1557441</v>
      </c>
    </row>
    <row r="2719" spans="1:15" x14ac:dyDescent="0.35">
      <c r="A2719">
        <v>202002</v>
      </c>
      <c r="B2719" t="str">
        <f>LEFT(All_Data[[#This Row],[Invoice (Year+Month)]],4)</f>
        <v>2020</v>
      </c>
      <c r="C2719" t="str">
        <f>RIGHT(All_Data[[#This Row],[Invoice (Year+Month)]],2)</f>
        <v>02</v>
      </c>
      <c r="D2719" t="s">
        <v>56</v>
      </c>
      <c r="E2719">
        <v>3014068</v>
      </c>
      <c r="F2719" t="s">
        <v>10</v>
      </c>
      <c r="G2719" t="s">
        <v>22</v>
      </c>
      <c r="H2719" t="s">
        <v>64</v>
      </c>
      <c r="I2719">
        <v>1557441</v>
      </c>
      <c r="J2719">
        <v>1000</v>
      </c>
      <c r="K2719" s="1">
        <v>260</v>
      </c>
      <c r="L2719" s="1">
        <v>145.34</v>
      </c>
      <c r="M2719" s="1">
        <f>All_Data[[#This Row],[EUR Sales Amount]]-All_Data[[#This Row],[EUR Cost Amount]]</f>
        <v>114.66</v>
      </c>
      <c r="N2719">
        <f>IF(All_Data[[#This Row],[Order Line Quantity]]&lt;0,1,0)</f>
        <v>0</v>
      </c>
      <c r="O2719" s="1" t="str">
        <f>All_Data[[#This Row],[Tier2 Description]]&amp;All_Data[[#This Row],[Order No]]</f>
        <v>SERVICE ITEMS1557441</v>
      </c>
    </row>
    <row r="2720" spans="1:15" x14ac:dyDescent="0.35">
      <c r="A2720">
        <v>202002</v>
      </c>
      <c r="B2720" t="str">
        <f>LEFT(All_Data[[#This Row],[Invoice (Year+Month)]],4)</f>
        <v>2020</v>
      </c>
      <c r="C2720" t="str">
        <f>RIGHT(All_Data[[#This Row],[Invoice (Year+Month)]],2)</f>
        <v>02</v>
      </c>
      <c r="D2720" t="s">
        <v>56</v>
      </c>
      <c r="E2720">
        <v>3014068</v>
      </c>
      <c r="F2720" t="s">
        <v>10</v>
      </c>
      <c r="G2720" t="s">
        <v>24</v>
      </c>
      <c r="H2720" t="s">
        <v>54</v>
      </c>
      <c r="I2720">
        <v>1556576</v>
      </c>
      <c r="J2720">
        <v>4</v>
      </c>
      <c r="K2720" s="1">
        <v>73</v>
      </c>
      <c r="L2720" s="1">
        <v>34.020000000000003</v>
      </c>
      <c r="M2720" s="1">
        <f>All_Data[[#This Row],[EUR Sales Amount]]-All_Data[[#This Row],[EUR Cost Amount]]</f>
        <v>38.979999999999997</v>
      </c>
      <c r="N2720">
        <f>IF(All_Data[[#This Row],[Order Line Quantity]]&lt;0,1,0)</f>
        <v>0</v>
      </c>
      <c r="O2720" s="1" t="str">
        <f>All_Data[[#This Row],[Tier2 Description]]&amp;All_Data[[#This Row],[Order No]]</f>
        <v>VESTS-BODYWARMERS1556576</v>
      </c>
    </row>
    <row r="2721" spans="1:15" x14ac:dyDescent="0.35">
      <c r="A2721">
        <v>202002</v>
      </c>
      <c r="B2721" t="str">
        <f>LEFT(All_Data[[#This Row],[Invoice (Year+Month)]],4)</f>
        <v>2020</v>
      </c>
      <c r="C2721" t="str">
        <f>RIGHT(All_Data[[#This Row],[Invoice (Year+Month)]],2)</f>
        <v>02</v>
      </c>
      <c r="D2721" t="s">
        <v>56</v>
      </c>
      <c r="E2721">
        <v>3014074</v>
      </c>
      <c r="F2721" t="s">
        <v>17</v>
      </c>
      <c r="G2721" t="s">
        <v>22</v>
      </c>
      <c r="H2721" t="s">
        <v>23</v>
      </c>
      <c r="I2721">
        <v>1555560</v>
      </c>
      <c r="J2721">
        <v>60</v>
      </c>
      <c r="K2721" s="1">
        <v>179.4</v>
      </c>
      <c r="L2721" s="1">
        <v>271.8</v>
      </c>
      <c r="M2721" s="1">
        <f>All_Data[[#This Row],[EUR Sales Amount]]-All_Data[[#This Row],[EUR Cost Amount]]</f>
        <v>-92.4</v>
      </c>
      <c r="N2721">
        <f>IF(All_Data[[#This Row],[Order Line Quantity]]&lt;0,1,0)</f>
        <v>0</v>
      </c>
      <c r="O2721" s="1" t="str">
        <f>All_Data[[#This Row],[Tier2 Description]]&amp;All_Data[[#This Row],[Order No]]</f>
        <v>CATALOGUES1555560</v>
      </c>
    </row>
    <row r="2722" spans="1:15" x14ac:dyDescent="0.35">
      <c r="A2722">
        <v>202002</v>
      </c>
      <c r="B2722" t="str">
        <f>LEFT(All_Data[[#This Row],[Invoice (Year+Month)]],4)</f>
        <v>2020</v>
      </c>
      <c r="C2722" t="str">
        <f>RIGHT(All_Data[[#This Row],[Invoice (Year+Month)]],2)</f>
        <v>02</v>
      </c>
      <c r="D2722" t="s">
        <v>56</v>
      </c>
      <c r="E2722">
        <v>3014079</v>
      </c>
      <c r="F2722" t="s">
        <v>10</v>
      </c>
      <c r="G2722" t="s">
        <v>13</v>
      </c>
      <c r="H2722" t="s">
        <v>37</v>
      </c>
      <c r="I2722">
        <v>1557199</v>
      </c>
      <c r="J2722">
        <v>500</v>
      </c>
      <c r="K2722" s="1">
        <v>210</v>
      </c>
      <c r="L2722" s="1">
        <v>195</v>
      </c>
      <c r="M2722" s="1">
        <f>All_Data[[#This Row],[EUR Sales Amount]]-All_Data[[#This Row],[EUR Cost Amount]]</f>
        <v>15</v>
      </c>
      <c r="N2722">
        <f>IF(All_Data[[#This Row],[Order Line Quantity]]&lt;0,1,0)</f>
        <v>0</v>
      </c>
      <c r="O2722" s="1" t="str">
        <f>All_Data[[#This Row],[Tier2 Description]]&amp;All_Data[[#This Row],[Order No]]</f>
        <v>GENERAL1557199</v>
      </c>
    </row>
    <row r="2723" spans="1:15" x14ac:dyDescent="0.35">
      <c r="A2723">
        <v>202002</v>
      </c>
      <c r="B2723" t="str">
        <f>LEFT(All_Data[[#This Row],[Invoice (Year+Month)]],4)</f>
        <v>2020</v>
      </c>
      <c r="C2723" t="str">
        <f>RIGHT(All_Data[[#This Row],[Invoice (Year+Month)]],2)</f>
        <v>02</v>
      </c>
      <c r="D2723" t="s">
        <v>56</v>
      </c>
      <c r="E2723">
        <v>3014079</v>
      </c>
      <c r="F2723" t="s">
        <v>10</v>
      </c>
      <c r="G2723" t="s">
        <v>13</v>
      </c>
      <c r="H2723" t="s">
        <v>16</v>
      </c>
      <c r="I2723">
        <v>1557196</v>
      </c>
      <c r="J2723">
        <v>202</v>
      </c>
      <c r="K2723" s="1">
        <v>46.46</v>
      </c>
      <c r="L2723" s="1">
        <v>25.56</v>
      </c>
      <c r="M2723" s="1">
        <f>All_Data[[#This Row],[EUR Sales Amount]]-All_Data[[#This Row],[EUR Cost Amount]]</f>
        <v>20.900000000000002</v>
      </c>
      <c r="N2723">
        <f>IF(All_Data[[#This Row],[Order Line Quantity]]&lt;0,1,0)</f>
        <v>0</v>
      </c>
      <c r="O2723" s="1" t="str">
        <f>All_Data[[#This Row],[Tier2 Description]]&amp;All_Data[[#This Row],[Order No]]</f>
        <v>WRITING1557196</v>
      </c>
    </row>
    <row r="2724" spans="1:15" x14ac:dyDescent="0.35">
      <c r="A2724">
        <v>202002</v>
      </c>
      <c r="B2724" t="str">
        <f>LEFT(All_Data[[#This Row],[Invoice (Year+Month)]],4)</f>
        <v>2020</v>
      </c>
      <c r="C2724" t="str">
        <f>RIGHT(All_Data[[#This Row],[Invoice (Year+Month)]],2)</f>
        <v>02</v>
      </c>
      <c r="D2724" t="s">
        <v>56</v>
      </c>
      <c r="E2724">
        <v>3014080</v>
      </c>
      <c r="F2724" t="s">
        <v>10</v>
      </c>
      <c r="G2724" t="s">
        <v>48</v>
      </c>
      <c r="H2724" t="s">
        <v>48</v>
      </c>
      <c r="I2724">
        <v>1555227</v>
      </c>
      <c r="J2724">
        <v>2</v>
      </c>
      <c r="K2724" s="1">
        <v>1.78</v>
      </c>
      <c r="L2724" s="1">
        <v>1.3</v>
      </c>
      <c r="M2724" s="1">
        <f>All_Data[[#This Row],[EUR Sales Amount]]-All_Data[[#This Row],[EUR Cost Amount]]</f>
        <v>0.48</v>
      </c>
      <c r="N2724">
        <f>IF(All_Data[[#This Row],[Order Line Quantity]]&lt;0,1,0)</f>
        <v>0</v>
      </c>
      <c r="O2724" s="1" t="str">
        <f>All_Data[[#This Row],[Tier2 Description]]&amp;All_Data[[#This Row],[Order No]]</f>
        <v>HEADWEAR1555227</v>
      </c>
    </row>
    <row r="2725" spans="1:15" x14ac:dyDescent="0.35">
      <c r="A2725">
        <v>202002</v>
      </c>
      <c r="B2725" t="str">
        <f>LEFT(All_Data[[#This Row],[Invoice (Year+Month)]],4)</f>
        <v>2020</v>
      </c>
      <c r="C2725" t="str">
        <f>RIGHT(All_Data[[#This Row],[Invoice (Year+Month)]],2)</f>
        <v>02</v>
      </c>
      <c r="D2725" t="s">
        <v>56</v>
      </c>
      <c r="E2725">
        <v>3014080</v>
      </c>
      <c r="F2725" t="s">
        <v>10</v>
      </c>
      <c r="G2725" t="s">
        <v>26</v>
      </c>
      <c r="H2725" t="s">
        <v>43</v>
      </c>
      <c r="I2725">
        <v>1555227</v>
      </c>
      <c r="J2725">
        <v>4</v>
      </c>
      <c r="K2725" s="1">
        <v>3.98</v>
      </c>
      <c r="L2725" s="1">
        <v>2</v>
      </c>
      <c r="M2725" s="1">
        <f>All_Data[[#This Row],[EUR Sales Amount]]-All_Data[[#This Row],[EUR Cost Amount]]</f>
        <v>1.98</v>
      </c>
      <c r="N2725">
        <f>IF(All_Data[[#This Row],[Order Line Quantity]]&lt;0,1,0)</f>
        <v>0</v>
      </c>
      <c r="O2725" s="1" t="str">
        <f>All_Data[[#This Row],[Tier2 Description]]&amp;All_Data[[#This Row],[Order No]]</f>
        <v>SAFETY AUTO &amp; TOOLS1555227</v>
      </c>
    </row>
    <row r="2726" spans="1:15" x14ac:dyDescent="0.35">
      <c r="A2726">
        <v>202002</v>
      </c>
      <c r="B2726" t="str">
        <f>LEFT(All_Data[[#This Row],[Invoice (Year+Month)]],4)</f>
        <v>2020</v>
      </c>
      <c r="C2726" t="str">
        <f>RIGHT(All_Data[[#This Row],[Invoice (Year+Month)]],2)</f>
        <v>02</v>
      </c>
      <c r="D2726" t="s">
        <v>56</v>
      </c>
      <c r="E2726">
        <v>3014080</v>
      </c>
      <c r="F2726" t="s">
        <v>10</v>
      </c>
      <c r="G2726" t="s">
        <v>26</v>
      </c>
      <c r="H2726" t="s">
        <v>43</v>
      </c>
      <c r="I2726">
        <v>1557839</v>
      </c>
      <c r="J2726">
        <v>600</v>
      </c>
      <c r="K2726" s="1">
        <v>786</v>
      </c>
      <c r="L2726" s="1">
        <v>358.2</v>
      </c>
      <c r="M2726" s="1">
        <f>All_Data[[#This Row],[EUR Sales Amount]]-All_Data[[#This Row],[EUR Cost Amount]]</f>
        <v>427.8</v>
      </c>
      <c r="N2726">
        <f>IF(All_Data[[#This Row],[Order Line Quantity]]&lt;0,1,0)</f>
        <v>0</v>
      </c>
      <c r="O2726" s="1" t="str">
        <f>All_Data[[#This Row],[Tier2 Description]]&amp;All_Data[[#This Row],[Order No]]</f>
        <v>SAFETY AUTO &amp; TOOLS1557839</v>
      </c>
    </row>
    <row r="2727" spans="1:15" x14ac:dyDescent="0.35">
      <c r="A2727">
        <v>202002</v>
      </c>
      <c r="B2727" t="str">
        <f>LEFT(All_Data[[#This Row],[Invoice (Year+Month)]],4)</f>
        <v>2020</v>
      </c>
      <c r="C2727" t="str">
        <f>RIGHT(All_Data[[#This Row],[Invoice (Year+Month)]],2)</f>
        <v>02</v>
      </c>
      <c r="D2727" t="s">
        <v>56</v>
      </c>
      <c r="E2727">
        <v>3014083</v>
      </c>
      <c r="F2727" t="s">
        <v>10</v>
      </c>
      <c r="G2727" t="s">
        <v>13</v>
      </c>
      <c r="H2727" t="s">
        <v>15</v>
      </c>
      <c r="I2727">
        <v>1555536</v>
      </c>
      <c r="J2727">
        <v>2</v>
      </c>
      <c r="K2727" s="1">
        <v>7.66</v>
      </c>
      <c r="L2727" s="1">
        <v>3.52</v>
      </c>
      <c r="M2727" s="1">
        <f>All_Data[[#This Row],[EUR Sales Amount]]-All_Data[[#This Row],[EUR Cost Amount]]</f>
        <v>4.1400000000000006</v>
      </c>
      <c r="N2727">
        <f>IF(All_Data[[#This Row],[Order Line Quantity]]&lt;0,1,0)</f>
        <v>0</v>
      </c>
      <c r="O2727" s="1" t="str">
        <f>All_Data[[#This Row],[Tier2 Description]]&amp;All_Data[[#This Row],[Order No]]</f>
        <v>UMBRELLAS1555536</v>
      </c>
    </row>
    <row r="2728" spans="1:15" x14ac:dyDescent="0.35">
      <c r="A2728">
        <v>202002</v>
      </c>
      <c r="B2728" t="str">
        <f>LEFT(All_Data[[#This Row],[Invoice (Year+Month)]],4)</f>
        <v>2020</v>
      </c>
      <c r="C2728" t="str">
        <f>RIGHT(All_Data[[#This Row],[Invoice (Year+Month)]],2)</f>
        <v>02</v>
      </c>
      <c r="D2728" t="s">
        <v>56</v>
      </c>
      <c r="E2728">
        <v>3014083</v>
      </c>
      <c r="F2728" t="s">
        <v>10</v>
      </c>
      <c r="G2728" t="s">
        <v>13</v>
      </c>
      <c r="H2728" t="s">
        <v>15</v>
      </c>
      <c r="I2728">
        <v>1557907</v>
      </c>
      <c r="J2728">
        <v>500</v>
      </c>
      <c r="K2728" s="1">
        <v>1915</v>
      </c>
      <c r="L2728" s="1">
        <v>878.96</v>
      </c>
      <c r="M2728" s="1">
        <f>All_Data[[#This Row],[EUR Sales Amount]]-All_Data[[#This Row],[EUR Cost Amount]]</f>
        <v>1036.04</v>
      </c>
      <c r="N2728">
        <f>IF(All_Data[[#This Row],[Order Line Quantity]]&lt;0,1,0)</f>
        <v>0</v>
      </c>
      <c r="O2728" s="1" t="str">
        <f>All_Data[[#This Row],[Tier2 Description]]&amp;All_Data[[#This Row],[Order No]]</f>
        <v>UMBRELLAS1557907</v>
      </c>
    </row>
    <row r="2729" spans="1:15" x14ac:dyDescent="0.35">
      <c r="A2729">
        <v>202002</v>
      </c>
      <c r="B2729" t="str">
        <f>LEFT(All_Data[[#This Row],[Invoice (Year+Month)]],4)</f>
        <v>2020</v>
      </c>
      <c r="C2729" t="str">
        <f>RIGHT(All_Data[[#This Row],[Invoice (Year+Month)]],2)</f>
        <v>02</v>
      </c>
      <c r="D2729" t="s">
        <v>56</v>
      </c>
      <c r="E2729">
        <v>3014083</v>
      </c>
      <c r="F2729" t="s">
        <v>10</v>
      </c>
      <c r="G2729" t="s">
        <v>13</v>
      </c>
      <c r="H2729" t="s">
        <v>16</v>
      </c>
      <c r="I2729">
        <v>1555794</v>
      </c>
      <c r="J2729">
        <v>50</v>
      </c>
      <c r="K2729" s="1">
        <v>562.5</v>
      </c>
      <c r="L2729" s="1">
        <v>312.62</v>
      </c>
      <c r="M2729" s="1">
        <f>All_Data[[#This Row],[EUR Sales Amount]]-All_Data[[#This Row],[EUR Cost Amount]]</f>
        <v>249.88</v>
      </c>
      <c r="N2729">
        <f>IF(All_Data[[#This Row],[Order Line Quantity]]&lt;0,1,0)</f>
        <v>0</v>
      </c>
      <c r="O2729" s="1" t="str">
        <f>All_Data[[#This Row],[Tier2 Description]]&amp;All_Data[[#This Row],[Order No]]</f>
        <v>WRITING1555794</v>
      </c>
    </row>
    <row r="2730" spans="1:15" x14ac:dyDescent="0.35">
      <c r="A2730">
        <v>202002</v>
      </c>
      <c r="B2730" t="str">
        <f>LEFT(All_Data[[#This Row],[Invoice (Year+Month)]],4)</f>
        <v>2020</v>
      </c>
      <c r="C2730" t="str">
        <f>RIGHT(All_Data[[#This Row],[Invoice (Year+Month)]],2)</f>
        <v>02</v>
      </c>
      <c r="D2730" t="s">
        <v>56</v>
      </c>
      <c r="E2730">
        <v>3014087</v>
      </c>
      <c r="F2730" t="s">
        <v>17</v>
      </c>
      <c r="G2730" t="s">
        <v>13</v>
      </c>
      <c r="H2730" t="s">
        <v>16</v>
      </c>
      <c r="I2730">
        <v>1554733</v>
      </c>
      <c r="J2730">
        <v>2000</v>
      </c>
      <c r="K2730" s="1">
        <v>180</v>
      </c>
      <c r="L2730" s="1">
        <v>100.42</v>
      </c>
      <c r="M2730" s="1">
        <f>All_Data[[#This Row],[EUR Sales Amount]]-All_Data[[#This Row],[EUR Cost Amount]]</f>
        <v>79.58</v>
      </c>
      <c r="N2730">
        <f>IF(All_Data[[#This Row],[Order Line Quantity]]&lt;0,1,0)</f>
        <v>0</v>
      </c>
      <c r="O2730" s="1" t="str">
        <f>All_Data[[#This Row],[Tier2 Description]]&amp;All_Data[[#This Row],[Order No]]</f>
        <v>WRITING1554733</v>
      </c>
    </row>
    <row r="2731" spans="1:15" x14ac:dyDescent="0.35">
      <c r="A2731">
        <v>202002</v>
      </c>
      <c r="B2731" t="str">
        <f>LEFT(All_Data[[#This Row],[Invoice (Year+Month)]],4)</f>
        <v>2020</v>
      </c>
      <c r="C2731" t="str">
        <f>RIGHT(All_Data[[#This Row],[Invoice (Year+Month)]],2)</f>
        <v>02</v>
      </c>
      <c r="D2731" t="s">
        <v>56</v>
      </c>
      <c r="E2731">
        <v>3014087</v>
      </c>
      <c r="F2731" t="s">
        <v>17</v>
      </c>
      <c r="G2731" t="s">
        <v>22</v>
      </c>
      <c r="H2731" t="s">
        <v>35</v>
      </c>
      <c r="I2731">
        <v>1554733</v>
      </c>
      <c r="J2731">
        <v>2002</v>
      </c>
      <c r="K2731" s="1">
        <v>200</v>
      </c>
      <c r="L2731" s="1">
        <v>35.46</v>
      </c>
      <c r="M2731" s="1">
        <f>All_Data[[#This Row],[EUR Sales Amount]]-All_Data[[#This Row],[EUR Cost Amount]]</f>
        <v>164.54</v>
      </c>
      <c r="N2731">
        <f>IF(All_Data[[#This Row],[Order Line Quantity]]&lt;0,1,0)</f>
        <v>0</v>
      </c>
      <c r="O2731" s="1" t="str">
        <f>All_Data[[#This Row],[Tier2 Description]]&amp;All_Data[[#This Row],[Order No]]</f>
        <v>DECORATION CHARGES1554733</v>
      </c>
    </row>
    <row r="2732" spans="1:15" x14ac:dyDescent="0.35">
      <c r="A2732">
        <v>202002</v>
      </c>
      <c r="B2732" t="str">
        <f>LEFT(All_Data[[#This Row],[Invoice (Year+Month)]],4)</f>
        <v>2020</v>
      </c>
      <c r="C2732" t="str">
        <f>RIGHT(All_Data[[#This Row],[Invoice (Year+Month)]],2)</f>
        <v>02</v>
      </c>
      <c r="D2732" t="s">
        <v>56</v>
      </c>
      <c r="E2732">
        <v>3014090</v>
      </c>
      <c r="F2732" t="s">
        <v>17</v>
      </c>
      <c r="G2732" t="s">
        <v>11</v>
      </c>
      <c r="H2732" t="s">
        <v>38</v>
      </c>
      <c r="I2732">
        <v>1557374</v>
      </c>
      <c r="J2732">
        <v>12</v>
      </c>
      <c r="K2732" s="1">
        <v>41.56</v>
      </c>
      <c r="L2732" s="1">
        <v>24.74</v>
      </c>
      <c r="M2732" s="1">
        <f>All_Data[[#This Row],[EUR Sales Amount]]-All_Data[[#This Row],[EUR Cost Amount]]</f>
        <v>16.820000000000004</v>
      </c>
      <c r="N2732">
        <f>IF(All_Data[[#This Row],[Order Line Quantity]]&lt;0,1,0)</f>
        <v>0</v>
      </c>
      <c r="O2732" s="1" t="str">
        <f>All_Data[[#This Row],[Tier2 Description]]&amp;All_Data[[#This Row],[Order No]]</f>
        <v>BACKPACKS1557374</v>
      </c>
    </row>
    <row r="2733" spans="1:15" x14ac:dyDescent="0.35">
      <c r="A2733">
        <v>202002</v>
      </c>
      <c r="B2733" t="str">
        <f>LEFT(All_Data[[#This Row],[Invoice (Year+Month)]],4)</f>
        <v>2020</v>
      </c>
      <c r="C2733" t="str">
        <f>RIGHT(All_Data[[#This Row],[Invoice (Year+Month)]],2)</f>
        <v>02</v>
      </c>
      <c r="D2733" t="s">
        <v>56</v>
      </c>
      <c r="E2733">
        <v>3014090</v>
      </c>
      <c r="F2733" t="s">
        <v>17</v>
      </c>
      <c r="G2733" t="s">
        <v>11</v>
      </c>
      <c r="H2733" t="s">
        <v>46</v>
      </c>
      <c r="I2733">
        <v>1557374</v>
      </c>
      <c r="J2733">
        <v>2</v>
      </c>
      <c r="K2733" s="1">
        <v>23.02</v>
      </c>
      <c r="L2733" s="1">
        <v>15.82</v>
      </c>
      <c r="M2733" s="1">
        <f>All_Data[[#This Row],[EUR Sales Amount]]-All_Data[[#This Row],[EUR Cost Amount]]</f>
        <v>7.1999999999999993</v>
      </c>
      <c r="N2733">
        <f>IF(All_Data[[#This Row],[Order Line Quantity]]&lt;0,1,0)</f>
        <v>0</v>
      </c>
      <c r="O2733" s="1" t="str">
        <f>All_Data[[#This Row],[Tier2 Description]]&amp;All_Data[[#This Row],[Order No]]</f>
        <v>DUFFELS1557374</v>
      </c>
    </row>
    <row r="2734" spans="1:15" x14ac:dyDescent="0.35">
      <c r="A2734">
        <v>202002</v>
      </c>
      <c r="B2734" t="str">
        <f>LEFT(All_Data[[#This Row],[Invoice (Year+Month)]],4)</f>
        <v>2020</v>
      </c>
      <c r="C2734" t="str">
        <f>RIGHT(All_Data[[#This Row],[Invoice (Year+Month)]],2)</f>
        <v>02</v>
      </c>
      <c r="D2734" t="s">
        <v>56</v>
      </c>
      <c r="E2734">
        <v>3014090</v>
      </c>
      <c r="F2734" t="s">
        <v>17</v>
      </c>
      <c r="G2734" t="s">
        <v>11</v>
      </c>
      <c r="H2734" t="s">
        <v>40</v>
      </c>
      <c r="I2734">
        <v>1557374</v>
      </c>
      <c r="J2734">
        <v>4</v>
      </c>
      <c r="K2734" s="1">
        <v>2.2799999999999998</v>
      </c>
      <c r="L2734" s="1">
        <v>1.66</v>
      </c>
      <c r="M2734" s="1">
        <f>All_Data[[#This Row],[EUR Sales Amount]]-All_Data[[#This Row],[EUR Cost Amount]]</f>
        <v>0.61999999999999988</v>
      </c>
      <c r="N2734">
        <f>IF(All_Data[[#This Row],[Order Line Quantity]]&lt;0,1,0)</f>
        <v>0</v>
      </c>
      <c r="O2734" s="1" t="str">
        <f>All_Data[[#This Row],[Tier2 Description]]&amp;All_Data[[#This Row],[Order No]]</f>
        <v>TOTES1557374</v>
      </c>
    </row>
    <row r="2735" spans="1:15" x14ac:dyDescent="0.35">
      <c r="A2735">
        <v>202002</v>
      </c>
      <c r="B2735" t="str">
        <f>LEFT(All_Data[[#This Row],[Invoice (Year+Month)]],4)</f>
        <v>2020</v>
      </c>
      <c r="C2735" t="str">
        <f>RIGHT(All_Data[[#This Row],[Invoice (Year+Month)]],2)</f>
        <v>02</v>
      </c>
      <c r="D2735" t="s">
        <v>56</v>
      </c>
      <c r="E2735">
        <v>3014090</v>
      </c>
      <c r="F2735" t="s">
        <v>17</v>
      </c>
      <c r="G2735" t="s">
        <v>32</v>
      </c>
      <c r="H2735" t="s">
        <v>51</v>
      </c>
      <c r="I2735">
        <v>1556734</v>
      </c>
      <c r="J2735">
        <v>2</v>
      </c>
      <c r="K2735" s="1">
        <v>5.24</v>
      </c>
      <c r="L2735" s="1">
        <v>2.42</v>
      </c>
      <c r="M2735" s="1">
        <f>All_Data[[#This Row],[EUR Sales Amount]]-All_Data[[#This Row],[EUR Cost Amount]]</f>
        <v>2.8200000000000003</v>
      </c>
      <c r="N2735">
        <f>IF(All_Data[[#This Row],[Order Line Quantity]]&lt;0,1,0)</f>
        <v>0</v>
      </c>
      <c r="O2735" s="1" t="str">
        <f>All_Data[[#This Row],[Tier2 Description]]&amp;All_Data[[#This Row],[Order No]]</f>
        <v>MUGS &amp; TUMBLERS1556734</v>
      </c>
    </row>
    <row r="2736" spans="1:15" x14ac:dyDescent="0.35">
      <c r="A2736">
        <v>202002</v>
      </c>
      <c r="B2736" t="str">
        <f>LEFT(All_Data[[#This Row],[Invoice (Year+Month)]],4)</f>
        <v>2020</v>
      </c>
      <c r="C2736" t="str">
        <f>RIGHT(All_Data[[#This Row],[Invoice (Year+Month)]],2)</f>
        <v>02</v>
      </c>
      <c r="D2736" t="s">
        <v>56</v>
      </c>
      <c r="E2736">
        <v>3014090</v>
      </c>
      <c r="F2736" t="s">
        <v>17</v>
      </c>
      <c r="G2736" t="s">
        <v>32</v>
      </c>
      <c r="H2736" t="s">
        <v>33</v>
      </c>
      <c r="I2736">
        <v>1557374</v>
      </c>
      <c r="J2736">
        <v>16</v>
      </c>
      <c r="K2736" s="1">
        <v>70.34</v>
      </c>
      <c r="L2736" s="1">
        <v>63.9</v>
      </c>
      <c r="M2736" s="1">
        <f>All_Data[[#This Row],[EUR Sales Amount]]-All_Data[[#This Row],[EUR Cost Amount]]</f>
        <v>6.4400000000000048</v>
      </c>
      <c r="N2736">
        <f>IF(All_Data[[#This Row],[Order Line Quantity]]&lt;0,1,0)</f>
        <v>0</v>
      </c>
      <c r="O2736" s="1" t="str">
        <f>All_Data[[#This Row],[Tier2 Description]]&amp;All_Data[[#This Row],[Order No]]</f>
        <v>SPORT BOTTLES1557374</v>
      </c>
    </row>
    <row r="2737" spans="1:15" x14ac:dyDescent="0.35">
      <c r="A2737">
        <v>202002</v>
      </c>
      <c r="B2737" t="str">
        <f>LEFT(All_Data[[#This Row],[Invoice (Year+Month)]],4)</f>
        <v>2020</v>
      </c>
      <c r="C2737" t="str">
        <f>RIGHT(All_Data[[#This Row],[Invoice (Year+Month)]],2)</f>
        <v>02</v>
      </c>
      <c r="D2737" t="s">
        <v>56</v>
      </c>
      <c r="E2737">
        <v>3014090</v>
      </c>
      <c r="F2737" t="s">
        <v>17</v>
      </c>
      <c r="G2737" t="s">
        <v>13</v>
      </c>
      <c r="H2737" t="s">
        <v>37</v>
      </c>
      <c r="I2737">
        <v>1557374</v>
      </c>
      <c r="J2737">
        <v>2</v>
      </c>
      <c r="K2737" s="1">
        <v>2.68</v>
      </c>
      <c r="L2737" s="1">
        <v>2.2599999999999998</v>
      </c>
      <c r="M2737" s="1">
        <f>All_Data[[#This Row],[EUR Sales Amount]]-All_Data[[#This Row],[EUR Cost Amount]]</f>
        <v>0.42000000000000037</v>
      </c>
      <c r="N2737">
        <f>IF(All_Data[[#This Row],[Order Line Quantity]]&lt;0,1,0)</f>
        <v>0</v>
      </c>
      <c r="O2737" s="1" t="str">
        <f>All_Data[[#This Row],[Tier2 Description]]&amp;All_Data[[#This Row],[Order No]]</f>
        <v>GENERAL1557374</v>
      </c>
    </row>
    <row r="2738" spans="1:15" x14ac:dyDescent="0.35">
      <c r="A2738">
        <v>202002</v>
      </c>
      <c r="B2738" t="str">
        <f>LEFT(All_Data[[#This Row],[Invoice (Year+Month)]],4)</f>
        <v>2020</v>
      </c>
      <c r="C2738" t="str">
        <f>RIGHT(All_Data[[#This Row],[Invoice (Year+Month)]],2)</f>
        <v>02</v>
      </c>
      <c r="D2738" t="s">
        <v>56</v>
      </c>
      <c r="E2738">
        <v>3014090</v>
      </c>
      <c r="F2738" t="s">
        <v>17</v>
      </c>
      <c r="G2738" t="s">
        <v>13</v>
      </c>
      <c r="H2738" t="s">
        <v>41</v>
      </c>
      <c r="I2738">
        <v>1557374</v>
      </c>
      <c r="J2738">
        <v>2</v>
      </c>
      <c r="K2738" s="1">
        <v>0.42</v>
      </c>
      <c r="L2738" s="1">
        <v>0.32</v>
      </c>
      <c r="M2738" s="1">
        <f>All_Data[[#This Row],[EUR Sales Amount]]-All_Data[[#This Row],[EUR Cost Amount]]</f>
        <v>9.9999999999999978E-2</v>
      </c>
      <c r="N2738">
        <f>IF(All_Data[[#This Row],[Order Line Quantity]]&lt;0,1,0)</f>
        <v>0</v>
      </c>
      <c r="O2738" s="1" t="str">
        <f>All_Data[[#This Row],[Tier2 Description]]&amp;All_Data[[#This Row],[Order No]]</f>
        <v>KEYCHAINS1557374</v>
      </c>
    </row>
    <row r="2739" spans="1:15" x14ac:dyDescent="0.35">
      <c r="A2739">
        <v>202002</v>
      </c>
      <c r="B2739" t="str">
        <f>LEFT(All_Data[[#This Row],[Invoice (Year+Month)]],4)</f>
        <v>2020</v>
      </c>
      <c r="C2739" t="str">
        <f>RIGHT(All_Data[[#This Row],[Invoice (Year+Month)]],2)</f>
        <v>02</v>
      </c>
      <c r="D2739" t="s">
        <v>56</v>
      </c>
      <c r="E2739">
        <v>3014090</v>
      </c>
      <c r="F2739" t="s">
        <v>17</v>
      </c>
      <c r="G2739" t="s">
        <v>13</v>
      </c>
      <c r="H2739" t="s">
        <v>34</v>
      </c>
      <c r="I2739">
        <v>1556734</v>
      </c>
      <c r="J2739">
        <v>6</v>
      </c>
      <c r="K2739" s="1">
        <v>12.8</v>
      </c>
      <c r="L2739" s="1">
        <v>5.62</v>
      </c>
      <c r="M2739" s="1">
        <f>All_Data[[#This Row],[EUR Sales Amount]]-All_Data[[#This Row],[EUR Cost Amount]]</f>
        <v>7.1800000000000006</v>
      </c>
      <c r="N2739">
        <f>IF(All_Data[[#This Row],[Order Line Quantity]]&lt;0,1,0)</f>
        <v>0</v>
      </c>
      <c r="O2739" s="1" t="str">
        <f>All_Data[[#This Row],[Tier2 Description]]&amp;All_Data[[#This Row],[Order No]]</f>
        <v>STATIONERY1556734</v>
      </c>
    </row>
    <row r="2740" spans="1:15" x14ac:dyDescent="0.35">
      <c r="A2740">
        <v>202002</v>
      </c>
      <c r="B2740" t="str">
        <f>LEFT(All_Data[[#This Row],[Invoice (Year+Month)]],4)</f>
        <v>2020</v>
      </c>
      <c r="C2740" t="str">
        <f>RIGHT(All_Data[[#This Row],[Invoice (Year+Month)]],2)</f>
        <v>02</v>
      </c>
      <c r="D2740" t="s">
        <v>56</v>
      </c>
      <c r="E2740">
        <v>3014090</v>
      </c>
      <c r="F2740" t="s">
        <v>17</v>
      </c>
      <c r="G2740" t="s">
        <v>13</v>
      </c>
      <c r="H2740" t="s">
        <v>34</v>
      </c>
      <c r="I2740">
        <v>1557374</v>
      </c>
      <c r="J2740">
        <v>6</v>
      </c>
      <c r="K2740" s="1">
        <v>6.74</v>
      </c>
      <c r="L2740" s="1">
        <v>6.02</v>
      </c>
      <c r="M2740" s="1">
        <f>All_Data[[#This Row],[EUR Sales Amount]]-All_Data[[#This Row],[EUR Cost Amount]]</f>
        <v>0.72000000000000064</v>
      </c>
      <c r="N2740">
        <f>IF(All_Data[[#This Row],[Order Line Quantity]]&lt;0,1,0)</f>
        <v>0</v>
      </c>
      <c r="O2740" s="1" t="str">
        <f>All_Data[[#This Row],[Tier2 Description]]&amp;All_Data[[#This Row],[Order No]]</f>
        <v>STATIONERY1557374</v>
      </c>
    </row>
    <row r="2741" spans="1:15" x14ac:dyDescent="0.35">
      <c r="A2741">
        <v>202002</v>
      </c>
      <c r="B2741" t="str">
        <f>LEFT(All_Data[[#This Row],[Invoice (Year+Month)]],4)</f>
        <v>2020</v>
      </c>
      <c r="C2741" t="str">
        <f>RIGHT(All_Data[[#This Row],[Invoice (Year+Month)]],2)</f>
        <v>02</v>
      </c>
      <c r="D2741" t="s">
        <v>56</v>
      </c>
      <c r="E2741">
        <v>3014090</v>
      </c>
      <c r="F2741" t="s">
        <v>17</v>
      </c>
      <c r="G2741" t="s">
        <v>13</v>
      </c>
      <c r="H2741" t="s">
        <v>34</v>
      </c>
      <c r="I2741">
        <v>1558109</v>
      </c>
      <c r="J2741">
        <v>4</v>
      </c>
      <c r="K2741" s="1">
        <v>34.92</v>
      </c>
      <c r="L2741" s="1">
        <v>14.56</v>
      </c>
      <c r="M2741" s="1">
        <f>All_Data[[#This Row],[EUR Sales Amount]]-All_Data[[#This Row],[EUR Cost Amount]]</f>
        <v>20.36</v>
      </c>
      <c r="N2741">
        <f>IF(All_Data[[#This Row],[Order Line Quantity]]&lt;0,1,0)</f>
        <v>0</v>
      </c>
      <c r="O2741" s="1" t="str">
        <f>All_Data[[#This Row],[Tier2 Description]]&amp;All_Data[[#This Row],[Order No]]</f>
        <v>STATIONERY1558109</v>
      </c>
    </row>
    <row r="2742" spans="1:15" x14ac:dyDescent="0.35">
      <c r="A2742">
        <v>202002</v>
      </c>
      <c r="B2742" t="str">
        <f>LEFT(All_Data[[#This Row],[Invoice (Year+Month)]],4)</f>
        <v>2020</v>
      </c>
      <c r="C2742" t="str">
        <f>RIGHT(All_Data[[#This Row],[Invoice (Year+Month)]],2)</f>
        <v>02</v>
      </c>
      <c r="D2742" t="s">
        <v>56</v>
      </c>
      <c r="E2742">
        <v>3014090</v>
      </c>
      <c r="F2742" t="s">
        <v>17</v>
      </c>
      <c r="G2742" t="s">
        <v>13</v>
      </c>
      <c r="H2742" t="s">
        <v>15</v>
      </c>
      <c r="I2742">
        <v>1557457</v>
      </c>
      <c r="J2742">
        <v>30</v>
      </c>
      <c r="K2742" s="1">
        <v>114.9</v>
      </c>
      <c r="L2742" s="1">
        <v>53.7</v>
      </c>
      <c r="M2742" s="1">
        <f>All_Data[[#This Row],[EUR Sales Amount]]-All_Data[[#This Row],[EUR Cost Amount]]</f>
        <v>61.2</v>
      </c>
      <c r="N2742">
        <f>IF(All_Data[[#This Row],[Order Line Quantity]]&lt;0,1,0)</f>
        <v>0</v>
      </c>
      <c r="O2742" s="1" t="str">
        <f>All_Data[[#This Row],[Tier2 Description]]&amp;All_Data[[#This Row],[Order No]]</f>
        <v>UMBRELLAS1557457</v>
      </c>
    </row>
    <row r="2743" spans="1:15" x14ac:dyDescent="0.35">
      <c r="A2743">
        <v>202002</v>
      </c>
      <c r="B2743" t="str">
        <f>LEFT(All_Data[[#This Row],[Invoice (Year+Month)]],4)</f>
        <v>2020</v>
      </c>
      <c r="C2743" t="str">
        <f>RIGHT(All_Data[[#This Row],[Invoice (Year+Month)]],2)</f>
        <v>02</v>
      </c>
      <c r="D2743" t="s">
        <v>56</v>
      </c>
      <c r="E2743">
        <v>3014090</v>
      </c>
      <c r="F2743" t="s">
        <v>17</v>
      </c>
      <c r="G2743" t="s">
        <v>13</v>
      </c>
      <c r="H2743" t="s">
        <v>16</v>
      </c>
      <c r="I2743">
        <v>1557374</v>
      </c>
      <c r="J2743">
        <v>6</v>
      </c>
      <c r="K2743" s="1">
        <v>0.66</v>
      </c>
      <c r="L2743" s="1">
        <v>0.6</v>
      </c>
      <c r="M2743" s="1">
        <f>All_Data[[#This Row],[EUR Sales Amount]]-All_Data[[#This Row],[EUR Cost Amount]]</f>
        <v>6.0000000000000053E-2</v>
      </c>
      <c r="N2743">
        <f>IF(All_Data[[#This Row],[Order Line Quantity]]&lt;0,1,0)</f>
        <v>0</v>
      </c>
      <c r="O2743" s="1" t="str">
        <f>All_Data[[#This Row],[Tier2 Description]]&amp;All_Data[[#This Row],[Order No]]</f>
        <v>WRITING1557374</v>
      </c>
    </row>
    <row r="2744" spans="1:15" x14ac:dyDescent="0.35">
      <c r="A2744">
        <v>202002</v>
      </c>
      <c r="B2744" t="str">
        <f>LEFT(All_Data[[#This Row],[Invoice (Year+Month)]],4)</f>
        <v>2020</v>
      </c>
      <c r="C2744" t="str">
        <f>RIGHT(All_Data[[#This Row],[Invoice (Year+Month)]],2)</f>
        <v>02</v>
      </c>
      <c r="D2744" t="s">
        <v>56</v>
      </c>
      <c r="E2744">
        <v>3014090</v>
      </c>
      <c r="F2744" t="s">
        <v>17</v>
      </c>
      <c r="G2744" t="s">
        <v>26</v>
      </c>
      <c r="H2744" t="s">
        <v>28</v>
      </c>
      <c r="I2744">
        <v>1557374</v>
      </c>
      <c r="J2744">
        <v>2</v>
      </c>
      <c r="K2744" s="1">
        <v>3.38</v>
      </c>
      <c r="L2744" s="1">
        <v>2.86</v>
      </c>
      <c r="M2744" s="1">
        <f>All_Data[[#This Row],[EUR Sales Amount]]-All_Data[[#This Row],[EUR Cost Amount]]</f>
        <v>0.52</v>
      </c>
      <c r="N2744">
        <f>IF(All_Data[[#This Row],[Order Line Quantity]]&lt;0,1,0)</f>
        <v>0</v>
      </c>
      <c r="O2744" s="1" t="str">
        <f>All_Data[[#This Row],[Tier2 Description]]&amp;All_Data[[#This Row],[Order No]]</f>
        <v>HOUSEWARES1557374</v>
      </c>
    </row>
    <row r="2745" spans="1:15" x14ac:dyDescent="0.35">
      <c r="A2745">
        <v>202002</v>
      </c>
      <c r="B2745" t="str">
        <f>LEFT(All_Data[[#This Row],[Invoice (Year+Month)]],4)</f>
        <v>2020</v>
      </c>
      <c r="C2745" t="str">
        <f>RIGHT(All_Data[[#This Row],[Invoice (Year+Month)]],2)</f>
        <v>02</v>
      </c>
      <c r="D2745" t="s">
        <v>56</v>
      </c>
      <c r="E2745">
        <v>3014090</v>
      </c>
      <c r="F2745" t="s">
        <v>17</v>
      </c>
      <c r="G2745" t="s">
        <v>26</v>
      </c>
      <c r="H2745" t="s">
        <v>50</v>
      </c>
      <c r="I2745">
        <v>1555780</v>
      </c>
      <c r="J2745">
        <v>2</v>
      </c>
      <c r="K2745" s="1">
        <v>12.5</v>
      </c>
      <c r="L2745" s="1">
        <v>6.02</v>
      </c>
      <c r="M2745" s="1">
        <f>All_Data[[#This Row],[EUR Sales Amount]]-All_Data[[#This Row],[EUR Cost Amount]]</f>
        <v>6.48</v>
      </c>
      <c r="N2745">
        <f>IF(All_Data[[#This Row],[Order Line Quantity]]&lt;0,1,0)</f>
        <v>0</v>
      </c>
      <c r="O2745" s="1" t="str">
        <f>All_Data[[#This Row],[Tier2 Description]]&amp;All_Data[[#This Row],[Order No]]</f>
        <v>OUTDOOR &amp; LEISURE1555780</v>
      </c>
    </row>
    <row r="2746" spans="1:15" x14ac:dyDescent="0.35">
      <c r="A2746">
        <v>202002</v>
      </c>
      <c r="B2746" t="str">
        <f>LEFT(All_Data[[#This Row],[Invoice (Year+Month)]],4)</f>
        <v>2020</v>
      </c>
      <c r="C2746" t="str">
        <f>RIGHT(All_Data[[#This Row],[Invoice (Year+Month)]],2)</f>
        <v>02</v>
      </c>
      <c r="D2746" t="s">
        <v>56</v>
      </c>
      <c r="E2746">
        <v>3014090</v>
      </c>
      <c r="F2746" t="s">
        <v>17</v>
      </c>
      <c r="G2746" t="s">
        <v>26</v>
      </c>
      <c r="H2746" t="s">
        <v>50</v>
      </c>
      <c r="I2746">
        <v>1556734</v>
      </c>
      <c r="J2746">
        <v>2</v>
      </c>
      <c r="K2746" s="1">
        <v>2.4</v>
      </c>
      <c r="L2746" s="1">
        <v>0.96</v>
      </c>
      <c r="M2746" s="1">
        <f>All_Data[[#This Row],[EUR Sales Amount]]-All_Data[[#This Row],[EUR Cost Amount]]</f>
        <v>1.44</v>
      </c>
      <c r="N2746">
        <f>IF(All_Data[[#This Row],[Order Line Quantity]]&lt;0,1,0)</f>
        <v>0</v>
      </c>
      <c r="O2746" s="1" t="str">
        <f>All_Data[[#This Row],[Tier2 Description]]&amp;All_Data[[#This Row],[Order No]]</f>
        <v>OUTDOOR &amp; LEISURE1556734</v>
      </c>
    </row>
    <row r="2747" spans="1:15" x14ac:dyDescent="0.35">
      <c r="A2747">
        <v>202002</v>
      </c>
      <c r="B2747" t="str">
        <f>LEFT(All_Data[[#This Row],[Invoice (Year+Month)]],4)</f>
        <v>2020</v>
      </c>
      <c r="C2747" t="str">
        <f>RIGHT(All_Data[[#This Row],[Invoice (Year+Month)]],2)</f>
        <v>02</v>
      </c>
      <c r="D2747" t="s">
        <v>56</v>
      </c>
      <c r="E2747">
        <v>3014090</v>
      </c>
      <c r="F2747" t="s">
        <v>17</v>
      </c>
      <c r="G2747" t="s">
        <v>26</v>
      </c>
      <c r="H2747" t="s">
        <v>50</v>
      </c>
      <c r="I2747">
        <v>1557374</v>
      </c>
      <c r="J2747">
        <v>2</v>
      </c>
      <c r="K2747" s="1">
        <v>1.34</v>
      </c>
      <c r="L2747" s="1">
        <v>0.96</v>
      </c>
      <c r="M2747" s="1">
        <f>All_Data[[#This Row],[EUR Sales Amount]]-All_Data[[#This Row],[EUR Cost Amount]]</f>
        <v>0.38000000000000012</v>
      </c>
      <c r="N2747">
        <f>IF(All_Data[[#This Row],[Order Line Quantity]]&lt;0,1,0)</f>
        <v>0</v>
      </c>
      <c r="O2747" s="1" t="str">
        <f>All_Data[[#This Row],[Tier2 Description]]&amp;All_Data[[#This Row],[Order No]]</f>
        <v>OUTDOOR &amp; LEISURE1557374</v>
      </c>
    </row>
    <row r="2748" spans="1:15" x14ac:dyDescent="0.35">
      <c r="A2748">
        <v>202002</v>
      </c>
      <c r="B2748" t="str">
        <f>LEFT(All_Data[[#This Row],[Invoice (Year+Month)]],4)</f>
        <v>2020</v>
      </c>
      <c r="C2748" t="str">
        <f>RIGHT(All_Data[[#This Row],[Invoice (Year+Month)]],2)</f>
        <v>02</v>
      </c>
      <c r="D2748" t="s">
        <v>56</v>
      </c>
      <c r="E2748">
        <v>3014090</v>
      </c>
      <c r="F2748" t="s">
        <v>17</v>
      </c>
      <c r="G2748" t="s">
        <v>26</v>
      </c>
      <c r="H2748" t="s">
        <v>50</v>
      </c>
      <c r="I2748">
        <v>1557471</v>
      </c>
      <c r="J2748">
        <v>2</v>
      </c>
      <c r="K2748" s="1">
        <v>2.4</v>
      </c>
      <c r="L2748" s="1">
        <v>0.96</v>
      </c>
      <c r="M2748" s="1">
        <f>All_Data[[#This Row],[EUR Sales Amount]]-All_Data[[#This Row],[EUR Cost Amount]]</f>
        <v>1.44</v>
      </c>
      <c r="N2748">
        <f>IF(All_Data[[#This Row],[Order Line Quantity]]&lt;0,1,0)</f>
        <v>0</v>
      </c>
      <c r="O2748" s="1" t="str">
        <f>All_Data[[#This Row],[Tier2 Description]]&amp;All_Data[[#This Row],[Order No]]</f>
        <v>OUTDOOR &amp; LEISURE1557471</v>
      </c>
    </row>
    <row r="2749" spans="1:15" x14ac:dyDescent="0.35">
      <c r="A2749">
        <v>202002</v>
      </c>
      <c r="B2749" t="str">
        <f>LEFT(All_Data[[#This Row],[Invoice (Year+Month)]],4)</f>
        <v>2020</v>
      </c>
      <c r="C2749" t="str">
        <f>RIGHT(All_Data[[#This Row],[Invoice (Year+Month)]],2)</f>
        <v>02</v>
      </c>
      <c r="D2749" t="s">
        <v>56</v>
      </c>
      <c r="E2749">
        <v>3014090</v>
      </c>
      <c r="F2749" t="s">
        <v>17</v>
      </c>
      <c r="G2749" t="s">
        <v>18</v>
      </c>
      <c r="H2749" t="s">
        <v>20</v>
      </c>
      <c r="I2749">
        <v>1556734</v>
      </c>
      <c r="J2749">
        <v>4</v>
      </c>
      <c r="K2749" s="1">
        <v>31.88</v>
      </c>
      <c r="L2749" s="1">
        <v>14.72</v>
      </c>
      <c r="M2749" s="1">
        <f>All_Data[[#This Row],[EUR Sales Amount]]-All_Data[[#This Row],[EUR Cost Amount]]</f>
        <v>17.159999999999997</v>
      </c>
      <c r="N2749">
        <f>IF(All_Data[[#This Row],[Order Line Quantity]]&lt;0,1,0)</f>
        <v>0</v>
      </c>
      <c r="O2749" s="1" t="str">
        <f>All_Data[[#This Row],[Tier2 Description]]&amp;All_Data[[#This Row],[Order No]]</f>
        <v>POLOS1556734</v>
      </c>
    </row>
    <row r="2750" spans="1:15" x14ac:dyDescent="0.35">
      <c r="A2750">
        <v>202002</v>
      </c>
      <c r="B2750" t="str">
        <f>LEFT(All_Data[[#This Row],[Invoice (Year+Month)]],4)</f>
        <v>2020</v>
      </c>
      <c r="C2750" t="str">
        <f>RIGHT(All_Data[[#This Row],[Invoice (Year+Month)]],2)</f>
        <v>02</v>
      </c>
      <c r="D2750" t="s">
        <v>56</v>
      </c>
      <c r="E2750">
        <v>3014090</v>
      </c>
      <c r="F2750" t="s">
        <v>17</v>
      </c>
      <c r="G2750" t="s">
        <v>18</v>
      </c>
      <c r="H2750" t="s">
        <v>20</v>
      </c>
      <c r="I2750">
        <v>1557471</v>
      </c>
      <c r="J2750">
        <v>4</v>
      </c>
      <c r="K2750" s="1">
        <v>31.88</v>
      </c>
      <c r="L2750" s="1">
        <v>14.72</v>
      </c>
      <c r="M2750" s="1">
        <f>All_Data[[#This Row],[EUR Sales Amount]]-All_Data[[#This Row],[EUR Cost Amount]]</f>
        <v>17.159999999999997</v>
      </c>
      <c r="N2750">
        <f>IF(All_Data[[#This Row],[Order Line Quantity]]&lt;0,1,0)</f>
        <v>0</v>
      </c>
      <c r="O2750" s="1" t="str">
        <f>All_Data[[#This Row],[Tier2 Description]]&amp;All_Data[[#This Row],[Order No]]</f>
        <v>POLOS1557471</v>
      </c>
    </row>
    <row r="2751" spans="1:15" x14ac:dyDescent="0.35">
      <c r="A2751">
        <v>202002</v>
      </c>
      <c r="B2751" t="str">
        <f>LEFT(All_Data[[#This Row],[Invoice (Year+Month)]],4)</f>
        <v>2020</v>
      </c>
      <c r="C2751" t="str">
        <f>RIGHT(All_Data[[#This Row],[Invoice (Year+Month)]],2)</f>
        <v>02</v>
      </c>
      <c r="D2751" t="s">
        <v>56</v>
      </c>
      <c r="E2751">
        <v>3014090</v>
      </c>
      <c r="F2751" t="s">
        <v>17</v>
      </c>
      <c r="G2751" t="s">
        <v>18</v>
      </c>
      <c r="H2751" t="s">
        <v>21</v>
      </c>
      <c r="I2751">
        <v>1557374</v>
      </c>
      <c r="J2751">
        <v>4</v>
      </c>
      <c r="K2751" s="1">
        <v>11.08</v>
      </c>
      <c r="L2751" s="1">
        <v>7.84</v>
      </c>
      <c r="M2751" s="1">
        <f>All_Data[[#This Row],[EUR Sales Amount]]-All_Data[[#This Row],[EUR Cost Amount]]</f>
        <v>3.24</v>
      </c>
      <c r="N2751">
        <f>IF(All_Data[[#This Row],[Order Line Quantity]]&lt;0,1,0)</f>
        <v>0</v>
      </c>
      <c r="O2751" s="1" t="str">
        <f>All_Data[[#This Row],[Tier2 Description]]&amp;All_Data[[#This Row],[Order No]]</f>
        <v>T-SHIRTS &amp; ACTIVE TOPS1557374</v>
      </c>
    </row>
    <row r="2752" spans="1:15" x14ac:dyDescent="0.35">
      <c r="A2752">
        <v>202002</v>
      </c>
      <c r="B2752" t="str">
        <f>LEFT(All_Data[[#This Row],[Invoice (Year+Month)]],4)</f>
        <v>2020</v>
      </c>
      <c r="C2752" t="str">
        <f>RIGHT(All_Data[[#This Row],[Invoice (Year+Month)]],2)</f>
        <v>02</v>
      </c>
      <c r="D2752" t="s">
        <v>56</v>
      </c>
      <c r="E2752">
        <v>3014090</v>
      </c>
      <c r="F2752" t="s">
        <v>17</v>
      </c>
      <c r="G2752" t="s">
        <v>36</v>
      </c>
      <c r="H2752" t="s">
        <v>36</v>
      </c>
      <c r="I2752">
        <v>1555780</v>
      </c>
      <c r="J2752">
        <v>400</v>
      </c>
      <c r="K2752" s="1">
        <v>1028</v>
      </c>
      <c r="L2752" s="1">
        <v>703.56</v>
      </c>
      <c r="M2752" s="1">
        <f>All_Data[[#This Row],[EUR Sales Amount]]-All_Data[[#This Row],[EUR Cost Amount]]</f>
        <v>324.44000000000005</v>
      </c>
      <c r="N2752">
        <f>IF(All_Data[[#This Row],[Order Line Quantity]]&lt;0,1,0)</f>
        <v>0</v>
      </c>
      <c r="O2752" s="1" t="str">
        <f>All_Data[[#This Row],[Tier2 Description]]&amp;All_Data[[#This Row],[Order No]]</f>
        <v>MEMORY1555780</v>
      </c>
    </row>
    <row r="2753" spans="1:15" x14ac:dyDescent="0.35">
      <c r="A2753">
        <v>202002</v>
      </c>
      <c r="B2753" t="str">
        <f>LEFT(All_Data[[#This Row],[Invoice (Year+Month)]],4)</f>
        <v>2020</v>
      </c>
      <c r="C2753" t="str">
        <f>RIGHT(All_Data[[#This Row],[Invoice (Year+Month)]],2)</f>
        <v>02</v>
      </c>
      <c r="D2753" t="s">
        <v>56</v>
      </c>
      <c r="E2753">
        <v>3014090</v>
      </c>
      <c r="F2753" t="s">
        <v>17</v>
      </c>
      <c r="G2753" t="s">
        <v>36</v>
      </c>
      <c r="H2753" t="s">
        <v>36</v>
      </c>
      <c r="I2753">
        <v>1556233</v>
      </c>
      <c r="J2753">
        <v>200</v>
      </c>
      <c r="K2753" s="1">
        <v>504</v>
      </c>
      <c r="L2753" s="1">
        <v>512</v>
      </c>
      <c r="M2753" s="1">
        <f>All_Data[[#This Row],[EUR Sales Amount]]-All_Data[[#This Row],[EUR Cost Amount]]</f>
        <v>-8</v>
      </c>
      <c r="N2753">
        <f>IF(All_Data[[#This Row],[Order Line Quantity]]&lt;0,1,0)</f>
        <v>0</v>
      </c>
      <c r="O2753" s="1" t="str">
        <f>All_Data[[#This Row],[Tier2 Description]]&amp;All_Data[[#This Row],[Order No]]</f>
        <v>MEMORY1556233</v>
      </c>
    </row>
    <row r="2754" spans="1:15" x14ac:dyDescent="0.35">
      <c r="A2754">
        <v>202002</v>
      </c>
      <c r="B2754" t="str">
        <f>LEFT(All_Data[[#This Row],[Invoice (Year+Month)]],4)</f>
        <v>2020</v>
      </c>
      <c r="C2754" t="str">
        <f>RIGHT(All_Data[[#This Row],[Invoice (Year+Month)]],2)</f>
        <v>02</v>
      </c>
      <c r="D2754" t="s">
        <v>56</v>
      </c>
      <c r="E2754">
        <v>3014090</v>
      </c>
      <c r="F2754" t="s">
        <v>17</v>
      </c>
      <c r="G2754" t="s">
        <v>22</v>
      </c>
      <c r="H2754" t="s">
        <v>64</v>
      </c>
      <c r="I2754">
        <v>1557374</v>
      </c>
      <c r="J2754">
        <v>2</v>
      </c>
      <c r="K2754" s="1">
        <v>0.16</v>
      </c>
      <c r="L2754" s="1">
        <v>0.14000000000000001</v>
      </c>
      <c r="M2754" s="1">
        <f>All_Data[[#This Row],[EUR Sales Amount]]-All_Data[[#This Row],[EUR Cost Amount]]</f>
        <v>1.999999999999999E-2</v>
      </c>
      <c r="N2754">
        <f>IF(All_Data[[#This Row],[Order Line Quantity]]&lt;0,1,0)</f>
        <v>0</v>
      </c>
      <c r="O2754" s="1" t="str">
        <f>All_Data[[#This Row],[Tier2 Description]]&amp;All_Data[[#This Row],[Order No]]</f>
        <v>SERVICE ITEMS1557374</v>
      </c>
    </row>
    <row r="2755" spans="1:15" x14ac:dyDescent="0.35">
      <c r="A2755">
        <v>202002</v>
      </c>
      <c r="B2755" t="str">
        <f>LEFT(All_Data[[#This Row],[Invoice (Year+Month)]],4)</f>
        <v>2020</v>
      </c>
      <c r="C2755" t="str">
        <f>RIGHT(All_Data[[#This Row],[Invoice (Year+Month)]],2)</f>
        <v>02</v>
      </c>
      <c r="D2755" t="s">
        <v>56</v>
      </c>
      <c r="E2755">
        <v>3014090</v>
      </c>
      <c r="F2755" t="s">
        <v>17</v>
      </c>
      <c r="G2755" t="s">
        <v>24</v>
      </c>
      <c r="H2755" t="s">
        <v>25</v>
      </c>
      <c r="I2755">
        <v>1558109</v>
      </c>
      <c r="J2755">
        <v>2</v>
      </c>
      <c r="K2755" s="1">
        <v>115.76</v>
      </c>
      <c r="L2755" s="1">
        <v>45.26</v>
      </c>
      <c r="M2755" s="1">
        <f>All_Data[[#This Row],[EUR Sales Amount]]-All_Data[[#This Row],[EUR Cost Amount]]</f>
        <v>70.5</v>
      </c>
      <c r="N2755">
        <f>IF(All_Data[[#This Row],[Order Line Quantity]]&lt;0,1,0)</f>
        <v>0</v>
      </c>
      <c r="O2755" s="1" t="str">
        <f>All_Data[[#This Row],[Tier2 Description]]&amp;All_Data[[#This Row],[Order No]]</f>
        <v>JACKETS1558109</v>
      </c>
    </row>
    <row r="2756" spans="1:15" x14ac:dyDescent="0.35">
      <c r="A2756">
        <v>202002</v>
      </c>
      <c r="B2756" t="str">
        <f>LEFT(All_Data[[#This Row],[Invoice (Year+Month)]],4)</f>
        <v>2020</v>
      </c>
      <c r="C2756" t="str">
        <f>RIGHT(All_Data[[#This Row],[Invoice (Year+Month)]],2)</f>
        <v>02</v>
      </c>
      <c r="D2756" t="s">
        <v>56</v>
      </c>
      <c r="E2756">
        <v>3014090</v>
      </c>
      <c r="F2756" t="s">
        <v>17</v>
      </c>
      <c r="G2756" t="s">
        <v>29</v>
      </c>
      <c r="H2756" t="s">
        <v>30</v>
      </c>
      <c r="I2756">
        <v>1557545</v>
      </c>
      <c r="J2756">
        <v>2</v>
      </c>
      <c r="K2756" s="1">
        <v>78.08</v>
      </c>
      <c r="L2756" s="1">
        <v>63.28</v>
      </c>
      <c r="M2756" s="1">
        <f>All_Data[[#This Row],[EUR Sales Amount]]-All_Data[[#This Row],[EUR Cost Amount]]</f>
        <v>14.799999999999997</v>
      </c>
      <c r="N2756">
        <f>IF(All_Data[[#This Row],[Order Line Quantity]]&lt;0,1,0)</f>
        <v>0</v>
      </c>
      <c r="O2756" s="1" t="str">
        <f>All_Data[[#This Row],[Tier2 Description]]&amp;All_Data[[#This Row],[Order No]]</f>
        <v>AUDIO1557545</v>
      </c>
    </row>
    <row r="2757" spans="1:15" x14ac:dyDescent="0.35">
      <c r="A2757">
        <v>202002</v>
      </c>
      <c r="B2757" t="str">
        <f>LEFT(All_Data[[#This Row],[Invoice (Year+Month)]],4)</f>
        <v>2020</v>
      </c>
      <c r="C2757" t="str">
        <f>RIGHT(All_Data[[#This Row],[Invoice (Year+Month)]],2)</f>
        <v>02</v>
      </c>
      <c r="D2757" t="s">
        <v>56</v>
      </c>
      <c r="E2757">
        <v>3014090</v>
      </c>
      <c r="F2757" t="s">
        <v>17</v>
      </c>
      <c r="G2757" t="s">
        <v>29</v>
      </c>
      <c r="H2757" t="s">
        <v>52</v>
      </c>
      <c r="I2757">
        <v>1557435</v>
      </c>
      <c r="J2757">
        <v>10</v>
      </c>
      <c r="K2757" s="1">
        <v>189.82</v>
      </c>
      <c r="L2757" s="1">
        <v>185.9</v>
      </c>
      <c r="M2757" s="1">
        <f>All_Data[[#This Row],[EUR Sales Amount]]-All_Data[[#This Row],[EUR Cost Amount]]</f>
        <v>3.9199999999999875</v>
      </c>
      <c r="N2757">
        <f>IF(All_Data[[#This Row],[Order Line Quantity]]&lt;0,1,0)</f>
        <v>0</v>
      </c>
      <c r="O2757" s="1" t="str">
        <f>All_Data[[#This Row],[Tier2 Description]]&amp;All_Data[[#This Row],[Order No]]</f>
        <v>GENERAL TECH1557435</v>
      </c>
    </row>
    <row r="2758" spans="1:15" x14ac:dyDescent="0.35">
      <c r="A2758">
        <v>202002</v>
      </c>
      <c r="B2758" t="str">
        <f>LEFT(All_Data[[#This Row],[Invoice (Year+Month)]],4)</f>
        <v>2020</v>
      </c>
      <c r="C2758" t="str">
        <f>RIGHT(All_Data[[#This Row],[Invoice (Year+Month)]],2)</f>
        <v>02</v>
      </c>
      <c r="D2758" t="s">
        <v>56</v>
      </c>
      <c r="E2758">
        <v>3014090</v>
      </c>
      <c r="F2758" t="s">
        <v>17</v>
      </c>
      <c r="G2758" t="s">
        <v>29</v>
      </c>
      <c r="H2758" t="s">
        <v>31</v>
      </c>
      <c r="I2758">
        <v>1557374</v>
      </c>
      <c r="J2758">
        <v>2</v>
      </c>
      <c r="K2758" s="1">
        <v>19.82</v>
      </c>
      <c r="L2758" s="1">
        <v>18.7</v>
      </c>
      <c r="M2758" s="1">
        <f>All_Data[[#This Row],[EUR Sales Amount]]-All_Data[[#This Row],[EUR Cost Amount]]</f>
        <v>1.120000000000001</v>
      </c>
      <c r="N2758">
        <f>IF(All_Data[[#This Row],[Order Line Quantity]]&lt;0,1,0)</f>
        <v>0</v>
      </c>
      <c r="O2758" s="1" t="str">
        <f>All_Data[[#This Row],[Tier2 Description]]&amp;All_Data[[#This Row],[Order No]]</f>
        <v>POWER1557374</v>
      </c>
    </row>
    <row r="2759" spans="1:15" x14ac:dyDescent="0.35">
      <c r="A2759">
        <v>202002</v>
      </c>
      <c r="B2759" t="str">
        <f>LEFT(All_Data[[#This Row],[Invoice (Year+Month)]],4)</f>
        <v>2020</v>
      </c>
      <c r="C2759" t="str">
        <f>RIGHT(All_Data[[#This Row],[Invoice (Year+Month)]],2)</f>
        <v>02</v>
      </c>
      <c r="D2759" t="s">
        <v>56</v>
      </c>
      <c r="E2759">
        <v>3014094</v>
      </c>
      <c r="F2759" t="s">
        <v>10</v>
      </c>
      <c r="G2759" t="s">
        <v>32</v>
      </c>
      <c r="H2759" t="s">
        <v>33</v>
      </c>
      <c r="I2759">
        <v>1555524</v>
      </c>
      <c r="J2759">
        <v>300</v>
      </c>
      <c r="K2759" s="1">
        <v>2097</v>
      </c>
      <c r="L2759" s="1">
        <v>870.52</v>
      </c>
      <c r="M2759" s="1">
        <f>All_Data[[#This Row],[EUR Sales Amount]]-All_Data[[#This Row],[EUR Cost Amount]]</f>
        <v>1226.48</v>
      </c>
      <c r="N2759">
        <f>IF(All_Data[[#This Row],[Order Line Quantity]]&lt;0,1,0)</f>
        <v>0</v>
      </c>
      <c r="O2759" s="1" t="str">
        <f>All_Data[[#This Row],[Tier2 Description]]&amp;All_Data[[#This Row],[Order No]]</f>
        <v>SPORT BOTTLES1555524</v>
      </c>
    </row>
    <row r="2760" spans="1:15" x14ac:dyDescent="0.35">
      <c r="A2760">
        <v>202002</v>
      </c>
      <c r="B2760" t="str">
        <f>LEFT(All_Data[[#This Row],[Invoice (Year+Month)]],4)</f>
        <v>2020</v>
      </c>
      <c r="C2760" t="str">
        <f>RIGHT(All_Data[[#This Row],[Invoice (Year+Month)]],2)</f>
        <v>02</v>
      </c>
      <c r="D2760" t="s">
        <v>56</v>
      </c>
      <c r="E2760">
        <v>3014094</v>
      </c>
      <c r="F2760" t="s">
        <v>10</v>
      </c>
      <c r="G2760" t="s">
        <v>26</v>
      </c>
      <c r="H2760" t="s">
        <v>27</v>
      </c>
      <c r="I2760">
        <v>1557678</v>
      </c>
      <c r="J2760">
        <v>4</v>
      </c>
      <c r="K2760" s="1">
        <v>7.24</v>
      </c>
      <c r="L2760" s="1">
        <v>4.12</v>
      </c>
      <c r="M2760" s="1">
        <f>All_Data[[#This Row],[EUR Sales Amount]]-All_Data[[#This Row],[EUR Cost Amount]]</f>
        <v>3.12</v>
      </c>
      <c r="N2760">
        <f>IF(All_Data[[#This Row],[Order Line Quantity]]&lt;0,1,0)</f>
        <v>0</v>
      </c>
      <c r="O2760" s="1" t="str">
        <f>All_Data[[#This Row],[Tier2 Description]]&amp;All_Data[[#This Row],[Order No]]</f>
        <v>APRON &amp; KITCHEN TEXTILES1557678</v>
      </c>
    </row>
    <row r="2761" spans="1:15" x14ac:dyDescent="0.35">
      <c r="A2761">
        <v>202002</v>
      </c>
      <c r="B2761" t="str">
        <f>LEFT(All_Data[[#This Row],[Invoice (Year+Month)]],4)</f>
        <v>2020</v>
      </c>
      <c r="C2761" t="str">
        <f>RIGHT(All_Data[[#This Row],[Invoice (Year+Month)]],2)</f>
        <v>02</v>
      </c>
      <c r="D2761" t="s">
        <v>56</v>
      </c>
      <c r="E2761">
        <v>3014094</v>
      </c>
      <c r="F2761" t="s">
        <v>10</v>
      </c>
      <c r="G2761" t="s">
        <v>22</v>
      </c>
      <c r="H2761" t="s">
        <v>35</v>
      </c>
      <c r="I2761">
        <v>1555524</v>
      </c>
      <c r="J2761">
        <v>302</v>
      </c>
      <c r="K2761" s="1">
        <v>181</v>
      </c>
      <c r="L2761" s="1">
        <v>24.18</v>
      </c>
      <c r="M2761" s="1">
        <f>All_Data[[#This Row],[EUR Sales Amount]]-All_Data[[#This Row],[EUR Cost Amount]]</f>
        <v>156.82</v>
      </c>
      <c r="N2761">
        <f>IF(All_Data[[#This Row],[Order Line Quantity]]&lt;0,1,0)</f>
        <v>0</v>
      </c>
      <c r="O2761" s="1" t="str">
        <f>All_Data[[#This Row],[Tier2 Description]]&amp;All_Data[[#This Row],[Order No]]</f>
        <v>DECORATION CHARGES1555524</v>
      </c>
    </row>
    <row r="2762" spans="1:15" x14ac:dyDescent="0.35">
      <c r="A2762">
        <v>202002</v>
      </c>
      <c r="B2762" t="str">
        <f>LEFT(All_Data[[#This Row],[Invoice (Year+Month)]],4)</f>
        <v>2020</v>
      </c>
      <c r="C2762" t="str">
        <f>RIGHT(All_Data[[#This Row],[Invoice (Year+Month)]],2)</f>
        <v>02</v>
      </c>
      <c r="D2762" t="s">
        <v>56</v>
      </c>
      <c r="E2762">
        <v>3014101</v>
      </c>
      <c r="F2762" t="s">
        <v>17</v>
      </c>
      <c r="G2762" t="s">
        <v>13</v>
      </c>
      <c r="H2762" t="s">
        <v>16</v>
      </c>
      <c r="I2762">
        <v>1556017</v>
      </c>
      <c r="J2762">
        <v>2</v>
      </c>
      <c r="K2762" s="1">
        <v>21.8</v>
      </c>
      <c r="L2762" s="1">
        <v>16.82</v>
      </c>
      <c r="M2762" s="1">
        <f>All_Data[[#This Row],[EUR Sales Amount]]-All_Data[[#This Row],[EUR Cost Amount]]</f>
        <v>4.9800000000000004</v>
      </c>
      <c r="N2762">
        <f>IF(All_Data[[#This Row],[Order Line Quantity]]&lt;0,1,0)</f>
        <v>0</v>
      </c>
      <c r="O2762" s="1" t="str">
        <f>All_Data[[#This Row],[Tier2 Description]]&amp;All_Data[[#This Row],[Order No]]</f>
        <v>WRITING1556017</v>
      </c>
    </row>
    <row r="2763" spans="1:15" x14ac:dyDescent="0.35">
      <c r="A2763">
        <v>202002</v>
      </c>
      <c r="B2763" t="str">
        <f>LEFT(All_Data[[#This Row],[Invoice (Year+Month)]],4)</f>
        <v>2020</v>
      </c>
      <c r="C2763" t="str">
        <f>RIGHT(All_Data[[#This Row],[Invoice (Year+Month)]],2)</f>
        <v>02</v>
      </c>
      <c r="D2763" t="s">
        <v>56</v>
      </c>
      <c r="E2763">
        <v>3014101</v>
      </c>
      <c r="F2763" t="s">
        <v>17</v>
      </c>
      <c r="G2763" t="s">
        <v>13</v>
      </c>
      <c r="H2763" t="s">
        <v>16</v>
      </c>
      <c r="I2763">
        <v>1556390</v>
      </c>
      <c r="J2763">
        <v>2</v>
      </c>
      <c r="K2763" s="1">
        <v>0.98</v>
      </c>
      <c r="L2763" s="1">
        <v>0.5</v>
      </c>
      <c r="M2763" s="1">
        <f>All_Data[[#This Row],[EUR Sales Amount]]-All_Data[[#This Row],[EUR Cost Amount]]</f>
        <v>0.48</v>
      </c>
      <c r="N2763">
        <f>IF(All_Data[[#This Row],[Order Line Quantity]]&lt;0,1,0)</f>
        <v>0</v>
      </c>
      <c r="O2763" s="1" t="str">
        <f>All_Data[[#This Row],[Tier2 Description]]&amp;All_Data[[#This Row],[Order No]]</f>
        <v>WRITING1556390</v>
      </c>
    </row>
    <row r="2764" spans="1:15" x14ac:dyDescent="0.35">
      <c r="A2764">
        <v>202002</v>
      </c>
      <c r="B2764" t="str">
        <f>LEFT(All_Data[[#This Row],[Invoice (Year+Month)]],4)</f>
        <v>2020</v>
      </c>
      <c r="C2764" t="str">
        <f>RIGHT(All_Data[[#This Row],[Invoice (Year+Month)]],2)</f>
        <v>02</v>
      </c>
      <c r="D2764" t="s">
        <v>56</v>
      </c>
      <c r="E2764">
        <v>3014101</v>
      </c>
      <c r="F2764" t="s">
        <v>17</v>
      </c>
      <c r="G2764" t="s">
        <v>13</v>
      </c>
      <c r="H2764" t="s">
        <v>16</v>
      </c>
      <c r="I2764">
        <v>1556540</v>
      </c>
      <c r="J2764">
        <v>2000</v>
      </c>
      <c r="K2764" s="1">
        <v>980</v>
      </c>
      <c r="L2764" s="1">
        <v>491.52</v>
      </c>
      <c r="M2764" s="1">
        <f>All_Data[[#This Row],[EUR Sales Amount]]-All_Data[[#This Row],[EUR Cost Amount]]</f>
        <v>488.48</v>
      </c>
      <c r="N2764">
        <f>IF(All_Data[[#This Row],[Order Line Quantity]]&lt;0,1,0)</f>
        <v>0</v>
      </c>
      <c r="O2764" s="1" t="str">
        <f>All_Data[[#This Row],[Tier2 Description]]&amp;All_Data[[#This Row],[Order No]]</f>
        <v>WRITING1556540</v>
      </c>
    </row>
    <row r="2765" spans="1:15" x14ac:dyDescent="0.35">
      <c r="A2765">
        <v>202002</v>
      </c>
      <c r="B2765" t="str">
        <f>LEFT(All_Data[[#This Row],[Invoice (Year+Month)]],4)</f>
        <v>2020</v>
      </c>
      <c r="C2765" t="str">
        <f>RIGHT(All_Data[[#This Row],[Invoice (Year+Month)]],2)</f>
        <v>02</v>
      </c>
      <c r="D2765" t="s">
        <v>56</v>
      </c>
      <c r="E2765">
        <v>3014102</v>
      </c>
      <c r="F2765" t="s">
        <v>10</v>
      </c>
      <c r="G2765" t="s">
        <v>11</v>
      </c>
      <c r="H2765" t="s">
        <v>46</v>
      </c>
      <c r="I2765">
        <v>1557239</v>
      </c>
      <c r="J2765">
        <v>2</v>
      </c>
      <c r="K2765" s="1">
        <v>1.72</v>
      </c>
      <c r="L2765" s="1">
        <v>1.5</v>
      </c>
      <c r="M2765" s="1">
        <f>All_Data[[#This Row],[EUR Sales Amount]]-All_Data[[#This Row],[EUR Cost Amount]]</f>
        <v>0.21999999999999997</v>
      </c>
      <c r="N2765">
        <f>IF(All_Data[[#This Row],[Order Line Quantity]]&lt;0,1,0)</f>
        <v>0</v>
      </c>
      <c r="O2765" s="1" t="str">
        <f>All_Data[[#This Row],[Tier2 Description]]&amp;All_Data[[#This Row],[Order No]]</f>
        <v>DUFFELS1557239</v>
      </c>
    </row>
    <row r="2766" spans="1:15" x14ac:dyDescent="0.35">
      <c r="A2766">
        <v>202002</v>
      </c>
      <c r="B2766" t="str">
        <f>LEFT(All_Data[[#This Row],[Invoice (Year+Month)]],4)</f>
        <v>2020</v>
      </c>
      <c r="C2766" t="str">
        <f>RIGHT(All_Data[[#This Row],[Invoice (Year+Month)]],2)</f>
        <v>02</v>
      </c>
      <c r="D2766" t="s">
        <v>56</v>
      </c>
      <c r="E2766">
        <v>3014102</v>
      </c>
      <c r="F2766" t="s">
        <v>10</v>
      </c>
      <c r="G2766" t="s">
        <v>11</v>
      </c>
      <c r="H2766" t="s">
        <v>40</v>
      </c>
      <c r="I2766">
        <v>1557239</v>
      </c>
      <c r="J2766">
        <v>6</v>
      </c>
      <c r="K2766" s="1">
        <v>6.34</v>
      </c>
      <c r="L2766" s="1">
        <v>4.5999999999999996</v>
      </c>
      <c r="M2766" s="1">
        <f>All_Data[[#This Row],[EUR Sales Amount]]-All_Data[[#This Row],[EUR Cost Amount]]</f>
        <v>1.7400000000000002</v>
      </c>
      <c r="N2766">
        <f>IF(All_Data[[#This Row],[Order Line Quantity]]&lt;0,1,0)</f>
        <v>0</v>
      </c>
      <c r="O2766" s="1" t="str">
        <f>All_Data[[#This Row],[Tier2 Description]]&amp;All_Data[[#This Row],[Order No]]</f>
        <v>TOTES1557239</v>
      </c>
    </row>
    <row r="2767" spans="1:15" x14ac:dyDescent="0.35">
      <c r="A2767">
        <v>202002</v>
      </c>
      <c r="B2767" t="str">
        <f>LEFT(All_Data[[#This Row],[Invoice (Year+Month)]],4)</f>
        <v>2020</v>
      </c>
      <c r="C2767" t="str">
        <f>RIGHT(All_Data[[#This Row],[Invoice (Year+Month)]],2)</f>
        <v>02</v>
      </c>
      <c r="D2767" t="s">
        <v>56</v>
      </c>
      <c r="E2767">
        <v>3014102</v>
      </c>
      <c r="F2767" t="s">
        <v>10</v>
      </c>
      <c r="G2767" t="s">
        <v>32</v>
      </c>
      <c r="H2767" t="s">
        <v>33</v>
      </c>
      <c r="I2767">
        <v>1557239</v>
      </c>
      <c r="J2767">
        <v>4</v>
      </c>
      <c r="K2767" s="1">
        <v>18.82</v>
      </c>
      <c r="L2767" s="1">
        <v>19.02</v>
      </c>
      <c r="M2767" s="1">
        <f>All_Data[[#This Row],[EUR Sales Amount]]-All_Data[[#This Row],[EUR Cost Amount]]</f>
        <v>-0.19999999999999929</v>
      </c>
      <c r="N2767">
        <f>IF(All_Data[[#This Row],[Order Line Quantity]]&lt;0,1,0)</f>
        <v>0</v>
      </c>
      <c r="O2767" s="1" t="str">
        <f>All_Data[[#This Row],[Tier2 Description]]&amp;All_Data[[#This Row],[Order No]]</f>
        <v>SPORT BOTTLES1557239</v>
      </c>
    </row>
    <row r="2768" spans="1:15" x14ac:dyDescent="0.35">
      <c r="A2768">
        <v>202002</v>
      </c>
      <c r="B2768" t="str">
        <f>LEFT(All_Data[[#This Row],[Invoice (Year+Month)]],4)</f>
        <v>2020</v>
      </c>
      <c r="C2768" t="str">
        <f>RIGHT(All_Data[[#This Row],[Invoice (Year+Month)]],2)</f>
        <v>02</v>
      </c>
      <c r="D2768" t="s">
        <v>56</v>
      </c>
      <c r="E2768">
        <v>3014102</v>
      </c>
      <c r="F2768" t="s">
        <v>10</v>
      </c>
      <c r="G2768" t="s">
        <v>26</v>
      </c>
      <c r="H2768" t="s">
        <v>28</v>
      </c>
      <c r="I2768">
        <v>1557547</v>
      </c>
      <c r="J2768">
        <v>4</v>
      </c>
      <c r="K2768" s="1">
        <v>110.4</v>
      </c>
      <c r="L2768" s="1">
        <v>104.58</v>
      </c>
      <c r="M2768" s="1">
        <f>All_Data[[#This Row],[EUR Sales Amount]]-All_Data[[#This Row],[EUR Cost Amount]]</f>
        <v>5.8200000000000074</v>
      </c>
      <c r="N2768">
        <f>IF(All_Data[[#This Row],[Order Line Quantity]]&lt;0,1,0)</f>
        <v>0</v>
      </c>
      <c r="O2768" s="1" t="str">
        <f>All_Data[[#This Row],[Tier2 Description]]&amp;All_Data[[#This Row],[Order No]]</f>
        <v>HOUSEWARES1557547</v>
      </c>
    </row>
    <row r="2769" spans="1:15" x14ac:dyDescent="0.35">
      <c r="A2769">
        <v>202002</v>
      </c>
      <c r="B2769" t="str">
        <f>LEFT(All_Data[[#This Row],[Invoice (Year+Month)]],4)</f>
        <v>2020</v>
      </c>
      <c r="C2769" t="str">
        <f>RIGHT(All_Data[[#This Row],[Invoice (Year+Month)]],2)</f>
        <v>02</v>
      </c>
      <c r="D2769" t="s">
        <v>56</v>
      </c>
      <c r="E2769">
        <v>3014102</v>
      </c>
      <c r="F2769" t="s">
        <v>10</v>
      </c>
      <c r="G2769" t="s">
        <v>22</v>
      </c>
      <c r="H2769" t="s">
        <v>23</v>
      </c>
      <c r="I2769">
        <v>1557635</v>
      </c>
      <c r="J2769">
        <v>22</v>
      </c>
      <c r="K2769" s="1">
        <v>39.799999999999997</v>
      </c>
      <c r="L2769" s="1">
        <v>105.3</v>
      </c>
      <c r="M2769" s="1">
        <f>All_Data[[#This Row],[EUR Sales Amount]]-All_Data[[#This Row],[EUR Cost Amount]]</f>
        <v>-65.5</v>
      </c>
      <c r="N2769">
        <f>IF(All_Data[[#This Row],[Order Line Quantity]]&lt;0,1,0)</f>
        <v>0</v>
      </c>
      <c r="O2769" s="1" t="str">
        <f>All_Data[[#This Row],[Tier2 Description]]&amp;All_Data[[#This Row],[Order No]]</f>
        <v>CATALOGUES1557635</v>
      </c>
    </row>
    <row r="2770" spans="1:15" x14ac:dyDescent="0.35">
      <c r="A2770">
        <v>202002</v>
      </c>
      <c r="B2770" t="str">
        <f>LEFT(All_Data[[#This Row],[Invoice (Year+Month)]],4)</f>
        <v>2020</v>
      </c>
      <c r="C2770" t="str">
        <f>RIGHT(All_Data[[#This Row],[Invoice (Year+Month)]],2)</f>
        <v>02</v>
      </c>
      <c r="D2770" t="s">
        <v>56</v>
      </c>
      <c r="E2770">
        <v>3014104</v>
      </c>
      <c r="F2770" t="s">
        <v>17</v>
      </c>
      <c r="G2770" t="s">
        <v>13</v>
      </c>
      <c r="H2770" t="s">
        <v>37</v>
      </c>
      <c r="I2770">
        <v>1553938</v>
      </c>
      <c r="J2770">
        <v>1750</v>
      </c>
      <c r="K2770" s="1">
        <v>717.5</v>
      </c>
      <c r="L2770" s="1">
        <v>647.5</v>
      </c>
      <c r="M2770" s="1">
        <f>All_Data[[#This Row],[EUR Sales Amount]]-All_Data[[#This Row],[EUR Cost Amount]]</f>
        <v>70</v>
      </c>
      <c r="N2770">
        <f>IF(All_Data[[#This Row],[Order Line Quantity]]&lt;0,1,0)</f>
        <v>0</v>
      </c>
      <c r="O2770" s="1" t="str">
        <f>All_Data[[#This Row],[Tier2 Description]]&amp;All_Data[[#This Row],[Order No]]</f>
        <v>GENERAL1553938</v>
      </c>
    </row>
    <row r="2771" spans="1:15" x14ac:dyDescent="0.35">
      <c r="A2771">
        <v>202002</v>
      </c>
      <c r="B2771" t="str">
        <f>LEFT(All_Data[[#This Row],[Invoice (Year+Month)]],4)</f>
        <v>2020</v>
      </c>
      <c r="C2771" t="str">
        <f>RIGHT(All_Data[[#This Row],[Invoice (Year+Month)]],2)</f>
        <v>02</v>
      </c>
      <c r="D2771" t="s">
        <v>56</v>
      </c>
      <c r="E2771">
        <v>3014104</v>
      </c>
      <c r="F2771" t="s">
        <v>17</v>
      </c>
      <c r="G2771" t="s">
        <v>13</v>
      </c>
      <c r="H2771" t="s">
        <v>37</v>
      </c>
      <c r="I2771">
        <v>1555063</v>
      </c>
      <c r="J2771">
        <v>500</v>
      </c>
      <c r="K2771" s="1">
        <v>225</v>
      </c>
      <c r="L2771" s="1">
        <v>200</v>
      </c>
      <c r="M2771" s="1">
        <f>All_Data[[#This Row],[EUR Sales Amount]]-All_Data[[#This Row],[EUR Cost Amount]]</f>
        <v>25</v>
      </c>
      <c r="N2771">
        <f>IF(All_Data[[#This Row],[Order Line Quantity]]&lt;0,1,0)</f>
        <v>0</v>
      </c>
      <c r="O2771" s="1" t="str">
        <f>All_Data[[#This Row],[Tier2 Description]]&amp;All_Data[[#This Row],[Order No]]</f>
        <v>GENERAL1555063</v>
      </c>
    </row>
    <row r="2772" spans="1:15" x14ac:dyDescent="0.35">
      <c r="A2772">
        <v>202002</v>
      </c>
      <c r="B2772" t="str">
        <f>LEFT(All_Data[[#This Row],[Invoice (Year+Month)]],4)</f>
        <v>2020</v>
      </c>
      <c r="C2772" t="str">
        <f>RIGHT(All_Data[[#This Row],[Invoice (Year+Month)]],2)</f>
        <v>02</v>
      </c>
      <c r="D2772" t="s">
        <v>56</v>
      </c>
      <c r="E2772">
        <v>3014104</v>
      </c>
      <c r="F2772" t="s">
        <v>17</v>
      </c>
      <c r="G2772" t="s">
        <v>29</v>
      </c>
      <c r="H2772" t="s">
        <v>52</v>
      </c>
      <c r="I2772">
        <v>1555697</v>
      </c>
      <c r="J2772">
        <v>6</v>
      </c>
      <c r="K2772" s="1">
        <v>3.28</v>
      </c>
      <c r="L2772" s="1">
        <v>1.44</v>
      </c>
      <c r="M2772" s="1">
        <f>All_Data[[#This Row],[EUR Sales Amount]]-All_Data[[#This Row],[EUR Cost Amount]]</f>
        <v>1.8399999999999999</v>
      </c>
      <c r="N2772">
        <f>IF(All_Data[[#This Row],[Order Line Quantity]]&lt;0,1,0)</f>
        <v>0</v>
      </c>
      <c r="O2772" s="1" t="str">
        <f>All_Data[[#This Row],[Tier2 Description]]&amp;All_Data[[#This Row],[Order No]]</f>
        <v>GENERAL TECH1555697</v>
      </c>
    </row>
    <row r="2773" spans="1:15" x14ac:dyDescent="0.35">
      <c r="A2773">
        <v>202002</v>
      </c>
      <c r="B2773" t="str">
        <f>LEFT(All_Data[[#This Row],[Invoice (Year+Month)]],4)</f>
        <v>2020</v>
      </c>
      <c r="C2773" t="str">
        <f>RIGHT(All_Data[[#This Row],[Invoice (Year+Month)]],2)</f>
        <v>02</v>
      </c>
      <c r="D2773" t="s">
        <v>56</v>
      </c>
      <c r="E2773">
        <v>3014109</v>
      </c>
      <c r="F2773" t="s">
        <v>10</v>
      </c>
      <c r="G2773" t="s">
        <v>13</v>
      </c>
      <c r="H2773" t="s">
        <v>15</v>
      </c>
      <c r="I2773">
        <v>1555332</v>
      </c>
      <c r="J2773">
        <v>2</v>
      </c>
      <c r="K2773" s="1">
        <v>17.98</v>
      </c>
      <c r="L2773" s="1">
        <v>6.3</v>
      </c>
      <c r="M2773" s="1">
        <f>All_Data[[#This Row],[EUR Sales Amount]]-All_Data[[#This Row],[EUR Cost Amount]]</f>
        <v>11.68</v>
      </c>
      <c r="N2773">
        <f>IF(All_Data[[#This Row],[Order Line Quantity]]&lt;0,1,0)</f>
        <v>0</v>
      </c>
      <c r="O2773" s="1" t="str">
        <f>All_Data[[#This Row],[Tier2 Description]]&amp;All_Data[[#This Row],[Order No]]</f>
        <v>UMBRELLAS1555332</v>
      </c>
    </row>
    <row r="2774" spans="1:15" x14ac:dyDescent="0.35">
      <c r="A2774">
        <v>202002</v>
      </c>
      <c r="B2774" t="str">
        <f>LEFT(All_Data[[#This Row],[Invoice (Year+Month)]],4)</f>
        <v>2020</v>
      </c>
      <c r="C2774" t="str">
        <f>RIGHT(All_Data[[#This Row],[Invoice (Year+Month)]],2)</f>
        <v>02</v>
      </c>
      <c r="D2774" t="s">
        <v>56</v>
      </c>
      <c r="E2774">
        <v>3014112</v>
      </c>
      <c r="F2774" t="s">
        <v>17</v>
      </c>
      <c r="G2774" t="s">
        <v>26</v>
      </c>
      <c r="H2774" t="s">
        <v>28</v>
      </c>
      <c r="I2774">
        <v>1556942</v>
      </c>
      <c r="J2774">
        <v>2</v>
      </c>
      <c r="K2774" s="1">
        <v>126.26</v>
      </c>
      <c r="L2774" s="1">
        <v>127.38</v>
      </c>
      <c r="M2774" s="1">
        <f>All_Data[[#This Row],[EUR Sales Amount]]-All_Data[[#This Row],[EUR Cost Amount]]</f>
        <v>-1.1199999999999903</v>
      </c>
      <c r="N2774">
        <f>IF(All_Data[[#This Row],[Order Line Quantity]]&lt;0,1,0)</f>
        <v>0</v>
      </c>
      <c r="O2774" s="1" t="str">
        <f>All_Data[[#This Row],[Tier2 Description]]&amp;All_Data[[#This Row],[Order No]]</f>
        <v>HOUSEWARES1556942</v>
      </c>
    </row>
    <row r="2775" spans="1:15" x14ac:dyDescent="0.35">
      <c r="A2775">
        <v>202002</v>
      </c>
      <c r="B2775" t="str">
        <f>LEFT(All_Data[[#This Row],[Invoice (Year+Month)]],4)</f>
        <v>2020</v>
      </c>
      <c r="C2775" t="str">
        <f>RIGHT(All_Data[[#This Row],[Invoice (Year+Month)]],2)</f>
        <v>02</v>
      </c>
      <c r="D2775" t="s">
        <v>56</v>
      </c>
      <c r="E2775">
        <v>3014112</v>
      </c>
      <c r="F2775" t="s">
        <v>17</v>
      </c>
      <c r="G2775" t="s">
        <v>29</v>
      </c>
      <c r="H2775" t="s">
        <v>52</v>
      </c>
      <c r="I2775">
        <v>1557546</v>
      </c>
      <c r="J2775">
        <v>2</v>
      </c>
      <c r="K2775" s="1">
        <v>25.02</v>
      </c>
      <c r="L2775" s="1">
        <v>19.98</v>
      </c>
      <c r="M2775" s="1">
        <f>All_Data[[#This Row],[EUR Sales Amount]]-All_Data[[#This Row],[EUR Cost Amount]]</f>
        <v>5.0399999999999991</v>
      </c>
      <c r="N2775">
        <f>IF(All_Data[[#This Row],[Order Line Quantity]]&lt;0,1,0)</f>
        <v>0</v>
      </c>
      <c r="O2775" s="1" t="str">
        <f>All_Data[[#This Row],[Tier2 Description]]&amp;All_Data[[#This Row],[Order No]]</f>
        <v>GENERAL TECH1557546</v>
      </c>
    </row>
    <row r="2776" spans="1:15" x14ac:dyDescent="0.35">
      <c r="A2776">
        <v>202002</v>
      </c>
      <c r="B2776" t="str">
        <f>LEFT(All_Data[[#This Row],[Invoice (Year+Month)]],4)</f>
        <v>2020</v>
      </c>
      <c r="C2776" t="str">
        <f>RIGHT(All_Data[[#This Row],[Invoice (Year+Month)]],2)</f>
        <v>02</v>
      </c>
      <c r="D2776" t="s">
        <v>56</v>
      </c>
      <c r="E2776">
        <v>3014119</v>
      </c>
      <c r="F2776" t="s">
        <v>10</v>
      </c>
      <c r="G2776" t="s">
        <v>11</v>
      </c>
      <c r="H2776" t="s">
        <v>38</v>
      </c>
      <c r="I2776">
        <v>1556943</v>
      </c>
      <c r="J2776">
        <v>6</v>
      </c>
      <c r="K2776" s="1">
        <v>6.24</v>
      </c>
      <c r="L2776" s="1">
        <v>3.1</v>
      </c>
      <c r="M2776" s="1">
        <f>All_Data[[#This Row],[EUR Sales Amount]]-All_Data[[#This Row],[EUR Cost Amount]]</f>
        <v>3.14</v>
      </c>
      <c r="N2776">
        <f>IF(All_Data[[#This Row],[Order Line Quantity]]&lt;0,1,0)</f>
        <v>0</v>
      </c>
      <c r="O2776" s="1" t="str">
        <f>All_Data[[#This Row],[Tier2 Description]]&amp;All_Data[[#This Row],[Order No]]</f>
        <v>BACKPACKS1556943</v>
      </c>
    </row>
    <row r="2777" spans="1:15" x14ac:dyDescent="0.35">
      <c r="A2777">
        <v>202002</v>
      </c>
      <c r="B2777" t="str">
        <f>LEFT(All_Data[[#This Row],[Invoice (Year+Month)]],4)</f>
        <v>2020</v>
      </c>
      <c r="C2777" t="str">
        <f>RIGHT(All_Data[[#This Row],[Invoice (Year+Month)]],2)</f>
        <v>02</v>
      </c>
      <c r="D2777" t="s">
        <v>56</v>
      </c>
      <c r="E2777">
        <v>3014119</v>
      </c>
      <c r="F2777" t="s">
        <v>10</v>
      </c>
      <c r="G2777" t="s">
        <v>11</v>
      </c>
      <c r="H2777" t="s">
        <v>40</v>
      </c>
      <c r="I2777">
        <v>1556943</v>
      </c>
      <c r="J2777">
        <v>4</v>
      </c>
      <c r="K2777" s="1">
        <v>4.72</v>
      </c>
      <c r="L2777" s="1">
        <v>2.02</v>
      </c>
      <c r="M2777" s="1">
        <f>All_Data[[#This Row],[EUR Sales Amount]]-All_Data[[#This Row],[EUR Cost Amount]]</f>
        <v>2.6999999999999997</v>
      </c>
      <c r="N2777">
        <f>IF(All_Data[[#This Row],[Order Line Quantity]]&lt;0,1,0)</f>
        <v>0</v>
      </c>
      <c r="O2777" s="1" t="str">
        <f>All_Data[[#This Row],[Tier2 Description]]&amp;All_Data[[#This Row],[Order No]]</f>
        <v>TOTES1556943</v>
      </c>
    </row>
    <row r="2778" spans="1:15" x14ac:dyDescent="0.35">
      <c r="A2778">
        <v>202002</v>
      </c>
      <c r="B2778" t="str">
        <f>LEFT(All_Data[[#This Row],[Invoice (Year+Month)]],4)</f>
        <v>2020</v>
      </c>
      <c r="C2778" t="str">
        <f>RIGHT(All_Data[[#This Row],[Invoice (Year+Month)]],2)</f>
        <v>02</v>
      </c>
      <c r="D2778" t="s">
        <v>56</v>
      </c>
      <c r="E2778">
        <v>3014119</v>
      </c>
      <c r="F2778" t="s">
        <v>10</v>
      </c>
      <c r="G2778" t="s">
        <v>32</v>
      </c>
      <c r="H2778" t="s">
        <v>55</v>
      </c>
      <c r="I2778">
        <v>1556943</v>
      </c>
      <c r="J2778">
        <v>2</v>
      </c>
      <c r="K2778" s="1">
        <v>13.28</v>
      </c>
      <c r="L2778" s="1">
        <v>5.82</v>
      </c>
      <c r="M2778" s="1">
        <f>All_Data[[#This Row],[EUR Sales Amount]]-All_Data[[#This Row],[EUR Cost Amount]]</f>
        <v>7.4599999999999991</v>
      </c>
      <c r="N2778">
        <f>IF(All_Data[[#This Row],[Order Line Quantity]]&lt;0,1,0)</f>
        <v>0</v>
      </c>
      <c r="O2778" s="1" t="str">
        <f>All_Data[[#This Row],[Tier2 Description]]&amp;All_Data[[#This Row],[Order No]]</f>
        <v>SPECIALTIES &amp; PACKAGING1556943</v>
      </c>
    </row>
    <row r="2779" spans="1:15" x14ac:dyDescent="0.35">
      <c r="A2779">
        <v>202002</v>
      </c>
      <c r="B2779" t="str">
        <f>LEFT(All_Data[[#This Row],[Invoice (Year+Month)]],4)</f>
        <v>2020</v>
      </c>
      <c r="C2779" t="str">
        <f>RIGHT(All_Data[[#This Row],[Invoice (Year+Month)]],2)</f>
        <v>02</v>
      </c>
      <c r="D2779" t="s">
        <v>56</v>
      </c>
      <c r="E2779">
        <v>3014119</v>
      </c>
      <c r="F2779" t="s">
        <v>10</v>
      </c>
      <c r="G2779" t="s">
        <v>13</v>
      </c>
      <c r="H2779" t="s">
        <v>37</v>
      </c>
      <c r="I2779">
        <v>1556943</v>
      </c>
      <c r="J2779">
        <v>4</v>
      </c>
      <c r="K2779" s="1">
        <v>9.16</v>
      </c>
      <c r="L2779" s="1">
        <v>4.3600000000000003</v>
      </c>
      <c r="M2779" s="1">
        <f>All_Data[[#This Row],[EUR Sales Amount]]-All_Data[[#This Row],[EUR Cost Amount]]</f>
        <v>4.8</v>
      </c>
      <c r="N2779">
        <f>IF(All_Data[[#This Row],[Order Line Quantity]]&lt;0,1,0)</f>
        <v>0</v>
      </c>
      <c r="O2779" s="1" t="str">
        <f>All_Data[[#This Row],[Tier2 Description]]&amp;All_Data[[#This Row],[Order No]]</f>
        <v>GENERAL1556943</v>
      </c>
    </row>
    <row r="2780" spans="1:15" x14ac:dyDescent="0.35">
      <c r="A2780">
        <v>202002</v>
      </c>
      <c r="B2780" t="str">
        <f>LEFT(All_Data[[#This Row],[Invoice (Year+Month)]],4)</f>
        <v>2020</v>
      </c>
      <c r="C2780" t="str">
        <f>RIGHT(All_Data[[#This Row],[Invoice (Year+Month)]],2)</f>
        <v>02</v>
      </c>
      <c r="D2780" t="s">
        <v>56</v>
      </c>
      <c r="E2780">
        <v>3014119</v>
      </c>
      <c r="F2780" t="s">
        <v>10</v>
      </c>
      <c r="G2780" t="s">
        <v>13</v>
      </c>
      <c r="H2780" t="s">
        <v>15</v>
      </c>
      <c r="I2780">
        <v>1556943</v>
      </c>
      <c r="J2780">
        <v>12</v>
      </c>
      <c r="K2780" s="1">
        <v>39.200000000000003</v>
      </c>
      <c r="L2780" s="1">
        <v>19.399999999999999</v>
      </c>
      <c r="M2780" s="1">
        <f>All_Data[[#This Row],[EUR Sales Amount]]-All_Data[[#This Row],[EUR Cost Amount]]</f>
        <v>19.800000000000004</v>
      </c>
      <c r="N2780">
        <f>IF(All_Data[[#This Row],[Order Line Quantity]]&lt;0,1,0)</f>
        <v>0</v>
      </c>
      <c r="O2780" s="1" t="str">
        <f>All_Data[[#This Row],[Tier2 Description]]&amp;All_Data[[#This Row],[Order No]]</f>
        <v>UMBRELLAS1556943</v>
      </c>
    </row>
    <row r="2781" spans="1:15" x14ac:dyDescent="0.35">
      <c r="A2781">
        <v>202002</v>
      </c>
      <c r="B2781" t="str">
        <f>LEFT(All_Data[[#This Row],[Invoice (Year+Month)]],4)</f>
        <v>2020</v>
      </c>
      <c r="C2781" t="str">
        <f>RIGHT(All_Data[[#This Row],[Invoice (Year+Month)]],2)</f>
        <v>02</v>
      </c>
      <c r="D2781" t="s">
        <v>56</v>
      </c>
      <c r="E2781">
        <v>3014119</v>
      </c>
      <c r="F2781" t="s">
        <v>10</v>
      </c>
      <c r="G2781" t="s">
        <v>26</v>
      </c>
      <c r="H2781" t="s">
        <v>28</v>
      </c>
      <c r="I2781">
        <v>1556943</v>
      </c>
      <c r="J2781">
        <v>4</v>
      </c>
      <c r="K2781" s="1">
        <v>49.96</v>
      </c>
      <c r="L2781" s="1">
        <v>18.62</v>
      </c>
      <c r="M2781" s="1">
        <f>All_Data[[#This Row],[EUR Sales Amount]]-All_Data[[#This Row],[EUR Cost Amount]]</f>
        <v>31.34</v>
      </c>
      <c r="N2781">
        <f>IF(All_Data[[#This Row],[Order Line Quantity]]&lt;0,1,0)</f>
        <v>0</v>
      </c>
      <c r="O2781" s="1" t="str">
        <f>All_Data[[#This Row],[Tier2 Description]]&amp;All_Data[[#This Row],[Order No]]</f>
        <v>HOUSEWARES1556943</v>
      </c>
    </row>
    <row r="2782" spans="1:15" x14ac:dyDescent="0.35">
      <c r="A2782">
        <v>202002</v>
      </c>
      <c r="B2782" t="str">
        <f>LEFT(All_Data[[#This Row],[Invoice (Year+Month)]],4)</f>
        <v>2020</v>
      </c>
      <c r="C2782" t="str">
        <f>RIGHT(All_Data[[#This Row],[Invoice (Year+Month)]],2)</f>
        <v>02</v>
      </c>
      <c r="D2782" t="s">
        <v>56</v>
      </c>
      <c r="E2782">
        <v>3014127</v>
      </c>
      <c r="F2782" t="s">
        <v>17</v>
      </c>
      <c r="G2782" t="s">
        <v>13</v>
      </c>
      <c r="H2782" t="s">
        <v>37</v>
      </c>
      <c r="I2782">
        <v>1556173</v>
      </c>
      <c r="J2782">
        <v>1500</v>
      </c>
      <c r="K2782" s="1">
        <v>840</v>
      </c>
      <c r="L2782" s="1">
        <v>615</v>
      </c>
      <c r="M2782" s="1">
        <f>All_Data[[#This Row],[EUR Sales Amount]]-All_Data[[#This Row],[EUR Cost Amount]]</f>
        <v>225</v>
      </c>
      <c r="N2782">
        <f>IF(All_Data[[#This Row],[Order Line Quantity]]&lt;0,1,0)</f>
        <v>0</v>
      </c>
      <c r="O2782" s="1" t="str">
        <f>All_Data[[#This Row],[Tier2 Description]]&amp;All_Data[[#This Row],[Order No]]</f>
        <v>GENERAL1556173</v>
      </c>
    </row>
    <row r="2783" spans="1:15" x14ac:dyDescent="0.35">
      <c r="A2783">
        <v>202002</v>
      </c>
      <c r="B2783" t="str">
        <f>LEFT(All_Data[[#This Row],[Invoice (Year+Month)]],4)</f>
        <v>2020</v>
      </c>
      <c r="C2783" t="str">
        <f>RIGHT(All_Data[[#This Row],[Invoice (Year+Month)]],2)</f>
        <v>02</v>
      </c>
      <c r="D2783" t="s">
        <v>56</v>
      </c>
      <c r="E2783">
        <v>3014127</v>
      </c>
      <c r="F2783" t="s">
        <v>17</v>
      </c>
      <c r="G2783" t="s">
        <v>13</v>
      </c>
      <c r="H2783" t="s">
        <v>16</v>
      </c>
      <c r="I2783">
        <v>1556125</v>
      </c>
      <c r="J2783">
        <v>2000</v>
      </c>
      <c r="K2783" s="1">
        <v>720</v>
      </c>
      <c r="L2783" s="1">
        <v>388.18</v>
      </c>
      <c r="M2783" s="1">
        <f>All_Data[[#This Row],[EUR Sales Amount]]-All_Data[[#This Row],[EUR Cost Amount]]</f>
        <v>331.82</v>
      </c>
      <c r="N2783">
        <f>IF(All_Data[[#This Row],[Order Line Quantity]]&lt;0,1,0)</f>
        <v>0</v>
      </c>
      <c r="O2783" s="1" t="str">
        <f>All_Data[[#This Row],[Tier2 Description]]&amp;All_Data[[#This Row],[Order No]]</f>
        <v>WRITING1556125</v>
      </c>
    </row>
    <row r="2784" spans="1:15" x14ac:dyDescent="0.35">
      <c r="A2784">
        <v>202002</v>
      </c>
      <c r="B2784" t="str">
        <f>LEFT(All_Data[[#This Row],[Invoice (Year+Month)]],4)</f>
        <v>2020</v>
      </c>
      <c r="C2784" t="str">
        <f>RIGHT(All_Data[[#This Row],[Invoice (Year+Month)]],2)</f>
        <v>02</v>
      </c>
      <c r="D2784" t="s">
        <v>56</v>
      </c>
      <c r="E2784">
        <v>3014127</v>
      </c>
      <c r="F2784" t="s">
        <v>17</v>
      </c>
      <c r="G2784" t="s">
        <v>18</v>
      </c>
      <c r="H2784" t="s">
        <v>20</v>
      </c>
      <c r="I2784">
        <v>1555123</v>
      </c>
      <c r="J2784">
        <v>30</v>
      </c>
      <c r="K2784" s="1">
        <v>227.1</v>
      </c>
      <c r="L2784" s="1">
        <v>115.76</v>
      </c>
      <c r="M2784" s="1">
        <f>All_Data[[#This Row],[EUR Sales Amount]]-All_Data[[#This Row],[EUR Cost Amount]]</f>
        <v>111.33999999999999</v>
      </c>
      <c r="N2784">
        <f>IF(All_Data[[#This Row],[Order Line Quantity]]&lt;0,1,0)</f>
        <v>0</v>
      </c>
      <c r="O2784" s="1" t="str">
        <f>All_Data[[#This Row],[Tier2 Description]]&amp;All_Data[[#This Row],[Order No]]</f>
        <v>POLOS1555123</v>
      </c>
    </row>
    <row r="2785" spans="1:15" x14ac:dyDescent="0.35">
      <c r="A2785">
        <v>202002</v>
      </c>
      <c r="B2785" t="str">
        <f>LEFT(All_Data[[#This Row],[Invoice (Year+Month)]],4)</f>
        <v>2020</v>
      </c>
      <c r="C2785" t="str">
        <f>RIGHT(All_Data[[#This Row],[Invoice (Year+Month)]],2)</f>
        <v>02</v>
      </c>
      <c r="D2785" t="s">
        <v>56</v>
      </c>
      <c r="E2785">
        <v>3014127</v>
      </c>
      <c r="F2785" t="s">
        <v>17</v>
      </c>
      <c r="G2785" t="s">
        <v>22</v>
      </c>
      <c r="H2785" t="s">
        <v>35</v>
      </c>
      <c r="I2785">
        <v>1556125</v>
      </c>
      <c r="J2785">
        <v>2002</v>
      </c>
      <c r="K2785" s="1">
        <v>440</v>
      </c>
      <c r="L2785" s="1">
        <v>20.440000000000001</v>
      </c>
      <c r="M2785" s="1">
        <f>All_Data[[#This Row],[EUR Sales Amount]]-All_Data[[#This Row],[EUR Cost Amount]]</f>
        <v>419.56</v>
      </c>
      <c r="N2785">
        <f>IF(All_Data[[#This Row],[Order Line Quantity]]&lt;0,1,0)</f>
        <v>0</v>
      </c>
      <c r="O2785" s="1" t="str">
        <f>All_Data[[#This Row],[Tier2 Description]]&amp;All_Data[[#This Row],[Order No]]</f>
        <v>DECORATION CHARGES1556125</v>
      </c>
    </row>
    <row r="2786" spans="1:15" x14ac:dyDescent="0.35">
      <c r="A2786">
        <v>202002</v>
      </c>
      <c r="B2786" t="str">
        <f>LEFT(All_Data[[#This Row],[Invoice (Year+Month)]],4)</f>
        <v>2020</v>
      </c>
      <c r="C2786" t="str">
        <f>RIGHT(All_Data[[#This Row],[Invoice (Year+Month)]],2)</f>
        <v>02</v>
      </c>
      <c r="D2786" t="s">
        <v>56</v>
      </c>
      <c r="E2786">
        <v>3014127</v>
      </c>
      <c r="F2786" t="s">
        <v>17</v>
      </c>
      <c r="G2786" t="s">
        <v>29</v>
      </c>
      <c r="H2786" t="s">
        <v>52</v>
      </c>
      <c r="I2786">
        <v>1556465</v>
      </c>
      <c r="J2786">
        <v>4</v>
      </c>
      <c r="K2786" s="1">
        <v>2.84</v>
      </c>
      <c r="L2786" s="1">
        <v>1.18</v>
      </c>
      <c r="M2786" s="1">
        <f>All_Data[[#This Row],[EUR Sales Amount]]-All_Data[[#This Row],[EUR Cost Amount]]</f>
        <v>1.66</v>
      </c>
      <c r="N2786">
        <f>IF(All_Data[[#This Row],[Order Line Quantity]]&lt;0,1,0)</f>
        <v>0</v>
      </c>
      <c r="O2786" s="1" t="str">
        <f>All_Data[[#This Row],[Tier2 Description]]&amp;All_Data[[#This Row],[Order No]]</f>
        <v>GENERAL TECH1556465</v>
      </c>
    </row>
    <row r="2787" spans="1:15" x14ac:dyDescent="0.35">
      <c r="A2787">
        <v>202002</v>
      </c>
      <c r="B2787" t="str">
        <f>LEFT(All_Data[[#This Row],[Invoice (Year+Month)]],4)</f>
        <v>2020</v>
      </c>
      <c r="C2787" t="str">
        <f>RIGHT(All_Data[[#This Row],[Invoice (Year+Month)]],2)</f>
        <v>02</v>
      </c>
      <c r="D2787" t="s">
        <v>56</v>
      </c>
      <c r="E2787">
        <v>3014127</v>
      </c>
      <c r="F2787" t="s">
        <v>17</v>
      </c>
      <c r="G2787" t="s">
        <v>57</v>
      </c>
      <c r="H2787" t="s">
        <v>58</v>
      </c>
      <c r="I2787">
        <v>1557087</v>
      </c>
      <c r="J2787">
        <v>8</v>
      </c>
      <c r="K2787" s="1">
        <v>137.36000000000001</v>
      </c>
      <c r="L2787" s="1">
        <v>61.88</v>
      </c>
      <c r="M2787" s="1">
        <f>All_Data[[#This Row],[EUR Sales Amount]]-All_Data[[#This Row],[EUR Cost Amount]]</f>
        <v>75.480000000000018</v>
      </c>
      <c r="N2787">
        <f>IF(All_Data[[#This Row],[Order Line Quantity]]&lt;0,1,0)</f>
        <v>0</v>
      </c>
      <c r="O2787" s="1" t="str">
        <f>All_Data[[#This Row],[Tier2 Description]]&amp;All_Data[[#This Row],[Order No]]</f>
        <v>SHIRTS1557087</v>
      </c>
    </row>
    <row r="2788" spans="1:15" x14ac:dyDescent="0.35">
      <c r="A2788">
        <v>202002</v>
      </c>
      <c r="B2788" t="str">
        <f>LEFT(All_Data[[#This Row],[Invoice (Year+Month)]],4)</f>
        <v>2020</v>
      </c>
      <c r="C2788" t="str">
        <f>RIGHT(All_Data[[#This Row],[Invoice (Year+Month)]],2)</f>
        <v>02</v>
      </c>
      <c r="D2788" t="s">
        <v>56</v>
      </c>
      <c r="E2788">
        <v>3014131</v>
      </c>
      <c r="F2788" t="s">
        <v>17</v>
      </c>
      <c r="G2788" t="s">
        <v>11</v>
      </c>
      <c r="H2788" t="s">
        <v>39</v>
      </c>
      <c r="I2788">
        <v>1556828</v>
      </c>
      <c r="J2788">
        <v>18</v>
      </c>
      <c r="K2788" s="1">
        <v>79.56</v>
      </c>
      <c r="L2788" s="1">
        <v>30.06</v>
      </c>
      <c r="M2788" s="1">
        <f>All_Data[[#This Row],[EUR Sales Amount]]-All_Data[[#This Row],[EUR Cost Amount]]</f>
        <v>49.5</v>
      </c>
      <c r="N2788">
        <f>IF(All_Data[[#This Row],[Order Line Quantity]]&lt;0,1,0)</f>
        <v>0</v>
      </c>
      <c r="O2788" s="1" t="str">
        <f>All_Data[[#This Row],[Tier2 Description]]&amp;All_Data[[#This Row],[Order No]]</f>
        <v>COOLERS1556828</v>
      </c>
    </row>
    <row r="2789" spans="1:15" x14ac:dyDescent="0.35">
      <c r="A2789">
        <v>202002</v>
      </c>
      <c r="B2789" t="str">
        <f>LEFT(All_Data[[#This Row],[Invoice (Year+Month)]],4)</f>
        <v>2020</v>
      </c>
      <c r="C2789" t="str">
        <f>RIGHT(All_Data[[#This Row],[Invoice (Year+Month)]],2)</f>
        <v>02</v>
      </c>
      <c r="D2789" t="s">
        <v>56</v>
      </c>
      <c r="E2789">
        <v>3014131</v>
      </c>
      <c r="F2789" t="s">
        <v>17</v>
      </c>
      <c r="G2789" t="s">
        <v>11</v>
      </c>
      <c r="H2789" t="s">
        <v>40</v>
      </c>
      <c r="I2789">
        <v>1555753</v>
      </c>
      <c r="J2789">
        <v>100</v>
      </c>
      <c r="K2789" s="1">
        <v>146</v>
      </c>
      <c r="L2789" s="1">
        <v>56.7</v>
      </c>
      <c r="M2789" s="1">
        <f>All_Data[[#This Row],[EUR Sales Amount]]-All_Data[[#This Row],[EUR Cost Amount]]</f>
        <v>89.3</v>
      </c>
      <c r="N2789">
        <f>IF(All_Data[[#This Row],[Order Line Quantity]]&lt;0,1,0)</f>
        <v>0</v>
      </c>
      <c r="O2789" s="1" t="str">
        <f>All_Data[[#This Row],[Tier2 Description]]&amp;All_Data[[#This Row],[Order No]]</f>
        <v>TOTES1555753</v>
      </c>
    </row>
    <row r="2790" spans="1:15" x14ac:dyDescent="0.35">
      <c r="A2790">
        <v>202002</v>
      </c>
      <c r="B2790" t="str">
        <f>LEFT(All_Data[[#This Row],[Invoice (Year+Month)]],4)</f>
        <v>2020</v>
      </c>
      <c r="C2790" t="str">
        <f>RIGHT(All_Data[[#This Row],[Invoice (Year+Month)]],2)</f>
        <v>02</v>
      </c>
      <c r="D2790" t="s">
        <v>56</v>
      </c>
      <c r="E2790">
        <v>3014131</v>
      </c>
      <c r="F2790" t="s">
        <v>17</v>
      </c>
      <c r="G2790" t="s">
        <v>11</v>
      </c>
      <c r="H2790" t="s">
        <v>40</v>
      </c>
      <c r="I2790">
        <v>1557430</v>
      </c>
      <c r="J2790">
        <v>1600</v>
      </c>
      <c r="K2790" s="1">
        <v>944</v>
      </c>
      <c r="L2790" s="1">
        <v>587.72</v>
      </c>
      <c r="M2790" s="1">
        <f>All_Data[[#This Row],[EUR Sales Amount]]-All_Data[[#This Row],[EUR Cost Amount]]</f>
        <v>356.28</v>
      </c>
      <c r="N2790">
        <f>IF(All_Data[[#This Row],[Order Line Quantity]]&lt;0,1,0)</f>
        <v>0</v>
      </c>
      <c r="O2790" s="1" t="str">
        <f>All_Data[[#This Row],[Tier2 Description]]&amp;All_Data[[#This Row],[Order No]]</f>
        <v>TOTES1557430</v>
      </c>
    </row>
    <row r="2791" spans="1:15" x14ac:dyDescent="0.35">
      <c r="A2791">
        <v>202002</v>
      </c>
      <c r="B2791" t="str">
        <f>LEFT(All_Data[[#This Row],[Invoice (Year+Month)]],4)</f>
        <v>2020</v>
      </c>
      <c r="C2791" t="str">
        <f>RIGHT(All_Data[[#This Row],[Invoice (Year+Month)]],2)</f>
        <v>02</v>
      </c>
      <c r="D2791" t="s">
        <v>56</v>
      </c>
      <c r="E2791">
        <v>3014131</v>
      </c>
      <c r="F2791" t="s">
        <v>17</v>
      </c>
      <c r="G2791" t="s">
        <v>11</v>
      </c>
      <c r="H2791" t="s">
        <v>40</v>
      </c>
      <c r="I2791">
        <v>1557810</v>
      </c>
      <c r="J2791">
        <v>400</v>
      </c>
      <c r="K2791" s="1">
        <v>236</v>
      </c>
      <c r="L2791" s="1">
        <v>146.94</v>
      </c>
      <c r="M2791" s="1">
        <f>All_Data[[#This Row],[EUR Sales Amount]]-All_Data[[#This Row],[EUR Cost Amount]]</f>
        <v>89.06</v>
      </c>
      <c r="N2791">
        <f>IF(All_Data[[#This Row],[Order Line Quantity]]&lt;0,1,0)</f>
        <v>0</v>
      </c>
      <c r="O2791" s="1" t="str">
        <f>All_Data[[#This Row],[Tier2 Description]]&amp;All_Data[[#This Row],[Order No]]</f>
        <v>TOTES1557810</v>
      </c>
    </row>
    <row r="2792" spans="1:15" x14ac:dyDescent="0.35">
      <c r="A2792">
        <v>202002</v>
      </c>
      <c r="B2792" t="str">
        <f>LEFT(All_Data[[#This Row],[Invoice (Year+Month)]],4)</f>
        <v>2020</v>
      </c>
      <c r="C2792" t="str">
        <f>RIGHT(All_Data[[#This Row],[Invoice (Year+Month)]],2)</f>
        <v>02</v>
      </c>
      <c r="D2792" t="s">
        <v>56</v>
      </c>
      <c r="E2792">
        <v>3014131</v>
      </c>
      <c r="F2792" t="s">
        <v>17</v>
      </c>
      <c r="G2792" t="s">
        <v>26</v>
      </c>
      <c r="H2792" t="s">
        <v>42</v>
      </c>
      <c r="I2792">
        <v>1555250</v>
      </c>
      <c r="J2792">
        <v>16</v>
      </c>
      <c r="K2792" s="1">
        <v>11.36</v>
      </c>
      <c r="L2792" s="1">
        <v>5.34</v>
      </c>
      <c r="M2792" s="1">
        <f>All_Data[[#This Row],[EUR Sales Amount]]-All_Data[[#This Row],[EUR Cost Amount]]</f>
        <v>6.02</v>
      </c>
      <c r="N2792">
        <f>IF(All_Data[[#This Row],[Order Line Quantity]]&lt;0,1,0)</f>
        <v>0</v>
      </c>
      <c r="O2792" s="1" t="str">
        <f>All_Data[[#This Row],[Tier2 Description]]&amp;All_Data[[#This Row],[Order No]]</f>
        <v>LIGHTING1555250</v>
      </c>
    </row>
    <row r="2793" spans="1:15" x14ac:dyDescent="0.35">
      <c r="A2793">
        <v>202002</v>
      </c>
      <c r="B2793" t="str">
        <f>LEFT(All_Data[[#This Row],[Invoice (Year+Month)]],4)</f>
        <v>2020</v>
      </c>
      <c r="C2793" t="str">
        <f>RIGHT(All_Data[[#This Row],[Invoice (Year+Month)]],2)</f>
        <v>02</v>
      </c>
      <c r="D2793" t="s">
        <v>56</v>
      </c>
      <c r="E2793">
        <v>3014131</v>
      </c>
      <c r="F2793" t="s">
        <v>17</v>
      </c>
      <c r="G2793" t="s">
        <v>26</v>
      </c>
      <c r="H2793" t="s">
        <v>42</v>
      </c>
      <c r="I2793">
        <v>1556828</v>
      </c>
      <c r="J2793">
        <v>10</v>
      </c>
      <c r="K2793" s="1">
        <v>7.1</v>
      </c>
      <c r="L2793" s="1">
        <v>3.34</v>
      </c>
      <c r="M2793" s="1">
        <f>All_Data[[#This Row],[EUR Sales Amount]]-All_Data[[#This Row],[EUR Cost Amount]]</f>
        <v>3.76</v>
      </c>
      <c r="N2793">
        <f>IF(All_Data[[#This Row],[Order Line Quantity]]&lt;0,1,0)</f>
        <v>0</v>
      </c>
      <c r="O2793" s="1" t="str">
        <f>All_Data[[#This Row],[Tier2 Description]]&amp;All_Data[[#This Row],[Order No]]</f>
        <v>LIGHTING1556828</v>
      </c>
    </row>
    <row r="2794" spans="1:15" x14ac:dyDescent="0.35">
      <c r="A2794">
        <v>202002</v>
      </c>
      <c r="B2794" t="str">
        <f>LEFT(All_Data[[#This Row],[Invoice (Year+Month)]],4)</f>
        <v>2020</v>
      </c>
      <c r="C2794" t="str">
        <f>RIGHT(All_Data[[#This Row],[Invoice (Year+Month)]],2)</f>
        <v>02</v>
      </c>
      <c r="D2794" t="s">
        <v>56</v>
      </c>
      <c r="E2794">
        <v>3014132</v>
      </c>
      <c r="F2794" t="s">
        <v>17</v>
      </c>
      <c r="G2794" t="s">
        <v>11</v>
      </c>
      <c r="H2794" t="s">
        <v>40</v>
      </c>
      <c r="I2794">
        <v>1557871</v>
      </c>
      <c r="J2794">
        <v>600</v>
      </c>
      <c r="K2794" s="1">
        <v>744</v>
      </c>
      <c r="L2794" s="1">
        <v>516</v>
      </c>
      <c r="M2794" s="1">
        <f>All_Data[[#This Row],[EUR Sales Amount]]-All_Data[[#This Row],[EUR Cost Amount]]</f>
        <v>228</v>
      </c>
      <c r="N2794">
        <f>IF(All_Data[[#This Row],[Order Line Quantity]]&lt;0,1,0)</f>
        <v>0</v>
      </c>
      <c r="O2794" s="1" t="str">
        <f>All_Data[[#This Row],[Tier2 Description]]&amp;All_Data[[#This Row],[Order No]]</f>
        <v>TOTES1557871</v>
      </c>
    </row>
    <row r="2795" spans="1:15" x14ac:dyDescent="0.35">
      <c r="A2795">
        <v>202002</v>
      </c>
      <c r="B2795" t="str">
        <f>LEFT(All_Data[[#This Row],[Invoice (Year+Month)]],4)</f>
        <v>2020</v>
      </c>
      <c r="C2795" t="str">
        <f>RIGHT(All_Data[[#This Row],[Invoice (Year+Month)]],2)</f>
        <v>02</v>
      </c>
      <c r="D2795" t="s">
        <v>56</v>
      </c>
      <c r="E2795">
        <v>3014132</v>
      </c>
      <c r="F2795" t="s">
        <v>17</v>
      </c>
      <c r="G2795" t="s">
        <v>32</v>
      </c>
      <c r="H2795" t="s">
        <v>49</v>
      </c>
      <c r="I2795">
        <v>1557093</v>
      </c>
      <c r="J2795">
        <v>100</v>
      </c>
      <c r="K2795" s="1">
        <v>104</v>
      </c>
      <c r="L2795" s="1">
        <v>57.52</v>
      </c>
      <c r="M2795" s="1">
        <f>All_Data[[#This Row],[EUR Sales Amount]]-All_Data[[#This Row],[EUR Cost Amount]]</f>
        <v>46.48</v>
      </c>
      <c r="N2795">
        <f>IF(All_Data[[#This Row],[Order Line Quantity]]&lt;0,1,0)</f>
        <v>0</v>
      </c>
      <c r="O2795" s="1" t="str">
        <f>All_Data[[#This Row],[Tier2 Description]]&amp;All_Data[[#This Row],[Order No]]</f>
        <v>CERAMICS1557093</v>
      </c>
    </row>
    <row r="2796" spans="1:15" x14ac:dyDescent="0.35">
      <c r="A2796">
        <v>202002</v>
      </c>
      <c r="B2796" t="str">
        <f>LEFT(All_Data[[#This Row],[Invoice (Year+Month)]],4)</f>
        <v>2020</v>
      </c>
      <c r="C2796" t="str">
        <f>RIGHT(All_Data[[#This Row],[Invoice (Year+Month)]],2)</f>
        <v>02</v>
      </c>
      <c r="D2796" t="s">
        <v>56</v>
      </c>
      <c r="E2796">
        <v>3014132</v>
      </c>
      <c r="F2796" t="s">
        <v>17</v>
      </c>
      <c r="G2796" t="s">
        <v>32</v>
      </c>
      <c r="H2796" t="s">
        <v>33</v>
      </c>
      <c r="I2796">
        <v>1558134</v>
      </c>
      <c r="J2796">
        <v>400</v>
      </c>
      <c r="K2796" s="1">
        <v>1284</v>
      </c>
      <c r="L2796" s="1">
        <v>397.12</v>
      </c>
      <c r="M2796" s="1">
        <f>All_Data[[#This Row],[EUR Sales Amount]]-All_Data[[#This Row],[EUR Cost Amount]]</f>
        <v>886.88</v>
      </c>
      <c r="N2796">
        <f>IF(All_Data[[#This Row],[Order Line Quantity]]&lt;0,1,0)</f>
        <v>0</v>
      </c>
      <c r="O2796" s="1" t="str">
        <f>All_Data[[#This Row],[Tier2 Description]]&amp;All_Data[[#This Row],[Order No]]</f>
        <v>SPORT BOTTLES1558134</v>
      </c>
    </row>
    <row r="2797" spans="1:15" x14ac:dyDescent="0.35">
      <c r="A2797">
        <v>202002</v>
      </c>
      <c r="B2797" t="str">
        <f>LEFT(All_Data[[#This Row],[Invoice (Year+Month)]],4)</f>
        <v>2020</v>
      </c>
      <c r="C2797" t="str">
        <f>RIGHT(All_Data[[#This Row],[Invoice (Year+Month)]],2)</f>
        <v>02</v>
      </c>
      <c r="D2797" t="s">
        <v>56</v>
      </c>
      <c r="E2797">
        <v>3014132</v>
      </c>
      <c r="F2797" t="s">
        <v>17</v>
      </c>
      <c r="G2797" t="s">
        <v>13</v>
      </c>
      <c r="H2797" t="s">
        <v>16</v>
      </c>
      <c r="I2797">
        <v>1557915</v>
      </c>
      <c r="J2797">
        <v>400</v>
      </c>
      <c r="K2797" s="1">
        <v>76</v>
      </c>
      <c r="L2797" s="1">
        <v>29.96</v>
      </c>
      <c r="M2797" s="1">
        <f>All_Data[[#This Row],[EUR Sales Amount]]-All_Data[[#This Row],[EUR Cost Amount]]</f>
        <v>46.04</v>
      </c>
      <c r="N2797">
        <f>IF(All_Data[[#This Row],[Order Line Quantity]]&lt;0,1,0)</f>
        <v>0</v>
      </c>
      <c r="O2797" s="1" t="str">
        <f>All_Data[[#This Row],[Tier2 Description]]&amp;All_Data[[#This Row],[Order No]]</f>
        <v>WRITING1557915</v>
      </c>
    </row>
    <row r="2798" spans="1:15" x14ac:dyDescent="0.35">
      <c r="A2798">
        <v>202002</v>
      </c>
      <c r="B2798" t="str">
        <f>LEFT(All_Data[[#This Row],[Invoice (Year+Month)]],4)</f>
        <v>2020</v>
      </c>
      <c r="C2798" t="str">
        <f>RIGHT(All_Data[[#This Row],[Invoice (Year+Month)]],2)</f>
        <v>02</v>
      </c>
      <c r="D2798" t="s">
        <v>56</v>
      </c>
      <c r="E2798">
        <v>3014132</v>
      </c>
      <c r="F2798" t="s">
        <v>17</v>
      </c>
      <c r="G2798" t="s">
        <v>26</v>
      </c>
      <c r="H2798" t="s">
        <v>27</v>
      </c>
      <c r="I2798">
        <v>1553009</v>
      </c>
      <c r="J2798">
        <v>800</v>
      </c>
      <c r="K2798" s="1">
        <v>2488</v>
      </c>
      <c r="L2798" s="1">
        <v>1430.96</v>
      </c>
      <c r="M2798" s="1">
        <f>All_Data[[#This Row],[EUR Sales Amount]]-All_Data[[#This Row],[EUR Cost Amount]]</f>
        <v>1057.04</v>
      </c>
      <c r="N2798">
        <f>IF(All_Data[[#This Row],[Order Line Quantity]]&lt;0,1,0)</f>
        <v>0</v>
      </c>
      <c r="O2798" s="1" t="str">
        <f>All_Data[[#This Row],[Tier2 Description]]&amp;All_Data[[#This Row],[Order No]]</f>
        <v>APRON &amp; KITCHEN TEXTILES1553009</v>
      </c>
    </row>
    <row r="2799" spans="1:15" x14ac:dyDescent="0.35">
      <c r="A2799">
        <v>202002</v>
      </c>
      <c r="B2799" t="str">
        <f>LEFT(All_Data[[#This Row],[Invoice (Year+Month)]],4)</f>
        <v>2020</v>
      </c>
      <c r="C2799" t="str">
        <f>RIGHT(All_Data[[#This Row],[Invoice (Year+Month)]],2)</f>
        <v>02</v>
      </c>
      <c r="D2799" t="s">
        <v>56</v>
      </c>
      <c r="E2799">
        <v>3014132</v>
      </c>
      <c r="F2799" t="s">
        <v>17</v>
      </c>
      <c r="G2799" t="s">
        <v>26</v>
      </c>
      <c r="H2799" t="s">
        <v>27</v>
      </c>
      <c r="I2799">
        <v>1555740</v>
      </c>
      <c r="J2799">
        <v>60</v>
      </c>
      <c r="K2799" s="1">
        <v>186.6</v>
      </c>
      <c r="L2799" s="1">
        <v>101.8</v>
      </c>
      <c r="M2799" s="1">
        <f>All_Data[[#This Row],[EUR Sales Amount]]-All_Data[[#This Row],[EUR Cost Amount]]</f>
        <v>84.8</v>
      </c>
      <c r="N2799">
        <f>IF(All_Data[[#This Row],[Order Line Quantity]]&lt;0,1,0)</f>
        <v>0</v>
      </c>
      <c r="O2799" s="1" t="str">
        <f>All_Data[[#This Row],[Tier2 Description]]&amp;All_Data[[#This Row],[Order No]]</f>
        <v>APRON &amp; KITCHEN TEXTILES1555740</v>
      </c>
    </row>
    <row r="2800" spans="1:15" x14ac:dyDescent="0.35">
      <c r="A2800">
        <v>202002</v>
      </c>
      <c r="B2800" t="str">
        <f>LEFT(All_Data[[#This Row],[Invoice (Year+Month)]],4)</f>
        <v>2020</v>
      </c>
      <c r="C2800" t="str">
        <f>RIGHT(All_Data[[#This Row],[Invoice (Year+Month)]],2)</f>
        <v>02</v>
      </c>
      <c r="D2800" t="s">
        <v>56</v>
      </c>
      <c r="E2800">
        <v>3014132</v>
      </c>
      <c r="F2800" t="s">
        <v>17</v>
      </c>
      <c r="G2800" t="s">
        <v>22</v>
      </c>
      <c r="H2800" t="s">
        <v>35</v>
      </c>
      <c r="I2800">
        <v>1553009</v>
      </c>
      <c r="J2800">
        <v>804</v>
      </c>
      <c r="K2800" s="1">
        <v>1104</v>
      </c>
      <c r="L2800" s="1">
        <v>159.84</v>
      </c>
      <c r="M2800" s="1">
        <f>All_Data[[#This Row],[EUR Sales Amount]]-All_Data[[#This Row],[EUR Cost Amount]]</f>
        <v>944.16</v>
      </c>
      <c r="N2800">
        <f>IF(All_Data[[#This Row],[Order Line Quantity]]&lt;0,1,0)</f>
        <v>0</v>
      </c>
      <c r="O2800" s="1" t="str">
        <f>All_Data[[#This Row],[Tier2 Description]]&amp;All_Data[[#This Row],[Order No]]</f>
        <v>DECORATION CHARGES1553009</v>
      </c>
    </row>
    <row r="2801" spans="1:15" x14ac:dyDescent="0.35">
      <c r="A2801">
        <v>202002</v>
      </c>
      <c r="B2801" t="str">
        <f>LEFT(All_Data[[#This Row],[Invoice (Year+Month)]],4)</f>
        <v>2020</v>
      </c>
      <c r="C2801" t="str">
        <f>RIGHT(All_Data[[#This Row],[Invoice (Year+Month)]],2)</f>
        <v>02</v>
      </c>
      <c r="D2801" t="s">
        <v>56</v>
      </c>
      <c r="E2801">
        <v>3014132</v>
      </c>
      <c r="F2801" t="s">
        <v>17</v>
      </c>
      <c r="G2801" t="s">
        <v>22</v>
      </c>
      <c r="H2801" t="s">
        <v>35</v>
      </c>
      <c r="I2801">
        <v>1553045</v>
      </c>
      <c r="J2801">
        <v>404</v>
      </c>
      <c r="K2801" s="1">
        <v>128.44</v>
      </c>
      <c r="L2801" s="1">
        <v>21.9</v>
      </c>
      <c r="M2801" s="1">
        <f>All_Data[[#This Row],[EUR Sales Amount]]-All_Data[[#This Row],[EUR Cost Amount]]</f>
        <v>106.53999999999999</v>
      </c>
      <c r="N2801">
        <f>IF(All_Data[[#This Row],[Order Line Quantity]]&lt;0,1,0)</f>
        <v>0</v>
      </c>
      <c r="O2801" s="1" t="str">
        <f>All_Data[[#This Row],[Tier2 Description]]&amp;All_Data[[#This Row],[Order No]]</f>
        <v>DECORATION CHARGES1553045</v>
      </c>
    </row>
    <row r="2802" spans="1:15" x14ac:dyDescent="0.35">
      <c r="A2802">
        <v>202002</v>
      </c>
      <c r="B2802" t="str">
        <f>LEFT(All_Data[[#This Row],[Invoice (Year+Month)]],4)</f>
        <v>2020</v>
      </c>
      <c r="C2802" t="str">
        <f>RIGHT(All_Data[[#This Row],[Invoice (Year+Month)]],2)</f>
        <v>02</v>
      </c>
      <c r="D2802" t="s">
        <v>56</v>
      </c>
      <c r="E2802">
        <v>3014132</v>
      </c>
      <c r="F2802" t="s">
        <v>17</v>
      </c>
      <c r="G2802" t="s">
        <v>22</v>
      </c>
      <c r="H2802" t="s">
        <v>35</v>
      </c>
      <c r="I2802">
        <v>1557093</v>
      </c>
      <c r="J2802">
        <v>102</v>
      </c>
      <c r="K2802" s="1">
        <v>126</v>
      </c>
      <c r="L2802" s="1">
        <v>22.18</v>
      </c>
      <c r="M2802" s="1">
        <f>All_Data[[#This Row],[EUR Sales Amount]]-All_Data[[#This Row],[EUR Cost Amount]]</f>
        <v>103.82</v>
      </c>
      <c r="N2802">
        <f>IF(All_Data[[#This Row],[Order Line Quantity]]&lt;0,1,0)</f>
        <v>0</v>
      </c>
      <c r="O2802" s="1" t="str">
        <f>All_Data[[#This Row],[Tier2 Description]]&amp;All_Data[[#This Row],[Order No]]</f>
        <v>DECORATION CHARGES1557093</v>
      </c>
    </row>
    <row r="2803" spans="1:15" x14ac:dyDescent="0.35">
      <c r="A2803">
        <v>202002</v>
      </c>
      <c r="B2803" t="str">
        <f>LEFT(All_Data[[#This Row],[Invoice (Year+Month)]],4)</f>
        <v>2020</v>
      </c>
      <c r="C2803" t="str">
        <f>RIGHT(All_Data[[#This Row],[Invoice (Year+Month)]],2)</f>
        <v>02</v>
      </c>
      <c r="D2803" t="s">
        <v>56</v>
      </c>
      <c r="E2803">
        <v>3014132</v>
      </c>
      <c r="F2803" t="s">
        <v>17</v>
      </c>
      <c r="G2803" t="s">
        <v>22</v>
      </c>
      <c r="H2803" t="s">
        <v>35</v>
      </c>
      <c r="I2803">
        <v>1557183</v>
      </c>
      <c r="J2803">
        <v>402</v>
      </c>
      <c r="K2803" s="1">
        <v>408</v>
      </c>
      <c r="L2803" s="1">
        <v>79.92</v>
      </c>
      <c r="M2803" s="1">
        <f>All_Data[[#This Row],[EUR Sales Amount]]-All_Data[[#This Row],[EUR Cost Amount]]</f>
        <v>328.08</v>
      </c>
      <c r="N2803">
        <f>IF(All_Data[[#This Row],[Order Line Quantity]]&lt;0,1,0)</f>
        <v>0</v>
      </c>
      <c r="O2803" s="1" t="str">
        <f>All_Data[[#This Row],[Tier2 Description]]&amp;All_Data[[#This Row],[Order No]]</f>
        <v>DECORATION CHARGES1557183</v>
      </c>
    </row>
    <row r="2804" spans="1:15" x14ac:dyDescent="0.35">
      <c r="A2804">
        <v>202002</v>
      </c>
      <c r="B2804" t="str">
        <f>LEFT(All_Data[[#This Row],[Invoice (Year+Month)]],4)</f>
        <v>2020</v>
      </c>
      <c r="C2804" t="str">
        <f>RIGHT(All_Data[[#This Row],[Invoice (Year+Month)]],2)</f>
        <v>02</v>
      </c>
      <c r="D2804" t="s">
        <v>56</v>
      </c>
      <c r="E2804">
        <v>3014132</v>
      </c>
      <c r="F2804" t="s">
        <v>17</v>
      </c>
      <c r="G2804" t="s">
        <v>29</v>
      </c>
      <c r="H2804" t="s">
        <v>52</v>
      </c>
      <c r="I2804">
        <v>1557183</v>
      </c>
      <c r="J2804">
        <v>400</v>
      </c>
      <c r="K2804" s="1">
        <v>524</v>
      </c>
      <c r="L2804" s="1">
        <v>226.7</v>
      </c>
      <c r="M2804" s="1">
        <f>All_Data[[#This Row],[EUR Sales Amount]]-All_Data[[#This Row],[EUR Cost Amount]]</f>
        <v>297.3</v>
      </c>
      <c r="N2804">
        <f>IF(All_Data[[#This Row],[Order Line Quantity]]&lt;0,1,0)</f>
        <v>0</v>
      </c>
      <c r="O2804" s="1" t="str">
        <f>All_Data[[#This Row],[Tier2 Description]]&amp;All_Data[[#This Row],[Order No]]</f>
        <v>GENERAL TECH1557183</v>
      </c>
    </row>
    <row r="2805" spans="1:15" x14ac:dyDescent="0.35">
      <c r="A2805">
        <v>202002</v>
      </c>
      <c r="B2805" t="str">
        <f>LEFT(All_Data[[#This Row],[Invoice (Year+Month)]],4)</f>
        <v>2020</v>
      </c>
      <c r="C2805" t="str">
        <f>RIGHT(All_Data[[#This Row],[Invoice (Year+Month)]],2)</f>
        <v>02</v>
      </c>
      <c r="D2805" t="s">
        <v>56</v>
      </c>
      <c r="E2805">
        <v>3014132</v>
      </c>
      <c r="F2805" t="s">
        <v>17</v>
      </c>
      <c r="G2805" t="s">
        <v>29</v>
      </c>
      <c r="H2805" t="s">
        <v>31</v>
      </c>
      <c r="I2805">
        <v>1553045</v>
      </c>
      <c r="J2805">
        <v>402</v>
      </c>
      <c r="K2805" s="1">
        <v>2005.98</v>
      </c>
      <c r="L2805" s="1">
        <v>859.52</v>
      </c>
      <c r="M2805" s="1">
        <f>All_Data[[#This Row],[EUR Sales Amount]]-All_Data[[#This Row],[EUR Cost Amount]]</f>
        <v>1146.46</v>
      </c>
      <c r="N2805">
        <f>IF(All_Data[[#This Row],[Order Line Quantity]]&lt;0,1,0)</f>
        <v>0</v>
      </c>
      <c r="O2805" s="1" t="str">
        <f>All_Data[[#This Row],[Tier2 Description]]&amp;All_Data[[#This Row],[Order No]]</f>
        <v>POWER1553045</v>
      </c>
    </row>
    <row r="2806" spans="1:15" x14ac:dyDescent="0.35">
      <c r="A2806">
        <v>202002</v>
      </c>
      <c r="B2806" t="str">
        <f>LEFT(All_Data[[#This Row],[Invoice (Year+Month)]],4)</f>
        <v>2020</v>
      </c>
      <c r="C2806" t="str">
        <f>RIGHT(All_Data[[#This Row],[Invoice (Year+Month)]],2)</f>
        <v>02</v>
      </c>
      <c r="D2806" t="s">
        <v>56</v>
      </c>
      <c r="E2806">
        <v>3014137</v>
      </c>
      <c r="F2806" t="s">
        <v>17</v>
      </c>
      <c r="G2806" t="s">
        <v>11</v>
      </c>
      <c r="H2806" t="s">
        <v>47</v>
      </c>
      <c r="I2806">
        <v>1557557</v>
      </c>
      <c r="J2806">
        <v>2</v>
      </c>
      <c r="K2806" s="1">
        <v>5.08</v>
      </c>
      <c r="L2806" s="1">
        <v>2.4</v>
      </c>
      <c r="M2806" s="1">
        <f>All_Data[[#This Row],[EUR Sales Amount]]-All_Data[[#This Row],[EUR Cost Amount]]</f>
        <v>2.68</v>
      </c>
      <c r="N2806">
        <f>IF(All_Data[[#This Row],[Order Line Quantity]]&lt;0,1,0)</f>
        <v>0</v>
      </c>
      <c r="O2806" s="1" t="str">
        <f>All_Data[[#This Row],[Tier2 Description]]&amp;All_Data[[#This Row],[Order No]]</f>
        <v>TRAVEL GIFTS1557557</v>
      </c>
    </row>
    <row r="2807" spans="1:15" x14ac:dyDescent="0.35">
      <c r="A2807">
        <v>202002</v>
      </c>
      <c r="B2807" t="str">
        <f>LEFT(All_Data[[#This Row],[Invoice (Year+Month)]],4)</f>
        <v>2020</v>
      </c>
      <c r="C2807" t="str">
        <f>RIGHT(All_Data[[#This Row],[Invoice (Year+Month)]],2)</f>
        <v>02</v>
      </c>
      <c r="D2807" t="s">
        <v>56</v>
      </c>
      <c r="E2807">
        <v>3014137</v>
      </c>
      <c r="F2807" t="s">
        <v>17</v>
      </c>
      <c r="G2807" t="s">
        <v>32</v>
      </c>
      <c r="H2807" t="s">
        <v>55</v>
      </c>
      <c r="I2807">
        <v>1557396</v>
      </c>
      <c r="J2807">
        <v>2</v>
      </c>
      <c r="K2807" s="1">
        <v>7.98</v>
      </c>
      <c r="L2807" s="1">
        <v>4.16</v>
      </c>
      <c r="M2807" s="1">
        <f>All_Data[[#This Row],[EUR Sales Amount]]-All_Data[[#This Row],[EUR Cost Amount]]</f>
        <v>3.8200000000000003</v>
      </c>
      <c r="N2807">
        <f>IF(All_Data[[#This Row],[Order Line Quantity]]&lt;0,1,0)</f>
        <v>0</v>
      </c>
      <c r="O2807" s="1" t="str">
        <f>All_Data[[#This Row],[Tier2 Description]]&amp;All_Data[[#This Row],[Order No]]</f>
        <v>SPECIALTIES &amp; PACKAGING1557396</v>
      </c>
    </row>
    <row r="2808" spans="1:15" x14ac:dyDescent="0.35">
      <c r="A2808">
        <v>202002</v>
      </c>
      <c r="B2808" t="str">
        <f>LEFT(All_Data[[#This Row],[Invoice (Year+Month)]],4)</f>
        <v>2020</v>
      </c>
      <c r="C2808" t="str">
        <f>RIGHT(All_Data[[#This Row],[Invoice (Year+Month)]],2)</f>
        <v>02</v>
      </c>
      <c r="D2808" t="s">
        <v>56</v>
      </c>
      <c r="E2808">
        <v>3014137</v>
      </c>
      <c r="F2808" t="s">
        <v>17</v>
      </c>
      <c r="G2808" t="s">
        <v>13</v>
      </c>
      <c r="H2808" t="s">
        <v>16</v>
      </c>
      <c r="I2808">
        <v>1557629</v>
      </c>
      <c r="J2808">
        <v>1000</v>
      </c>
      <c r="K2808" s="1">
        <v>90</v>
      </c>
      <c r="L2808" s="1">
        <v>65.44</v>
      </c>
      <c r="M2808" s="1">
        <f>All_Data[[#This Row],[EUR Sales Amount]]-All_Data[[#This Row],[EUR Cost Amount]]</f>
        <v>24.560000000000002</v>
      </c>
      <c r="N2808">
        <f>IF(All_Data[[#This Row],[Order Line Quantity]]&lt;0,1,0)</f>
        <v>0</v>
      </c>
      <c r="O2808" s="1" t="str">
        <f>All_Data[[#This Row],[Tier2 Description]]&amp;All_Data[[#This Row],[Order No]]</f>
        <v>WRITING1557629</v>
      </c>
    </row>
    <row r="2809" spans="1:15" x14ac:dyDescent="0.35">
      <c r="A2809">
        <v>202002</v>
      </c>
      <c r="B2809" t="str">
        <f>LEFT(All_Data[[#This Row],[Invoice (Year+Month)]],4)</f>
        <v>2020</v>
      </c>
      <c r="C2809" t="str">
        <f>RIGHT(All_Data[[#This Row],[Invoice (Year+Month)]],2)</f>
        <v>02</v>
      </c>
      <c r="D2809" t="s">
        <v>56</v>
      </c>
      <c r="E2809">
        <v>3014137</v>
      </c>
      <c r="F2809" t="s">
        <v>17</v>
      </c>
      <c r="G2809" t="s">
        <v>22</v>
      </c>
      <c r="H2809" t="s">
        <v>35</v>
      </c>
      <c r="I2809">
        <v>1557629</v>
      </c>
      <c r="J2809">
        <v>1002</v>
      </c>
      <c r="K2809" s="1">
        <v>130</v>
      </c>
      <c r="L2809" s="1">
        <v>25.46</v>
      </c>
      <c r="M2809" s="1">
        <f>All_Data[[#This Row],[EUR Sales Amount]]-All_Data[[#This Row],[EUR Cost Amount]]</f>
        <v>104.53999999999999</v>
      </c>
      <c r="N2809">
        <f>IF(All_Data[[#This Row],[Order Line Quantity]]&lt;0,1,0)</f>
        <v>0</v>
      </c>
      <c r="O2809" s="1" t="str">
        <f>All_Data[[#This Row],[Tier2 Description]]&amp;All_Data[[#This Row],[Order No]]</f>
        <v>DECORATION CHARGES1557629</v>
      </c>
    </row>
    <row r="2810" spans="1:15" x14ac:dyDescent="0.35">
      <c r="A2810">
        <v>202002</v>
      </c>
      <c r="B2810" t="str">
        <f>LEFT(All_Data[[#This Row],[Invoice (Year+Month)]],4)</f>
        <v>2020</v>
      </c>
      <c r="C2810" t="str">
        <f>RIGHT(All_Data[[#This Row],[Invoice (Year+Month)]],2)</f>
        <v>02</v>
      </c>
      <c r="D2810" t="s">
        <v>56</v>
      </c>
      <c r="E2810">
        <v>3014139</v>
      </c>
      <c r="F2810" t="s">
        <v>10</v>
      </c>
      <c r="G2810" t="s">
        <v>13</v>
      </c>
      <c r="H2810" t="s">
        <v>14</v>
      </c>
      <c r="I2810">
        <v>1555334</v>
      </c>
      <c r="J2810">
        <v>6</v>
      </c>
      <c r="K2810" s="1">
        <v>4.9800000000000004</v>
      </c>
      <c r="L2810" s="1">
        <v>2.2000000000000002</v>
      </c>
      <c r="M2810" s="1">
        <f>All_Data[[#This Row],[EUR Sales Amount]]-All_Data[[#This Row],[EUR Cost Amount]]</f>
        <v>2.7800000000000002</v>
      </c>
      <c r="N2810">
        <f>IF(All_Data[[#This Row],[Order Line Quantity]]&lt;0,1,0)</f>
        <v>0</v>
      </c>
      <c r="O2810" s="1" t="str">
        <f>All_Data[[#This Row],[Tier2 Description]]&amp;All_Data[[#This Row],[Order No]]</f>
        <v>DESKTOP1555334</v>
      </c>
    </row>
    <row r="2811" spans="1:15" x14ac:dyDescent="0.35">
      <c r="A2811">
        <v>202002</v>
      </c>
      <c r="B2811" t="str">
        <f>LEFT(All_Data[[#This Row],[Invoice (Year+Month)]],4)</f>
        <v>2020</v>
      </c>
      <c r="C2811" t="str">
        <f>RIGHT(All_Data[[#This Row],[Invoice (Year+Month)]],2)</f>
        <v>02</v>
      </c>
      <c r="D2811" t="s">
        <v>56</v>
      </c>
      <c r="E2811">
        <v>3014139</v>
      </c>
      <c r="F2811" t="s">
        <v>10</v>
      </c>
      <c r="G2811" t="s">
        <v>13</v>
      </c>
      <c r="H2811" t="s">
        <v>37</v>
      </c>
      <c r="I2811">
        <v>1554348</v>
      </c>
      <c r="J2811">
        <v>500</v>
      </c>
      <c r="K2811" s="1">
        <v>215</v>
      </c>
      <c r="L2811" s="1">
        <v>205</v>
      </c>
      <c r="M2811" s="1">
        <f>All_Data[[#This Row],[EUR Sales Amount]]-All_Data[[#This Row],[EUR Cost Amount]]</f>
        <v>10</v>
      </c>
      <c r="N2811">
        <f>IF(All_Data[[#This Row],[Order Line Quantity]]&lt;0,1,0)</f>
        <v>0</v>
      </c>
      <c r="O2811" s="1" t="str">
        <f>All_Data[[#This Row],[Tier2 Description]]&amp;All_Data[[#This Row],[Order No]]</f>
        <v>GENERAL1554348</v>
      </c>
    </row>
    <row r="2812" spans="1:15" x14ac:dyDescent="0.35">
      <c r="A2812">
        <v>202002</v>
      </c>
      <c r="B2812" t="str">
        <f>LEFT(All_Data[[#This Row],[Invoice (Year+Month)]],4)</f>
        <v>2020</v>
      </c>
      <c r="C2812" t="str">
        <f>RIGHT(All_Data[[#This Row],[Invoice (Year+Month)]],2)</f>
        <v>02</v>
      </c>
      <c r="D2812" t="s">
        <v>56</v>
      </c>
      <c r="E2812">
        <v>3014139</v>
      </c>
      <c r="F2812" t="s">
        <v>10</v>
      </c>
      <c r="G2812" t="s">
        <v>13</v>
      </c>
      <c r="H2812" t="s">
        <v>15</v>
      </c>
      <c r="I2812">
        <v>1557648</v>
      </c>
      <c r="J2812">
        <v>-98</v>
      </c>
      <c r="K2812" s="1">
        <v>-704.62</v>
      </c>
      <c r="L2812" s="1">
        <v>-247.92</v>
      </c>
      <c r="M2812" s="1">
        <f>All_Data[[#This Row],[EUR Sales Amount]]-All_Data[[#This Row],[EUR Cost Amount]]</f>
        <v>-456.70000000000005</v>
      </c>
      <c r="N2812">
        <f>IF(All_Data[[#This Row],[Order Line Quantity]]&lt;0,1,0)</f>
        <v>1</v>
      </c>
      <c r="O2812" s="1" t="str">
        <f>All_Data[[#This Row],[Tier2 Description]]&amp;All_Data[[#This Row],[Order No]]</f>
        <v>UMBRELLAS1557648</v>
      </c>
    </row>
    <row r="2813" spans="1:15" x14ac:dyDescent="0.35">
      <c r="A2813">
        <v>202002</v>
      </c>
      <c r="B2813" t="str">
        <f>LEFT(All_Data[[#This Row],[Invoice (Year+Month)]],4)</f>
        <v>2020</v>
      </c>
      <c r="C2813" t="str">
        <f>RIGHT(All_Data[[#This Row],[Invoice (Year+Month)]],2)</f>
        <v>02</v>
      </c>
      <c r="D2813" t="s">
        <v>56</v>
      </c>
      <c r="E2813">
        <v>3014139</v>
      </c>
      <c r="F2813" t="s">
        <v>10</v>
      </c>
      <c r="G2813" t="s">
        <v>22</v>
      </c>
      <c r="H2813" t="s">
        <v>23</v>
      </c>
      <c r="I2813">
        <v>1555572</v>
      </c>
      <c r="J2813">
        <v>24</v>
      </c>
      <c r="K2813" s="1">
        <v>39.799999999999997</v>
      </c>
      <c r="L2813" s="1">
        <v>120</v>
      </c>
      <c r="M2813" s="1">
        <f>All_Data[[#This Row],[EUR Sales Amount]]-All_Data[[#This Row],[EUR Cost Amount]]</f>
        <v>-80.2</v>
      </c>
      <c r="N2813">
        <f>IF(All_Data[[#This Row],[Order Line Quantity]]&lt;0,1,0)</f>
        <v>0</v>
      </c>
      <c r="O2813" s="1" t="str">
        <f>All_Data[[#This Row],[Tier2 Description]]&amp;All_Data[[#This Row],[Order No]]</f>
        <v>CATALOGUES1555572</v>
      </c>
    </row>
    <row r="2814" spans="1:15" x14ac:dyDescent="0.35">
      <c r="A2814">
        <v>202002</v>
      </c>
      <c r="B2814" t="str">
        <f>LEFT(All_Data[[#This Row],[Invoice (Year+Month)]],4)</f>
        <v>2020</v>
      </c>
      <c r="C2814" t="str">
        <f>RIGHT(All_Data[[#This Row],[Invoice (Year+Month)]],2)</f>
        <v>02</v>
      </c>
      <c r="D2814" t="s">
        <v>56</v>
      </c>
      <c r="E2814">
        <v>3014141</v>
      </c>
      <c r="F2814" t="s">
        <v>17</v>
      </c>
      <c r="G2814" t="s">
        <v>11</v>
      </c>
      <c r="H2814" t="s">
        <v>40</v>
      </c>
      <c r="I2814">
        <v>1555373</v>
      </c>
      <c r="J2814">
        <v>2</v>
      </c>
      <c r="K2814" s="1">
        <v>1.7</v>
      </c>
      <c r="L2814" s="1">
        <v>0.64</v>
      </c>
      <c r="M2814" s="1">
        <f>All_Data[[#This Row],[EUR Sales Amount]]-All_Data[[#This Row],[EUR Cost Amount]]</f>
        <v>1.06</v>
      </c>
      <c r="N2814">
        <f>IF(All_Data[[#This Row],[Order Line Quantity]]&lt;0,1,0)</f>
        <v>0</v>
      </c>
      <c r="O2814" s="1" t="str">
        <f>All_Data[[#This Row],[Tier2 Description]]&amp;All_Data[[#This Row],[Order No]]</f>
        <v>TOTES1555373</v>
      </c>
    </row>
    <row r="2815" spans="1:15" x14ac:dyDescent="0.35">
      <c r="A2815">
        <v>202002</v>
      </c>
      <c r="B2815" t="str">
        <f>LEFT(All_Data[[#This Row],[Invoice (Year+Month)]],4)</f>
        <v>2020</v>
      </c>
      <c r="C2815" t="str">
        <f>RIGHT(All_Data[[#This Row],[Invoice (Year+Month)]],2)</f>
        <v>02</v>
      </c>
      <c r="D2815" t="s">
        <v>56</v>
      </c>
      <c r="E2815">
        <v>3014141</v>
      </c>
      <c r="F2815" t="s">
        <v>17</v>
      </c>
      <c r="G2815" t="s">
        <v>11</v>
      </c>
      <c r="H2815" t="s">
        <v>40</v>
      </c>
      <c r="I2815">
        <v>1556388</v>
      </c>
      <c r="J2815">
        <v>2000</v>
      </c>
      <c r="K2815" s="1">
        <v>1500</v>
      </c>
      <c r="L2815" s="1">
        <v>671.82</v>
      </c>
      <c r="M2815" s="1">
        <f>All_Data[[#This Row],[EUR Sales Amount]]-All_Data[[#This Row],[EUR Cost Amount]]</f>
        <v>828.18</v>
      </c>
      <c r="N2815">
        <f>IF(All_Data[[#This Row],[Order Line Quantity]]&lt;0,1,0)</f>
        <v>0</v>
      </c>
      <c r="O2815" s="1" t="str">
        <f>All_Data[[#This Row],[Tier2 Description]]&amp;All_Data[[#This Row],[Order No]]</f>
        <v>TOTES1556388</v>
      </c>
    </row>
    <row r="2816" spans="1:15" x14ac:dyDescent="0.35">
      <c r="A2816">
        <v>202002</v>
      </c>
      <c r="B2816" t="str">
        <f>LEFT(All_Data[[#This Row],[Invoice (Year+Month)]],4)</f>
        <v>2020</v>
      </c>
      <c r="C2816" t="str">
        <f>RIGHT(All_Data[[#This Row],[Invoice (Year+Month)]],2)</f>
        <v>02</v>
      </c>
      <c r="D2816" t="s">
        <v>56</v>
      </c>
      <c r="E2816">
        <v>3014141</v>
      </c>
      <c r="F2816" t="s">
        <v>17</v>
      </c>
      <c r="G2816" t="s">
        <v>13</v>
      </c>
      <c r="H2816" t="s">
        <v>37</v>
      </c>
      <c r="I2816">
        <v>1556849</v>
      </c>
      <c r="J2816">
        <v>600</v>
      </c>
      <c r="K2816" s="1">
        <v>900</v>
      </c>
      <c r="L2816" s="1">
        <v>534</v>
      </c>
      <c r="M2816" s="1">
        <f>All_Data[[#This Row],[EUR Sales Amount]]-All_Data[[#This Row],[EUR Cost Amount]]</f>
        <v>366</v>
      </c>
      <c r="N2816">
        <f>IF(All_Data[[#This Row],[Order Line Quantity]]&lt;0,1,0)</f>
        <v>0</v>
      </c>
      <c r="O2816" s="1" t="str">
        <f>All_Data[[#This Row],[Tier2 Description]]&amp;All_Data[[#This Row],[Order No]]</f>
        <v>GENERAL1556849</v>
      </c>
    </row>
    <row r="2817" spans="1:15" x14ac:dyDescent="0.35">
      <c r="A2817">
        <v>202002</v>
      </c>
      <c r="B2817" t="str">
        <f>LEFT(All_Data[[#This Row],[Invoice (Year+Month)]],4)</f>
        <v>2020</v>
      </c>
      <c r="C2817" t="str">
        <f>RIGHT(All_Data[[#This Row],[Invoice (Year+Month)]],2)</f>
        <v>02</v>
      </c>
      <c r="D2817" t="s">
        <v>56</v>
      </c>
      <c r="E2817">
        <v>3014141</v>
      </c>
      <c r="F2817" t="s">
        <v>17</v>
      </c>
      <c r="G2817" t="s">
        <v>18</v>
      </c>
      <c r="H2817" t="s">
        <v>20</v>
      </c>
      <c r="I2817">
        <v>1556275</v>
      </c>
      <c r="J2817">
        <v>6</v>
      </c>
      <c r="K2817" s="1">
        <v>13.98</v>
      </c>
      <c r="L2817" s="1">
        <v>13.64</v>
      </c>
      <c r="M2817" s="1">
        <f>All_Data[[#This Row],[EUR Sales Amount]]-All_Data[[#This Row],[EUR Cost Amount]]</f>
        <v>0.33999999999999986</v>
      </c>
      <c r="N2817">
        <f>IF(All_Data[[#This Row],[Order Line Quantity]]&lt;0,1,0)</f>
        <v>0</v>
      </c>
      <c r="O2817" s="1" t="str">
        <f>All_Data[[#This Row],[Tier2 Description]]&amp;All_Data[[#This Row],[Order No]]</f>
        <v>POLOS1556275</v>
      </c>
    </row>
    <row r="2818" spans="1:15" x14ac:dyDescent="0.35">
      <c r="A2818">
        <v>202002</v>
      </c>
      <c r="B2818" t="str">
        <f>LEFT(All_Data[[#This Row],[Invoice (Year+Month)]],4)</f>
        <v>2020</v>
      </c>
      <c r="C2818" t="str">
        <f>RIGHT(All_Data[[#This Row],[Invoice (Year+Month)]],2)</f>
        <v>02</v>
      </c>
      <c r="D2818" t="s">
        <v>56</v>
      </c>
      <c r="E2818">
        <v>3014141</v>
      </c>
      <c r="F2818" t="s">
        <v>17</v>
      </c>
      <c r="G2818" t="s">
        <v>18</v>
      </c>
      <c r="H2818" t="s">
        <v>21</v>
      </c>
      <c r="I2818">
        <v>1556141</v>
      </c>
      <c r="J2818">
        <v>600</v>
      </c>
      <c r="K2818" s="1">
        <v>900</v>
      </c>
      <c r="L2818" s="1">
        <v>617.79999999999995</v>
      </c>
      <c r="M2818" s="1">
        <f>All_Data[[#This Row],[EUR Sales Amount]]-All_Data[[#This Row],[EUR Cost Amount]]</f>
        <v>282.20000000000005</v>
      </c>
      <c r="N2818">
        <f>IF(All_Data[[#This Row],[Order Line Quantity]]&lt;0,1,0)</f>
        <v>0</v>
      </c>
      <c r="O2818" s="1" t="str">
        <f>All_Data[[#This Row],[Tier2 Description]]&amp;All_Data[[#This Row],[Order No]]</f>
        <v>T-SHIRTS &amp; ACTIVE TOPS1556141</v>
      </c>
    </row>
    <row r="2819" spans="1:15" x14ac:dyDescent="0.35">
      <c r="A2819">
        <v>202002</v>
      </c>
      <c r="B2819" t="str">
        <f>LEFT(All_Data[[#This Row],[Invoice (Year+Month)]],4)</f>
        <v>2020</v>
      </c>
      <c r="C2819" t="str">
        <f>RIGHT(All_Data[[#This Row],[Invoice (Year+Month)]],2)</f>
        <v>02</v>
      </c>
      <c r="D2819" t="s">
        <v>56</v>
      </c>
      <c r="E2819">
        <v>3014141</v>
      </c>
      <c r="F2819" t="s">
        <v>17</v>
      </c>
      <c r="G2819" t="s">
        <v>22</v>
      </c>
      <c r="H2819" t="s">
        <v>35</v>
      </c>
      <c r="I2819">
        <v>1556141</v>
      </c>
      <c r="J2819">
        <v>1824</v>
      </c>
      <c r="K2819" s="1">
        <v>1212</v>
      </c>
      <c r="L2819" s="1">
        <v>222.96</v>
      </c>
      <c r="M2819" s="1">
        <f>All_Data[[#This Row],[EUR Sales Amount]]-All_Data[[#This Row],[EUR Cost Amount]]</f>
        <v>989.04</v>
      </c>
      <c r="N2819">
        <f>IF(All_Data[[#This Row],[Order Line Quantity]]&lt;0,1,0)</f>
        <v>0</v>
      </c>
      <c r="O2819" s="1" t="str">
        <f>All_Data[[#This Row],[Tier2 Description]]&amp;All_Data[[#This Row],[Order No]]</f>
        <v>DECORATION CHARGES1556141</v>
      </c>
    </row>
    <row r="2820" spans="1:15" x14ac:dyDescent="0.35">
      <c r="A2820">
        <v>202002</v>
      </c>
      <c r="B2820" t="str">
        <f>LEFT(All_Data[[#This Row],[Invoice (Year+Month)]],4)</f>
        <v>2020</v>
      </c>
      <c r="C2820" t="str">
        <f>RIGHT(All_Data[[#This Row],[Invoice (Year+Month)]],2)</f>
        <v>02</v>
      </c>
      <c r="D2820" t="s">
        <v>56</v>
      </c>
      <c r="E2820">
        <v>3014141</v>
      </c>
      <c r="F2820" t="s">
        <v>17</v>
      </c>
      <c r="G2820" t="s">
        <v>22</v>
      </c>
      <c r="H2820" t="s">
        <v>35</v>
      </c>
      <c r="I2820">
        <v>1556388</v>
      </c>
      <c r="J2820">
        <v>4004</v>
      </c>
      <c r="K2820" s="1">
        <v>1100</v>
      </c>
      <c r="L2820" s="1">
        <v>227.16</v>
      </c>
      <c r="M2820" s="1">
        <f>All_Data[[#This Row],[EUR Sales Amount]]-All_Data[[#This Row],[EUR Cost Amount]]</f>
        <v>872.84</v>
      </c>
      <c r="N2820">
        <f>IF(All_Data[[#This Row],[Order Line Quantity]]&lt;0,1,0)</f>
        <v>0</v>
      </c>
      <c r="O2820" s="1" t="str">
        <f>All_Data[[#This Row],[Tier2 Description]]&amp;All_Data[[#This Row],[Order No]]</f>
        <v>DECORATION CHARGES1556388</v>
      </c>
    </row>
    <row r="2821" spans="1:15" x14ac:dyDescent="0.35">
      <c r="A2821">
        <v>202002</v>
      </c>
      <c r="B2821" t="str">
        <f>LEFT(All_Data[[#This Row],[Invoice (Year+Month)]],4)</f>
        <v>2020</v>
      </c>
      <c r="C2821" t="str">
        <f>RIGHT(All_Data[[#This Row],[Invoice (Year+Month)]],2)</f>
        <v>02</v>
      </c>
      <c r="D2821" t="s">
        <v>56</v>
      </c>
      <c r="E2821">
        <v>3014141</v>
      </c>
      <c r="F2821" t="s">
        <v>17</v>
      </c>
      <c r="G2821" t="s">
        <v>24</v>
      </c>
      <c r="H2821" t="s">
        <v>54</v>
      </c>
      <c r="I2821">
        <v>1556275</v>
      </c>
      <c r="J2821">
        <v>12</v>
      </c>
      <c r="K2821" s="1">
        <v>132.96</v>
      </c>
      <c r="L2821" s="1">
        <v>105.42</v>
      </c>
      <c r="M2821" s="1">
        <f>All_Data[[#This Row],[EUR Sales Amount]]-All_Data[[#This Row],[EUR Cost Amount]]</f>
        <v>27.540000000000006</v>
      </c>
      <c r="N2821">
        <f>IF(All_Data[[#This Row],[Order Line Quantity]]&lt;0,1,0)</f>
        <v>0</v>
      </c>
      <c r="O2821" s="1" t="str">
        <f>All_Data[[#This Row],[Tier2 Description]]&amp;All_Data[[#This Row],[Order No]]</f>
        <v>VESTS-BODYWARMERS1556275</v>
      </c>
    </row>
    <row r="2822" spans="1:15" x14ac:dyDescent="0.35">
      <c r="A2822">
        <v>202002</v>
      </c>
      <c r="B2822" t="str">
        <f>LEFT(All_Data[[#This Row],[Invoice (Year+Month)]],4)</f>
        <v>2020</v>
      </c>
      <c r="C2822" t="str">
        <f>RIGHT(All_Data[[#This Row],[Invoice (Year+Month)]],2)</f>
        <v>02</v>
      </c>
      <c r="D2822" t="s">
        <v>56</v>
      </c>
      <c r="E2822">
        <v>3014141</v>
      </c>
      <c r="F2822" t="s">
        <v>17</v>
      </c>
      <c r="G2822" t="s">
        <v>29</v>
      </c>
      <c r="H2822" t="s">
        <v>52</v>
      </c>
      <c r="I2822">
        <v>1556977</v>
      </c>
      <c r="J2822">
        <v>2</v>
      </c>
      <c r="K2822" s="1">
        <v>73.72</v>
      </c>
      <c r="L2822" s="1">
        <v>70.98</v>
      </c>
      <c r="M2822" s="1">
        <f>All_Data[[#This Row],[EUR Sales Amount]]-All_Data[[#This Row],[EUR Cost Amount]]</f>
        <v>2.7399999999999949</v>
      </c>
      <c r="N2822">
        <f>IF(All_Data[[#This Row],[Order Line Quantity]]&lt;0,1,0)</f>
        <v>0</v>
      </c>
      <c r="O2822" s="1" t="str">
        <f>All_Data[[#This Row],[Tier2 Description]]&amp;All_Data[[#This Row],[Order No]]</f>
        <v>GENERAL TECH1556977</v>
      </c>
    </row>
    <row r="2823" spans="1:15" x14ac:dyDescent="0.35">
      <c r="A2823">
        <v>202002</v>
      </c>
      <c r="B2823" t="str">
        <f>LEFT(All_Data[[#This Row],[Invoice (Year+Month)]],4)</f>
        <v>2020</v>
      </c>
      <c r="C2823" t="str">
        <f>RIGHT(All_Data[[#This Row],[Invoice (Year+Month)]],2)</f>
        <v>02</v>
      </c>
      <c r="D2823" t="s">
        <v>56</v>
      </c>
      <c r="E2823">
        <v>3014144</v>
      </c>
      <c r="F2823" t="s">
        <v>10</v>
      </c>
      <c r="G2823" t="s">
        <v>26</v>
      </c>
      <c r="H2823" t="s">
        <v>43</v>
      </c>
      <c r="I2823">
        <v>1557589</v>
      </c>
      <c r="J2823">
        <v>200</v>
      </c>
      <c r="K2823" s="1">
        <v>130</v>
      </c>
      <c r="L2823" s="1">
        <v>69.94</v>
      </c>
      <c r="M2823" s="1">
        <f>All_Data[[#This Row],[EUR Sales Amount]]-All_Data[[#This Row],[EUR Cost Amount]]</f>
        <v>60.06</v>
      </c>
      <c r="N2823">
        <f>IF(All_Data[[#This Row],[Order Line Quantity]]&lt;0,1,0)</f>
        <v>0</v>
      </c>
      <c r="O2823" s="1" t="str">
        <f>All_Data[[#This Row],[Tier2 Description]]&amp;All_Data[[#This Row],[Order No]]</f>
        <v>SAFETY AUTO &amp; TOOLS1557589</v>
      </c>
    </row>
    <row r="2824" spans="1:15" x14ac:dyDescent="0.35">
      <c r="A2824">
        <v>202002</v>
      </c>
      <c r="B2824" t="str">
        <f>LEFT(All_Data[[#This Row],[Invoice (Year+Month)]],4)</f>
        <v>2020</v>
      </c>
      <c r="C2824" t="str">
        <f>RIGHT(All_Data[[#This Row],[Invoice (Year+Month)]],2)</f>
        <v>02</v>
      </c>
      <c r="D2824" t="s">
        <v>56</v>
      </c>
      <c r="E2824">
        <v>3014144</v>
      </c>
      <c r="F2824" t="s">
        <v>10</v>
      </c>
      <c r="G2824" t="s">
        <v>18</v>
      </c>
      <c r="H2824" t="s">
        <v>20</v>
      </c>
      <c r="I2824">
        <v>1557589</v>
      </c>
      <c r="J2824">
        <v>2</v>
      </c>
      <c r="K2824" s="1">
        <v>13.58</v>
      </c>
      <c r="L2824" s="1">
        <v>7.18</v>
      </c>
      <c r="M2824" s="1">
        <f>All_Data[[#This Row],[EUR Sales Amount]]-All_Data[[#This Row],[EUR Cost Amount]]</f>
        <v>6.4</v>
      </c>
      <c r="N2824">
        <f>IF(All_Data[[#This Row],[Order Line Quantity]]&lt;0,1,0)</f>
        <v>0</v>
      </c>
      <c r="O2824" s="1" t="str">
        <f>All_Data[[#This Row],[Tier2 Description]]&amp;All_Data[[#This Row],[Order No]]</f>
        <v>POLOS1557589</v>
      </c>
    </row>
    <row r="2825" spans="1:15" x14ac:dyDescent="0.35">
      <c r="A2825">
        <v>202002</v>
      </c>
      <c r="B2825" t="str">
        <f>LEFT(All_Data[[#This Row],[Invoice (Year+Month)]],4)</f>
        <v>2020</v>
      </c>
      <c r="C2825" t="str">
        <f>RIGHT(All_Data[[#This Row],[Invoice (Year+Month)]],2)</f>
        <v>02</v>
      </c>
      <c r="D2825" t="s">
        <v>56</v>
      </c>
      <c r="E2825">
        <v>3014144</v>
      </c>
      <c r="F2825" t="s">
        <v>10</v>
      </c>
      <c r="G2825" t="s">
        <v>24</v>
      </c>
      <c r="H2825" t="s">
        <v>25</v>
      </c>
      <c r="I2825">
        <v>1557589</v>
      </c>
      <c r="J2825">
        <v>2</v>
      </c>
      <c r="K2825" s="1">
        <v>33.979999999999997</v>
      </c>
      <c r="L2825" s="1">
        <v>28.88</v>
      </c>
      <c r="M2825" s="1">
        <f>All_Data[[#This Row],[EUR Sales Amount]]-All_Data[[#This Row],[EUR Cost Amount]]</f>
        <v>5.0999999999999979</v>
      </c>
      <c r="N2825">
        <f>IF(All_Data[[#This Row],[Order Line Quantity]]&lt;0,1,0)</f>
        <v>0</v>
      </c>
      <c r="O2825" s="1" t="str">
        <f>All_Data[[#This Row],[Tier2 Description]]&amp;All_Data[[#This Row],[Order No]]</f>
        <v>JACKETS1557589</v>
      </c>
    </row>
    <row r="2826" spans="1:15" x14ac:dyDescent="0.35">
      <c r="A2826">
        <v>202002</v>
      </c>
      <c r="B2826" t="str">
        <f>LEFT(All_Data[[#This Row],[Invoice (Year+Month)]],4)</f>
        <v>2020</v>
      </c>
      <c r="C2826" t="str">
        <f>RIGHT(All_Data[[#This Row],[Invoice (Year+Month)]],2)</f>
        <v>02</v>
      </c>
      <c r="D2826" t="s">
        <v>56</v>
      </c>
      <c r="E2826">
        <v>3014145</v>
      </c>
      <c r="F2826" t="s">
        <v>10</v>
      </c>
      <c r="G2826" t="s">
        <v>11</v>
      </c>
      <c r="H2826" t="s">
        <v>38</v>
      </c>
      <c r="I2826">
        <v>1556861</v>
      </c>
      <c r="J2826">
        <v>6</v>
      </c>
      <c r="K2826" s="1">
        <v>4.8600000000000003</v>
      </c>
      <c r="L2826" s="1">
        <v>2.46</v>
      </c>
      <c r="M2826" s="1">
        <f>All_Data[[#This Row],[EUR Sales Amount]]-All_Data[[#This Row],[EUR Cost Amount]]</f>
        <v>2.4000000000000004</v>
      </c>
      <c r="N2826">
        <f>IF(All_Data[[#This Row],[Order Line Quantity]]&lt;0,1,0)</f>
        <v>0</v>
      </c>
      <c r="O2826" s="1" t="str">
        <f>All_Data[[#This Row],[Tier2 Description]]&amp;All_Data[[#This Row],[Order No]]</f>
        <v>BACKPACKS1556861</v>
      </c>
    </row>
    <row r="2827" spans="1:15" x14ac:dyDescent="0.35">
      <c r="A2827">
        <v>202002</v>
      </c>
      <c r="B2827" t="str">
        <f>LEFT(All_Data[[#This Row],[Invoice (Year+Month)]],4)</f>
        <v>2020</v>
      </c>
      <c r="C2827" t="str">
        <f>RIGHT(All_Data[[#This Row],[Invoice (Year+Month)]],2)</f>
        <v>02</v>
      </c>
      <c r="D2827" t="s">
        <v>56</v>
      </c>
      <c r="E2827">
        <v>3014145</v>
      </c>
      <c r="F2827" t="s">
        <v>10</v>
      </c>
      <c r="G2827" t="s">
        <v>11</v>
      </c>
      <c r="H2827" t="s">
        <v>40</v>
      </c>
      <c r="I2827">
        <v>1556861</v>
      </c>
      <c r="J2827">
        <v>2</v>
      </c>
      <c r="K2827" s="1">
        <v>1.4</v>
      </c>
      <c r="L2827" s="1">
        <v>0.82</v>
      </c>
      <c r="M2827" s="1">
        <f>All_Data[[#This Row],[EUR Sales Amount]]-All_Data[[#This Row],[EUR Cost Amount]]</f>
        <v>0.57999999999999996</v>
      </c>
      <c r="N2827">
        <f>IF(All_Data[[#This Row],[Order Line Quantity]]&lt;0,1,0)</f>
        <v>0</v>
      </c>
      <c r="O2827" s="1" t="str">
        <f>All_Data[[#This Row],[Tier2 Description]]&amp;All_Data[[#This Row],[Order No]]</f>
        <v>TOTES1556861</v>
      </c>
    </row>
    <row r="2828" spans="1:15" x14ac:dyDescent="0.35">
      <c r="A2828">
        <v>202002</v>
      </c>
      <c r="B2828" t="str">
        <f>LEFT(All_Data[[#This Row],[Invoice (Year+Month)]],4)</f>
        <v>2020</v>
      </c>
      <c r="C2828" t="str">
        <f>RIGHT(All_Data[[#This Row],[Invoice (Year+Month)]],2)</f>
        <v>02</v>
      </c>
      <c r="D2828" t="s">
        <v>56</v>
      </c>
      <c r="E2828">
        <v>3014145</v>
      </c>
      <c r="F2828" t="s">
        <v>10</v>
      </c>
      <c r="G2828" t="s">
        <v>32</v>
      </c>
      <c r="H2828" t="s">
        <v>49</v>
      </c>
      <c r="I2828">
        <v>1555249</v>
      </c>
      <c r="J2828">
        <v>92</v>
      </c>
      <c r="K2828" s="1">
        <v>209.76</v>
      </c>
      <c r="L2828" s="1">
        <v>62.88</v>
      </c>
      <c r="M2828" s="1">
        <f>All_Data[[#This Row],[EUR Sales Amount]]-All_Data[[#This Row],[EUR Cost Amount]]</f>
        <v>146.88</v>
      </c>
      <c r="N2828">
        <f>IF(All_Data[[#This Row],[Order Line Quantity]]&lt;0,1,0)</f>
        <v>0</v>
      </c>
      <c r="O2828" s="1" t="str">
        <f>All_Data[[#This Row],[Tier2 Description]]&amp;All_Data[[#This Row],[Order No]]</f>
        <v>CERAMICS1555249</v>
      </c>
    </row>
    <row r="2829" spans="1:15" x14ac:dyDescent="0.35">
      <c r="A2829">
        <v>202002</v>
      </c>
      <c r="B2829" t="str">
        <f>LEFT(All_Data[[#This Row],[Invoice (Year+Month)]],4)</f>
        <v>2020</v>
      </c>
      <c r="C2829" t="str">
        <f>RIGHT(All_Data[[#This Row],[Invoice (Year+Month)]],2)</f>
        <v>02</v>
      </c>
      <c r="D2829" t="s">
        <v>56</v>
      </c>
      <c r="E2829">
        <v>3014145</v>
      </c>
      <c r="F2829" t="s">
        <v>10</v>
      </c>
      <c r="G2829" t="s">
        <v>32</v>
      </c>
      <c r="H2829" t="s">
        <v>55</v>
      </c>
      <c r="I2829">
        <v>1556861</v>
      </c>
      <c r="J2829">
        <v>2</v>
      </c>
      <c r="K2829" s="1">
        <v>13.98</v>
      </c>
      <c r="L2829" s="1">
        <v>5.8</v>
      </c>
      <c r="M2829" s="1">
        <f>All_Data[[#This Row],[EUR Sales Amount]]-All_Data[[#This Row],[EUR Cost Amount]]</f>
        <v>8.18</v>
      </c>
      <c r="N2829">
        <f>IF(All_Data[[#This Row],[Order Line Quantity]]&lt;0,1,0)</f>
        <v>0</v>
      </c>
      <c r="O2829" s="1" t="str">
        <f>All_Data[[#This Row],[Tier2 Description]]&amp;All_Data[[#This Row],[Order No]]</f>
        <v>SPECIALTIES &amp; PACKAGING1556861</v>
      </c>
    </row>
    <row r="2830" spans="1:15" x14ac:dyDescent="0.35">
      <c r="A2830">
        <v>202002</v>
      </c>
      <c r="B2830" t="str">
        <f>LEFT(All_Data[[#This Row],[Invoice (Year+Month)]],4)</f>
        <v>2020</v>
      </c>
      <c r="C2830" t="str">
        <f>RIGHT(All_Data[[#This Row],[Invoice (Year+Month)]],2)</f>
        <v>02</v>
      </c>
      <c r="D2830" t="s">
        <v>56</v>
      </c>
      <c r="E2830">
        <v>3014145</v>
      </c>
      <c r="F2830" t="s">
        <v>10</v>
      </c>
      <c r="G2830" t="s">
        <v>13</v>
      </c>
      <c r="H2830" t="s">
        <v>16</v>
      </c>
      <c r="I2830">
        <v>1556454</v>
      </c>
      <c r="J2830">
        <v>200</v>
      </c>
      <c r="K2830" s="1">
        <v>30</v>
      </c>
      <c r="L2830" s="1">
        <v>13.32</v>
      </c>
      <c r="M2830" s="1">
        <f>All_Data[[#This Row],[EUR Sales Amount]]-All_Data[[#This Row],[EUR Cost Amount]]</f>
        <v>16.68</v>
      </c>
      <c r="N2830">
        <f>IF(All_Data[[#This Row],[Order Line Quantity]]&lt;0,1,0)</f>
        <v>0</v>
      </c>
      <c r="O2830" s="1" t="str">
        <f>All_Data[[#This Row],[Tier2 Description]]&amp;All_Data[[#This Row],[Order No]]</f>
        <v>WRITING1556454</v>
      </c>
    </row>
    <row r="2831" spans="1:15" x14ac:dyDescent="0.35">
      <c r="A2831">
        <v>202002</v>
      </c>
      <c r="B2831" t="str">
        <f>LEFT(All_Data[[#This Row],[Invoice (Year+Month)]],4)</f>
        <v>2020</v>
      </c>
      <c r="C2831" t="str">
        <f>RIGHT(All_Data[[#This Row],[Invoice (Year+Month)]],2)</f>
        <v>02</v>
      </c>
      <c r="D2831" t="s">
        <v>56</v>
      </c>
      <c r="E2831">
        <v>3014145</v>
      </c>
      <c r="F2831" t="s">
        <v>10</v>
      </c>
      <c r="G2831" t="s">
        <v>13</v>
      </c>
      <c r="H2831" t="s">
        <v>16</v>
      </c>
      <c r="I2831">
        <v>1557352</v>
      </c>
      <c r="J2831">
        <v>20</v>
      </c>
      <c r="K2831" s="1">
        <v>103</v>
      </c>
      <c r="L2831" s="1">
        <v>51.74</v>
      </c>
      <c r="M2831" s="1">
        <f>All_Data[[#This Row],[EUR Sales Amount]]-All_Data[[#This Row],[EUR Cost Amount]]</f>
        <v>51.26</v>
      </c>
      <c r="N2831">
        <f>IF(All_Data[[#This Row],[Order Line Quantity]]&lt;0,1,0)</f>
        <v>0</v>
      </c>
      <c r="O2831" s="1" t="str">
        <f>All_Data[[#This Row],[Tier2 Description]]&amp;All_Data[[#This Row],[Order No]]</f>
        <v>WRITING1557352</v>
      </c>
    </row>
    <row r="2832" spans="1:15" x14ac:dyDescent="0.35">
      <c r="A2832">
        <v>202002</v>
      </c>
      <c r="B2832" t="str">
        <f>LEFT(All_Data[[#This Row],[Invoice (Year+Month)]],4)</f>
        <v>2020</v>
      </c>
      <c r="C2832" t="str">
        <f>RIGHT(All_Data[[#This Row],[Invoice (Year+Month)]],2)</f>
        <v>02</v>
      </c>
      <c r="D2832" t="s">
        <v>56</v>
      </c>
      <c r="E2832">
        <v>3014145</v>
      </c>
      <c r="F2832" t="s">
        <v>10</v>
      </c>
      <c r="G2832" t="s">
        <v>26</v>
      </c>
      <c r="H2832" t="s">
        <v>44</v>
      </c>
      <c r="I2832">
        <v>1556861</v>
      </c>
      <c r="J2832">
        <v>2</v>
      </c>
      <c r="K2832" s="1">
        <v>6.68</v>
      </c>
      <c r="L2832" s="1">
        <v>3.02</v>
      </c>
      <c r="M2832" s="1">
        <f>All_Data[[#This Row],[EUR Sales Amount]]-All_Data[[#This Row],[EUR Cost Amount]]</f>
        <v>3.6599999999999997</v>
      </c>
      <c r="N2832">
        <f>IF(All_Data[[#This Row],[Order Line Quantity]]&lt;0,1,0)</f>
        <v>0</v>
      </c>
      <c r="O2832" s="1" t="str">
        <f>All_Data[[#This Row],[Tier2 Description]]&amp;All_Data[[#This Row],[Order No]]</f>
        <v>HBA1556861</v>
      </c>
    </row>
    <row r="2833" spans="1:15" x14ac:dyDescent="0.35">
      <c r="A2833">
        <v>202002</v>
      </c>
      <c r="B2833" t="str">
        <f>LEFT(All_Data[[#This Row],[Invoice (Year+Month)]],4)</f>
        <v>2020</v>
      </c>
      <c r="C2833" t="str">
        <f>RIGHT(All_Data[[#This Row],[Invoice (Year+Month)]],2)</f>
        <v>02</v>
      </c>
      <c r="D2833" t="s">
        <v>56</v>
      </c>
      <c r="E2833">
        <v>3014145</v>
      </c>
      <c r="F2833" t="s">
        <v>10</v>
      </c>
      <c r="G2833" t="s">
        <v>22</v>
      </c>
      <c r="H2833" t="s">
        <v>35</v>
      </c>
      <c r="I2833">
        <v>1555249</v>
      </c>
      <c r="J2833">
        <v>96</v>
      </c>
      <c r="K2833" s="1">
        <v>97.6</v>
      </c>
      <c r="L2833" s="1">
        <v>33.799999999999997</v>
      </c>
      <c r="M2833" s="1">
        <f>All_Data[[#This Row],[EUR Sales Amount]]-All_Data[[#This Row],[EUR Cost Amount]]</f>
        <v>63.8</v>
      </c>
      <c r="N2833">
        <f>IF(All_Data[[#This Row],[Order Line Quantity]]&lt;0,1,0)</f>
        <v>0</v>
      </c>
      <c r="O2833" s="1" t="str">
        <f>All_Data[[#This Row],[Tier2 Description]]&amp;All_Data[[#This Row],[Order No]]</f>
        <v>DECORATION CHARGES1555249</v>
      </c>
    </row>
    <row r="2834" spans="1:15" x14ac:dyDescent="0.35">
      <c r="A2834">
        <v>202002</v>
      </c>
      <c r="B2834" t="str">
        <f>LEFT(All_Data[[#This Row],[Invoice (Year+Month)]],4)</f>
        <v>2020</v>
      </c>
      <c r="C2834" t="str">
        <f>RIGHT(All_Data[[#This Row],[Invoice (Year+Month)]],2)</f>
        <v>02</v>
      </c>
      <c r="D2834" t="s">
        <v>56</v>
      </c>
      <c r="E2834">
        <v>3014145</v>
      </c>
      <c r="F2834" t="s">
        <v>10</v>
      </c>
      <c r="G2834" t="s">
        <v>22</v>
      </c>
      <c r="H2834" t="s">
        <v>35</v>
      </c>
      <c r="I2834">
        <v>1556454</v>
      </c>
      <c r="J2834">
        <v>204</v>
      </c>
      <c r="K2834" s="1">
        <v>88</v>
      </c>
      <c r="L2834" s="1">
        <v>34.880000000000003</v>
      </c>
      <c r="M2834" s="1">
        <f>All_Data[[#This Row],[EUR Sales Amount]]-All_Data[[#This Row],[EUR Cost Amount]]</f>
        <v>53.12</v>
      </c>
      <c r="N2834">
        <f>IF(All_Data[[#This Row],[Order Line Quantity]]&lt;0,1,0)</f>
        <v>0</v>
      </c>
      <c r="O2834" s="1" t="str">
        <f>All_Data[[#This Row],[Tier2 Description]]&amp;All_Data[[#This Row],[Order No]]</f>
        <v>DECORATION CHARGES1556454</v>
      </c>
    </row>
    <row r="2835" spans="1:15" x14ac:dyDescent="0.35">
      <c r="A2835">
        <v>202002</v>
      </c>
      <c r="B2835" t="str">
        <f>LEFT(All_Data[[#This Row],[Invoice (Year+Month)]],4)</f>
        <v>2020</v>
      </c>
      <c r="C2835" t="str">
        <f>RIGHT(All_Data[[#This Row],[Invoice (Year+Month)]],2)</f>
        <v>02</v>
      </c>
      <c r="D2835" t="s">
        <v>56</v>
      </c>
      <c r="E2835">
        <v>3014145</v>
      </c>
      <c r="F2835" t="s">
        <v>10</v>
      </c>
      <c r="G2835" t="s">
        <v>22</v>
      </c>
      <c r="H2835" t="s">
        <v>35</v>
      </c>
      <c r="I2835">
        <v>1557352</v>
      </c>
      <c r="J2835">
        <v>24</v>
      </c>
      <c r="K2835" s="1">
        <v>98</v>
      </c>
      <c r="L2835" s="1">
        <v>33.08</v>
      </c>
      <c r="M2835" s="1">
        <f>All_Data[[#This Row],[EUR Sales Amount]]-All_Data[[#This Row],[EUR Cost Amount]]</f>
        <v>64.92</v>
      </c>
      <c r="N2835">
        <f>IF(All_Data[[#This Row],[Order Line Quantity]]&lt;0,1,0)</f>
        <v>0</v>
      </c>
      <c r="O2835" s="1" t="str">
        <f>All_Data[[#This Row],[Tier2 Description]]&amp;All_Data[[#This Row],[Order No]]</f>
        <v>DECORATION CHARGES1557352</v>
      </c>
    </row>
    <row r="2836" spans="1:15" x14ac:dyDescent="0.35">
      <c r="A2836">
        <v>202002</v>
      </c>
      <c r="B2836" t="str">
        <f>LEFT(All_Data[[#This Row],[Invoice (Year+Month)]],4)</f>
        <v>2020</v>
      </c>
      <c r="C2836" t="str">
        <f>RIGHT(All_Data[[#This Row],[Invoice (Year+Month)]],2)</f>
        <v>02</v>
      </c>
      <c r="D2836" t="s">
        <v>56</v>
      </c>
      <c r="E2836">
        <v>3014146</v>
      </c>
      <c r="F2836" t="s">
        <v>10</v>
      </c>
      <c r="G2836" t="s">
        <v>13</v>
      </c>
      <c r="H2836" t="s">
        <v>37</v>
      </c>
      <c r="I2836">
        <v>1555387</v>
      </c>
      <c r="J2836">
        <v>800</v>
      </c>
      <c r="K2836" s="1">
        <v>312</v>
      </c>
      <c r="L2836" s="1">
        <v>304</v>
      </c>
      <c r="M2836" s="1">
        <f>All_Data[[#This Row],[EUR Sales Amount]]-All_Data[[#This Row],[EUR Cost Amount]]</f>
        <v>8</v>
      </c>
      <c r="N2836">
        <f>IF(All_Data[[#This Row],[Order Line Quantity]]&lt;0,1,0)</f>
        <v>0</v>
      </c>
      <c r="O2836" s="1" t="str">
        <f>All_Data[[#This Row],[Tier2 Description]]&amp;All_Data[[#This Row],[Order No]]</f>
        <v>GENERAL1555387</v>
      </c>
    </row>
    <row r="2837" spans="1:15" x14ac:dyDescent="0.35">
      <c r="A2837">
        <v>202002</v>
      </c>
      <c r="B2837" t="str">
        <f>LEFT(All_Data[[#This Row],[Invoice (Year+Month)]],4)</f>
        <v>2020</v>
      </c>
      <c r="C2837" t="str">
        <f>RIGHT(All_Data[[#This Row],[Invoice (Year+Month)]],2)</f>
        <v>02</v>
      </c>
      <c r="D2837" t="s">
        <v>56</v>
      </c>
      <c r="E2837">
        <v>3014146</v>
      </c>
      <c r="F2837" t="s">
        <v>10</v>
      </c>
      <c r="G2837" t="s">
        <v>13</v>
      </c>
      <c r="H2837" t="s">
        <v>37</v>
      </c>
      <c r="I2837">
        <v>1555833</v>
      </c>
      <c r="J2837">
        <v>800</v>
      </c>
      <c r="K2837" s="1">
        <v>576</v>
      </c>
      <c r="L2837" s="1">
        <v>552</v>
      </c>
      <c r="M2837" s="1">
        <f>All_Data[[#This Row],[EUR Sales Amount]]-All_Data[[#This Row],[EUR Cost Amount]]</f>
        <v>24</v>
      </c>
      <c r="N2837">
        <f>IF(All_Data[[#This Row],[Order Line Quantity]]&lt;0,1,0)</f>
        <v>0</v>
      </c>
      <c r="O2837" s="1" t="str">
        <f>All_Data[[#This Row],[Tier2 Description]]&amp;All_Data[[#This Row],[Order No]]</f>
        <v>GENERAL1555833</v>
      </c>
    </row>
    <row r="2838" spans="1:15" x14ac:dyDescent="0.35">
      <c r="A2838">
        <v>202002</v>
      </c>
      <c r="B2838" t="str">
        <f>LEFT(All_Data[[#This Row],[Invoice (Year+Month)]],4)</f>
        <v>2020</v>
      </c>
      <c r="C2838" t="str">
        <f>RIGHT(All_Data[[#This Row],[Invoice (Year+Month)]],2)</f>
        <v>02</v>
      </c>
      <c r="D2838" t="s">
        <v>56</v>
      </c>
      <c r="E2838">
        <v>3014154</v>
      </c>
      <c r="F2838" t="s">
        <v>10</v>
      </c>
      <c r="G2838" t="s">
        <v>11</v>
      </c>
      <c r="H2838" t="s">
        <v>47</v>
      </c>
      <c r="I2838">
        <v>1557232</v>
      </c>
      <c r="J2838">
        <v>2</v>
      </c>
      <c r="K2838" s="1">
        <v>1.72</v>
      </c>
      <c r="L2838" s="1">
        <v>0.74</v>
      </c>
      <c r="M2838" s="1">
        <f>All_Data[[#This Row],[EUR Sales Amount]]-All_Data[[#This Row],[EUR Cost Amount]]</f>
        <v>0.98</v>
      </c>
      <c r="N2838">
        <f>IF(All_Data[[#This Row],[Order Line Quantity]]&lt;0,1,0)</f>
        <v>0</v>
      </c>
      <c r="O2838" s="1" t="str">
        <f>All_Data[[#This Row],[Tier2 Description]]&amp;All_Data[[#This Row],[Order No]]</f>
        <v>TRAVEL GIFTS1557232</v>
      </c>
    </row>
    <row r="2839" spans="1:15" x14ac:dyDescent="0.35">
      <c r="A2839">
        <v>202002</v>
      </c>
      <c r="B2839" t="str">
        <f>LEFT(All_Data[[#This Row],[Invoice (Year+Month)]],4)</f>
        <v>2020</v>
      </c>
      <c r="C2839" t="str">
        <f>RIGHT(All_Data[[#This Row],[Invoice (Year+Month)]],2)</f>
        <v>02</v>
      </c>
      <c r="D2839" t="s">
        <v>56</v>
      </c>
      <c r="E2839">
        <v>3014154</v>
      </c>
      <c r="F2839" t="s">
        <v>10</v>
      </c>
      <c r="G2839" t="s">
        <v>13</v>
      </c>
      <c r="H2839" t="s">
        <v>16</v>
      </c>
      <c r="I2839">
        <v>1556559</v>
      </c>
      <c r="J2839">
        <v>2000</v>
      </c>
      <c r="K2839" s="1">
        <v>1080</v>
      </c>
      <c r="L2839" s="1">
        <v>510.86</v>
      </c>
      <c r="M2839" s="1">
        <f>All_Data[[#This Row],[EUR Sales Amount]]-All_Data[[#This Row],[EUR Cost Amount]]</f>
        <v>569.14</v>
      </c>
      <c r="N2839">
        <f>IF(All_Data[[#This Row],[Order Line Quantity]]&lt;0,1,0)</f>
        <v>0</v>
      </c>
      <c r="O2839" s="1" t="str">
        <f>All_Data[[#This Row],[Tier2 Description]]&amp;All_Data[[#This Row],[Order No]]</f>
        <v>WRITING1556559</v>
      </c>
    </row>
    <row r="2840" spans="1:15" x14ac:dyDescent="0.35">
      <c r="A2840">
        <v>202002</v>
      </c>
      <c r="B2840" t="str">
        <f>LEFT(All_Data[[#This Row],[Invoice (Year+Month)]],4)</f>
        <v>2020</v>
      </c>
      <c r="C2840" t="str">
        <f>RIGHT(All_Data[[#This Row],[Invoice (Year+Month)]],2)</f>
        <v>02</v>
      </c>
      <c r="D2840" t="s">
        <v>56</v>
      </c>
      <c r="E2840">
        <v>3014154</v>
      </c>
      <c r="F2840" t="s">
        <v>10</v>
      </c>
      <c r="G2840" t="s">
        <v>22</v>
      </c>
      <c r="H2840" t="s">
        <v>35</v>
      </c>
      <c r="I2840">
        <v>1556559</v>
      </c>
      <c r="J2840">
        <v>2002</v>
      </c>
      <c r="K2840" s="1">
        <v>340</v>
      </c>
      <c r="L2840" s="1">
        <v>37.880000000000003</v>
      </c>
      <c r="M2840" s="1">
        <f>All_Data[[#This Row],[EUR Sales Amount]]-All_Data[[#This Row],[EUR Cost Amount]]</f>
        <v>302.12</v>
      </c>
      <c r="N2840">
        <f>IF(All_Data[[#This Row],[Order Line Quantity]]&lt;0,1,0)</f>
        <v>0</v>
      </c>
      <c r="O2840" s="1" t="str">
        <f>All_Data[[#This Row],[Tier2 Description]]&amp;All_Data[[#This Row],[Order No]]</f>
        <v>DECORATION CHARGES1556559</v>
      </c>
    </row>
    <row r="2841" spans="1:15" x14ac:dyDescent="0.35">
      <c r="A2841">
        <v>202002</v>
      </c>
      <c r="B2841" t="str">
        <f>LEFT(All_Data[[#This Row],[Invoice (Year+Month)]],4)</f>
        <v>2020</v>
      </c>
      <c r="C2841" t="str">
        <f>RIGHT(All_Data[[#This Row],[Invoice (Year+Month)]],2)</f>
        <v>02</v>
      </c>
      <c r="D2841" t="s">
        <v>56</v>
      </c>
      <c r="E2841">
        <v>3014156</v>
      </c>
      <c r="F2841" t="s">
        <v>17</v>
      </c>
      <c r="G2841" t="s">
        <v>11</v>
      </c>
      <c r="H2841" t="s">
        <v>47</v>
      </c>
      <c r="I2841">
        <v>1554739</v>
      </c>
      <c r="J2841">
        <v>2</v>
      </c>
      <c r="K2841" s="1">
        <v>4.4000000000000004</v>
      </c>
      <c r="L2841" s="1">
        <v>2.34</v>
      </c>
      <c r="M2841" s="1">
        <f>All_Data[[#This Row],[EUR Sales Amount]]-All_Data[[#This Row],[EUR Cost Amount]]</f>
        <v>2.0600000000000005</v>
      </c>
      <c r="N2841">
        <f>IF(All_Data[[#This Row],[Order Line Quantity]]&lt;0,1,0)</f>
        <v>0</v>
      </c>
      <c r="O2841" s="1" t="str">
        <f>All_Data[[#This Row],[Tier2 Description]]&amp;All_Data[[#This Row],[Order No]]</f>
        <v>TRAVEL GIFTS1554739</v>
      </c>
    </row>
    <row r="2842" spans="1:15" x14ac:dyDescent="0.35">
      <c r="A2842">
        <v>202002</v>
      </c>
      <c r="B2842" t="str">
        <f>LEFT(All_Data[[#This Row],[Invoice (Year+Month)]],4)</f>
        <v>2020</v>
      </c>
      <c r="C2842" t="str">
        <f>RIGHT(All_Data[[#This Row],[Invoice (Year+Month)]],2)</f>
        <v>02</v>
      </c>
      <c r="D2842" t="s">
        <v>56</v>
      </c>
      <c r="E2842">
        <v>3014156</v>
      </c>
      <c r="F2842" t="s">
        <v>17</v>
      </c>
      <c r="G2842" t="s">
        <v>26</v>
      </c>
      <c r="H2842" t="s">
        <v>28</v>
      </c>
      <c r="I2842">
        <v>1557160</v>
      </c>
      <c r="J2842">
        <v>-50</v>
      </c>
      <c r="K2842" s="1">
        <v>-157.5</v>
      </c>
      <c r="L2842" s="1">
        <v>-81.22</v>
      </c>
      <c r="M2842" s="1">
        <f>All_Data[[#This Row],[EUR Sales Amount]]-All_Data[[#This Row],[EUR Cost Amount]]</f>
        <v>-76.28</v>
      </c>
      <c r="N2842">
        <f>IF(All_Data[[#This Row],[Order Line Quantity]]&lt;0,1,0)</f>
        <v>1</v>
      </c>
      <c r="O2842" s="1" t="str">
        <f>All_Data[[#This Row],[Tier2 Description]]&amp;All_Data[[#This Row],[Order No]]</f>
        <v>HOUSEWARES1557160</v>
      </c>
    </row>
    <row r="2843" spans="1:15" x14ac:dyDescent="0.35">
      <c r="A2843">
        <v>202002</v>
      </c>
      <c r="B2843" t="str">
        <f>LEFT(All_Data[[#This Row],[Invoice (Year+Month)]],4)</f>
        <v>2020</v>
      </c>
      <c r="C2843" t="str">
        <f>RIGHT(All_Data[[#This Row],[Invoice (Year+Month)]],2)</f>
        <v>02</v>
      </c>
      <c r="D2843" t="s">
        <v>56</v>
      </c>
      <c r="E2843">
        <v>3014156</v>
      </c>
      <c r="F2843" t="s">
        <v>17</v>
      </c>
      <c r="G2843" t="s">
        <v>26</v>
      </c>
      <c r="H2843" t="s">
        <v>50</v>
      </c>
      <c r="I2843">
        <v>1556762</v>
      </c>
      <c r="J2843">
        <v>100</v>
      </c>
      <c r="K2843" s="1">
        <v>828</v>
      </c>
      <c r="L2843" s="1">
        <v>327.86</v>
      </c>
      <c r="M2843" s="1">
        <f>All_Data[[#This Row],[EUR Sales Amount]]-All_Data[[#This Row],[EUR Cost Amount]]</f>
        <v>500.14</v>
      </c>
      <c r="N2843">
        <f>IF(All_Data[[#This Row],[Order Line Quantity]]&lt;0,1,0)</f>
        <v>0</v>
      </c>
      <c r="O2843" s="1" t="str">
        <f>All_Data[[#This Row],[Tier2 Description]]&amp;All_Data[[#This Row],[Order No]]</f>
        <v>OUTDOOR &amp; LEISURE1556762</v>
      </c>
    </row>
    <row r="2844" spans="1:15" x14ac:dyDescent="0.35">
      <c r="A2844">
        <v>202002</v>
      </c>
      <c r="B2844" t="str">
        <f>LEFT(All_Data[[#This Row],[Invoice (Year+Month)]],4)</f>
        <v>2020</v>
      </c>
      <c r="C2844" t="str">
        <f>RIGHT(All_Data[[#This Row],[Invoice (Year+Month)]],2)</f>
        <v>02</v>
      </c>
      <c r="D2844" t="s">
        <v>56</v>
      </c>
      <c r="E2844">
        <v>3014156</v>
      </c>
      <c r="F2844" t="s">
        <v>17</v>
      </c>
      <c r="G2844" t="s">
        <v>18</v>
      </c>
      <c r="H2844" t="s">
        <v>19</v>
      </c>
      <c r="I2844">
        <v>1556597</v>
      </c>
      <c r="J2844">
        <v>2</v>
      </c>
      <c r="K2844" s="1">
        <v>37.200000000000003</v>
      </c>
      <c r="L2844" s="1">
        <v>17.600000000000001</v>
      </c>
      <c r="M2844" s="1">
        <f>All_Data[[#This Row],[EUR Sales Amount]]-All_Data[[#This Row],[EUR Cost Amount]]</f>
        <v>19.600000000000001</v>
      </c>
      <c r="N2844">
        <f>IF(All_Data[[#This Row],[Order Line Quantity]]&lt;0,1,0)</f>
        <v>0</v>
      </c>
      <c r="O2844" s="1" t="str">
        <f>All_Data[[#This Row],[Tier2 Description]]&amp;All_Data[[#This Row],[Order No]]</f>
        <v>FLEECE &amp; KNITS1556597</v>
      </c>
    </row>
    <row r="2845" spans="1:15" x14ac:dyDescent="0.35">
      <c r="A2845">
        <v>202002</v>
      </c>
      <c r="B2845" t="str">
        <f>LEFT(All_Data[[#This Row],[Invoice (Year+Month)]],4)</f>
        <v>2020</v>
      </c>
      <c r="C2845" t="str">
        <f>RIGHT(All_Data[[#This Row],[Invoice (Year+Month)]],2)</f>
        <v>02</v>
      </c>
      <c r="D2845" t="s">
        <v>56</v>
      </c>
      <c r="E2845">
        <v>3014156</v>
      </c>
      <c r="F2845" t="s">
        <v>17</v>
      </c>
      <c r="G2845" t="s">
        <v>18</v>
      </c>
      <c r="H2845" t="s">
        <v>20</v>
      </c>
      <c r="I2845">
        <v>1556597</v>
      </c>
      <c r="J2845">
        <v>2</v>
      </c>
      <c r="K2845" s="1">
        <v>8.98</v>
      </c>
      <c r="L2845" s="1">
        <v>6.76</v>
      </c>
      <c r="M2845" s="1">
        <f>All_Data[[#This Row],[EUR Sales Amount]]-All_Data[[#This Row],[EUR Cost Amount]]</f>
        <v>2.2200000000000006</v>
      </c>
      <c r="N2845">
        <f>IF(All_Data[[#This Row],[Order Line Quantity]]&lt;0,1,0)</f>
        <v>0</v>
      </c>
      <c r="O2845" s="1" t="str">
        <f>All_Data[[#This Row],[Tier2 Description]]&amp;All_Data[[#This Row],[Order No]]</f>
        <v>POLOS1556597</v>
      </c>
    </row>
    <row r="2846" spans="1:15" x14ac:dyDescent="0.35">
      <c r="A2846">
        <v>202002</v>
      </c>
      <c r="B2846" t="str">
        <f>LEFT(All_Data[[#This Row],[Invoice (Year+Month)]],4)</f>
        <v>2020</v>
      </c>
      <c r="C2846" t="str">
        <f>RIGHT(All_Data[[#This Row],[Invoice (Year+Month)]],2)</f>
        <v>02</v>
      </c>
      <c r="D2846" t="s">
        <v>56</v>
      </c>
      <c r="E2846">
        <v>3014156</v>
      </c>
      <c r="F2846" t="s">
        <v>17</v>
      </c>
      <c r="G2846" t="s">
        <v>18</v>
      </c>
      <c r="H2846" t="s">
        <v>20</v>
      </c>
      <c r="I2846">
        <v>1557108</v>
      </c>
      <c r="J2846">
        <v>2</v>
      </c>
      <c r="K2846" s="1">
        <v>8.98</v>
      </c>
      <c r="L2846" s="1">
        <v>6.76</v>
      </c>
      <c r="M2846" s="1">
        <f>All_Data[[#This Row],[EUR Sales Amount]]-All_Data[[#This Row],[EUR Cost Amount]]</f>
        <v>2.2200000000000006</v>
      </c>
      <c r="N2846">
        <f>IF(All_Data[[#This Row],[Order Line Quantity]]&lt;0,1,0)</f>
        <v>0</v>
      </c>
      <c r="O2846" s="1" t="str">
        <f>All_Data[[#This Row],[Tier2 Description]]&amp;All_Data[[#This Row],[Order No]]</f>
        <v>POLOS1557108</v>
      </c>
    </row>
    <row r="2847" spans="1:15" x14ac:dyDescent="0.35">
      <c r="A2847">
        <v>202002</v>
      </c>
      <c r="B2847" t="str">
        <f>LEFT(All_Data[[#This Row],[Invoice (Year+Month)]],4)</f>
        <v>2020</v>
      </c>
      <c r="C2847" t="str">
        <f>RIGHT(All_Data[[#This Row],[Invoice (Year+Month)]],2)</f>
        <v>02</v>
      </c>
      <c r="D2847" t="s">
        <v>56</v>
      </c>
      <c r="E2847">
        <v>3014156</v>
      </c>
      <c r="F2847" t="s">
        <v>17</v>
      </c>
      <c r="G2847" t="s">
        <v>24</v>
      </c>
      <c r="H2847" t="s">
        <v>25</v>
      </c>
      <c r="I2847">
        <v>1555596</v>
      </c>
      <c r="J2847">
        <v>2</v>
      </c>
      <c r="K2847" s="1">
        <v>64.8</v>
      </c>
      <c r="L2847" s="1">
        <v>51.12</v>
      </c>
      <c r="M2847" s="1">
        <f>All_Data[[#This Row],[EUR Sales Amount]]-All_Data[[#This Row],[EUR Cost Amount]]</f>
        <v>13.68</v>
      </c>
      <c r="N2847">
        <f>IF(All_Data[[#This Row],[Order Line Quantity]]&lt;0,1,0)</f>
        <v>0</v>
      </c>
      <c r="O2847" s="1" t="str">
        <f>All_Data[[#This Row],[Tier2 Description]]&amp;All_Data[[#This Row],[Order No]]</f>
        <v>JACKETS1555596</v>
      </c>
    </row>
    <row r="2848" spans="1:15" x14ac:dyDescent="0.35">
      <c r="A2848">
        <v>202002</v>
      </c>
      <c r="B2848" t="str">
        <f>LEFT(All_Data[[#This Row],[Invoice (Year+Month)]],4)</f>
        <v>2020</v>
      </c>
      <c r="C2848" t="str">
        <f>RIGHT(All_Data[[#This Row],[Invoice (Year+Month)]],2)</f>
        <v>02</v>
      </c>
      <c r="D2848" t="s">
        <v>56</v>
      </c>
      <c r="E2848">
        <v>3014158</v>
      </c>
      <c r="F2848" t="s">
        <v>17</v>
      </c>
      <c r="G2848" t="s">
        <v>11</v>
      </c>
      <c r="H2848" t="s">
        <v>38</v>
      </c>
      <c r="I2848">
        <v>1555559</v>
      </c>
      <c r="J2848">
        <v>2</v>
      </c>
      <c r="K2848" s="1">
        <v>16.98</v>
      </c>
      <c r="L2848" s="1">
        <v>7.02</v>
      </c>
      <c r="M2848" s="1">
        <f>All_Data[[#This Row],[EUR Sales Amount]]-All_Data[[#This Row],[EUR Cost Amount]]</f>
        <v>9.9600000000000009</v>
      </c>
      <c r="N2848">
        <f>IF(All_Data[[#This Row],[Order Line Quantity]]&lt;0,1,0)</f>
        <v>0</v>
      </c>
      <c r="O2848" s="1" t="str">
        <f>All_Data[[#This Row],[Tier2 Description]]&amp;All_Data[[#This Row],[Order No]]</f>
        <v>BACKPACKS1555559</v>
      </c>
    </row>
    <row r="2849" spans="1:15" x14ac:dyDescent="0.35">
      <c r="A2849">
        <v>202002</v>
      </c>
      <c r="B2849" t="str">
        <f>LEFT(All_Data[[#This Row],[Invoice (Year+Month)]],4)</f>
        <v>2020</v>
      </c>
      <c r="C2849" t="str">
        <f>RIGHT(All_Data[[#This Row],[Invoice (Year+Month)]],2)</f>
        <v>02</v>
      </c>
      <c r="D2849" t="s">
        <v>56</v>
      </c>
      <c r="E2849">
        <v>3014158</v>
      </c>
      <c r="F2849" t="s">
        <v>17</v>
      </c>
      <c r="G2849" t="s">
        <v>11</v>
      </c>
      <c r="H2849" t="s">
        <v>38</v>
      </c>
      <c r="I2849">
        <v>1556343</v>
      </c>
      <c r="J2849">
        <v>2</v>
      </c>
      <c r="K2849" s="1">
        <v>1.68</v>
      </c>
      <c r="L2849" s="1">
        <v>0.92</v>
      </c>
      <c r="M2849" s="1">
        <f>All_Data[[#This Row],[EUR Sales Amount]]-All_Data[[#This Row],[EUR Cost Amount]]</f>
        <v>0.7599999999999999</v>
      </c>
      <c r="N2849">
        <f>IF(All_Data[[#This Row],[Order Line Quantity]]&lt;0,1,0)</f>
        <v>0</v>
      </c>
      <c r="O2849" s="1" t="str">
        <f>All_Data[[#This Row],[Tier2 Description]]&amp;All_Data[[#This Row],[Order No]]</f>
        <v>BACKPACKS1556343</v>
      </c>
    </row>
    <row r="2850" spans="1:15" x14ac:dyDescent="0.35">
      <c r="A2850">
        <v>202002</v>
      </c>
      <c r="B2850" t="str">
        <f>LEFT(All_Data[[#This Row],[Invoice (Year+Month)]],4)</f>
        <v>2020</v>
      </c>
      <c r="C2850" t="str">
        <f>RIGHT(All_Data[[#This Row],[Invoice (Year+Month)]],2)</f>
        <v>02</v>
      </c>
      <c r="D2850" t="s">
        <v>56</v>
      </c>
      <c r="E2850">
        <v>3014158</v>
      </c>
      <c r="F2850" t="s">
        <v>17</v>
      </c>
      <c r="G2850" t="s">
        <v>11</v>
      </c>
      <c r="H2850" t="s">
        <v>46</v>
      </c>
      <c r="I2850">
        <v>1555559</v>
      </c>
      <c r="J2850">
        <v>2</v>
      </c>
      <c r="K2850" s="1">
        <v>7.28</v>
      </c>
      <c r="L2850" s="1">
        <v>2.96</v>
      </c>
      <c r="M2850" s="1">
        <f>All_Data[[#This Row],[EUR Sales Amount]]-All_Data[[#This Row],[EUR Cost Amount]]</f>
        <v>4.32</v>
      </c>
      <c r="N2850">
        <f>IF(All_Data[[#This Row],[Order Line Quantity]]&lt;0,1,0)</f>
        <v>0</v>
      </c>
      <c r="O2850" s="1" t="str">
        <f>All_Data[[#This Row],[Tier2 Description]]&amp;All_Data[[#This Row],[Order No]]</f>
        <v>DUFFELS1555559</v>
      </c>
    </row>
    <row r="2851" spans="1:15" x14ac:dyDescent="0.35">
      <c r="A2851">
        <v>202002</v>
      </c>
      <c r="B2851" t="str">
        <f>LEFT(All_Data[[#This Row],[Invoice (Year+Month)]],4)</f>
        <v>2020</v>
      </c>
      <c r="C2851" t="str">
        <f>RIGHT(All_Data[[#This Row],[Invoice (Year+Month)]],2)</f>
        <v>02</v>
      </c>
      <c r="D2851" t="s">
        <v>56</v>
      </c>
      <c r="E2851">
        <v>3014158</v>
      </c>
      <c r="F2851" t="s">
        <v>17</v>
      </c>
      <c r="G2851" t="s">
        <v>11</v>
      </c>
      <c r="H2851" t="s">
        <v>46</v>
      </c>
      <c r="I2851">
        <v>1555938</v>
      </c>
      <c r="J2851">
        <v>6</v>
      </c>
      <c r="K2851" s="1">
        <v>119.94</v>
      </c>
      <c r="L2851" s="1">
        <v>52.3</v>
      </c>
      <c r="M2851" s="1">
        <f>All_Data[[#This Row],[EUR Sales Amount]]-All_Data[[#This Row],[EUR Cost Amount]]</f>
        <v>67.64</v>
      </c>
      <c r="N2851">
        <f>IF(All_Data[[#This Row],[Order Line Quantity]]&lt;0,1,0)</f>
        <v>0</v>
      </c>
      <c r="O2851" s="1" t="str">
        <f>All_Data[[#This Row],[Tier2 Description]]&amp;All_Data[[#This Row],[Order No]]</f>
        <v>DUFFELS1555938</v>
      </c>
    </row>
    <row r="2852" spans="1:15" x14ac:dyDescent="0.35">
      <c r="A2852">
        <v>202002</v>
      </c>
      <c r="B2852" t="str">
        <f>LEFT(All_Data[[#This Row],[Invoice (Year+Month)]],4)</f>
        <v>2020</v>
      </c>
      <c r="C2852" t="str">
        <f>RIGHT(All_Data[[#This Row],[Invoice (Year+Month)]],2)</f>
        <v>02</v>
      </c>
      <c r="D2852" t="s">
        <v>56</v>
      </c>
      <c r="E2852">
        <v>3014158</v>
      </c>
      <c r="F2852" t="s">
        <v>17</v>
      </c>
      <c r="G2852" t="s">
        <v>32</v>
      </c>
      <c r="H2852" t="s">
        <v>33</v>
      </c>
      <c r="I2852">
        <v>1555559</v>
      </c>
      <c r="J2852">
        <v>2</v>
      </c>
      <c r="K2852" s="1">
        <v>5.48</v>
      </c>
      <c r="L2852" s="1">
        <v>1.96</v>
      </c>
      <c r="M2852" s="1">
        <f>All_Data[[#This Row],[EUR Sales Amount]]-All_Data[[#This Row],[EUR Cost Amount]]</f>
        <v>3.5200000000000005</v>
      </c>
      <c r="N2852">
        <f>IF(All_Data[[#This Row],[Order Line Quantity]]&lt;0,1,0)</f>
        <v>0</v>
      </c>
      <c r="O2852" s="1" t="str">
        <f>All_Data[[#This Row],[Tier2 Description]]&amp;All_Data[[#This Row],[Order No]]</f>
        <v>SPORT BOTTLES1555559</v>
      </c>
    </row>
    <row r="2853" spans="1:15" x14ac:dyDescent="0.35">
      <c r="A2853">
        <v>202002</v>
      </c>
      <c r="B2853" t="str">
        <f>LEFT(All_Data[[#This Row],[Invoice (Year+Month)]],4)</f>
        <v>2020</v>
      </c>
      <c r="C2853" t="str">
        <f>RIGHT(All_Data[[#This Row],[Invoice (Year+Month)]],2)</f>
        <v>02</v>
      </c>
      <c r="D2853" t="s">
        <v>56</v>
      </c>
      <c r="E2853">
        <v>3014158</v>
      </c>
      <c r="F2853" t="s">
        <v>17</v>
      </c>
      <c r="G2853" t="s">
        <v>13</v>
      </c>
      <c r="H2853" t="s">
        <v>14</v>
      </c>
      <c r="I2853">
        <v>1556177</v>
      </c>
      <c r="J2853">
        <v>200</v>
      </c>
      <c r="K2853" s="1">
        <v>280</v>
      </c>
      <c r="L2853" s="1">
        <v>171.92</v>
      </c>
      <c r="M2853" s="1">
        <f>All_Data[[#This Row],[EUR Sales Amount]]-All_Data[[#This Row],[EUR Cost Amount]]</f>
        <v>108.08000000000001</v>
      </c>
      <c r="N2853">
        <f>IF(All_Data[[#This Row],[Order Line Quantity]]&lt;0,1,0)</f>
        <v>0</v>
      </c>
      <c r="O2853" s="1" t="str">
        <f>All_Data[[#This Row],[Tier2 Description]]&amp;All_Data[[#This Row],[Order No]]</f>
        <v>DESKTOP1556177</v>
      </c>
    </row>
    <row r="2854" spans="1:15" x14ac:dyDescent="0.35">
      <c r="A2854">
        <v>202002</v>
      </c>
      <c r="B2854" t="str">
        <f>LEFT(All_Data[[#This Row],[Invoice (Year+Month)]],4)</f>
        <v>2020</v>
      </c>
      <c r="C2854" t="str">
        <f>RIGHT(All_Data[[#This Row],[Invoice (Year+Month)]],2)</f>
        <v>02</v>
      </c>
      <c r="D2854" t="s">
        <v>56</v>
      </c>
      <c r="E2854">
        <v>3014158</v>
      </c>
      <c r="F2854" t="s">
        <v>17</v>
      </c>
      <c r="G2854" t="s">
        <v>13</v>
      </c>
      <c r="H2854" t="s">
        <v>37</v>
      </c>
      <c r="I2854">
        <v>1555171</v>
      </c>
      <c r="J2854">
        <v>1400</v>
      </c>
      <c r="K2854" s="1">
        <v>672</v>
      </c>
      <c r="L2854" s="1">
        <v>392</v>
      </c>
      <c r="M2854" s="1">
        <f>All_Data[[#This Row],[EUR Sales Amount]]-All_Data[[#This Row],[EUR Cost Amount]]</f>
        <v>280</v>
      </c>
      <c r="N2854">
        <f>IF(All_Data[[#This Row],[Order Line Quantity]]&lt;0,1,0)</f>
        <v>0</v>
      </c>
      <c r="O2854" s="1" t="str">
        <f>All_Data[[#This Row],[Tier2 Description]]&amp;All_Data[[#This Row],[Order No]]</f>
        <v>GENERAL1555171</v>
      </c>
    </row>
    <row r="2855" spans="1:15" x14ac:dyDescent="0.35">
      <c r="A2855">
        <v>202002</v>
      </c>
      <c r="B2855" t="str">
        <f>LEFT(All_Data[[#This Row],[Invoice (Year+Month)]],4)</f>
        <v>2020</v>
      </c>
      <c r="C2855" t="str">
        <f>RIGHT(All_Data[[#This Row],[Invoice (Year+Month)]],2)</f>
        <v>02</v>
      </c>
      <c r="D2855" t="s">
        <v>56</v>
      </c>
      <c r="E2855">
        <v>3014158</v>
      </c>
      <c r="F2855" t="s">
        <v>17</v>
      </c>
      <c r="G2855" t="s">
        <v>13</v>
      </c>
      <c r="H2855" t="s">
        <v>37</v>
      </c>
      <c r="I2855">
        <v>1555559</v>
      </c>
      <c r="J2855">
        <v>2</v>
      </c>
      <c r="K2855" s="1">
        <v>4.58</v>
      </c>
      <c r="L2855" s="1">
        <v>2.1800000000000002</v>
      </c>
      <c r="M2855" s="1">
        <f>All_Data[[#This Row],[EUR Sales Amount]]-All_Data[[#This Row],[EUR Cost Amount]]</f>
        <v>2.4</v>
      </c>
      <c r="N2855">
        <f>IF(All_Data[[#This Row],[Order Line Quantity]]&lt;0,1,0)</f>
        <v>0</v>
      </c>
      <c r="O2855" s="1" t="str">
        <f>All_Data[[#This Row],[Tier2 Description]]&amp;All_Data[[#This Row],[Order No]]</f>
        <v>GENERAL1555559</v>
      </c>
    </row>
    <row r="2856" spans="1:15" x14ac:dyDescent="0.35">
      <c r="A2856">
        <v>202002</v>
      </c>
      <c r="B2856" t="str">
        <f>LEFT(All_Data[[#This Row],[Invoice (Year+Month)]],4)</f>
        <v>2020</v>
      </c>
      <c r="C2856" t="str">
        <f>RIGHT(All_Data[[#This Row],[Invoice (Year+Month)]],2)</f>
        <v>02</v>
      </c>
      <c r="D2856" t="s">
        <v>56</v>
      </c>
      <c r="E2856">
        <v>3014158</v>
      </c>
      <c r="F2856" t="s">
        <v>17</v>
      </c>
      <c r="G2856" t="s">
        <v>13</v>
      </c>
      <c r="H2856" t="s">
        <v>37</v>
      </c>
      <c r="I2856">
        <v>1556343</v>
      </c>
      <c r="J2856">
        <v>2</v>
      </c>
      <c r="K2856" s="1">
        <v>0.62</v>
      </c>
      <c r="L2856" s="1">
        <v>0.44</v>
      </c>
      <c r="M2856" s="1">
        <f>All_Data[[#This Row],[EUR Sales Amount]]-All_Data[[#This Row],[EUR Cost Amount]]</f>
        <v>0.18</v>
      </c>
      <c r="N2856">
        <f>IF(All_Data[[#This Row],[Order Line Quantity]]&lt;0,1,0)</f>
        <v>0</v>
      </c>
      <c r="O2856" s="1" t="str">
        <f>All_Data[[#This Row],[Tier2 Description]]&amp;All_Data[[#This Row],[Order No]]</f>
        <v>GENERAL1556343</v>
      </c>
    </row>
    <row r="2857" spans="1:15" x14ac:dyDescent="0.35">
      <c r="A2857">
        <v>202002</v>
      </c>
      <c r="B2857" t="str">
        <f>LEFT(All_Data[[#This Row],[Invoice (Year+Month)]],4)</f>
        <v>2020</v>
      </c>
      <c r="C2857" t="str">
        <f>RIGHT(All_Data[[#This Row],[Invoice (Year+Month)]],2)</f>
        <v>02</v>
      </c>
      <c r="D2857" t="s">
        <v>56</v>
      </c>
      <c r="E2857">
        <v>3014158</v>
      </c>
      <c r="F2857" t="s">
        <v>17</v>
      </c>
      <c r="G2857" t="s">
        <v>13</v>
      </c>
      <c r="H2857" t="s">
        <v>37</v>
      </c>
      <c r="I2857">
        <v>1557019</v>
      </c>
      <c r="J2857">
        <v>1000</v>
      </c>
      <c r="K2857" s="1">
        <v>600</v>
      </c>
      <c r="L2857" s="1">
        <v>333.14</v>
      </c>
      <c r="M2857" s="1">
        <f>All_Data[[#This Row],[EUR Sales Amount]]-All_Data[[#This Row],[EUR Cost Amount]]</f>
        <v>266.86</v>
      </c>
      <c r="N2857">
        <f>IF(All_Data[[#This Row],[Order Line Quantity]]&lt;0,1,0)</f>
        <v>0</v>
      </c>
      <c r="O2857" s="1" t="str">
        <f>All_Data[[#This Row],[Tier2 Description]]&amp;All_Data[[#This Row],[Order No]]</f>
        <v>GENERAL1557019</v>
      </c>
    </row>
    <row r="2858" spans="1:15" x14ac:dyDescent="0.35">
      <c r="A2858">
        <v>202002</v>
      </c>
      <c r="B2858" t="str">
        <f>LEFT(All_Data[[#This Row],[Invoice (Year+Month)]],4)</f>
        <v>2020</v>
      </c>
      <c r="C2858" t="str">
        <f>RIGHT(All_Data[[#This Row],[Invoice (Year+Month)]],2)</f>
        <v>02</v>
      </c>
      <c r="D2858" t="s">
        <v>56</v>
      </c>
      <c r="E2858">
        <v>3014158</v>
      </c>
      <c r="F2858" t="s">
        <v>17</v>
      </c>
      <c r="G2858" t="s">
        <v>13</v>
      </c>
      <c r="H2858" t="s">
        <v>41</v>
      </c>
      <c r="I2858">
        <v>1556343</v>
      </c>
      <c r="J2858">
        <v>4</v>
      </c>
      <c r="K2858" s="1">
        <v>0.56000000000000005</v>
      </c>
      <c r="L2858" s="1">
        <v>0.32</v>
      </c>
      <c r="M2858" s="1">
        <f>All_Data[[#This Row],[EUR Sales Amount]]-All_Data[[#This Row],[EUR Cost Amount]]</f>
        <v>0.24000000000000005</v>
      </c>
      <c r="N2858">
        <f>IF(All_Data[[#This Row],[Order Line Quantity]]&lt;0,1,0)</f>
        <v>0</v>
      </c>
      <c r="O2858" s="1" t="str">
        <f>All_Data[[#This Row],[Tier2 Description]]&amp;All_Data[[#This Row],[Order No]]</f>
        <v>KEYCHAINS1556343</v>
      </c>
    </row>
    <row r="2859" spans="1:15" x14ac:dyDescent="0.35">
      <c r="A2859">
        <v>202002</v>
      </c>
      <c r="B2859" t="str">
        <f>LEFT(All_Data[[#This Row],[Invoice (Year+Month)]],4)</f>
        <v>2020</v>
      </c>
      <c r="C2859" t="str">
        <f>RIGHT(All_Data[[#This Row],[Invoice (Year+Month)]],2)</f>
        <v>02</v>
      </c>
      <c r="D2859" t="s">
        <v>56</v>
      </c>
      <c r="E2859">
        <v>3014158</v>
      </c>
      <c r="F2859" t="s">
        <v>17</v>
      </c>
      <c r="G2859" t="s">
        <v>13</v>
      </c>
      <c r="H2859" t="s">
        <v>15</v>
      </c>
      <c r="I2859">
        <v>1556783</v>
      </c>
      <c r="J2859">
        <v>100</v>
      </c>
      <c r="K2859" s="1">
        <v>364</v>
      </c>
      <c r="L2859" s="1">
        <v>179.78</v>
      </c>
      <c r="M2859" s="1">
        <f>All_Data[[#This Row],[EUR Sales Amount]]-All_Data[[#This Row],[EUR Cost Amount]]</f>
        <v>184.22</v>
      </c>
      <c r="N2859">
        <f>IF(All_Data[[#This Row],[Order Line Quantity]]&lt;0,1,0)</f>
        <v>0</v>
      </c>
      <c r="O2859" s="1" t="str">
        <f>All_Data[[#This Row],[Tier2 Description]]&amp;All_Data[[#This Row],[Order No]]</f>
        <v>UMBRELLAS1556783</v>
      </c>
    </row>
    <row r="2860" spans="1:15" x14ac:dyDescent="0.35">
      <c r="A2860">
        <v>202002</v>
      </c>
      <c r="B2860" t="str">
        <f>LEFT(All_Data[[#This Row],[Invoice (Year+Month)]],4)</f>
        <v>2020</v>
      </c>
      <c r="C2860" t="str">
        <f>RIGHT(All_Data[[#This Row],[Invoice (Year+Month)]],2)</f>
        <v>02</v>
      </c>
      <c r="D2860" t="s">
        <v>56</v>
      </c>
      <c r="E2860">
        <v>3014158</v>
      </c>
      <c r="F2860" t="s">
        <v>17</v>
      </c>
      <c r="G2860" t="s">
        <v>13</v>
      </c>
      <c r="H2860" t="s">
        <v>16</v>
      </c>
      <c r="I2860">
        <v>1555559</v>
      </c>
      <c r="J2860">
        <v>80</v>
      </c>
      <c r="K2860" s="1">
        <v>13.1</v>
      </c>
      <c r="L2860" s="1">
        <v>4.9400000000000004</v>
      </c>
      <c r="M2860" s="1">
        <f>All_Data[[#This Row],[EUR Sales Amount]]-All_Data[[#This Row],[EUR Cost Amount]]</f>
        <v>8.16</v>
      </c>
      <c r="N2860">
        <f>IF(All_Data[[#This Row],[Order Line Quantity]]&lt;0,1,0)</f>
        <v>0</v>
      </c>
      <c r="O2860" s="1" t="str">
        <f>All_Data[[#This Row],[Tier2 Description]]&amp;All_Data[[#This Row],[Order No]]</f>
        <v>WRITING1555559</v>
      </c>
    </row>
    <row r="2861" spans="1:15" x14ac:dyDescent="0.35">
      <c r="A2861">
        <v>202002</v>
      </c>
      <c r="B2861" t="str">
        <f>LEFT(All_Data[[#This Row],[Invoice (Year+Month)]],4)</f>
        <v>2020</v>
      </c>
      <c r="C2861" t="str">
        <f>RIGHT(All_Data[[#This Row],[Invoice (Year+Month)]],2)</f>
        <v>02</v>
      </c>
      <c r="D2861" t="s">
        <v>56</v>
      </c>
      <c r="E2861">
        <v>3014158</v>
      </c>
      <c r="F2861" t="s">
        <v>17</v>
      </c>
      <c r="G2861" t="s">
        <v>26</v>
      </c>
      <c r="H2861" t="s">
        <v>50</v>
      </c>
      <c r="I2861">
        <v>1555559</v>
      </c>
      <c r="J2861">
        <v>2</v>
      </c>
      <c r="K2861" s="1">
        <v>2.2799999999999998</v>
      </c>
      <c r="L2861" s="1">
        <v>0.92</v>
      </c>
      <c r="M2861" s="1">
        <f>All_Data[[#This Row],[EUR Sales Amount]]-All_Data[[#This Row],[EUR Cost Amount]]</f>
        <v>1.3599999999999999</v>
      </c>
      <c r="N2861">
        <f>IF(All_Data[[#This Row],[Order Line Quantity]]&lt;0,1,0)</f>
        <v>0</v>
      </c>
      <c r="O2861" s="1" t="str">
        <f>All_Data[[#This Row],[Tier2 Description]]&amp;All_Data[[#This Row],[Order No]]</f>
        <v>OUTDOOR &amp; LEISURE1555559</v>
      </c>
    </row>
    <row r="2862" spans="1:15" x14ac:dyDescent="0.35">
      <c r="A2862">
        <v>202002</v>
      </c>
      <c r="B2862" t="str">
        <f>LEFT(All_Data[[#This Row],[Invoice (Year+Month)]],4)</f>
        <v>2020</v>
      </c>
      <c r="C2862" t="str">
        <f>RIGHT(All_Data[[#This Row],[Invoice (Year+Month)]],2)</f>
        <v>02</v>
      </c>
      <c r="D2862" t="s">
        <v>56</v>
      </c>
      <c r="E2862">
        <v>3014158</v>
      </c>
      <c r="F2862" t="s">
        <v>17</v>
      </c>
      <c r="G2862" t="s">
        <v>26</v>
      </c>
      <c r="H2862" t="s">
        <v>50</v>
      </c>
      <c r="I2862">
        <v>1556869</v>
      </c>
      <c r="J2862">
        <v>2</v>
      </c>
      <c r="K2862" s="1">
        <v>12.28</v>
      </c>
      <c r="L2862" s="1">
        <v>5.44</v>
      </c>
      <c r="M2862" s="1">
        <f>All_Data[[#This Row],[EUR Sales Amount]]-All_Data[[#This Row],[EUR Cost Amount]]</f>
        <v>6.839999999999999</v>
      </c>
      <c r="N2862">
        <f>IF(All_Data[[#This Row],[Order Line Quantity]]&lt;0,1,0)</f>
        <v>0</v>
      </c>
      <c r="O2862" s="1" t="str">
        <f>All_Data[[#This Row],[Tier2 Description]]&amp;All_Data[[#This Row],[Order No]]</f>
        <v>OUTDOOR &amp; LEISURE1556869</v>
      </c>
    </row>
    <row r="2863" spans="1:15" x14ac:dyDescent="0.35">
      <c r="A2863">
        <v>202002</v>
      </c>
      <c r="B2863" t="str">
        <f>LEFT(All_Data[[#This Row],[Invoice (Year+Month)]],4)</f>
        <v>2020</v>
      </c>
      <c r="C2863" t="str">
        <f>RIGHT(All_Data[[#This Row],[Invoice (Year+Month)]],2)</f>
        <v>02</v>
      </c>
      <c r="D2863" t="s">
        <v>56</v>
      </c>
      <c r="E2863">
        <v>3014158</v>
      </c>
      <c r="F2863" t="s">
        <v>17</v>
      </c>
      <c r="G2863" t="s">
        <v>18</v>
      </c>
      <c r="H2863" t="s">
        <v>20</v>
      </c>
      <c r="I2863">
        <v>1555559</v>
      </c>
      <c r="J2863">
        <v>2</v>
      </c>
      <c r="K2863" s="1">
        <v>18.48</v>
      </c>
      <c r="L2863" s="1">
        <v>9.1199999999999992</v>
      </c>
      <c r="M2863" s="1">
        <f>All_Data[[#This Row],[EUR Sales Amount]]-All_Data[[#This Row],[EUR Cost Amount]]</f>
        <v>9.3600000000000012</v>
      </c>
      <c r="N2863">
        <f>IF(All_Data[[#This Row],[Order Line Quantity]]&lt;0,1,0)</f>
        <v>0</v>
      </c>
      <c r="O2863" s="1" t="str">
        <f>All_Data[[#This Row],[Tier2 Description]]&amp;All_Data[[#This Row],[Order No]]</f>
        <v>POLOS1555559</v>
      </c>
    </row>
    <row r="2864" spans="1:15" x14ac:dyDescent="0.35">
      <c r="A2864">
        <v>202002</v>
      </c>
      <c r="B2864" t="str">
        <f>LEFT(All_Data[[#This Row],[Invoice (Year+Month)]],4)</f>
        <v>2020</v>
      </c>
      <c r="C2864" t="str">
        <f>RIGHT(All_Data[[#This Row],[Invoice (Year+Month)]],2)</f>
        <v>02</v>
      </c>
      <c r="D2864" t="s">
        <v>56</v>
      </c>
      <c r="E2864">
        <v>3014158</v>
      </c>
      <c r="F2864" t="s">
        <v>17</v>
      </c>
      <c r="G2864" t="s">
        <v>18</v>
      </c>
      <c r="H2864" t="s">
        <v>21</v>
      </c>
      <c r="I2864">
        <v>1555559</v>
      </c>
      <c r="J2864">
        <v>2</v>
      </c>
      <c r="K2864" s="1">
        <v>9.48</v>
      </c>
      <c r="L2864" s="1">
        <v>4.08</v>
      </c>
      <c r="M2864" s="1">
        <f>All_Data[[#This Row],[EUR Sales Amount]]-All_Data[[#This Row],[EUR Cost Amount]]</f>
        <v>5.4</v>
      </c>
      <c r="N2864">
        <f>IF(All_Data[[#This Row],[Order Line Quantity]]&lt;0,1,0)</f>
        <v>0</v>
      </c>
      <c r="O2864" s="1" t="str">
        <f>All_Data[[#This Row],[Tier2 Description]]&amp;All_Data[[#This Row],[Order No]]</f>
        <v>T-SHIRTS &amp; ACTIVE TOPS1555559</v>
      </c>
    </row>
    <row r="2865" spans="1:15" x14ac:dyDescent="0.35">
      <c r="A2865">
        <v>202002</v>
      </c>
      <c r="B2865" t="str">
        <f>LEFT(All_Data[[#This Row],[Invoice (Year+Month)]],4)</f>
        <v>2020</v>
      </c>
      <c r="C2865" t="str">
        <f>RIGHT(All_Data[[#This Row],[Invoice (Year+Month)]],2)</f>
        <v>02</v>
      </c>
      <c r="D2865" t="s">
        <v>56</v>
      </c>
      <c r="E2865">
        <v>3014158</v>
      </c>
      <c r="F2865" t="s">
        <v>17</v>
      </c>
      <c r="G2865" t="s">
        <v>24</v>
      </c>
      <c r="H2865" t="s">
        <v>25</v>
      </c>
      <c r="I2865">
        <v>1556518</v>
      </c>
      <c r="J2865">
        <v>4</v>
      </c>
      <c r="K2865" s="1">
        <v>219.96</v>
      </c>
      <c r="L2865" s="1">
        <v>98.84</v>
      </c>
      <c r="M2865" s="1">
        <f>All_Data[[#This Row],[EUR Sales Amount]]-All_Data[[#This Row],[EUR Cost Amount]]</f>
        <v>121.12</v>
      </c>
      <c r="N2865">
        <f>IF(All_Data[[#This Row],[Order Line Quantity]]&lt;0,1,0)</f>
        <v>0</v>
      </c>
      <c r="O2865" s="1" t="str">
        <f>All_Data[[#This Row],[Tier2 Description]]&amp;All_Data[[#This Row],[Order No]]</f>
        <v>JACKETS1556518</v>
      </c>
    </row>
    <row r="2866" spans="1:15" x14ac:dyDescent="0.35">
      <c r="A2866">
        <v>202002</v>
      </c>
      <c r="B2866" t="str">
        <f>LEFT(All_Data[[#This Row],[Invoice (Year+Month)]],4)</f>
        <v>2020</v>
      </c>
      <c r="C2866" t="str">
        <f>RIGHT(All_Data[[#This Row],[Invoice (Year+Month)]],2)</f>
        <v>02</v>
      </c>
      <c r="D2866" t="s">
        <v>56</v>
      </c>
      <c r="E2866">
        <v>3014158</v>
      </c>
      <c r="F2866" t="s">
        <v>17</v>
      </c>
      <c r="G2866" t="s">
        <v>29</v>
      </c>
      <c r="H2866" t="s">
        <v>52</v>
      </c>
      <c r="I2866">
        <v>1555880</v>
      </c>
      <c r="J2866">
        <v>50</v>
      </c>
      <c r="K2866" s="1">
        <v>965</v>
      </c>
      <c r="L2866" s="1">
        <v>973</v>
      </c>
      <c r="M2866" s="1">
        <f>All_Data[[#This Row],[EUR Sales Amount]]-All_Data[[#This Row],[EUR Cost Amount]]</f>
        <v>-8</v>
      </c>
      <c r="N2866">
        <f>IF(All_Data[[#This Row],[Order Line Quantity]]&lt;0,1,0)</f>
        <v>0</v>
      </c>
      <c r="O2866" s="1" t="str">
        <f>All_Data[[#This Row],[Tier2 Description]]&amp;All_Data[[#This Row],[Order No]]</f>
        <v>GENERAL TECH1555880</v>
      </c>
    </row>
    <row r="2867" spans="1:15" x14ac:dyDescent="0.35">
      <c r="A2867">
        <v>202002</v>
      </c>
      <c r="B2867" t="str">
        <f>LEFT(All_Data[[#This Row],[Invoice (Year+Month)]],4)</f>
        <v>2020</v>
      </c>
      <c r="C2867" t="str">
        <f>RIGHT(All_Data[[#This Row],[Invoice (Year+Month)]],2)</f>
        <v>02</v>
      </c>
      <c r="D2867" t="s">
        <v>56</v>
      </c>
      <c r="E2867">
        <v>3014158</v>
      </c>
      <c r="F2867" t="s">
        <v>17</v>
      </c>
      <c r="G2867" t="s">
        <v>29</v>
      </c>
      <c r="H2867" t="s">
        <v>31</v>
      </c>
      <c r="I2867">
        <v>1555559</v>
      </c>
      <c r="J2867">
        <v>2</v>
      </c>
      <c r="K2867" s="1">
        <v>38</v>
      </c>
      <c r="L2867" s="1">
        <v>16.260000000000002</v>
      </c>
      <c r="M2867" s="1">
        <f>All_Data[[#This Row],[EUR Sales Amount]]-All_Data[[#This Row],[EUR Cost Amount]]</f>
        <v>21.74</v>
      </c>
      <c r="N2867">
        <f>IF(All_Data[[#This Row],[Order Line Quantity]]&lt;0,1,0)</f>
        <v>0</v>
      </c>
      <c r="O2867" s="1" t="str">
        <f>All_Data[[#This Row],[Tier2 Description]]&amp;All_Data[[#This Row],[Order No]]</f>
        <v>POWER1555559</v>
      </c>
    </row>
    <row r="2868" spans="1:15" x14ac:dyDescent="0.35">
      <c r="A2868">
        <v>202002</v>
      </c>
      <c r="B2868" t="str">
        <f>LEFT(All_Data[[#This Row],[Invoice (Year+Month)]],4)</f>
        <v>2020</v>
      </c>
      <c r="C2868" t="str">
        <f>RIGHT(All_Data[[#This Row],[Invoice (Year+Month)]],2)</f>
        <v>02</v>
      </c>
      <c r="D2868" t="s">
        <v>56</v>
      </c>
      <c r="E2868">
        <v>3014165</v>
      </c>
      <c r="F2868" t="s">
        <v>17</v>
      </c>
      <c r="G2868" t="s">
        <v>32</v>
      </c>
      <c r="H2868" t="s">
        <v>33</v>
      </c>
      <c r="I2868">
        <v>1554157</v>
      </c>
      <c r="J2868">
        <v>300</v>
      </c>
      <c r="K2868" s="1">
        <v>2367</v>
      </c>
      <c r="L2868" s="1">
        <v>848.58</v>
      </c>
      <c r="M2868" s="1">
        <f>All_Data[[#This Row],[EUR Sales Amount]]-All_Data[[#This Row],[EUR Cost Amount]]</f>
        <v>1518.42</v>
      </c>
      <c r="N2868">
        <f>IF(All_Data[[#This Row],[Order Line Quantity]]&lt;0,1,0)</f>
        <v>0</v>
      </c>
      <c r="O2868" s="1" t="str">
        <f>All_Data[[#This Row],[Tier2 Description]]&amp;All_Data[[#This Row],[Order No]]</f>
        <v>SPORT BOTTLES1554157</v>
      </c>
    </row>
    <row r="2869" spans="1:15" x14ac:dyDescent="0.35">
      <c r="A2869">
        <v>202002</v>
      </c>
      <c r="B2869" t="str">
        <f>LEFT(All_Data[[#This Row],[Invoice (Year+Month)]],4)</f>
        <v>2020</v>
      </c>
      <c r="C2869" t="str">
        <f>RIGHT(All_Data[[#This Row],[Invoice (Year+Month)]],2)</f>
        <v>02</v>
      </c>
      <c r="D2869" t="s">
        <v>56</v>
      </c>
      <c r="E2869">
        <v>3014165</v>
      </c>
      <c r="F2869" t="s">
        <v>17</v>
      </c>
      <c r="G2869" t="s">
        <v>13</v>
      </c>
      <c r="H2869" t="s">
        <v>34</v>
      </c>
      <c r="I2869">
        <v>1555462</v>
      </c>
      <c r="J2869">
        <v>200</v>
      </c>
      <c r="K2869" s="1">
        <v>798</v>
      </c>
      <c r="L2869" s="1">
        <v>299.83999999999997</v>
      </c>
      <c r="M2869" s="1">
        <f>All_Data[[#This Row],[EUR Sales Amount]]-All_Data[[#This Row],[EUR Cost Amount]]</f>
        <v>498.16</v>
      </c>
      <c r="N2869">
        <f>IF(All_Data[[#This Row],[Order Line Quantity]]&lt;0,1,0)</f>
        <v>0</v>
      </c>
      <c r="O2869" s="1" t="str">
        <f>All_Data[[#This Row],[Tier2 Description]]&amp;All_Data[[#This Row],[Order No]]</f>
        <v>STATIONERY1555462</v>
      </c>
    </row>
    <row r="2870" spans="1:15" x14ac:dyDescent="0.35">
      <c r="A2870">
        <v>202002</v>
      </c>
      <c r="B2870" t="str">
        <f>LEFT(All_Data[[#This Row],[Invoice (Year+Month)]],4)</f>
        <v>2020</v>
      </c>
      <c r="C2870" t="str">
        <f>RIGHT(All_Data[[#This Row],[Invoice (Year+Month)]],2)</f>
        <v>02</v>
      </c>
      <c r="D2870" t="s">
        <v>56</v>
      </c>
      <c r="E2870">
        <v>3014165</v>
      </c>
      <c r="F2870" t="s">
        <v>17</v>
      </c>
      <c r="G2870" t="s">
        <v>13</v>
      </c>
      <c r="H2870" t="s">
        <v>15</v>
      </c>
      <c r="I2870">
        <v>1557252</v>
      </c>
      <c r="J2870">
        <v>2</v>
      </c>
      <c r="K2870" s="1">
        <v>7.98</v>
      </c>
      <c r="L2870" s="1">
        <v>3.9</v>
      </c>
      <c r="M2870" s="1">
        <f>All_Data[[#This Row],[EUR Sales Amount]]-All_Data[[#This Row],[EUR Cost Amount]]</f>
        <v>4.08</v>
      </c>
      <c r="N2870">
        <f>IF(All_Data[[#This Row],[Order Line Quantity]]&lt;0,1,0)</f>
        <v>0</v>
      </c>
      <c r="O2870" s="1" t="str">
        <f>All_Data[[#This Row],[Tier2 Description]]&amp;All_Data[[#This Row],[Order No]]</f>
        <v>UMBRELLAS1557252</v>
      </c>
    </row>
    <row r="2871" spans="1:15" x14ac:dyDescent="0.35">
      <c r="A2871">
        <v>202002</v>
      </c>
      <c r="B2871" t="str">
        <f>LEFT(All_Data[[#This Row],[Invoice (Year+Month)]],4)</f>
        <v>2020</v>
      </c>
      <c r="C2871" t="str">
        <f>RIGHT(All_Data[[#This Row],[Invoice (Year+Month)]],2)</f>
        <v>02</v>
      </c>
      <c r="D2871" t="s">
        <v>56</v>
      </c>
      <c r="E2871">
        <v>3014165</v>
      </c>
      <c r="F2871" t="s">
        <v>17</v>
      </c>
      <c r="G2871" t="s">
        <v>26</v>
      </c>
      <c r="H2871" t="s">
        <v>53</v>
      </c>
      <c r="I2871">
        <v>1555588</v>
      </c>
      <c r="J2871">
        <v>6</v>
      </c>
      <c r="K2871" s="1">
        <v>59.94</v>
      </c>
      <c r="L2871" s="1">
        <v>23.04</v>
      </c>
      <c r="M2871" s="1">
        <f>All_Data[[#This Row],[EUR Sales Amount]]-All_Data[[#This Row],[EUR Cost Amount]]</f>
        <v>36.9</v>
      </c>
      <c r="N2871">
        <f>IF(All_Data[[#This Row],[Order Line Quantity]]&lt;0,1,0)</f>
        <v>0</v>
      </c>
      <c r="O2871" s="1" t="str">
        <f>All_Data[[#This Row],[Tier2 Description]]&amp;All_Data[[#This Row],[Order No]]</f>
        <v>BLANKETS1555588</v>
      </c>
    </row>
    <row r="2872" spans="1:15" x14ac:dyDescent="0.35">
      <c r="A2872">
        <v>202002</v>
      </c>
      <c r="B2872" t="str">
        <f>LEFT(All_Data[[#This Row],[Invoice (Year+Month)]],4)</f>
        <v>2020</v>
      </c>
      <c r="C2872" t="str">
        <f>RIGHT(All_Data[[#This Row],[Invoice (Year+Month)]],2)</f>
        <v>02</v>
      </c>
      <c r="D2872" t="s">
        <v>56</v>
      </c>
      <c r="E2872">
        <v>3014165</v>
      </c>
      <c r="F2872" t="s">
        <v>17</v>
      </c>
      <c r="G2872" t="s">
        <v>18</v>
      </c>
      <c r="H2872" t="s">
        <v>21</v>
      </c>
      <c r="I2872">
        <v>1557252</v>
      </c>
      <c r="J2872">
        <v>2</v>
      </c>
      <c r="K2872" s="1">
        <v>7.58</v>
      </c>
      <c r="L2872" s="1">
        <v>4.08</v>
      </c>
      <c r="M2872" s="1">
        <f>All_Data[[#This Row],[EUR Sales Amount]]-All_Data[[#This Row],[EUR Cost Amount]]</f>
        <v>3.5</v>
      </c>
      <c r="N2872">
        <f>IF(All_Data[[#This Row],[Order Line Quantity]]&lt;0,1,0)</f>
        <v>0</v>
      </c>
      <c r="O2872" s="1" t="str">
        <f>All_Data[[#This Row],[Tier2 Description]]&amp;All_Data[[#This Row],[Order No]]</f>
        <v>T-SHIRTS &amp; ACTIVE TOPS1557252</v>
      </c>
    </row>
    <row r="2873" spans="1:15" x14ac:dyDescent="0.35">
      <c r="A2873">
        <v>202002</v>
      </c>
      <c r="B2873" t="str">
        <f>LEFT(All_Data[[#This Row],[Invoice (Year+Month)]],4)</f>
        <v>2020</v>
      </c>
      <c r="C2873" t="str">
        <f>RIGHT(All_Data[[#This Row],[Invoice (Year+Month)]],2)</f>
        <v>02</v>
      </c>
      <c r="D2873" t="s">
        <v>56</v>
      </c>
      <c r="E2873">
        <v>3014165</v>
      </c>
      <c r="F2873" t="s">
        <v>17</v>
      </c>
      <c r="G2873" t="s">
        <v>18</v>
      </c>
      <c r="H2873" t="s">
        <v>21</v>
      </c>
      <c r="I2873">
        <v>1557254</v>
      </c>
      <c r="J2873">
        <v>2</v>
      </c>
      <c r="K2873" s="1">
        <v>7.58</v>
      </c>
      <c r="L2873" s="1">
        <v>5.74</v>
      </c>
      <c r="M2873" s="1">
        <f>All_Data[[#This Row],[EUR Sales Amount]]-All_Data[[#This Row],[EUR Cost Amount]]</f>
        <v>1.8399999999999999</v>
      </c>
      <c r="N2873">
        <f>IF(All_Data[[#This Row],[Order Line Quantity]]&lt;0,1,0)</f>
        <v>0</v>
      </c>
      <c r="O2873" s="1" t="str">
        <f>All_Data[[#This Row],[Tier2 Description]]&amp;All_Data[[#This Row],[Order No]]</f>
        <v>T-SHIRTS &amp; ACTIVE TOPS1557254</v>
      </c>
    </row>
    <row r="2874" spans="1:15" x14ac:dyDescent="0.35">
      <c r="A2874">
        <v>202002</v>
      </c>
      <c r="B2874" t="str">
        <f>LEFT(All_Data[[#This Row],[Invoice (Year+Month)]],4)</f>
        <v>2020</v>
      </c>
      <c r="C2874" t="str">
        <f>RIGHT(All_Data[[#This Row],[Invoice (Year+Month)]],2)</f>
        <v>02</v>
      </c>
      <c r="D2874" t="s">
        <v>56</v>
      </c>
      <c r="E2874">
        <v>3014165</v>
      </c>
      <c r="F2874" t="s">
        <v>17</v>
      </c>
      <c r="G2874" t="s">
        <v>22</v>
      </c>
      <c r="H2874" t="s">
        <v>35</v>
      </c>
      <c r="I2874">
        <v>1554157</v>
      </c>
      <c r="J2874">
        <v>302</v>
      </c>
      <c r="K2874" s="1">
        <v>181</v>
      </c>
      <c r="L2874" s="1">
        <v>24.18</v>
      </c>
      <c r="M2874" s="1">
        <f>All_Data[[#This Row],[EUR Sales Amount]]-All_Data[[#This Row],[EUR Cost Amount]]</f>
        <v>156.82</v>
      </c>
      <c r="N2874">
        <f>IF(All_Data[[#This Row],[Order Line Quantity]]&lt;0,1,0)</f>
        <v>0</v>
      </c>
      <c r="O2874" s="1" t="str">
        <f>All_Data[[#This Row],[Tier2 Description]]&amp;All_Data[[#This Row],[Order No]]</f>
        <v>DECORATION CHARGES1554157</v>
      </c>
    </row>
    <row r="2875" spans="1:15" x14ac:dyDescent="0.35">
      <c r="A2875">
        <v>202002</v>
      </c>
      <c r="B2875" t="str">
        <f>LEFT(All_Data[[#This Row],[Invoice (Year+Month)]],4)</f>
        <v>2020</v>
      </c>
      <c r="C2875" t="str">
        <f>RIGHT(All_Data[[#This Row],[Invoice (Year+Month)]],2)</f>
        <v>02</v>
      </c>
      <c r="D2875" t="s">
        <v>56</v>
      </c>
      <c r="E2875">
        <v>3014165</v>
      </c>
      <c r="F2875" t="s">
        <v>17</v>
      </c>
      <c r="G2875" t="s">
        <v>24</v>
      </c>
      <c r="H2875" t="s">
        <v>25</v>
      </c>
      <c r="I2875">
        <v>1556574</v>
      </c>
      <c r="J2875">
        <v>2</v>
      </c>
      <c r="K2875" s="1">
        <v>84.84</v>
      </c>
      <c r="L2875" s="1">
        <v>30.22</v>
      </c>
      <c r="M2875" s="1">
        <f>All_Data[[#This Row],[EUR Sales Amount]]-All_Data[[#This Row],[EUR Cost Amount]]</f>
        <v>54.620000000000005</v>
      </c>
      <c r="N2875">
        <f>IF(All_Data[[#This Row],[Order Line Quantity]]&lt;0,1,0)</f>
        <v>0</v>
      </c>
      <c r="O2875" s="1" t="str">
        <f>All_Data[[#This Row],[Tier2 Description]]&amp;All_Data[[#This Row],[Order No]]</f>
        <v>JACKETS1556574</v>
      </c>
    </row>
    <row r="2876" spans="1:15" x14ac:dyDescent="0.35">
      <c r="A2876">
        <v>202002</v>
      </c>
      <c r="B2876" t="str">
        <f>LEFT(All_Data[[#This Row],[Invoice (Year+Month)]],4)</f>
        <v>2020</v>
      </c>
      <c r="C2876" t="str">
        <f>RIGHT(All_Data[[#This Row],[Invoice (Year+Month)]],2)</f>
        <v>02</v>
      </c>
      <c r="D2876" t="s">
        <v>56</v>
      </c>
      <c r="E2876">
        <v>3014167</v>
      </c>
      <c r="F2876" t="s">
        <v>17</v>
      </c>
      <c r="G2876" t="s">
        <v>32</v>
      </c>
      <c r="H2876" t="s">
        <v>51</v>
      </c>
      <c r="I2876">
        <v>1557156</v>
      </c>
      <c r="J2876">
        <v>2</v>
      </c>
      <c r="K2876" s="1">
        <v>21.04</v>
      </c>
      <c r="L2876" s="1">
        <v>7.46</v>
      </c>
      <c r="M2876" s="1">
        <f>All_Data[[#This Row],[EUR Sales Amount]]-All_Data[[#This Row],[EUR Cost Amount]]</f>
        <v>13.579999999999998</v>
      </c>
      <c r="N2876">
        <f>IF(All_Data[[#This Row],[Order Line Quantity]]&lt;0,1,0)</f>
        <v>0</v>
      </c>
      <c r="O2876" s="1" t="str">
        <f>All_Data[[#This Row],[Tier2 Description]]&amp;All_Data[[#This Row],[Order No]]</f>
        <v>MUGS &amp; TUMBLERS1557156</v>
      </c>
    </row>
    <row r="2877" spans="1:15" x14ac:dyDescent="0.35">
      <c r="A2877">
        <v>202002</v>
      </c>
      <c r="B2877" t="str">
        <f>LEFT(All_Data[[#This Row],[Invoice (Year+Month)]],4)</f>
        <v>2020</v>
      </c>
      <c r="C2877" t="str">
        <f>RIGHT(All_Data[[#This Row],[Invoice (Year+Month)]],2)</f>
        <v>02</v>
      </c>
      <c r="D2877" t="s">
        <v>56</v>
      </c>
      <c r="E2877">
        <v>3014167</v>
      </c>
      <c r="F2877" t="s">
        <v>17</v>
      </c>
      <c r="G2877" t="s">
        <v>32</v>
      </c>
      <c r="H2877" t="s">
        <v>33</v>
      </c>
      <c r="I2877">
        <v>1557156</v>
      </c>
      <c r="J2877">
        <v>2</v>
      </c>
      <c r="K2877" s="1">
        <v>16.079999999999998</v>
      </c>
      <c r="L2877" s="1">
        <v>7.32</v>
      </c>
      <c r="M2877" s="1">
        <f>All_Data[[#This Row],[EUR Sales Amount]]-All_Data[[#This Row],[EUR Cost Amount]]</f>
        <v>8.759999999999998</v>
      </c>
      <c r="N2877">
        <f>IF(All_Data[[#This Row],[Order Line Quantity]]&lt;0,1,0)</f>
        <v>0</v>
      </c>
      <c r="O2877" s="1" t="str">
        <f>All_Data[[#This Row],[Tier2 Description]]&amp;All_Data[[#This Row],[Order No]]</f>
        <v>SPORT BOTTLES1557156</v>
      </c>
    </row>
    <row r="2878" spans="1:15" x14ac:dyDescent="0.35">
      <c r="A2878">
        <v>202002</v>
      </c>
      <c r="B2878" t="str">
        <f>LEFT(All_Data[[#This Row],[Invoice (Year+Month)]],4)</f>
        <v>2020</v>
      </c>
      <c r="C2878" t="str">
        <f>RIGHT(All_Data[[#This Row],[Invoice (Year+Month)]],2)</f>
        <v>02</v>
      </c>
      <c r="D2878" t="s">
        <v>56</v>
      </c>
      <c r="E2878">
        <v>3014167</v>
      </c>
      <c r="F2878" t="s">
        <v>17</v>
      </c>
      <c r="G2878" t="s">
        <v>22</v>
      </c>
      <c r="H2878" t="s">
        <v>23</v>
      </c>
      <c r="I2878">
        <v>1555577</v>
      </c>
      <c r="J2878">
        <v>24</v>
      </c>
      <c r="K2878" s="1">
        <v>39.799999999999997</v>
      </c>
      <c r="L2878" s="1">
        <v>120</v>
      </c>
      <c r="M2878" s="1">
        <f>All_Data[[#This Row],[EUR Sales Amount]]-All_Data[[#This Row],[EUR Cost Amount]]</f>
        <v>-80.2</v>
      </c>
      <c r="N2878">
        <f>IF(All_Data[[#This Row],[Order Line Quantity]]&lt;0,1,0)</f>
        <v>0</v>
      </c>
      <c r="O2878" s="1" t="str">
        <f>All_Data[[#This Row],[Tier2 Description]]&amp;All_Data[[#This Row],[Order No]]</f>
        <v>CATALOGUES1555577</v>
      </c>
    </row>
    <row r="2879" spans="1:15" x14ac:dyDescent="0.35">
      <c r="A2879">
        <v>202002</v>
      </c>
      <c r="B2879" t="str">
        <f>LEFT(All_Data[[#This Row],[Invoice (Year+Month)]],4)</f>
        <v>2020</v>
      </c>
      <c r="C2879" t="str">
        <f>RIGHT(All_Data[[#This Row],[Invoice (Year+Month)]],2)</f>
        <v>02</v>
      </c>
      <c r="D2879" t="s">
        <v>56</v>
      </c>
      <c r="E2879">
        <v>3014174</v>
      </c>
      <c r="F2879" t="s">
        <v>17</v>
      </c>
      <c r="G2879" t="s">
        <v>32</v>
      </c>
      <c r="H2879" t="s">
        <v>33</v>
      </c>
      <c r="I2879">
        <v>1557390</v>
      </c>
      <c r="J2879">
        <v>100</v>
      </c>
      <c r="K2879" s="1">
        <v>619</v>
      </c>
      <c r="L2879" s="1">
        <v>282.27999999999997</v>
      </c>
      <c r="M2879" s="1">
        <f>All_Data[[#This Row],[EUR Sales Amount]]-All_Data[[#This Row],[EUR Cost Amount]]</f>
        <v>336.72</v>
      </c>
      <c r="N2879">
        <f>IF(All_Data[[#This Row],[Order Line Quantity]]&lt;0,1,0)</f>
        <v>0</v>
      </c>
      <c r="O2879" s="1" t="str">
        <f>All_Data[[#This Row],[Tier2 Description]]&amp;All_Data[[#This Row],[Order No]]</f>
        <v>SPORT BOTTLES1557390</v>
      </c>
    </row>
    <row r="2880" spans="1:15" x14ac:dyDescent="0.35">
      <c r="A2880">
        <v>202002</v>
      </c>
      <c r="B2880" t="str">
        <f>LEFT(All_Data[[#This Row],[Invoice (Year+Month)]],4)</f>
        <v>2020</v>
      </c>
      <c r="C2880" t="str">
        <f>RIGHT(All_Data[[#This Row],[Invoice (Year+Month)]],2)</f>
        <v>02</v>
      </c>
      <c r="D2880" t="s">
        <v>56</v>
      </c>
      <c r="E2880">
        <v>3014174</v>
      </c>
      <c r="F2880" t="s">
        <v>17</v>
      </c>
      <c r="G2880" t="s">
        <v>13</v>
      </c>
      <c r="H2880" t="s">
        <v>34</v>
      </c>
      <c r="I2880">
        <v>1557829</v>
      </c>
      <c r="J2880">
        <v>2</v>
      </c>
      <c r="K2880" s="1">
        <v>43.72</v>
      </c>
      <c r="L2880" s="1">
        <v>11.5</v>
      </c>
      <c r="M2880" s="1">
        <f>All_Data[[#This Row],[EUR Sales Amount]]-All_Data[[#This Row],[EUR Cost Amount]]</f>
        <v>32.22</v>
      </c>
      <c r="N2880">
        <f>IF(All_Data[[#This Row],[Order Line Quantity]]&lt;0,1,0)</f>
        <v>0</v>
      </c>
      <c r="O2880" s="1" t="str">
        <f>All_Data[[#This Row],[Tier2 Description]]&amp;All_Data[[#This Row],[Order No]]</f>
        <v>STATIONERY1557829</v>
      </c>
    </row>
    <row r="2881" spans="1:15" x14ac:dyDescent="0.35">
      <c r="A2881">
        <v>202002</v>
      </c>
      <c r="B2881" t="str">
        <f>LEFT(All_Data[[#This Row],[Invoice (Year+Month)]],4)</f>
        <v>2020</v>
      </c>
      <c r="C2881" t="str">
        <f>RIGHT(All_Data[[#This Row],[Invoice (Year+Month)]],2)</f>
        <v>02</v>
      </c>
      <c r="D2881" t="s">
        <v>56</v>
      </c>
      <c r="E2881">
        <v>3014174</v>
      </c>
      <c r="F2881" t="s">
        <v>17</v>
      </c>
      <c r="G2881" t="s">
        <v>13</v>
      </c>
      <c r="H2881" t="s">
        <v>16</v>
      </c>
      <c r="I2881">
        <v>1557999</v>
      </c>
      <c r="J2881">
        <v>2</v>
      </c>
      <c r="K2881" s="1">
        <v>20.66</v>
      </c>
      <c r="L2881" s="1">
        <v>10.34</v>
      </c>
      <c r="M2881" s="1">
        <f>All_Data[[#This Row],[EUR Sales Amount]]-All_Data[[#This Row],[EUR Cost Amount]]</f>
        <v>10.32</v>
      </c>
      <c r="N2881">
        <f>IF(All_Data[[#This Row],[Order Line Quantity]]&lt;0,1,0)</f>
        <v>0</v>
      </c>
      <c r="O2881" s="1" t="str">
        <f>All_Data[[#This Row],[Tier2 Description]]&amp;All_Data[[#This Row],[Order No]]</f>
        <v>WRITING1557999</v>
      </c>
    </row>
    <row r="2882" spans="1:15" x14ac:dyDescent="0.35">
      <c r="A2882">
        <v>202002</v>
      </c>
      <c r="B2882" t="str">
        <f>LEFT(All_Data[[#This Row],[Invoice (Year+Month)]],4)</f>
        <v>2020</v>
      </c>
      <c r="C2882" t="str">
        <f>RIGHT(All_Data[[#This Row],[Invoice (Year+Month)]],2)</f>
        <v>02</v>
      </c>
      <c r="D2882" t="s">
        <v>56</v>
      </c>
      <c r="E2882">
        <v>3014174</v>
      </c>
      <c r="F2882" t="s">
        <v>17</v>
      </c>
      <c r="G2882" t="s">
        <v>18</v>
      </c>
      <c r="H2882" t="s">
        <v>20</v>
      </c>
      <c r="I2882">
        <v>1557829</v>
      </c>
      <c r="J2882">
        <v>2</v>
      </c>
      <c r="K2882" s="1">
        <v>13.5</v>
      </c>
      <c r="L2882" s="1">
        <v>6.24</v>
      </c>
      <c r="M2882" s="1">
        <f>All_Data[[#This Row],[EUR Sales Amount]]-All_Data[[#This Row],[EUR Cost Amount]]</f>
        <v>7.26</v>
      </c>
      <c r="N2882">
        <f>IF(All_Data[[#This Row],[Order Line Quantity]]&lt;0,1,0)</f>
        <v>0</v>
      </c>
      <c r="O2882" s="1" t="str">
        <f>All_Data[[#This Row],[Tier2 Description]]&amp;All_Data[[#This Row],[Order No]]</f>
        <v>POLOS1557829</v>
      </c>
    </row>
    <row r="2883" spans="1:15" x14ac:dyDescent="0.35">
      <c r="A2883">
        <v>202002</v>
      </c>
      <c r="B2883" t="str">
        <f>LEFT(All_Data[[#This Row],[Invoice (Year+Month)]],4)</f>
        <v>2020</v>
      </c>
      <c r="C2883" t="str">
        <f>RIGHT(All_Data[[#This Row],[Invoice (Year+Month)]],2)</f>
        <v>02</v>
      </c>
      <c r="D2883" t="s">
        <v>56</v>
      </c>
      <c r="E2883">
        <v>3014174</v>
      </c>
      <c r="F2883" t="s">
        <v>17</v>
      </c>
      <c r="G2883" t="s">
        <v>29</v>
      </c>
      <c r="H2883" t="s">
        <v>52</v>
      </c>
      <c r="I2883">
        <v>1557943</v>
      </c>
      <c r="J2883">
        <v>2</v>
      </c>
      <c r="K2883" s="1">
        <v>9.0399999999999991</v>
      </c>
      <c r="L2883" s="1">
        <v>5.36</v>
      </c>
      <c r="M2883" s="1">
        <f>All_Data[[#This Row],[EUR Sales Amount]]-All_Data[[#This Row],[EUR Cost Amount]]</f>
        <v>3.6799999999999988</v>
      </c>
      <c r="N2883">
        <f>IF(All_Data[[#This Row],[Order Line Quantity]]&lt;0,1,0)</f>
        <v>0</v>
      </c>
      <c r="O2883" s="1" t="str">
        <f>All_Data[[#This Row],[Tier2 Description]]&amp;All_Data[[#This Row],[Order No]]</f>
        <v>GENERAL TECH1557943</v>
      </c>
    </row>
    <row r="2884" spans="1:15" x14ac:dyDescent="0.35">
      <c r="A2884">
        <v>202002</v>
      </c>
      <c r="B2884" t="str">
        <f>LEFT(All_Data[[#This Row],[Invoice (Year+Month)]],4)</f>
        <v>2020</v>
      </c>
      <c r="C2884" t="str">
        <f>RIGHT(All_Data[[#This Row],[Invoice (Year+Month)]],2)</f>
        <v>02</v>
      </c>
      <c r="D2884" t="s">
        <v>56</v>
      </c>
      <c r="E2884">
        <v>3014178</v>
      </c>
      <c r="F2884" t="s">
        <v>10</v>
      </c>
      <c r="G2884" t="s">
        <v>13</v>
      </c>
      <c r="H2884" t="s">
        <v>37</v>
      </c>
      <c r="I2884">
        <v>1555526</v>
      </c>
      <c r="J2884">
        <v>20000</v>
      </c>
      <c r="K2884" s="1">
        <v>4000</v>
      </c>
      <c r="L2884" s="1">
        <v>3600</v>
      </c>
      <c r="M2884" s="1">
        <f>All_Data[[#This Row],[EUR Sales Amount]]-All_Data[[#This Row],[EUR Cost Amount]]</f>
        <v>400</v>
      </c>
      <c r="N2884">
        <f>IF(All_Data[[#This Row],[Order Line Quantity]]&lt;0,1,0)</f>
        <v>0</v>
      </c>
      <c r="O2884" s="1" t="str">
        <f>All_Data[[#This Row],[Tier2 Description]]&amp;All_Data[[#This Row],[Order No]]</f>
        <v>GENERAL1555526</v>
      </c>
    </row>
    <row r="2885" spans="1:15" x14ac:dyDescent="0.35">
      <c r="A2885">
        <v>202002</v>
      </c>
      <c r="B2885" t="str">
        <f>LEFT(All_Data[[#This Row],[Invoice (Year+Month)]],4)</f>
        <v>2020</v>
      </c>
      <c r="C2885" t="str">
        <f>RIGHT(All_Data[[#This Row],[Invoice (Year+Month)]],2)</f>
        <v>02</v>
      </c>
      <c r="D2885" t="s">
        <v>56</v>
      </c>
      <c r="E2885">
        <v>3014180</v>
      </c>
      <c r="F2885" t="s">
        <v>10</v>
      </c>
      <c r="G2885" t="s">
        <v>32</v>
      </c>
      <c r="H2885" t="s">
        <v>33</v>
      </c>
      <c r="I2885">
        <v>1554846</v>
      </c>
      <c r="J2885">
        <v>402</v>
      </c>
      <c r="K2885" s="1">
        <v>3111.48</v>
      </c>
      <c r="L2885" s="1">
        <v>1701.12</v>
      </c>
      <c r="M2885" s="1">
        <f>All_Data[[#This Row],[EUR Sales Amount]]-All_Data[[#This Row],[EUR Cost Amount]]</f>
        <v>1410.3600000000001</v>
      </c>
      <c r="N2885">
        <f>IF(All_Data[[#This Row],[Order Line Quantity]]&lt;0,1,0)</f>
        <v>0</v>
      </c>
      <c r="O2885" s="1" t="str">
        <f>All_Data[[#This Row],[Tier2 Description]]&amp;All_Data[[#This Row],[Order No]]</f>
        <v>SPORT BOTTLES1554846</v>
      </c>
    </row>
    <row r="2886" spans="1:15" x14ac:dyDescent="0.35">
      <c r="A2886">
        <v>202002</v>
      </c>
      <c r="B2886" t="str">
        <f>LEFT(All_Data[[#This Row],[Invoice (Year+Month)]],4)</f>
        <v>2020</v>
      </c>
      <c r="C2886" t="str">
        <f>RIGHT(All_Data[[#This Row],[Invoice (Year+Month)]],2)</f>
        <v>02</v>
      </c>
      <c r="D2886" t="s">
        <v>56</v>
      </c>
      <c r="E2886">
        <v>3014180</v>
      </c>
      <c r="F2886" t="s">
        <v>10</v>
      </c>
      <c r="G2886" t="s">
        <v>32</v>
      </c>
      <c r="H2886" t="s">
        <v>33</v>
      </c>
      <c r="I2886">
        <v>1557805</v>
      </c>
      <c r="J2886">
        <v>100</v>
      </c>
      <c r="K2886" s="1">
        <v>885</v>
      </c>
      <c r="L2886" s="1">
        <v>332.78</v>
      </c>
      <c r="M2886" s="1">
        <f>All_Data[[#This Row],[EUR Sales Amount]]-All_Data[[#This Row],[EUR Cost Amount]]</f>
        <v>552.22</v>
      </c>
      <c r="N2886">
        <f>IF(All_Data[[#This Row],[Order Line Quantity]]&lt;0,1,0)</f>
        <v>0</v>
      </c>
      <c r="O2886" s="1" t="str">
        <f>All_Data[[#This Row],[Tier2 Description]]&amp;All_Data[[#This Row],[Order No]]</f>
        <v>SPORT BOTTLES1557805</v>
      </c>
    </row>
    <row r="2887" spans="1:15" x14ac:dyDescent="0.35">
      <c r="A2887">
        <v>202002</v>
      </c>
      <c r="B2887" t="str">
        <f>LEFT(All_Data[[#This Row],[Invoice (Year+Month)]],4)</f>
        <v>2020</v>
      </c>
      <c r="C2887" t="str">
        <f>RIGHT(All_Data[[#This Row],[Invoice (Year+Month)]],2)</f>
        <v>02</v>
      </c>
      <c r="D2887" t="s">
        <v>56</v>
      </c>
      <c r="E2887">
        <v>3014180</v>
      </c>
      <c r="F2887" t="s">
        <v>10</v>
      </c>
      <c r="G2887" t="s">
        <v>26</v>
      </c>
      <c r="H2887" t="s">
        <v>50</v>
      </c>
      <c r="I2887">
        <v>1557805</v>
      </c>
      <c r="J2887">
        <v>4</v>
      </c>
      <c r="K2887" s="1">
        <v>28.04</v>
      </c>
      <c r="L2887" s="1">
        <v>8.74</v>
      </c>
      <c r="M2887" s="1">
        <f>All_Data[[#This Row],[EUR Sales Amount]]-All_Data[[#This Row],[EUR Cost Amount]]</f>
        <v>19.299999999999997</v>
      </c>
      <c r="N2887">
        <f>IF(All_Data[[#This Row],[Order Line Quantity]]&lt;0,1,0)</f>
        <v>0</v>
      </c>
      <c r="O2887" s="1" t="str">
        <f>All_Data[[#This Row],[Tier2 Description]]&amp;All_Data[[#This Row],[Order No]]</f>
        <v>OUTDOOR &amp; LEISURE1557805</v>
      </c>
    </row>
    <row r="2888" spans="1:15" x14ac:dyDescent="0.35">
      <c r="A2888">
        <v>202002</v>
      </c>
      <c r="B2888" t="str">
        <f>LEFT(All_Data[[#This Row],[Invoice (Year+Month)]],4)</f>
        <v>2020</v>
      </c>
      <c r="C2888" t="str">
        <f>RIGHT(All_Data[[#This Row],[Invoice (Year+Month)]],2)</f>
        <v>02</v>
      </c>
      <c r="D2888" t="s">
        <v>56</v>
      </c>
      <c r="E2888">
        <v>3014182</v>
      </c>
      <c r="F2888" t="s">
        <v>17</v>
      </c>
      <c r="G2888" t="s">
        <v>24</v>
      </c>
      <c r="H2888" t="s">
        <v>54</v>
      </c>
      <c r="I2888">
        <v>1557494</v>
      </c>
      <c r="J2888">
        <v>2</v>
      </c>
      <c r="K2888" s="1">
        <v>33.979999999999997</v>
      </c>
      <c r="L2888" s="1">
        <v>25.94</v>
      </c>
      <c r="M2888" s="1">
        <f>All_Data[[#This Row],[EUR Sales Amount]]-All_Data[[#This Row],[EUR Cost Amount]]</f>
        <v>8.0399999999999956</v>
      </c>
      <c r="N2888">
        <f>IF(All_Data[[#This Row],[Order Line Quantity]]&lt;0,1,0)</f>
        <v>0</v>
      </c>
      <c r="O2888" s="1" t="str">
        <f>All_Data[[#This Row],[Tier2 Description]]&amp;All_Data[[#This Row],[Order No]]</f>
        <v>VESTS-BODYWARMERS1557494</v>
      </c>
    </row>
    <row r="2889" spans="1:15" x14ac:dyDescent="0.35">
      <c r="A2889">
        <v>202002</v>
      </c>
      <c r="B2889" t="str">
        <f>LEFT(All_Data[[#This Row],[Invoice (Year+Month)]],4)</f>
        <v>2020</v>
      </c>
      <c r="C2889" t="str">
        <f>RIGHT(All_Data[[#This Row],[Invoice (Year+Month)]],2)</f>
        <v>02</v>
      </c>
      <c r="D2889" t="s">
        <v>56</v>
      </c>
      <c r="E2889">
        <v>3014185</v>
      </c>
      <c r="F2889" t="s">
        <v>10</v>
      </c>
      <c r="G2889" t="s">
        <v>13</v>
      </c>
      <c r="H2889" t="s">
        <v>34</v>
      </c>
      <c r="I2889">
        <v>1555631</v>
      </c>
      <c r="J2889">
        <v>2</v>
      </c>
      <c r="K2889" s="1">
        <v>27.38</v>
      </c>
      <c r="L2889" s="1">
        <v>9.06</v>
      </c>
      <c r="M2889" s="1">
        <f>All_Data[[#This Row],[EUR Sales Amount]]-All_Data[[#This Row],[EUR Cost Amount]]</f>
        <v>18.32</v>
      </c>
      <c r="N2889">
        <f>IF(All_Data[[#This Row],[Order Line Quantity]]&lt;0,1,0)</f>
        <v>0</v>
      </c>
      <c r="O2889" s="1" t="str">
        <f>All_Data[[#This Row],[Tier2 Description]]&amp;All_Data[[#This Row],[Order No]]</f>
        <v>STATIONERY1555631</v>
      </c>
    </row>
    <row r="2890" spans="1:15" x14ac:dyDescent="0.35">
      <c r="A2890">
        <v>202002</v>
      </c>
      <c r="B2890" t="str">
        <f>LEFT(All_Data[[#This Row],[Invoice (Year+Month)]],4)</f>
        <v>2020</v>
      </c>
      <c r="C2890" t="str">
        <f>RIGHT(All_Data[[#This Row],[Invoice (Year+Month)]],2)</f>
        <v>02</v>
      </c>
      <c r="D2890" t="s">
        <v>56</v>
      </c>
      <c r="E2890">
        <v>3014187</v>
      </c>
      <c r="F2890" t="s">
        <v>17</v>
      </c>
      <c r="G2890" t="s">
        <v>13</v>
      </c>
      <c r="H2890" t="s">
        <v>34</v>
      </c>
      <c r="I2890">
        <v>1555551</v>
      </c>
      <c r="J2890">
        <v>2</v>
      </c>
      <c r="K2890" s="1">
        <v>0.4</v>
      </c>
      <c r="L2890" s="1">
        <v>0.24</v>
      </c>
      <c r="M2890" s="1">
        <f>All_Data[[#This Row],[EUR Sales Amount]]-All_Data[[#This Row],[EUR Cost Amount]]</f>
        <v>0.16000000000000003</v>
      </c>
      <c r="N2890">
        <f>IF(All_Data[[#This Row],[Order Line Quantity]]&lt;0,1,0)</f>
        <v>0</v>
      </c>
      <c r="O2890" s="1" t="str">
        <f>All_Data[[#This Row],[Tier2 Description]]&amp;All_Data[[#This Row],[Order No]]</f>
        <v>STATIONERY1555551</v>
      </c>
    </row>
    <row r="2891" spans="1:15" x14ac:dyDescent="0.35">
      <c r="A2891">
        <v>202002</v>
      </c>
      <c r="B2891" t="str">
        <f>LEFT(All_Data[[#This Row],[Invoice (Year+Month)]],4)</f>
        <v>2020</v>
      </c>
      <c r="C2891" t="str">
        <f>RIGHT(All_Data[[#This Row],[Invoice (Year+Month)]],2)</f>
        <v>02</v>
      </c>
      <c r="D2891" t="s">
        <v>56</v>
      </c>
      <c r="E2891">
        <v>3014187</v>
      </c>
      <c r="F2891" t="s">
        <v>17</v>
      </c>
      <c r="G2891" t="s">
        <v>26</v>
      </c>
      <c r="H2891" t="s">
        <v>28</v>
      </c>
      <c r="I2891">
        <v>1555551</v>
      </c>
      <c r="J2891">
        <v>2</v>
      </c>
      <c r="K2891" s="1">
        <v>4.46</v>
      </c>
      <c r="L2891" s="1">
        <v>2.2799999999999998</v>
      </c>
      <c r="M2891" s="1">
        <f>All_Data[[#This Row],[EUR Sales Amount]]-All_Data[[#This Row],[EUR Cost Amount]]</f>
        <v>2.1800000000000002</v>
      </c>
      <c r="N2891">
        <f>IF(All_Data[[#This Row],[Order Line Quantity]]&lt;0,1,0)</f>
        <v>0</v>
      </c>
      <c r="O2891" s="1" t="str">
        <f>All_Data[[#This Row],[Tier2 Description]]&amp;All_Data[[#This Row],[Order No]]</f>
        <v>HOUSEWARES1555551</v>
      </c>
    </row>
    <row r="2892" spans="1:15" x14ac:dyDescent="0.35">
      <c r="A2892">
        <v>202002</v>
      </c>
      <c r="B2892" t="str">
        <f>LEFT(All_Data[[#This Row],[Invoice (Year+Month)]],4)</f>
        <v>2020</v>
      </c>
      <c r="C2892" t="str">
        <f>RIGHT(All_Data[[#This Row],[Invoice (Year+Month)]],2)</f>
        <v>02</v>
      </c>
      <c r="D2892" t="s">
        <v>56</v>
      </c>
      <c r="E2892">
        <v>3014187</v>
      </c>
      <c r="F2892" t="s">
        <v>17</v>
      </c>
      <c r="G2892" t="s">
        <v>29</v>
      </c>
      <c r="H2892" t="s">
        <v>31</v>
      </c>
      <c r="I2892">
        <v>1555551</v>
      </c>
      <c r="J2892">
        <v>2</v>
      </c>
      <c r="K2892" s="1">
        <v>4.78</v>
      </c>
      <c r="L2892" s="1">
        <v>2.44</v>
      </c>
      <c r="M2892" s="1">
        <f>All_Data[[#This Row],[EUR Sales Amount]]-All_Data[[#This Row],[EUR Cost Amount]]</f>
        <v>2.3400000000000003</v>
      </c>
      <c r="N2892">
        <f>IF(All_Data[[#This Row],[Order Line Quantity]]&lt;0,1,0)</f>
        <v>0</v>
      </c>
      <c r="O2892" s="1" t="str">
        <f>All_Data[[#This Row],[Tier2 Description]]&amp;All_Data[[#This Row],[Order No]]</f>
        <v>POWER1555551</v>
      </c>
    </row>
    <row r="2893" spans="1:15" x14ac:dyDescent="0.35">
      <c r="A2893">
        <v>202002</v>
      </c>
      <c r="B2893" t="str">
        <f>LEFT(All_Data[[#This Row],[Invoice (Year+Month)]],4)</f>
        <v>2020</v>
      </c>
      <c r="C2893" t="str">
        <f>RIGHT(All_Data[[#This Row],[Invoice (Year+Month)]],2)</f>
        <v>02</v>
      </c>
      <c r="D2893" t="s">
        <v>56</v>
      </c>
      <c r="E2893">
        <v>3014190</v>
      </c>
      <c r="F2893" t="s">
        <v>17</v>
      </c>
      <c r="G2893" t="s">
        <v>48</v>
      </c>
      <c r="H2893" t="s">
        <v>48</v>
      </c>
      <c r="I2893">
        <v>1557463</v>
      </c>
      <c r="J2893">
        <v>100</v>
      </c>
      <c r="K2893" s="1">
        <v>139</v>
      </c>
      <c r="L2893" s="1">
        <v>106.92</v>
      </c>
      <c r="M2893" s="1">
        <f>All_Data[[#This Row],[EUR Sales Amount]]-All_Data[[#This Row],[EUR Cost Amount]]</f>
        <v>32.08</v>
      </c>
      <c r="N2893">
        <f>IF(All_Data[[#This Row],[Order Line Quantity]]&lt;0,1,0)</f>
        <v>0</v>
      </c>
      <c r="O2893" s="1" t="str">
        <f>All_Data[[#This Row],[Tier2 Description]]&amp;All_Data[[#This Row],[Order No]]</f>
        <v>HEADWEAR1557463</v>
      </c>
    </row>
    <row r="2894" spans="1:15" x14ac:dyDescent="0.35">
      <c r="A2894">
        <v>202002</v>
      </c>
      <c r="B2894" t="str">
        <f>LEFT(All_Data[[#This Row],[Invoice (Year+Month)]],4)</f>
        <v>2020</v>
      </c>
      <c r="C2894" t="str">
        <f>RIGHT(All_Data[[#This Row],[Invoice (Year+Month)]],2)</f>
        <v>02</v>
      </c>
      <c r="D2894" t="s">
        <v>56</v>
      </c>
      <c r="E2894">
        <v>3014190</v>
      </c>
      <c r="F2894" t="s">
        <v>17</v>
      </c>
      <c r="G2894" t="s">
        <v>13</v>
      </c>
      <c r="H2894" t="s">
        <v>16</v>
      </c>
      <c r="I2894">
        <v>1554600</v>
      </c>
      <c r="J2894">
        <v>200</v>
      </c>
      <c r="K2894" s="1">
        <v>1540</v>
      </c>
      <c r="L2894" s="1">
        <v>903.98</v>
      </c>
      <c r="M2894" s="1">
        <f>All_Data[[#This Row],[EUR Sales Amount]]-All_Data[[#This Row],[EUR Cost Amount]]</f>
        <v>636.02</v>
      </c>
      <c r="N2894">
        <f>IF(All_Data[[#This Row],[Order Line Quantity]]&lt;0,1,0)</f>
        <v>0</v>
      </c>
      <c r="O2894" s="1" t="str">
        <f>All_Data[[#This Row],[Tier2 Description]]&amp;All_Data[[#This Row],[Order No]]</f>
        <v>WRITING1554600</v>
      </c>
    </row>
    <row r="2895" spans="1:15" x14ac:dyDescent="0.35">
      <c r="A2895">
        <v>202002</v>
      </c>
      <c r="B2895" t="str">
        <f>LEFT(All_Data[[#This Row],[Invoice (Year+Month)]],4)</f>
        <v>2020</v>
      </c>
      <c r="C2895" t="str">
        <f>RIGHT(All_Data[[#This Row],[Invoice (Year+Month)]],2)</f>
        <v>02</v>
      </c>
      <c r="D2895" t="s">
        <v>56</v>
      </c>
      <c r="E2895">
        <v>3014190</v>
      </c>
      <c r="F2895" t="s">
        <v>17</v>
      </c>
      <c r="G2895" t="s">
        <v>18</v>
      </c>
      <c r="H2895" t="s">
        <v>20</v>
      </c>
      <c r="I2895">
        <v>1555656</v>
      </c>
      <c r="J2895">
        <v>4</v>
      </c>
      <c r="K2895" s="1">
        <v>15.96</v>
      </c>
      <c r="L2895" s="1">
        <v>19.079999999999998</v>
      </c>
      <c r="M2895" s="1">
        <f>All_Data[[#This Row],[EUR Sales Amount]]-All_Data[[#This Row],[EUR Cost Amount]]</f>
        <v>-3.1199999999999974</v>
      </c>
      <c r="N2895">
        <f>IF(All_Data[[#This Row],[Order Line Quantity]]&lt;0,1,0)</f>
        <v>0</v>
      </c>
      <c r="O2895" s="1" t="str">
        <f>All_Data[[#This Row],[Tier2 Description]]&amp;All_Data[[#This Row],[Order No]]</f>
        <v>POLOS1555656</v>
      </c>
    </row>
    <row r="2896" spans="1:15" x14ac:dyDescent="0.35">
      <c r="A2896">
        <v>202002</v>
      </c>
      <c r="B2896" t="str">
        <f>LEFT(All_Data[[#This Row],[Invoice (Year+Month)]],4)</f>
        <v>2020</v>
      </c>
      <c r="C2896" t="str">
        <f>RIGHT(All_Data[[#This Row],[Invoice (Year+Month)]],2)</f>
        <v>02</v>
      </c>
      <c r="D2896" t="s">
        <v>56</v>
      </c>
      <c r="E2896">
        <v>3014190</v>
      </c>
      <c r="F2896" t="s">
        <v>17</v>
      </c>
      <c r="G2896" t="s">
        <v>22</v>
      </c>
      <c r="H2896" t="s">
        <v>35</v>
      </c>
      <c r="I2896">
        <v>1554600</v>
      </c>
      <c r="J2896">
        <v>202</v>
      </c>
      <c r="K2896" s="1">
        <v>94</v>
      </c>
      <c r="L2896" s="1">
        <v>19.88</v>
      </c>
      <c r="M2896" s="1">
        <f>All_Data[[#This Row],[EUR Sales Amount]]-All_Data[[#This Row],[EUR Cost Amount]]</f>
        <v>74.12</v>
      </c>
      <c r="N2896">
        <f>IF(All_Data[[#This Row],[Order Line Quantity]]&lt;0,1,0)</f>
        <v>0</v>
      </c>
      <c r="O2896" s="1" t="str">
        <f>All_Data[[#This Row],[Tier2 Description]]&amp;All_Data[[#This Row],[Order No]]</f>
        <v>DECORATION CHARGES1554600</v>
      </c>
    </row>
    <row r="2897" spans="1:15" x14ac:dyDescent="0.35">
      <c r="A2897">
        <v>202002</v>
      </c>
      <c r="B2897" t="str">
        <f>LEFT(All_Data[[#This Row],[Invoice (Year+Month)]],4)</f>
        <v>2020</v>
      </c>
      <c r="C2897" t="str">
        <f>RIGHT(All_Data[[#This Row],[Invoice (Year+Month)]],2)</f>
        <v>02</v>
      </c>
      <c r="D2897" t="s">
        <v>56</v>
      </c>
      <c r="E2897">
        <v>3014192</v>
      </c>
      <c r="F2897" t="s">
        <v>10</v>
      </c>
      <c r="G2897" t="s">
        <v>32</v>
      </c>
      <c r="H2897" t="s">
        <v>33</v>
      </c>
      <c r="I2897">
        <v>1555612</v>
      </c>
      <c r="J2897">
        <v>6</v>
      </c>
      <c r="K2897" s="1">
        <v>55.52</v>
      </c>
      <c r="L2897" s="1">
        <v>24.98</v>
      </c>
      <c r="M2897" s="1">
        <f>All_Data[[#This Row],[EUR Sales Amount]]-All_Data[[#This Row],[EUR Cost Amount]]</f>
        <v>30.540000000000003</v>
      </c>
      <c r="N2897">
        <f>IF(All_Data[[#This Row],[Order Line Quantity]]&lt;0,1,0)</f>
        <v>0</v>
      </c>
      <c r="O2897" s="1" t="str">
        <f>All_Data[[#This Row],[Tier2 Description]]&amp;All_Data[[#This Row],[Order No]]</f>
        <v>SPORT BOTTLES1555612</v>
      </c>
    </row>
    <row r="2898" spans="1:15" x14ac:dyDescent="0.35">
      <c r="A2898">
        <v>202002</v>
      </c>
      <c r="B2898" t="str">
        <f>LEFT(All_Data[[#This Row],[Invoice (Year+Month)]],4)</f>
        <v>2020</v>
      </c>
      <c r="C2898" t="str">
        <f>RIGHT(All_Data[[#This Row],[Invoice (Year+Month)]],2)</f>
        <v>02</v>
      </c>
      <c r="D2898" t="s">
        <v>56</v>
      </c>
      <c r="E2898">
        <v>3014192</v>
      </c>
      <c r="F2898" t="s">
        <v>10</v>
      </c>
      <c r="G2898" t="s">
        <v>32</v>
      </c>
      <c r="H2898" t="s">
        <v>33</v>
      </c>
      <c r="I2898">
        <v>1557887</v>
      </c>
      <c r="J2898">
        <v>70</v>
      </c>
      <c r="K2898" s="1">
        <v>205.8</v>
      </c>
      <c r="L2898" s="1">
        <v>82.3</v>
      </c>
      <c r="M2898" s="1">
        <f>All_Data[[#This Row],[EUR Sales Amount]]-All_Data[[#This Row],[EUR Cost Amount]]</f>
        <v>123.50000000000001</v>
      </c>
      <c r="N2898">
        <f>IF(All_Data[[#This Row],[Order Line Quantity]]&lt;0,1,0)</f>
        <v>0</v>
      </c>
      <c r="O2898" s="1" t="str">
        <f>All_Data[[#This Row],[Tier2 Description]]&amp;All_Data[[#This Row],[Order No]]</f>
        <v>SPORT BOTTLES1557887</v>
      </c>
    </row>
    <row r="2899" spans="1:15" x14ac:dyDescent="0.35">
      <c r="A2899">
        <v>202002</v>
      </c>
      <c r="B2899" t="str">
        <f>LEFT(All_Data[[#This Row],[Invoice (Year+Month)]],4)</f>
        <v>2020</v>
      </c>
      <c r="C2899" t="str">
        <f>RIGHT(All_Data[[#This Row],[Invoice (Year+Month)]],2)</f>
        <v>02</v>
      </c>
      <c r="D2899" t="s">
        <v>56</v>
      </c>
      <c r="E2899">
        <v>3014192</v>
      </c>
      <c r="F2899" t="s">
        <v>10</v>
      </c>
      <c r="G2899" t="s">
        <v>13</v>
      </c>
      <c r="H2899" t="s">
        <v>14</v>
      </c>
      <c r="I2899">
        <v>1555612</v>
      </c>
      <c r="J2899">
        <v>2</v>
      </c>
      <c r="K2899" s="1">
        <v>0.62</v>
      </c>
      <c r="L2899" s="1">
        <v>0.4</v>
      </c>
      <c r="M2899" s="1">
        <f>All_Data[[#This Row],[EUR Sales Amount]]-All_Data[[#This Row],[EUR Cost Amount]]</f>
        <v>0.21999999999999997</v>
      </c>
      <c r="N2899">
        <f>IF(All_Data[[#This Row],[Order Line Quantity]]&lt;0,1,0)</f>
        <v>0</v>
      </c>
      <c r="O2899" s="1" t="str">
        <f>All_Data[[#This Row],[Tier2 Description]]&amp;All_Data[[#This Row],[Order No]]</f>
        <v>DESKTOP1555612</v>
      </c>
    </row>
    <row r="2900" spans="1:15" x14ac:dyDescent="0.35">
      <c r="A2900">
        <v>202002</v>
      </c>
      <c r="B2900" t="str">
        <f>LEFT(All_Data[[#This Row],[Invoice (Year+Month)]],4)</f>
        <v>2020</v>
      </c>
      <c r="C2900" t="str">
        <f>RIGHT(All_Data[[#This Row],[Invoice (Year+Month)]],2)</f>
        <v>02</v>
      </c>
      <c r="D2900" t="s">
        <v>56</v>
      </c>
      <c r="E2900">
        <v>3014192</v>
      </c>
      <c r="F2900" t="s">
        <v>10</v>
      </c>
      <c r="G2900" t="s">
        <v>13</v>
      </c>
      <c r="H2900" t="s">
        <v>16</v>
      </c>
      <c r="I2900">
        <v>1555612</v>
      </c>
      <c r="J2900">
        <v>20</v>
      </c>
      <c r="K2900" s="1">
        <v>69.400000000000006</v>
      </c>
      <c r="L2900" s="1">
        <v>47.28</v>
      </c>
      <c r="M2900" s="1">
        <f>All_Data[[#This Row],[EUR Sales Amount]]-All_Data[[#This Row],[EUR Cost Amount]]</f>
        <v>22.120000000000005</v>
      </c>
      <c r="N2900">
        <f>IF(All_Data[[#This Row],[Order Line Quantity]]&lt;0,1,0)</f>
        <v>0</v>
      </c>
      <c r="O2900" s="1" t="str">
        <f>All_Data[[#This Row],[Tier2 Description]]&amp;All_Data[[#This Row],[Order No]]</f>
        <v>WRITING1555612</v>
      </c>
    </row>
    <row r="2901" spans="1:15" x14ac:dyDescent="0.35">
      <c r="A2901">
        <v>202002</v>
      </c>
      <c r="B2901" t="str">
        <f>LEFT(All_Data[[#This Row],[Invoice (Year+Month)]],4)</f>
        <v>2020</v>
      </c>
      <c r="C2901" t="str">
        <f>RIGHT(All_Data[[#This Row],[Invoice (Year+Month)]],2)</f>
        <v>02</v>
      </c>
      <c r="D2901" t="s">
        <v>56</v>
      </c>
      <c r="E2901">
        <v>3014192</v>
      </c>
      <c r="F2901" t="s">
        <v>10</v>
      </c>
      <c r="G2901" t="s">
        <v>26</v>
      </c>
      <c r="H2901" t="s">
        <v>28</v>
      </c>
      <c r="I2901">
        <v>1555612</v>
      </c>
      <c r="J2901">
        <v>14</v>
      </c>
      <c r="K2901" s="1">
        <v>39.46</v>
      </c>
      <c r="L2901" s="1">
        <v>18.760000000000002</v>
      </c>
      <c r="M2901" s="1">
        <f>All_Data[[#This Row],[EUR Sales Amount]]-All_Data[[#This Row],[EUR Cost Amount]]</f>
        <v>20.7</v>
      </c>
      <c r="N2901">
        <f>IF(All_Data[[#This Row],[Order Line Quantity]]&lt;0,1,0)</f>
        <v>0</v>
      </c>
      <c r="O2901" s="1" t="str">
        <f>All_Data[[#This Row],[Tier2 Description]]&amp;All_Data[[#This Row],[Order No]]</f>
        <v>HOUSEWARES1555612</v>
      </c>
    </row>
    <row r="2902" spans="1:15" x14ac:dyDescent="0.35">
      <c r="A2902">
        <v>202002</v>
      </c>
      <c r="B2902" t="str">
        <f>LEFT(All_Data[[#This Row],[Invoice (Year+Month)]],4)</f>
        <v>2020</v>
      </c>
      <c r="C2902" t="str">
        <f>RIGHT(All_Data[[#This Row],[Invoice (Year+Month)]],2)</f>
        <v>02</v>
      </c>
      <c r="D2902" t="s">
        <v>56</v>
      </c>
      <c r="E2902">
        <v>3014196</v>
      </c>
      <c r="F2902" t="s">
        <v>10</v>
      </c>
      <c r="G2902" t="s">
        <v>26</v>
      </c>
      <c r="H2902" t="s">
        <v>28</v>
      </c>
      <c r="I2902">
        <v>1555206</v>
      </c>
      <c r="J2902">
        <v>2</v>
      </c>
      <c r="K2902" s="1">
        <v>1.58</v>
      </c>
      <c r="L2902" s="1">
        <v>1.02</v>
      </c>
      <c r="M2902" s="1">
        <f>All_Data[[#This Row],[EUR Sales Amount]]-All_Data[[#This Row],[EUR Cost Amount]]</f>
        <v>0.56000000000000005</v>
      </c>
      <c r="N2902">
        <f>IF(All_Data[[#This Row],[Order Line Quantity]]&lt;0,1,0)</f>
        <v>0</v>
      </c>
      <c r="O2902" s="1" t="str">
        <f>All_Data[[#This Row],[Tier2 Description]]&amp;All_Data[[#This Row],[Order No]]</f>
        <v>HOUSEWARES1555206</v>
      </c>
    </row>
    <row r="2903" spans="1:15" x14ac:dyDescent="0.35">
      <c r="A2903">
        <v>202002</v>
      </c>
      <c r="B2903" t="str">
        <f>LEFT(All_Data[[#This Row],[Invoice (Year+Month)]],4)</f>
        <v>2020</v>
      </c>
      <c r="C2903" t="str">
        <f>RIGHT(All_Data[[#This Row],[Invoice (Year+Month)]],2)</f>
        <v>02</v>
      </c>
      <c r="D2903" t="s">
        <v>56</v>
      </c>
      <c r="E2903">
        <v>3014196</v>
      </c>
      <c r="F2903" t="s">
        <v>10</v>
      </c>
      <c r="G2903" t="s">
        <v>26</v>
      </c>
      <c r="H2903" t="s">
        <v>28</v>
      </c>
      <c r="I2903">
        <v>1555207</v>
      </c>
      <c r="J2903">
        <v>2</v>
      </c>
      <c r="K2903" s="1">
        <v>2.98</v>
      </c>
      <c r="L2903" s="1">
        <v>0.12</v>
      </c>
      <c r="M2903" s="1">
        <f>All_Data[[#This Row],[EUR Sales Amount]]-All_Data[[#This Row],[EUR Cost Amount]]</f>
        <v>2.86</v>
      </c>
      <c r="N2903">
        <f>IF(All_Data[[#This Row],[Order Line Quantity]]&lt;0,1,0)</f>
        <v>0</v>
      </c>
      <c r="O2903" s="1" t="str">
        <f>All_Data[[#This Row],[Tier2 Description]]&amp;All_Data[[#This Row],[Order No]]</f>
        <v>HOUSEWARES1555207</v>
      </c>
    </row>
    <row r="2904" spans="1:15" x14ac:dyDescent="0.35">
      <c r="A2904">
        <v>202002</v>
      </c>
      <c r="B2904" t="str">
        <f>LEFT(All_Data[[#This Row],[Invoice (Year+Month)]],4)</f>
        <v>2020</v>
      </c>
      <c r="C2904" t="str">
        <f>RIGHT(All_Data[[#This Row],[Invoice (Year+Month)]],2)</f>
        <v>02</v>
      </c>
      <c r="D2904" t="s">
        <v>56</v>
      </c>
      <c r="E2904">
        <v>3014197</v>
      </c>
      <c r="F2904" t="s">
        <v>17</v>
      </c>
      <c r="G2904" t="s">
        <v>11</v>
      </c>
      <c r="H2904" t="s">
        <v>40</v>
      </c>
      <c r="I2904">
        <v>1556533</v>
      </c>
      <c r="J2904">
        <v>10</v>
      </c>
      <c r="K2904" s="1">
        <v>8.5</v>
      </c>
      <c r="L2904" s="1">
        <v>3.22</v>
      </c>
      <c r="M2904" s="1">
        <f>All_Data[[#This Row],[EUR Sales Amount]]-All_Data[[#This Row],[EUR Cost Amount]]</f>
        <v>5.2799999999999994</v>
      </c>
      <c r="N2904">
        <f>IF(All_Data[[#This Row],[Order Line Quantity]]&lt;0,1,0)</f>
        <v>0</v>
      </c>
      <c r="O2904" s="1" t="str">
        <f>All_Data[[#This Row],[Tier2 Description]]&amp;All_Data[[#This Row],[Order No]]</f>
        <v>TOTES1556533</v>
      </c>
    </row>
    <row r="2905" spans="1:15" x14ac:dyDescent="0.35">
      <c r="A2905">
        <v>202002</v>
      </c>
      <c r="B2905" t="str">
        <f>LEFT(All_Data[[#This Row],[Invoice (Year+Month)]],4)</f>
        <v>2020</v>
      </c>
      <c r="C2905" t="str">
        <f>RIGHT(All_Data[[#This Row],[Invoice (Year+Month)]],2)</f>
        <v>02</v>
      </c>
      <c r="D2905" t="s">
        <v>56</v>
      </c>
      <c r="E2905">
        <v>3014197</v>
      </c>
      <c r="F2905" t="s">
        <v>17</v>
      </c>
      <c r="G2905" t="s">
        <v>13</v>
      </c>
      <c r="H2905" t="s">
        <v>16</v>
      </c>
      <c r="I2905">
        <v>1556533</v>
      </c>
      <c r="J2905">
        <v>4</v>
      </c>
      <c r="K2905" s="1">
        <v>1.4</v>
      </c>
      <c r="L2905" s="1">
        <v>0.66</v>
      </c>
      <c r="M2905" s="1">
        <f>All_Data[[#This Row],[EUR Sales Amount]]-All_Data[[#This Row],[EUR Cost Amount]]</f>
        <v>0.73999999999999988</v>
      </c>
      <c r="N2905">
        <f>IF(All_Data[[#This Row],[Order Line Quantity]]&lt;0,1,0)</f>
        <v>0</v>
      </c>
      <c r="O2905" s="1" t="str">
        <f>All_Data[[#This Row],[Tier2 Description]]&amp;All_Data[[#This Row],[Order No]]</f>
        <v>WRITING1556533</v>
      </c>
    </row>
    <row r="2906" spans="1:15" x14ac:dyDescent="0.35">
      <c r="A2906">
        <v>202002</v>
      </c>
      <c r="B2906" t="str">
        <f>LEFT(All_Data[[#This Row],[Invoice (Year+Month)]],4)</f>
        <v>2020</v>
      </c>
      <c r="C2906" t="str">
        <f>RIGHT(All_Data[[#This Row],[Invoice (Year+Month)]],2)</f>
        <v>02</v>
      </c>
      <c r="D2906" t="s">
        <v>56</v>
      </c>
      <c r="E2906">
        <v>3014197</v>
      </c>
      <c r="F2906" t="s">
        <v>17</v>
      </c>
      <c r="G2906" t="s">
        <v>13</v>
      </c>
      <c r="H2906" t="s">
        <v>16</v>
      </c>
      <c r="I2906">
        <v>1557864</v>
      </c>
      <c r="J2906">
        <v>4</v>
      </c>
      <c r="K2906" s="1">
        <v>2.64</v>
      </c>
      <c r="L2906" s="1">
        <v>1</v>
      </c>
      <c r="M2906" s="1">
        <f>All_Data[[#This Row],[EUR Sales Amount]]-All_Data[[#This Row],[EUR Cost Amount]]</f>
        <v>1.6400000000000001</v>
      </c>
      <c r="N2906">
        <f>IF(All_Data[[#This Row],[Order Line Quantity]]&lt;0,1,0)</f>
        <v>0</v>
      </c>
      <c r="O2906" s="1" t="str">
        <f>All_Data[[#This Row],[Tier2 Description]]&amp;All_Data[[#This Row],[Order No]]</f>
        <v>WRITING1557864</v>
      </c>
    </row>
    <row r="2907" spans="1:15" x14ac:dyDescent="0.35">
      <c r="A2907">
        <v>202002</v>
      </c>
      <c r="B2907" t="str">
        <f>LEFT(All_Data[[#This Row],[Invoice (Year+Month)]],4)</f>
        <v>2020</v>
      </c>
      <c r="C2907" t="str">
        <f>RIGHT(All_Data[[#This Row],[Invoice (Year+Month)]],2)</f>
        <v>02</v>
      </c>
      <c r="D2907" t="s">
        <v>56</v>
      </c>
      <c r="E2907">
        <v>3014197</v>
      </c>
      <c r="F2907" t="s">
        <v>17</v>
      </c>
      <c r="G2907" t="s">
        <v>18</v>
      </c>
      <c r="H2907" t="s">
        <v>21</v>
      </c>
      <c r="I2907">
        <v>1557864</v>
      </c>
      <c r="J2907">
        <v>50</v>
      </c>
      <c r="K2907" s="1">
        <v>84.5</v>
      </c>
      <c r="L2907" s="1">
        <v>51</v>
      </c>
      <c r="M2907" s="1">
        <f>All_Data[[#This Row],[EUR Sales Amount]]-All_Data[[#This Row],[EUR Cost Amount]]</f>
        <v>33.5</v>
      </c>
      <c r="N2907">
        <f>IF(All_Data[[#This Row],[Order Line Quantity]]&lt;0,1,0)</f>
        <v>0</v>
      </c>
      <c r="O2907" s="1" t="str">
        <f>All_Data[[#This Row],[Tier2 Description]]&amp;All_Data[[#This Row],[Order No]]</f>
        <v>T-SHIRTS &amp; ACTIVE TOPS1557864</v>
      </c>
    </row>
    <row r="2908" spans="1:15" x14ac:dyDescent="0.35">
      <c r="A2908">
        <v>202002</v>
      </c>
      <c r="B2908" t="str">
        <f>LEFT(All_Data[[#This Row],[Invoice (Year+Month)]],4)</f>
        <v>2020</v>
      </c>
      <c r="C2908" t="str">
        <f>RIGHT(All_Data[[#This Row],[Invoice (Year+Month)]],2)</f>
        <v>02</v>
      </c>
      <c r="D2908" t="s">
        <v>56</v>
      </c>
      <c r="E2908">
        <v>3014198</v>
      </c>
      <c r="F2908" t="s">
        <v>10</v>
      </c>
      <c r="G2908" t="s">
        <v>18</v>
      </c>
      <c r="H2908" t="s">
        <v>20</v>
      </c>
      <c r="I2908">
        <v>1555781</v>
      </c>
      <c r="J2908">
        <v>44</v>
      </c>
      <c r="K2908" s="1">
        <v>231</v>
      </c>
      <c r="L2908" s="1">
        <v>122.44</v>
      </c>
      <c r="M2908" s="1">
        <f>All_Data[[#This Row],[EUR Sales Amount]]-All_Data[[#This Row],[EUR Cost Amount]]</f>
        <v>108.56</v>
      </c>
      <c r="N2908">
        <f>IF(All_Data[[#This Row],[Order Line Quantity]]&lt;0,1,0)</f>
        <v>0</v>
      </c>
      <c r="O2908" s="1" t="str">
        <f>All_Data[[#This Row],[Tier2 Description]]&amp;All_Data[[#This Row],[Order No]]</f>
        <v>POLOS1555781</v>
      </c>
    </row>
    <row r="2909" spans="1:15" x14ac:dyDescent="0.35">
      <c r="A2909">
        <v>202002</v>
      </c>
      <c r="B2909" t="str">
        <f>LEFT(All_Data[[#This Row],[Invoice (Year+Month)]],4)</f>
        <v>2020</v>
      </c>
      <c r="C2909" t="str">
        <f>RIGHT(All_Data[[#This Row],[Invoice (Year+Month)]],2)</f>
        <v>02</v>
      </c>
      <c r="D2909" t="s">
        <v>56</v>
      </c>
      <c r="E2909">
        <v>3014198</v>
      </c>
      <c r="F2909" t="s">
        <v>10</v>
      </c>
      <c r="G2909" t="s">
        <v>18</v>
      </c>
      <c r="H2909" t="s">
        <v>20</v>
      </c>
      <c r="I2909">
        <v>1556777</v>
      </c>
      <c r="J2909">
        <v>44</v>
      </c>
      <c r="K2909" s="1">
        <v>303.16000000000003</v>
      </c>
      <c r="L2909" s="1">
        <v>144.12</v>
      </c>
      <c r="M2909" s="1">
        <f>All_Data[[#This Row],[EUR Sales Amount]]-All_Data[[#This Row],[EUR Cost Amount]]</f>
        <v>159.04000000000002</v>
      </c>
      <c r="N2909">
        <f>IF(All_Data[[#This Row],[Order Line Quantity]]&lt;0,1,0)</f>
        <v>0</v>
      </c>
      <c r="O2909" s="1" t="str">
        <f>All_Data[[#This Row],[Tier2 Description]]&amp;All_Data[[#This Row],[Order No]]</f>
        <v>POLOS1556777</v>
      </c>
    </row>
    <row r="2910" spans="1:15" x14ac:dyDescent="0.35">
      <c r="A2910">
        <v>202002</v>
      </c>
      <c r="B2910" t="str">
        <f>LEFT(All_Data[[#This Row],[Invoice (Year+Month)]],4)</f>
        <v>2020</v>
      </c>
      <c r="C2910" t="str">
        <f>RIGHT(All_Data[[#This Row],[Invoice (Year+Month)]],2)</f>
        <v>02</v>
      </c>
      <c r="D2910" t="s">
        <v>56</v>
      </c>
      <c r="E2910">
        <v>3014198</v>
      </c>
      <c r="F2910" t="s">
        <v>10</v>
      </c>
      <c r="G2910" t="s">
        <v>24</v>
      </c>
      <c r="H2910" t="s">
        <v>54</v>
      </c>
      <c r="I2910">
        <v>1555781</v>
      </c>
      <c r="J2910">
        <v>6</v>
      </c>
      <c r="K2910" s="1">
        <v>126.24</v>
      </c>
      <c r="L2910" s="1">
        <v>60.52</v>
      </c>
      <c r="M2910" s="1">
        <f>All_Data[[#This Row],[EUR Sales Amount]]-All_Data[[#This Row],[EUR Cost Amount]]</f>
        <v>65.72</v>
      </c>
      <c r="N2910">
        <f>IF(All_Data[[#This Row],[Order Line Quantity]]&lt;0,1,0)</f>
        <v>0</v>
      </c>
      <c r="O2910" s="1" t="str">
        <f>All_Data[[#This Row],[Tier2 Description]]&amp;All_Data[[#This Row],[Order No]]</f>
        <v>VESTS-BODYWARMERS1555781</v>
      </c>
    </row>
    <row r="2911" spans="1:15" x14ac:dyDescent="0.35">
      <c r="A2911">
        <v>202002</v>
      </c>
      <c r="B2911" t="str">
        <f>LEFT(All_Data[[#This Row],[Invoice (Year+Month)]],4)</f>
        <v>2020</v>
      </c>
      <c r="C2911" t="str">
        <f>RIGHT(All_Data[[#This Row],[Invoice (Year+Month)]],2)</f>
        <v>02</v>
      </c>
      <c r="D2911" t="s">
        <v>56</v>
      </c>
      <c r="E2911">
        <v>3014198</v>
      </c>
      <c r="F2911" t="s">
        <v>10</v>
      </c>
      <c r="G2911" t="s">
        <v>24</v>
      </c>
      <c r="H2911" t="s">
        <v>54</v>
      </c>
      <c r="I2911">
        <v>1556329</v>
      </c>
      <c r="J2911">
        <v>8</v>
      </c>
      <c r="K2911" s="1">
        <v>168.32</v>
      </c>
      <c r="L2911" s="1">
        <v>81.260000000000005</v>
      </c>
      <c r="M2911" s="1">
        <f>All_Data[[#This Row],[EUR Sales Amount]]-All_Data[[#This Row],[EUR Cost Amount]]</f>
        <v>87.059999999999988</v>
      </c>
      <c r="N2911">
        <f>IF(All_Data[[#This Row],[Order Line Quantity]]&lt;0,1,0)</f>
        <v>0</v>
      </c>
      <c r="O2911" s="1" t="str">
        <f>All_Data[[#This Row],[Tier2 Description]]&amp;All_Data[[#This Row],[Order No]]</f>
        <v>VESTS-BODYWARMERS1556329</v>
      </c>
    </row>
    <row r="2912" spans="1:15" x14ac:dyDescent="0.35">
      <c r="A2912">
        <v>202002</v>
      </c>
      <c r="B2912" t="str">
        <f>LEFT(All_Data[[#This Row],[Invoice (Year+Month)]],4)</f>
        <v>2020</v>
      </c>
      <c r="C2912" t="str">
        <f>RIGHT(All_Data[[#This Row],[Invoice (Year+Month)]],2)</f>
        <v>02</v>
      </c>
      <c r="D2912" t="s">
        <v>56</v>
      </c>
      <c r="E2912">
        <v>3014198</v>
      </c>
      <c r="F2912" t="s">
        <v>10</v>
      </c>
      <c r="G2912" t="s">
        <v>24</v>
      </c>
      <c r="H2912" t="s">
        <v>54</v>
      </c>
      <c r="I2912">
        <v>1556777</v>
      </c>
      <c r="J2912">
        <v>24</v>
      </c>
      <c r="K2912" s="1">
        <v>504.96</v>
      </c>
      <c r="L2912" s="1">
        <v>241.98</v>
      </c>
      <c r="M2912" s="1">
        <f>All_Data[[#This Row],[EUR Sales Amount]]-All_Data[[#This Row],[EUR Cost Amount]]</f>
        <v>262.98</v>
      </c>
      <c r="N2912">
        <f>IF(All_Data[[#This Row],[Order Line Quantity]]&lt;0,1,0)</f>
        <v>0</v>
      </c>
      <c r="O2912" s="1" t="str">
        <f>All_Data[[#This Row],[Tier2 Description]]&amp;All_Data[[#This Row],[Order No]]</f>
        <v>VESTS-BODYWARMERS1556777</v>
      </c>
    </row>
    <row r="2913" spans="1:15" x14ac:dyDescent="0.35">
      <c r="A2913">
        <v>202002</v>
      </c>
      <c r="B2913" t="str">
        <f>LEFT(All_Data[[#This Row],[Invoice (Year+Month)]],4)</f>
        <v>2020</v>
      </c>
      <c r="C2913" t="str">
        <f>RIGHT(All_Data[[#This Row],[Invoice (Year+Month)]],2)</f>
        <v>02</v>
      </c>
      <c r="D2913" t="s">
        <v>56</v>
      </c>
      <c r="E2913">
        <v>3014198</v>
      </c>
      <c r="F2913" t="s">
        <v>10</v>
      </c>
      <c r="G2913" t="s">
        <v>57</v>
      </c>
      <c r="H2913" t="s">
        <v>58</v>
      </c>
      <c r="I2913">
        <v>1555248</v>
      </c>
      <c r="J2913">
        <v>8</v>
      </c>
      <c r="K2913" s="1">
        <v>123.28</v>
      </c>
      <c r="L2913" s="1">
        <v>49.88</v>
      </c>
      <c r="M2913" s="1">
        <f>All_Data[[#This Row],[EUR Sales Amount]]-All_Data[[#This Row],[EUR Cost Amount]]</f>
        <v>73.400000000000006</v>
      </c>
      <c r="N2913">
        <f>IF(All_Data[[#This Row],[Order Line Quantity]]&lt;0,1,0)</f>
        <v>0</v>
      </c>
      <c r="O2913" s="1" t="str">
        <f>All_Data[[#This Row],[Tier2 Description]]&amp;All_Data[[#This Row],[Order No]]</f>
        <v>SHIRTS1555248</v>
      </c>
    </row>
    <row r="2914" spans="1:15" x14ac:dyDescent="0.35">
      <c r="A2914">
        <v>202002</v>
      </c>
      <c r="B2914" t="str">
        <f>LEFT(All_Data[[#This Row],[Invoice (Year+Month)]],4)</f>
        <v>2020</v>
      </c>
      <c r="C2914" t="str">
        <f>RIGHT(All_Data[[#This Row],[Invoice (Year+Month)]],2)</f>
        <v>02</v>
      </c>
      <c r="D2914" t="s">
        <v>56</v>
      </c>
      <c r="E2914">
        <v>3014198</v>
      </c>
      <c r="F2914" t="s">
        <v>10</v>
      </c>
      <c r="G2914" t="s">
        <v>57</v>
      </c>
      <c r="H2914" t="s">
        <v>58</v>
      </c>
      <c r="I2914">
        <v>1555781</v>
      </c>
      <c r="J2914">
        <v>14</v>
      </c>
      <c r="K2914" s="1">
        <v>252.98</v>
      </c>
      <c r="L2914" s="1">
        <v>104.8</v>
      </c>
      <c r="M2914" s="1">
        <f>All_Data[[#This Row],[EUR Sales Amount]]-All_Data[[#This Row],[EUR Cost Amount]]</f>
        <v>148.18</v>
      </c>
      <c r="N2914">
        <f>IF(All_Data[[#This Row],[Order Line Quantity]]&lt;0,1,0)</f>
        <v>0</v>
      </c>
      <c r="O2914" s="1" t="str">
        <f>All_Data[[#This Row],[Tier2 Description]]&amp;All_Data[[#This Row],[Order No]]</f>
        <v>SHIRTS1555781</v>
      </c>
    </row>
    <row r="2915" spans="1:15" x14ac:dyDescent="0.35">
      <c r="A2915">
        <v>202002</v>
      </c>
      <c r="B2915" t="str">
        <f>LEFT(All_Data[[#This Row],[Invoice (Year+Month)]],4)</f>
        <v>2020</v>
      </c>
      <c r="C2915" t="str">
        <f>RIGHT(All_Data[[#This Row],[Invoice (Year+Month)]],2)</f>
        <v>02</v>
      </c>
      <c r="D2915" t="s">
        <v>56</v>
      </c>
      <c r="E2915">
        <v>3014198</v>
      </c>
      <c r="F2915" t="s">
        <v>10</v>
      </c>
      <c r="G2915" t="s">
        <v>57</v>
      </c>
      <c r="H2915" t="s">
        <v>58</v>
      </c>
      <c r="I2915">
        <v>1556329</v>
      </c>
      <c r="J2915">
        <v>4</v>
      </c>
      <c r="K2915" s="1">
        <v>72.28</v>
      </c>
      <c r="L2915" s="1">
        <v>29.22</v>
      </c>
      <c r="M2915" s="1">
        <f>All_Data[[#This Row],[EUR Sales Amount]]-All_Data[[#This Row],[EUR Cost Amount]]</f>
        <v>43.06</v>
      </c>
      <c r="N2915">
        <f>IF(All_Data[[#This Row],[Order Line Quantity]]&lt;0,1,0)</f>
        <v>0</v>
      </c>
      <c r="O2915" s="1" t="str">
        <f>All_Data[[#This Row],[Tier2 Description]]&amp;All_Data[[#This Row],[Order No]]</f>
        <v>SHIRTS1556329</v>
      </c>
    </row>
    <row r="2916" spans="1:15" x14ac:dyDescent="0.35">
      <c r="A2916">
        <v>202002</v>
      </c>
      <c r="B2916" t="str">
        <f>LEFT(All_Data[[#This Row],[Invoice (Year+Month)]],4)</f>
        <v>2020</v>
      </c>
      <c r="C2916" t="str">
        <f>RIGHT(All_Data[[#This Row],[Invoice (Year+Month)]],2)</f>
        <v>02</v>
      </c>
      <c r="D2916" t="s">
        <v>56</v>
      </c>
      <c r="E2916">
        <v>3014198</v>
      </c>
      <c r="F2916" t="s">
        <v>10</v>
      </c>
      <c r="G2916" t="s">
        <v>57</v>
      </c>
      <c r="H2916" t="s">
        <v>58</v>
      </c>
      <c r="I2916">
        <v>1556777</v>
      </c>
      <c r="J2916">
        <v>8</v>
      </c>
      <c r="K2916" s="1">
        <v>63.92</v>
      </c>
      <c r="L2916" s="1">
        <v>62.6</v>
      </c>
      <c r="M2916" s="1">
        <f>All_Data[[#This Row],[EUR Sales Amount]]-All_Data[[#This Row],[EUR Cost Amount]]</f>
        <v>1.3200000000000003</v>
      </c>
      <c r="N2916">
        <f>IF(All_Data[[#This Row],[Order Line Quantity]]&lt;0,1,0)</f>
        <v>0</v>
      </c>
      <c r="O2916" s="1" t="str">
        <f>All_Data[[#This Row],[Tier2 Description]]&amp;All_Data[[#This Row],[Order No]]</f>
        <v>SHIRTS1556777</v>
      </c>
    </row>
    <row r="2917" spans="1:15" x14ac:dyDescent="0.35">
      <c r="A2917">
        <v>202002</v>
      </c>
      <c r="B2917" t="str">
        <f>LEFT(All_Data[[#This Row],[Invoice (Year+Month)]],4)</f>
        <v>2020</v>
      </c>
      <c r="C2917" t="str">
        <f>RIGHT(All_Data[[#This Row],[Invoice (Year+Month)]],2)</f>
        <v>02</v>
      </c>
      <c r="D2917" t="s">
        <v>56</v>
      </c>
      <c r="E2917">
        <v>3014199</v>
      </c>
      <c r="F2917" t="s">
        <v>10</v>
      </c>
      <c r="G2917" t="s">
        <v>11</v>
      </c>
      <c r="H2917" t="s">
        <v>38</v>
      </c>
      <c r="I2917">
        <v>1556485</v>
      </c>
      <c r="J2917">
        <v>6</v>
      </c>
      <c r="K2917" s="1">
        <v>52.98</v>
      </c>
      <c r="L2917" s="1">
        <v>43.66</v>
      </c>
      <c r="M2917" s="1">
        <f>All_Data[[#This Row],[EUR Sales Amount]]-All_Data[[#This Row],[EUR Cost Amount]]</f>
        <v>9.32</v>
      </c>
      <c r="N2917">
        <f>IF(All_Data[[#This Row],[Order Line Quantity]]&lt;0,1,0)</f>
        <v>0</v>
      </c>
      <c r="O2917" s="1" t="str">
        <f>All_Data[[#This Row],[Tier2 Description]]&amp;All_Data[[#This Row],[Order No]]</f>
        <v>BACKPACKS1556485</v>
      </c>
    </row>
    <row r="2918" spans="1:15" x14ac:dyDescent="0.35">
      <c r="A2918">
        <v>202002</v>
      </c>
      <c r="B2918" t="str">
        <f>LEFT(All_Data[[#This Row],[Invoice (Year+Month)]],4)</f>
        <v>2020</v>
      </c>
      <c r="C2918" t="str">
        <f>RIGHT(All_Data[[#This Row],[Invoice (Year+Month)]],2)</f>
        <v>02</v>
      </c>
      <c r="D2918" t="s">
        <v>56</v>
      </c>
      <c r="E2918">
        <v>3014199</v>
      </c>
      <c r="F2918" t="s">
        <v>10</v>
      </c>
      <c r="G2918" t="s">
        <v>11</v>
      </c>
      <c r="H2918" t="s">
        <v>46</v>
      </c>
      <c r="I2918">
        <v>1556485</v>
      </c>
      <c r="J2918">
        <v>2</v>
      </c>
      <c r="K2918" s="1">
        <v>23.02</v>
      </c>
      <c r="L2918" s="1">
        <v>15.82</v>
      </c>
      <c r="M2918" s="1">
        <f>All_Data[[#This Row],[EUR Sales Amount]]-All_Data[[#This Row],[EUR Cost Amount]]</f>
        <v>7.1999999999999993</v>
      </c>
      <c r="N2918">
        <f>IF(All_Data[[#This Row],[Order Line Quantity]]&lt;0,1,0)</f>
        <v>0</v>
      </c>
      <c r="O2918" s="1" t="str">
        <f>All_Data[[#This Row],[Tier2 Description]]&amp;All_Data[[#This Row],[Order No]]</f>
        <v>DUFFELS1556485</v>
      </c>
    </row>
    <row r="2919" spans="1:15" x14ac:dyDescent="0.35">
      <c r="A2919">
        <v>202002</v>
      </c>
      <c r="B2919" t="str">
        <f>LEFT(All_Data[[#This Row],[Invoice (Year+Month)]],4)</f>
        <v>2020</v>
      </c>
      <c r="C2919" t="str">
        <f>RIGHT(All_Data[[#This Row],[Invoice (Year+Month)]],2)</f>
        <v>02</v>
      </c>
      <c r="D2919" t="s">
        <v>56</v>
      </c>
      <c r="E2919">
        <v>3014199</v>
      </c>
      <c r="F2919" t="s">
        <v>10</v>
      </c>
      <c r="G2919" t="s">
        <v>32</v>
      </c>
      <c r="H2919" t="s">
        <v>49</v>
      </c>
      <c r="I2919">
        <v>1556485</v>
      </c>
      <c r="J2919">
        <v>4</v>
      </c>
      <c r="K2919" s="1">
        <v>5.6</v>
      </c>
      <c r="L2919" s="1">
        <v>3.08</v>
      </c>
      <c r="M2919" s="1">
        <f>All_Data[[#This Row],[EUR Sales Amount]]-All_Data[[#This Row],[EUR Cost Amount]]</f>
        <v>2.5199999999999996</v>
      </c>
      <c r="N2919">
        <f>IF(All_Data[[#This Row],[Order Line Quantity]]&lt;0,1,0)</f>
        <v>0</v>
      </c>
      <c r="O2919" s="1" t="str">
        <f>All_Data[[#This Row],[Tier2 Description]]&amp;All_Data[[#This Row],[Order No]]</f>
        <v>CERAMICS1556485</v>
      </c>
    </row>
    <row r="2920" spans="1:15" x14ac:dyDescent="0.35">
      <c r="A2920">
        <v>202002</v>
      </c>
      <c r="B2920" t="str">
        <f>LEFT(All_Data[[#This Row],[Invoice (Year+Month)]],4)</f>
        <v>2020</v>
      </c>
      <c r="C2920" t="str">
        <f>RIGHT(All_Data[[#This Row],[Invoice (Year+Month)]],2)</f>
        <v>02</v>
      </c>
      <c r="D2920" t="s">
        <v>56</v>
      </c>
      <c r="E2920">
        <v>3014199</v>
      </c>
      <c r="F2920" t="s">
        <v>10</v>
      </c>
      <c r="G2920" t="s">
        <v>32</v>
      </c>
      <c r="H2920" t="s">
        <v>33</v>
      </c>
      <c r="I2920">
        <v>1556485</v>
      </c>
      <c r="J2920">
        <v>10</v>
      </c>
      <c r="K2920" s="1">
        <v>51.08</v>
      </c>
      <c r="L2920" s="1">
        <v>38.68</v>
      </c>
      <c r="M2920" s="1">
        <f>All_Data[[#This Row],[EUR Sales Amount]]-All_Data[[#This Row],[EUR Cost Amount]]</f>
        <v>12.399999999999999</v>
      </c>
      <c r="N2920">
        <f>IF(All_Data[[#This Row],[Order Line Quantity]]&lt;0,1,0)</f>
        <v>0</v>
      </c>
      <c r="O2920" s="1" t="str">
        <f>All_Data[[#This Row],[Tier2 Description]]&amp;All_Data[[#This Row],[Order No]]</f>
        <v>SPORT BOTTLES1556485</v>
      </c>
    </row>
    <row r="2921" spans="1:15" x14ac:dyDescent="0.35">
      <c r="A2921">
        <v>202002</v>
      </c>
      <c r="B2921" t="str">
        <f>LEFT(All_Data[[#This Row],[Invoice (Year+Month)]],4)</f>
        <v>2020</v>
      </c>
      <c r="C2921" t="str">
        <f>RIGHT(All_Data[[#This Row],[Invoice (Year+Month)]],2)</f>
        <v>02</v>
      </c>
      <c r="D2921" t="s">
        <v>56</v>
      </c>
      <c r="E2921">
        <v>3014199</v>
      </c>
      <c r="F2921" t="s">
        <v>10</v>
      </c>
      <c r="G2921" t="s">
        <v>13</v>
      </c>
      <c r="H2921" t="s">
        <v>15</v>
      </c>
      <c r="I2921">
        <v>1556485</v>
      </c>
      <c r="J2921">
        <v>14</v>
      </c>
      <c r="K2921" s="1">
        <v>54.32</v>
      </c>
      <c r="L2921" s="1">
        <v>38.74</v>
      </c>
      <c r="M2921" s="1">
        <f>All_Data[[#This Row],[EUR Sales Amount]]-All_Data[[#This Row],[EUR Cost Amount]]</f>
        <v>15.579999999999998</v>
      </c>
      <c r="N2921">
        <f>IF(All_Data[[#This Row],[Order Line Quantity]]&lt;0,1,0)</f>
        <v>0</v>
      </c>
      <c r="O2921" s="1" t="str">
        <f>All_Data[[#This Row],[Tier2 Description]]&amp;All_Data[[#This Row],[Order No]]</f>
        <v>UMBRELLAS1556485</v>
      </c>
    </row>
    <row r="2922" spans="1:15" x14ac:dyDescent="0.35">
      <c r="A2922">
        <v>202002</v>
      </c>
      <c r="B2922" t="str">
        <f>LEFT(All_Data[[#This Row],[Invoice (Year+Month)]],4)</f>
        <v>2020</v>
      </c>
      <c r="C2922" t="str">
        <f>RIGHT(All_Data[[#This Row],[Invoice (Year+Month)]],2)</f>
        <v>02</v>
      </c>
      <c r="D2922" t="s">
        <v>56</v>
      </c>
      <c r="E2922">
        <v>3014199</v>
      </c>
      <c r="F2922" t="s">
        <v>10</v>
      </c>
      <c r="G2922" t="s">
        <v>13</v>
      </c>
      <c r="H2922" t="s">
        <v>16</v>
      </c>
      <c r="I2922">
        <v>1556485</v>
      </c>
      <c r="J2922">
        <v>2</v>
      </c>
      <c r="K2922" s="1">
        <v>2.82</v>
      </c>
      <c r="L2922" s="1">
        <v>3.24</v>
      </c>
      <c r="M2922" s="1">
        <f>All_Data[[#This Row],[EUR Sales Amount]]-All_Data[[#This Row],[EUR Cost Amount]]</f>
        <v>-0.42000000000000037</v>
      </c>
      <c r="N2922">
        <f>IF(All_Data[[#This Row],[Order Line Quantity]]&lt;0,1,0)</f>
        <v>0</v>
      </c>
      <c r="O2922" s="1" t="str">
        <f>All_Data[[#This Row],[Tier2 Description]]&amp;All_Data[[#This Row],[Order No]]</f>
        <v>WRITING1556485</v>
      </c>
    </row>
    <row r="2923" spans="1:15" x14ac:dyDescent="0.35">
      <c r="A2923">
        <v>202002</v>
      </c>
      <c r="B2923" t="str">
        <f>LEFT(All_Data[[#This Row],[Invoice (Year+Month)]],4)</f>
        <v>2020</v>
      </c>
      <c r="C2923" t="str">
        <f>RIGHT(All_Data[[#This Row],[Invoice (Year+Month)]],2)</f>
        <v>02</v>
      </c>
      <c r="D2923" t="s">
        <v>56</v>
      </c>
      <c r="E2923">
        <v>3014199</v>
      </c>
      <c r="F2923" t="s">
        <v>10</v>
      </c>
      <c r="G2923" t="s">
        <v>26</v>
      </c>
      <c r="H2923" t="s">
        <v>44</v>
      </c>
      <c r="I2923">
        <v>1556485</v>
      </c>
      <c r="J2923">
        <v>8</v>
      </c>
      <c r="K2923" s="1">
        <v>4.16</v>
      </c>
      <c r="L2923" s="1">
        <v>3.22</v>
      </c>
      <c r="M2923" s="1">
        <f>All_Data[[#This Row],[EUR Sales Amount]]-All_Data[[#This Row],[EUR Cost Amount]]</f>
        <v>0.94</v>
      </c>
      <c r="N2923">
        <f>IF(All_Data[[#This Row],[Order Line Quantity]]&lt;0,1,0)</f>
        <v>0</v>
      </c>
      <c r="O2923" s="1" t="str">
        <f>All_Data[[#This Row],[Tier2 Description]]&amp;All_Data[[#This Row],[Order No]]</f>
        <v>HBA1556485</v>
      </c>
    </row>
    <row r="2924" spans="1:15" x14ac:dyDescent="0.35">
      <c r="A2924">
        <v>202002</v>
      </c>
      <c r="B2924" t="str">
        <f>LEFT(All_Data[[#This Row],[Invoice (Year+Month)]],4)</f>
        <v>2020</v>
      </c>
      <c r="C2924" t="str">
        <f>RIGHT(All_Data[[#This Row],[Invoice (Year+Month)]],2)</f>
        <v>02</v>
      </c>
      <c r="D2924" t="s">
        <v>56</v>
      </c>
      <c r="E2924">
        <v>3014199</v>
      </c>
      <c r="F2924" t="s">
        <v>10</v>
      </c>
      <c r="G2924" t="s">
        <v>26</v>
      </c>
      <c r="H2924" t="s">
        <v>50</v>
      </c>
      <c r="I2924">
        <v>1556485</v>
      </c>
      <c r="J2924">
        <v>6</v>
      </c>
      <c r="K2924" s="1">
        <v>21.1</v>
      </c>
      <c r="L2924" s="1">
        <v>17.52</v>
      </c>
      <c r="M2924" s="1">
        <f>All_Data[[#This Row],[EUR Sales Amount]]-All_Data[[#This Row],[EUR Cost Amount]]</f>
        <v>3.5800000000000018</v>
      </c>
      <c r="N2924">
        <f>IF(All_Data[[#This Row],[Order Line Quantity]]&lt;0,1,0)</f>
        <v>0</v>
      </c>
      <c r="O2924" s="1" t="str">
        <f>All_Data[[#This Row],[Tier2 Description]]&amp;All_Data[[#This Row],[Order No]]</f>
        <v>OUTDOOR &amp; LEISURE1556485</v>
      </c>
    </row>
    <row r="2925" spans="1:15" x14ac:dyDescent="0.35">
      <c r="A2925">
        <v>202002</v>
      </c>
      <c r="B2925" t="str">
        <f>LEFT(All_Data[[#This Row],[Invoice (Year+Month)]],4)</f>
        <v>2020</v>
      </c>
      <c r="C2925" t="str">
        <f>RIGHT(All_Data[[#This Row],[Invoice (Year+Month)]],2)</f>
        <v>02</v>
      </c>
      <c r="D2925" t="s">
        <v>56</v>
      </c>
      <c r="E2925">
        <v>3014199</v>
      </c>
      <c r="F2925" t="s">
        <v>10</v>
      </c>
      <c r="G2925" t="s">
        <v>26</v>
      </c>
      <c r="H2925" t="s">
        <v>43</v>
      </c>
      <c r="I2925">
        <v>1556485</v>
      </c>
      <c r="J2925">
        <v>2</v>
      </c>
      <c r="K2925" s="1">
        <v>24.76</v>
      </c>
      <c r="L2925" s="1">
        <v>18</v>
      </c>
      <c r="M2925" s="1">
        <f>All_Data[[#This Row],[EUR Sales Amount]]-All_Data[[#This Row],[EUR Cost Amount]]</f>
        <v>6.7600000000000016</v>
      </c>
      <c r="N2925">
        <f>IF(All_Data[[#This Row],[Order Line Quantity]]&lt;0,1,0)</f>
        <v>0</v>
      </c>
      <c r="O2925" s="1" t="str">
        <f>All_Data[[#This Row],[Tier2 Description]]&amp;All_Data[[#This Row],[Order No]]</f>
        <v>SAFETY AUTO &amp; TOOLS1556485</v>
      </c>
    </row>
    <row r="2926" spans="1:15" x14ac:dyDescent="0.35">
      <c r="A2926">
        <v>202002</v>
      </c>
      <c r="B2926" t="str">
        <f>LEFT(All_Data[[#This Row],[Invoice (Year+Month)]],4)</f>
        <v>2020</v>
      </c>
      <c r="C2926" t="str">
        <f>RIGHT(All_Data[[#This Row],[Invoice (Year+Month)]],2)</f>
        <v>02</v>
      </c>
      <c r="D2926" t="s">
        <v>56</v>
      </c>
      <c r="E2926">
        <v>3014199</v>
      </c>
      <c r="F2926" t="s">
        <v>10</v>
      </c>
      <c r="G2926" t="s">
        <v>18</v>
      </c>
      <c r="H2926" t="s">
        <v>20</v>
      </c>
      <c r="I2926">
        <v>1556485</v>
      </c>
      <c r="J2926">
        <v>28</v>
      </c>
      <c r="K2926" s="1">
        <v>120.74</v>
      </c>
      <c r="L2926" s="1">
        <v>112.64</v>
      </c>
      <c r="M2926" s="1">
        <f>All_Data[[#This Row],[EUR Sales Amount]]-All_Data[[#This Row],[EUR Cost Amount]]</f>
        <v>8.0999999999999943</v>
      </c>
      <c r="N2926">
        <f>IF(All_Data[[#This Row],[Order Line Quantity]]&lt;0,1,0)</f>
        <v>0</v>
      </c>
      <c r="O2926" s="1" t="str">
        <f>All_Data[[#This Row],[Tier2 Description]]&amp;All_Data[[#This Row],[Order No]]</f>
        <v>POLOS1556485</v>
      </c>
    </row>
    <row r="2927" spans="1:15" x14ac:dyDescent="0.35">
      <c r="A2927">
        <v>202002</v>
      </c>
      <c r="B2927" t="str">
        <f>LEFT(All_Data[[#This Row],[Invoice (Year+Month)]],4)</f>
        <v>2020</v>
      </c>
      <c r="C2927" t="str">
        <f>RIGHT(All_Data[[#This Row],[Invoice (Year+Month)]],2)</f>
        <v>02</v>
      </c>
      <c r="D2927" t="s">
        <v>56</v>
      </c>
      <c r="E2927">
        <v>3014199</v>
      </c>
      <c r="F2927" t="s">
        <v>10</v>
      </c>
      <c r="G2927" t="s">
        <v>18</v>
      </c>
      <c r="H2927" t="s">
        <v>21</v>
      </c>
      <c r="I2927">
        <v>1556485</v>
      </c>
      <c r="J2927">
        <v>2</v>
      </c>
      <c r="K2927" s="1">
        <v>10.6</v>
      </c>
      <c r="L2927" s="1">
        <v>9.3000000000000007</v>
      </c>
      <c r="M2927" s="1">
        <f>All_Data[[#This Row],[EUR Sales Amount]]-All_Data[[#This Row],[EUR Cost Amount]]</f>
        <v>1.2999999999999989</v>
      </c>
      <c r="N2927">
        <f>IF(All_Data[[#This Row],[Order Line Quantity]]&lt;0,1,0)</f>
        <v>0</v>
      </c>
      <c r="O2927" s="1" t="str">
        <f>All_Data[[#This Row],[Tier2 Description]]&amp;All_Data[[#This Row],[Order No]]</f>
        <v>T-SHIRTS &amp; ACTIVE TOPS1556485</v>
      </c>
    </row>
    <row r="2928" spans="1:15" x14ac:dyDescent="0.35">
      <c r="A2928">
        <v>202002</v>
      </c>
      <c r="B2928" t="str">
        <f>LEFT(All_Data[[#This Row],[Invoice (Year+Month)]],4)</f>
        <v>2020</v>
      </c>
      <c r="C2928" t="str">
        <f>RIGHT(All_Data[[#This Row],[Invoice (Year+Month)]],2)</f>
        <v>02</v>
      </c>
      <c r="D2928" t="s">
        <v>56</v>
      </c>
      <c r="E2928">
        <v>3014199</v>
      </c>
      <c r="F2928" t="s">
        <v>10</v>
      </c>
      <c r="G2928" t="s">
        <v>24</v>
      </c>
      <c r="H2928" t="s">
        <v>25</v>
      </c>
      <c r="I2928">
        <v>1555890</v>
      </c>
      <c r="J2928">
        <v>80</v>
      </c>
      <c r="K2928" s="1">
        <v>2396</v>
      </c>
      <c r="L2928" s="1">
        <v>1270.8399999999999</v>
      </c>
      <c r="M2928" s="1">
        <f>All_Data[[#This Row],[EUR Sales Amount]]-All_Data[[#This Row],[EUR Cost Amount]]</f>
        <v>1125.1600000000001</v>
      </c>
      <c r="N2928">
        <f>IF(All_Data[[#This Row],[Order Line Quantity]]&lt;0,1,0)</f>
        <v>0</v>
      </c>
      <c r="O2928" s="1" t="str">
        <f>All_Data[[#This Row],[Tier2 Description]]&amp;All_Data[[#This Row],[Order No]]</f>
        <v>JACKETS1555890</v>
      </c>
    </row>
    <row r="2929" spans="1:15" x14ac:dyDescent="0.35">
      <c r="A2929">
        <v>202002</v>
      </c>
      <c r="B2929" t="str">
        <f>LEFT(All_Data[[#This Row],[Invoice (Year+Month)]],4)</f>
        <v>2020</v>
      </c>
      <c r="C2929" t="str">
        <f>RIGHT(All_Data[[#This Row],[Invoice (Year+Month)]],2)</f>
        <v>02</v>
      </c>
      <c r="D2929" t="s">
        <v>56</v>
      </c>
      <c r="E2929">
        <v>3014199</v>
      </c>
      <c r="F2929" t="s">
        <v>10</v>
      </c>
      <c r="G2929" t="s">
        <v>24</v>
      </c>
      <c r="H2929" t="s">
        <v>25</v>
      </c>
      <c r="I2929">
        <v>1556485</v>
      </c>
      <c r="J2929">
        <v>6</v>
      </c>
      <c r="K2929" s="1">
        <v>111.7</v>
      </c>
      <c r="L2929" s="1">
        <v>89.54</v>
      </c>
      <c r="M2929" s="1">
        <f>All_Data[[#This Row],[EUR Sales Amount]]-All_Data[[#This Row],[EUR Cost Amount]]</f>
        <v>22.159999999999997</v>
      </c>
      <c r="N2929">
        <f>IF(All_Data[[#This Row],[Order Line Quantity]]&lt;0,1,0)</f>
        <v>0</v>
      </c>
      <c r="O2929" s="1" t="str">
        <f>All_Data[[#This Row],[Tier2 Description]]&amp;All_Data[[#This Row],[Order No]]</f>
        <v>JACKETS1556485</v>
      </c>
    </row>
    <row r="2930" spans="1:15" x14ac:dyDescent="0.35">
      <c r="A2930">
        <v>202002</v>
      </c>
      <c r="B2930" t="str">
        <f>LEFT(All_Data[[#This Row],[Invoice (Year+Month)]],4)</f>
        <v>2020</v>
      </c>
      <c r="C2930" t="str">
        <f>RIGHT(All_Data[[#This Row],[Invoice (Year+Month)]],2)</f>
        <v>02</v>
      </c>
      <c r="D2930" t="s">
        <v>56</v>
      </c>
      <c r="E2930">
        <v>3014199</v>
      </c>
      <c r="F2930" t="s">
        <v>10</v>
      </c>
      <c r="G2930" t="s">
        <v>24</v>
      </c>
      <c r="H2930" t="s">
        <v>54</v>
      </c>
      <c r="I2930">
        <v>1556485</v>
      </c>
      <c r="J2930">
        <v>2</v>
      </c>
      <c r="K2930" s="1">
        <v>22.16</v>
      </c>
      <c r="L2930" s="1">
        <v>17.559999999999999</v>
      </c>
      <c r="M2930" s="1">
        <f>All_Data[[#This Row],[EUR Sales Amount]]-All_Data[[#This Row],[EUR Cost Amount]]</f>
        <v>4.6000000000000014</v>
      </c>
      <c r="N2930">
        <f>IF(All_Data[[#This Row],[Order Line Quantity]]&lt;0,1,0)</f>
        <v>0</v>
      </c>
      <c r="O2930" s="1" t="str">
        <f>All_Data[[#This Row],[Tier2 Description]]&amp;All_Data[[#This Row],[Order No]]</f>
        <v>VESTS-BODYWARMERS1556485</v>
      </c>
    </row>
    <row r="2931" spans="1:15" x14ac:dyDescent="0.35">
      <c r="A2931">
        <v>202002</v>
      </c>
      <c r="B2931" t="str">
        <f>LEFT(All_Data[[#This Row],[Invoice (Year+Month)]],4)</f>
        <v>2020</v>
      </c>
      <c r="C2931" t="str">
        <f>RIGHT(All_Data[[#This Row],[Invoice (Year+Month)]],2)</f>
        <v>02</v>
      </c>
      <c r="D2931" t="s">
        <v>56</v>
      </c>
      <c r="E2931">
        <v>3014199</v>
      </c>
      <c r="F2931" t="s">
        <v>10</v>
      </c>
      <c r="G2931" t="s">
        <v>29</v>
      </c>
      <c r="H2931" t="s">
        <v>31</v>
      </c>
      <c r="I2931">
        <v>1556485</v>
      </c>
      <c r="J2931">
        <v>2</v>
      </c>
      <c r="K2931" s="1">
        <v>10.78</v>
      </c>
      <c r="L2931" s="1">
        <v>10.14</v>
      </c>
      <c r="M2931" s="1">
        <f>All_Data[[#This Row],[EUR Sales Amount]]-All_Data[[#This Row],[EUR Cost Amount]]</f>
        <v>0.63999999999999879</v>
      </c>
      <c r="N2931">
        <f>IF(All_Data[[#This Row],[Order Line Quantity]]&lt;0,1,0)</f>
        <v>0</v>
      </c>
      <c r="O2931" s="1" t="str">
        <f>All_Data[[#This Row],[Tier2 Description]]&amp;All_Data[[#This Row],[Order No]]</f>
        <v>POWER1556485</v>
      </c>
    </row>
    <row r="2932" spans="1:15" x14ac:dyDescent="0.35">
      <c r="A2932">
        <v>202002</v>
      </c>
      <c r="B2932" t="str">
        <f>LEFT(All_Data[[#This Row],[Invoice (Year+Month)]],4)</f>
        <v>2020</v>
      </c>
      <c r="C2932" t="str">
        <f>RIGHT(All_Data[[#This Row],[Invoice (Year+Month)]],2)</f>
        <v>02</v>
      </c>
      <c r="D2932" t="s">
        <v>56</v>
      </c>
      <c r="E2932">
        <v>3014202</v>
      </c>
      <c r="F2932" t="s">
        <v>17</v>
      </c>
      <c r="G2932" t="s">
        <v>32</v>
      </c>
      <c r="H2932" t="s">
        <v>49</v>
      </c>
      <c r="I2932">
        <v>1555156</v>
      </c>
      <c r="J2932">
        <v>4</v>
      </c>
      <c r="K2932" s="1">
        <v>19.96</v>
      </c>
      <c r="L2932" s="1">
        <v>6.82</v>
      </c>
      <c r="M2932" s="1">
        <f>All_Data[[#This Row],[EUR Sales Amount]]-All_Data[[#This Row],[EUR Cost Amount]]</f>
        <v>13.14</v>
      </c>
      <c r="N2932">
        <f>IF(All_Data[[#This Row],[Order Line Quantity]]&lt;0,1,0)</f>
        <v>0</v>
      </c>
      <c r="O2932" s="1" t="str">
        <f>All_Data[[#This Row],[Tier2 Description]]&amp;All_Data[[#This Row],[Order No]]</f>
        <v>CERAMICS1555156</v>
      </c>
    </row>
    <row r="2933" spans="1:15" x14ac:dyDescent="0.35">
      <c r="A2933">
        <v>202002</v>
      </c>
      <c r="B2933" t="str">
        <f>LEFT(All_Data[[#This Row],[Invoice (Year+Month)]],4)</f>
        <v>2020</v>
      </c>
      <c r="C2933" t="str">
        <f>RIGHT(All_Data[[#This Row],[Invoice (Year+Month)]],2)</f>
        <v>02</v>
      </c>
      <c r="D2933" t="s">
        <v>56</v>
      </c>
      <c r="E2933">
        <v>3014206</v>
      </c>
      <c r="F2933" t="s">
        <v>10</v>
      </c>
      <c r="G2933" t="s">
        <v>32</v>
      </c>
      <c r="H2933" t="s">
        <v>33</v>
      </c>
      <c r="I2933">
        <v>1554215</v>
      </c>
      <c r="J2933">
        <v>3000</v>
      </c>
      <c r="K2933" s="1">
        <v>2940</v>
      </c>
      <c r="L2933" s="1">
        <v>1793.76</v>
      </c>
      <c r="M2933" s="1">
        <f>All_Data[[#This Row],[EUR Sales Amount]]-All_Data[[#This Row],[EUR Cost Amount]]</f>
        <v>1146.24</v>
      </c>
      <c r="N2933">
        <f>IF(All_Data[[#This Row],[Order Line Quantity]]&lt;0,1,0)</f>
        <v>0</v>
      </c>
      <c r="O2933" s="1" t="str">
        <f>All_Data[[#This Row],[Tier2 Description]]&amp;All_Data[[#This Row],[Order No]]</f>
        <v>SPORT BOTTLES1554215</v>
      </c>
    </row>
    <row r="2934" spans="1:15" x14ac:dyDescent="0.35">
      <c r="A2934">
        <v>202002</v>
      </c>
      <c r="B2934" t="str">
        <f>LEFT(All_Data[[#This Row],[Invoice (Year+Month)]],4)</f>
        <v>2020</v>
      </c>
      <c r="C2934" t="str">
        <f>RIGHT(All_Data[[#This Row],[Invoice (Year+Month)]],2)</f>
        <v>02</v>
      </c>
      <c r="D2934" t="s">
        <v>56</v>
      </c>
      <c r="E2934">
        <v>3014206</v>
      </c>
      <c r="F2934" t="s">
        <v>10</v>
      </c>
      <c r="G2934" t="s">
        <v>13</v>
      </c>
      <c r="H2934" t="s">
        <v>34</v>
      </c>
      <c r="I2934">
        <v>1557682</v>
      </c>
      <c r="J2934">
        <v>1006</v>
      </c>
      <c r="K2934" s="1">
        <v>1106.5999999999999</v>
      </c>
      <c r="L2934" s="1">
        <v>530.48</v>
      </c>
      <c r="M2934" s="1">
        <f>All_Data[[#This Row],[EUR Sales Amount]]-All_Data[[#This Row],[EUR Cost Amount]]</f>
        <v>576.11999999999989</v>
      </c>
      <c r="N2934">
        <f>IF(All_Data[[#This Row],[Order Line Quantity]]&lt;0,1,0)</f>
        <v>0</v>
      </c>
      <c r="O2934" s="1" t="str">
        <f>All_Data[[#This Row],[Tier2 Description]]&amp;All_Data[[#This Row],[Order No]]</f>
        <v>STATIONERY1557682</v>
      </c>
    </row>
    <row r="2935" spans="1:15" x14ac:dyDescent="0.35">
      <c r="A2935">
        <v>202002</v>
      </c>
      <c r="B2935" t="str">
        <f>LEFT(All_Data[[#This Row],[Invoice (Year+Month)]],4)</f>
        <v>2020</v>
      </c>
      <c r="C2935" t="str">
        <f>RIGHT(All_Data[[#This Row],[Invoice (Year+Month)]],2)</f>
        <v>02</v>
      </c>
      <c r="D2935" t="s">
        <v>56</v>
      </c>
      <c r="E2935">
        <v>3014206</v>
      </c>
      <c r="F2935" t="s">
        <v>10</v>
      </c>
      <c r="G2935" t="s">
        <v>13</v>
      </c>
      <c r="H2935" t="s">
        <v>16</v>
      </c>
      <c r="I2935">
        <v>1556908</v>
      </c>
      <c r="J2935">
        <v>8</v>
      </c>
      <c r="K2935" s="1">
        <v>6.64</v>
      </c>
      <c r="L2935" s="1">
        <v>3.9</v>
      </c>
      <c r="M2935" s="1">
        <f>All_Data[[#This Row],[EUR Sales Amount]]-All_Data[[#This Row],[EUR Cost Amount]]</f>
        <v>2.7399999999999998</v>
      </c>
      <c r="N2935">
        <f>IF(All_Data[[#This Row],[Order Line Quantity]]&lt;0,1,0)</f>
        <v>0</v>
      </c>
      <c r="O2935" s="1" t="str">
        <f>All_Data[[#This Row],[Tier2 Description]]&amp;All_Data[[#This Row],[Order No]]</f>
        <v>WRITING1556908</v>
      </c>
    </row>
    <row r="2936" spans="1:15" x14ac:dyDescent="0.35">
      <c r="A2936">
        <v>202002</v>
      </c>
      <c r="B2936" t="str">
        <f>LEFT(All_Data[[#This Row],[Invoice (Year+Month)]],4)</f>
        <v>2020</v>
      </c>
      <c r="C2936" t="str">
        <f>RIGHT(All_Data[[#This Row],[Invoice (Year+Month)]],2)</f>
        <v>02</v>
      </c>
      <c r="D2936" t="s">
        <v>56</v>
      </c>
      <c r="E2936">
        <v>3014206</v>
      </c>
      <c r="F2936" t="s">
        <v>10</v>
      </c>
      <c r="G2936" t="s">
        <v>22</v>
      </c>
      <c r="H2936" t="s">
        <v>35</v>
      </c>
      <c r="I2936">
        <v>1554215</v>
      </c>
      <c r="J2936">
        <v>3002</v>
      </c>
      <c r="K2936" s="1">
        <v>610</v>
      </c>
      <c r="L2936" s="1">
        <v>30.44</v>
      </c>
      <c r="M2936" s="1">
        <f>All_Data[[#This Row],[EUR Sales Amount]]-All_Data[[#This Row],[EUR Cost Amount]]</f>
        <v>579.55999999999995</v>
      </c>
      <c r="N2936">
        <f>IF(All_Data[[#This Row],[Order Line Quantity]]&lt;0,1,0)</f>
        <v>0</v>
      </c>
      <c r="O2936" s="1" t="str">
        <f>All_Data[[#This Row],[Tier2 Description]]&amp;All_Data[[#This Row],[Order No]]</f>
        <v>DECORATION CHARGES1554215</v>
      </c>
    </row>
    <row r="2937" spans="1:15" x14ac:dyDescent="0.35">
      <c r="A2937">
        <v>202002</v>
      </c>
      <c r="B2937" t="str">
        <f>LEFT(All_Data[[#This Row],[Invoice (Year+Month)]],4)</f>
        <v>2020</v>
      </c>
      <c r="C2937" t="str">
        <f>RIGHT(All_Data[[#This Row],[Invoice (Year+Month)]],2)</f>
        <v>02</v>
      </c>
      <c r="D2937" t="s">
        <v>56</v>
      </c>
      <c r="E2937">
        <v>3014208</v>
      </c>
      <c r="F2937" t="s">
        <v>17</v>
      </c>
      <c r="G2937" t="s">
        <v>11</v>
      </c>
      <c r="H2937" t="s">
        <v>40</v>
      </c>
      <c r="I2937">
        <v>1555255</v>
      </c>
      <c r="J2937">
        <v>2000</v>
      </c>
      <c r="K2937" s="1">
        <v>980</v>
      </c>
      <c r="L2937" s="1">
        <v>734.64</v>
      </c>
      <c r="M2937" s="1">
        <f>All_Data[[#This Row],[EUR Sales Amount]]-All_Data[[#This Row],[EUR Cost Amount]]</f>
        <v>245.36</v>
      </c>
      <c r="N2937">
        <f>IF(All_Data[[#This Row],[Order Line Quantity]]&lt;0,1,0)</f>
        <v>0</v>
      </c>
      <c r="O2937" s="1" t="str">
        <f>All_Data[[#This Row],[Tier2 Description]]&amp;All_Data[[#This Row],[Order No]]</f>
        <v>TOTES1555255</v>
      </c>
    </row>
    <row r="2938" spans="1:15" x14ac:dyDescent="0.35">
      <c r="A2938">
        <v>202002</v>
      </c>
      <c r="B2938" t="str">
        <f>LEFT(All_Data[[#This Row],[Invoice (Year+Month)]],4)</f>
        <v>2020</v>
      </c>
      <c r="C2938" t="str">
        <f>RIGHT(All_Data[[#This Row],[Invoice (Year+Month)]],2)</f>
        <v>02</v>
      </c>
      <c r="D2938" t="s">
        <v>56</v>
      </c>
      <c r="E2938">
        <v>3014208</v>
      </c>
      <c r="F2938" t="s">
        <v>17</v>
      </c>
      <c r="G2938" t="s">
        <v>13</v>
      </c>
      <c r="H2938" t="s">
        <v>37</v>
      </c>
      <c r="I2938">
        <v>1556880</v>
      </c>
      <c r="J2938">
        <v>600</v>
      </c>
      <c r="K2938" s="1">
        <v>504</v>
      </c>
      <c r="L2938" s="1">
        <v>414</v>
      </c>
      <c r="M2938" s="1">
        <f>All_Data[[#This Row],[EUR Sales Amount]]-All_Data[[#This Row],[EUR Cost Amount]]</f>
        <v>90</v>
      </c>
      <c r="N2938">
        <f>IF(All_Data[[#This Row],[Order Line Quantity]]&lt;0,1,0)</f>
        <v>0</v>
      </c>
      <c r="O2938" s="1" t="str">
        <f>All_Data[[#This Row],[Tier2 Description]]&amp;All_Data[[#This Row],[Order No]]</f>
        <v>GENERAL1556880</v>
      </c>
    </row>
    <row r="2939" spans="1:15" x14ac:dyDescent="0.35">
      <c r="A2939">
        <v>202002</v>
      </c>
      <c r="B2939" t="str">
        <f>LEFT(All_Data[[#This Row],[Invoice (Year+Month)]],4)</f>
        <v>2020</v>
      </c>
      <c r="C2939" t="str">
        <f>RIGHT(All_Data[[#This Row],[Invoice (Year+Month)]],2)</f>
        <v>02</v>
      </c>
      <c r="D2939" t="s">
        <v>56</v>
      </c>
      <c r="E2939">
        <v>3014208</v>
      </c>
      <c r="F2939" t="s">
        <v>17</v>
      </c>
      <c r="G2939" t="s">
        <v>13</v>
      </c>
      <c r="H2939" t="s">
        <v>16</v>
      </c>
      <c r="I2939">
        <v>1556944</v>
      </c>
      <c r="J2939">
        <v>80</v>
      </c>
      <c r="K2939" s="1">
        <v>1256</v>
      </c>
      <c r="L2939" s="1">
        <v>719.42</v>
      </c>
      <c r="M2939" s="1">
        <f>All_Data[[#This Row],[EUR Sales Amount]]-All_Data[[#This Row],[EUR Cost Amount]]</f>
        <v>536.58000000000004</v>
      </c>
      <c r="N2939">
        <f>IF(All_Data[[#This Row],[Order Line Quantity]]&lt;0,1,0)</f>
        <v>0</v>
      </c>
      <c r="O2939" s="1" t="str">
        <f>All_Data[[#This Row],[Tier2 Description]]&amp;All_Data[[#This Row],[Order No]]</f>
        <v>WRITING1556944</v>
      </c>
    </row>
    <row r="2940" spans="1:15" x14ac:dyDescent="0.35">
      <c r="A2940">
        <v>202002</v>
      </c>
      <c r="B2940" t="str">
        <f>LEFT(All_Data[[#This Row],[Invoice (Year+Month)]],4)</f>
        <v>2020</v>
      </c>
      <c r="C2940" t="str">
        <f>RIGHT(All_Data[[#This Row],[Invoice (Year+Month)]],2)</f>
        <v>02</v>
      </c>
      <c r="D2940" t="s">
        <v>56</v>
      </c>
      <c r="E2940">
        <v>3014215</v>
      </c>
      <c r="F2940" t="s">
        <v>17</v>
      </c>
      <c r="G2940" t="s">
        <v>32</v>
      </c>
      <c r="H2940" t="s">
        <v>33</v>
      </c>
      <c r="I2940">
        <v>1554647</v>
      </c>
      <c r="J2940">
        <v>200</v>
      </c>
      <c r="K2940" s="1">
        <v>288</v>
      </c>
      <c r="L2940" s="1">
        <v>159.4</v>
      </c>
      <c r="M2940" s="1">
        <f>All_Data[[#This Row],[EUR Sales Amount]]-All_Data[[#This Row],[EUR Cost Amount]]</f>
        <v>128.6</v>
      </c>
      <c r="N2940">
        <f>IF(All_Data[[#This Row],[Order Line Quantity]]&lt;0,1,0)</f>
        <v>0</v>
      </c>
      <c r="O2940" s="1" t="str">
        <f>All_Data[[#This Row],[Tier2 Description]]&amp;All_Data[[#This Row],[Order No]]</f>
        <v>SPORT BOTTLES1554647</v>
      </c>
    </row>
    <row r="2941" spans="1:15" x14ac:dyDescent="0.35">
      <c r="A2941">
        <v>202002</v>
      </c>
      <c r="B2941" t="str">
        <f>LEFT(All_Data[[#This Row],[Invoice (Year+Month)]],4)</f>
        <v>2020</v>
      </c>
      <c r="C2941" t="str">
        <f>RIGHT(All_Data[[#This Row],[Invoice (Year+Month)]],2)</f>
        <v>02</v>
      </c>
      <c r="D2941" t="s">
        <v>56</v>
      </c>
      <c r="E2941">
        <v>3014215</v>
      </c>
      <c r="F2941" t="s">
        <v>17</v>
      </c>
      <c r="G2941" t="s">
        <v>13</v>
      </c>
      <c r="H2941" t="s">
        <v>37</v>
      </c>
      <c r="I2941">
        <v>1555314</v>
      </c>
      <c r="J2941">
        <v>600</v>
      </c>
      <c r="K2941" s="1">
        <v>348</v>
      </c>
      <c r="L2941" s="1">
        <v>264</v>
      </c>
      <c r="M2941" s="1">
        <f>All_Data[[#This Row],[EUR Sales Amount]]-All_Data[[#This Row],[EUR Cost Amount]]</f>
        <v>84</v>
      </c>
      <c r="N2941">
        <f>IF(All_Data[[#This Row],[Order Line Quantity]]&lt;0,1,0)</f>
        <v>0</v>
      </c>
      <c r="O2941" s="1" t="str">
        <f>All_Data[[#This Row],[Tier2 Description]]&amp;All_Data[[#This Row],[Order No]]</f>
        <v>GENERAL1555314</v>
      </c>
    </row>
    <row r="2942" spans="1:15" x14ac:dyDescent="0.35">
      <c r="A2942">
        <v>202002</v>
      </c>
      <c r="B2942" t="str">
        <f>LEFT(All_Data[[#This Row],[Invoice (Year+Month)]],4)</f>
        <v>2020</v>
      </c>
      <c r="C2942" t="str">
        <f>RIGHT(All_Data[[#This Row],[Invoice (Year+Month)]],2)</f>
        <v>02</v>
      </c>
      <c r="D2942" t="s">
        <v>56</v>
      </c>
      <c r="E2942">
        <v>3014215</v>
      </c>
      <c r="F2942" t="s">
        <v>17</v>
      </c>
      <c r="G2942" t="s">
        <v>13</v>
      </c>
      <c r="H2942" t="s">
        <v>37</v>
      </c>
      <c r="I2942">
        <v>1556357</v>
      </c>
      <c r="J2942">
        <v>10000</v>
      </c>
      <c r="K2942" s="1">
        <v>1400</v>
      </c>
      <c r="L2942" s="1">
        <v>1100</v>
      </c>
      <c r="M2942" s="1">
        <f>All_Data[[#This Row],[EUR Sales Amount]]-All_Data[[#This Row],[EUR Cost Amount]]</f>
        <v>300</v>
      </c>
      <c r="N2942">
        <f>IF(All_Data[[#This Row],[Order Line Quantity]]&lt;0,1,0)</f>
        <v>0</v>
      </c>
      <c r="O2942" s="1" t="str">
        <f>All_Data[[#This Row],[Tier2 Description]]&amp;All_Data[[#This Row],[Order No]]</f>
        <v>GENERAL1556357</v>
      </c>
    </row>
    <row r="2943" spans="1:15" x14ac:dyDescent="0.35">
      <c r="A2943">
        <v>202002</v>
      </c>
      <c r="B2943" t="str">
        <f>LEFT(All_Data[[#This Row],[Invoice (Year+Month)]],4)</f>
        <v>2020</v>
      </c>
      <c r="C2943" t="str">
        <f>RIGHT(All_Data[[#This Row],[Invoice (Year+Month)]],2)</f>
        <v>02</v>
      </c>
      <c r="D2943" t="s">
        <v>56</v>
      </c>
      <c r="E2943">
        <v>3014215</v>
      </c>
      <c r="F2943" t="s">
        <v>17</v>
      </c>
      <c r="G2943" t="s">
        <v>13</v>
      </c>
      <c r="H2943" t="s">
        <v>37</v>
      </c>
      <c r="I2943">
        <v>1556646</v>
      </c>
      <c r="J2943">
        <v>10</v>
      </c>
      <c r="K2943" s="1">
        <v>6.4</v>
      </c>
      <c r="L2943" s="1">
        <v>3.74</v>
      </c>
      <c r="M2943" s="1">
        <f>All_Data[[#This Row],[EUR Sales Amount]]-All_Data[[#This Row],[EUR Cost Amount]]</f>
        <v>2.66</v>
      </c>
      <c r="N2943">
        <f>IF(All_Data[[#This Row],[Order Line Quantity]]&lt;0,1,0)</f>
        <v>0</v>
      </c>
      <c r="O2943" s="1" t="str">
        <f>All_Data[[#This Row],[Tier2 Description]]&amp;All_Data[[#This Row],[Order No]]</f>
        <v>GENERAL1556646</v>
      </c>
    </row>
    <row r="2944" spans="1:15" x14ac:dyDescent="0.35">
      <c r="A2944">
        <v>202002</v>
      </c>
      <c r="B2944" t="str">
        <f>LEFT(All_Data[[#This Row],[Invoice (Year+Month)]],4)</f>
        <v>2020</v>
      </c>
      <c r="C2944" t="str">
        <f>RIGHT(All_Data[[#This Row],[Invoice (Year+Month)]],2)</f>
        <v>02</v>
      </c>
      <c r="D2944" t="s">
        <v>56</v>
      </c>
      <c r="E2944">
        <v>3014215</v>
      </c>
      <c r="F2944" t="s">
        <v>17</v>
      </c>
      <c r="G2944" t="s">
        <v>13</v>
      </c>
      <c r="H2944" t="s">
        <v>16</v>
      </c>
      <c r="I2944">
        <v>1557855</v>
      </c>
      <c r="J2944">
        <v>2000</v>
      </c>
      <c r="K2944" s="1">
        <v>180</v>
      </c>
      <c r="L2944" s="1">
        <v>129.84</v>
      </c>
      <c r="M2944" s="1">
        <f>All_Data[[#This Row],[EUR Sales Amount]]-All_Data[[#This Row],[EUR Cost Amount]]</f>
        <v>50.16</v>
      </c>
      <c r="N2944">
        <f>IF(All_Data[[#This Row],[Order Line Quantity]]&lt;0,1,0)</f>
        <v>0</v>
      </c>
      <c r="O2944" s="1" t="str">
        <f>All_Data[[#This Row],[Tier2 Description]]&amp;All_Data[[#This Row],[Order No]]</f>
        <v>WRITING1557855</v>
      </c>
    </row>
    <row r="2945" spans="1:15" x14ac:dyDescent="0.35">
      <c r="A2945">
        <v>202002</v>
      </c>
      <c r="B2945" t="str">
        <f>LEFT(All_Data[[#This Row],[Invoice (Year+Month)]],4)</f>
        <v>2020</v>
      </c>
      <c r="C2945" t="str">
        <f>RIGHT(All_Data[[#This Row],[Invoice (Year+Month)]],2)</f>
        <v>02</v>
      </c>
      <c r="D2945" t="s">
        <v>56</v>
      </c>
      <c r="E2945">
        <v>3014215</v>
      </c>
      <c r="F2945" t="s">
        <v>17</v>
      </c>
      <c r="G2945" t="s">
        <v>18</v>
      </c>
      <c r="H2945" t="s">
        <v>19</v>
      </c>
      <c r="I2945">
        <v>1556646</v>
      </c>
      <c r="J2945">
        <v>6</v>
      </c>
      <c r="K2945" s="1">
        <v>93.9</v>
      </c>
      <c r="L2945" s="1">
        <v>45.04</v>
      </c>
      <c r="M2945" s="1">
        <f>All_Data[[#This Row],[EUR Sales Amount]]-All_Data[[#This Row],[EUR Cost Amount]]</f>
        <v>48.860000000000007</v>
      </c>
      <c r="N2945">
        <f>IF(All_Data[[#This Row],[Order Line Quantity]]&lt;0,1,0)</f>
        <v>0</v>
      </c>
      <c r="O2945" s="1" t="str">
        <f>All_Data[[#This Row],[Tier2 Description]]&amp;All_Data[[#This Row],[Order No]]</f>
        <v>FLEECE &amp; KNITS1556646</v>
      </c>
    </row>
    <row r="2946" spans="1:15" x14ac:dyDescent="0.35">
      <c r="A2946">
        <v>202002</v>
      </c>
      <c r="B2946" t="str">
        <f>LEFT(All_Data[[#This Row],[Invoice (Year+Month)]],4)</f>
        <v>2020</v>
      </c>
      <c r="C2946" t="str">
        <f>RIGHT(All_Data[[#This Row],[Invoice (Year+Month)]],2)</f>
        <v>02</v>
      </c>
      <c r="D2946" t="s">
        <v>56</v>
      </c>
      <c r="E2946">
        <v>3014215</v>
      </c>
      <c r="F2946" t="s">
        <v>17</v>
      </c>
      <c r="G2946" t="s">
        <v>18</v>
      </c>
      <c r="H2946" t="s">
        <v>20</v>
      </c>
      <c r="I2946">
        <v>1556646</v>
      </c>
      <c r="J2946">
        <v>2</v>
      </c>
      <c r="K2946" s="1">
        <v>17.98</v>
      </c>
      <c r="L2946" s="1">
        <v>8.8800000000000008</v>
      </c>
      <c r="M2946" s="1">
        <f>All_Data[[#This Row],[EUR Sales Amount]]-All_Data[[#This Row],[EUR Cost Amount]]</f>
        <v>9.1</v>
      </c>
      <c r="N2946">
        <f>IF(All_Data[[#This Row],[Order Line Quantity]]&lt;0,1,0)</f>
        <v>0</v>
      </c>
      <c r="O2946" s="1" t="str">
        <f>All_Data[[#This Row],[Tier2 Description]]&amp;All_Data[[#This Row],[Order No]]</f>
        <v>POLOS1556646</v>
      </c>
    </row>
    <row r="2947" spans="1:15" x14ac:dyDescent="0.35">
      <c r="A2947">
        <v>202002</v>
      </c>
      <c r="B2947" t="str">
        <f>LEFT(All_Data[[#This Row],[Invoice (Year+Month)]],4)</f>
        <v>2020</v>
      </c>
      <c r="C2947" t="str">
        <f>RIGHT(All_Data[[#This Row],[Invoice (Year+Month)]],2)</f>
        <v>02</v>
      </c>
      <c r="D2947" t="s">
        <v>56</v>
      </c>
      <c r="E2947">
        <v>3014215</v>
      </c>
      <c r="F2947" t="s">
        <v>17</v>
      </c>
      <c r="G2947" t="s">
        <v>18</v>
      </c>
      <c r="H2947" t="s">
        <v>21</v>
      </c>
      <c r="I2947">
        <v>1556646</v>
      </c>
      <c r="J2947">
        <v>12</v>
      </c>
      <c r="K2947" s="1">
        <v>43.68</v>
      </c>
      <c r="L2947" s="1">
        <v>25.94</v>
      </c>
      <c r="M2947" s="1">
        <f>All_Data[[#This Row],[EUR Sales Amount]]-All_Data[[#This Row],[EUR Cost Amount]]</f>
        <v>17.739999999999998</v>
      </c>
      <c r="N2947">
        <f>IF(All_Data[[#This Row],[Order Line Quantity]]&lt;0,1,0)</f>
        <v>0</v>
      </c>
      <c r="O2947" s="1" t="str">
        <f>All_Data[[#This Row],[Tier2 Description]]&amp;All_Data[[#This Row],[Order No]]</f>
        <v>T-SHIRTS &amp; ACTIVE TOPS1556646</v>
      </c>
    </row>
    <row r="2948" spans="1:15" x14ac:dyDescent="0.35">
      <c r="A2948">
        <v>202002</v>
      </c>
      <c r="B2948" t="str">
        <f>LEFT(All_Data[[#This Row],[Invoice (Year+Month)]],4)</f>
        <v>2020</v>
      </c>
      <c r="C2948" t="str">
        <f>RIGHT(All_Data[[#This Row],[Invoice (Year+Month)]],2)</f>
        <v>02</v>
      </c>
      <c r="D2948" t="s">
        <v>56</v>
      </c>
      <c r="E2948">
        <v>3014215</v>
      </c>
      <c r="F2948" t="s">
        <v>17</v>
      </c>
      <c r="G2948" t="s">
        <v>36</v>
      </c>
      <c r="H2948" t="s">
        <v>36</v>
      </c>
      <c r="I2948">
        <v>1552759</v>
      </c>
      <c r="J2948">
        <v>200</v>
      </c>
      <c r="K2948" s="1">
        <v>300</v>
      </c>
      <c r="L2948" s="1">
        <v>300</v>
      </c>
      <c r="M2948" s="1">
        <f>All_Data[[#This Row],[EUR Sales Amount]]-All_Data[[#This Row],[EUR Cost Amount]]</f>
        <v>0</v>
      </c>
      <c r="N2948">
        <f>IF(All_Data[[#This Row],[Order Line Quantity]]&lt;0,1,0)</f>
        <v>0</v>
      </c>
      <c r="O2948" s="1" t="str">
        <f>All_Data[[#This Row],[Tier2 Description]]&amp;All_Data[[#This Row],[Order No]]</f>
        <v>MEMORY1552759</v>
      </c>
    </row>
    <row r="2949" spans="1:15" x14ac:dyDescent="0.35">
      <c r="A2949">
        <v>202002</v>
      </c>
      <c r="B2949" t="str">
        <f>LEFT(All_Data[[#This Row],[Invoice (Year+Month)]],4)</f>
        <v>2020</v>
      </c>
      <c r="C2949" t="str">
        <f>RIGHT(All_Data[[#This Row],[Invoice (Year+Month)]],2)</f>
        <v>02</v>
      </c>
      <c r="D2949" t="s">
        <v>56</v>
      </c>
      <c r="E2949">
        <v>3014215</v>
      </c>
      <c r="F2949" t="s">
        <v>17</v>
      </c>
      <c r="G2949" t="s">
        <v>36</v>
      </c>
      <c r="H2949" t="s">
        <v>36</v>
      </c>
      <c r="I2949">
        <v>1557359</v>
      </c>
      <c r="J2949">
        <v>1000</v>
      </c>
      <c r="K2949" s="1">
        <v>2730</v>
      </c>
      <c r="L2949" s="1">
        <v>1408.96</v>
      </c>
      <c r="M2949" s="1">
        <f>All_Data[[#This Row],[EUR Sales Amount]]-All_Data[[#This Row],[EUR Cost Amount]]</f>
        <v>1321.04</v>
      </c>
      <c r="N2949">
        <f>IF(All_Data[[#This Row],[Order Line Quantity]]&lt;0,1,0)</f>
        <v>0</v>
      </c>
      <c r="O2949" s="1" t="str">
        <f>All_Data[[#This Row],[Tier2 Description]]&amp;All_Data[[#This Row],[Order No]]</f>
        <v>MEMORY1557359</v>
      </c>
    </row>
    <row r="2950" spans="1:15" x14ac:dyDescent="0.35">
      <c r="A2950">
        <v>202002</v>
      </c>
      <c r="B2950" t="str">
        <f>LEFT(All_Data[[#This Row],[Invoice (Year+Month)]],4)</f>
        <v>2020</v>
      </c>
      <c r="C2950" t="str">
        <f>RIGHT(All_Data[[#This Row],[Invoice (Year+Month)]],2)</f>
        <v>02</v>
      </c>
      <c r="D2950" t="s">
        <v>56</v>
      </c>
      <c r="E2950">
        <v>3014215</v>
      </c>
      <c r="F2950" t="s">
        <v>17</v>
      </c>
      <c r="G2950" t="s">
        <v>22</v>
      </c>
      <c r="H2950" t="s">
        <v>35</v>
      </c>
      <c r="I2950">
        <v>1554647</v>
      </c>
      <c r="J2950">
        <v>204</v>
      </c>
      <c r="K2950" s="1">
        <v>206</v>
      </c>
      <c r="L2950" s="1">
        <v>23.18</v>
      </c>
      <c r="M2950" s="1">
        <f>All_Data[[#This Row],[EUR Sales Amount]]-All_Data[[#This Row],[EUR Cost Amount]]</f>
        <v>182.82</v>
      </c>
      <c r="N2950">
        <f>IF(All_Data[[#This Row],[Order Line Quantity]]&lt;0,1,0)</f>
        <v>0</v>
      </c>
      <c r="O2950" s="1" t="str">
        <f>All_Data[[#This Row],[Tier2 Description]]&amp;All_Data[[#This Row],[Order No]]</f>
        <v>DECORATION CHARGES1554647</v>
      </c>
    </row>
    <row r="2951" spans="1:15" x14ac:dyDescent="0.35">
      <c r="A2951">
        <v>202002</v>
      </c>
      <c r="B2951" t="str">
        <f>LEFT(All_Data[[#This Row],[Invoice (Year+Month)]],4)</f>
        <v>2020</v>
      </c>
      <c r="C2951" t="str">
        <f>RIGHT(All_Data[[#This Row],[Invoice (Year+Month)]],2)</f>
        <v>02</v>
      </c>
      <c r="D2951" t="s">
        <v>56</v>
      </c>
      <c r="E2951">
        <v>3014215</v>
      </c>
      <c r="F2951" t="s">
        <v>17</v>
      </c>
      <c r="G2951" t="s">
        <v>24</v>
      </c>
      <c r="H2951" t="s">
        <v>25</v>
      </c>
      <c r="I2951">
        <v>1556572</v>
      </c>
      <c r="J2951">
        <v>36</v>
      </c>
      <c r="K2951" s="1">
        <v>755.64</v>
      </c>
      <c r="L2951" s="1">
        <v>352.76</v>
      </c>
      <c r="M2951" s="1">
        <f>All_Data[[#This Row],[EUR Sales Amount]]-All_Data[[#This Row],[EUR Cost Amount]]</f>
        <v>402.88</v>
      </c>
      <c r="N2951">
        <f>IF(All_Data[[#This Row],[Order Line Quantity]]&lt;0,1,0)</f>
        <v>0</v>
      </c>
      <c r="O2951" s="1" t="str">
        <f>All_Data[[#This Row],[Tier2 Description]]&amp;All_Data[[#This Row],[Order No]]</f>
        <v>JACKETS1556572</v>
      </c>
    </row>
    <row r="2952" spans="1:15" x14ac:dyDescent="0.35">
      <c r="A2952">
        <v>202002</v>
      </c>
      <c r="B2952" t="str">
        <f>LEFT(All_Data[[#This Row],[Invoice (Year+Month)]],4)</f>
        <v>2020</v>
      </c>
      <c r="C2952" t="str">
        <f>RIGHT(All_Data[[#This Row],[Invoice (Year+Month)]],2)</f>
        <v>02</v>
      </c>
      <c r="D2952" t="s">
        <v>56</v>
      </c>
      <c r="E2952">
        <v>3014215</v>
      </c>
      <c r="F2952" t="s">
        <v>17</v>
      </c>
      <c r="G2952" t="s">
        <v>24</v>
      </c>
      <c r="H2952" t="s">
        <v>25</v>
      </c>
      <c r="I2952">
        <v>1556646</v>
      </c>
      <c r="J2952">
        <v>6</v>
      </c>
      <c r="K2952" s="1">
        <v>204.02</v>
      </c>
      <c r="L2952" s="1">
        <v>78.52</v>
      </c>
      <c r="M2952" s="1">
        <f>All_Data[[#This Row],[EUR Sales Amount]]-All_Data[[#This Row],[EUR Cost Amount]]</f>
        <v>125.50000000000001</v>
      </c>
      <c r="N2952">
        <f>IF(All_Data[[#This Row],[Order Line Quantity]]&lt;0,1,0)</f>
        <v>0</v>
      </c>
      <c r="O2952" s="1" t="str">
        <f>All_Data[[#This Row],[Tier2 Description]]&amp;All_Data[[#This Row],[Order No]]</f>
        <v>JACKETS1556646</v>
      </c>
    </row>
    <row r="2953" spans="1:15" x14ac:dyDescent="0.35">
      <c r="A2953">
        <v>202002</v>
      </c>
      <c r="B2953" t="str">
        <f>LEFT(All_Data[[#This Row],[Invoice (Year+Month)]],4)</f>
        <v>2020</v>
      </c>
      <c r="C2953" t="str">
        <f>RIGHT(All_Data[[#This Row],[Invoice (Year+Month)]],2)</f>
        <v>02</v>
      </c>
      <c r="D2953" t="s">
        <v>56</v>
      </c>
      <c r="E2953">
        <v>3014215</v>
      </c>
      <c r="F2953" t="s">
        <v>17</v>
      </c>
      <c r="G2953" t="s">
        <v>24</v>
      </c>
      <c r="H2953" t="s">
        <v>54</v>
      </c>
      <c r="I2953">
        <v>1556646</v>
      </c>
      <c r="J2953">
        <v>2</v>
      </c>
      <c r="K2953" s="1">
        <v>35.5</v>
      </c>
      <c r="L2953" s="1">
        <v>17.04</v>
      </c>
      <c r="M2953" s="1">
        <f>All_Data[[#This Row],[EUR Sales Amount]]-All_Data[[#This Row],[EUR Cost Amount]]</f>
        <v>18.46</v>
      </c>
      <c r="N2953">
        <f>IF(All_Data[[#This Row],[Order Line Quantity]]&lt;0,1,0)</f>
        <v>0</v>
      </c>
      <c r="O2953" s="1" t="str">
        <f>All_Data[[#This Row],[Tier2 Description]]&amp;All_Data[[#This Row],[Order No]]</f>
        <v>VESTS-BODYWARMERS1556646</v>
      </c>
    </row>
    <row r="2954" spans="1:15" x14ac:dyDescent="0.35">
      <c r="A2954">
        <v>202002</v>
      </c>
      <c r="B2954" t="str">
        <f>LEFT(All_Data[[#This Row],[Invoice (Year+Month)]],4)</f>
        <v>2020</v>
      </c>
      <c r="C2954" t="str">
        <f>RIGHT(All_Data[[#This Row],[Invoice (Year+Month)]],2)</f>
        <v>02</v>
      </c>
      <c r="D2954" t="s">
        <v>56</v>
      </c>
      <c r="E2954">
        <v>3014215</v>
      </c>
      <c r="F2954" t="s">
        <v>17</v>
      </c>
      <c r="G2954" t="s">
        <v>29</v>
      </c>
      <c r="H2954" t="s">
        <v>31</v>
      </c>
      <c r="I2954">
        <v>1556646</v>
      </c>
      <c r="J2954">
        <v>10</v>
      </c>
      <c r="K2954" s="1">
        <v>42.2</v>
      </c>
      <c r="L2954" s="1">
        <v>24.08</v>
      </c>
      <c r="M2954" s="1">
        <f>All_Data[[#This Row],[EUR Sales Amount]]-All_Data[[#This Row],[EUR Cost Amount]]</f>
        <v>18.120000000000005</v>
      </c>
      <c r="N2954">
        <f>IF(All_Data[[#This Row],[Order Line Quantity]]&lt;0,1,0)</f>
        <v>0</v>
      </c>
      <c r="O2954" s="1" t="str">
        <f>All_Data[[#This Row],[Tier2 Description]]&amp;All_Data[[#This Row],[Order No]]</f>
        <v>POWER1556646</v>
      </c>
    </row>
    <row r="2955" spans="1:15" x14ac:dyDescent="0.35">
      <c r="A2955">
        <v>202002</v>
      </c>
      <c r="B2955" t="str">
        <f>LEFT(All_Data[[#This Row],[Invoice (Year+Month)]],4)</f>
        <v>2020</v>
      </c>
      <c r="C2955" t="str">
        <f>RIGHT(All_Data[[#This Row],[Invoice (Year+Month)]],2)</f>
        <v>02</v>
      </c>
      <c r="D2955" t="s">
        <v>56</v>
      </c>
      <c r="E2955">
        <v>3014215</v>
      </c>
      <c r="F2955" t="s">
        <v>17</v>
      </c>
      <c r="G2955" t="s">
        <v>57</v>
      </c>
      <c r="H2955" t="s">
        <v>58</v>
      </c>
      <c r="I2955">
        <v>1556646</v>
      </c>
      <c r="J2955">
        <v>12</v>
      </c>
      <c r="K2955" s="1">
        <v>95.88</v>
      </c>
      <c r="L2955" s="1">
        <v>99.88</v>
      </c>
      <c r="M2955" s="1">
        <f>All_Data[[#This Row],[EUR Sales Amount]]-All_Data[[#This Row],[EUR Cost Amount]]</f>
        <v>-4</v>
      </c>
      <c r="N2955">
        <f>IF(All_Data[[#This Row],[Order Line Quantity]]&lt;0,1,0)</f>
        <v>0</v>
      </c>
      <c r="O2955" s="1" t="str">
        <f>All_Data[[#This Row],[Tier2 Description]]&amp;All_Data[[#This Row],[Order No]]</f>
        <v>SHIRTS1556646</v>
      </c>
    </row>
    <row r="2956" spans="1:15" x14ac:dyDescent="0.35">
      <c r="A2956">
        <v>202002</v>
      </c>
      <c r="B2956" t="str">
        <f>LEFT(All_Data[[#This Row],[Invoice (Year+Month)]],4)</f>
        <v>2020</v>
      </c>
      <c r="C2956" t="str">
        <f>RIGHT(All_Data[[#This Row],[Invoice (Year+Month)]],2)</f>
        <v>02</v>
      </c>
      <c r="D2956" t="s">
        <v>56</v>
      </c>
      <c r="E2956">
        <v>3014215</v>
      </c>
      <c r="F2956" t="s">
        <v>17</v>
      </c>
      <c r="G2956" t="s">
        <v>57</v>
      </c>
      <c r="H2956" t="s">
        <v>58</v>
      </c>
      <c r="I2956">
        <v>1557720</v>
      </c>
      <c r="J2956">
        <v>70</v>
      </c>
      <c r="K2956" s="1">
        <v>1201.9000000000001</v>
      </c>
      <c r="L2956" s="1">
        <v>539.88</v>
      </c>
      <c r="M2956" s="1">
        <f>All_Data[[#This Row],[EUR Sales Amount]]-All_Data[[#This Row],[EUR Cost Amount]]</f>
        <v>662.0200000000001</v>
      </c>
      <c r="N2956">
        <f>IF(All_Data[[#This Row],[Order Line Quantity]]&lt;0,1,0)</f>
        <v>0</v>
      </c>
      <c r="O2956" s="1" t="str">
        <f>All_Data[[#This Row],[Tier2 Description]]&amp;All_Data[[#This Row],[Order No]]</f>
        <v>SHIRTS1557720</v>
      </c>
    </row>
    <row r="2957" spans="1:15" x14ac:dyDescent="0.35">
      <c r="A2957">
        <v>202002</v>
      </c>
      <c r="B2957" t="str">
        <f>LEFT(All_Data[[#This Row],[Invoice (Year+Month)]],4)</f>
        <v>2020</v>
      </c>
      <c r="C2957" t="str">
        <f>RIGHT(All_Data[[#This Row],[Invoice (Year+Month)]],2)</f>
        <v>02</v>
      </c>
      <c r="D2957" t="s">
        <v>56</v>
      </c>
      <c r="E2957">
        <v>3014215</v>
      </c>
      <c r="F2957" t="s">
        <v>17</v>
      </c>
      <c r="G2957" t="s">
        <v>57</v>
      </c>
      <c r="H2957" t="s">
        <v>58</v>
      </c>
      <c r="I2957">
        <v>1558025</v>
      </c>
      <c r="J2957">
        <v>4</v>
      </c>
      <c r="K2957" s="1">
        <v>68.680000000000007</v>
      </c>
      <c r="L2957" s="1">
        <v>30.68</v>
      </c>
      <c r="M2957" s="1">
        <f>All_Data[[#This Row],[EUR Sales Amount]]-All_Data[[#This Row],[EUR Cost Amount]]</f>
        <v>38.000000000000007</v>
      </c>
      <c r="N2957">
        <f>IF(All_Data[[#This Row],[Order Line Quantity]]&lt;0,1,0)</f>
        <v>0</v>
      </c>
      <c r="O2957" s="1" t="str">
        <f>All_Data[[#This Row],[Tier2 Description]]&amp;All_Data[[#This Row],[Order No]]</f>
        <v>SHIRTS1558025</v>
      </c>
    </row>
    <row r="2958" spans="1:15" x14ac:dyDescent="0.35">
      <c r="A2958">
        <v>202002</v>
      </c>
      <c r="B2958" t="str">
        <f>LEFT(All_Data[[#This Row],[Invoice (Year+Month)]],4)</f>
        <v>2020</v>
      </c>
      <c r="C2958" t="str">
        <f>RIGHT(All_Data[[#This Row],[Invoice (Year+Month)]],2)</f>
        <v>02</v>
      </c>
      <c r="D2958" t="s">
        <v>56</v>
      </c>
      <c r="E2958">
        <v>3014218</v>
      </c>
      <c r="F2958" t="s">
        <v>10</v>
      </c>
      <c r="G2958" t="s">
        <v>11</v>
      </c>
      <c r="H2958" t="s">
        <v>38</v>
      </c>
      <c r="I2958">
        <v>1555635</v>
      </c>
      <c r="J2958">
        <v>3000</v>
      </c>
      <c r="K2958" s="1">
        <v>1140</v>
      </c>
      <c r="L2958" s="1">
        <v>641.05999999999995</v>
      </c>
      <c r="M2958" s="1">
        <f>All_Data[[#This Row],[EUR Sales Amount]]-All_Data[[#This Row],[EUR Cost Amount]]</f>
        <v>498.94000000000005</v>
      </c>
      <c r="N2958">
        <f>IF(All_Data[[#This Row],[Order Line Quantity]]&lt;0,1,0)</f>
        <v>0</v>
      </c>
      <c r="O2958" s="1" t="str">
        <f>All_Data[[#This Row],[Tier2 Description]]&amp;All_Data[[#This Row],[Order No]]</f>
        <v>BACKPACKS1555635</v>
      </c>
    </row>
    <row r="2959" spans="1:15" x14ac:dyDescent="0.35">
      <c r="A2959">
        <v>202002</v>
      </c>
      <c r="B2959" t="str">
        <f>LEFT(All_Data[[#This Row],[Invoice (Year+Month)]],4)</f>
        <v>2020</v>
      </c>
      <c r="C2959" t="str">
        <f>RIGHT(All_Data[[#This Row],[Invoice (Year+Month)]],2)</f>
        <v>02</v>
      </c>
      <c r="D2959" t="s">
        <v>56</v>
      </c>
      <c r="E2959">
        <v>3014218</v>
      </c>
      <c r="F2959" t="s">
        <v>10</v>
      </c>
      <c r="G2959" t="s">
        <v>13</v>
      </c>
      <c r="H2959" t="s">
        <v>37</v>
      </c>
      <c r="I2959">
        <v>1554930</v>
      </c>
      <c r="J2959">
        <v>2000</v>
      </c>
      <c r="K2959" s="1">
        <v>620</v>
      </c>
      <c r="L2959" s="1">
        <v>520</v>
      </c>
      <c r="M2959" s="1">
        <f>All_Data[[#This Row],[EUR Sales Amount]]-All_Data[[#This Row],[EUR Cost Amount]]</f>
        <v>100</v>
      </c>
      <c r="N2959">
        <f>IF(All_Data[[#This Row],[Order Line Quantity]]&lt;0,1,0)</f>
        <v>0</v>
      </c>
      <c r="O2959" s="1" t="str">
        <f>All_Data[[#This Row],[Tier2 Description]]&amp;All_Data[[#This Row],[Order No]]</f>
        <v>GENERAL1554930</v>
      </c>
    </row>
    <row r="2960" spans="1:15" x14ac:dyDescent="0.35">
      <c r="A2960">
        <v>202002</v>
      </c>
      <c r="B2960" t="str">
        <f>LEFT(All_Data[[#This Row],[Invoice (Year+Month)]],4)</f>
        <v>2020</v>
      </c>
      <c r="C2960" t="str">
        <f>RIGHT(All_Data[[#This Row],[Invoice (Year+Month)]],2)</f>
        <v>02</v>
      </c>
      <c r="D2960" t="s">
        <v>56</v>
      </c>
      <c r="E2960">
        <v>3014218</v>
      </c>
      <c r="F2960" t="s">
        <v>10</v>
      </c>
      <c r="G2960" t="s">
        <v>22</v>
      </c>
      <c r="H2960" t="s">
        <v>35</v>
      </c>
      <c r="I2960">
        <v>1555635</v>
      </c>
      <c r="J2960">
        <v>3006</v>
      </c>
      <c r="K2960" s="1">
        <v>1890</v>
      </c>
      <c r="L2960" s="1">
        <v>457.32</v>
      </c>
      <c r="M2960" s="1">
        <f>All_Data[[#This Row],[EUR Sales Amount]]-All_Data[[#This Row],[EUR Cost Amount]]</f>
        <v>1432.68</v>
      </c>
      <c r="N2960">
        <f>IF(All_Data[[#This Row],[Order Line Quantity]]&lt;0,1,0)</f>
        <v>0</v>
      </c>
      <c r="O2960" s="1" t="str">
        <f>All_Data[[#This Row],[Tier2 Description]]&amp;All_Data[[#This Row],[Order No]]</f>
        <v>DECORATION CHARGES1555635</v>
      </c>
    </row>
    <row r="2961" spans="1:15" x14ac:dyDescent="0.35">
      <c r="A2961">
        <v>202002</v>
      </c>
      <c r="B2961" t="str">
        <f>LEFT(All_Data[[#This Row],[Invoice (Year+Month)]],4)</f>
        <v>2020</v>
      </c>
      <c r="C2961" t="str">
        <f>RIGHT(All_Data[[#This Row],[Invoice (Year+Month)]],2)</f>
        <v>02</v>
      </c>
      <c r="D2961" t="s">
        <v>56</v>
      </c>
      <c r="E2961">
        <v>3014219</v>
      </c>
      <c r="F2961" t="s">
        <v>17</v>
      </c>
      <c r="G2961" t="s">
        <v>13</v>
      </c>
      <c r="H2961" t="s">
        <v>34</v>
      </c>
      <c r="I2961">
        <v>1556616</v>
      </c>
      <c r="J2961">
        <v>310</v>
      </c>
      <c r="K2961" s="1">
        <v>517.70000000000005</v>
      </c>
      <c r="L2961" s="1">
        <v>228.94</v>
      </c>
      <c r="M2961" s="1">
        <f>All_Data[[#This Row],[EUR Sales Amount]]-All_Data[[#This Row],[EUR Cost Amount]]</f>
        <v>288.76000000000005</v>
      </c>
      <c r="N2961">
        <f>IF(All_Data[[#This Row],[Order Line Quantity]]&lt;0,1,0)</f>
        <v>0</v>
      </c>
      <c r="O2961" s="1" t="str">
        <f>All_Data[[#This Row],[Tier2 Description]]&amp;All_Data[[#This Row],[Order No]]</f>
        <v>STATIONERY1556616</v>
      </c>
    </row>
    <row r="2962" spans="1:15" x14ac:dyDescent="0.35">
      <c r="A2962">
        <v>202002</v>
      </c>
      <c r="B2962" t="str">
        <f>LEFT(All_Data[[#This Row],[Invoice (Year+Month)]],4)</f>
        <v>2020</v>
      </c>
      <c r="C2962" t="str">
        <f>RIGHT(All_Data[[#This Row],[Invoice (Year+Month)]],2)</f>
        <v>02</v>
      </c>
      <c r="D2962" t="s">
        <v>56</v>
      </c>
      <c r="E2962">
        <v>3014219</v>
      </c>
      <c r="F2962" t="s">
        <v>17</v>
      </c>
      <c r="G2962" t="s">
        <v>29</v>
      </c>
      <c r="H2962" t="s">
        <v>52</v>
      </c>
      <c r="I2962">
        <v>1556949</v>
      </c>
      <c r="J2962">
        <v>4</v>
      </c>
      <c r="K2962" s="1">
        <v>718.94</v>
      </c>
      <c r="L2962" s="1">
        <v>607.5</v>
      </c>
      <c r="M2962" s="1">
        <f>All_Data[[#This Row],[EUR Sales Amount]]-All_Data[[#This Row],[EUR Cost Amount]]</f>
        <v>111.44000000000005</v>
      </c>
      <c r="N2962">
        <f>IF(All_Data[[#This Row],[Order Line Quantity]]&lt;0,1,0)</f>
        <v>0</v>
      </c>
      <c r="O2962" s="1" t="str">
        <f>All_Data[[#This Row],[Tier2 Description]]&amp;All_Data[[#This Row],[Order No]]</f>
        <v>GENERAL TECH1556949</v>
      </c>
    </row>
    <row r="2963" spans="1:15" x14ac:dyDescent="0.35">
      <c r="A2963">
        <v>202002</v>
      </c>
      <c r="B2963" t="str">
        <f>LEFT(All_Data[[#This Row],[Invoice (Year+Month)]],4)</f>
        <v>2020</v>
      </c>
      <c r="C2963" t="str">
        <f>RIGHT(All_Data[[#This Row],[Invoice (Year+Month)]],2)</f>
        <v>02</v>
      </c>
      <c r="D2963" t="s">
        <v>56</v>
      </c>
      <c r="E2963">
        <v>3014224</v>
      </c>
      <c r="F2963" t="s">
        <v>10</v>
      </c>
      <c r="G2963" t="s">
        <v>11</v>
      </c>
      <c r="H2963" t="s">
        <v>38</v>
      </c>
      <c r="I2963">
        <v>1555569</v>
      </c>
      <c r="J2963">
        <v>6</v>
      </c>
      <c r="K2963" s="1">
        <v>127.86</v>
      </c>
      <c r="L2963" s="1">
        <v>43.4</v>
      </c>
      <c r="M2963" s="1">
        <f>All_Data[[#This Row],[EUR Sales Amount]]-All_Data[[#This Row],[EUR Cost Amount]]</f>
        <v>84.460000000000008</v>
      </c>
      <c r="N2963">
        <f>IF(All_Data[[#This Row],[Order Line Quantity]]&lt;0,1,0)</f>
        <v>0</v>
      </c>
      <c r="O2963" s="1" t="str">
        <f>All_Data[[#This Row],[Tier2 Description]]&amp;All_Data[[#This Row],[Order No]]</f>
        <v>BACKPACKS1555569</v>
      </c>
    </row>
    <row r="2964" spans="1:15" x14ac:dyDescent="0.35">
      <c r="A2964">
        <v>202002</v>
      </c>
      <c r="B2964" t="str">
        <f>LEFT(All_Data[[#This Row],[Invoice (Year+Month)]],4)</f>
        <v>2020</v>
      </c>
      <c r="C2964" t="str">
        <f>RIGHT(All_Data[[#This Row],[Invoice (Year+Month)]],2)</f>
        <v>02</v>
      </c>
      <c r="D2964" t="s">
        <v>56</v>
      </c>
      <c r="E2964">
        <v>3014224</v>
      </c>
      <c r="F2964" t="s">
        <v>10</v>
      </c>
      <c r="G2964" t="s">
        <v>26</v>
      </c>
      <c r="H2964" t="s">
        <v>28</v>
      </c>
      <c r="I2964">
        <v>1555569</v>
      </c>
      <c r="J2964">
        <v>2</v>
      </c>
      <c r="K2964" s="1">
        <v>5.88</v>
      </c>
      <c r="L2964" s="1">
        <v>2.66</v>
      </c>
      <c r="M2964" s="1">
        <f>All_Data[[#This Row],[EUR Sales Amount]]-All_Data[[#This Row],[EUR Cost Amount]]</f>
        <v>3.2199999999999998</v>
      </c>
      <c r="N2964">
        <f>IF(All_Data[[#This Row],[Order Line Quantity]]&lt;0,1,0)</f>
        <v>0</v>
      </c>
      <c r="O2964" s="1" t="str">
        <f>All_Data[[#This Row],[Tier2 Description]]&amp;All_Data[[#This Row],[Order No]]</f>
        <v>HOUSEWARES1555569</v>
      </c>
    </row>
    <row r="2965" spans="1:15" x14ac:dyDescent="0.35">
      <c r="A2965">
        <v>202002</v>
      </c>
      <c r="B2965" t="str">
        <f>LEFT(All_Data[[#This Row],[Invoice (Year+Month)]],4)</f>
        <v>2020</v>
      </c>
      <c r="C2965" t="str">
        <f>RIGHT(All_Data[[#This Row],[Invoice (Year+Month)]],2)</f>
        <v>02</v>
      </c>
      <c r="D2965" t="s">
        <v>56</v>
      </c>
      <c r="E2965">
        <v>3014224</v>
      </c>
      <c r="F2965" t="s">
        <v>10</v>
      </c>
      <c r="G2965" t="s">
        <v>36</v>
      </c>
      <c r="H2965" t="s">
        <v>36</v>
      </c>
      <c r="I2965">
        <v>1553821</v>
      </c>
      <c r="J2965">
        <v>300</v>
      </c>
      <c r="K2965" s="1">
        <v>687</v>
      </c>
      <c r="L2965" s="1">
        <v>603</v>
      </c>
      <c r="M2965" s="1">
        <f>All_Data[[#This Row],[EUR Sales Amount]]-All_Data[[#This Row],[EUR Cost Amount]]</f>
        <v>84</v>
      </c>
      <c r="N2965">
        <f>IF(All_Data[[#This Row],[Order Line Quantity]]&lt;0,1,0)</f>
        <v>0</v>
      </c>
      <c r="O2965" s="1" t="str">
        <f>All_Data[[#This Row],[Tier2 Description]]&amp;All_Data[[#This Row],[Order No]]</f>
        <v>MEMORY1553821</v>
      </c>
    </row>
    <row r="2966" spans="1:15" x14ac:dyDescent="0.35">
      <c r="A2966">
        <v>202002</v>
      </c>
      <c r="B2966" t="str">
        <f>LEFT(All_Data[[#This Row],[Invoice (Year+Month)]],4)</f>
        <v>2020</v>
      </c>
      <c r="C2966" t="str">
        <f>RIGHT(All_Data[[#This Row],[Invoice (Year+Month)]],2)</f>
        <v>02</v>
      </c>
      <c r="D2966" t="s">
        <v>56</v>
      </c>
      <c r="E2966">
        <v>3014225</v>
      </c>
      <c r="F2966" t="s">
        <v>17</v>
      </c>
      <c r="G2966" t="s">
        <v>13</v>
      </c>
      <c r="H2966" t="s">
        <v>37</v>
      </c>
      <c r="I2966">
        <v>1554890</v>
      </c>
      <c r="J2966">
        <v>1000</v>
      </c>
      <c r="K2966" s="1">
        <v>350</v>
      </c>
      <c r="L2966" s="1">
        <v>290</v>
      </c>
      <c r="M2966" s="1">
        <f>All_Data[[#This Row],[EUR Sales Amount]]-All_Data[[#This Row],[EUR Cost Amount]]</f>
        <v>60</v>
      </c>
      <c r="N2966">
        <f>IF(All_Data[[#This Row],[Order Line Quantity]]&lt;0,1,0)</f>
        <v>0</v>
      </c>
      <c r="O2966" s="1" t="str">
        <f>All_Data[[#This Row],[Tier2 Description]]&amp;All_Data[[#This Row],[Order No]]</f>
        <v>GENERAL1554890</v>
      </c>
    </row>
    <row r="2967" spans="1:15" x14ac:dyDescent="0.35">
      <c r="A2967">
        <v>202002</v>
      </c>
      <c r="B2967" t="str">
        <f>LEFT(All_Data[[#This Row],[Invoice (Year+Month)]],4)</f>
        <v>2020</v>
      </c>
      <c r="C2967" t="str">
        <f>RIGHT(All_Data[[#This Row],[Invoice (Year+Month)]],2)</f>
        <v>02</v>
      </c>
      <c r="D2967" t="s">
        <v>56</v>
      </c>
      <c r="E2967">
        <v>3014225</v>
      </c>
      <c r="F2967" t="s">
        <v>17</v>
      </c>
      <c r="G2967" t="s">
        <v>13</v>
      </c>
      <c r="H2967" t="s">
        <v>16</v>
      </c>
      <c r="I2967">
        <v>1555328</v>
      </c>
      <c r="J2967">
        <v>-100</v>
      </c>
      <c r="K2967" s="1">
        <v>-306</v>
      </c>
      <c r="L2967" s="1">
        <v>-239.18</v>
      </c>
      <c r="M2967" s="1">
        <f>All_Data[[#This Row],[EUR Sales Amount]]-All_Data[[#This Row],[EUR Cost Amount]]</f>
        <v>-66.819999999999993</v>
      </c>
      <c r="N2967">
        <f>IF(All_Data[[#This Row],[Order Line Quantity]]&lt;0,1,0)</f>
        <v>1</v>
      </c>
      <c r="O2967" s="1" t="str">
        <f>All_Data[[#This Row],[Tier2 Description]]&amp;All_Data[[#This Row],[Order No]]</f>
        <v>WRITING1555328</v>
      </c>
    </row>
    <row r="2968" spans="1:15" x14ac:dyDescent="0.35">
      <c r="A2968">
        <v>202002</v>
      </c>
      <c r="B2968" t="str">
        <f>LEFT(All_Data[[#This Row],[Invoice (Year+Month)]],4)</f>
        <v>2020</v>
      </c>
      <c r="C2968" t="str">
        <f>RIGHT(All_Data[[#This Row],[Invoice (Year+Month)]],2)</f>
        <v>02</v>
      </c>
      <c r="D2968" t="s">
        <v>56</v>
      </c>
      <c r="E2968">
        <v>3014225</v>
      </c>
      <c r="F2968" t="s">
        <v>17</v>
      </c>
      <c r="G2968" t="s">
        <v>29</v>
      </c>
      <c r="H2968" t="s">
        <v>30</v>
      </c>
      <c r="I2968">
        <v>1557853</v>
      </c>
      <c r="J2968">
        <v>4</v>
      </c>
      <c r="K2968" s="1">
        <v>31.96</v>
      </c>
      <c r="L2968" s="1">
        <v>48.78</v>
      </c>
      <c r="M2968" s="1">
        <f>All_Data[[#This Row],[EUR Sales Amount]]-All_Data[[#This Row],[EUR Cost Amount]]</f>
        <v>-16.82</v>
      </c>
      <c r="N2968">
        <f>IF(All_Data[[#This Row],[Order Line Quantity]]&lt;0,1,0)</f>
        <v>0</v>
      </c>
      <c r="O2968" s="1" t="str">
        <f>All_Data[[#This Row],[Tier2 Description]]&amp;All_Data[[#This Row],[Order No]]</f>
        <v>AUDIO1557853</v>
      </c>
    </row>
    <row r="2969" spans="1:15" x14ac:dyDescent="0.35">
      <c r="A2969">
        <v>202002</v>
      </c>
      <c r="B2969" t="str">
        <f>LEFT(All_Data[[#This Row],[Invoice (Year+Month)]],4)</f>
        <v>2020</v>
      </c>
      <c r="C2969" t="str">
        <f>RIGHT(All_Data[[#This Row],[Invoice (Year+Month)]],2)</f>
        <v>02</v>
      </c>
      <c r="D2969" t="s">
        <v>56</v>
      </c>
      <c r="E2969">
        <v>3014227</v>
      </c>
      <c r="F2969" t="s">
        <v>10</v>
      </c>
      <c r="G2969" t="s">
        <v>11</v>
      </c>
      <c r="H2969" t="s">
        <v>38</v>
      </c>
      <c r="I2969">
        <v>1557219</v>
      </c>
      <c r="J2969">
        <v>2</v>
      </c>
      <c r="K2969" s="1">
        <v>0.88</v>
      </c>
      <c r="L2969" s="1">
        <v>0.44</v>
      </c>
      <c r="M2969" s="1">
        <f>All_Data[[#This Row],[EUR Sales Amount]]-All_Data[[#This Row],[EUR Cost Amount]]</f>
        <v>0.44</v>
      </c>
      <c r="N2969">
        <f>IF(All_Data[[#This Row],[Order Line Quantity]]&lt;0,1,0)</f>
        <v>0</v>
      </c>
      <c r="O2969" s="1" t="str">
        <f>All_Data[[#This Row],[Tier2 Description]]&amp;All_Data[[#This Row],[Order No]]</f>
        <v>BACKPACKS1557219</v>
      </c>
    </row>
    <row r="2970" spans="1:15" x14ac:dyDescent="0.35">
      <c r="A2970">
        <v>202002</v>
      </c>
      <c r="B2970" t="str">
        <f>LEFT(All_Data[[#This Row],[Invoice (Year+Month)]],4)</f>
        <v>2020</v>
      </c>
      <c r="C2970" t="str">
        <f>RIGHT(All_Data[[#This Row],[Invoice (Year+Month)]],2)</f>
        <v>02</v>
      </c>
      <c r="D2970" t="s">
        <v>56</v>
      </c>
      <c r="E2970">
        <v>3014231</v>
      </c>
      <c r="F2970" t="s">
        <v>17</v>
      </c>
      <c r="G2970" t="s">
        <v>11</v>
      </c>
      <c r="H2970" t="s">
        <v>38</v>
      </c>
      <c r="I2970">
        <v>1556954</v>
      </c>
      <c r="J2970">
        <v>4</v>
      </c>
      <c r="K2970" s="1">
        <v>4.3</v>
      </c>
      <c r="L2970" s="1">
        <v>1.62</v>
      </c>
      <c r="M2970" s="1">
        <f>All_Data[[#This Row],[EUR Sales Amount]]-All_Data[[#This Row],[EUR Cost Amount]]</f>
        <v>2.6799999999999997</v>
      </c>
      <c r="N2970">
        <f>IF(All_Data[[#This Row],[Order Line Quantity]]&lt;0,1,0)</f>
        <v>0</v>
      </c>
      <c r="O2970" s="1" t="str">
        <f>All_Data[[#This Row],[Tier2 Description]]&amp;All_Data[[#This Row],[Order No]]</f>
        <v>BACKPACKS1556954</v>
      </c>
    </row>
    <row r="2971" spans="1:15" x14ac:dyDescent="0.35">
      <c r="A2971">
        <v>202002</v>
      </c>
      <c r="B2971" t="str">
        <f>LEFT(All_Data[[#This Row],[Invoice (Year+Month)]],4)</f>
        <v>2020</v>
      </c>
      <c r="C2971" t="str">
        <f>RIGHT(All_Data[[#This Row],[Invoice (Year+Month)]],2)</f>
        <v>02</v>
      </c>
      <c r="D2971" t="s">
        <v>56</v>
      </c>
      <c r="E2971">
        <v>3014231</v>
      </c>
      <c r="F2971" t="s">
        <v>17</v>
      </c>
      <c r="G2971" t="s">
        <v>48</v>
      </c>
      <c r="H2971" t="s">
        <v>48</v>
      </c>
      <c r="I2971">
        <v>1555969</v>
      </c>
      <c r="J2971">
        <v>2</v>
      </c>
      <c r="K2971" s="1">
        <v>9.98</v>
      </c>
      <c r="L2971" s="1">
        <v>7.56</v>
      </c>
      <c r="M2971" s="1">
        <f>All_Data[[#This Row],[EUR Sales Amount]]-All_Data[[#This Row],[EUR Cost Amount]]</f>
        <v>2.4200000000000008</v>
      </c>
      <c r="N2971">
        <f>IF(All_Data[[#This Row],[Order Line Quantity]]&lt;0,1,0)</f>
        <v>0</v>
      </c>
      <c r="O2971" s="1" t="str">
        <f>All_Data[[#This Row],[Tier2 Description]]&amp;All_Data[[#This Row],[Order No]]</f>
        <v>HEADWEAR1555969</v>
      </c>
    </row>
    <row r="2972" spans="1:15" x14ac:dyDescent="0.35">
      <c r="A2972">
        <v>202002</v>
      </c>
      <c r="B2972" t="str">
        <f>LEFT(All_Data[[#This Row],[Invoice (Year+Month)]],4)</f>
        <v>2020</v>
      </c>
      <c r="C2972" t="str">
        <f>RIGHT(All_Data[[#This Row],[Invoice (Year+Month)]],2)</f>
        <v>02</v>
      </c>
      <c r="D2972" t="s">
        <v>56</v>
      </c>
      <c r="E2972">
        <v>3014231</v>
      </c>
      <c r="F2972" t="s">
        <v>17</v>
      </c>
      <c r="G2972" t="s">
        <v>48</v>
      </c>
      <c r="H2972" t="s">
        <v>48</v>
      </c>
      <c r="I2972">
        <v>1557244</v>
      </c>
      <c r="J2972">
        <v>6</v>
      </c>
      <c r="K2972" s="1">
        <v>8.82</v>
      </c>
      <c r="L2972" s="1">
        <v>3.58</v>
      </c>
      <c r="M2972" s="1">
        <f>All_Data[[#This Row],[EUR Sales Amount]]-All_Data[[#This Row],[EUR Cost Amount]]</f>
        <v>5.24</v>
      </c>
      <c r="N2972">
        <f>IF(All_Data[[#This Row],[Order Line Quantity]]&lt;0,1,0)</f>
        <v>0</v>
      </c>
      <c r="O2972" s="1" t="str">
        <f>All_Data[[#This Row],[Tier2 Description]]&amp;All_Data[[#This Row],[Order No]]</f>
        <v>HEADWEAR1557244</v>
      </c>
    </row>
    <row r="2973" spans="1:15" x14ac:dyDescent="0.35">
      <c r="A2973">
        <v>202002</v>
      </c>
      <c r="B2973" t="str">
        <f>LEFT(All_Data[[#This Row],[Invoice (Year+Month)]],4)</f>
        <v>2020</v>
      </c>
      <c r="C2973" t="str">
        <f>RIGHT(All_Data[[#This Row],[Invoice (Year+Month)]],2)</f>
        <v>02</v>
      </c>
      <c r="D2973" t="s">
        <v>56</v>
      </c>
      <c r="E2973">
        <v>3014231</v>
      </c>
      <c r="F2973" t="s">
        <v>17</v>
      </c>
      <c r="G2973" t="s">
        <v>13</v>
      </c>
      <c r="H2973" t="s">
        <v>34</v>
      </c>
      <c r="I2973">
        <v>1556699</v>
      </c>
      <c r="J2973">
        <v>400</v>
      </c>
      <c r="K2973" s="1">
        <v>408</v>
      </c>
      <c r="L2973" s="1">
        <v>214.64</v>
      </c>
      <c r="M2973" s="1">
        <f>All_Data[[#This Row],[EUR Sales Amount]]-All_Data[[#This Row],[EUR Cost Amount]]</f>
        <v>193.36</v>
      </c>
      <c r="N2973">
        <f>IF(All_Data[[#This Row],[Order Line Quantity]]&lt;0,1,0)</f>
        <v>0</v>
      </c>
      <c r="O2973" s="1" t="str">
        <f>All_Data[[#This Row],[Tier2 Description]]&amp;All_Data[[#This Row],[Order No]]</f>
        <v>STATIONERY1556699</v>
      </c>
    </row>
    <row r="2974" spans="1:15" x14ac:dyDescent="0.35">
      <c r="A2974">
        <v>202002</v>
      </c>
      <c r="B2974" t="str">
        <f>LEFT(All_Data[[#This Row],[Invoice (Year+Month)]],4)</f>
        <v>2020</v>
      </c>
      <c r="C2974" t="str">
        <f>RIGHT(All_Data[[#This Row],[Invoice (Year+Month)]],2)</f>
        <v>02</v>
      </c>
      <c r="D2974" t="s">
        <v>56</v>
      </c>
      <c r="E2974">
        <v>3014231</v>
      </c>
      <c r="F2974" t="s">
        <v>17</v>
      </c>
      <c r="G2974" t="s">
        <v>13</v>
      </c>
      <c r="H2974" t="s">
        <v>15</v>
      </c>
      <c r="I2974">
        <v>1557626</v>
      </c>
      <c r="J2974">
        <v>200</v>
      </c>
      <c r="K2974" s="1">
        <v>968</v>
      </c>
      <c r="L2974" s="1">
        <v>391.58</v>
      </c>
      <c r="M2974" s="1">
        <f>All_Data[[#This Row],[EUR Sales Amount]]-All_Data[[#This Row],[EUR Cost Amount]]</f>
        <v>576.42000000000007</v>
      </c>
      <c r="N2974">
        <f>IF(All_Data[[#This Row],[Order Line Quantity]]&lt;0,1,0)</f>
        <v>0</v>
      </c>
      <c r="O2974" s="1" t="str">
        <f>All_Data[[#This Row],[Tier2 Description]]&amp;All_Data[[#This Row],[Order No]]</f>
        <v>UMBRELLAS1557626</v>
      </c>
    </row>
    <row r="2975" spans="1:15" x14ac:dyDescent="0.35">
      <c r="A2975">
        <v>202002</v>
      </c>
      <c r="B2975" t="str">
        <f>LEFT(All_Data[[#This Row],[Invoice (Year+Month)]],4)</f>
        <v>2020</v>
      </c>
      <c r="C2975" t="str">
        <f>RIGHT(All_Data[[#This Row],[Invoice (Year+Month)]],2)</f>
        <v>02</v>
      </c>
      <c r="D2975" t="s">
        <v>56</v>
      </c>
      <c r="E2975">
        <v>3014231</v>
      </c>
      <c r="F2975" t="s">
        <v>17</v>
      </c>
      <c r="G2975" t="s">
        <v>13</v>
      </c>
      <c r="H2975" t="s">
        <v>16</v>
      </c>
      <c r="I2975">
        <v>1556461</v>
      </c>
      <c r="J2975">
        <v>1000</v>
      </c>
      <c r="K2975" s="1">
        <v>2540</v>
      </c>
      <c r="L2975" s="1">
        <v>1572.56</v>
      </c>
      <c r="M2975" s="1">
        <f>All_Data[[#This Row],[EUR Sales Amount]]-All_Data[[#This Row],[EUR Cost Amount]]</f>
        <v>967.44</v>
      </c>
      <c r="N2975">
        <f>IF(All_Data[[#This Row],[Order Line Quantity]]&lt;0,1,0)</f>
        <v>0</v>
      </c>
      <c r="O2975" s="1" t="str">
        <f>All_Data[[#This Row],[Tier2 Description]]&amp;All_Data[[#This Row],[Order No]]</f>
        <v>WRITING1556461</v>
      </c>
    </row>
    <row r="2976" spans="1:15" x14ac:dyDescent="0.35">
      <c r="A2976">
        <v>202002</v>
      </c>
      <c r="B2976" t="str">
        <f>LEFT(All_Data[[#This Row],[Invoice (Year+Month)]],4)</f>
        <v>2020</v>
      </c>
      <c r="C2976" t="str">
        <f>RIGHT(All_Data[[#This Row],[Invoice (Year+Month)]],2)</f>
        <v>02</v>
      </c>
      <c r="D2976" t="s">
        <v>56</v>
      </c>
      <c r="E2976">
        <v>3014231</v>
      </c>
      <c r="F2976" t="s">
        <v>17</v>
      </c>
      <c r="G2976" t="s">
        <v>26</v>
      </c>
      <c r="H2976" t="s">
        <v>50</v>
      </c>
      <c r="I2976">
        <v>1555541</v>
      </c>
      <c r="J2976">
        <v>2</v>
      </c>
      <c r="K2976" s="1">
        <v>11.98</v>
      </c>
      <c r="L2976" s="1">
        <v>6.02</v>
      </c>
      <c r="M2976" s="1">
        <f>All_Data[[#This Row],[EUR Sales Amount]]-All_Data[[#This Row],[EUR Cost Amount]]</f>
        <v>5.9600000000000009</v>
      </c>
      <c r="N2976">
        <f>IF(All_Data[[#This Row],[Order Line Quantity]]&lt;0,1,0)</f>
        <v>0</v>
      </c>
      <c r="O2976" s="1" t="str">
        <f>All_Data[[#This Row],[Tier2 Description]]&amp;All_Data[[#This Row],[Order No]]</f>
        <v>OUTDOOR &amp; LEISURE1555541</v>
      </c>
    </row>
    <row r="2977" spans="1:15" x14ac:dyDescent="0.35">
      <c r="A2977">
        <v>202002</v>
      </c>
      <c r="B2977" t="str">
        <f>LEFT(All_Data[[#This Row],[Invoice (Year+Month)]],4)</f>
        <v>2020</v>
      </c>
      <c r="C2977" t="str">
        <f>RIGHT(All_Data[[#This Row],[Invoice (Year+Month)]],2)</f>
        <v>02</v>
      </c>
      <c r="D2977" t="s">
        <v>56</v>
      </c>
      <c r="E2977">
        <v>3014231</v>
      </c>
      <c r="F2977" t="s">
        <v>17</v>
      </c>
      <c r="G2977" t="s">
        <v>26</v>
      </c>
      <c r="H2977" t="s">
        <v>50</v>
      </c>
      <c r="I2977">
        <v>1556469</v>
      </c>
      <c r="J2977">
        <v>16</v>
      </c>
      <c r="K2977" s="1">
        <v>108.64</v>
      </c>
      <c r="L2977" s="1">
        <v>43</v>
      </c>
      <c r="M2977" s="1">
        <f>All_Data[[#This Row],[EUR Sales Amount]]-All_Data[[#This Row],[EUR Cost Amount]]</f>
        <v>65.64</v>
      </c>
      <c r="N2977">
        <f>IF(All_Data[[#This Row],[Order Line Quantity]]&lt;0,1,0)</f>
        <v>0</v>
      </c>
      <c r="O2977" s="1" t="str">
        <f>All_Data[[#This Row],[Tier2 Description]]&amp;All_Data[[#This Row],[Order No]]</f>
        <v>OUTDOOR &amp; LEISURE1556469</v>
      </c>
    </row>
    <row r="2978" spans="1:15" x14ac:dyDescent="0.35">
      <c r="A2978">
        <v>202002</v>
      </c>
      <c r="B2978" t="str">
        <f>LEFT(All_Data[[#This Row],[Invoice (Year+Month)]],4)</f>
        <v>2020</v>
      </c>
      <c r="C2978" t="str">
        <f>RIGHT(All_Data[[#This Row],[Invoice (Year+Month)]],2)</f>
        <v>02</v>
      </c>
      <c r="D2978" t="s">
        <v>56</v>
      </c>
      <c r="E2978">
        <v>3014231</v>
      </c>
      <c r="F2978" t="s">
        <v>17</v>
      </c>
      <c r="G2978" t="s">
        <v>18</v>
      </c>
      <c r="H2978" t="s">
        <v>19</v>
      </c>
      <c r="I2978">
        <v>1555321</v>
      </c>
      <c r="J2978">
        <v>-2</v>
      </c>
      <c r="K2978" s="1">
        <v>-53.14</v>
      </c>
      <c r="L2978" s="1">
        <v>-25.42</v>
      </c>
      <c r="M2978" s="1">
        <f>All_Data[[#This Row],[EUR Sales Amount]]-All_Data[[#This Row],[EUR Cost Amount]]</f>
        <v>-27.72</v>
      </c>
      <c r="N2978">
        <f>IF(All_Data[[#This Row],[Order Line Quantity]]&lt;0,1,0)</f>
        <v>1</v>
      </c>
      <c r="O2978" s="1" t="str">
        <f>All_Data[[#This Row],[Tier2 Description]]&amp;All_Data[[#This Row],[Order No]]</f>
        <v>FLEECE &amp; KNITS1555321</v>
      </c>
    </row>
    <row r="2979" spans="1:15" x14ac:dyDescent="0.35">
      <c r="A2979">
        <v>202002</v>
      </c>
      <c r="B2979" t="str">
        <f>LEFT(All_Data[[#This Row],[Invoice (Year+Month)]],4)</f>
        <v>2020</v>
      </c>
      <c r="C2979" t="str">
        <f>RIGHT(All_Data[[#This Row],[Invoice (Year+Month)]],2)</f>
        <v>02</v>
      </c>
      <c r="D2979" t="s">
        <v>56</v>
      </c>
      <c r="E2979">
        <v>3014231</v>
      </c>
      <c r="F2979" t="s">
        <v>17</v>
      </c>
      <c r="G2979" t="s">
        <v>18</v>
      </c>
      <c r="H2979" t="s">
        <v>19</v>
      </c>
      <c r="I2979">
        <v>1557244</v>
      </c>
      <c r="J2979">
        <v>6</v>
      </c>
      <c r="K2979" s="1">
        <v>82.86</v>
      </c>
      <c r="L2979" s="1">
        <v>37.78</v>
      </c>
      <c r="M2979" s="1">
        <f>All_Data[[#This Row],[EUR Sales Amount]]-All_Data[[#This Row],[EUR Cost Amount]]</f>
        <v>45.08</v>
      </c>
      <c r="N2979">
        <f>IF(All_Data[[#This Row],[Order Line Quantity]]&lt;0,1,0)</f>
        <v>0</v>
      </c>
      <c r="O2979" s="1" t="str">
        <f>All_Data[[#This Row],[Tier2 Description]]&amp;All_Data[[#This Row],[Order No]]</f>
        <v>FLEECE &amp; KNITS1557244</v>
      </c>
    </row>
    <row r="2980" spans="1:15" x14ac:dyDescent="0.35">
      <c r="A2980">
        <v>202002</v>
      </c>
      <c r="B2980" t="str">
        <f>LEFT(All_Data[[#This Row],[Invoice (Year+Month)]],4)</f>
        <v>2020</v>
      </c>
      <c r="C2980" t="str">
        <f>RIGHT(All_Data[[#This Row],[Invoice (Year+Month)]],2)</f>
        <v>02</v>
      </c>
      <c r="D2980" t="s">
        <v>56</v>
      </c>
      <c r="E2980">
        <v>3014231</v>
      </c>
      <c r="F2980" t="s">
        <v>17</v>
      </c>
      <c r="G2980" t="s">
        <v>22</v>
      </c>
      <c r="H2980" t="s">
        <v>35</v>
      </c>
      <c r="I2980">
        <v>1556469</v>
      </c>
      <c r="J2980">
        <v>20</v>
      </c>
      <c r="K2980" s="1">
        <v>78</v>
      </c>
      <c r="L2980" s="1">
        <v>33.04</v>
      </c>
      <c r="M2980" s="1">
        <f>All_Data[[#This Row],[EUR Sales Amount]]-All_Data[[#This Row],[EUR Cost Amount]]</f>
        <v>44.96</v>
      </c>
      <c r="N2980">
        <f>IF(All_Data[[#This Row],[Order Line Quantity]]&lt;0,1,0)</f>
        <v>0</v>
      </c>
      <c r="O2980" s="1" t="str">
        <f>All_Data[[#This Row],[Tier2 Description]]&amp;All_Data[[#This Row],[Order No]]</f>
        <v>DECORATION CHARGES1556469</v>
      </c>
    </row>
    <row r="2981" spans="1:15" x14ac:dyDescent="0.35">
      <c r="A2981">
        <v>202002</v>
      </c>
      <c r="B2981" t="str">
        <f>LEFT(All_Data[[#This Row],[Invoice (Year+Month)]],4)</f>
        <v>2020</v>
      </c>
      <c r="C2981" t="str">
        <f>RIGHT(All_Data[[#This Row],[Invoice (Year+Month)]],2)</f>
        <v>02</v>
      </c>
      <c r="D2981" t="s">
        <v>56</v>
      </c>
      <c r="E2981">
        <v>3014231</v>
      </c>
      <c r="F2981" t="s">
        <v>17</v>
      </c>
      <c r="G2981" t="s">
        <v>24</v>
      </c>
      <c r="H2981" t="s">
        <v>25</v>
      </c>
      <c r="I2981">
        <v>1555969</v>
      </c>
      <c r="J2981">
        <v>2</v>
      </c>
      <c r="K2981" s="1">
        <v>64.14</v>
      </c>
      <c r="L2981" s="1">
        <v>47.54</v>
      </c>
      <c r="M2981" s="1">
        <f>All_Data[[#This Row],[EUR Sales Amount]]-All_Data[[#This Row],[EUR Cost Amount]]</f>
        <v>16.600000000000001</v>
      </c>
      <c r="N2981">
        <f>IF(All_Data[[#This Row],[Order Line Quantity]]&lt;0,1,0)</f>
        <v>0</v>
      </c>
      <c r="O2981" s="1" t="str">
        <f>All_Data[[#This Row],[Tier2 Description]]&amp;All_Data[[#This Row],[Order No]]</f>
        <v>JACKETS1555969</v>
      </c>
    </row>
    <row r="2982" spans="1:15" x14ac:dyDescent="0.35">
      <c r="A2982">
        <v>202002</v>
      </c>
      <c r="B2982" t="str">
        <f>LEFT(All_Data[[#This Row],[Invoice (Year+Month)]],4)</f>
        <v>2020</v>
      </c>
      <c r="C2982" t="str">
        <f>RIGHT(All_Data[[#This Row],[Invoice (Year+Month)]],2)</f>
        <v>02</v>
      </c>
      <c r="D2982" t="s">
        <v>56</v>
      </c>
      <c r="E2982">
        <v>3014231</v>
      </c>
      <c r="F2982" t="s">
        <v>17</v>
      </c>
      <c r="G2982" t="s">
        <v>24</v>
      </c>
      <c r="H2982" t="s">
        <v>25</v>
      </c>
      <c r="I2982">
        <v>1556461</v>
      </c>
      <c r="J2982">
        <v>6</v>
      </c>
      <c r="K2982" s="1">
        <v>239.92</v>
      </c>
      <c r="L2982" s="1">
        <v>132.4</v>
      </c>
      <c r="M2982" s="1">
        <f>All_Data[[#This Row],[EUR Sales Amount]]-All_Data[[#This Row],[EUR Cost Amount]]</f>
        <v>107.51999999999998</v>
      </c>
      <c r="N2982">
        <f>IF(All_Data[[#This Row],[Order Line Quantity]]&lt;0,1,0)</f>
        <v>0</v>
      </c>
      <c r="O2982" s="1" t="str">
        <f>All_Data[[#This Row],[Tier2 Description]]&amp;All_Data[[#This Row],[Order No]]</f>
        <v>JACKETS1556461</v>
      </c>
    </row>
    <row r="2983" spans="1:15" x14ac:dyDescent="0.35">
      <c r="A2983">
        <v>202002</v>
      </c>
      <c r="B2983" t="str">
        <f>LEFT(All_Data[[#This Row],[Invoice (Year+Month)]],4)</f>
        <v>2020</v>
      </c>
      <c r="C2983" t="str">
        <f>RIGHT(All_Data[[#This Row],[Invoice (Year+Month)]],2)</f>
        <v>02</v>
      </c>
      <c r="D2983" t="s">
        <v>56</v>
      </c>
      <c r="E2983">
        <v>3014231</v>
      </c>
      <c r="F2983" t="s">
        <v>17</v>
      </c>
      <c r="G2983" t="s">
        <v>24</v>
      </c>
      <c r="H2983" t="s">
        <v>25</v>
      </c>
      <c r="I2983">
        <v>1557089</v>
      </c>
      <c r="J2983">
        <v>2</v>
      </c>
      <c r="K2983" s="1">
        <v>84.18</v>
      </c>
      <c r="L2983" s="1">
        <v>37.24</v>
      </c>
      <c r="M2983" s="1">
        <f>All_Data[[#This Row],[EUR Sales Amount]]-All_Data[[#This Row],[EUR Cost Amount]]</f>
        <v>46.940000000000005</v>
      </c>
      <c r="N2983">
        <f>IF(All_Data[[#This Row],[Order Line Quantity]]&lt;0,1,0)</f>
        <v>0</v>
      </c>
      <c r="O2983" s="1" t="str">
        <f>All_Data[[#This Row],[Tier2 Description]]&amp;All_Data[[#This Row],[Order No]]</f>
        <v>JACKETS1557089</v>
      </c>
    </row>
    <row r="2984" spans="1:15" x14ac:dyDescent="0.35">
      <c r="A2984">
        <v>202002</v>
      </c>
      <c r="B2984" t="str">
        <f>LEFT(All_Data[[#This Row],[Invoice (Year+Month)]],4)</f>
        <v>2020</v>
      </c>
      <c r="C2984" t="str">
        <f>RIGHT(All_Data[[#This Row],[Invoice (Year+Month)]],2)</f>
        <v>02</v>
      </c>
      <c r="D2984" t="s">
        <v>56</v>
      </c>
      <c r="E2984">
        <v>3014233</v>
      </c>
      <c r="F2984" t="s">
        <v>10</v>
      </c>
      <c r="G2984" t="s">
        <v>11</v>
      </c>
      <c r="H2984" t="s">
        <v>38</v>
      </c>
      <c r="I2984">
        <v>1557192</v>
      </c>
      <c r="J2984">
        <v>4</v>
      </c>
      <c r="K2984" s="1">
        <v>4.28</v>
      </c>
      <c r="L2984" s="1">
        <v>3.92</v>
      </c>
      <c r="M2984" s="1">
        <f>All_Data[[#This Row],[EUR Sales Amount]]-All_Data[[#This Row],[EUR Cost Amount]]</f>
        <v>0.36000000000000032</v>
      </c>
      <c r="N2984">
        <f>IF(All_Data[[#This Row],[Order Line Quantity]]&lt;0,1,0)</f>
        <v>0</v>
      </c>
      <c r="O2984" s="1" t="str">
        <f>All_Data[[#This Row],[Tier2 Description]]&amp;All_Data[[#This Row],[Order No]]</f>
        <v>BACKPACKS1557192</v>
      </c>
    </row>
    <row r="2985" spans="1:15" x14ac:dyDescent="0.35">
      <c r="A2985">
        <v>202002</v>
      </c>
      <c r="B2985" t="str">
        <f>LEFT(All_Data[[#This Row],[Invoice (Year+Month)]],4)</f>
        <v>2020</v>
      </c>
      <c r="C2985" t="str">
        <f>RIGHT(All_Data[[#This Row],[Invoice (Year+Month)]],2)</f>
        <v>02</v>
      </c>
      <c r="D2985" t="s">
        <v>56</v>
      </c>
      <c r="E2985">
        <v>3014233</v>
      </c>
      <c r="F2985" t="s">
        <v>10</v>
      </c>
      <c r="G2985" t="s">
        <v>11</v>
      </c>
      <c r="H2985" t="s">
        <v>46</v>
      </c>
      <c r="I2985">
        <v>1557192</v>
      </c>
      <c r="J2985">
        <v>2</v>
      </c>
      <c r="K2985" s="1">
        <v>22.44</v>
      </c>
      <c r="L2985" s="1">
        <v>13.6</v>
      </c>
      <c r="M2985" s="1">
        <f>All_Data[[#This Row],[EUR Sales Amount]]-All_Data[[#This Row],[EUR Cost Amount]]</f>
        <v>8.8400000000000016</v>
      </c>
      <c r="N2985">
        <f>IF(All_Data[[#This Row],[Order Line Quantity]]&lt;0,1,0)</f>
        <v>0</v>
      </c>
      <c r="O2985" s="1" t="str">
        <f>All_Data[[#This Row],[Tier2 Description]]&amp;All_Data[[#This Row],[Order No]]</f>
        <v>DUFFELS1557192</v>
      </c>
    </row>
    <row r="2986" spans="1:15" x14ac:dyDescent="0.35">
      <c r="A2986">
        <v>202002</v>
      </c>
      <c r="B2986" t="str">
        <f>LEFT(All_Data[[#This Row],[Invoice (Year+Month)]],4)</f>
        <v>2020</v>
      </c>
      <c r="C2986" t="str">
        <f>RIGHT(All_Data[[#This Row],[Invoice (Year+Month)]],2)</f>
        <v>02</v>
      </c>
      <c r="D2986" t="s">
        <v>56</v>
      </c>
      <c r="E2986">
        <v>3014233</v>
      </c>
      <c r="F2986" t="s">
        <v>10</v>
      </c>
      <c r="G2986" t="s">
        <v>11</v>
      </c>
      <c r="H2986" t="s">
        <v>60</v>
      </c>
      <c r="I2986">
        <v>1557192</v>
      </c>
      <c r="J2986">
        <v>4</v>
      </c>
      <c r="K2986" s="1">
        <v>128</v>
      </c>
      <c r="L2986" s="1">
        <v>92.66</v>
      </c>
      <c r="M2986" s="1">
        <f>All_Data[[#This Row],[EUR Sales Amount]]-All_Data[[#This Row],[EUR Cost Amount]]</f>
        <v>35.340000000000003</v>
      </c>
      <c r="N2986">
        <f>IF(All_Data[[#This Row],[Order Line Quantity]]&lt;0,1,0)</f>
        <v>0</v>
      </c>
      <c r="O2986" s="1" t="str">
        <f>All_Data[[#This Row],[Tier2 Description]]&amp;All_Data[[#This Row],[Order No]]</f>
        <v>LUGGAGE1557192</v>
      </c>
    </row>
    <row r="2987" spans="1:15" x14ac:dyDescent="0.35">
      <c r="A2987">
        <v>202002</v>
      </c>
      <c r="B2987" t="str">
        <f>LEFT(All_Data[[#This Row],[Invoice (Year+Month)]],4)</f>
        <v>2020</v>
      </c>
      <c r="C2987" t="str">
        <f>RIGHT(All_Data[[#This Row],[Invoice (Year+Month)]],2)</f>
        <v>02</v>
      </c>
      <c r="D2987" t="s">
        <v>56</v>
      </c>
      <c r="E2987">
        <v>3014233</v>
      </c>
      <c r="F2987" t="s">
        <v>10</v>
      </c>
      <c r="G2987" t="s">
        <v>11</v>
      </c>
      <c r="H2987" t="s">
        <v>47</v>
      </c>
      <c r="I2987">
        <v>1557883</v>
      </c>
      <c r="J2987">
        <v>2</v>
      </c>
      <c r="K2987" s="1">
        <v>6.42</v>
      </c>
      <c r="L2987" s="1">
        <v>2.2799999999999998</v>
      </c>
      <c r="M2987" s="1">
        <f>All_Data[[#This Row],[EUR Sales Amount]]-All_Data[[#This Row],[EUR Cost Amount]]</f>
        <v>4.1400000000000006</v>
      </c>
      <c r="N2987">
        <f>IF(All_Data[[#This Row],[Order Line Quantity]]&lt;0,1,0)</f>
        <v>0</v>
      </c>
      <c r="O2987" s="1" t="str">
        <f>All_Data[[#This Row],[Tier2 Description]]&amp;All_Data[[#This Row],[Order No]]</f>
        <v>TRAVEL GIFTS1557883</v>
      </c>
    </row>
    <row r="2988" spans="1:15" x14ac:dyDescent="0.35">
      <c r="A2988">
        <v>202002</v>
      </c>
      <c r="B2988" t="str">
        <f>LEFT(All_Data[[#This Row],[Invoice (Year+Month)]],4)</f>
        <v>2020</v>
      </c>
      <c r="C2988" t="str">
        <f>RIGHT(All_Data[[#This Row],[Invoice (Year+Month)]],2)</f>
        <v>02</v>
      </c>
      <c r="D2988" t="s">
        <v>56</v>
      </c>
      <c r="E2988">
        <v>3014233</v>
      </c>
      <c r="F2988" t="s">
        <v>10</v>
      </c>
      <c r="G2988" t="s">
        <v>18</v>
      </c>
      <c r="H2988" t="s">
        <v>20</v>
      </c>
      <c r="I2988">
        <v>1557192</v>
      </c>
      <c r="J2988">
        <v>8</v>
      </c>
      <c r="K2988" s="1">
        <v>19.36</v>
      </c>
      <c r="L2988" s="1">
        <v>17.420000000000002</v>
      </c>
      <c r="M2988" s="1">
        <f>All_Data[[#This Row],[EUR Sales Amount]]-All_Data[[#This Row],[EUR Cost Amount]]</f>
        <v>1.9399999999999977</v>
      </c>
      <c r="N2988">
        <f>IF(All_Data[[#This Row],[Order Line Quantity]]&lt;0,1,0)</f>
        <v>0</v>
      </c>
      <c r="O2988" s="1" t="str">
        <f>All_Data[[#This Row],[Tier2 Description]]&amp;All_Data[[#This Row],[Order No]]</f>
        <v>POLOS1557192</v>
      </c>
    </row>
    <row r="2989" spans="1:15" x14ac:dyDescent="0.35">
      <c r="A2989">
        <v>202002</v>
      </c>
      <c r="B2989" t="str">
        <f>LEFT(All_Data[[#This Row],[Invoice (Year+Month)]],4)</f>
        <v>2020</v>
      </c>
      <c r="C2989" t="str">
        <f>RIGHT(All_Data[[#This Row],[Invoice (Year+Month)]],2)</f>
        <v>02</v>
      </c>
      <c r="D2989" t="s">
        <v>56</v>
      </c>
      <c r="E2989">
        <v>3014233</v>
      </c>
      <c r="F2989" t="s">
        <v>10</v>
      </c>
      <c r="G2989" t="s">
        <v>18</v>
      </c>
      <c r="H2989" t="s">
        <v>21</v>
      </c>
      <c r="I2989">
        <v>1557192</v>
      </c>
      <c r="J2989">
        <v>4</v>
      </c>
      <c r="K2989" s="1">
        <v>5.8</v>
      </c>
      <c r="L2989" s="1">
        <v>6.12</v>
      </c>
      <c r="M2989" s="1">
        <f>All_Data[[#This Row],[EUR Sales Amount]]-All_Data[[#This Row],[EUR Cost Amount]]</f>
        <v>-0.32000000000000028</v>
      </c>
      <c r="N2989">
        <f>IF(All_Data[[#This Row],[Order Line Quantity]]&lt;0,1,0)</f>
        <v>0</v>
      </c>
      <c r="O2989" s="1" t="str">
        <f>All_Data[[#This Row],[Tier2 Description]]&amp;All_Data[[#This Row],[Order No]]</f>
        <v>T-SHIRTS &amp; ACTIVE TOPS1557192</v>
      </c>
    </row>
    <row r="2990" spans="1:15" x14ac:dyDescent="0.35">
      <c r="A2990">
        <v>202002</v>
      </c>
      <c r="B2990" t="str">
        <f>LEFT(All_Data[[#This Row],[Invoice (Year+Month)]],4)</f>
        <v>2020</v>
      </c>
      <c r="C2990" t="str">
        <f>RIGHT(All_Data[[#This Row],[Invoice (Year+Month)]],2)</f>
        <v>02</v>
      </c>
      <c r="D2990" t="s">
        <v>56</v>
      </c>
      <c r="E2990">
        <v>3014240</v>
      </c>
      <c r="F2990" t="s">
        <v>10</v>
      </c>
      <c r="G2990" t="s">
        <v>11</v>
      </c>
      <c r="H2990" t="s">
        <v>40</v>
      </c>
      <c r="I2990">
        <v>1555858</v>
      </c>
      <c r="J2990">
        <v>4</v>
      </c>
      <c r="K2990" s="1">
        <v>8.02</v>
      </c>
      <c r="L2990" s="1">
        <v>2.72</v>
      </c>
      <c r="M2990" s="1">
        <f>All_Data[[#This Row],[EUR Sales Amount]]-All_Data[[#This Row],[EUR Cost Amount]]</f>
        <v>5.2999999999999989</v>
      </c>
      <c r="N2990">
        <f>IF(All_Data[[#This Row],[Order Line Quantity]]&lt;0,1,0)</f>
        <v>0</v>
      </c>
      <c r="O2990" s="1" t="str">
        <f>All_Data[[#This Row],[Tier2 Description]]&amp;All_Data[[#This Row],[Order No]]</f>
        <v>TOTES1555858</v>
      </c>
    </row>
    <row r="2991" spans="1:15" x14ac:dyDescent="0.35">
      <c r="A2991">
        <v>202002</v>
      </c>
      <c r="B2991" t="str">
        <f>LEFT(All_Data[[#This Row],[Invoice (Year+Month)]],4)</f>
        <v>2020</v>
      </c>
      <c r="C2991" t="str">
        <f>RIGHT(All_Data[[#This Row],[Invoice (Year+Month)]],2)</f>
        <v>02</v>
      </c>
      <c r="D2991" t="s">
        <v>56</v>
      </c>
      <c r="E2991">
        <v>3014240</v>
      </c>
      <c r="F2991" t="s">
        <v>10</v>
      </c>
      <c r="G2991" t="s">
        <v>11</v>
      </c>
      <c r="H2991" t="s">
        <v>40</v>
      </c>
      <c r="I2991">
        <v>1556973</v>
      </c>
      <c r="J2991">
        <v>2</v>
      </c>
      <c r="K2991" s="1">
        <v>1</v>
      </c>
      <c r="L2991" s="1">
        <v>0.54</v>
      </c>
      <c r="M2991" s="1">
        <f>All_Data[[#This Row],[EUR Sales Amount]]-All_Data[[#This Row],[EUR Cost Amount]]</f>
        <v>0.45999999999999996</v>
      </c>
      <c r="N2991">
        <f>IF(All_Data[[#This Row],[Order Line Quantity]]&lt;0,1,0)</f>
        <v>0</v>
      </c>
      <c r="O2991" s="1" t="str">
        <f>All_Data[[#This Row],[Tier2 Description]]&amp;All_Data[[#This Row],[Order No]]</f>
        <v>TOTES1556973</v>
      </c>
    </row>
    <row r="2992" spans="1:15" x14ac:dyDescent="0.35">
      <c r="A2992">
        <v>202002</v>
      </c>
      <c r="B2992" t="str">
        <f>LEFT(All_Data[[#This Row],[Invoice (Year+Month)]],4)</f>
        <v>2020</v>
      </c>
      <c r="C2992" t="str">
        <f>RIGHT(All_Data[[#This Row],[Invoice (Year+Month)]],2)</f>
        <v>02</v>
      </c>
      <c r="D2992" t="s">
        <v>56</v>
      </c>
      <c r="E2992">
        <v>3014240</v>
      </c>
      <c r="F2992" t="s">
        <v>10</v>
      </c>
      <c r="G2992" t="s">
        <v>32</v>
      </c>
      <c r="H2992" t="s">
        <v>51</v>
      </c>
      <c r="I2992">
        <v>1555149</v>
      </c>
      <c r="J2992">
        <v>532</v>
      </c>
      <c r="K2992" s="1">
        <v>1331.48</v>
      </c>
      <c r="L2992" s="1">
        <v>591.98</v>
      </c>
      <c r="M2992" s="1">
        <f>All_Data[[#This Row],[EUR Sales Amount]]-All_Data[[#This Row],[EUR Cost Amount]]</f>
        <v>739.5</v>
      </c>
      <c r="N2992">
        <f>IF(All_Data[[#This Row],[Order Line Quantity]]&lt;0,1,0)</f>
        <v>0</v>
      </c>
      <c r="O2992" s="1" t="str">
        <f>All_Data[[#This Row],[Tier2 Description]]&amp;All_Data[[#This Row],[Order No]]</f>
        <v>MUGS &amp; TUMBLERS1555149</v>
      </c>
    </row>
    <row r="2993" spans="1:15" x14ac:dyDescent="0.35">
      <c r="A2993">
        <v>202002</v>
      </c>
      <c r="B2993" t="str">
        <f>LEFT(All_Data[[#This Row],[Invoice (Year+Month)]],4)</f>
        <v>2020</v>
      </c>
      <c r="C2993" t="str">
        <f>RIGHT(All_Data[[#This Row],[Invoice (Year+Month)]],2)</f>
        <v>02</v>
      </c>
      <c r="D2993" t="s">
        <v>56</v>
      </c>
      <c r="E2993">
        <v>3014240</v>
      </c>
      <c r="F2993" t="s">
        <v>10</v>
      </c>
      <c r="G2993" t="s">
        <v>13</v>
      </c>
      <c r="H2993" t="s">
        <v>14</v>
      </c>
      <c r="I2993">
        <v>1556973</v>
      </c>
      <c r="J2993">
        <v>80</v>
      </c>
      <c r="K2993" s="1">
        <v>59.2</v>
      </c>
      <c r="L2993" s="1">
        <v>24.52</v>
      </c>
      <c r="M2993" s="1">
        <f>All_Data[[#This Row],[EUR Sales Amount]]-All_Data[[#This Row],[EUR Cost Amount]]</f>
        <v>34.680000000000007</v>
      </c>
      <c r="N2993">
        <f>IF(All_Data[[#This Row],[Order Line Quantity]]&lt;0,1,0)</f>
        <v>0</v>
      </c>
      <c r="O2993" s="1" t="str">
        <f>All_Data[[#This Row],[Tier2 Description]]&amp;All_Data[[#This Row],[Order No]]</f>
        <v>DESKTOP1556973</v>
      </c>
    </row>
    <row r="2994" spans="1:15" x14ac:dyDescent="0.35">
      <c r="A2994">
        <v>202002</v>
      </c>
      <c r="B2994" t="str">
        <f>LEFT(All_Data[[#This Row],[Invoice (Year+Month)]],4)</f>
        <v>2020</v>
      </c>
      <c r="C2994" t="str">
        <f>RIGHT(All_Data[[#This Row],[Invoice (Year+Month)]],2)</f>
        <v>02</v>
      </c>
      <c r="D2994" t="s">
        <v>56</v>
      </c>
      <c r="E2994">
        <v>3014240</v>
      </c>
      <c r="F2994" t="s">
        <v>10</v>
      </c>
      <c r="G2994" t="s">
        <v>13</v>
      </c>
      <c r="H2994" t="s">
        <v>37</v>
      </c>
      <c r="I2994">
        <v>1557412</v>
      </c>
      <c r="J2994">
        <v>1040</v>
      </c>
      <c r="K2994" s="1">
        <v>93.6</v>
      </c>
      <c r="L2994" s="1">
        <v>70.739999999999995</v>
      </c>
      <c r="M2994" s="1">
        <f>All_Data[[#This Row],[EUR Sales Amount]]-All_Data[[#This Row],[EUR Cost Amount]]</f>
        <v>22.86</v>
      </c>
      <c r="N2994">
        <f>IF(All_Data[[#This Row],[Order Line Quantity]]&lt;0,1,0)</f>
        <v>0</v>
      </c>
      <c r="O2994" s="1" t="str">
        <f>All_Data[[#This Row],[Tier2 Description]]&amp;All_Data[[#This Row],[Order No]]</f>
        <v>GENERAL1557412</v>
      </c>
    </row>
    <row r="2995" spans="1:15" x14ac:dyDescent="0.35">
      <c r="A2995">
        <v>202002</v>
      </c>
      <c r="B2995" t="str">
        <f>LEFT(All_Data[[#This Row],[Invoice (Year+Month)]],4)</f>
        <v>2020</v>
      </c>
      <c r="C2995" t="str">
        <f>RIGHT(All_Data[[#This Row],[Invoice (Year+Month)]],2)</f>
        <v>02</v>
      </c>
      <c r="D2995" t="s">
        <v>56</v>
      </c>
      <c r="E2995">
        <v>3014240</v>
      </c>
      <c r="F2995" t="s">
        <v>10</v>
      </c>
      <c r="G2995" t="s">
        <v>13</v>
      </c>
      <c r="H2995" t="s">
        <v>16</v>
      </c>
      <c r="I2995">
        <v>1555270</v>
      </c>
      <c r="J2995">
        <v>200</v>
      </c>
      <c r="K2995" s="1">
        <v>22</v>
      </c>
      <c r="L2995" s="1">
        <v>14.84</v>
      </c>
      <c r="M2995" s="1">
        <f>All_Data[[#This Row],[EUR Sales Amount]]-All_Data[[#This Row],[EUR Cost Amount]]</f>
        <v>7.16</v>
      </c>
      <c r="N2995">
        <f>IF(All_Data[[#This Row],[Order Line Quantity]]&lt;0,1,0)</f>
        <v>0</v>
      </c>
      <c r="O2995" s="1" t="str">
        <f>All_Data[[#This Row],[Tier2 Description]]&amp;All_Data[[#This Row],[Order No]]</f>
        <v>WRITING1555270</v>
      </c>
    </row>
    <row r="2996" spans="1:15" x14ac:dyDescent="0.35">
      <c r="A2996">
        <v>202002</v>
      </c>
      <c r="B2996" t="str">
        <f>LEFT(All_Data[[#This Row],[Invoice (Year+Month)]],4)</f>
        <v>2020</v>
      </c>
      <c r="C2996" t="str">
        <f>RIGHT(All_Data[[#This Row],[Invoice (Year+Month)]],2)</f>
        <v>02</v>
      </c>
      <c r="D2996" t="s">
        <v>56</v>
      </c>
      <c r="E2996">
        <v>3014240</v>
      </c>
      <c r="F2996" t="s">
        <v>10</v>
      </c>
      <c r="G2996" t="s">
        <v>13</v>
      </c>
      <c r="H2996" t="s">
        <v>16</v>
      </c>
      <c r="I2996">
        <v>1556147</v>
      </c>
      <c r="J2996">
        <v>2000</v>
      </c>
      <c r="K2996" s="1">
        <v>720</v>
      </c>
      <c r="L2996" s="1">
        <v>388.18</v>
      </c>
      <c r="M2996" s="1">
        <f>All_Data[[#This Row],[EUR Sales Amount]]-All_Data[[#This Row],[EUR Cost Amount]]</f>
        <v>331.82</v>
      </c>
      <c r="N2996">
        <f>IF(All_Data[[#This Row],[Order Line Quantity]]&lt;0,1,0)</f>
        <v>0</v>
      </c>
      <c r="O2996" s="1" t="str">
        <f>All_Data[[#This Row],[Tier2 Description]]&amp;All_Data[[#This Row],[Order No]]</f>
        <v>WRITING1556147</v>
      </c>
    </row>
    <row r="2997" spans="1:15" x14ac:dyDescent="0.35">
      <c r="A2997">
        <v>202002</v>
      </c>
      <c r="B2997" t="str">
        <f>LEFT(All_Data[[#This Row],[Invoice (Year+Month)]],4)</f>
        <v>2020</v>
      </c>
      <c r="C2997" t="str">
        <f>RIGHT(All_Data[[#This Row],[Invoice (Year+Month)]],2)</f>
        <v>02</v>
      </c>
      <c r="D2997" t="s">
        <v>56</v>
      </c>
      <c r="E2997">
        <v>3014240</v>
      </c>
      <c r="F2997" t="s">
        <v>10</v>
      </c>
      <c r="G2997" t="s">
        <v>13</v>
      </c>
      <c r="H2997" t="s">
        <v>16</v>
      </c>
      <c r="I2997">
        <v>1557412</v>
      </c>
      <c r="J2997">
        <v>300</v>
      </c>
      <c r="K2997" s="1">
        <v>51</v>
      </c>
      <c r="L2997" s="1">
        <v>22.7</v>
      </c>
      <c r="M2997" s="1">
        <f>All_Data[[#This Row],[EUR Sales Amount]]-All_Data[[#This Row],[EUR Cost Amount]]</f>
        <v>28.3</v>
      </c>
      <c r="N2997">
        <f>IF(All_Data[[#This Row],[Order Line Quantity]]&lt;0,1,0)</f>
        <v>0</v>
      </c>
      <c r="O2997" s="1" t="str">
        <f>All_Data[[#This Row],[Tier2 Description]]&amp;All_Data[[#This Row],[Order No]]</f>
        <v>WRITING1557412</v>
      </c>
    </row>
    <row r="2998" spans="1:15" x14ac:dyDescent="0.35">
      <c r="A2998">
        <v>202002</v>
      </c>
      <c r="B2998" t="str">
        <f>LEFT(All_Data[[#This Row],[Invoice (Year+Month)]],4)</f>
        <v>2020</v>
      </c>
      <c r="C2998" t="str">
        <f>RIGHT(All_Data[[#This Row],[Invoice (Year+Month)]],2)</f>
        <v>02</v>
      </c>
      <c r="D2998" t="s">
        <v>56</v>
      </c>
      <c r="E2998">
        <v>3014240</v>
      </c>
      <c r="F2998" t="s">
        <v>10</v>
      </c>
      <c r="G2998" t="s">
        <v>13</v>
      </c>
      <c r="H2998" t="s">
        <v>16</v>
      </c>
      <c r="I2998">
        <v>1558047</v>
      </c>
      <c r="J2998">
        <v>12</v>
      </c>
      <c r="K2998" s="1">
        <v>58.68</v>
      </c>
      <c r="L2998" s="1">
        <v>31.14</v>
      </c>
      <c r="M2998" s="1">
        <f>All_Data[[#This Row],[EUR Sales Amount]]-All_Data[[#This Row],[EUR Cost Amount]]</f>
        <v>27.54</v>
      </c>
      <c r="N2998">
        <f>IF(All_Data[[#This Row],[Order Line Quantity]]&lt;0,1,0)</f>
        <v>0</v>
      </c>
      <c r="O2998" s="1" t="str">
        <f>All_Data[[#This Row],[Tier2 Description]]&amp;All_Data[[#This Row],[Order No]]</f>
        <v>WRITING1558047</v>
      </c>
    </row>
    <row r="2999" spans="1:15" x14ac:dyDescent="0.35">
      <c r="A2999">
        <v>202002</v>
      </c>
      <c r="B2999" t="str">
        <f>LEFT(All_Data[[#This Row],[Invoice (Year+Month)]],4)</f>
        <v>2020</v>
      </c>
      <c r="C2999" t="str">
        <f>RIGHT(All_Data[[#This Row],[Invoice (Year+Month)]],2)</f>
        <v>02</v>
      </c>
      <c r="D2999" t="s">
        <v>56</v>
      </c>
      <c r="E2999">
        <v>3014240</v>
      </c>
      <c r="F2999" t="s">
        <v>10</v>
      </c>
      <c r="G2999" t="s">
        <v>26</v>
      </c>
      <c r="H2999" t="s">
        <v>28</v>
      </c>
      <c r="I2999">
        <v>1555149</v>
      </c>
      <c r="J2999">
        <v>2</v>
      </c>
      <c r="K2999" s="1">
        <v>0.4</v>
      </c>
      <c r="L2999" s="1">
        <v>0.44</v>
      </c>
      <c r="M2999" s="1">
        <f>All_Data[[#This Row],[EUR Sales Amount]]-All_Data[[#This Row],[EUR Cost Amount]]</f>
        <v>-3.999999999999998E-2</v>
      </c>
      <c r="N2999">
        <f>IF(All_Data[[#This Row],[Order Line Quantity]]&lt;0,1,0)</f>
        <v>0</v>
      </c>
      <c r="O2999" s="1" t="str">
        <f>All_Data[[#This Row],[Tier2 Description]]&amp;All_Data[[#This Row],[Order No]]</f>
        <v>HOUSEWARES1555149</v>
      </c>
    </row>
    <row r="3000" spans="1:15" x14ac:dyDescent="0.35">
      <c r="A3000">
        <v>202002</v>
      </c>
      <c r="B3000" t="str">
        <f>LEFT(All_Data[[#This Row],[Invoice (Year+Month)]],4)</f>
        <v>2020</v>
      </c>
      <c r="C3000" t="str">
        <f>RIGHT(All_Data[[#This Row],[Invoice (Year+Month)]],2)</f>
        <v>02</v>
      </c>
      <c r="D3000" t="s">
        <v>56</v>
      </c>
      <c r="E3000">
        <v>3014240</v>
      </c>
      <c r="F3000" t="s">
        <v>10</v>
      </c>
      <c r="G3000" t="s">
        <v>36</v>
      </c>
      <c r="H3000" t="s">
        <v>36</v>
      </c>
      <c r="I3000">
        <v>1556973</v>
      </c>
      <c r="J3000">
        <v>520</v>
      </c>
      <c r="K3000" s="1">
        <v>1024.4000000000001</v>
      </c>
      <c r="L3000" s="1">
        <v>751.82</v>
      </c>
      <c r="M3000" s="1">
        <f>All_Data[[#This Row],[EUR Sales Amount]]-All_Data[[#This Row],[EUR Cost Amount]]</f>
        <v>272.58000000000004</v>
      </c>
      <c r="N3000">
        <f>IF(All_Data[[#This Row],[Order Line Quantity]]&lt;0,1,0)</f>
        <v>0</v>
      </c>
      <c r="O3000" s="1" t="str">
        <f>All_Data[[#This Row],[Tier2 Description]]&amp;All_Data[[#This Row],[Order No]]</f>
        <v>MEMORY1556973</v>
      </c>
    </row>
    <row r="3001" spans="1:15" x14ac:dyDescent="0.35">
      <c r="A3001">
        <v>202002</v>
      </c>
      <c r="B3001" t="str">
        <f>LEFT(All_Data[[#This Row],[Invoice (Year+Month)]],4)</f>
        <v>2020</v>
      </c>
      <c r="C3001" t="str">
        <f>RIGHT(All_Data[[#This Row],[Invoice (Year+Month)]],2)</f>
        <v>02</v>
      </c>
      <c r="D3001" t="s">
        <v>56</v>
      </c>
      <c r="E3001">
        <v>3014240</v>
      </c>
      <c r="F3001" t="s">
        <v>10</v>
      </c>
      <c r="G3001" t="s">
        <v>22</v>
      </c>
      <c r="H3001" t="s">
        <v>64</v>
      </c>
      <c r="I3001">
        <v>1557475</v>
      </c>
      <c r="J3001">
        <v>520</v>
      </c>
      <c r="K3001" s="1">
        <v>0</v>
      </c>
      <c r="L3001" s="1">
        <v>21.24</v>
      </c>
      <c r="M3001" s="1">
        <f>All_Data[[#This Row],[EUR Sales Amount]]-All_Data[[#This Row],[EUR Cost Amount]]</f>
        <v>-21.24</v>
      </c>
      <c r="N3001">
        <f>IF(All_Data[[#This Row],[Order Line Quantity]]&lt;0,1,0)</f>
        <v>0</v>
      </c>
      <c r="O3001" s="1" t="str">
        <f>All_Data[[#This Row],[Tier2 Description]]&amp;All_Data[[#This Row],[Order No]]</f>
        <v>SERVICE ITEMS1557475</v>
      </c>
    </row>
    <row r="3002" spans="1:15" x14ac:dyDescent="0.35">
      <c r="A3002">
        <v>202002</v>
      </c>
      <c r="B3002" t="str">
        <f>LEFT(All_Data[[#This Row],[Invoice (Year+Month)]],4)</f>
        <v>2020</v>
      </c>
      <c r="C3002" t="str">
        <f>RIGHT(All_Data[[#This Row],[Invoice (Year+Month)]],2)</f>
        <v>02</v>
      </c>
      <c r="D3002" t="s">
        <v>56</v>
      </c>
      <c r="E3002">
        <v>3014242</v>
      </c>
      <c r="F3002" t="s">
        <v>17</v>
      </c>
      <c r="G3002" t="s">
        <v>24</v>
      </c>
      <c r="H3002" t="s">
        <v>54</v>
      </c>
      <c r="I3002">
        <v>1555444</v>
      </c>
      <c r="J3002">
        <v>2</v>
      </c>
      <c r="K3002" s="1">
        <v>36.5</v>
      </c>
      <c r="L3002" s="1">
        <v>17.54</v>
      </c>
      <c r="M3002" s="1">
        <f>All_Data[[#This Row],[EUR Sales Amount]]-All_Data[[#This Row],[EUR Cost Amount]]</f>
        <v>18.96</v>
      </c>
      <c r="N3002">
        <f>IF(All_Data[[#This Row],[Order Line Quantity]]&lt;0,1,0)</f>
        <v>0</v>
      </c>
      <c r="O3002" s="1" t="str">
        <f>All_Data[[#This Row],[Tier2 Description]]&amp;All_Data[[#This Row],[Order No]]</f>
        <v>VESTS-BODYWARMERS1555444</v>
      </c>
    </row>
    <row r="3003" spans="1:15" x14ac:dyDescent="0.35">
      <c r="A3003">
        <v>202002</v>
      </c>
      <c r="B3003" t="str">
        <f>LEFT(All_Data[[#This Row],[Invoice (Year+Month)]],4)</f>
        <v>2020</v>
      </c>
      <c r="C3003" t="str">
        <f>RIGHT(All_Data[[#This Row],[Invoice (Year+Month)]],2)</f>
        <v>02</v>
      </c>
      <c r="D3003" t="s">
        <v>56</v>
      </c>
      <c r="E3003">
        <v>3014247</v>
      </c>
      <c r="F3003" t="s">
        <v>10</v>
      </c>
      <c r="G3003" t="s">
        <v>11</v>
      </c>
      <c r="H3003" t="s">
        <v>38</v>
      </c>
      <c r="I3003">
        <v>1557131</v>
      </c>
      <c r="J3003">
        <v>6</v>
      </c>
      <c r="K3003" s="1">
        <v>4.3</v>
      </c>
      <c r="L3003" s="1">
        <v>3.82</v>
      </c>
      <c r="M3003" s="1">
        <f>All_Data[[#This Row],[EUR Sales Amount]]-All_Data[[#This Row],[EUR Cost Amount]]</f>
        <v>0.48</v>
      </c>
      <c r="N3003">
        <f>IF(All_Data[[#This Row],[Order Line Quantity]]&lt;0,1,0)</f>
        <v>0</v>
      </c>
      <c r="O3003" s="1" t="str">
        <f>All_Data[[#This Row],[Tier2 Description]]&amp;All_Data[[#This Row],[Order No]]</f>
        <v>BACKPACKS1557131</v>
      </c>
    </row>
    <row r="3004" spans="1:15" x14ac:dyDescent="0.35">
      <c r="A3004">
        <v>202002</v>
      </c>
      <c r="B3004" t="str">
        <f>LEFT(All_Data[[#This Row],[Invoice (Year+Month)]],4)</f>
        <v>2020</v>
      </c>
      <c r="C3004" t="str">
        <f>RIGHT(All_Data[[#This Row],[Invoice (Year+Month)]],2)</f>
        <v>02</v>
      </c>
      <c r="D3004" t="s">
        <v>56</v>
      </c>
      <c r="E3004">
        <v>3014247</v>
      </c>
      <c r="F3004" t="s">
        <v>10</v>
      </c>
      <c r="G3004" t="s">
        <v>32</v>
      </c>
      <c r="H3004" t="s">
        <v>33</v>
      </c>
      <c r="I3004">
        <v>1557131</v>
      </c>
      <c r="J3004">
        <v>4</v>
      </c>
      <c r="K3004" s="1">
        <v>18.22</v>
      </c>
      <c r="L3004" s="1">
        <v>15.12</v>
      </c>
      <c r="M3004" s="1">
        <f>All_Data[[#This Row],[EUR Sales Amount]]-All_Data[[#This Row],[EUR Cost Amount]]</f>
        <v>3.0999999999999996</v>
      </c>
      <c r="N3004">
        <f>IF(All_Data[[#This Row],[Order Line Quantity]]&lt;0,1,0)</f>
        <v>0</v>
      </c>
      <c r="O3004" s="1" t="str">
        <f>All_Data[[#This Row],[Tier2 Description]]&amp;All_Data[[#This Row],[Order No]]</f>
        <v>SPORT BOTTLES1557131</v>
      </c>
    </row>
    <row r="3005" spans="1:15" x14ac:dyDescent="0.35">
      <c r="A3005">
        <v>202002</v>
      </c>
      <c r="B3005" t="str">
        <f>LEFT(All_Data[[#This Row],[Invoice (Year+Month)]],4)</f>
        <v>2020</v>
      </c>
      <c r="C3005" t="str">
        <f>RIGHT(All_Data[[#This Row],[Invoice (Year+Month)]],2)</f>
        <v>02</v>
      </c>
      <c r="D3005" t="s">
        <v>56</v>
      </c>
      <c r="E3005">
        <v>3014247</v>
      </c>
      <c r="F3005" t="s">
        <v>10</v>
      </c>
      <c r="G3005" t="s">
        <v>13</v>
      </c>
      <c r="H3005" t="s">
        <v>37</v>
      </c>
      <c r="I3005">
        <v>1557131</v>
      </c>
      <c r="J3005">
        <v>2</v>
      </c>
      <c r="K3005" s="1">
        <v>40</v>
      </c>
      <c r="L3005" s="1">
        <v>33.340000000000003</v>
      </c>
      <c r="M3005" s="1">
        <f>All_Data[[#This Row],[EUR Sales Amount]]-All_Data[[#This Row],[EUR Cost Amount]]</f>
        <v>6.6599999999999966</v>
      </c>
      <c r="N3005">
        <f>IF(All_Data[[#This Row],[Order Line Quantity]]&lt;0,1,0)</f>
        <v>0</v>
      </c>
      <c r="O3005" s="1" t="str">
        <f>All_Data[[#This Row],[Tier2 Description]]&amp;All_Data[[#This Row],[Order No]]</f>
        <v>GENERAL1557131</v>
      </c>
    </row>
    <row r="3006" spans="1:15" x14ac:dyDescent="0.35">
      <c r="A3006">
        <v>202002</v>
      </c>
      <c r="B3006" t="str">
        <f>LEFT(All_Data[[#This Row],[Invoice (Year+Month)]],4)</f>
        <v>2020</v>
      </c>
      <c r="C3006" t="str">
        <f>RIGHT(All_Data[[#This Row],[Invoice (Year+Month)]],2)</f>
        <v>02</v>
      </c>
      <c r="D3006" t="s">
        <v>56</v>
      </c>
      <c r="E3006">
        <v>3014247</v>
      </c>
      <c r="F3006" t="s">
        <v>10</v>
      </c>
      <c r="G3006" t="s">
        <v>13</v>
      </c>
      <c r="H3006" t="s">
        <v>34</v>
      </c>
      <c r="I3006">
        <v>1557131</v>
      </c>
      <c r="J3006">
        <v>2</v>
      </c>
      <c r="K3006" s="1">
        <v>3.82</v>
      </c>
      <c r="L3006" s="1">
        <v>5.16</v>
      </c>
      <c r="M3006" s="1">
        <f>All_Data[[#This Row],[EUR Sales Amount]]-All_Data[[#This Row],[EUR Cost Amount]]</f>
        <v>-1.3400000000000003</v>
      </c>
      <c r="N3006">
        <f>IF(All_Data[[#This Row],[Order Line Quantity]]&lt;0,1,0)</f>
        <v>0</v>
      </c>
      <c r="O3006" s="1" t="str">
        <f>All_Data[[#This Row],[Tier2 Description]]&amp;All_Data[[#This Row],[Order No]]</f>
        <v>STATIONERY1557131</v>
      </c>
    </row>
    <row r="3007" spans="1:15" x14ac:dyDescent="0.35">
      <c r="A3007">
        <v>202002</v>
      </c>
      <c r="B3007" t="str">
        <f>LEFT(All_Data[[#This Row],[Invoice (Year+Month)]],4)</f>
        <v>2020</v>
      </c>
      <c r="C3007" t="str">
        <f>RIGHT(All_Data[[#This Row],[Invoice (Year+Month)]],2)</f>
        <v>02</v>
      </c>
      <c r="D3007" t="s">
        <v>56</v>
      </c>
      <c r="E3007">
        <v>3014247</v>
      </c>
      <c r="F3007" t="s">
        <v>10</v>
      </c>
      <c r="G3007" t="s">
        <v>13</v>
      </c>
      <c r="H3007" t="s">
        <v>15</v>
      </c>
      <c r="I3007">
        <v>1557131</v>
      </c>
      <c r="J3007">
        <v>102</v>
      </c>
      <c r="K3007" s="1">
        <v>303.24</v>
      </c>
      <c r="L3007" s="1">
        <v>291.33999999999997</v>
      </c>
      <c r="M3007" s="1">
        <f>All_Data[[#This Row],[EUR Sales Amount]]-All_Data[[#This Row],[EUR Cost Amount]]</f>
        <v>11.900000000000034</v>
      </c>
      <c r="N3007">
        <f>IF(All_Data[[#This Row],[Order Line Quantity]]&lt;0,1,0)</f>
        <v>0</v>
      </c>
      <c r="O3007" s="1" t="str">
        <f>All_Data[[#This Row],[Tier2 Description]]&amp;All_Data[[#This Row],[Order No]]</f>
        <v>UMBRELLAS1557131</v>
      </c>
    </row>
    <row r="3008" spans="1:15" x14ac:dyDescent="0.35">
      <c r="A3008">
        <v>202002</v>
      </c>
      <c r="B3008" t="str">
        <f>LEFT(All_Data[[#This Row],[Invoice (Year+Month)]],4)</f>
        <v>2020</v>
      </c>
      <c r="C3008" t="str">
        <f>RIGHT(All_Data[[#This Row],[Invoice (Year+Month)]],2)</f>
        <v>02</v>
      </c>
      <c r="D3008" t="s">
        <v>56</v>
      </c>
      <c r="E3008">
        <v>3014247</v>
      </c>
      <c r="F3008" t="s">
        <v>10</v>
      </c>
      <c r="G3008" t="s">
        <v>13</v>
      </c>
      <c r="H3008" t="s">
        <v>16</v>
      </c>
      <c r="I3008">
        <v>1556642</v>
      </c>
      <c r="J3008">
        <v>1000</v>
      </c>
      <c r="K3008" s="1">
        <v>350</v>
      </c>
      <c r="L3008" s="1">
        <v>150.22</v>
      </c>
      <c r="M3008" s="1">
        <f>All_Data[[#This Row],[EUR Sales Amount]]-All_Data[[#This Row],[EUR Cost Amount]]</f>
        <v>199.78</v>
      </c>
      <c r="N3008">
        <f>IF(All_Data[[#This Row],[Order Line Quantity]]&lt;0,1,0)</f>
        <v>0</v>
      </c>
      <c r="O3008" s="1" t="str">
        <f>All_Data[[#This Row],[Tier2 Description]]&amp;All_Data[[#This Row],[Order No]]</f>
        <v>WRITING1556642</v>
      </c>
    </row>
    <row r="3009" spans="1:15" x14ac:dyDescent="0.35">
      <c r="A3009">
        <v>202002</v>
      </c>
      <c r="B3009" t="str">
        <f>LEFT(All_Data[[#This Row],[Invoice (Year+Month)]],4)</f>
        <v>2020</v>
      </c>
      <c r="C3009" t="str">
        <f>RIGHT(All_Data[[#This Row],[Invoice (Year+Month)]],2)</f>
        <v>02</v>
      </c>
      <c r="D3009" t="s">
        <v>56</v>
      </c>
      <c r="E3009">
        <v>3014247</v>
      </c>
      <c r="F3009" t="s">
        <v>10</v>
      </c>
      <c r="G3009" t="s">
        <v>13</v>
      </c>
      <c r="H3009" t="s">
        <v>16</v>
      </c>
      <c r="I3009">
        <v>1557131</v>
      </c>
      <c r="J3009">
        <v>4</v>
      </c>
      <c r="K3009" s="1">
        <v>23.38</v>
      </c>
      <c r="L3009" s="1">
        <v>23.54</v>
      </c>
      <c r="M3009" s="1">
        <f>All_Data[[#This Row],[EUR Sales Amount]]-All_Data[[#This Row],[EUR Cost Amount]]</f>
        <v>-0.16000000000000014</v>
      </c>
      <c r="N3009">
        <f>IF(All_Data[[#This Row],[Order Line Quantity]]&lt;0,1,0)</f>
        <v>0</v>
      </c>
      <c r="O3009" s="1" t="str">
        <f>All_Data[[#This Row],[Tier2 Description]]&amp;All_Data[[#This Row],[Order No]]</f>
        <v>WRITING1557131</v>
      </c>
    </row>
    <row r="3010" spans="1:15" x14ac:dyDescent="0.35">
      <c r="A3010">
        <v>202002</v>
      </c>
      <c r="B3010" t="str">
        <f>LEFT(All_Data[[#This Row],[Invoice (Year+Month)]],4)</f>
        <v>2020</v>
      </c>
      <c r="C3010" t="str">
        <f>RIGHT(All_Data[[#This Row],[Invoice (Year+Month)]],2)</f>
        <v>02</v>
      </c>
      <c r="D3010" t="s">
        <v>56</v>
      </c>
      <c r="E3010">
        <v>3014249</v>
      </c>
      <c r="F3010" t="s">
        <v>10</v>
      </c>
      <c r="G3010" t="s">
        <v>11</v>
      </c>
      <c r="H3010" t="s">
        <v>39</v>
      </c>
      <c r="I3010">
        <v>1555555</v>
      </c>
      <c r="J3010">
        <v>24</v>
      </c>
      <c r="K3010" s="1">
        <v>180.48</v>
      </c>
      <c r="L3010" s="1">
        <v>42.82</v>
      </c>
      <c r="M3010" s="1">
        <f>All_Data[[#This Row],[EUR Sales Amount]]-All_Data[[#This Row],[EUR Cost Amount]]</f>
        <v>137.66</v>
      </c>
      <c r="N3010">
        <f>IF(All_Data[[#This Row],[Order Line Quantity]]&lt;0,1,0)</f>
        <v>0</v>
      </c>
      <c r="O3010" s="1" t="str">
        <f>All_Data[[#This Row],[Tier2 Description]]&amp;All_Data[[#This Row],[Order No]]</f>
        <v>COOLERS1555555</v>
      </c>
    </row>
    <row r="3011" spans="1:15" x14ac:dyDescent="0.35">
      <c r="A3011">
        <v>202002</v>
      </c>
      <c r="B3011" t="str">
        <f>LEFT(All_Data[[#This Row],[Invoice (Year+Month)]],4)</f>
        <v>2020</v>
      </c>
      <c r="C3011" t="str">
        <f>RIGHT(All_Data[[#This Row],[Invoice (Year+Month)]],2)</f>
        <v>02</v>
      </c>
      <c r="D3011" t="s">
        <v>56</v>
      </c>
      <c r="E3011">
        <v>3014249</v>
      </c>
      <c r="F3011" t="s">
        <v>10</v>
      </c>
      <c r="G3011" t="s">
        <v>11</v>
      </c>
      <c r="H3011" t="s">
        <v>39</v>
      </c>
      <c r="I3011">
        <v>1557874</v>
      </c>
      <c r="J3011">
        <v>20</v>
      </c>
      <c r="K3011" s="1">
        <v>150.4</v>
      </c>
      <c r="L3011" s="1">
        <v>35.68</v>
      </c>
      <c r="M3011" s="1">
        <f>All_Data[[#This Row],[EUR Sales Amount]]-All_Data[[#This Row],[EUR Cost Amount]]</f>
        <v>114.72</v>
      </c>
      <c r="N3011">
        <f>IF(All_Data[[#This Row],[Order Line Quantity]]&lt;0,1,0)</f>
        <v>0</v>
      </c>
      <c r="O3011" s="1" t="str">
        <f>All_Data[[#This Row],[Tier2 Description]]&amp;All_Data[[#This Row],[Order No]]</f>
        <v>COOLERS1557874</v>
      </c>
    </row>
    <row r="3012" spans="1:15" x14ac:dyDescent="0.35">
      <c r="A3012">
        <v>202002</v>
      </c>
      <c r="B3012" t="str">
        <f>LEFT(All_Data[[#This Row],[Invoice (Year+Month)]],4)</f>
        <v>2020</v>
      </c>
      <c r="C3012" t="str">
        <f>RIGHT(All_Data[[#This Row],[Invoice (Year+Month)]],2)</f>
        <v>02</v>
      </c>
      <c r="D3012" t="s">
        <v>56</v>
      </c>
      <c r="E3012">
        <v>3014249</v>
      </c>
      <c r="F3012" t="s">
        <v>10</v>
      </c>
      <c r="G3012" t="s">
        <v>26</v>
      </c>
      <c r="H3012" t="s">
        <v>28</v>
      </c>
      <c r="I3012">
        <v>1556579</v>
      </c>
      <c r="J3012">
        <v>120</v>
      </c>
      <c r="K3012" s="1">
        <v>121.2</v>
      </c>
      <c r="L3012" s="1">
        <v>71.599999999999994</v>
      </c>
      <c r="M3012" s="1">
        <f>All_Data[[#This Row],[EUR Sales Amount]]-All_Data[[#This Row],[EUR Cost Amount]]</f>
        <v>49.600000000000009</v>
      </c>
      <c r="N3012">
        <f>IF(All_Data[[#This Row],[Order Line Quantity]]&lt;0,1,0)</f>
        <v>0</v>
      </c>
      <c r="O3012" s="1" t="str">
        <f>All_Data[[#This Row],[Tier2 Description]]&amp;All_Data[[#This Row],[Order No]]</f>
        <v>HOUSEWARES1556579</v>
      </c>
    </row>
    <row r="3013" spans="1:15" x14ac:dyDescent="0.35">
      <c r="A3013">
        <v>202002</v>
      </c>
      <c r="B3013" t="str">
        <f>LEFT(All_Data[[#This Row],[Invoice (Year+Month)]],4)</f>
        <v>2020</v>
      </c>
      <c r="C3013" t="str">
        <f>RIGHT(All_Data[[#This Row],[Invoice (Year+Month)]],2)</f>
        <v>02</v>
      </c>
      <c r="D3013" t="s">
        <v>56</v>
      </c>
      <c r="E3013">
        <v>3014249</v>
      </c>
      <c r="F3013" t="s">
        <v>10</v>
      </c>
      <c r="G3013" t="s">
        <v>29</v>
      </c>
      <c r="H3013" t="s">
        <v>52</v>
      </c>
      <c r="I3013">
        <v>1555765</v>
      </c>
      <c r="J3013">
        <v>1000</v>
      </c>
      <c r="K3013" s="1">
        <v>220</v>
      </c>
      <c r="L3013" s="1">
        <v>141.86000000000001</v>
      </c>
      <c r="M3013" s="1">
        <f>All_Data[[#This Row],[EUR Sales Amount]]-All_Data[[#This Row],[EUR Cost Amount]]</f>
        <v>78.139999999999986</v>
      </c>
      <c r="N3013">
        <f>IF(All_Data[[#This Row],[Order Line Quantity]]&lt;0,1,0)</f>
        <v>0</v>
      </c>
      <c r="O3013" s="1" t="str">
        <f>All_Data[[#This Row],[Tier2 Description]]&amp;All_Data[[#This Row],[Order No]]</f>
        <v>GENERAL TECH1555765</v>
      </c>
    </row>
    <row r="3014" spans="1:15" x14ac:dyDescent="0.35">
      <c r="A3014">
        <v>202002</v>
      </c>
      <c r="B3014" t="str">
        <f>LEFT(All_Data[[#This Row],[Invoice (Year+Month)]],4)</f>
        <v>2020</v>
      </c>
      <c r="C3014" t="str">
        <f>RIGHT(All_Data[[#This Row],[Invoice (Year+Month)]],2)</f>
        <v>02</v>
      </c>
      <c r="D3014" t="s">
        <v>56</v>
      </c>
      <c r="E3014">
        <v>3014251</v>
      </c>
      <c r="F3014" t="s">
        <v>17</v>
      </c>
      <c r="G3014" t="s">
        <v>11</v>
      </c>
      <c r="H3014" t="s">
        <v>40</v>
      </c>
      <c r="I3014">
        <v>1557865</v>
      </c>
      <c r="J3014">
        <v>4000</v>
      </c>
      <c r="K3014" s="1">
        <v>3200</v>
      </c>
      <c r="L3014" s="1">
        <v>3160</v>
      </c>
      <c r="M3014" s="1">
        <f>All_Data[[#This Row],[EUR Sales Amount]]-All_Data[[#This Row],[EUR Cost Amount]]</f>
        <v>40</v>
      </c>
      <c r="N3014">
        <f>IF(All_Data[[#This Row],[Order Line Quantity]]&lt;0,1,0)</f>
        <v>0</v>
      </c>
      <c r="O3014" s="1" t="str">
        <f>All_Data[[#This Row],[Tier2 Description]]&amp;All_Data[[#This Row],[Order No]]</f>
        <v>TOTES1557865</v>
      </c>
    </row>
    <row r="3015" spans="1:15" x14ac:dyDescent="0.35">
      <c r="A3015">
        <v>202002</v>
      </c>
      <c r="B3015" t="str">
        <f>LEFT(All_Data[[#This Row],[Invoice (Year+Month)]],4)</f>
        <v>2020</v>
      </c>
      <c r="C3015" t="str">
        <f>RIGHT(All_Data[[#This Row],[Invoice (Year+Month)]],2)</f>
        <v>02</v>
      </c>
      <c r="D3015" t="s">
        <v>56</v>
      </c>
      <c r="E3015">
        <v>3014251</v>
      </c>
      <c r="F3015" t="s">
        <v>17</v>
      </c>
      <c r="G3015" t="s">
        <v>32</v>
      </c>
      <c r="H3015" t="s">
        <v>33</v>
      </c>
      <c r="I3015">
        <v>1554467</v>
      </c>
      <c r="J3015">
        <v>24</v>
      </c>
      <c r="K3015" s="1">
        <v>227.04</v>
      </c>
      <c r="L3015" s="1">
        <v>91.5</v>
      </c>
      <c r="M3015" s="1">
        <f>All_Data[[#This Row],[EUR Sales Amount]]-All_Data[[#This Row],[EUR Cost Amount]]</f>
        <v>135.54</v>
      </c>
      <c r="N3015">
        <f>IF(All_Data[[#This Row],[Order Line Quantity]]&lt;0,1,0)</f>
        <v>0</v>
      </c>
      <c r="O3015" s="1" t="str">
        <f>All_Data[[#This Row],[Tier2 Description]]&amp;All_Data[[#This Row],[Order No]]</f>
        <v>SPORT BOTTLES1554467</v>
      </c>
    </row>
    <row r="3016" spans="1:15" x14ac:dyDescent="0.35">
      <c r="A3016">
        <v>202002</v>
      </c>
      <c r="B3016" t="str">
        <f>LEFT(All_Data[[#This Row],[Invoice (Year+Month)]],4)</f>
        <v>2020</v>
      </c>
      <c r="C3016" t="str">
        <f>RIGHT(All_Data[[#This Row],[Invoice (Year+Month)]],2)</f>
        <v>02</v>
      </c>
      <c r="D3016" t="s">
        <v>56</v>
      </c>
      <c r="E3016">
        <v>3014251</v>
      </c>
      <c r="F3016" t="s">
        <v>17</v>
      </c>
      <c r="G3016" t="s">
        <v>32</v>
      </c>
      <c r="H3016" t="s">
        <v>33</v>
      </c>
      <c r="I3016">
        <v>1555603</v>
      </c>
      <c r="J3016">
        <v>48</v>
      </c>
      <c r="K3016" s="1">
        <v>398.88</v>
      </c>
      <c r="L3016" s="1">
        <v>135</v>
      </c>
      <c r="M3016" s="1">
        <f>All_Data[[#This Row],[EUR Sales Amount]]-All_Data[[#This Row],[EUR Cost Amount]]</f>
        <v>263.88</v>
      </c>
      <c r="N3016">
        <f>IF(All_Data[[#This Row],[Order Line Quantity]]&lt;0,1,0)</f>
        <v>0</v>
      </c>
      <c r="O3016" s="1" t="str">
        <f>All_Data[[#This Row],[Tier2 Description]]&amp;All_Data[[#This Row],[Order No]]</f>
        <v>SPORT BOTTLES1555603</v>
      </c>
    </row>
    <row r="3017" spans="1:15" x14ac:dyDescent="0.35">
      <c r="A3017">
        <v>202002</v>
      </c>
      <c r="B3017" t="str">
        <f>LEFT(All_Data[[#This Row],[Invoice (Year+Month)]],4)</f>
        <v>2020</v>
      </c>
      <c r="C3017" t="str">
        <f>RIGHT(All_Data[[#This Row],[Invoice (Year+Month)]],2)</f>
        <v>02</v>
      </c>
      <c r="D3017" t="s">
        <v>56</v>
      </c>
      <c r="E3017">
        <v>3014251</v>
      </c>
      <c r="F3017" t="s">
        <v>17</v>
      </c>
      <c r="G3017" t="s">
        <v>32</v>
      </c>
      <c r="H3017" t="s">
        <v>33</v>
      </c>
      <c r="I3017">
        <v>1555898</v>
      </c>
      <c r="J3017">
        <v>720</v>
      </c>
      <c r="K3017" s="1">
        <v>5983.2</v>
      </c>
      <c r="L3017" s="1">
        <v>2054.14</v>
      </c>
      <c r="M3017" s="1">
        <f>All_Data[[#This Row],[EUR Sales Amount]]-All_Data[[#This Row],[EUR Cost Amount]]</f>
        <v>3929.06</v>
      </c>
      <c r="N3017">
        <f>IF(All_Data[[#This Row],[Order Line Quantity]]&lt;0,1,0)</f>
        <v>0</v>
      </c>
      <c r="O3017" s="1" t="str">
        <f>All_Data[[#This Row],[Tier2 Description]]&amp;All_Data[[#This Row],[Order No]]</f>
        <v>SPORT BOTTLES1555898</v>
      </c>
    </row>
    <row r="3018" spans="1:15" x14ac:dyDescent="0.35">
      <c r="A3018">
        <v>202002</v>
      </c>
      <c r="B3018" t="str">
        <f>LEFT(All_Data[[#This Row],[Invoice (Year+Month)]],4)</f>
        <v>2020</v>
      </c>
      <c r="C3018" t="str">
        <f>RIGHT(All_Data[[#This Row],[Invoice (Year+Month)]],2)</f>
        <v>02</v>
      </c>
      <c r="D3018" t="s">
        <v>56</v>
      </c>
      <c r="E3018">
        <v>3014251</v>
      </c>
      <c r="F3018" t="s">
        <v>17</v>
      </c>
      <c r="G3018" t="s">
        <v>32</v>
      </c>
      <c r="H3018" t="s">
        <v>33</v>
      </c>
      <c r="I3018">
        <v>1556820</v>
      </c>
      <c r="J3018">
        <v>300</v>
      </c>
      <c r="K3018" s="1">
        <v>2838</v>
      </c>
      <c r="L3018" s="1">
        <v>1170.94</v>
      </c>
      <c r="M3018" s="1">
        <f>All_Data[[#This Row],[EUR Sales Amount]]-All_Data[[#This Row],[EUR Cost Amount]]</f>
        <v>1667.06</v>
      </c>
      <c r="N3018">
        <f>IF(All_Data[[#This Row],[Order Line Quantity]]&lt;0,1,0)</f>
        <v>0</v>
      </c>
      <c r="O3018" s="1" t="str">
        <f>All_Data[[#This Row],[Tier2 Description]]&amp;All_Data[[#This Row],[Order No]]</f>
        <v>SPORT BOTTLES1556820</v>
      </c>
    </row>
    <row r="3019" spans="1:15" x14ac:dyDescent="0.35">
      <c r="A3019">
        <v>202002</v>
      </c>
      <c r="B3019" t="str">
        <f>LEFT(All_Data[[#This Row],[Invoice (Year+Month)]],4)</f>
        <v>2020</v>
      </c>
      <c r="C3019" t="str">
        <f>RIGHT(All_Data[[#This Row],[Invoice (Year+Month)]],2)</f>
        <v>02</v>
      </c>
      <c r="D3019" t="s">
        <v>56</v>
      </c>
      <c r="E3019">
        <v>3014251</v>
      </c>
      <c r="F3019" t="s">
        <v>17</v>
      </c>
      <c r="G3019" t="s">
        <v>26</v>
      </c>
      <c r="H3019" t="s">
        <v>44</v>
      </c>
      <c r="I3019">
        <v>1552247</v>
      </c>
      <c r="J3019">
        <v>1000</v>
      </c>
      <c r="K3019" s="1">
        <v>600</v>
      </c>
      <c r="L3019" s="1">
        <v>249.44</v>
      </c>
      <c r="M3019" s="1">
        <f>All_Data[[#This Row],[EUR Sales Amount]]-All_Data[[#This Row],[EUR Cost Amount]]</f>
        <v>350.56</v>
      </c>
      <c r="N3019">
        <f>IF(All_Data[[#This Row],[Order Line Quantity]]&lt;0,1,0)</f>
        <v>0</v>
      </c>
      <c r="O3019" s="1" t="str">
        <f>All_Data[[#This Row],[Tier2 Description]]&amp;All_Data[[#This Row],[Order No]]</f>
        <v>HBA1552247</v>
      </c>
    </row>
    <row r="3020" spans="1:15" x14ac:dyDescent="0.35">
      <c r="A3020">
        <v>202002</v>
      </c>
      <c r="B3020" t="str">
        <f>LEFT(All_Data[[#This Row],[Invoice (Year+Month)]],4)</f>
        <v>2020</v>
      </c>
      <c r="C3020" t="str">
        <f>RIGHT(All_Data[[#This Row],[Invoice (Year+Month)]],2)</f>
        <v>02</v>
      </c>
      <c r="D3020" t="s">
        <v>56</v>
      </c>
      <c r="E3020">
        <v>3014251</v>
      </c>
      <c r="F3020" t="s">
        <v>17</v>
      </c>
      <c r="G3020" t="s">
        <v>22</v>
      </c>
      <c r="H3020" t="s">
        <v>35</v>
      </c>
      <c r="I3020">
        <v>1552247</v>
      </c>
      <c r="J3020">
        <v>1002</v>
      </c>
      <c r="K3020" s="1">
        <v>220</v>
      </c>
      <c r="L3020" s="1">
        <v>27.88</v>
      </c>
      <c r="M3020" s="1">
        <f>All_Data[[#This Row],[EUR Sales Amount]]-All_Data[[#This Row],[EUR Cost Amount]]</f>
        <v>192.12</v>
      </c>
      <c r="N3020">
        <f>IF(All_Data[[#This Row],[Order Line Quantity]]&lt;0,1,0)</f>
        <v>0</v>
      </c>
      <c r="O3020" s="1" t="str">
        <f>All_Data[[#This Row],[Tier2 Description]]&amp;All_Data[[#This Row],[Order No]]</f>
        <v>DECORATION CHARGES1552247</v>
      </c>
    </row>
    <row r="3021" spans="1:15" x14ac:dyDescent="0.35">
      <c r="A3021">
        <v>202002</v>
      </c>
      <c r="B3021" t="str">
        <f>LEFT(All_Data[[#This Row],[Invoice (Year+Month)]],4)</f>
        <v>2020</v>
      </c>
      <c r="C3021" t="str">
        <f>RIGHT(All_Data[[#This Row],[Invoice (Year+Month)]],2)</f>
        <v>02</v>
      </c>
      <c r="D3021" t="s">
        <v>56</v>
      </c>
      <c r="E3021">
        <v>3014251</v>
      </c>
      <c r="F3021" t="s">
        <v>17</v>
      </c>
      <c r="G3021" t="s">
        <v>22</v>
      </c>
      <c r="H3021" t="s">
        <v>35</v>
      </c>
      <c r="I3021">
        <v>1554467</v>
      </c>
      <c r="J3021">
        <v>28</v>
      </c>
      <c r="K3021" s="1">
        <v>88.24</v>
      </c>
      <c r="L3021" s="1">
        <v>36.42</v>
      </c>
      <c r="M3021" s="1">
        <f>All_Data[[#This Row],[EUR Sales Amount]]-All_Data[[#This Row],[EUR Cost Amount]]</f>
        <v>51.819999999999993</v>
      </c>
      <c r="N3021">
        <f>IF(All_Data[[#This Row],[Order Line Quantity]]&lt;0,1,0)</f>
        <v>0</v>
      </c>
      <c r="O3021" s="1" t="str">
        <f>All_Data[[#This Row],[Tier2 Description]]&amp;All_Data[[#This Row],[Order No]]</f>
        <v>DECORATION CHARGES1554467</v>
      </c>
    </row>
    <row r="3022" spans="1:15" x14ac:dyDescent="0.35">
      <c r="A3022">
        <v>202002</v>
      </c>
      <c r="B3022" t="str">
        <f>LEFT(All_Data[[#This Row],[Invoice (Year+Month)]],4)</f>
        <v>2020</v>
      </c>
      <c r="C3022" t="str">
        <f>RIGHT(All_Data[[#This Row],[Invoice (Year+Month)]],2)</f>
        <v>02</v>
      </c>
      <c r="D3022" t="s">
        <v>56</v>
      </c>
      <c r="E3022">
        <v>3014251</v>
      </c>
      <c r="F3022" t="s">
        <v>17</v>
      </c>
      <c r="G3022" t="s">
        <v>22</v>
      </c>
      <c r="H3022" t="s">
        <v>35</v>
      </c>
      <c r="I3022">
        <v>1555603</v>
      </c>
      <c r="J3022">
        <v>52</v>
      </c>
      <c r="K3022" s="1">
        <v>107.92</v>
      </c>
      <c r="L3022" s="1">
        <v>36.659999999999997</v>
      </c>
      <c r="M3022" s="1">
        <f>All_Data[[#This Row],[EUR Sales Amount]]-All_Data[[#This Row],[EUR Cost Amount]]</f>
        <v>71.260000000000005</v>
      </c>
      <c r="N3022">
        <f>IF(All_Data[[#This Row],[Order Line Quantity]]&lt;0,1,0)</f>
        <v>0</v>
      </c>
      <c r="O3022" s="1" t="str">
        <f>All_Data[[#This Row],[Tier2 Description]]&amp;All_Data[[#This Row],[Order No]]</f>
        <v>DECORATION CHARGES1555603</v>
      </c>
    </row>
    <row r="3023" spans="1:15" x14ac:dyDescent="0.35">
      <c r="A3023">
        <v>202002</v>
      </c>
      <c r="B3023" t="str">
        <f>LEFT(All_Data[[#This Row],[Invoice (Year+Month)]],4)</f>
        <v>2020</v>
      </c>
      <c r="C3023" t="str">
        <f>RIGHT(All_Data[[#This Row],[Invoice (Year+Month)]],2)</f>
        <v>02</v>
      </c>
      <c r="D3023" t="s">
        <v>56</v>
      </c>
      <c r="E3023">
        <v>3014251</v>
      </c>
      <c r="F3023" t="s">
        <v>17</v>
      </c>
      <c r="G3023" t="s">
        <v>22</v>
      </c>
      <c r="H3023" t="s">
        <v>35</v>
      </c>
      <c r="I3023">
        <v>1555898</v>
      </c>
      <c r="J3023">
        <v>722</v>
      </c>
      <c r="K3023" s="1">
        <v>241.6</v>
      </c>
      <c r="L3023" s="1">
        <v>25.08</v>
      </c>
      <c r="M3023" s="1">
        <f>All_Data[[#This Row],[EUR Sales Amount]]-All_Data[[#This Row],[EUR Cost Amount]]</f>
        <v>216.51999999999998</v>
      </c>
      <c r="N3023">
        <f>IF(All_Data[[#This Row],[Order Line Quantity]]&lt;0,1,0)</f>
        <v>0</v>
      </c>
      <c r="O3023" s="1" t="str">
        <f>All_Data[[#This Row],[Tier2 Description]]&amp;All_Data[[#This Row],[Order No]]</f>
        <v>DECORATION CHARGES1555898</v>
      </c>
    </row>
    <row r="3024" spans="1:15" x14ac:dyDescent="0.35">
      <c r="A3024">
        <v>202002</v>
      </c>
      <c r="B3024" t="str">
        <f>LEFT(All_Data[[#This Row],[Invoice (Year+Month)]],4)</f>
        <v>2020</v>
      </c>
      <c r="C3024" t="str">
        <f>RIGHT(All_Data[[#This Row],[Invoice (Year+Month)]],2)</f>
        <v>02</v>
      </c>
      <c r="D3024" t="s">
        <v>56</v>
      </c>
      <c r="E3024">
        <v>3014251</v>
      </c>
      <c r="F3024" t="s">
        <v>17</v>
      </c>
      <c r="G3024" t="s">
        <v>22</v>
      </c>
      <c r="H3024" t="s">
        <v>35</v>
      </c>
      <c r="I3024">
        <v>1556820</v>
      </c>
      <c r="J3024">
        <v>302</v>
      </c>
      <c r="K3024" s="1">
        <v>204</v>
      </c>
      <c r="L3024" s="1">
        <v>24.18</v>
      </c>
      <c r="M3024" s="1">
        <f>All_Data[[#This Row],[EUR Sales Amount]]-All_Data[[#This Row],[EUR Cost Amount]]</f>
        <v>179.82</v>
      </c>
      <c r="N3024">
        <f>IF(All_Data[[#This Row],[Order Line Quantity]]&lt;0,1,0)</f>
        <v>0</v>
      </c>
      <c r="O3024" s="1" t="str">
        <f>All_Data[[#This Row],[Tier2 Description]]&amp;All_Data[[#This Row],[Order No]]</f>
        <v>DECORATION CHARGES1556820</v>
      </c>
    </row>
    <row r="3025" spans="1:15" x14ac:dyDescent="0.35">
      <c r="A3025">
        <v>202002</v>
      </c>
      <c r="B3025" t="str">
        <f>LEFT(All_Data[[#This Row],[Invoice (Year+Month)]],4)</f>
        <v>2020</v>
      </c>
      <c r="C3025" t="str">
        <f>RIGHT(All_Data[[#This Row],[Invoice (Year+Month)]],2)</f>
        <v>02</v>
      </c>
      <c r="D3025" t="s">
        <v>56</v>
      </c>
      <c r="E3025">
        <v>3014251</v>
      </c>
      <c r="F3025" t="s">
        <v>17</v>
      </c>
      <c r="G3025" t="s">
        <v>22</v>
      </c>
      <c r="H3025" t="s">
        <v>35</v>
      </c>
      <c r="I3025">
        <v>1557214</v>
      </c>
      <c r="J3025">
        <v>38</v>
      </c>
      <c r="K3025" s="1">
        <v>102.8</v>
      </c>
      <c r="L3025" s="1">
        <v>73.239999999999995</v>
      </c>
      <c r="M3025" s="1">
        <f>All_Data[[#This Row],[EUR Sales Amount]]-All_Data[[#This Row],[EUR Cost Amount]]</f>
        <v>29.560000000000002</v>
      </c>
      <c r="N3025">
        <f>IF(All_Data[[#This Row],[Order Line Quantity]]&lt;0,1,0)</f>
        <v>0</v>
      </c>
      <c r="O3025" s="1" t="str">
        <f>All_Data[[#This Row],[Tier2 Description]]&amp;All_Data[[#This Row],[Order No]]</f>
        <v>DECORATION CHARGES1557214</v>
      </c>
    </row>
    <row r="3026" spans="1:15" x14ac:dyDescent="0.35">
      <c r="A3026">
        <v>202002</v>
      </c>
      <c r="B3026" t="str">
        <f>LEFT(All_Data[[#This Row],[Invoice (Year+Month)]],4)</f>
        <v>2020</v>
      </c>
      <c r="C3026" t="str">
        <f>RIGHT(All_Data[[#This Row],[Invoice (Year+Month)]],2)</f>
        <v>02</v>
      </c>
      <c r="D3026" t="s">
        <v>56</v>
      </c>
      <c r="E3026">
        <v>3014251</v>
      </c>
      <c r="F3026" t="s">
        <v>17</v>
      </c>
      <c r="G3026" t="s">
        <v>24</v>
      </c>
      <c r="H3026" t="s">
        <v>54</v>
      </c>
      <c r="I3026">
        <v>1557214</v>
      </c>
      <c r="J3026">
        <v>12</v>
      </c>
      <c r="K3026" s="1">
        <v>255</v>
      </c>
      <c r="L3026" s="1">
        <v>119.42</v>
      </c>
      <c r="M3026" s="1">
        <f>All_Data[[#This Row],[EUR Sales Amount]]-All_Data[[#This Row],[EUR Cost Amount]]</f>
        <v>135.57999999999998</v>
      </c>
      <c r="N3026">
        <f>IF(All_Data[[#This Row],[Order Line Quantity]]&lt;0,1,0)</f>
        <v>0</v>
      </c>
      <c r="O3026" s="1" t="str">
        <f>All_Data[[#This Row],[Tier2 Description]]&amp;All_Data[[#This Row],[Order No]]</f>
        <v>VESTS-BODYWARMERS1557214</v>
      </c>
    </row>
    <row r="3027" spans="1:15" x14ac:dyDescent="0.35">
      <c r="A3027">
        <v>202002</v>
      </c>
      <c r="B3027" t="str">
        <f>LEFT(All_Data[[#This Row],[Invoice (Year+Month)]],4)</f>
        <v>2020</v>
      </c>
      <c r="C3027" t="str">
        <f>RIGHT(All_Data[[#This Row],[Invoice (Year+Month)]],2)</f>
        <v>02</v>
      </c>
      <c r="D3027" t="s">
        <v>56</v>
      </c>
      <c r="E3027">
        <v>3014262</v>
      </c>
      <c r="F3027" t="s">
        <v>17</v>
      </c>
      <c r="G3027" t="s">
        <v>13</v>
      </c>
      <c r="H3027" t="s">
        <v>34</v>
      </c>
      <c r="I3027">
        <v>1556170</v>
      </c>
      <c r="J3027">
        <v>2</v>
      </c>
      <c r="K3027" s="1">
        <v>3.98</v>
      </c>
      <c r="L3027" s="1">
        <v>1.66</v>
      </c>
      <c r="M3027" s="1">
        <f>All_Data[[#This Row],[EUR Sales Amount]]-All_Data[[#This Row],[EUR Cost Amount]]</f>
        <v>2.3200000000000003</v>
      </c>
      <c r="N3027">
        <f>IF(All_Data[[#This Row],[Order Line Quantity]]&lt;0,1,0)</f>
        <v>0</v>
      </c>
      <c r="O3027" s="1" t="str">
        <f>All_Data[[#This Row],[Tier2 Description]]&amp;All_Data[[#This Row],[Order No]]</f>
        <v>STATIONERY1556170</v>
      </c>
    </row>
    <row r="3028" spans="1:15" x14ac:dyDescent="0.35">
      <c r="A3028">
        <v>202002</v>
      </c>
      <c r="B3028" t="str">
        <f>LEFT(All_Data[[#This Row],[Invoice (Year+Month)]],4)</f>
        <v>2020</v>
      </c>
      <c r="C3028" t="str">
        <f>RIGHT(All_Data[[#This Row],[Invoice (Year+Month)]],2)</f>
        <v>02</v>
      </c>
      <c r="D3028" t="s">
        <v>56</v>
      </c>
      <c r="E3028">
        <v>3014262</v>
      </c>
      <c r="F3028" t="s">
        <v>17</v>
      </c>
      <c r="G3028" t="s">
        <v>13</v>
      </c>
      <c r="H3028" t="s">
        <v>34</v>
      </c>
      <c r="I3028">
        <v>1557144</v>
      </c>
      <c r="J3028">
        <v>4000</v>
      </c>
      <c r="K3028" s="1">
        <v>7960</v>
      </c>
      <c r="L3028" s="1">
        <v>3316.8</v>
      </c>
      <c r="M3028" s="1">
        <f>All_Data[[#This Row],[EUR Sales Amount]]-All_Data[[#This Row],[EUR Cost Amount]]</f>
        <v>4643.2</v>
      </c>
      <c r="N3028">
        <f>IF(All_Data[[#This Row],[Order Line Quantity]]&lt;0,1,0)</f>
        <v>0</v>
      </c>
      <c r="O3028" s="1" t="str">
        <f>All_Data[[#This Row],[Tier2 Description]]&amp;All_Data[[#This Row],[Order No]]</f>
        <v>STATIONERY1557144</v>
      </c>
    </row>
    <row r="3029" spans="1:15" x14ac:dyDescent="0.35">
      <c r="A3029">
        <v>202002</v>
      </c>
      <c r="B3029" t="str">
        <f>LEFT(All_Data[[#This Row],[Invoice (Year+Month)]],4)</f>
        <v>2020</v>
      </c>
      <c r="C3029" t="str">
        <f>RIGHT(All_Data[[#This Row],[Invoice (Year+Month)]],2)</f>
        <v>02</v>
      </c>
      <c r="D3029" t="s">
        <v>56</v>
      </c>
      <c r="E3029">
        <v>3014262</v>
      </c>
      <c r="F3029" t="s">
        <v>17</v>
      </c>
      <c r="G3029" t="s">
        <v>18</v>
      </c>
      <c r="H3029" t="s">
        <v>21</v>
      </c>
      <c r="I3029">
        <v>1556520</v>
      </c>
      <c r="J3029">
        <v>174</v>
      </c>
      <c r="K3029" s="1">
        <v>321.89999999999998</v>
      </c>
      <c r="L3029" s="1">
        <v>202.38</v>
      </c>
      <c r="M3029" s="1">
        <f>All_Data[[#This Row],[EUR Sales Amount]]-All_Data[[#This Row],[EUR Cost Amount]]</f>
        <v>119.51999999999998</v>
      </c>
      <c r="N3029">
        <f>IF(All_Data[[#This Row],[Order Line Quantity]]&lt;0,1,0)</f>
        <v>0</v>
      </c>
      <c r="O3029" s="1" t="str">
        <f>All_Data[[#This Row],[Tier2 Description]]&amp;All_Data[[#This Row],[Order No]]</f>
        <v>T-SHIRTS &amp; ACTIVE TOPS1556520</v>
      </c>
    </row>
    <row r="3030" spans="1:15" x14ac:dyDescent="0.35">
      <c r="A3030">
        <v>202002</v>
      </c>
      <c r="B3030" t="str">
        <f>LEFT(All_Data[[#This Row],[Invoice (Year+Month)]],4)</f>
        <v>2020</v>
      </c>
      <c r="C3030" t="str">
        <f>RIGHT(All_Data[[#This Row],[Invoice (Year+Month)]],2)</f>
        <v>02</v>
      </c>
      <c r="D3030" t="s">
        <v>56</v>
      </c>
      <c r="E3030">
        <v>3014262</v>
      </c>
      <c r="F3030" t="s">
        <v>17</v>
      </c>
      <c r="G3030" t="s">
        <v>18</v>
      </c>
      <c r="H3030" t="s">
        <v>21</v>
      </c>
      <c r="I3030">
        <v>1557356</v>
      </c>
      <c r="J3030">
        <v>6</v>
      </c>
      <c r="K3030" s="1">
        <v>11.1</v>
      </c>
      <c r="L3030" s="1">
        <v>6.48</v>
      </c>
      <c r="M3030" s="1">
        <f>All_Data[[#This Row],[EUR Sales Amount]]-All_Data[[#This Row],[EUR Cost Amount]]</f>
        <v>4.6199999999999992</v>
      </c>
      <c r="N3030">
        <f>IF(All_Data[[#This Row],[Order Line Quantity]]&lt;0,1,0)</f>
        <v>0</v>
      </c>
      <c r="O3030" s="1" t="str">
        <f>All_Data[[#This Row],[Tier2 Description]]&amp;All_Data[[#This Row],[Order No]]</f>
        <v>T-SHIRTS &amp; ACTIVE TOPS1557356</v>
      </c>
    </row>
    <row r="3031" spans="1:15" x14ac:dyDescent="0.35">
      <c r="A3031">
        <v>202002</v>
      </c>
      <c r="B3031" t="str">
        <f>LEFT(All_Data[[#This Row],[Invoice (Year+Month)]],4)</f>
        <v>2020</v>
      </c>
      <c r="C3031" t="str">
        <f>RIGHT(All_Data[[#This Row],[Invoice (Year+Month)]],2)</f>
        <v>02</v>
      </c>
      <c r="D3031" t="s">
        <v>56</v>
      </c>
      <c r="E3031">
        <v>3014268</v>
      </c>
      <c r="F3031" t="s">
        <v>10</v>
      </c>
      <c r="G3031" t="s">
        <v>32</v>
      </c>
      <c r="H3031" t="s">
        <v>33</v>
      </c>
      <c r="I3031">
        <v>1556992</v>
      </c>
      <c r="J3031">
        <v>200</v>
      </c>
      <c r="K3031" s="1">
        <v>1682</v>
      </c>
      <c r="L3031" s="1">
        <v>614.72</v>
      </c>
      <c r="M3031" s="1">
        <f>All_Data[[#This Row],[EUR Sales Amount]]-All_Data[[#This Row],[EUR Cost Amount]]</f>
        <v>1067.28</v>
      </c>
      <c r="N3031">
        <f>IF(All_Data[[#This Row],[Order Line Quantity]]&lt;0,1,0)</f>
        <v>0</v>
      </c>
      <c r="O3031" s="1" t="str">
        <f>All_Data[[#This Row],[Tier2 Description]]&amp;All_Data[[#This Row],[Order No]]</f>
        <v>SPORT BOTTLES1556992</v>
      </c>
    </row>
    <row r="3032" spans="1:15" x14ac:dyDescent="0.35">
      <c r="A3032">
        <v>202002</v>
      </c>
      <c r="B3032" t="str">
        <f>LEFT(All_Data[[#This Row],[Invoice (Year+Month)]],4)</f>
        <v>2020</v>
      </c>
      <c r="C3032" t="str">
        <f>RIGHT(All_Data[[#This Row],[Invoice (Year+Month)]],2)</f>
        <v>02</v>
      </c>
      <c r="D3032" t="s">
        <v>56</v>
      </c>
      <c r="E3032">
        <v>3014268</v>
      </c>
      <c r="F3032" t="s">
        <v>10</v>
      </c>
      <c r="G3032" t="s">
        <v>22</v>
      </c>
      <c r="H3032" t="s">
        <v>35</v>
      </c>
      <c r="I3032">
        <v>1556992</v>
      </c>
      <c r="J3032">
        <v>202</v>
      </c>
      <c r="K3032" s="1">
        <v>116</v>
      </c>
      <c r="L3032" s="1">
        <v>19.88</v>
      </c>
      <c r="M3032" s="1">
        <f>All_Data[[#This Row],[EUR Sales Amount]]-All_Data[[#This Row],[EUR Cost Amount]]</f>
        <v>96.12</v>
      </c>
      <c r="N3032">
        <f>IF(All_Data[[#This Row],[Order Line Quantity]]&lt;0,1,0)</f>
        <v>0</v>
      </c>
      <c r="O3032" s="1" t="str">
        <f>All_Data[[#This Row],[Tier2 Description]]&amp;All_Data[[#This Row],[Order No]]</f>
        <v>DECORATION CHARGES1556992</v>
      </c>
    </row>
    <row r="3033" spans="1:15" x14ac:dyDescent="0.35">
      <c r="A3033">
        <v>202002</v>
      </c>
      <c r="B3033" t="str">
        <f>LEFT(All_Data[[#This Row],[Invoice (Year+Month)]],4)</f>
        <v>2020</v>
      </c>
      <c r="C3033" t="str">
        <f>RIGHT(All_Data[[#This Row],[Invoice (Year+Month)]],2)</f>
        <v>02</v>
      </c>
      <c r="D3033" t="s">
        <v>56</v>
      </c>
      <c r="E3033">
        <v>3014271</v>
      </c>
      <c r="F3033" t="s">
        <v>17</v>
      </c>
      <c r="G3033" t="s">
        <v>13</v>
      </c>
      <c r="H3033" t="s">
        <v>15</v>
      </c>
      <c r="I3033">
        <v>1554399</v>
      </c>
      <c r="J3033">
        <v>100</v>
      </c>
      <c r="K3033" s="1">
        <v>406</v>
      </c>
      <c r="L3033" s="1">
        <v>178.18</v>
      </c>
      <c r="M3033" s="1">
        <f>All_Data[[#This Row],[EUR Sales Amount]]-All_Data[[#This Row],[EUR Cost Amount]]</f>
        <v>227.82</v>
      </c>
      <c r="N3033">
        <f>IF(All_Data[[#This Row],[Order Line Quantity]]&lt;0,1,0)</f>
        <v>0</v>
      </c>
      <c r="O3033" s="1" t="str">
        <f>All_Data[[#This Row],[Tier2 Description]]&amp;All_Data[[#This Row],[Order No]]</f>
        <v>UMBRELLAS1554399</v>
      </c>
    </row>
    <row r="3034" spans="1:15" x14ac:dyDescent="0.35">
      <c r="A3034">
        <v>202002</v>
      </c>
      <c r="B3034" t="str">
        <f>LEFT(All_Data[[#This Row],[Invoice (Year+Month)]],4)</f>
        <v>2020</v>
      </c>
      <c r="C3034" t="str">
        <f>RIGHT(All_Data[[#This Row],[Invoice (Year+Month)]],2)</f>
        <v>02</v>
      </c>
      <c r="D3034" t="s">
        <v>56</v>
      </c>
      <c r="E3034">
        <v>3014273</v>
      </c>
      <c r="F3034" t="s">
        <v>17</v>
      </c>
      <c r="G3034" t="s">
        <v>11</v>
      </c>
      <c r="H3034" t="s">
        <v>46</v>
      </c>
      <c r="I3034">
        <v>1556051</v>
      </c>
      <c r="J3034">
        <v>4</v>
      </c>
      <c r="K3034" s="1">
        <v>78.38</v>
      </c>
      <c r="L3034" s="1">
        <v>25.92</v>
      </c>
      <c r="M3034" s="1">
        <f>All_Data[[#This Row],[EUR Sales Amount]]-All_Data[[#This Row],[EUR Cost Amount]]</f>
        <v>52.459999999999994</v>
      </c>
      <c r="N3034">
        <f>IF(All_Data[[#This Row],[Order Line Quantity]]&lt;0,1,0)</f>
        <v>0</v>
      </c>
      <c r="O3034" s="1" t="str">
        <f>All_Data[[#This Row],[Tier2 Description]]&amp;All_Data[[#This Row],[Order No]]</f>
        <v>DUFFELS1556051</v>
      </c>
    </row>
    <row r="3035" spans="1:15" x14ac:dyDescent="0.35">
      <c r="A3035">
        <v>202002</v>
      </c>
      <c r="B3035" t="str">
        <f>LEFT(All_Data[[#This Row],[Invoice (Year+Month)]],4)</f>
        <v>2020</v>
      </c>
      <c r="C3035" t="str">
        <f>RIGHT(All_Data[[#This Row],[Invoice (Year+Month)]],2)</f>
        <v>02</v>
      </c>
      <c r="D3035" t="s">
        <v>56</v>
      </c>
      <c r="E3035">
        <v>3014273</v>
      </c>
      <c r="F3035" t="s">
        <v>17</v>
      </c>
      <c r="G3035" t="s">
        <v>32</v>
      </c>
      <c r="H3035" t="s">
        <v>55</v>
      </c>
      <c r="I3035">
        <v>1554176</v>
      </c>
      <c r="J3035">
        <v>2</v>
      </c>
      <c r="K3035" s="1">
        <v>13.62</v>
      </c>
      <c r="L3035" s="1">
        <v>5.82</v>
      </c>
      <c r="M3035" s="1">
        <f>All_Data[[#This Row],[EUR Sales Amount]]-All_Data[[#This Row],[EUR Cost Amount]]</f>
        <v>7.7999999999999989</v>
      </c>
      <c r="N3035">
        <f>IF(All_Data[[#This Row],[Order Line Quantity]]&lt;0,1,0)</f>
        <v>0</v>
      </c>
      <c r="O3035" s="1" t="str">
        <f>All_Data[[#This Row],[Tier2 Description]]&amp;All_Data[[#This Row],[Order No]]</f>
        <v>SPECIALTIES &amp; PACKAGING1554176</v>
      </c>
    </row>
    <row r="3036" spans="1:15" x14ac:dyDescent="0.35">
      <c r="A3036">
        <v>202002</v>
      </c>
      <c r="B3036" t="str">
        <f>LEFT(All_Data[[#This Row],[Invoice (Year+Month)]],4)</f>
        <v>2020</v>
      </c>
      <c r="C3036" t="str">
        <f>RIGHT(All_Data[[#This Row],[Invoice (Year+Month)]],2)</f>
        <v>02</v>
      </c>
      <c r="D3036" t="s">
        <v>56</v>
      </c>
      <c r="E3036">
        <v>3014273</v>
      </c>
      <c r="F3036" t="s">
        <v>17</v>
      </c>
      <c r="G3036" t="s">
        <v>32</v>
      </c>
      <c r="H3036" t="s">
        <v>33</v>
      </c>
      <c r="I3036">
        <v>1555754</v>
      </c>
      <c r="J3036">
        <v>20</v>
      </c>
      <c r="K3036" s="1">
        <v>51.4</v>
      </c>
      <c r="L3036" s="1">
        <v>18.399999999999999</v>
      </c>
      <c r="M3036" s="1">
        <f>All_Data[[#This Row],[EUR Sales Amount]]-All_Data[[#This Row],[EUR Cost Amount]]</f>
        <v>33</v>
      </c>
      <c r="N3036">
        <f>IF(All_Data[[#This Row],[Order Line Quantity]]&lt;0,1,0)</f>
        <v>0</v>
      </c>
      <c r="O3036" s="1" t="str">
        <f>All_Data[[#This Row],[Tier2 Description]]&amp;All_Data[[#This Row],[Order No]]</f>
        <v>SPORT BOTTLES1555754</v>
      </c>
    </row>
    <row r="3037" spans="1:15" x14ac:dyDescent="0.35">
      <c r="A3037">
        <v>202002</v>
      </c>
      <c r="B3037" t="str">
        <f>LEFT(All_Data[[#This Row],[Invoice (Year+Month)]],4)</f>
        <v>2020</v>
      </c>
      <c r="C3037" t="str">
        <f>RIGHT(All_Data[[#This Row],[Invoice (Year+Month)]],2)</f>
        <v>02</v>
      </c>
      <c r="D3037" t="s">
        <v>56</v>
      </c>
      <c r="E3037">
        <v>3014273</v>
      </c>
      <c r="F3037" t="s">
        <v>17</v>
      </c>
      <c r="G3037" t="s">
        <v>13</v>
      </c>
      <c r="H3037" t="s">
        <v>37</v>
      </c>
      <c r="I3037">
        <v>1556051</v>
      </c>
      <c r="J3037">
        <v>4</v>
      </c>
      <c r="K3037" s="1">
        <v>1.04</v>
      </c>
      <c r="L3037" s="1">
        <v>0.72</v>
      </c>
      <c r="M3037" s="1">
        <f>All_Data[[#This Row],[EUR Sales Amount]]-All_Data[[#This Row],[EUR Cost Amount]]</f>
        <v>0.32000000000000006</v>
      </c>
      <c r="N3037">
        <f>IF(All_Data[[#This Row],[Order Line Quantity]]&lt;0,1,0)</f>
        <v>0</v>
      </c>
      <c r="O3037" s="1" t="str">
        <f>All_Data[[#This Row],[Tier2 Description]]&amp;All_Data[[#This Row],[Order No]]</f>
        <v>GENERAL1556051</v>
      </c>
    </row>
    <row r="3038" spans="1:15" x14ac:dyDescent="0.35">
      <c r="A3038">
        <v>202002</v>
      </c>
      <c r="B3038" t="str">
        <f>LEFT(All_Data[[#This Row],[Invoice (Year+Month)]],4)</f>
        <v>2020</v>
      </c>
      <c r="C3038" t="str">
        <f>RIGHT(All_Data[[#This Row],[Invoice (Year+Month)]],2)</f>
        <v>02</v>
      </c>
      <c r="D3038" t="s">
        <v>56</v>
      </c>
      <c r="E3038">
        <v>3014273</v>
      </c>
      <c r="F3038" t="s">
        <v>17</v>
      </c>
      <c r="G3038" t="s">
        <v>18</v>
      </c>
      <c r="H3038" t="s">
        <v>20</v>
      </c>
      <c r="I3038">
        <v>1556051</v>
      </c>
      <c r="J3038">
        <v>4</v>
      </c>
      <c r="K3038" s="1">
        <v>29.12</v>
      </c>
      <c r="L3038" s="1">
        <v>16.920000000000002</v>
      </c>
      <c r="M3038" s="1">
        <f>All_Data[[#This Row],[EUR Sales Amount]]-All_Data[[#This Row],[EUR Cost Amount]]</f>
        <v>12.2</v>
      </c>
      <c r="N3038">
        <f>IF(All_Data[[#This Row],[Order Line Quantity]]&lt;0,1,0)</f>
        <v>0</v>
      </c>
      <c r="O3038" s="1" t="str">
        <f>All_Data[[#This Row],[Tier2 Description]]&amp;All_Data[[#This Row],[Order No]]</f>
        <v>POLOS1556051</v>
      </c>
    </row>
    <row r="3039" spans="1:15" x14ac:dyDescent="0.35">
      <c r="A3039">
        <v>202002</v>
      </c>
      <c r="B3039" t="str">
        <f>LEFT(All_Data[[#This Row],[Invoice (Year+Month)]],4)</f>
        <v>2020</v>
      </c>
      <c r="C3039" t="str">
        <f>RIGHT(All_Data[[#This Row],[Invoice (Year+Month)]],2)</f>
        <v>02</v>
      </c>
      <c r="D3039" t="s">
        <v>56</v>
      </c>
      <c r="E3039">
        <v>3014273</v>
      </c>
      <c r="F3039" t="s">
        <v>17</v>
      </c>
      <c r="G3039" t="s">
        <v>18</v>
      </c>
      <c r="H3039" t="s">
        <v>21</v>
      </c>
      <c r="I3039">
        <v>1556037</v>
      </c>
      <c r="J3039">
        <v>262</v>
      </c>
      <c r="K3039" s="1">
        <v>1045.3800000000001</v>
      </c>
      <c r="L3039" s="1">
        <v>574.44000000000005</v>
      </c>
      <c r="M3039" s="1">
        <f>All_Data[[#This Row],[EUR Sales Amount]]-All_Data[[#This Row],[EUR Cost Amount]]</f>
        <v>470.94000000000005</v>
      </c>
      <c r="N3039">
        <f>IF(All_Data[[#This Row],[Order Line Quantity]]&lt;0,1,0)</f>
        <v>0</v>
      </c>
      <c r="O3039" s="1" t="str">
        <f>All_Data[[#This Row],[Tier2 Description]]&amp;All_Data[[#This Row],[Order No]]</f>
        <v>T-SHIRTS &amp; ACTIVE TOPS1556037</v>
      </c>
    </row>
    <row r="3040" spans="1:15" x14ac:dyDescent="0.35">
      <c r="A3040">
        <v>202002</v>
      </c>
      <c r="B3040" t="str">
        <f>LEFT(All_Data[[#This Row],[Invoice (Year+Month)]],4)</f>
        <v>2020</v>
      </c>
      <c r="C3040" t="str">
        <f>RIGHT(All_Data[[#This Row],[Invoice (Year+Month)]],2)</f>
        <v>02</v>
      </c>
      <c r="D3040" t="s">
        <v>56</v>
      </c>
      <c r="E3040">
        <v>3014273</v>
      </c>
      <c r="F3040" t="s">
        <v>17</v>
      </c>
      <c r="G3040" t="s">
        <v>22</v>
      </c>
      <c r="H3040" t="s">
        <v>35</v>
      </c>
      <c r="I3040">
        <v>1556037</v>
      </c>
      <c r="J3040">
        <v>792</v>
      </c>
      <c r="K3040" s="1">
        <v>612.29999999999995</v>
      </c>
      <c r="L3040" s="1">
        <v>80.040000000000006</v>
      </c>
      <c r="M3040" s="1">
        <f>All_Data[[#This Row],[EUR Sales Amount]]-All_Data[[#This Row],[EUR Cost Amount]]</f>
        <v>532.26</v>
      </c>
      <c r="N3040">
        <f>IF(All_Data[[#This Row],[Order Line Quantity]]&lt;0,1,0)</f>
        <v>0</v>
      </c>
      <c r="O3040" s="1" t="str">
        <f>All_Data[[#This Row],[Tier2 Description]]&amp;All_Data[[#This Row],[Order No]]</f>
        <v>DECORATION CHARGES1556037</v>
      </c>
    </row>
    <row r="3041" spans="1:15" x14ac:dyDescent="0.35">
      <c r="A3041">
        <v>202002</v>
      </c>
      <c r="B3041" t="str">
        <f>LEFT(All_Data[[#This Row],[Invoice (Year+Month)]],4)</f>
        <v>2020</v>
      </c>
      <c r="C3041" t="str">
        <f>RIGHT(All_Data[[#This Row],[Invoice (Year+Month)]],2)</f>
        <v>02</v>
      </c>
      <c r="D3041" t="s">
        <v>56</v>
      </c>
      <c r="E3041">
        <v>3014273</v>
      </c>
      <c r="F3041" t="s">
        <v>17</v>
      </c>
      <c r="G3041" t="s">
        <v>24</v>
      </c>
      <c r="H3041" t="s">
        <v>54</v>
      </c>
      <c r="I3041">
        <v>1556202</v>
      </c>
      <c r="J3041">
        <v>4</v>
      </c>
      <c r="K3041" s="1">
        <v>89.64</v>
      </c>
      <c r="L3041" s="1">
        <v>39.6</v>
      </c>
      <c r="M3041" s="1">
        <f>All_Data[[#This Row],[EUR Sales Amount]]-All_Data[[#This Row],[EUR Cost Amount]]</f>
        <v>50.04</v>
      </c>
      <c r="N3041">
        <f>IF(All_Data[[#This Row],[Order Line Quantity]]&lt;0,1,0)</f>
        <v>0</v>
      </c>
      <c r="O3041" s="1" t="str">
        <f>All_Data[[#This Row],[Tier2 Description]]&amp;All_Data[[#This Row],[Order No]]</f>
        <v>VESTS-BODYWARMERS1556202</v>
      </c>
    </row>
    <row r="3042" spans="1:15" x14ac:dyDescent="0.35">
      <c r="A3042">
        <v>202002</v>
      </c>
      <c r="B3042" t="str">
        <f>LEFT(All_Data[[#This Row],[Invoice (Year+Month)]],4)</f>
        <v>2020</v>
      </c>
      <c r="C3042" t="str">
        <f>RIGHT(All_Data[[#This Row],[Invoice (Year+Month)]],2)</f>
        <v>02</v>
      </c>
      <c r="D3042" t="s">
        <v>56</v>
      </c>
      <c r="E3042">
        <v>3014276</v>
      </c>
      <c r="F3042" t="s">
        <v>10</v>
      </c>
      <c r="G3042" t="s">
        <v>26</v>
      </c>
      <c r="H3042" t="s">
        <v>27</v>
      </c>
      <c r="I3042">
        <v>1556689</v>
      </c>
      <c r="J3042">
        <v>4</v>
      </c>
      <c r="K3042" s="1">
        <v>13.76</v>
      </c>
      <c r="L3042" s="1">
        <v>6.62</v>
      </c>
      <c r="M3042" s="1">
        <f>All_Data[[#This Row],[EUR Sales Amount]]-All_Data[[#This Row],[EUR Cost Amount]]</f>
        <v>7.14</v>
      </c>
      <c r="N3042">
        <f>IF(All_Data[[#This Row],[Order Line Quantity]]&lt;0,1,0)</f>
        <v>0</v>
      </c>
      <c r="O3042" s="1" t="str">
        <f>All_Data[[#This Row],[Tier2 Description]]&amp;All_Data[[#This Row],[Order No]]</f>
        <v>APRON &amp; KITCHEN TEXTILES1556689</v>
      </c>
    </row>
    <row r="3043" spans="1:15" x14ac:dyDescent="0.35">
      <c r="A3043">
        <v>202002</v>
      </c>
      <c r="B3043" t="str">
        <f>LEFT(All_Data[[#This Row],[Invoice (Year+Month)]],4)</f>
        <v>2020</v>
      </c>
      <c r="C3043" t="str">
        <f>RIGHT(All_Data[[#This Row],[Invoice (Year+Month)]],2)</f>
        <v>02</v>
      </c>
      <c r="D3043" t="s">
        <v>56</v>
      </c>
      <c r="E3043">
        <v>3014276</v>
      </c>
      <c r="F3043" t="s">
        <v>10</v>
      </c>
      <c r="G3043" t="s">
        <v>26</v>
      </c>
      <c r="H3043" t="s">
        <v>28</v>
      </c>
      <c r="I3043">
        <v>1556689</v>
      </c>
      <c r="J3043">
        <v>6</v>
      </c>
      <c r="K3043" s="1">
        <v>20.94</v>
      </c>
      <c r="L3043" s="1">
        <v>9.7799999999999994</v>
      </c>
      <c r="M3043" s="1">
        <f>All_Data[[#This Row],[EUR Sales Amount]]-All_Data[[#This Row],[EUR Cost Amount]]</f>
        <v>11.160000000000002</v>
      </c>
      <c r="N3043">
        <f>IF(All_Data[[#This Row],[Order Line Quantity]]&lt;0,1,0)</f>
        <v>0</v>
      </c>
      <c r="O3043" s="1" t="str">
        <f>All_Data[[#This Row],[Tier2 Description]]&amp;All_Data[[#This Row],[Order No]]</f>
        <v>HOUSEWARES1556689</v>
      </c>
    </row>
    <row r="3044" spans="1:15" x14ac:dyDescent="0.35">
      <c r="A3044">
        <v>202002</v>
      </c>
      <c r="B3044" t="str">
        <f>LEFT(All_Data[[#This Row],[Invoice (Year+Month)]],4)</f>
        <v>2020</v>
      </c>
      <c r="C3044" t="str">
        <f>RIGHT(All_Data[[#This Row],[Invoice (Year+Month)]],2)</f>
        <v>02</v>
      </c>
      <c r="D3044" t="s">
        <v>56</v>
      </c>
      <c r="E3044">
        <v>3014277</v>
      </c>
      <c r="F3044" t="s">
        <v>17</v>
      </c>
      <c r="G3044" t="s">
        <v>11</v>
      </c>
      <c r="H3044" t="s">
        <v>38</v>
      </c>
      <c r="I3044">
        <v>1555685</v>
      </c>
      <c r="J3044">
        <v>2</v>
      </c>
      <c r="K3044" s="1">
        <v>22.14</v>
      </c>
      <c r="L3044" s="1">
        <v>7.14</v>
      </c>
      <c r="M3044" s="1">
        <f>All_Data[[#This Row],[EUR Sales Amount]]-All_Data[[#This Row],[EUR Cost Amount]]</f>
        <v>15</v>
      </c>
      <c r="N3044">
        <f>IF(All_Data[[#This Row],[Order Line Quantity]]&lt;0,1,0)</f>
        <v>0</v>
      </c>
      <c r="O3044" s="1" t="str">
        <f>All_Data[[#This Row],[Tier2 Description]]&amp;All_Data[[#This Row],[Order No]]</f>
        <v>BACKPACKS1555685</v>
      </c>
    </row>
    <row r="3045" spans="1:15" x14ac:dyDescent="0.35">
      <c r="A3045">
        <v>202002</v>
      </c>
      <c r="B3045" t="str">
        <f>LEFT(All_Data[[#This Row],[Invoice (Year+Month)]],4)</f>
        <v>2020</v>
      </c>
      <c r="C3045" t="str">
        <f>RIGHT(All_Data[[#This Row],[Invoice (Year+Month)]],2)</f>
        <v>02</v>
      </c>
      <c r="D3045" t="s">
        <v>56</v>
      </c>
      <c r="E3045">
        <v>3014277</v>
      </c>
      <c r="F3045" t="s">
        <v>17</v>
      </c>
      <c r="G3045" t="s">
        <v>11</v>
      </c>
      <c r="H3045" t="s">
        <v>40</v>
      </c>
      <c r="I3045">
        <v>1557694</v>
      </c>
      <c r="J3045">
        <v>404</v>
      </c>
      <c r="K3045" s="1">
        <v>622.16</v>
      </c>
      <c r="L3045" s="1">
        <v>229.04</v>
      </c>
      <c r="M3045" s="1">
        <f>All_Data[[#This Row],[EUR Sales Amount]]-All_Data[[#This Row],[EUR Cost Amount]]</f>
        <v>393.12</v>
      </c>
      <c r="N3045">
        <f>IF(All_Data[[#This Row],[Order Line Quantity]]&lt;0,1,0)</f>
        <v>0</v>
      </c>
      <c r="O3045" s="1" t="str">
        <f>All_Data[[#This Row],[Tier2 Description]]&amp;All_Data[[#This Row],[Order No]]</f>
        <v>TOTES1557694</v>
      </c>
    </row>
    <row r="3046" spans="1:15" x14ac:dyDescent="0.35">
      <c r="A3046">
        <v>202002</v>
      </c>
      <c r="B3046" t="str">
        <f>LEFT(All_Data[[#This Row],[Invoice (Year+Month)]],4)</f>
        <v>2020</v>
      </c>
      <c r="C3046" t="str">
        <f>RIGHT(All_Data[[#This Row],[Invoice (Year+Month)]],2)</f>
        <v>02</v>
      </c>
      <c r="D3046" t="s">
        <v>56</v>
      </c>
      <c r="E3046">
        <v>3014281</v>
      </c>
      <c r="F3046" t="s">
        <v>10</v>
      </c>
      <c r="G3046" t="s">
        <v>13</v>
      </c>
      <c r="H3046" t="s">
        <v>37</v>
      </c>
      <c r="I3046">
        <v>1556738</v>
      </c>
      <c r="J3046">
        <v>600</v>
      </c>
      <c r="K3046" s="1">
        <v>270</v>
      </c>
      <c r="L3046" s="1">
        <v>234</v>
      </c>
      <c r="M3046" s="1">
        <f>All_Data[[#This Row],[EUR Sales Amount]]-All_Data[[#This Row],[EUR Cost Amount]]</f>
        <v>36</v>
      </c>
      <c r="N3046">
        <f>IF(All_Data[[#This Row],[Order Line Quantity]]&lt;0,1,0)</f>
        <v>0</v>
      </c>
      <c r="O3046" s="1" t="str">
        <f>All_Data[[#This Row],[Tier2 Description]]&amp;All_Data[[#This Row],[Order No]]</f>
        <v>GENERAL1556738</v>
      </c>
    </row>
    <row r="3047" spans="1:15" x14ac:dyDescent="0.35">
      <c r="A3047">
        <v>202002</v>
      </c>
      <c r="B3047" t="str">
        <f>LEFT(All_Data[[#This Row],[Invoice (Year+Month)]],4)</f>
        <v>2020</v>
      </c>
      <c r="C3047" t="str">
        <f>RIGHT(All_Data[[#This Row],[Invoice (Year+Month)]],2)</f>
        <v>02</v>
      </c>
      <c r="D3047" t="s">
        <v>56</v>
      </c>
      <c r="E3047">
        <v>3014281</v>
      </c>
      <c r="F3047" t="s">
        <v>10</v>
      </c>
      <c r="G3047" t="s">
        <v>13</v>
      </c>
      <c r="H3047" t="s">
        <v>16</v>
      </c>
      <c r="I3047">
        <v>1555695</v>
      </c>
      <c r="J3047">
        <v>8</v>
      </c>
      <c r="K3047" s="1">
        <v>3.88</v>
      </c>
      <c r="L3047" s="1">
        <v>1.74</v>
      </c>
      <c r="M3047" s="1">
        <f>All_Data[[#This Row],[EUR Sales Amount]]-All_Data[[#This Row],[EUR Cost Amount]]</f>
        <v>2.1399999999999997</v>
      </c>
      <c r="N3047">
        <f>IF(All_Data[[#This Row],[Order Line Quantity]]&lt;0,1,0)</f>
        <v>0</v>
      </c>
      <c r="O3047" s="1" t="str">
        <f>All_Data[[#This Row],[Tier2 Description]]&amp;All_Data[[#This Row],[Order No]]</f>
        <v>WRITING1555695</v>
      </c>
    </row>
    <row r="3048" spans="1:15" x14ac:dyDescent="0.35">
      <c r="A3048">
        <v>202002</v>
      </c>
      <c r="B3048" t="str">
        <f>LEFT(All_Data[[#This Row],[Invoice (Year+Month)]],4)</f>
        <v>2020</v>
      </c>
      <c r="C3048" t="str">
        <f>RIGHT(All_Data[[#This Row],[Invoice (Year+Month)]],2)</f>
        <v>02</v>
      </c>
      <c r="D3048" t="s">
        <v>56</v>
      </c>
      <c r="E3048">
        <v>3014283</v>
      </c>
      <c r="F3048" t="s">
        <v>17</v>
      </c>
      <c r="G3048" t="s">
        <v>32</v>
      </c>
      <c r="H3048" t="s">
        <v>49</v>
      </c>
      <c r="I3048">
        <v>1550810</v>
      </c>
      <c r="J3048">
        <v>700</v>
      </c>
      <c r="K3048" s="1">
        <v>686</v>
      </c>
      <c r="L3048" s="1">
        <v>413.78</v>
      </c>
      <c r="M3048" s="1">
        <f>All_Data[[#This Row],[EUR Sales Amount]]-All_Data[[#This Row],[EUR Cost Amount]]</f>
        <v>272.22000000000003</v>
      </c>
      <c r="N3048">
        <f>IF(All_Data[[#This Row],[Order Line Quantity]]&lt;0,1,0)</f>
        <v>0</v>
      </c>
      <c r="O3048" s="1" t="str">
        <f>All_Data[[#This Row],[Tier2 Description]]&amp;All_Data[[#This Row],[Order No]]</f>
        <v>CERAMICS1550810</v>
      </c>
    </row>
    <row r="3049" spans="1:15" x14ac:dyDescent="0.35">
      <c r="A3049">
        <v>202002</v>
      </c>
      <c r="B3049" t="str">
        <f>LEFT(All_Data[[#This Row],[Invoice (Year+Month)]],4)</f>
        <v>2020</v>
      </c>
      <c r="C3049" t="str">
        <f>RIGHT(All_Data[[#This Row],[Invoice (Year+Month)]],2)</f>
        <v>02</v>
      </c>
      <c r="D3049" t="s">
        <v>56</v>
      </c>
      <c r="E3049">
        <v>3014283</v>
      </c>
      <c r="F3049" t="s">
        <v>17</v>
      </c>
      <c r="G3049" t="s">
        <v>22</v>
      </c>
      <c r="H3049" t="s">
        <v>35</v>
      </c>
      <c r="I3049">
        <v>1550810</v>
      </c>
      <c r="J3049">
        <v>702</v>
      </c>
      <c r="K3049" s="1">
        <v>481</v>
      </c>
      <c r="L3049" s="1">
        <v>28.18</v>
      </c>
      <c r="M3049" s="1">
        <f>All_Data[[#This Row],[EUR Sales Amount]]-All_Data[[#This Row],[EUR Cost Amount]]</f>
        <v>452.82</v>
      </c>
      <c r="N3049">
        <f>IF(All_Data[[#This Row],[Order Line Quantity]]&lt;0,1,0)</f>
        <v>0</v>
      </c>
      <c r="O3049" s="1" t="str">
        <f>All_Data[[#This Row],[Tier2 Description]]&amp;All_Data[[#This Row],[Order No]]</f>
        <v>DECORATION CHARGES1550810</v>
      </c>
    </row>
    <row r="3050" spans="1:15" x14ac:dyDescent="0.35">
      <c r="A3050">
        <v>202002</v>
      </c>
      <c r="B3050" t="str">
        <f>LEFT(All_Data[[#This Row],[Invoice (Year+Month)]],4)</f>
        <v>2020</v>
      </c>
      <c r="C3050" t="str">
        <f>RIGHT(All_Data[[#This Row],[Invoice (Year+Month)]],2)</f>
        <v>02</v>
      </c>
      <c r="D3050" t="s">
        <v>56</v>
      </c>
      <c r="E3050">
        <v>3014283</v>
      </c>
      <c r="F3050" t="s">
        <v>17</v>
      </c>
      <c r="G3050" t="s">
        <v>22</v>
      </c>
      <c r="H3050" t="s">
        <v>35</v>
      </c>
      <c r="I3050">
        <v>1553782</v>
      </c>
      <c r="J3050">
        <v>602</v>
      </c>
      <c r="K3050" s="1">
        <v>268</v>
      </c>
      <c r="L3050" s="1">
        <v>6.44</v>
      </c>
      <c r="M3050" s="1">
        <f>All_Data[[#This Row],[EUR Sales Amount]]-All_Data[[#This Row],[EUR Cost Amount]]</f>
        <v>261.56</v>
      </c>
      <c r="N3050">
        <f>IF(All_Data[[#This Row],[Order Line Quantity]]&lt;0,1,0)</f>
        <v>0</v>
      </c>
      <c r="O3050" s="1" t="str">
        <f>All_Data[[#This Row],[Tier2 Description]]&amp;All_Data[[#This Row],[Order No]]</f>
        <v>DECORATION CHARGES1553782</v>
      </c>
    </row>
    <row r="3051" spans="1:15" x14ac:dyDescent="0.35">
      <c r="A3051">
        <v>202002</v>
      </c>
      <c r="B3051" t="str">
        <f>LEFT(All_Data[[#This Row],[Invoice (Year+Month)]],4)</f>
        <v>2020</v>
      </c>
      <c r="C3051" t="str">
        <f>RIGHT(All_Data[[#This Row],[Invoice (Year+Month)]],2)</f>
        <v>02</v>
      </c>
      <c r="D3051" t="s">
        <v>56</v>
      </c>
      <c r="E3051">
        <v>3014283</v>
      </c>
      <c r="F3051" t="s">
        <v>17</v>
      </c>
      <c r="G3051" t="s">
        <v>22</v>
      </c>
      <c r="H3051" t="s">
        <v>35</v>
      </c>
      <c r="I3051">
        <v>1555959</v>
      </c>
      <c r="J3051">
        <v>202</v>
      </c>
      <c r="K3051" s="1">
        <v>272</v>
      </c>
      <c r="L3051" s="1">
        <v>2.44</v>
      </c>
      <c r="M3051" s="1">
        <f>All_Data[[#This Row],[EUR Sales Amount]]-All_Data[[#This Row],[EUR Cost Amount]]</f>
        <v>269.56</v>
      </c>
      <c r="N3051">
        <f>IF(All_Data[[#This Row],[Order Line Quantity]]&lt;0,1,0)</f>
        <v>0</v>
      </c>
      <c r="O3051" s="1" t="str">
        <f>All_Data[[#This Row],[Tier2 Description]]&amp;All_Data[[#This Row],[Order No]]</f>
        <v>DECORATION CHARGES1555959</v>
      </c>
    </row>
    <row r="3052" spans="1:15" x14ac:dyDescent="0.35">
      <c r="A3052">
        <v>202002</v>
      </c>
      <c r="B3052" t="str">
        <f>LEFT(All_Data[[#This Row],[Invoice (Year+Month)]],4)</f>
        <v>2020</v>
      </c>
      <c r="C3052" t="str">
        <f>RIGHT(All_Data[[#This Row],[Invoice (Year+Month)]],2)</f>
        <v>02</v>
      </c>
      <c r="D3052" t="s">
        <v>56</v>
      </c>
      <c r="E3052">
        <v>3014283</v>
      </c>
      <c r="F3052" t="s">
        <v>17</v>
      </c>
      <c r="G3052" t="s">
        <v>29</v>
      </c>
      <c r="H3052" t="s">
        <v>30</v>
      </c>
      <c r="I3052">
        <v>1553782</v>
      </c>
      <c r="J3052">
        <v>600</v>
      </c>
      <c r="K3052" s="1">
        <v>3384</v>
      </c>
      <c r="L3052" s="1">
        <v>1636.46</v>
      </c>
      <c r="M3052" s="1">
        <f>All_Data[[#This Row],[EUR Sales Amount]]-All_Data[[#This Row],[EUR Cost Amount]]</f>
        <v>1747.54</v>
      </c>
      <c r="N3052">
        <f>IF(All_Data[[#This Row],[Order Line Quantity]]&lt;0,1,0)</f>
        <v>0</v>
      </c>
      <c r="O3052" s="1" t="str">
        <f>All_Data[[#This Row],[Tier2 Description]]&amp;All_Data[[#This Row],[Order No]]</f>
        <v>AUDIO1553782</v>
      </c>
    </row>
    <row r="3053" spans="1:15" x14ac:dyDescent="0.35">
      <c r="A3053">
        <v>202002</v>
      </c>
      <c r="B3053" t="str">
        <f>LEFT(All_Data[[#This Row],[Invoice (Year+Month)]],4)</f>
        <v>2020</v>
      </c>
      <c r="C3053" t="str">
        <f>RIGHT(All_Data[[#This Row],[Invoice (Year+Month)]],2)</f>
        <v>02</v>
      </c>
      <c r="D3053" t="s">
        <v>56</v>
      </c>
      <c r="E3053">
        <v>3014283</v>
      </c>
      <c r="F3053" t="s">
        <v>17</v>
      </c>
      <c r="G3053" t="s">
        <v>29</v>
      </c>
      <c r="H3053" t="s">
        <v>30</v>
      </c>
      <c r="I3053">
        <v>1555959</v>
      </c>
      <c r="J3053">
        <v>200</v>
      </c>
      <c r="K3053" s="1">
        <v>4498</v>
      </c>
      <c r="L3053" s="1">
        <v>1653.3</v>
      </c>
      <c r="M3053" s="1">
        <f>All_Data[[#This Row],[EUR Sales Amount]]-All_Data[[#This Row],[EUR Cost Amount]]</f>
        <v>2844.7</v>
      </c>
      <c r="N3053">
        <f>IF(All_Data[[#This Row],[Order Line Quantity]]&lt;0,1,0)</f>
        <v>0</v>
      </c>
      <c r="O3053" s="1" t="str">
        <f>All_Data[[#This Row],[Tier2 Description]]&amp;All_Data[[#This Row],[Order No]]</f>
        <v>AUDIO1555959</v>
      </c>
    </row>
    <row r="3054" spans="1:15" x14ac:dyDescent="0.35">
      <c r="A3054">
        <v>202002</v>
      </c>
      <c r="B3054" t="str">
        <f>LEFT(All_Data[[#This Row],[Invoice (Year+Month)]],4)</f>
        <v>2020</v>
      </c>
      <c r="C3054" t="str">
        <f>RIGHT(All_Data[[#This Row],[Invoice (Year+Month)]],2)</f>
        <v>02</v>
      </c>
      <c r="D3054" t="s">
        <v>56</v>
      </c>
      <c r="E3054">
        <v>3014284</v>
      </c>
      <c r="F3054" t="s">
        <v>17</v>
      </c>
      <c r="G3054" t="s">
        <v>13</v>
      </c>
      <c r="H3054" t="s">
        <v>37</v>
      </c>
      <c r="I3054">
        <v>1556393</v>
      </c>
      <c r="J3054">
        <v>1200</v>
      </c>
      <c r="K3054" s="1">
        <v>360</v>
      </c>
      <c r="L3054" s="1">
        <v>288</v>
      </c>
      <c r="M3054" s="1">
        <f>All_Data[[#This Row],[EUR Sales Amount]]-All_Data[[#This Row],[EUR Cost Amount]]</f>
        <v>72</v>
      </c>
      <c r="N3054">
        <f>IF(All_Data[[#This Row],[Order Line Quantity]]&lt;0,1,0)</f>
        <v>0</v>
      </c>
      <c r="O3054" s="1" t="str">
        <f>All_Data[[#This Row],[Tier2 Description]]&amp;All_Data[[#This Row],[Order No]]</f>
        <v>GENERAL1556393</v>
      </c>
    </row>
    <row r="3055" spans="1:15" x14ac:dyDescent="0.35">
      <c r="A3055">
        <v>202002</v>
      </c>
      <c r="B3055" t="str">
        <f>LEFT(All_Data[[#This Row],[Invoice (Year+Month)]],4)</f>
        <v>2020</v>
      </c>
      <c r="C3055" t="str">
        <f>RIGHT(All_Data[[#This Row],[Invoice (Year+Month)]],2)</f>
        <v>02</v>
      </c>
      <c r="D3055" t="s">
        <v>56</v>
      </c>
      <c r="E3055">
        <v>3014284</v>
      </c>
      <c r="F3055" t="s">
        <v>17</v>
      </c>
      <c r="G3055" t="s">
        <v>13</v>
      </c>
      <c r="H3055" t="s">
        <v>34</v>
      </c>
      <c r="I3055">
        <v>1555499</v>
      </c>
      <c r="J3055">
        <v>400</v>
      </c>
      <c r="K3055" s="1">
        <v>464</v>
      </c>
      <c r="L3055" s="1">
        <v>210.92</v>
      </c>
      <c r="M3055" s="1">
        <f>All_Data[[#This Row],[EUR Sales Amount]]-All_Data[[#This Row],[EUR Cost Amount]]</f>
        <v>253.08</v>
      </c>
      <c r="N3055">
        <f>IF(All_Data[[#This Row],[Order Line Quantity]]&lt;0,1,0)</f>
        <v>0</v>
      </c>
      <c r="O3055" s="1" t="str">
        <f>All_Data[[#This Row],[Tier2 Description]]&amp;All_Data[[#This Row],[Order No]]</f>
        <v>STATIONERY1555499</v>
      </c>
    </row>
    <row r="3056" spans="1:15" x14ac:dyDescent="0.35">
      <c r="A3056">
        <v>202002</v>
      </c>
      <c r="B3056" t="str">
        <f>LEFT(All_Data[[#This Row],[Invoice (Year+Month)]],4)</f>
        <v>2020</v>
      </c>
      <c r="C3056" t="str">
        <f>RIGHT(All_Data[[#This Row],[Invoice (Year+Month)]],2)</f>
        <v>02</v>
      </c>
      <c r="D3056" t="s">
        <v>56</v>
      </c>
      <c r="E3056">
        <v>3014284</v>
      </c>
      <c r="F3056" t="s">
        <v>17</v>
      </c>
      <c r="G3056" t="s">
        <v>13</v>
      </c>
      <c r="H3056" t="s">
        <v>34</v>
      </c>
      <c r="I3056">
        <v>1556205</v>
      </c>
      <c r="J3056">
        <v>2</v>
      </c>
      <c r="K3056" s="1">
        <v>1.78</v>
      </c>
      <c r="L3056" s="1">
        <v>0.84</v>
      </c>
      <c r="M3056" s="1">
        <f>All_Data[[#This Row],[EUR Sales Amount]]-All_Data[[#This Row],[EUR Cost Amount]]</f>
        <v>0.94000000000000006</v>
      </c>
      <c r="N3056">
        <f>IF(All_Data[[#This Row],[Order Line Quantity]]&lt;0,1,0)</f>
        <v>0</v>
      </c>
      <c r="O3056" s="1" t="str">
        <f>All_Data[[#This Row],[Tier2 Description]]&amp;All_Data[[#This Row],[Order No]]</f>
        <v>STATIONERY1556205</v>
      </c>
    </row>
    <row r="3057" spans="1:15" x14ac:dyDescent="0.35">
      <c r="A3057">
        <v>202002</v>
      </c>
      <c r="B3057" t="str">
        <f>LEFT(All_Data[[#This Row],[Invoice (Year+Month)]],4)</f>
        <v>2020</v>
      </c>
      <c r="C3057" t="str">
        <f>RIGHT(All_Data[[#This Row],[Invoice (Year+Month)]],2)</f>
        <v>02</v>
      </c>
      <c r="D3057" t="s">
        <v>56</v>
      </c>
      <c r="E3057">
        <v>3014284</v>
      </c>
      <c r="F3057" t="s">
        <v>17</v>
      </c>
      <c r="G3057" t="s">
        <v>26</v>
      </c>
      <c r="H3057" t="s">
        <v>44</v>
      </c>
      <c r="I3057">
        <v>1556205</v>
      </c>
      <c r="J3057">
        <v>4</v>
      </c>
      <c r="K3057" s="1">
        <v>1.4</v>
      </c>
      <c r="L3057" s="1">
        <v>1.34</v>
      </c>
      <c r="M3057" s="1">
        <f>All_Data[[#This Row],[EUR Sales Amount]]-All_Data[[#This Row],[EUR Cost Amount]]</f>
        <v>5.9999999999999831E-2</v>
      </c>
      <c r="N3057">
        <f>IF(All_Data[[#This Row],[Order Line Quantity]]&lt;0,1,0)</f>
        <v>0</v>
      </c>
      <c r="O3057" s="1" t="str">
        <f>All_Data[[#This Row],[Tier2 Description]]&amp;All_Data[[#This Row],[Order No]]</f>
        <v>HBA1556205</v>
      </c>
    </row>
    <row r="3058" spans="1:15" x14ac:dyDescent="0.35">
      <c r="A3058">
        <v>202002</v>
      </c>
      <c r="B3058" t="str">
        <f>LEFT(All_Data[[#This Row],[Invoice (Year+Month)]],4)</f>
        <v>2020</v>
      </c>
      <c r="C3058" t="str">
        <f>RIGHT(All_Data[[#This Row],[Invoice (Year+Month)]],2)</f>
        <v>02</v>
      </c>
      <c r="D3058" t="s">
        <v>56</v>
      </c>
      <c r="E3058">
        <v>3014284</v>
      </c>
      <c r="F3058" t="s">
        <v>17</v>
      </c>
      <c r="G3058" t="s">
        <v>18</v>
      </c>
      <c r="H3058" t="s">
        <v>19</v>
      </c>
      <c r="I3058">
        <v>1556205</v>
      </c>
      <c r="J3058">
        <v>2</v>
      </c>
      <c r="K3058" s="1">
        <v>31.2</v>
      </c>
      <c r="L3058" s="1">
        <v>21.94</v>
      </c>
      <c r="M3058" s="1">
        <f>All_Data[[#This Row],[EUR Sales Amount]]-All_Data[[#This Row],[EUR Cost Amount]]</f>
        <v>9.259999999999998</v>
      </c>
      <c r="N3058">
        <f>IF(All_Data[[#This Row],[Order Line Quantity]]&lt;0,1,0)</f>
        <v>0</v>
      </c>
      <c r="O3058" s="1" t="str">
        <f>All_Data[[#This Row],[Tier2 Description]]&amp;All_Data[[#This Row],[Order No]]</f>
        <v>FLEECE &amp; KNITS1556205</v>
      </c>
    </row>
    <row r="3059" spans="1:15" x14ac:dyDescent="0.35">
      <c r="A3059">
        <v>202002</v>
      </c>
      <c r="B3059" t="str">
        <f>LEFT(All_Data[[#This Row],[Invoice (Year+Month)]],4)</f>
        <v>2020</v>
      </c>
      <c r="C3059" t="str">
        <f>RIGHT(All_Data[[#This Row],[Invoice (Year+Month)]],2)</f>
        <v>02</v>
      </c>
      <c r="D3059" t="s">
        <v>56</v>
      </c>
      <c r="E3059">
        <v>3014284</v>
      </c>
      <c r="F3059" t="s">
        <v>17</v>
      </c>
      <c r="G3059" t="s">
        <v>18</v>
      </c>
      <c r="H3059" t="s">
        <v>20</v>
      </c>
      <c r="I3059">
        <v>1556205</v>
      </c>
      <c r="J3059">
        <v>8</v>
      </c>
      <c r="K3059" s="1">
        <v>32.32</v>
      </c>
      <c r="L3059" s="1">
        <v>25.14</v>
      </c>
      <c r="M3059" s="1">
        <f>All_Data[[#This Row],[EUR Sales Amount]]-All_Data[[#This Row],[EUR Cost Amount]]</f>
        <v>7.18</v>
      </c>
      <c r="N3059">
        <f>IF(All_Data[[#This Row],[Order Line Quantity]]&lt;0,1,0)</f>
        <v>0</v>
      </c>
      <c r="O3059" s="1" t="str">
        <f>All_Data[[#This Row],[Tier2 Description]]&amp;All_Data[[#This Row],[Order No]]</f>
        <v>POLOS1556205</v>
      </c>
    </row>
    <row r="3060" spans="1:15" x14ac:dyDescent="0.35">
      <c r="A3060">
        <v>202002</v>
      </c>
      <c r="B3060" t="str">
        <f>LEFT(All_Data[[#This Row],[Invoice (Year+Month)]],4)</f>
        <v>2020</v>
      </c>
      <c r="C3060" t="str">
        <f>RIGHT(All_Data[[#This Row],[Invoice (Year+Month)]],2)</f>
        <v>02</v>
      </c>
      <c r="D3060" t="s">
        <v>56</v>
      </c>
      <c r="E3060">
        <v>3014284</v>
      </c>
      <c r="F3060" t="s">
        <v>17</v>
      </c>
      <c r="G3060" t="s">
        <v>18</v>
      </c>
      <c r="H3060" t="s">
        <v>21</v>
      </c>
      <c r="I3060">
        <v>1556205</v>
      </c>
      <c r="J3060">
        <v>6</v>
      </c>
      <c r="K3060" s="1">
        <v>37.619999999999997</v>
      </c>
      <c r="L3060" s="1">
        <v>16.34</v>
      </c>
      <c r="M3060" s="1">
        <f>All_Data[[#This Row],[EUR Sales Amount]]-All_Data[[#This Row],[EUR Cost Amount]]</f>
        <v>21.279999999999998</v>
      </c>
      <c r="N3060">
        <f>IF(All_Data[[#This Row],[Order Line Quantity]]&lt;0,1,0)</f>
        <v>0</v>
      </c>
      <c r="O3060" s="1" t="str">
        <f>All_Data[[#This Row],[Tier2 Description]]&amp;All_Data[[#This Row],[Order No]]</f>
        <v>T-SHIRTS &amp; ACTIVE TOPS1556205</v>
      </c>
    </row>
    <row r="3061" spans="1:15" x14ac:dyDescent="0.35">
      <c r="A3061">
        <v>202002</v>
      </c>
      <c r="B3061" t="str">
        <f>LEFT(All_Data[[#This Row],[Invoice (Year+Month)]],4)</f>
        <v>2020</v>
      </c>
      <c r="C3061" t="str">
        <f>RIGHT(All_Data[[#This Row],[Invoice (Year+Month)]],2)</f>
        <v>02</v>
      </c>
      <c r="D3061" t="s">
        <v>56</v>
      </c>
      <c r="E3061">
        <v>3014284</v>
      </c>
      <c r="F3061" t="s">
        <v>17</v>
      </c>
      <c r="G3061" t="s">
        <v>22</v>
      </c>
      <c r="H3061" t="s">
        <v>35</v>
      </c>
      <c r="I3061">
        <v>1555499</v>
      </c>
      <c r="J3061">
        <v>402</v>
      </c>
      <c r="K3061" s="1">
        <v>282</v>
      </c>
      <c r="L3061" s="1">
        <v>27.06</v>
      </c>
      <c r="M3061" s="1">
        <f>All_Data[[#This Row],[EUR Sales Amount]]-All_Data[[#This Row],[EUR Cost Amount]]</f>
        <v>254.94</v>
      </c>
      <c r="N3061">
        <f>IF(All_Data[[#This Row],[Order Line Quantity]]&lt;0,1,0)</f>
        <v>0</v>
      </c>
      <c r="O3061" s="1" t="str">
        <f>All_Data[[#This Row],[Tier2 Description]]&amp;All_Data[[#This Row],[Order No]]</f>
        <v>DECORATION CHARGES1555499</v>
      </c>
    </row>
    <row r="3062" spans="1:15" x14ac:dyDescent="0.35">
      <c r="A3062">
        <v>202002</v>
      </c>
      <c r="B3062" t="str">
        <f>LEFT(All_Data[[#This Row],[Invoice (Year+Month)]],4)</f>
        <v>2020</v>
      </c>
      <c r="C3062" t="str">
        <f>RIGHT(All_Data[[#This Row],[Invoice (Year+Month)]],2)</f>
        <v>02</v>
      </c>
      <c r="D3062" t="s">
        <v>56</v>
      </c>
      <c r="E3062">
        <v>3014284</v>
      </c>
      <c r="F3062" t="s">
        <v>17</v>
      </c>
      <c r="G3062" t="s">
        <v>24</v>
      </c>
      <c r="H3062" t="s">
        <v>25</v>
      </c>
      <c r="I3062">
        <v>1556205</v>
      </c>
      <c r="J3062">
        <v>8</v>
      </c>
      <c r="K3062" s="1">
        <v>216.1</v>
      </c>
      <c r="L3062" s="1">
        <v>173.3</v>
      </c>
      <c r="M3062" s="1">
        <f>All_Data[[#This Row],[EUR Sales Amount]]-All_Data[[#This Row],[EUR Cost Amount]]</f>
        <v>42.799999999999983</v>
      </c>
      <c r="N3062">
        <f>IF(All_Data[[#This Row],[Order Line Quantity]]&lt;0,1,0)</f>
        <v>0</v>
      </c>
      <c r="O3062" s="1" t="str">
        <f>All_Data[[#This Row],[Tier2 Description]]&amp;All_Data[[#This Row],[Order No]]</f>
        <v>JACKETS1556205</v>
      </c>
    </row>
    <row r="3063" spans="1:15" x14ac:dyDescent="0.35">
      <c r="A3063">
        <v>202002</v>
      </c>
      <c r="B3063" t="str">
        <f>LEFT(All_Data[[#This Row],[Invoice (Year+Month)]],4)</f>
        <v>2020</v>
      </c>
      <c r="C3063" t="str">
        <f>RIGHT(All_Data[[#This Row],[Invoice (Year+Month)]],2)</f>
        <v>02</v>
      </c>
      <c r="D3063" t="s">
        <v>56</v>
      </c>
      <c r="E3063">
        <v>3014284</v>
      </c>
      <c r="F3063" t="s">
        <v>17</v>
      </c>
      <c r="G3063" t="s">
        <v>29</v>
      </c>
      <c r="H3063" t="s">
        <v>30</v>
      </c>
      <c r="I3063">
        <v>1556205</v>
      </c>
      <c r="J3063">
        <v>4</v>
      </c>
      <c r="K3063" s="1">
        <v>59.22</v>
      </c>
      <c r="L3063" s="1">
        <v>46.4</v>
      </c>
      <c r="M3063" s="1">
        <f>All_Data[[#This Row],[EUR Sales Amount]]-All_Data[[#This Row],[EUR Cost Amount]]</f>
        <v>12.82</v>
      </c>
      <c r="N3063">
        <f>IF(All_Data[[#This Row],[Order Line Quantity]]&lt;0,1,0)</f>
        <v>0</v>
      </c>
      <c r="O3063" s="1" t="str">
        <f>All_Data[[#This Row],[Tier2 Description]]&amp;All_Data[[#This Row],[Order No]]</f>
        <v>AUDIO1556205</v>
      </c>
    </row>
    <row r="3064" spans="1:15" x14ac:dyDescent="0.35">
      <c r="A3064">
        <v>202002</v>
      </c>
      <c r="B3064" t="str">
        <f>LEFT(All_Data[[#This Row],[Invoice (Year+Month)]],4)</f>
        <v>2020</v>
      </c>
      <c r="C3064" t="str">
        <f>RIGHT(All_Data[[#This Row],[Invoice (Year+Month)]],2)</f>
        <v>02</v>
      </c>
      <c r="D3064" t="s">
        <v>56</v>
      </c>
      <c r="E3064">
        <v>3014284</v>
      </c>
      <c r="F3064" t="s">
        <v>17</v>
      </c>
      <c r="G3064" t="s">
        <v>29</v>
      </c>
      <c r="H3064" t="s">
        <v>52</v>
      </c>
      <c r="I3064">
        <v>1556205</v>
      </c>
      <c r="J3064">
        <v>6</v>
      </c>
      <c r="K3064" s="1">
        <v>4.04</v>
      </c>
      <c r="L3064" s="1">
        <v>1.56</v>
      </c>
      <c r="M3064" s="1">
        <f>All_Data[[#This Row],[EUR Sales Amount]]-All_Data[[#This Row],[EUR Cost Amount]]</f>
        <v>2.48</v>
      </c>
      <c r="N3064">
        <f>IF(All_Data[[#This Row],[Order Line Quantity]]&lt;0,1,0)</f>
        <v>0</v>
      </c>
      <c r="O3064" s="1" t="str">
        <f>All_Data[[#This Row],[Tier2 Description]]&amp;All_Data[[#This Row],[Order No]]</f>
        <v>GENERAL TECH1556205</v>
      </c>
    </row>
    <row r="3065" spans="1:15" x14ac:dyDescent="0.35">
      <c r="A3065">
        <v>202002</v>
      </c>
      <c r="B3065" t="str">
        <f>LEFT(All_Data[[#This Row],[Invoice (Year+Month)]],4)</f>
        <v>2020</v>
      </c>
      <c r="C3065" t="str">
        <f>RIGHT(All_Data[[#This Row],[Invoice (Year+Month)]],2)</f>
        <v>02</v>
      </c>
      <c r="D3065" t="s">
        <v>56</v>
      </c>
      <c r="E3065">
        <v>3014284</v>
      </c>
      <c r="F3065" t="s">
        <v>17</v>
      </c>
      <c r="G3065" t="s">
        <v>29</v>
      </c>
      <c r="H3065" t="s">
        <v>31</v>
      </c>
      <c r="I3065">
        <v>1556205</v>
      </c>
      <c r="J3065">
        <v>4</v>
      </c>
      <c r="K3065" s="1">
        <v>16.739999999999998</v>
      </c>
      <c r="L3065" s="1">
        <v>12.3</v>
      </c>
      <c r="M3065" s="1">
        <f>All_Data[[#This Row],[EUR Sales Amount]]-All_Data[[#This Row],[EUR Cost Amount]]</f>
        <v>4.4399999999999977</v>
      </c>
      <c r="N3065">
        <f>IF(All_Data[[#This Row],[Order Line Quantity]]&lt;0,1,0)</f>
        <v>0</v>
      </c>
      <c r="O3065" s="1" t="str">
        <f>All_Data[[#This Row],[Tier2 Description]]&amp;All_Data[[#This Row],[Order No]]</f>
        <v>POWER1556205</v>
      </c>
    </row>
    <row r="3066" spans="1:15" x14ac:dyDescent="0.35">
      <c r="A3066">
        <v>202002</v>
      </c>
      <c r="B3066" t="str">
        <f>LEFT(All_Data[[#This Row],[Invoice (Year+Month)]],4)</f>
        <v>2020</v>
      </c>
      <c r="C3066" t="str">
        <f>RIGHT(All_Data[[#This Row],[Invoice (Year+Month)]],2)</f>
        <v>02</v>
      </c>
      <c r="D3066" t="s">
        <v>56</v>
      </c>
      <c r="E3066">
        <v>3014287</v>
      </c>
      <c r="F3066" t="s">
        <v>10</v>
      </c>
      <c r="G3066" t="s">
        <v>11</v>
      </c>
      <c r="H3066" t="s">
        <v>38</v>
      </c>
      <c r="I3066">
        <v>1557070</v>
      </c>
      <c r="J3066">
        <v>2</v>
      </c>
      <c r="K3066" s="1">
        <v>26.22</v>
      </c>
      <c r="L3066" s="1">
        <v>8.06</v>
      </c>
      <c r="M3066" s="1">
        <f>All_Data[[#This Row],[EUR Sales Amount]]-All_Data[[#This Row],[EUR Cost Amount]]</f>
        <v>18.159999999999997</v>
      </c>
      <c r="N3066">
        <f>IF(All_Data[[#This Row],[Order Line Quantity]]&lt;0,1,0)</f>
        <v>0</v>
      </c>
      <c r="O3066" s="1" t="str">
        <f>All_Data[[#This Row],[Tier2 Description]]&amp;All_Data[[#This Row],[Order No]]</f>
        <v>BACKPACKS1557070</v>
      </c>
    </row>
    <row r="3067" spans="1:15" x14ac:dyDescent="0.35">
      <c r="A3067">
        <v>202002</v>
      </c>
      <c r="B3067" t="str">
        <f>LEFT(All_Data[[#This Row],[Invoice (Year+Month)]],4)</f>
        <v>2020</v>
      </c>
      <c r="C3067" t="str">
        <f>RIGHT(All_Data[[#This Row],[Invoice (Year+Month)]],2)</f>
        <v>02</v>
      </c>
      <c r="D3067" t="s">
        <v>56</v>
      </c>
      <c r="E3067">
        <v>3014287</v>
      </c>
      <c r="F3067" t="s">
        <v>10</v>
      </c>
      <c r="G3067" t="s">
        <v>13</v>
      </c>
      <c r="H3067" t="s">
        <v>34</v>
      </c>
      <c r="I3067">
        <v>1557070</v>
      </c>
      <c r="J3067">
        <v>2</v>
      </c>
      <c r="K3067" s="1">
        <v>3.9</v>
      </c>
      <c r="L3067" s="1">
        <v>1.46</v>
      </c>
      <c r="M3067" s="1">
        <f>All_Data[[#This Row],[EUR Sales Amount]]-All_Data[[#This Row],[EUR Cost Amount]]</f>
        <v>2.44</v>
      </c>
      <c r="N3067">
        <f>IF(All_Data[[#This Row],[Order Line Quantity]]&lt;0,1,0)</f>
        <v>0</v>
      </c>
      <c r="O3067" s="1" t="str">
        <f>All_Data[[#This Row],[Tier2 Description]]&amp;All_Data[[#This Row],[Order No]]</f>
        <v>STATIONERY1557070</v>
      </c>
    </row>
    <row r="3068" spans="1:15" x14ac:dyDescent="0.35">
      <c r="A3068">
        <v>202002</v>
      </c>
      <c r="B3068" t="str">
        <f>LEFT(All_Data[[#This Row],[Invoice (Year+Month)]],4)</f>
        <v>2020</v>
      </c>
      <c r="C3068" t="str">
        <f>RIGHT(All_Data[[#This Row],[Invoice (Year+Month)]],2)</f>
        <v>02</v>
      </c>
      <c r="D3068" t="s">
        <v>56</v>
      </c>
      <c r="E3068">
        <v>3014295</v>
      </c>
      <c r="F3068" t="s">
        <v>17</v>
      </c>
      <c r="G3068" t="s">
        <v>26</v>
      </c>
      <c r="H3068" t="s">
        <v>50</v>
      </c>
      <c r="I3068">
        <v>1555722</v>
      </c>
      <c r="J3068">
        <v>406</v>
      </c>
      <c r="K3068" s="1">
        <v>1303.26</v>
      </c>
      <c r="L3068" s="1">
        <v>513.24</v>
      </c>
      <c r="M3068" s="1">
        <f>All_Data[[#This Row],[EUR Sales Amount]]-All_Data[[#This Row],[EUR Cost Amount]]</f>
        <v>790.02</v>
      </c>
      <c r="N3068">
        <f>IF(All_Data[[#This Row],[Order Line Quantity]]&lt;0,1,0)</f>
        <v>0</v>
      </c>
      <c r="O3068" s="1" t="str">
        <f>All_Data[[#This Row],[Tier2 Description]]&amp;All_Data[[#This Row],[Order No]]</f>
        <v>OUTDOOR &amp; LEISURE1555722</v>
      </c>
    </row>
    <row r="3069" spans="1:15" x14ac:dyDescent="0.35">
      <c r="A3069">
        <v>202002</v>
      </c>
      <c r="B3069" t="str">
        <f>LEFT(All_Data[[#This Row],[Invoice (Year+Month)]],4)</f>
        <v>2020</v>
      </c>
      <c r="C3069" t="str">
        <f>RIGHT(All_Data[[#This Row],[Invoice (Year+Month)]],2)</f>
        <v>02</v>
      </c>
      <c r="D3069" t="s">
        <v>56</v>
      </c>
      <c r="E3069">
        <v>3014301</v>
      </c>
      <c r="F3069" t="s">
        <v>17</v>
      </c>
      <c r="G3069" t="s">
        <v>11</v>
      </c>
      <c r="H3069" t="s">
        <v>38</v>
      </c>
      <c r="I3069">
        <v>1557204</v>
      </c>
      <c r="J3069">
        <v>2</v>
      </c>
      <c r="K3069" s="1">
        <v>31.48</v>
      </c>
      <c r="L3069" s="1">
        <v>9.1999999999999993</v>
      </c>
      <c r="M3069" s="1">
        <f>All_Data[[#This Row],[EUR Sales Amount]]-All_Data[[#This Row],[EUR Cost Amount]]</f>
        <v>22.28</v>
      </c>
      <c r="N3069">
        <f>IF(All_Data[[#This Row],[Order Line Quantity]]&lt;0,1,0)</f>
        <v>0</v>
      </c>
      <c r="O3069" s="1" t="str">
        <f>All_Data[[#This Row],[Tier2 Description]]&amp;All_Data[[#This Row],[Order No]]</f>
        <v>BACKPACKS1557204</v>
      </c>
    </row>
    <row r="3070" spans="1:15" x14ac:dyDescent="0.35">
      <c r="A3070">
        <v>202002</v>
      </c>
      <c r="B3070" t="str">
        <f>LEFT(All_Data[[#This Row],[Invoice (Year+Month)]],4)</f>
        <v>2020</v>
      </c>
      <c r="C3070" t="str">
        <f>RIGHT(All_Data[[#This Row],[Invoice (Year+Month)]],2)</f>
        <v>02</v>
      </c>
      <c r="D3070" t="s">
        <v>56</v>
      </c>
      <c r="E3070">
        <v>3014301</v>
      </c>
      <c r="F3070" t="s">
        <v>17</v>
      </c>
      <c r="G3070" t="s">
        <v>26</v>
      </c>
      <c r="H3070" t="s">
        <v>28</v>
      </c>
      <c r="I3070">
        <v>1556348</v>
      </c>
      <c r="J3070">
        <v>2</v>
      </c>
      <c r="K3070" s="1">
        <v>7.98</v>
      </c>
      <c r="L3070" s="1">
        <v>3.74</v>
      </c>
      <c r="M3070" s="1">
        <f>All_Data[[#This Row],[EUR Sales Amount]]-All_Data[[#This Row],[EUR Cost Amount]]</f>
        <v>4.24</v>
      </c>
      <c r="N3070">
        <f>IF(All_Data[[#This Row],[Order Line Quantity]]&lt;0,1,0)</f>
        <v>0</v>
      </c>
      <c r="O3070" s="1" t="str">
        <f>All_Data[[#This Row],[Tier2 Description]]&amp;All_Data[[#This Row],[Order No]]</f>
        <v>HOUSEWARES1556348</v>
      </c>
    </row>
    <row r="3071" spans="1:15" x14ac:dyDescent="0.35">
      <c r="A3071">
        <v>202002</v>
      </c>
      <c r="B3071" t="str">
        <f>LEFT(All_Data[[#This Row],[Invoice (Year+Month)]],4)</f>
        <v>2020</v>
      </c>
      <c r="C3071" t="str">
        <f>RIGHT(All_Data[[#This Row],[Invoice (Year+Month)]],2)</f>
        <v>02</v>
      </c>
      <c r="D3071" t="s">
        <v>56</v>
      </c>
      <c r="E3071">
        <v>3014301</v>
      </c>
      <c r="F3071" t="s">
        <v>17</v>
      </c>
      <c r="G3071" t="s">
        <v>26</v>
      </c>
      <c r="H3071" t="s">
        <v>28</v>
      </c>
      <c r="I3071">
        <v>1557032</v>
      </c>
      <c r="J3071">
        <v>2</v>
      </c>
      <c r="K3071" s="1">
        <v>7.98</v>
      </c>
      <c r="L3071" s="1">
        <v>3.74</v>
      </c>
      <c r="M3071" s="1">
        <f>All_Data[[#This Row],[EUR Sales Amount]]-All_Data[[#This Row],[EUR Cost Amount]]</f>
        <v>4.24</v>
      </c>
      <c r="N3071">
        <f>IF(All_Data[[#This Row],[Order Line Quantity]]&lt;0,1,0)</f>
        <v>0</v>
      </c>
      <c r="O3071" s="1" t="str">
        <f>All_Data[[#This Row],[Tier2 Description]]&amp;All_Data[[#This Row],[Order No]]</f>
        <v>HOUSEWARES1557032</v>
      </c>
    </row>
    <row r="3072" spans="1:15" x14ac:dyDescent="0.35">
      <c r="A3072">
        <v>202002</v>
      </c>
      <c r="B3072" t="str">
        <f>LEFT(All_Data[[#This Row],[Invoice (Year+Month)]],4)</f>
        <v>2020</v>
      </c>
      <c r="C3072" t="str">
        <f>RIGHT(All_Data[[#This Row],[Invoice (Year+Month)]],2)</f>
        <v>02</v>
      </c>
      <c r="D3072" t="s">
        <v>56</v>
      </c>
      <c r="E3072">
        <v>3014301</v>
      </c>
      <c r="F3072" t="s">
        <v>17</v>
      </c>
      <c r="G3072" t="s">
        <v>26</v>
      </c>
      <c r="H3072" t="s">
        <v>43</v>
      </c>
      <c r="I3072">
        <v>1556348</v>
      </c>
      <c r="J3072">
        <v>4</v>
      </c>
      <c r="K3072" s="1">
        <v>34.76</v>
      </c>
      <c r="L3072" s="1">
        <v>20.82</v>
      </c>
      <c r="M3072" s="1">
        <f>All_Data[[#This Row],[EUR Sales Amount]]-All_Data[[#This Row],[EUR Cost Amount]]</f>
        <v>13.939999999999998</v>
      </c>
      <c r="N3072">
        <f>IF(All_Data[[#This Row],[Order Line Quantity]]&lt;0,1,0)</f>
        <v>0</v>
      </c>
      <c r="O3072" s="1" t="str">
        <f>All_Data[[#This Row],[Tier2 Description]]&amp;All_Data[[#This Row],[Order No]]</f>
        <v>SAFETY AUTO &amp; TOOLS1556348</v>
      </c>
    </row>
    <row r="3073" spans="1:15" x14ac:dyDescent="0.35">
      <c r="A3073">
        <v>202002</v>
      </c>
      <c r="B3073" t="str">
        <f>LEFT(All_Data[[#This Row],[Invoice (Year+Month)]],4)</f>
        <v>2020</v>
      </c>
      <c r="C3073" t="str">
        <f>RIGHT(All_Data[[#This Row],[Invoice (Year+Month)]],2)</f>
        <v>02</v>
      </c>
      <c r="D3073" t="s">
        <v>56</v>
      </c>
      <c r="E3073">
        <v>3014301</v>
      </c>
      <c r="F3073" t="s">
        <v>17</v>
      </c>
      <c r="G3073" t="s">
        <v>26</v>
      </c>
      <c r="H3073" t="s">
        <v>43</v>
      </c>
      <c r="I3073">
        <v>1557032</v>
      </c>
      <c r="J3073">
        <v>4</v>
      </c>
      <c r="K3073" s="1">
        <v>34.76</v>
      </c>
      <c r="L3073" s="1">
        <v>20.82</v>
      </c>
      <c r="M3073" s="1">
        <f>All_Data[[#This Row],[EUR Sales Amount]]-All_Data[[#This Row],[EUR Cost Amount]]</f>
        <v>13.939999999999998</v>
      </c>
      <c r="N3073">
        <f>IF(All_Data[[#This Row],[Order Line Quantity]]&lt;0,1,0)</f>
        <v>0</v>
      </c>
      <c r="O3073" s="1" t="str">
        <f>All_Data[[#This Row],[Tier2 Description]]&amp;All_Data[[#This Row],[Order No]]</f>
        <v>SAFETY AUTO &amp; TOOLS1557032</v>
      </c>
    </row>
    <row r="3074" spans="1:15" x14ac:dyDescent="0.35">
      <c r="A3074">
        <v>202002</v>
      </c>
      <c r="B3074" t="str">
        <f>LEFT(All_Data[[#This Row],[Invoice (Year+Month)]],4)</f>
        <v>2020</v>
      </c>
      <c r="C3074" t="str">
        <f>RIGHT(All_Data[[#This Row],[Invoice (Year+Month)]],2)</f>
        <v>02</v>
      </c>
      <c r="D3074" t="s">
        <v>56</v>
      </c>
      <c r="E3074">
        <v>3014301</v>
      </c>
      <c r="F3074" t="s">
        <v>17</v>
      </c>
      <c r="G3074" t="s">
        <v>26</v>
      </c>
      <c r="H3074" t="s">
        <v>43</v>
      </c>
      <c r="I3074">
        <v>1557873</v>
      </c>
      <c r="J3074">
        <v>2</v>
      </c>
      <c r="K3074" s="1">
        <v>40.380000000000003</v>
      </c>
      <c r="L3074" s="1">
        <v>16.600000000000001</v>
      </c>
      <c r="M3074" s="1">
        <f>All_Data[[#This Row],[EUR Sales Amount]]-All_Data[[#This Row],[EUR Cost Amount]]</f>
        <v>23.78</v>
      </c>
      <c r="N3074">
        <f>IF(All_Data[[#This Row],[Order Line Quantity]]&lt;0,1,0)</f>
        <v>0</v>
      </c>
      <c r="O3074" s="1" t="str">
        <f>All_Data[[#This Row],[Tier2 Description]]&amp;All_Data[[#This Row],[Order No]]</f>
        <v>SAFETY AUTO &amp; TOOLS1557873</v>
      </c>
    </row>
    <row r="3075" spans="1:15" x14ac:dyDescent="0.35">
      <c r="A3075">
        <v>202002</v>
      </c>
      <c r="B3075" t="str">
        <f>LEFT(All_Data[[#This Row],[Invoice (Year+Month)]],4)</f>
        <v>2020</v>
      </c>
      <c r="C3075" t="str">
        <f>RIGHT(All_Data[[#This Row],[Invoice (Year+Month)]],2)</f>
        <v>02</v>
      </c>
      <c r="D3075" t="s">
        <v>56</v>
      </c>
      <c r="E3075">
        <v>3014301</v>
      </c>
      <c r="F3075" t="s">
        <v>17</v>
      </c>
      <c r="G3075" t="s">
        <v>22</v>
      </c>
      <c r="H3075" t="s">
        <v>23</v>
      </c>
      <c r="I3075">
        <v>1555389</v>
      </c>
      <c r="J3075">
        <v>26</v>
      </c>
      <c r="K3075" s="1">
        <v>39.799999999999997</v>
      </c>
      <c r="L3075" s="1">
        <v>134.69999999999999</v>
      </c>
      <c r="M3075" s="1">
        <f>All_Data[[#This Row],[EUR Sales Amount]]-All_Data[[#This Row],[EUR Cost Amount]]</f>
        <v>-94.899999999999991</v>
      </c>
      <c r="N3075">
        <f>IF(All_Data[[#This Row],[Order Line Quantity]]&lt;0,1,0)</f>
        <v>0</v>
      </c>
      <c r="O3075" s="1" t="str">
        <f>All_Data[[#This Row],[Tier2 Description]]&amp;All_Data[[#This Row],[Order No]]</f>
        <v>CATALOGUES1555389</v>
      </c>
    </row>
    <row r="3076" spans="1:15" x14ac:dyDescent="0.35">
      <c r="A3076">
        <v>202002</v>
      </c>
      <c r="B3076" t="str">
        <f>LEFT(All_Data[[#This Row],[Invoice (Year+Month)]],4)</f>
        <v>2020</v>
      </c>
      <c r="C3076" t="str">
        <f>RIGHT(All_Data[[#This Row],[Invoice (Year+Month)]],2)</f>
        <v>02</v>
      </c>
      <c r="D3076" t="s">
        <v>56</v>
      </c>
      <c r="E3076">
        <v>3014302</v>
      </c>
      <c r="F3076" t="s">
        <v>10</v>
      </c>
      <c r="G3076" t="s">
        <v>11</v>
      </c>
      <c r="H3076" t="s">
        <v>38</v>
      </c>
      <c r="I3076">
        <v>1556824</v>
      </c>
      <c r="J3076">
        <v>500</v>
      </c>
      <c r="K3076" s="1">
        <v>200</v>
      </c>
      <c r="L3076" s="1">
        <v>110.7</v>
      </c>
      <c r="M3076" s="1">
        <f>All_Data[[#This Row],[EUR Sales Amount]]-All_Data[[#This Row],[EUR Cost Amount]]</f>
        <v>89.3</v>
      </c>
      <c r="N3076">
        <f>IF(All_Data[[#This Row],[Order Line Quantity]]&lt;0,1,0)</f>
        <v>0</v>
      </c>
      <c r="O3076" s="1" t="str">
        <f>All_Data[[#This Row],[Tier2 Description]]&amp;All_Data[[#This Row],[Order No]]</f>
        <v>BACKPACKS1556824</v>
      </c>
    </row>
    <row r="3077" spans="1:15" x14ac:dyDescent="0.35">
      <c r="A3077">
        <v>202002</v>
      </c>
      <c r="B3077" t="str">
        <f>LEFT(All_Data[[#This Row],[Invoice (Year+Month)]],4)</f>
        <v>2020</v>
      </c>
      <c r="C3077" t="str">
        <f>RIGHT(All_Data[[#This Row],[Invoice (Year+Month)]],2)</f>
        <v>02</v>
      </c>
      <c r="D3077" t="s">
        <v>56</v>
      </c>
      <c r="E3077">
        <v>3014323</v>
      </c>
      <c r="F3077" t="s">
        <v>17</v>
      </c>
      <c r="G3077" t="s">
        <v>26</v>
      </c>
      <c r="H3077" t="s">
        <v>27</v>
      </c>
      <c r="I3077">
        <v>1555998</v>
      </c>
      <c r="J3077">
        <v>2</v>
      </c>
      <c r="K3077" s="1">
        <v>6.22</v>
      </c>
      <c r="L3077" s="1">
        <v>3.58</v>
      </c>
      <c r="M3077" s="1">
        <f>All_Data[[#This Row],[EUR Sales Amount]]-All_Data[[#This Row],[EUR Cost Amount]]</f>
        <v>2.6399999999999997</v>
      </c>
      <c r="N3077">
        <f>IF(All_Data[[#This Row],[Order Line Quantity]]&lt;0,1,0)</f>
        <v>0</v>
      </c>
      <c r="O3077" s="1" t="str">
        <f>All_Data[[#This Row],[Tier2 Description]]&amp;All_Data[[#This Row],[Order No]]</f>
        <v>APRON &amp; KITCHEN TEXTILES1555998</v>
      </c>
    </row>
    <row r="3078" spans="1:15" x14ac:dyDescent="0.35">
      <c r="A3078">
        <v>202002</v>
      </c>
      <c r="B3078" t="str">
        <f>LEFT(All_Data[[#This Row],[Invoice (Year+Month)]],4)</f>
        <v>2020</v>
      </c>
      <c r="C3078" t="str">
        <f>RIGHT(All_Data[[#This Row],[Invoice (Year+Month)]],2)</f>
        <v>02</v>
      </c>
      <c r="D3078" t="s">
        <v>56</v>
      </c>
      <c r="E3078">
        <v>3014324</v>
      </c>
      <c r="F3078" t="s">
        <v>10</v>
      </c>
      <c r="G3078" t="s">
        <v>18</v>
      </c>
      <c r="H3078" t="s">
        <v>21</v>
      </c>
      <c r="I3078">
        <v>1557109</v>
      </c>
      <c r="J3078">
        <v>50</v>
      </c>
      <c r="K3078" s="1">
        <v>416</v>
      </c>
      <c r="L3078" s="1">
        <v>314.5</v>
      </c>
      <c r="M3078" s="1">
        <f>All_Data[[#This Row],[EUR Sales Amount]]-All_Data[[#This Row],[EUR Cost Amount]]</f>
        <v>101.5</v>
      </c>
      <c r="N3078">
        <f>IF(All_Data[[#This Row],[Order Line Quantity]]&lt;0,1,0)</f>
        <v>0</v>
      </c>
      <c r="O3078" s="1" t="str">
        <f>All_Data[[#This Row],[Tier2 Description]]&amp;All_Data[[#This Row],[Order No]]</f>
        <v>T-SHIRTS &amp; ACTIVE TOPS1557109</v>
      </c>
    </row>
    <row r="3079" spans="1:15" x14ac:dyDescent="0.35">
      <c r="A3079">
        <v>202002</v>
      </c>
      <c r="B3079" t="str">
        <f>LEFT(All_Data[[#This Row],[Invoice (Year+Month)]],4)</f>
        <v>2020</v>
      </c>
      <c r="C3079" t="str">
        <f>RIGHT(All_Data[[#This Row],[Invoice (Year+Month)]],2)</f>
        <v>02</v>
      </c>
      <c r="D3079" t="s">
        <v>56</v>
      </c>
      <c r="E3079">
        <v>3014342</v>
      </c>
      <c r="F3079" t="s">
        <v>17</v>
      </c>
      <c r="G3079" t="s">
        <v>11</v>
      </c>
      <c r="H3079" t="s">
        <v>38</v>
      </c>
      <c r="I3079">
        <v>1556370</v>
      </c>
      <c r="J3079">
        <v>100</v>
      </c>
      <c r="K3079" s="1">
        <v>2499</v>
      </c>
      <c r="L3079" s="1">
        <v>1002.86</v>
      </c>
      <c r="M3079" s="1">
        <f>All_Data[[#This Row],[EUR Sales Amount]]-All_Data[[#This Row],[EUR Cost Amount]]</f>
        <v>1496.1399999999999</v>
      </c>
      <c r="N3079">
        <f>IF(All_Data[[#This Row],[Order Line Quantity]]&lt;0,1,0)</f>
        <v>0</v>
      </c>
      <c r="O3079" s="1" t="str">
        <f>All_Data[[#This Row],[Tier2 Description]]&amp;All_Data[[#This Row],[Order No]]</f>
        <v>BACKPACKS1556370</v>
      </c>
    </row>
    <row r="3080" spans="1:15" x14ac:dyDescent="0.35">
      <c r="A3080">
        <v>202002</v>
      </c>
      <c r="B3080" t="str">
        <f>LEFT(All_Data[[#This Row],[Invoice (Year+Month)]],4)</f>
        <v>2020</v>
      </c>
      <c r="C3080" t="str">
        <f>RIGHT(All_Data[[#This Row],[Invoice (Year+Month)]],2)</f>
        <v>02</v>
      </c>
      <c r="D3080" t="s">
        <v>56</v>
      </c>
      <c r="E3080">
        <v>3014342</v>
      </c>
      <c r="F3080" t="s">
        <v>17</v>
      </c>
      <c r="G3080" t="s">
        <v>11</v>
      </c>
      <c r="H3080" t="s">
        <v>38</v>
      </c>
      <c r="I3080">
        <v>1557375</v>
      </c>
      <c r="J3080">
        <v>2</v>
      </c>
      <c r="K3080" s="1">
        <v>2.38</v>
      </c>
      <c r="L3080" s="1">
        <v>1.74</v>
      </c>
      <c r="M3080" s="1">
        <f>All_Data[[#This Row],[EUR Sales Amount]]-All_Data[[#This Row],[EUR Cost Amount]]</f>
        <v>0.6399999999999999</v>
      </c>
      <c r="N3080">
        <f>IF(All_Data[[#This Row],[Order Line Quantity]]&lt;0,1,0)</f>
        <v>0</v>
      </c>
      <c r="O3080" s="1" t="str">
        <f>All_Data[[#This Row],[Tier2 Description]]&amp;All_Data[[#This Row],[Order No]]</f>
        <v>BACKPACKS1557375</v>
      </c>
    </row>
    <row r="3081" spans="1:15" x14ac:dyDescent="0.35">
      <c r="A3081">
        <v>202002</v>
      </c>
      <c r="B3081" t="str">
        <f>LEFT(All_Data[[#This Row],[Invoice (Year+Month)]],4)</f>
        <v>2020</v>
      </c>
      <c r="C3081" t="str">
        <f>RIGHT(All_Data[[#This Row],[Invoice (Year+Month)]],2)</f>
        <v>02</v>
      </c>
      <c r="D3081" t="s">
        <v>56</v>
      </c>
      <c r="E3081">
        <v>3014342</v>
      </c>
      <c r="F3081" t="s">
        <v>17</v>
      </c>
      <c r="G3081" t="s">
        <v>11</v>
      </c>
      <c r="H3081" t="s">
        <v>40</v>
      </c>
      <c r="I3081">
        <v>1557375</v>
      </c>
      <c r="J3081">
        <v>4</v>
      </c>
      <c r="K3081" s="1">
        <v>7.04</v>
      </c>
      <c r="L3081" s="1">
        <v>5.86</v>
      </c>
      <c r="M3081" s="1">
        <f>All_Data[[#This Row],[EUR Sales Amount]]-All_Data[[#This Row],[EUR Cost Amount]]</f>
        <v>1.1799999999999997</v>
      </c>
      <c r="N3081">
        <f>IF(All_Data[[#This Row],[Order Line Quantity]]&lt;0,1,0)</f>
        <v>0</v>
      </c>
      <c r="O3081" s="1" t="str">
        <f>All_Data[[#This Row],[Tier2 Description]]&amp;All_Data[[#This Row],[Order No]]</f>
        <v>TOTES1557375</v>
      </c>
    </row>
    <row r="3082" spans="1:15" x14ac:dyDescent="0.35">
      <c r="A3082">
        <v>202002</v>
      </c>
      <c r="B3082" t="str">
        <f>LEFT(All_Data[[#This Row],[Invoice (Year+Month)]],4)</f>
        <v>2020</v>
      </c>
      <c r="C3082" t="str">
        <f>RIGHT(All_Data[[#This Row],[Invoice (Year+Month)]],2)</f>
        <v>02</v>
      </c>
      <c r="D3082" t="s">
        <v>56</v>
      </c>
      <c r="E3082">
        <v>3014342</v>
      </c>
      <c r="F3082" t="s">
        <v>17</v>
      </c>
      <c r="G3082" t="s">
        <v>13</v>
      </c>
      <c r="H3082" t="s">
        <v>34</v>
      </c>
      <c r="I3082">
        <v>1557375</v>
      </c>
      <c r="J3082">
        <v>4</v>
      </c>
      <c r="K3082" s="1">
        <v>5.16</v>
      </c>
      <c r="L3082" s="1">
        <v>3.86</v>
      </c>
      <c r="M3082" s="1">
        <f>All_Data[[#This Row],[EUR Sales Amount]]-All_Data[[#This Row],[EUR Cost Amount]]</f>
        <v>1.3000000000000003</v>
      </c>
      <c r="N3082">
        <f>IF(All_Data[[#This Row],[Order Line Quantity]]&lt;0,1,0)</f>
        <v>0</v>
      </c>
      <c r="O3082" s="1" t="str">
        <f>All_Data[[#This Row],[Tier2 Description]]&amp;All_Data[[#This Row],[Order No]]</f>
        <v>STATIONERY1557375</v>
      </c>
    </row>
    <row r="3083" spans="1:15" x14ac:dyDescent="0.35">
      <c r="A3083">
        <v>202002</v>
      </c>
      <c r="B3083" t="str">
        <f>LEFT(All_Data[[#This Row],[Invoice (Year+Month)]],4)</f>
        <v>2020</v>
      </c>
      <c r="C3083" t="str">
        <f>RIGHT(All_Data[[#This Row],[Invoice (Year+Month)]],2)</f>
        <v>02</v>
      </c>
      <c r="D3083" t="s">
        <v>56</v>
      </c>
      <c r="E3083">
        <v>3014342</v>
      </c>
      <c r="F3083" t="s">
        <v>17</v>
      </c>
      <c r="G3083" t="s">
        <v>13</v>
      </c>
      <c r="H3083" t="s">
        <v>15</v>
      </c>
      <c r="I3083">
        <v>1557375</v>
      </c>
      <c r="J3083">
        <v>2</v>
      </c>
      <c r="K3083" s="1">
        <v>6.28</v>
      </c>
      <c r="L3083" s="1">
        <v>4.46</v>
      </c>
      <c r="M3083" s="1">
        <f>All_Data[[#This Row],[EUR Sales Amount]]-All_Data[[#This Row],[EUR Cost Amount]]</f>
        <v>1.8200000000000003</v>
      </c>
      <c r="N3083">
        <f>IF(All_Data[[#This Row],[Order Line Quantity]]&lt;0,1,0)</f>
        <v>0</v>
      </c>
      <c r="O3083" s="1" t="str">
        <f>All_Data[[#This Row],[Tier2 Description]]&amp;All_Data[[#This Row],[Order No]]</f>
        <v>UMBRELLAS1557375</v>
      </c>
    </row>
    <row r="3084" spans="1:15" x14ac:dyDescent="0.35">
      <c r="A3084">
        <v>202002</v>
      </c>
      <c r="B3084" t="str">
        <f>LEFT(All_Data[[#This Row],[Invoice (Year+Month)]],4)</f>
        <v>2020</v>
      </c>
      <c r="C3084" t="str">
        <f>RIGHT(All_Data[[#This Row],[Invoice (Year+Month)]],2)</f>
        <v>02</v>
      </c>
      <c r="D3084" t="s">
        <v>56</v>
      </c>
      <c r="E3084">
        <v>3014342</v>
      </c>
      <c r="F3084" t="s">
        <v>17</v>
      </c>
      <c r="G3084" t="s">
        <v>13</v>
      </c>
      <c r="H3084" t="s">
        <v>16</v>
      </c>
      <c r="I3084">
        <v>1556774</v>
      </c>
      <c r="J3084">
        <v>100</v>
      </c>
      <c r="K3084" s="1">
        <v>932</v>
      </c>
      <c r="L3084" s="1">
        <v>521.67999999999995</v>
      </c>
      <c r="M3084" s="1">
        <f>All_Data[[#This Row],[EUR Sales Amount]]-All_Data[[#This Row],[EUR Cost Amount]]</f>
        <v>410.32000000000005</v>
      </c>
      <c r="N3084">
        <f>IF(All_Data[[#This Row],[Order Line Quantity]]&lt;0,1,0)</f>
        <v>0</v>
      </c>
      <c r="O3084" s="1" t="str">
        <f>All_Data[[#This Row],[Tier2 Description]]&amp;All_Data[[#This Row],[Order No]]</f>
        <v>WRITING1556774</v>
      </c>
    </row>
    <row r="3085" spans="1:15" x14ac:dyDescent="0.35">
      <c r="A3085">
        <v>202002</v>
      </c>
      <c r="B3085" t="str">
        <f>LEFT(All_Data[[#This Row],[Invoice (Year+Month)]],4)</f>
        <v>2020</v>
      </c>
      <c r="C3085" t="str">
        <f>RIGHT(All_Data[[#This Row],[Invoice (Year+Month)]],2)</f>
        <v>02</v>
      </c>
      <c r="D3085" t="s">
        <v>56</v>
      </c>
      <c r="E3085">
        <v>3014342</v>
      </c>
      <c r="F3085" t="s">
        <v>17</v>
      </c>
      <c r="G3085" t="s">
        <v>13</v>
      </c>
      <c r="H3085" t="s">
        <v>16</v>
      </c>
      <c r="I3085">
        <v>1557266</v>
      </c>
      <c r="J3085">
        <v>40</v>
      </c>
      <c r="K3085" s="1">
        <v>372.8</v>
      </c>
      <c r="L3085" s="1">
        <v>208.66</v>
      </c>
      <c r="M3085" s="1">
        <f>All_Data[[#This Row],[EUR Sales Amount]]-All_Data[[#This Row],[EUR Cost Amount]]</f>
        <v>164.14000000000001</v>
      </c>
      <c r="N3085">
        <f>IF(All_Data[[#This Row],[Order Line Quantity]]&lt;0,1,0)</f>
        <v>0</v>
      </c>
      <c r="O3085" s="1" t="str">
        <f>All_Data[[#This Row],[Tier2 Description]]&amp;All_Data[[#This Row],[Order No]]</f>
        <v>WRITING1557266</v>
      </c>
    </row>
    <row r="3086" spans="1:15" x14ac:dyDescent="0.35">
      <c r="A3086">
        <v>202002</v>
      </c>
      <c r="B3086" t="str">
        <f>LEFT(All_Data[[#This Row],[Invoice (Year+Month)]],4)</f>
        <v>2020</v>
      </c>
      <c r="C3086" t="str">
        <f>RIGHT(All_Data[[#This Row],[Invoice (Year+Month)]],2)</f>
        <v>02</v>
      </c>
      <c r="D3086" t="s">
        <v>56</v>
      </c>
      <c r="E3086">
        <v>3014342</v>
      </c>
      <c r="F3086" t="s">
        <v>17</v>
      </c>
      <c r="G3086" t="s">
        <v>13</v>
      </c>
      <c r="H3086" t="s">
        <v>16</v>
      </c>
      <c r="I3086">
        <v>1557375</v>
      </c>
      <c r="J3086">
        <v>8</v>
      </c>
      <c r="K3086" s="1">
        <v>0.74</v>
      </c>
      <c r="L3086" s="1">
        <v>0.62</v>
      </c>
      <c r="M3086" s="1">
        <f>All_Data[[#This Row],[EUR Sales Amount]]-All_Data[[#This Row],[EUR Cost Amount]]</f>
        <v>0.12</v>
      </c>
      <c r="N3086">
        <f>IF(All_Data[[#This Row],[Order Line Quantity]]&lt;0,1,0)</f>
        <v>0</v>
      </c>
      <c r="O3086" s="1" t="str">
        <f>All_Data[[#This Row],[Tier2 Description]]&amp;All_Data[[#This Row],[Order No]]</f>
        <v>WRITING1557375</v>
      </c>
    </row>
    <row r="3087" spans="1:15" x14ac:dyDescent="0.35">
      <c r="A3087">
        <v>202002</v>
      </c>
      <c r="B3087" t="str">
        <f>LEFT(All_Data[[#This Row],[Invoice (Year+Month)]],4)</f>
        <v>2020</v>
      </c>
      <c r="C3087" t="str">
        <f>RIGHT(All_Data[[#This Row],[Invoice (Year+Month)]],2)</f>
        <v>02</v>
      </c>
      <c r="D3087" t="s">
        <v>56</v>
      </c>
      <c r="E3087">
        <v>3014342</v>
      </c>
      <c r="F3087" t="s">
        <v>17</v>
      </c>
      <c r="G3087" t="s">
        <v>26</v>
      </c>
      <c r="H3087" t="s">
        <v>28</v>
      </c>
      <c r="I3087">
        <v>1557375</v>
      </c>
      <c r="J3087">
        <v>2</v>
      </c>
      <c r="K3087" s="1">
        <v>3.08</v>
      </c>
      <c r="L3087" s="1">
        <v>1.98</v>
      </c>
      <c r="M3087" s="1">
        <f>All_Data[[#This Row],[EUR Sales Amount]]-All_Data[[#This Row],[EUR Cost Amount]]</f>
        <v>1.1000000000000001</v>
      </c>
      <c r="N3087">
        <f>IF(All_Data[[#This Row],[Order Line Quantity]]&lt;0,1,0)</f>
        <v>0</v>
      </c>
      <c r="O3087" s="1" t="str">
        <f>All_Data[[#This Row],[Tier2 Description]]&amp;All_Data[[#This Row],[Order No]]</f>
        <v>HOUSEWARES1557375</v>
      </c>
    </row>
    <row r="3088" spans="1:15" x14ac:dyDescent="0.35">
      <c r="A3088">
        <v>202002</v>
      </c>
      <c r="B3088" t="str">
        <f>LEFT(All_Data[[#This Row],[Invoice (Year+Month)]],4)</f>
        <v>2020</v>
      </c>
      <c r="C3088" t="str">
        <f>RIGHT(All_Data[[#This Row],[Invoice (Year+Month)]],2)</f>
        <v>02</v>
      </c>
      <c r="D3088" t="s">
        <v>56</v>
      </c>
      <c r="E3088">
        <v>3014342</v>
      </c>
      <c r="F3088" t="s">
        <v>17</v>
      </c>
      <c r="G3088" t="s">
        <v>29</v>
      </c>
      <c r="H3088" t="s">
        <v>31</v>
      </c>
      <c r="I3088">
        <v>1557375</v>
      </c>
      <c r="J3088">
        <v>2</v>
      </c>
      <c r="K3088" s="1">
        <v>21</v>
      </c>
      <c r="L3088" s="1">
        <v>19.8</v>
      </c>
      <c r="M3088" s="1">
        <f>All_Data[[#This Row],[EUR Sales Amount]]-All_Data[[#This Row],[EUR Cost Amount]]</f>
        <v>1.1999999999999993</v>
      </c>
      <c r="N3088">
        <f>IF(All_Data[[#This Row],[Order Line Quantity]]&lt;0,1,0)</f>
        <v>0</v>
      </c>
      <c r="O3088" s="1" t="str">
        <f>All_Data[[#This Row],[Tier2 Description]]&amp;All_Data[[#This Row],[Order No]]</f>
        <v>POWER1557375</v>
      </c>
    </row>
    <row r="3089" spans="1:15" x14ac:dyDescent="0.35">
      <c r="A3089">
        <v>202002</v>
      </c>
      <c r="B3089" t="str">
        <f>LEFT(All_Data[[#This Row],[Invoice (Year+Month)]],4)</f>
        <v>2020</v>
      </c>
      <c r="C3089" t="str">
        <f>RIGHT(All_Data[[#This Row],[Invoice (Year+Month)]],2)</f>
        <v>02</v>
      </c>
      <c r="D3089" t="s">
        <v>56</v>
      </c>
      <c r="E3089">
        <v>3014348</v>
      </c>
      <c r="F3089" t="s">
        <v>10</v>
      </c>
      <c r="G3089" t="s">
        <v>32</v>
      </c>
      <c r="H3089" t="s">
        <v>33</v>
      </c>
      <c r="I3089">
        <v>1557596</v>
      </c>
      <c r="J3089">
        <v>4</v>
      </c>
      <c r="K3089" s="1">
        <v>25.6</v>
      </c>
      <c r="L3089" s="1">
        <v>9.64</v>
      </c>
      <c r="M3089" s="1">
        <f>All_Data[[#This Row],[EUR Sales Amount]]-All_Data[[#This Row],[EUR Cost Amount]]</f>
        <v>15.96</v>
      </c>
      <c r="N3089">
        <f>IF(All_Data[[#This Row],[Order Line Quantity]]&lt;0,1,0)</f>
        <v>0</v>
      </c>
      <c r="O3089" s="1" t="str">
        <f>All_Data[[#This Row],[Tier2 Description]]&amp;All_Data[[#This Row],[Order No]]</f>
        <v>SPORT BOTTLES1557596</v>
      </c>
    </row>
    <row r="3090" spans="1:15" x14ac:dyDescent="0.35">
      <c r="A3090">
        <v>202002</v>
      </c>
      <c r="B3090" t="str">
        <f>LEFT(All_Data[[#This Row],[Invoice (Year+Month)]],4)</f>
        <v>2020</v>
      </c>
      <c r="C3090" t="str">
        <f>RIGHT(All_Data[[#This Row],[Invoice (Year+Month)]],2)</f>
        <v>02</v>
      </c>
      <c r="D3090" t="s">
        <v>56</v>
      </c>
      <c r="E3090">
        <v>3014349</v>
      </c>
      <c r="F3090" t="s">
        <v>17</v>
      </c>
      <c r="G3090" t="s">
        <v>32</v>
      </c>
      <c r="H3090" t="s">
        <v>55</v>
      </c>
      <c r="I3090">
        <v>1555467</v>
      </c>
      <c r="J3090">
        <v>6</v>
      </c>
      <c r="K3090" s="1">
        <v>27.24</v>
      </c>
      <c r="L3090" s="1">
        <v>11.44</v>
      </c>
      <c r="M3090" s="1">
        <f>All_Data[[#This Row],[EUR Sales Amount]]-All_Data[[#This Row],[EUR Cost Amount]]</f>
        <v>15.799999999999999</v>
      </c>
      <c r="N3090">
        <f>IF(All_Data[[#This Row],[Order Line Quantity]]&lt;0,1,0)</f>
        <v>0</v>
      </c>
      <c r="O3090" s="1" t="str">
        <f>All_Data[[#This Row],[Tier2 Description]]&amp;All_Data[[#This Row],[Order No]]</f>
        <v>SPECIALTIES &amp; PACKAGING1555467</v>
      </c>
    </row>
    <row r="3091" spans="1:15" x14ac:dyDescent="0.35">
      <c r="A3091">
        <v>202002</v>
      </c>
      <c r="B3091" t="str">
        <f>LEFT(All_Data[[#This Row],[Invoice (Year+Month)]],4)</f>
        <v>2020</v>
      </c>
      <c r="C3091" t="str">
        <f>RIGHT(All_Data[[#This Row],[Invoice (Year+Month)]],2)</f>
        <v>02</v>
      </c>
      <c r="D3091" t="s">
        <v>56</v>
      </c>
      <c r="E3091">
        <v>3014349</v>
      </c>
      <c r="F3091" t="s">
        <v>17</v>
      </c>
      <c r="G3091" t="s">
        <v>13</v>
      </c>
      <c r="H3091" t="s">
        <v>37</v>
      </c>
      <c r="I3091">
        <v>1557365</v>
      </c>
      <c r="J3091">
        <v>2</v>
      </c>
      <c r="K3091" s="1">
        <v>40</v>
      </c>
      <c r="L3091" s="1">
        <v>41.3</v>
      </c>
      <c r="M3091" s="1">
        <f>All_Data[[#This Row],[EUR Sales Amount]]-All_Data[[#This Row],[EUR Cost Amount]]</f>
        <v>-1.2999999999999972</v>
      </c>
      <c r="N3091">
        <f>IF(All_Data[[#This Row],[Order Line Quantity]]&lt;0,1,0)</f>
        <v>0</v>
      </c>
      <c r="O3091" s="1" t="str">
        <f>All_Data[[#This Row],[Tier2 Description]]&amp;All_Data[[#This Row],[Order No]]</f>
        <v>GENERAL1557365</v>
      </c>
    </row>
    <row r="3092" spans="1:15" x14ac:dyDescent="0.35">
      <c r="A3092">
        <v>202002</v>
      </c>
      <c r="B3092" t="str">
        <f>LEFT(All_Data[[#This Row],[Invoice (Year+Month)]],4)</f>
        <v>2020</v>
      </c>
      <c r="C3092" t="str">
        <f>RIGHT(All_Data[[#This Row],[Invoice (Year+Month)]],2)</f>
        <v>02</v>
      </c>
      <c r="D3092" t="s">
        <v>56</v>
      </c>
      <c r="E3092">
        <v>3014349</v>
      </c>
      <c r="F3092" t="s">
        <v>17</v>
      </c>
      <c r="G3092" t="s">
        <v>13</v>
      </c>
      <c r="H3092" t="s">
        <v>16</v>
      </c>
      <c r="I3092">
        <v>1555553</v>
      </c>
      <c r="J3092">
        <v>4000</v>
      </c>
      <c r="K3092" s="1">
        <v>240</v>
      </c>
      <c r="L3092" s="1">
        <v>161.84</v>
      </c>
      <c r="M3092" s="1">
        <f>All_Data[[#This Row],[EUR Sales Amount]]-All_Data[[#This Row],[EUR Cost Amount]]</f>
        <v>78.16</v>
      </c>
      <c r="N3092">
        <f>IF(All_Data[[#This Row],[Order Line Quantity]]&lt;0,1,0)</f>
        <v>0</v>
      </c>
      <c r="O3092" s="1" t="str">
        <f>All_Data[[#This Row],[Tier2 Description]]&amp;All_Data[[#This Row],[Order No]]</f>
        <v>WRITING1555553</v>
      </c>
    </row>
    <row r="3093" spans="1:15" x14ac:dyDescent="0.35">
      <c r="A3093">
        <v>202002</v>
      </c>
      <c r="B3093" t="str">
        <f>LEFT(All_Data[[#This Row],[Invoice (Year+Month)]],4)</f>
        <v>2020</v>
      </c>
      <c r="C3093" t="str">
        <f>RIGHT(All_Data[[#This Row],[Invoice (Year+Month)]],2)</f>
        <v>02</v>
      </c>
      <c r="D3093" t="s">
        <v>56</v>
      </c>
      <c r="E3093">
        <v>3014349</v>
      </c>
      <c r="F3093" t="s">
        <v>17</v>
      </c>
      <c r="G3093" t="s">
        <v>13</v>
      </c>
      <c r="H3093" t="s">
        <v>16</v>
      </c>
      <c r="I3093">
        <v>1556841</v>
      </c>
      <c r="J3093">
        <v>1000</v>
      </c>
      <c r="K3093" s="1">
        <v>90</v>
      </c>
      <c r="L3093" s="1">
        <v>65.319999999999993</v>
      </c>
      <c r="M3093" s="1">
        <f>All_Data[[#This Row],[EUR Sales Amount]]-All_Data[[#This Row],[EUR Cost Amount]]</f>
        <v>24.680000000000007</v>
      </c>
      <c r="N3093">
        <f>IF(All_Data[[#This Row],[Order Line Quantity]]&lt;0,1,0)</f>
        <v>0</v>
      </c>
      <c r="O3093" s="1" t="str">
        <f>All_Data[[#This Row],[Tier2 Description]]&amp;All_Data[[#This Row],[Order No]]</f>
        <v>WRITING1556841</v>
      </c>
    </row>
    <row r="3094" spans="1:15" x14ac:dyDescent="0.35">
      <c r="A3094">
        <v>202002</v>
      </c>
      <c r="B3094" t="str">
        <f>LEFT(All_Data[[#This Row],[Invoice (Year+Month)]],4)</f>
        <v>2020</v>
      </c>
      <c r="C3094" t="str">
        <f>RIGHT(All_Data[[#This Row],[Invoice (Year+Month)]],2)</f>
        <v>02</v>
      </c>
      <c r="D3094" t="s">
        <v>56</v>
      </c>
      <c r="E3094">
        <v>3014349</v>
      </c>
      <c r="F3094" t="s">
        <v>17</v>
      </c>
      <c r="G3094" t="s">
        <v>22</v>
      </c>
      <c r="H3094" t="s">
        <v>35</v>
      </c>
      <c r="I3094">
        <v>1555553</v>
      </c>
      <c r="J3094">
        <v>4002</v>
      </c>
      <c r="K3094" s="1">
        <v>360</v>
      </c>
      <c r="L3094" s="1">
        <v>57.88</v>
      </c>
      <c r="M3094" s="1">
        <f>All_Data[[#This Row],[EUR Sales Amount]]-All_Data[[#This Row],[EUR Cost Amount]]</f>
        <v>302.12</v>
      </c>
      <c r="N3094">
        <f>IF(All_Data[[#This Row],[Order Line Quantity]]&lt;0,1,0)</f>
        <v>0</v>
      </c>
      <c r="O3094" s="1" t="str">
        <f>All_Data[[#This Row],[Tier2 Description]]&amp;All_Data[[#This Row],[Order No]]</f>
        <v>DECORATION CHARGES1555553</v>
      </c>
    </row>
    <row r="3095" spans="1:15" x14ac:dyDescent="0.35">
      <c r="A3095">
        <v>202002</v>
      </c>
      <c r="B3095" t="str">
        <f>LEFT(All_Data[[#This Row],[Invoice (Year+Month)]],4)</f>
        <v>2020</v>
      </c>
      <c r="C3095" t="str">
        <f>RIGHT(All_Data[[#This Row],[Invoice (Year+Month)]],2)</f>
        <v>02</v>
      </c>
      <c r="D3095" t="s">
        <v>56</v>
      </c>
      <c r="E3095">
        <v>3014349</v>
      </c>
      <c r="F3095" t="s">
        <v>17</v>
      </c>
      <c r="G3095" t="s">
        <v>22</v>
      </c>
      <c r="H3095" t="s">
        <v>35</v>
      </c>
      <c r="I3095">
        <v>1556841</v>
      </c>
      <c r="J3095">
        <v>1002</v>
      </c>
      <c r="K3095" s="1">
        <v>140</v>
      </c>
      <c r="L3095" s="1">
        <v>27.88</v>
      </c>
      <c r="M3095" s="1">
        <f>All_Data[[#This Row],[EUR Sales Amount]]-All_Data[[#This Row],[EUR Cost Amount]]</f>
        <v>112.12</v>
      </c>
      <c r="N3095">
        <f>IF(All_Data[[#This Row],[Order Line Quantity]]&lt;0,1,0)</f>
        <v>0</v>
      </c>
      <c r="O3095" s="1" t="str">
        <f>All_Data[[#This Row],[Tier2 Description]]&amp;All_Data[[#This Row],[Order No]]</f>
        <v>DECORATION CHARGES1556841</v>
      </c>
    </row>
    <row r="3096" spans="1:15" x14ac:dyDescent="0.35">
      <c r="A3096">
        <v>202002</v>
      </c>
      <c r="B3096" t="str">
        <f>LEFT(All_Data[[#This Row],[Invoice (Year+Month)]],4)</f>
        <v>2020</v>
      </c>
      <c r="C3096" t="str">
        <f>RIGHT(All_Data[[#This Row],[Invoice (Year+Month)]],2)</f>
        <v>02</v>
      </c>
      <c r="D3096" t="s">
        <v>56</v>
      </c>
      <c r="E3096">
        <v>3014350</v>
      </c>
      <c r="F3096" t="s">
        <v>17</v>
      </c>
      <c r="G3096" t="s">
        <v>11</v>
      </c>
      <c r="H3096" t="s">
        <v>40</v>
      </c>
      <c r="I3096">
        <v>1555153</v>
      </c>
      <c r="J3096">
        <v>1000</v>
      </c>
      <c r="K3096" s="1">
        <v>140</v>
      </c>
      <c r="L3096" s="1">
        <v>67.62</v>
      </c>
      <c r="M3096" s="1">
        <f>All_Data[[#This Row],[EUR Sales Amount]]-All_Data[[#This Row],[EUR Cost Amount]]</f>
        <v>72.38</v>
      </c>
      <c r="N3096">
        <f>IF(All_Data[[#This Row],[Order Line Quantity]]&lt;0,1,0)</f>
        <v>0</v>
      </c>
      <c r="O3096" s="1" t="str">
        <f>All_Data[[#This Row],[Tier2 Description]]&amp;All_Data[[#This Row],[Order No]]</f>
        <v>TOTES1555153</v>
      </c>
    </row>
    <row r="3097" spans="1:15" x14ac:dyDescent="0.35">
      <c r="A3097">
        <v>202002</v>
      </c>
      <c r="B3097" t="str">
        <f>LEFT(All_Data[[#This Row],[Invoice (Year+Month)]],4)</f>
        <v>2020</v>
      </c>
      <c r="C3097" t="str">
        <f>RIGHT(All_Data[[#This Row],[Invoice (Year+Month)]],2)</f>
        <v>02</v>
      </c>
      <c r="D3097" t="s">
        <v>56</v>
      </c>
      <c r="E3097">
        <v>3014350</v>
      </c>
      <c r="F3097" t="s">
        <v>17</v>
      </c>
      <c r="G3097" t="s">
        <v>11</v>
      </c>
      <c r="H3097" t="s">
        <v>40</v>
      </c>
      <c r="I3097">
        <v>1556827</v>
      </c>
      <c r="J3097">
        <v>2000</v>
      </c>
      <c r="K3097" s="1">
        <v>440</v>
      </c>
      <c r="L3097" s="1">
        <v>255.66</v>
      </c>
      <c r="M3097" s="1">
        <f>All_Data[[#This Row],[EUR Sales Amount]]-All_Data[[#This Row],[EUR Cost Amount]]</f>
        <v>184.34</v>
      </c>
      <c r="N3097">
        <f>IF(All_Data[[#This Row],[Order Line Quantity]]&lt;0,1,0)</f>
        <v>0</v>
      </c>
      <c r="O3097" s="1" t="str">
        <f>All_Data[[#This Row],[Tier2 Description]]&amp;All_Data[[#This Row],[Order No]]</f>
        <v>TOTES1556827</v>
      </c>
    </row>
    <row r="3098" spans="1:15" x14ac:dyDescent="0.35">
      <c r="A3098">
        <v>202002</v>
      </c>
      <c r="B3098" t="str">
        <f>LEFT(All_Data[[#This Row],[Invoice (Year+Month)]],4)</f>
        <v>2020</v>
      </c>
      <c r="C3098" t="str">
        <f>RIGHT(All_Data[[#This Row],[Invoice (Year+Month)]],2)</f>
        <v>02</v>
      </c>
      <c r="D3098" t="s">
        <v>56</v>
      </c>
      <c r="E3098">
        <v>3014350</v>
      </c>
      <c r="F3098" t="s">
        <v>17</v>
      </c>
      <c r="G3098" t="s">
        <v>11</v>
      </c>
      <c r="H3098" t="s">
        <v>40</v>
      </c>
      <c r="I3098">
        <v>1557785</v>
      </c>
      <c r="J3098">
        <v>4</v>
      </c>
      <c r="K3098" s="1">
        <v>6.8</v>
      </c>
      <c r="L3098" s="1">
        <v>2.64</v>
      </c>
      <c r="M3098" s="1">
        <f>All_Data[[#This Row],[EUR Sales Amount]]-All_Data[[#This Row],[EUR Cost Amount]]</f>
        <v>4.16</v>
      </c>
      <c r="N3098">
        <f>IF(All_Data[[#This Row],[Order Line Quantity]]&lt;0,1,0)</f>
        <v>0</v>
      </c>
      <c r="O3098" s="1" t="str">
        <f>All_Data[[#This Row],[Tier2 Description]]&amp;All_Data[[#This Row],[Order No]]</f>
        <v>TOTES1557785</v>
      </c>
    </row>
    <row r="3099" spans="1:15" x14ac:dyDescent="0.35">
      <c r="A3099">
        <v>202002</v>
      </c>
      <c r="B3099" t="str">
        <f>LEFT(All_Data[[#This Row],[Invoice (Year+Month)]],4)</f>
        <v>2020</v>
      </c>
      <c r="C3099" t="str">
        <f>RIGHT(All_Data[[#This Row],[Invoice (Year+Month)]],2)</f>
        <v>02</v>
      </c>
      <c r="D3099" t="s">
        <v>56</v>
      </c>
      <c r="E3099">
        <v>3014350</v>
      </c>
      <c r="F3099" t="s">
        <v>17</v>
      </c>
      <c r="G3099" t="s">
        <v>48</v>
      </c>
      <c r="H3099" t="s">
        <v>48</v>
      </c>
      <c r="I3099">
        <v>1557785</v>
      </c>
      <c r="J3099">
        <v>2</v>
      </c>
      <c r="K3099" s="1">
        <v>1.3</v>
      </c>
      <c r="L3099" s="1">
        <v>1.02</v>
      </c>
      <c r="M3099" s="1">
        <f>All_Data[[#This Row],[EUR Sales Amount]]-All_Data[[#This Row],[EUR Cost Amount]]</f>
        <v>0.28000000000000003</v>
      </c>
      <c r="N3099">
        <f>IF(All_Data[[#This Row],[Order Line Quantity]]&lt;0,1,0)</f>
        <v>0</v>
      </c>
      <c r="O3099" s="1" t="str">
        <f>All_Data[[#This Row],[Tier2 Description]]&amp;All_Data[[#This Row],[Order No]]</f>
        <v>HEADWEAR1557785</v>
      </c>
    </row>
    <row r="3100" spans="1:15" x14ac:dyDescent="0.35">
      <c r="A3100">
        <v>202002</v>
      </c>
      <c r="B3100" t="str">
        <f>LEFT(All_Data[[#This Row],[Invoice (Year+Month)]],4)</f>
        <v>2020</v>
      </c>
      <c r="C3100" t="str">
        <f>RIGHT(All_Data[[#This Row],[Invoice (Year+Month)]],2)</f>
        <v>02</v>
      </c>
      <c r="D3100" t="s">
        <v>56</v>
      </c>
      <c r="E3100">
        <v>3014350</v>
      </c>
      <c r="F3100" t="s">
        <v>17</v>
      </c>
      <c r="G3100" t="s">
        <v>13</v>
      </c>
      <c r="H3100" t="s">
        <v>16</v>
      </c>
      <c r="I3100">
        <v>1555106</v>
      </c>
      <c r="J3100">
        <v>1000</v>
      </c>
      <c r="K3100" s="1">
        <v>2240</v>
      </c>
      <c r="L3100" s="1">
        <v>1581.98</v>
      </c>
      <c r="M3100" s="1">
        <f>All_Data[[#This Row],[EUR Sales Amount]]-All_Data[[#This Row],[EUR Cost Amount]]</f>
        <v>658.02</v>
      </c>
      <c r="N3100">
        <f>IF(All_Data[[#This Row],[Order Line Quantity]]&lt;0,1,0)</f>
        <v>0</v>
      </c>
      <c r="O3100" s="1" t="str">
        <f>All_Data[[#This Row],[Tier2 Description]]&amp;All_Data[[#This Row],[Order No]]</f>
        <v>WRITING1555106</v>
      </c>
    </row>
    <row r="3101" spans="1:15" x14ac:dyDescent="0.35">
      <c r="A3101">
        <v>202002</v>
      </c>
      <c r="B3101" t="str">
        <f>LEFT(All_Data[[#This Row],[Invoice (Year+Month)]],4)</f>
        <v>2020</v>
      </c>
      <c r="C3101" t="str">
        <f>RIGHT(All_Data[[#This Row],[Invoice (Year+Month)]],2)</f>
        <v>02</v>
      </c>
      <c r="D3101" t="s">
        <v>56</v>
      </c>
      <c r="E3101">
        <v>3014350</v>
      </c>
      <c r="F3101" t="s">
        <v>17</v>
      </c>
      <c r="G3101" t="s">
        <v>26</v>
      </c>
      <c r="H3101" t="s">
        <v>44</v>
      </c>
      <c r="I3101">
        <v>1557785</v>
      </c>
      <c r="J3101">
        <v>4</v>
      </c>
      <c r="K3101" s="1">
        <v>17.260000000000002</v>
      </c>
      <c r="L3101" s="1">
        <v>8.08</v>
      </c>
      <c r="M3101" s="1">
        <f>All_Data[[#This Row],[EUR Sales Amount]]-All_Data[[#This Row],[EUR Cost Amount]]</f>
        <v>9.1800000000000015</v>
      </c>
      <c r="N3101">
        <f>IF(All_Data[[#This Row],[Order Line Quantity]]&lt;0,1,0)</f>
        <v>0</v>
      </c>
      <c r="O3101" s="1" t="str">
        <f>All_Data[[#This Row],[Tier2 Description]]&amp;All_Data[[#This Row],[Order No]]</f>
        <v>HBA1557785</v>
      </c>
    </row>
    <row r="3102" spans="1:15" x14ac:dyDescent="0.35">
      <c r="A3102">
        <v>202002</v>
      </c>
      <c r="B3102" t="str">
        <f>LEFT(All_Data[[#This Row],[Invoice (Year+Month)]],4)</f>
        <v>2020</v>
      </c>
      <c r="C3102" t="str">
        <f>RIGHT(All_Data[[#This Row],[Invoice (Year+Month)]],2)</f>
        <v>02</v>
      </c>
      <c r="D3102" t="s">
        <v>56</v>
      </c>
      <c r="E3102">
        <v>3014350</v>
      </c>
      <c r="F3102" t="s">
        <v>17</v>
      </c>
      <c r="G3102" t="s">
        <v>26</v>
      </c>
      <c r="H3102" t="s">
        <v>28</v>
      </c>
      <c r="I3102">
        <v>1557785</v>
      </c>
      <c r="J3102">
        <v>4</v>
      </c>
      <c r="K3102" s="1">
        <v>7.56</v>
      </c>
      <c r="L3102" s="1">
        <v>3.7</v>
      </c>
      <c r="M3102" s="1">
        <f>All_Data[[#This Row],[EUR Sales Amount]]-All_Data[[#This Row],[EUR Cost Amount]]</f>
        <v>3.8599999999999994</v>
      </c>
      <c r="N3102">
        <f>IF(All_Data[[#This Row],[Order Line Quantity]]&lt;0,1,0)</f>
        <v>0</v>
      </c>
      <c r="O3102" s="1" t="str">
        <f>All_Data[[#This Row],[Tier2 Description]]&amp;All_Data[[#This Row],[Order No]]</f>
        <v>HOUSEWARES1557785</v>
      </c>
    </row>
    <row r="3103" spans="1:15" x14ac:dyDescent="0.35">
      <c r="A3103">
        <v>202002</v>
      </c>
      <c r="B3103" t="str">
        <f>LEFT(All_Data[[#This Row],[Invoice (Year+Month)]],4)</f>
        <v>2020</v>
      </c>
      <c r="C3103" t="str">
        <f>RIGHT(All_Data[[#This Row],[Invoice (Year+Month)]],2)</f>
        <v>02</v>
      </c>
      <c r="D3103" t="s">
        <v>56</v>
      </c>
      <c r="E3103">
        <v>3014350</v>
      </c>
      <c r="F3103" t="s">
        <v>17</v>
      </c>
      <c r="G3103" t="s">
        <v>18</v>
      </c>
      <c r="H3103" t="s">
        <v>21</v>
      </c>
      <c r="I3103">
        <v>1557785</v>
      </c>
      <c r="J3103">
        <v>2</v>
      </c>
      <c r="K3103" s="1">
        <v>7.98</v>
      </c>
      <c r="L3103" s="1">
        <v>7.4</v>
      </c>
      <c r="M3103" s="1">
        <f>All_Data[[#This Row],[EUR Sales Amount]]-All_Data[[#This Row],[EUR Cost Amount]]</f>
        <v>0.58000000000000007</v>
      </c>
      <c r="N3103">
        <f>IF(All_Data[[#This Row],[Order Line Quantity]]&lt;0,1,0)</f>
        <v>0</v>
      </c>
      <c r="O3103" s="1" t="str">
        <f>All_Data[[#This Row],[Tier2 Description]]&amp;All_Data[[#This Row],[Order No]]</f>
        <v>T-SHIRTS &amp; ACTIVE TOPS1557785</v>
      </c>
    </row>
    <row r="3104" spans="1:15" x14ac:dyDescent="0.35">
      <c r="A3104">
        <v>202002</v>
      </c>
      <c r="B3104" t="str">
        <f>LEFT(All_Data[[#This Row],[Invoice (Year+Month)]],4)</f>
        <v>2020</v>
      </c>
      <c r="C3104" t="str">
        <f>RIGHT(All_Data[[#This Row],[Invoice (Year+Month)]],2)</f>
        <v>02</v>
      </c>
      <c r="D3104" t="s">
        <v>56</v>
      </c>
      <c r="E3104">
        <v>3014350</v>
      </c>
      <c r="F3104" t="s">
        <v>17</v>
      </c>
      <c r="G3104" t="s">
        <v>22</v>
      </c>
      <c r="H3104" t="s">
        <v>35</v>
      </c>
      <c r="I3104">
        <v>1555106</v>
      </c>
      <c r="J3104">
        <v>1002</v>
      </c>
      <c r="K3104" s="1">
        <v>220</v>
      </c>
      <c r="L3104" s="1">
        <v>27.88</v>
      </c>
      <c r="M3104" s="1">
        <f>All_Data[[#This Row],[EUR Sales Amount]]-All_Data[[#This Row],[EUR Cost Amount]]</f>
        <v>192.12</v>
      </c>
      <c r="N3104">
        <f>IF(All_Data[[#This Row],[Order Line Quantity]]&lt;0,1,0)</f>
        <v>0</v>
      </c>
      <c r="O3104" s="1" t="str">
        <f>All_Data[[#This Row],[Tier2 Description]]&amp;All_Data[[#This Row],[Order No]]</f>
        <v>DECORATION CHARGES1555106</v>
      </c>
    </row>
    <row r="3105" spans="1:15" x14ac:dyDescent="0.35">
      <c r="A3105">
        <v>202002</v>
      </c>
      <c r="B3105" t="str">
        <f>LEFT(All_Data[[#This Row],[Invoice (Year+Month)]],4)</f>
        <v>2020</v>
      </c>
      <c r="C3105" t="str">
        <f>RIGHT(All_Data[[#This Row],[Invoice (Year+Month)]],2)</f>
        <v>02</v>
      </c>
      <c r="D3105" t="s">
        <v>56</v>
      </c>
      <c r="E3105">
        <v>3014350</v>
      </c>
      <c r="F3105" t="s">
        <v>17</v>
      </c>
      <c r="G3105" t="s">
        <v>22</v>
      </c>
      <c r="H3105" t="s">
        <v>35</v>
      </c>
      <c r="I3105">
        <v>1555153</v>
      </c>
      <c r="J3105">
        <v>2008</v>
      </c>
      <c r="K3105" s="1">
        <v>1000</v>
      </c>
      <c r="L3105" s="1">
        <v>329.76</v>
      </c>
      <c r="M3105" s="1">
        <f>All_Data[[#This Row],[EUR Sales Amount]]-All_Data[[#This Row],[EUR Cost Amount]]</f>
        <v>670.24</v>
      </c>
      <c r="N3105">
        <f>IF(All_Data[[#This Row],[Order Line Quantity]]&lt;0,1,0)</f>
        <v>0</v>
      </c>
      <c r="O3105" s="1" t="str">
        <f>All_Data[[#This Row],[Tier2 Description]]&amp;All_Data[[#This Row],[Order No]]</f>
        <v>DECORATION CHARGES1555153</v>
      </c>
    </row>
    <row r="3106" spans="1:15" x14ac:dyDescent="0.35">
      <c r="A3106">
        <v>202002</v>
      </c>
      <c r="B3106" t="str">
        <f>LEFT(All_Data[[#This Row],[Invoice (Year+Month)]],4)</f>
        <v>2020</v>
      </c>
      <c r="C3106" t="str">
        <f>RIGHT(All_Data[[#This Row],[Invoice (Year+Month)]],2)</f>
        <v>02</v>
      </c>
      <c r="D3106" t="s">
        <v>56</v>
      </c>
      <c r="E3106">
        <v>3014350</v>
      </c>
      <c r="F3106" t="s">
        <v>17</v>
      </c>
      <c r="G3106" t="s">
        <v>22</v>
      </c>
      <c r="H3106" t="s">
        <v>35</v>
      </c>
      <c r="I3106">
        <v>1556827</v>
      </c>
      <c r="J3106">
        <v>4008</v>
      </c>
      <c r="K3106" s="1">
        <v>1960</v>
      </c>
      <c r="L3106" s="1">
        <v>609.76</v>
      </c>
      <c r="M3106" s="1">
        <f>All_Data[[#This Row],[EUR Sales Amount]]-All_Data[[#This Row],[EUR Cost Amount]]</f>
        <v>1350.24</v>
      </c>
      <c r="N3106">
        <f>IF(All_Data[[#This Row],[Order Line Quantity]]&lt;0,1,0)</f>
        <v>0</v>
      </c>
      <c r="O3106" s="1" t="str">
        <f>All_Data[[#This Row],[Tier2 Description]]&amp;All_Data[[#This Row],[Order No]]</f>
        <v>DECORATION CHARGES1556827</v>
      </c>
    </row>
    <row r="3107" spans="1:15" x14ac:dyDescent="0.35">
      <c r="A3107">
        <v>202002</v>
      </c>
      <c r="B3107" t="str">
        <f>LEFT(All_Data[[#This Row],[Invoice (Year+Month)]],4)</f>
        <v>2020</v>
      </c>
      <c r="C3107" t="str">
        <f>RIGHT(All_Data[[#This Row],[Invoice (Year+Month)]],2)</f>
        <v>02</v>
      </c>
      <c r="D3107" t="s">
        <v>56</v>
      </c>
      <c r="E3107">
        <v>3014351</v>
      </c>
      <c r="F3107" t="s">
        <v>10</v>
      </c>
      <c r="G3107" t="s">
        <v>24</v>
      </c>
      <c r="H3107" t="s">
        <v>25</v>
      </c>
      <c r="I3107">
        <v>1555229</v>
      </c>
      <c r="J3107">
        <v>80</v>
      </c>
      <c r="K3107" s="1">
        <v>2778.4</v>
      </c>
      <c r="L3107" s="1">
        <v>1131.52</v>
      </c>
      <c r="M3107" s="1">
        <f>All_Data[[#This Row],[EUR Sales Amount]]-All_Data[[#This Row],[EUR Cost Amount]]</f>
        <v>1646.88</v>
      </c>
      <c r="N3107">
        <f>IF(All_Data[[#This Row],[Order Line Quantity]]&lt;0,1,0)</f>
        <v>0</v>
      </c>
      <c r="O3107" s="1" t="str">
        <f>All_Data[[#This Row],[Tier2 Description]]&amp;All_Data[[#This Row],[Order No]]</f>
        <v>JACKETS1555229</v>
      </c>
    </row>
    <row r="3108" spans="1:15" x14ac:dyDescent="0.35">
      <c r="A3108">
        <v>202002</v>
      </c>
      <c r="B3108" t="str">
        <f>LEFT(All_Data[[#This Row],[Invoice (Year+Month)]],4)</f>
        <v>2020</v>
      </c>
      <c r="C3108" t="str">
        <f>RIGHT(All_Data[[#This Row],[Invoice (Year+Month)]],2)</f>
        <v>02</v>
      </c>
      <c r="D3108" t="s">
        <v>56</v>
      </c>
      <c r="E3108">
        <v>3014356</v>
      </c>
      <c r="F3108" t="s">
        <v>17</v>
      </c>
      <c r="G3108" t="s">
        <v>11</v>
      </c>
      <c r="H3108" t="s">
        <v>38</v>
      </c>
      <c r="I3108">
        <v>1557840</v>
      </c>
      <c r="J3108">
        <v>2</v>
      </c>
      <c r="K3108" s="1">
        <v>15.98</v>
      </c>
      <c r="L3108" s="1">
        <v>5.28</v>
      </c>
      <c r="M3108" s="1">
        <f>All_Data[[#This Row],[EUR Sales Amount]]-All_Data[[#This Row],[EUR Cost Amount]]</f>
        <v>10.7</v>
      </c>
      <c r="N3108">
        <f>IF(All_Data[[#This Row],[Order Line Quantity]]&lt;0,1,0)</f>
        <v>0</v>
      </c>
      <c r="O3108" s="1" t="str">
        <f>All_Data[[#This Row],[Tier2 Description]]&amp;All_Data[[#This Row],[Order No]]</f>
        <v>BACKPACKS1557840</v>
      </c>
    </row>
    <row r="3109" spans="1:15" x14ac:dyDescent="0.35">
      <c r="A3109">
        <v>202002</v>
      </c>
      <c r="B3109" t="str">
        <f>LEFT(All_Data[[#This Row],[Invoice (Year+Month)]],4)</f>
        <v>2020</v>
      </c>
      <c r="C3109" t="str">
        <f>RIGHT(All_Data[[#This Row],[Invoice (Year+Month)]],2)</f>
        <v>02</v>
      </c>
      <c r="D3109" t="s">
        <v>56</v>
      </c>
      <c r="E3109">
        <v>3014356</v>
      </c>
      <c r="F3109" t="s">
        <v>17</v>
      </c>
      <c r="G3109" t="s">
        <v>32</v>
      </c>
      <c r="H3109" t="s">
        <v>55</v>
      </c>
      <c r="I3109">
        <v>1557840</v>
      </c>
      <c r="J3109">
        <v>2</v>
      </c>
      <c r="K3109" s="1">
        <v>13.34</v>
      </c>
      <c r="L3109" s="1">
        <v>6.06</v>
      </c>
      <c r="M3109" s="1">
        <f>All_Data[[#This Row],[EUR Sales Amount]]-All_Data[[#This Row],[EUR Cost Amount]]</f>
        <v>7.28</v>
      </c>
      <c r="N3109">
        <f>IF(All_Data[[#This Row],[Order Line Quantity]]&lt;0,1,0)</f>
        <v>0</v>
      </c>
      <c r="O3109" s="1" t="str">
        <f>All_Data[[#This Row],[Tier2 Description]]&amp;All_Data[[#This Row],[Order No]]</f>
        <v>SPECIALTIES &amp; PACKAGING1557840</v>
      </c>
    </row>
    <row r="3110" spans="1:15" x14ac:dyDescent="0.35">
      <c r="A3110">
        <v>202002</v>
      </c>
      <c r="B3110" t="str">
        <f>LEFT(All_Data[[#This Row],[Invoice (Year+Month)]],4)</f>
        <v>2020</v>
      </c>
      <c r="C3110" t="str">
        <f>RIGHT(All_Data[[#This Row],[Invoice (Year+Month)]],2)</f>
        <v>02</v>
      </c>
      <c r="D3110" t="s">
        <v>56</v>
      </c>
      <c r="E3110">
        <v>3014356</v>
      </c>
      <c r="F3110" t="s">
        <v>17</v>
      </c>
      <c r="G3110" t="s">
        <v>32</v>
      </c>
      <c r="H3110" t="s">
        <v>33</v>
      </c>
      <c r="I3110">
        <v>1556534</v>
      </c>
      <c r="J3110">
        <v>2</v>
      </c>
      <c r="K3110" s="1">
        <v>15.78</v>
      </c>
      <c r="L3110" s="1">
        <v>5.8</v>
      </c>
      <c r="M3110" s="1">
        <f>All_Data[[#This Row],[EUR Sales Amount]]-All_Data[[#This Row],[EUR Cost Amount]]</f>
        <v>9.98</v>
      </c>
      <c r="N3110">
        <f>IF(All_Data[[#This Row],[Order Line Quantity]]&lt;0,1,0)</f>
        <v>0</v>
      </c>
      <c r="O3110" s="1" t="str">
        <f>All_Data[[#This Row],[Tier2 Description]]&amp;All_Data[[#This Row],[Order No]]</f>
        <v>SPORT BOTTLES1556534</v>
      </c>
    </row>
    <row r="3111" spans="1:15" x14ac:dyDescent="0.35">
      <c r="A3111">
        <v>202002</v>
      </c>
      <c r="B3111" t="str">
        <f>LEFT(All_Data[[#This Row],[Invoice (Year+Month)]],4)</f>
        <v>2020</v>
      </c>
      <c r="C3111" t="str">
        <f>RIGHT(All_Data[[#This Row],[Invoice (Year+Month)]],2)</f>
        <v>02</v>
      </c>
      <c r="D3111" t="s">
        <v>56</v>
      </c>
      <c r="E3111">
        <v>3014356</v>
      </c>
      <c r="F3111" t="s">
        <v>17</v>
      </c>
      <c r="G3111" t="s">
        <v>13</v>
      </c>
      <c r="H3111" t="s">
        <v>37</v>
      </c>
      <c r="I3111">
        <v>1556012</v>
      </c>
      <c r="J3111">
        <v>1000</v>
      </c>
      <c r="K3111" s="1">
        <v>480</v>
      </c>
      <c r="L3111" s="1">
        <v>420</v>
      </c>
      <c r="M3111" s="1">
        <f>All_Data[[#This Row],[EUR Sales Amount]]-All_Data[[#This Row],[EUR Cost Amount]]</f>
        <v>60</v>
      </c>
      <c r="N3111">
        <f>IF(All_Data[[#This Row],[Order Line Quantity]]&lt;0,1,0)</f>
        <v>0</v>
      </c>
      <c r="O3111" s="1" t="str">
        <f>All_Data[[#This Row],[Tier2 Description]]&amp;All_Data[[#This Row],[Order No]]</f>
        <v>GENERAL1556012</v>
      </c>
    </row>
    <row r="3112" spans="1:15" x14ac:dyDescent="0.35">
      <c r="A3112">
        <v>202002</v>
      </c>
      <c r="B3112" t="str">
        <f>LEFT(All_Data[[#This Row],[Invoice (Year+Month)]],4)</f>
        <v>2020</v>
      </c>
      <c r="C3112" t="str">
        <f>RIGHT(All_Data[[#This Row],[Invoice (Year+Month)]],2)</f>
        <v>02</v>
      </c>
      <c r="D3112" t="s">
        <v>56</v>
      </c>
      <c r="E3112">
        <v>3014356</v>
      </c>
      <c r="F3112" t="s">
        <v>17</v>
      </c>
      <c r="G3112" t="s">
        <v>13</v>
      </c>
      <c r="H3112" t="s">
        <v>15</v>
      </c>
      <c r="I3112">
        <v>1557891</v>
      </c>
      <c r="J3112">
        <v>40</v>
      </c>
      <c r="K3112" s="1">
        <v>145.6</v>
      </c>
      <c r="L3112" s="1">
        <v>70.64</v>
      </c>
      <c r="M3112" s="1">
        <f>All_Data[[#This Row],[EUR Sales Amount]]-All_Data[[#This Row],[EUR Cost Amount]]</f>
        <v>74.959999999999994</v>
      </c>
      <c r="N3112">
        <f>IF(All_Data[[#This Row],[Order Line Quantity]]&lt;0,1,0)</f>
        <v>0</v>
      </c>
      <c r="O3112" s="1" t="str">
        <f>All_Data[[#This Row],[Tier2 Description]]&amp;All_Data[[#This Row],[Order No]]</f>
        <v>UMBRELLAS1557891</v>
      </c>
    </row>
    <row r="3113" spans="1:15" x14ac:dyDescent="0.35">
      <c r="A3113">
        <v>202002</v>
      </c>
      <c r="B3113" t="str">
        <f>LEFT(All_Data[[#This Row],[Invoice (Year+Month)]],4)</f>
        <v>2020</v>
      </c>
      <c r="C3113" t="str">
        <f>RIGHT(All_Data[[#This Row],[Invoice (Year+Month)]],2)</f>
        <v>02</v>
      </c>
      <c r="D3113" t="s">
        <v>56</v>
      </c>
      <c r="E3113">
        <v>3014358</v>
      </c>
      <c r="F3113" t="s">
        <v>10</v>
      </c>
      <c r="G3113" t="s">
        <v>32</v>
      </c>
      <c r="H3113" t="s">
        <v>49</v>
      </c>
      <c r="I3113">
        <v>1556100</v>
      </c>
      <c r="J3113">
        <v>4</v>
      </c>
      <c r="K3113" s="1">
        <v>8.58</v>
      </c>
      <c r="L3113" s="1">
        <v>3.18</v>
      </c>
      <c r="M3113" s="1">
        <f>All_Data[[#This Row],[EUR Sales Amount]]-All_Data[[#This Row],[EUR Cost Amount]]</f>
        <v>5.4</v>
      </c>
      <c r="N3113">
        <f>IF(All_Data[[#This Row],[Order Line Quantity]]&lt;0,1,0)</f>
        <v>0</v>
      </c>
      <c r="O3113" s="1" t="str">
        <f>All_Data[[#This Row],[Tier2 Description]]&amp;All_Data[[#This Row],[Order No]]</f>
        <v>CERAMICS1556100</v>
      </c>
    </row>
    <row r="3114" spans="1:15" x14ac:dyDescent="0.35">
      <c r="A3114">
        <v>202002</v>
      </c>
      <c r="B3114" t="str">
        <f>LEFT(All_Data[[#This Row],[Invoice (Year+Month)]],4)</f>
        <v>2020</v>
      </c>
      <c r="C3114" t="str">
        <f>RIGHT(All_Data[[#This Row],[Invoice (Year+Month)]],2)</f>
        <v>02</v>
      </c>
      <c r="D3114" t="s">
        <v>56</v>
      </c>
      <c r="E3114">
        <v>3014358</v>
      </c>
      <c r="F3114" t="s">
        <v>10</v>
      </c>
      <c r="G3114" t="s">
        <v>13</v>
      </c>
      <c r="H3114" t="s">
        <v>34</v>
      </c>
      <c r="I3114">
        <v>1556100</v>
      </c>
      <c r="J3114">
        <v>4</v>
      </c>
      <c r="K3114" s="1">
        <v>4.22</v>
      </c>
      <c r="L3114" s="1">
        <v>1.68</v>
      </c>
      <c r="M3114" s="1">
        <f>All_Data[[#This Row],[EUR Sales Amount]]-All_Data[[#This Row],[EUR Cost Amount]]</f>
        <v>2.54</v>
      </c>
      <c r="N3114">
        <f>IF(All_Data[[#This Row],[Order Line Quantity]]&lt;0,1,0)</f>
        <v>0</v>
      </c>
      <c r="O3114" s="1" t="str">
        <f>All_Data[[#This Row],[Tier2 Description]]&amp;All_Data[[#This Row],[Order No]]</f>
        <v>STATIONERY1556100</v>
      </c>
    </row>
    <row r="3115" spans="1:15" x14ac:dyDescent="0.35">
      <c r="A3115">
        <v>202002</v>
      </c>
      <c r="B3115" t="str">
        <f>LEFT(All_Data[[#This Row],[Invoice (Year+Month)]],4)</f>
        <v>2020</v>
      </c>
      <c r="C3115" t="str">
        <f>RIGHT(All_Data[[#This Row],[Invoice (Year+Month)]],2)</f>
        <v>02</v>
      </c>
      <c r="D3115" t="s">
        <v>56</v>
      </c>
      <c r="E3115">
        <v>3014364</v>
      </c>
      <c r="F3115" t="s">
        <v>17</v>
      </c>
      <c r="G3115" t="s">
        <v>13</v>
      </c>
      <c r="H3115" t="s">
        <v>37</v>
      </c>
      <c r="I3115">
        <v>1555035</v>
      </c>
      <c r="J3115">
        <v>500</v>
      </c>
      <c r="K3115" s="1">
        <v>175</v>
      </c>
      <c r="L3115" s="1">
        <v>155</v>
      </c>
      <c r="M3115" s="1">
        <f>All_Data[[#This Row],[EUR Sales Amount]]-All_Data[[#This Row],[EUR Cost Amount]]</f>
        <v>20</v>
      </c>
      <c r="N3115">
        <f>IF(All_Data[[#This Row],[Order Line Quantity]]&lt;0,1,0)</f>
        <v>0</v>
      </c>
      <c r="O3115" s="1" t="str">
        <f>All_Data[[#This Row],[Tier2 Description]]&amp;All_Data[[#This Row],[Order No]]</f>
        <v>GENERAL1555035</v>
      </c>
    </row>
    <row r="3116" spans="1:15" x14ac:dyDescent="0.35">
      <c r="A3116">
        <v>202002</v>
      </c>
      <c r="B3116" t="str">
        <f>LEFT(All_Data[[#This Row],[Invoice (Year+Month)]],4)</f>
        <v>2020</v>
      </c>
      <c r="C3116" t="str">
        <f>RIGHT(All_Data[[#This Row],[Invoice (Year+Month)]],2)</f>
        <v>02</v>
      </c>
      <c r="D3116" t="s">
        <v>56</v>
      </c>
      <c r="E3116">
        <v>3014364</v>
      </c>
      <c r="F3116" t="s">
        <v>17</v>
      </c>
      <c r="G3116" t="s">
        <v>26</v>
      </c>
      <c r="H3116" t="s">
        <v>27</v>
      </c>
      <c r="I3116">
        <v>1555865</v>
      </c>
      <c r="J3116">
        <v>400</v>
      </c>
      <c r="K3116" s="1">
        <v>1244</v>
      </c>
      <c r="L3116" s="1">
        <v>659.94</v>
      </c>
      <c r="M3116" s="1">
        <f>All_Data[[#This Row],[EUR Sales Amount]]-All_Data[[#This Row],[EUR Cost Amount]]</f>
        <v>584.05999999999995</v>
      </c>
      <c r="N3116">
        <f>IF(All_Data[[#This Row],[Order Line Quantity]]&lt;0,1,0)</f>
        <v>0</v>
      </c>
      <c r="O3116" s="1" t="str">
        <f>All_Data[[#This Row],[Tier2 Description]]&amp;All_Data[[#This Row],[Order No]]</f>
        <v>APRON &amp; KITCHEN TEXTILES1555865</v>
      </c>
    </row>
    <row r="3117" spans="1:15" x14ac:dyDescent="0.35">
      <c r="A3117">
        <v>202002</v>
      </c>
      <c r="B3117" t="str">
        <f>LEFT(All_Data[[#This Row],[Invoice (Year+Month)]],4)</f>
        <v>2020</v>
      </c>
      <c r="C3117" t="str">
        <f>RIGHT(All_Data[[#This Row],[Invoice (Year+Month)]],2)</f>
        <v>02</v>
      </c>
      <c r="D3117" t="s">
        <v>56</v>
      </c>
      <c r="E3117">
        <v>3014364</v>
      </c>
      <c r="F3117" t="s">
        <v>17</v>
      </c>
      <c r="G3117" t="s">
        <v>22</v>
      </c>
      <c r="H3117" t="s">
        <v>45</v>
      </c>
      <c r="I3117">
        <v>1557193</v>
      </c>
      <c r="J3117">
        <v>4268</v>
      </c>
      <c r="K3117" s="1">
        <v>4268</v>
      </c>
      <c r="L3117" s="1">
        <v>4652.12</v>
      </c>
      <c r="M3117" s="1">
        <f>All_Data[[#This Row],[EUR Sales Amount]]-All_Data[[#This Row],[EUR Cost Amount]]</f>
        <v>-384.11999999999989</v>
      </c>
      <c r="N3117">
        <f>IF(All_Data[[#This Row],[Order Line Quantity]]&lt;0,1,0)</f>
        <v>0</v>
      </c>
      <c r="O3117" s="1" t="str">
        <f>All_Data[[#This Row],[Tier2 Description]]&amp;All_Data[[#This Row],[Order No]]</f>
        <v>NONWEARABLES OTHERS1557193</v>
      </c>
    </row>
    <row r="3118" spans="1:15" x14ac:dyDescent="0.35">
      <c r="A3118">
        <v>202002</v>
      </c>
      <c r="B3118" t="str">
        <f>LEFT(All_Data[[#This Row],[Invoice (Year+Month)]],4)</f>
        <v>2020</v>
      </c>
      <c r="C3118" t="str">
        <f>RIGHT(All_Data[[#This Row],[Invoice (Year+Month)]],2)</f>
        <v>02</v>
      </c>
      <c r="D3118" t="s">
        <v>56</v>
      </c>
      <c r="E3118">
        <v>3014371</v>
      </c>
      <c r="F3118" t="s">
        <v>17</v>
      </c>
      <c r="G3118" t="s">
        <v>11</v>
      </c>
      <c r="H3118" t="s">
        <v>38</v>
      </c>
      <c r="I3118">
        <v>1556878</v>
      </c>
      <c r="J3118">
        <v>620</v>
      </c>
      <c r="K3118" s="1">
        <v>3093.8</v>
      </c>
      <c r="L3118" s="1">
        <v>1180.02</v>
      </c>
      <c r="M3118" s="1">
        <f>All_Data[[#This Row],[EUR Sales Amount]]-All_Data[[#This Row],[EUR Cost Amount]]</f>
        <v>1913.7800000000002</v>
      </c>
      <c r="N3118">
        <f>IF(All_Data[[#This Row],[Order Line Quantity]]&lt;0,1,0)</f>
        <v>0</v>
      </c>
      <c r="O3118" s="1" t="str">
        <f>All_Data[[#This Row],[Tier2 Description]]&amp;All_Data[[#This Row],[Order No]]</f>
        <v>BACKPACKS1556878</v>
      </c>
    </row>
    <row r="3119" spans="1:15" x14ac:dyDescent="0.35">
      <c r="A3119">
        <v>202002</v>
      </c>
      <c r="B3119" t="str">
        <f>LEFT(All_Data[[#This Row],[Invoice (Year+Month)]],4)</f>
        <v>2020</v>
      </c>
      <c r="C3119" t="str">
        <f>RIGHT(All_Data[[#This Row],[Invoice (Year+Month)]],2)</f>
        <v>02</v>
      </c>
      <c r="D3119" t="s">
        <v>56</v>
      </c>
      <c r="E3119">
        <v>3014371</v>
      </c>
      <c r="F3119" t="s">
        <v>17</v>
      </c>
      <c r="G3119" t="s">
        <v>11</v>
      </c>
      <c r="H3119" t="s">
        <v>47</v>
      </c>
      <c r="I3119">
        <v>1556878</v>
      </c>
      <c r="J3119">
        <v>2</v>
      </c>
      <c r="K3119" s="1">
        <v>0.64</v>
      </c>
      <c r="L3119" s="1">
        <v>0.56000000000000005</v>
      </c>
      <c r="M3119" s="1">
        <f>All_Data[[#This Row],[EUR Sales Amount]]-All_Data[[#This Row],[EUR Cost Amount]]</f>
        <v>7.999999999999996E-2</v>
      </c>
      <c r="N3119">
        <f>IF(All_Data[[#This Row],[Order Line Quantity]]&lt;0,1,0)</f>
        <v>0</v>
      </c>
      <c r="O3119" s="1" t="str">
        <f>All_Data[[#This Row],[Tier2 Description]]&amp;All_Data[[#This Row],[Order No]]</f>
        <v>TRAVEL GIFTS1556878</v>
      </c>
    </row>
    <row r="3120" spans="1:15" x14ac:dyDescent="0.35">
      <c r="A3120">
        <v>202002</v>
      </c>
      <c r="B3120" t="str">
        <f>LEFT(All_Data[[#This Row],[Invoice (Year+Month)]],4)</f>
        <v>2020</v>
      </c>
      <c r="C3120" t="str">
        <f>RIGHT(All_Data[[#This Row],[Invoice (Year+Month)]],2)</f>
        <v>02</v>
      </c>
      <c r="D3120" t="s">
        <v>56</v>
      </c>
      <c r="E3120">
        <v>3014371</v>
      </c>
      <c r="F3120" t="s">
        <v>17</v>
      </c>
      <c r="G3120" t="s">
        <v>48</v>
      </c>
      <c r="H3120" t="s">
        <v>48</v>
      </c>
      <c r="I3120">
        <v>1557342</v>
      </c>
      <c r="J3120">
        <v>1000</v>
      </c>
      <c r="K3120" s="1">
        <v>650</v>
      </c>
      <c r="L3120" s="1">
        <v>503.3</v>
      </c>
      <c r="M3120" s="1">
        <f>All_Data[[#This Row],[EUR Sales Amount]]-All_Data[[#This Row],[EUR Cost Amount]]</f>
        <v>146.69999999999999</v>
      </c>
      <c r="N3120">
        <f>IF(All_Data[[#This Row],[Order Line Quantity]]&lt;0,1,0)</f>
        <v>0</v>
      </c>
      <c r="O3120" s="1" t="str">
        <f>All_Data[[#This Row],[Tier2 Description]]&amp;All_Data[[#This Row],[Order No]]</f>
        <v>HEADWEAR1557342</v>
      </c>
    </row>
    <row r="3121" spans="1:15" x14ac:dyDescent="0.35">
      <c r="A3121">
        <v>202002</v>
      </c>
      <c r="B3121" t="str">
        <f>LEFT(All_Data[[#This Row],[Invoice (Year+Month)]],4)</f>
        <v>2020</v>
      </c>
      <c r="C3121" t="str">
        <f>RIGHT(All_Data[[#This Row],[Invoice (Year+Month)]],2)</f>
        <v>02</v>
      </c>
      <c r="D3121" t="s">
        <v>56</v>
      </c>
      <c r="E3121">
        <v>3014371</v>
      </c>
      <c r="F3121" t="s">
        <v>17</v>
      </c>
      <c r="G3121" t="s">
        <v>13</v>
      </c>
      <c r="H3121" t="s">
        <v>34</v>
      </c>
      <c r="I3121">
        <v>1556878</v>
      </c>
      <c r="J3121">
        <v>2</v>
      </c>
      <c r="K3121" s="1">
        <v>4.4800000000000004</v>
      </c>
      <c r="L3121" s="1">
        <v>2.2200000000000002</v>
      </c>
      <c r="M3121" s="1">
        <f>All_Data[[#This Row],[EUR Sales Amount]]-All_Data[[#This Row],[EUR Cost Amount]]</f>
        <v>2.2600000000000002</v>
      </c>
      <c r="N3121">
        <f>IF(All_Data[[#This Row],[Order Line Quantity]]&lt;0,1,0)</f>
        <v>0</v>
      </c>
      <c r="O3121" s="1" t="str">
        <f>All_Data[[#This Row],[Tier2 Description]]&amp;All_Data[[#This Row],[Order No]]</f>
        <v>STATIONERY1556878</v>
      </c>
    </row>
    <row r="3122" spans="1:15" x14ac:dyDescent="0.35">
      <c r="A3122">
        <v>202002</v>
      </c>
      <c r="B3122" t="str">
        <f>LEFT(All_Data[[#This Row],[Invoice (Year+Month)]],4)</f>
        <v>2020</v>
      </c>
      <c r="C3122" t="str">
        <f>RIGHT(All_Data[[#This Row],[Invoice (Year+Month)]],2)</f>
        <v>02</v>
      </c>
      <c r="D3122" t="s">
        <v>56</v>
      </c>
      <c r="E3122">
        <v>3014371</v>
      </c>
      <c r="F3122" t="s">
        <v>17</v>
      </c>
      <c r="G3122" t="s">
        <v>18</v>
      </c>
      <c r="H3122" t="s">
        <v>19</v>
      </c>
      <c r="I3122">
        <v>1556250</v>
      </c>
      <c r="J3122">
        <v>2</v>
      </c>
      <c r="K3122" s="1">
        <v>34.340000000000003</v>
      </c>
      <c r="L3122" s="1">
        <v>14.12</v>
      </c>
      <c r="M3122" s="1">
        <f>All_Data[[#This Row],[EUR Sales Amount]]-All_Data[[#This Row],[EUR Cost Amount]]</f>
        <v>20.220000000000006</v>
      </c>
      <c r="N3122">
        <f>IF(All_Data[[#This Row],[Order Line Quantity]]&lt;0,1,0)</f>
        <v>0</v>
      </c>
      <c r="O3122" s="1" t="str">
        <f>All_Data[[#This Row],[Tier2 Description]]&amp;All_Data[[#This Row],[Order No]]</f>
        <v>FLEECE &amp; KNITS1556250</v>
      </c>
    </row>
    <row r="3123" spans="1:15" x14ac:dyDescent="0.35">
      <c r="A3123">
        <v>202002</v>
      </c>
      <c r="B3123" t="str">
        <f>LEFT(All_Data[[#This Row],[Invoice (Year+Month)]],4)</f>
        <v>2020</v>
      </c>
      <c r="C3123" t="str">
        <f>RIGHT(All_Data[[#This Row],[Invoice (Year+Month)]],2)</f>
        <v>02</v>
      </c>
      <c r="D3123" t="s">
        <v>56</v>
      </c>
      <c r="E3123">
        <v>3014371</v>
      </c>
      <c r="F3123" t="s">
        <v>17</v>
      </c>
      <c r="G3123" t="s">
        <v>18</v>
      </c>
      <c r="H3123" t="s">
        <v>20</v>
      </c>
      <c r="I3123">
        <v>1556250</v>
      </c>
      <c r="J3123">
        <v>4</v>
      </c>
      <c r="K3123" s="1">
        <v>29.16</v>
      </c>
      <c r="L3123" s="1">
        <v>15.4</v>
      </c>
      <c r="M3123" s="1">
        <f>All_Data[[#This Row],[EUR Sales Amount]]-All_Data[[#This Row],[EUR Cost Amount]]</f>
        <v>13.76</v>
      </c>
      <c r="N3123">
        <f>IF(All_Data[[#This Row],[Order Line Quantity]]&lt;0,1,0)</f>
        <v>0</v>
      </c>
      <c r="O3123" s="1" t="str">
        <f>All_Data[[#This Row],[Tier2 Description]]&amp;All_Data[[#This Row],[Order No]]</f>
        <v>POLOS1556250</v>
      </c>
    </row>
    <row r="3124" spans="1:15" x14ac:dyDescent="0.35">
      <c r="A3124">
        <v>202002</v>
      </c>
      <c r="B3124" t="str">
        <f>LEFT(All_Data[[#This Row],[Invoice (Year+Month)]],4)</f>
        <v>2020</v>
      </c>
      <c r="C3124" t="str">
        <f>RIGHT(All_Data[[#This Row],[Invoice (Year+Month)]],2)</f>
        <v>02</v>
      </c>
      <c r="D3124" t="s">
        <v>56</v>
      </c>
      <c r="E3124">
        <v>3014371</v>
      </c>
      <c r="F3124" t="s">
        <v>17</v>
      </c>
      <c r="G3124" t="s">
        <v>18</v>
      </c>
      <c r="H3124" t="s">
        <v>21</v>
      </c>
      <c r="I3124">
        <v>1556250</v>
      </c>
      <c r="J3124">
        <v>4</v>
      </c>
      <c r="K3124" s="1">
        <v>6</v>
      </c>
      <c r="L3124" s="1">
        <v>4.8600000000000003</v>
      </c>
      <c r="M3124" s="1">
        <f>All_Data[[#This Row],[EUR Sales Amount]]-All_Data[[#This Row],[EUR Cost Amount]]</f>
        <v>1.1399999999999997</v>
      </c>
      <c r="N3124">
        <f>IF(All_Data[[#This Row],[Order Line Quantity]]&lt;0,1,0)</f>
        <v>0</v>
      </c>
      <c r="O3124" s="1" t="str">
        <f>All_Data[[#This Row],[Tier2 Description]]&amp;All_Data[[#This Row],[Order No]]</f>
        <v>T-SHIRTS &amp; ACTIVE TOPS1556250</v>
      </c>
    </row>
    <row r="3125" spans="1:15" x14ac:dyDescent="0.35">
      <c r="A3125">
        <v>202002</v>
      </c>
      <c r="B3125" t="str">
        <f>LEFT(All_Data[[#This Row],[Invoice (Year+Month)]],4)</f>
        <v>2020</v>
      </c>
      <c r="C3125" t="str">
        <f>RIGHT(All_Data[[#This Row],[Invoice (Year+Month)]],2)</f>
        <v>02</v>
      </c>
      <c r="D3125" t="s">
        <v>56</v>
      </c>
      <c r="E3125">
        <v>3014371</v>
      </c>
      <c r="F3125" t="s">
        <v>17</v>
      </c>
      <c r="G3125" t="s">
        <v>24</v>
      </c>
      <c r="H3125" t="s">
        <v>25</v>
      </c>
      <c r="I3125">
        <v>1556250</v>
      </c>
      <c r="J3125">
        <v>8</v>
      </c>
      <c r="K3125" s="1">
        <v>185.92</v>
      </c>
      <c r="L3125" s="1">
        <v>153.13999999999999</v>
      </c>
      <c r="M3125" s="1">
        <f>All_Data[[#This Row],[EUR Sales Amount]]-All_Data[[#This Row],[EUR Cost Amount]]</f>
        <v>32.78</v>
      </c>
      <c r="N3125">
        <f>IF(All_Data[[#This Row],[Order Line Quantity]]&lt;0,1,0)</f>
        <v>0</v>
      </c>
      <c r="O3125" s="1" t="str">
        <f>All_Data[[#This Row],[Tier2 Description]]&amp;All_Data[[#This Row],[Order No]]</f>
        <v>JACKETS1556250</v>
      </c>
    </row>
    <row r="3126" spans="1:15" x14ac:dyDescent="0.35">
      <c r="A3126">
        <v>202002</v>
      </c>
      <c r="B3126" t="str">
        <f>LEFT(All_Data[[#This Row],[Invoice (Year+Month)]],4)</f>
        <v>2020</v>
      </c>
      <c r="C3126" t="str">
        <f>RIGHT(All_Data[[#This Row],[Invoice (Year+Month)]],2)</f>
        <v>02</v>
      </c>
      <c r="D3126" t="s">
        <v>56</v>
      </c>
      <c r="E3126">
        <v>3014371</v>
      </c>
      <c r="F3126" t="s">
        <v>17</v>
      </c>
      <c r="G3126" t="s">
        <v>29</v>
      </c>
      <c r="H3126" t="s">
        <v>30</v>
      </c>
      <c r="I3126">
        <v>1556878</v>
      </c>
      <c r="J3126">
        <v>2</v>
      </c>
      <c r="K3126" s="1">
        <v>56.98</v>
      </c>
      <c r="L3126" s="1">
        <v>26.84</v>
      </c>
      <c r="M3126" s="1">
        <f>All_Data[[#This Row],[EUR Sales Amount]]-All_Data[[#This Row],[EUR Cost Amount]]</f>
        <v>30.139999999999997</v>
      </c>
      <c r="N3126">
        <f>IF(All_Data[[#This Row],[Order Line Quantity]]&lt;0,1,0)</f>
        <v>0</v>
      </c>
      <c r="O3126" s="1" t="str">
        <f>All_Data[[#This Row],[Tier2 Description]]&amp;All_Data[[#This Row],[Order No]]</f>
        <v>AUDIO1556878</v>
      </c>
    </row>
    <row r="3127" spans="1:15" x14ac:dyDescent="0.35">
      <c r="A3127">
        <v>202002</v>
      </c>
      <c r="B3127" t="str">
        <f>LEFT(All_Data[[#This Row],[Invoice (Year+Month)]],4)</f>
        <v>2020</v>
      </c>
      <c r="C3127" t="str">
        <f>RIGHT(All_Data[[#This Row],[Invoice (Year+Month)]],2)</f>
        <v>02</v>
      </c>
      <c r="D3127" t="s">
        <v>56</v>
      </c>
      <c r="E3127">
        <v>3014371</v>
      </c>
      <c r="F3127" t="s">
        <v>17</v>
      </c>
      <c r="G3127" t="s">
        <v>29</v>
      </c>
      <c r="H3127" t="s">
        <v>52</v>
      </c>
      <c r="I3127">
        <v>1556203</v>
      </c>
      <c r="J3127">
        <v>184</v>
      </c>
      <c r="K3127" s="1">
        <v>10062.040000000001</v>
      </c>
      <c r="L3127" s="1">
        <v>8270.7999999999993</v>
      </c>
      <c r="M3127" s="1">
        <f>All_Data[[#This Row],[EUR Sales Amount]]-All_Data[[#This Row],[EUR Cost Amount]]</f>
        <v>1791.2400000000016</v>
      </c>
      <c r="N3127">
        <f>IF(All_Data[[#This Row],[Order Line Quantity]]&lt;0,1,0)</f>
        <v>0</v>
      </c>
      <c r="O3127" s="1" t="str">
        <f>All_Data[[#This Row],[Tier2 Description]]&amp;All_Data[[#This Row],[Order No]]</f>
        <v>GENERAL TECH1556203</v>
      </c>
    </row>
    <row r="3128" spans="1:15" x14ac:dyDescent="0.35">
      <c r="A3128">
        <v>202002</v>
      </c>
      <c r="B3128" t="str">
        <f>LEFT(All_Data[[#This Row],[Invoice (Year+Month)]],4)</f>
        <v>2020</v>
      </c>
      <c r="C3128" t="str">
        <f>RIGHT(All_Data[[#This Row],[Invoice (Year+Month)]],2)</f>
        <v>02</v>
      </c>
      <c r="D3128" t="s">
        <v>56</v>
      </c>
      <c r="E3128">
        <v>3014371</v>
      </c>
      <c r="F3128" t="s">
        <v>17</v>
      </c>
      <c r="G3128" t="s">
        <v>29</v>
      </c>
      <c r="H3128" t="s">
        <v>52</v>
      </c>
      <c r="I3128">
        <v>1556878</v>
      </c>
      <c r="J3128">
        <v>2</v>
      </c>
      <c r="K3128" s="1">
        <v>13.38</v>
      </c>
      <c r="L3128" s="1">
        <v>5.34</v>
      </c>
      <c r="M3128" s="1">
        <f>All_Data[[#This Row],[EUR Sales Amount]]-All_Data[[#This Row],[EUR Cost Amount]]</f>
        <v>8.0400000000000009</v>
      </c>
      <c r="N3128">
        <f>IF(All_Data[[#This Row],[Order Line Quantity]]&lt;0,1,0)</f>
        <v>0</v>
      </c>
      <c r="O3128" s="1" t="str">
        <f>All_Data[[#This Row],[Tier2 Description]]&amp;All_Data[[#This Row],[Order No]]</f>
        <v>GENERAL TECH1556878</v>
      </c>
    </row>
    <row r="3129" spans="1:15" x14ac:dyDescent="0.35">
      <c r="A3129">
        <v>202002</v>
      </c>
      <c r="B3129" t="str">
        <f>LEFT(All_Data[[#This Row],[Invoice (Year+Month)]],4)</f>
        <v>2020</v>
      </c>
      <c r="C3129" t="str">
        <f>RIGHT(All_Data[[#This Row],[Invoice (Year+Month)]],2)</f>
        <v>02</v>
      </c>
      <c r="D3129" t="s">
        <v>56</v>
      </c>
      <c r="E3129">
        <v>3014371</v>
      </c>
      <c r="F3129" t="s">
        <v>17</v>
      </c>
      <c r="G3129" t="s">
        <v>29</v>
      </c>
      <c r="H3129" t="s">
        <v>52</v>
      </c>
      <c r="I3129">
        <v>1557311</v>
      </c>
      <c r="J3129">
        <v>500</v>
      </c>
      <c r="K3129" s="1">
        <v>3070</v>
      </c>
      <c r="L3129" s="1">
        <v>2470</v>
      </c>
      <c r="M3129" s="1">
        <f>All_Data[[#This Row],[EUR Sales Amount]]-All_Data[[#This Row],[EUR Cost Amount]]</f>
        <v>600</v>
      </c>
      <c r="N3129">
        <f>IF(All_Data[[#This Row],[Order Line Quantity]]&lt;0,1,0)</f>
        <v>0</v>
      </c>
      <c r="O3129" s="1" t="str">
        <f>All_Data[[#This Row],[Tier2 Description]]&amp;All_Data[[#This Row],[Order No]]</f>
        <v>GENERAL TECH1557311</v>
      </c>
    </row>
    <row r="3130" spans="1:15" x14ac:dyDescent="0.35">
      <c r="A3130">
        <v>202002</v>
      </c>
      <c r="B3130" t="str">
        <f>LEFT(All_Data[[#This Row],[Invoice (Year+Month)]],4)</f>
        <v>2020</v>
      </c>
      <c r="C3130" t="str">
        <f>RIGHT(All_Data[[#This Row],[Invoice (Year+Month)]],2)</f>
        <v>02</v>
      </c>
      <c r="D3130" t="s">
        <v>56</v>
      </c>
      <c r="E3130">
        <v>3014376</v>
      </c>
      <c r="F3130" t="s">
        <v>10</v>
      </c>
      <c r="G3130" t="s">
        <v>13</v>
      </c>
      <c r="H3130" t="s">
        <v>14</v>
      </c>
      <c r="I3130">
        <v>1556066</v>
      </c>
      <c r="J3130">
        <v>4</v>
      </c>
      <c r="K3130" s="1">
        <v>0.84</v>
      </c>
      <c r="L3130" s="1">
        <v>0.18</v>
      </c>
      <c r="M3130" s="1">
        <f>All_Data[[#This Row],[EUR Sales Amount]]-All_Data[[#This Row],[EUR Cost Amount]]</f>
        <v>0.65999999999999992</v>
      </c>
      <c r="N3130">
        <f>IF(All_Data[[#This Row],[Order Line Quantity]]&lt;0,1,0)</f>
        <v>0</v>
      </c>
      <c r="O3130" s="1" t="str">
        <f>All_Data[[#This Row],[Tier2 Description]]&amp;All_Data[[#This Row],[Order No]]</f>
        <v>DESKTOP1556066</v>
      </c>
    </row>
    <row r="3131" spans="1:15" x14ac:dyDescent="0.35">
      <c r="A3131">
        <v>202002</v>
      </c>
      <c r="B3131" t="str">
        <f>LEFT(All_Data[[#This Row],[Invoice (Year+Month)]],4)</f>
        <v>2020</v>
      </c>
      <c r="C3131" t="str">
        <f>RIGHT(All_Data[[#This Row],[Invoice (Year+Month)]],2)</f>
        <v>02</v>
      </c>
      <c r="D3131" t="s">
        <v>56</v>
      </c>
      <c r="E3131">
        <v>3014376</v>
      </c>
      <c r="F3131" t="s">
        <v>10</v>
      </c>
      <c r="G3131" t="s">
        <v>13</v>
      </c>
      <c r="H3131" t="s">
        <v>15</v>
      </c>
      <c r="I3131">
        <v>1555505</v>
      </c>
      <c r="J3131">
        <v>4</v>
      </c>
      <c r="K3131" s="1">
        <v>17.7</v>
      </c>
      <c r="L3131" s="1">
        <v>6.76</v>
      </c>
      <c r="M3131" s="1">
        <f>All_Data[[#This Row],[EUR Sales Amount]]-All_Data[[#This Row],[EUR Cost Amount]]</f>
        <v>10.94</v>
      </c>
      <c r="N3131">
        <f>IF(All_Data[[#This Row],[Order Line Quantity]]&lt;0,1,0)</f>
        <v>0</v>
      </c>
      <c r="O3131" s="1" t="str">
        <f>All_Data[[#This Row],[Tier2 Description]]&amp;All_Data[[#This Row],[Order No]]</f>
        <v>UMBRELLAS1555505</v>
      </c>
    </row>
    <row r="3132" spans="1:15" x14ac:dyDescent="0.35">
      <c r="A3132">
        <v>202002</v>
      </c>
      <c r="B3132" t="str">
        <f>LEFT(All_Data[[#This Row],[Invoice (Year+Month)]],4)</f>
        <v>2020</v>
      </c>
      <c r="C3132" t="str">
        <f>RIGHT(All_Data[[#This Row],[Invoice (Year+Month)]],2)</f>
        <v>02</v>
      </c>
      <c r="D3132" t="s">
        <v>56</v>
      </c>
      <c r="E3132">
        <v>3014376</v>
      </c>
      <c r="F3132" t="s">
        <v>10</v>
      </c>
      <c r="G3132" t="s">
        <v>13</v>
      </c>
      <c r="H3132" t="s">
        <v>15</v>
      </c>
      <c r="I3132">
        <v>1556066</v>
      </c>
      <c r="J3132">
        <v>10</v>
      </c>
      <c r="K3132" s="1">
        <v>49.18</v>
      </c>
      <c r="L3132" s="1">
        <v>18.46</v>
      </c>
      <c r="M3132" s="1">
        <f>All_Data[[#This Row],[EUR Sales Amount]]-All_Data[[#This Row],[EUR Cost Amount]]</f>
        <v>30.72</v>
      </c>
      <c r="N3132">
        <f>IF(All_Data[[#This Row],[Order Line Quantity]]&lt;0,1,0)</f>
        <v>0</v>
      </c>
      <c r="O3132" s="1" t="str">
        <f>All_Data[[#This Row],[Tier2 Description]]&amp;All_Data[[#This Row],[Order No]]</f>
        <v>UMBRELLAS1556066</v>
      </c>
    </row>
    <row r="3133" spans="1:15" x14ac:dyDescent="0.35">
      <c r="A3133">
        <v>202002</v>
      </c>
      <c r="B3133" t="str">
        <f>LEFT(All_Data[[#This Row],[Invoice (Year+Month)]],4)</f>
        <v>2020</v>
      </c>
      <c r="C3133" t="str">
        <f>RIGHT(All_Data[[#This Row],[Invoice (Year+Month)]],2)</f>
        <v>02</v>
      </c>
      <c r="D3133" t="s">
        <v>56</v>
      </c>
      <c r="E3133">
        <v>3014377</v>
      </c>
      <c r="F3133" t="s">
        <v>17</v>
      </c>
      <c r="G3133" t="s">
        <v>11</v>
      </c>
      <c r="H3133" t="s">
        <v>47</v>
      </c>
      <c r="I3133">
        <v>1556702</v>
      </c>
      <c r="J3133">
        <v>2002</v>
      </c>
      <c r="K3133" s="1">
        <v>240.24</v>
      </c>
      <c r="L3133" s="1">
        <v>158.04</v>
      </c>
      <c r="M3133" s="1">
        <f>All_Data[[#This Row],[EUR Sales Amount]]-All_Data[[#This Row],[EUR Cost Amount]]</f>
        <v>82.200000000000017</v>
      </c>
      <c r="N3133">
        <f>IF(All_Data[[#This Row],[Order Line Quantity]]&lt;0,1,0)</f>
        <v>0</v>
      </c>
      <c r="O3133" s="1" t="str">
        <f>All_Data[[#This Row],[Tier2 Description]]&amp;All_Data[[#This Row],[Order No]]</f>
        <v>TRAVEL GIFTS1556702</v>
      </c>
    </row>
    <row r="3134" spans="1:15" x14ac:dyDescent="0.35">
      <c r="A3134">
        <v>202002</v>
      </c>
      <c r="B3134" t="str">
        <f>LEFT(All_Data[[#This Row],[Invoice (Year+Month)]],4)</f>
        <v>2020</v>
      </c>
      <c r="C3134" t="str">
        <f>RIGHT(All_Data[[#This Row],[Invoice (Year+Month)]],2)</f>
        <v>02</v>
      </c>
      <c r="D3134" t="s">
        <v>56</v>
      </c>
      <c r="E3134">
        <v>3014377</v>
      </c>
      <c r="F3134" t="s">
        <v>17</v>
      </c>
      <c r="G3134" t="s">
        <v>32</v>
      </c>
      <c r="H3134" t="s">
        <v>33</v>
      </c>
      <c r="I3134">
        <v>1556704</v>
      </c>
      <c r="J3134">
        <v>102</v>
      </c>
      <c r="K3134" s="1">
        <v>804.78</v>
      </c>
      <c r="L3134" s="1">
        <v>295.98</v>
      </c>
      <c r="M3134" s="1">
        <f>All_Data[[#This Row],[EUR Sales Amount]]-All_Data[[#This Row],[EUR Cost Amount]]</f>
        <v>508.79999999999995</v>
      </c>
      <c r="N3134">
        <f>IF(All_Data[[#This Row],[Order Line Quantity]]&lt;0,1,0)</f>
        <v>0</v>
      </c>
      <c r="O3134" s="1" t="str">
        <f>All_Data[[#This Row],[Tier2 Description]]&amp;All_Data[[#This Row],[Order No]]</f>
        <v>SPORT BOTTLES1556704</v>
      </c>
    </row>
    <row r="3135" spans="1:15" x14ac:dyDescent="0.35">
      <c r="A3135">
        <v>202002</v>
      </c>
      <c r="B3135" t="str">
        <f>LEFT(All_Data[[#This Row],[Invoice (Year+Month)]],4)</f>
        <v>2020</v>
      </c>
      <c r="C3135" t="str">
        <f>RIGHT(All_Data[[#This Row],[Invoice (Year+Month)]],2)</f>
        <v>02</v>
      </c>
      <c r="D3135" t="s">
        <v>56</v>
      </c>
      <c r="E3135">
        <v>3014377</v>
      </c>
      <c r="F3135" t="s">
        <v>17</v>
      </c>
      <c r="G3135" t="s">
        <v>13</v>
      </c>
      <c r="H3135" t="s">
        <v>37</v>
      </c>
      <c r="I3135">
        <v>1555186</v>
      </c>
      <c r="J3135">
        <v>500</v>
      </c>
      <c r="K3135" s="1">
        <v>340</v>
      </c>
      <c r="L3135" s="1">
        <v>250</v>
      </c>
      <c r="M3135" s="1">
        <f>All_Data[[#This Row],[EUR Sales Amount]]-All_Data[[#This Row],[EUR Cost Amount]]</f>
        <v>90</v>
      </c>
      <c r="N3135">
        <f>IF(All_Data[[#This Row],[Order Line Quantity]]&lt;0,1,0)</f>
        <v>0</v>
      </c>
      <c r="O3135" s="1" t="str">
        <f>All_Data[[#This Row],[Tier2 Description]]&amp;All_Data[[#This Row],[Order No]]</f>
        <v>GENERAL1555186</v>
      </c>
    </row>
    <row r="3136" spans="1:15" x14ac:dyDescent="0.35">
      <c r="A3136">
        <v>202002</v>
      </c>
      <c r="B3136" t="str">
        <f>LEFT(All_Data[[#This Row],[Invoice (Year+Month)]],4)</f>
        <v>2020</v>
      </c>
      <c r="C3136" t="str">
        <f>RIGHT(All_Data[[#This Row],[Invoice (Year+Month)]],2)</f>
        <v>02</v>
      </c>
      <c r="D3136" t="s">
        <v>56</v>
      </c>
      <c r="E3136">
        <v>3014377</v>
      </c>
      <c r="F3136" t="s">
        <v>17</v>
      </c>
      <c r="G3136" t="s">
        <v>13</v>
      </c>
      <c r="H3136" t="s">
        <v>37</v>
      </c>
      <c r="I3136">
        <v>1556517</v>
      </c>
      <c r="J3136">
        <v>1000</v>
      </c>
      <c r="K3136" s="1">
        <v>350</v>
      </c>
      <c r="L3136" s="1">
        <v>290</v>
      </c>
      <c r="M3136" s="1">
        <f>All_Data[[#This Row],[EUR Sales Amount]]-All_Data[[#This Row],[EUR Cost Amount]]</f>
        <v>60</v>
      </c>
      <c r="N3136">
        <f>IF(All_Data[[#This Row],[Order Line Quantity]]&lt;0,1,0)</f>
        <v>0</v>
      </c>
      <c r="O3136" s="1" t="str">
        <f>All_Data[[#This Row],[Tier2 Description]]&amp;All_Data[[#This Row],[Order No]]</f>
        <v>GENERAL1556517</v>
      </c>
    </row>
    <row r="3137" spans="1:15" x14ac:dyDescent="0.35">
      <c r="A3137">
        <v>202002</v>
      </c>
      <c r="B3137" t="str">
        <f>LEFT(All_Data[[#This Row],[Invoice (Year+Month)]],4)</f>
        <v>2020</v>
      </c>
      <c r="C3137" t="str">
        <f>RIGHT(All_Data[[#This Row],[Invoice (Year+Month)]],2)</f>
        <v>02</v>
      </c>
      <c r="D3137" t="s">
        <v>56</v>
      </c>
      <c r="E3137">
        <v>3014377</v>
      </c>
      <c r="F3137" t="s">
        <v>17</v>
      </c>
      <c r="G3137" t="s">
        <v>13</v>
      </c>
      <c r="H3137" t="s">
        <v>34</v>
      </c>
      <c r="I3137">
        <v>1556979</v>
      </c>
      <c r="J3137">
        <v>4</v>
      </c>
      <c r="K3137" s="1">
        <v>3.76</v>
      </c>
      <c r="L3137" s="1">
        <v>2.2000000000000002</v>
      </c>
      <c r="M3137" s="1">
        <f>All_Data[[#This Row],[EUR Sales Amount]]-All_Data[[#This Row],[EUR Cost Amount]]</f>
        <v>1.5599999999999996</v>
      </c>
      <c r="N3137">
        <f>IF(All_Data[[#This Row],[Order Line Quantity]]&lt;0,1,0)</f>
        <v>0</v>
      </c>
      <c r="O3137" s="1" t="str">
        <f>All_Data[[#This Row],[Tier2 Description]]&amp;All_Data[[#This Row],[Order No]]</f>
        <v>STATIONERY1556979</v>
      </c>
    </row>
    <row r="3138" spans="1:15" x14ac:dyDescent="0.35">
      <c r="A3138">
        <v>202002</v>
      </c>
      <c r="B3138" t="str">
        <f>LEFT(All_Data[[#This Row],[Invoice (Year+Month)]],4)</f>
        <v>2020</v>
      </c>
      <c r="C3138" t="str">
        <f>RIGHT(All_Data[[#This Row],[Invoice (Year+Month)]],2)</f>
        <v>02</v>
      </c>
      <c r="D3138" t="s">
        <v>56</v>
      </c>
      <c r="E3138">
        <v>3014377</v>
      </c>
      <c r="F3138" t="s">
        <v>17</v>
      </c>
      <c r="G3138" t="s">
        <v>13</v>
      </c>
      <c r="H3138" t="s">
        <v>16</v>
      </c>
      <c r="I3138">
        <v>1556979</v>
      </c>
      <c r="J3138">
        <v>504</v>
      </c>
      <c r="K3138" s="1">
        <v>45.42</v>
      </c>
      <c r="L3138" s="1">
        <v>20.36</v>
      </c>
      <c r="M3138" s="1">
        <f>All_Data[[#This Row],[EUR Sales Amount]]-All_Data[[#This Row],[EUR Cost Amount]]</f>
        <v>25.060000000000002</v>
      </c>
      <c r="N3138">
        <f>IF(All_Data[[#This Row],[Order Line Quantity]]&lt;0,1,0)</f>
        <v>0</v>
      </c>
      <c r="O3138" s="1" t="str">
        <f>All_Data[[#This Row],[Tier2 Description]]&amp;All_Data[[#This Row],[Order No]]</f>
        <v>WRITING1556979</v>
      </c>
    </row>
    <row r="3139" spans="1:15" x14ac:dyDescent="0.35">
      <c r="A3139">
        <v>202002</v>
      </c>
      <c r="B3139" t="str">
        <f>LEFT(All_Data[[#This Row],[Invoice (Year+Month)]],4)</f>
        <v>2020</v>
      </c>
      <c r="C3139" t="str">
        <f>RIGHT(All_Data[[#This Row],[Invoice (Year+Month)]],2)</f>
        <v>02</v>
      </c>
      <c r="D3139" t="s">
        <v>56</v>
      </c>
      <c r="E3139">
        <v>3014377</v>
      </c>
      <c r="F3139" t="s">
        <v>17</v>
      </c>
      <c r="G3139" t="s">
        <v>13</v>
      </c>
      <c r="H3139" t="s">
        <v>16</v>
      </c>
      <c r="I3139">
        <v>1557347</v>
      </c>
      <c r="J3139">
        <v>340</v>
      </c>
      <c r="K3139" s="1">
        <v>1156</v>
      </c>
      <c r="L3139" s="1">
        <v>803.6</v>
      </c>
      <c r="M3139" s="1">
        <f>All_Data[[#This Row],[EUR Sales Amount]]-All_Data[[#This Row],[EUR Cost Amount]]</f>
        <v>352.4</v>
      </c>
      <c r="N3139">
        <f>IF(All_Data[[#This Row],[Order Line Quantity]]&lt;0,1,0)</f>
        <v>0</v>
      </c>
      <c r="O3139" s="1" t="str">
        <f>All_Data[[#This Row],[Tier2 Description]]&amp;All_Data[[#This Row],[Order No]]</f>
        <v>WRITING1557347</v>
      </c>
    </row>
    <row r="3140" spans="1:15" x14ac:dyDescent="0.35">
      <c r="A3140">
        <v>202002</v>
      </c>
      <c r="B3140" t="str">
        <f>LEFT(All_Data[[#This Row],[Invoice (Year+Month)]],4)</f>
        <v>2020</v>
      </c>
      <c r="C3140" t="str">
        <f>RIGHT(All_Data[[#This Row],[Invoice (Year+Month)]],2)</f>
        <v>02</v>
      </c>
      <c r="D3140" t="s">
        <v>56</v>
      </c>
      <c r="E3140">
        <v>3014377</v>
      </c>
      <c r="F3140" t="s">
        <v>17</v>
      </c>
      <c r="G3140" t="s">
        <v>22</v>
      </c>
      <c r="H3140" t="s">
        <v>23</v>
      </c>
      <c r="I3140">
        <v>1556661</v>
      </c>
      <c r="J3140">
        <v>40</v>
      </c>
      <c r="K3140" s="1">
        <v>79.599999999999994</v>
      </c>
      <c r="L3140" s="1">
        <v>40.799999999999997</v>
      </c>
      <c r="M3140" s="1">
        <f>All_Data[[#This Row],[EUR Sales Amount]]-All_Data[[#This Row],[EUR Cost Amount]]</f>
        <v>38.799999999999997</v>
      </c>
      <c r="N3140">
        <f>IF(All_Data[[#This Row],[Order Line Quantity]]&lt;0,1,0)</f>
        <v>0</v>
      </c>
      <c r="O3140" s="1" t="str">
        <f>All_Data[[#This Row],[Tier2 Description]]&amp;All_Data[[#This Row],[Order No]]</f>
        <v>CATALOGUES1556661</v>
      </c>
    </row>
    <row r="3141" spans="1:15" x14ac:dyDescent="0.35">
      <c r="A3141">
        <v>202002</v>
      </c>
      <c r="B3141" t="str">
        <f>LEFT(All_Data[[#This Row],[Invoice (Year+Month)]],4)</f>
        <v>2020</v>
      </c>
      <c r="C3141" t="str">
        <f>RIGHT(All_Data[[#This Row],[Invoice (Year+Month)]],2)</f>
        <v>02</v>
      </c>
      <c r="D3141" t="s">
        <v>56</v>
      </c>
      <c r="E3141">
        <v>3014377</v>
      </c>
      <c r="F3141" t="s">
        <v>17</v>
      </c>
      <c r="G3141" t="s">
        <v>22</v>
      </c>
      <c r="H3141" t="s">
        <v>35</v>
      </c>
      <c r="I3141">
        <v>1556704</v>
      </c>
      <c r="J3141">
        <v>104</v>
      </c>
      <c r="K3141" s="1">
        <v>127.32</v>
      </c>
      <c r="L3141" s="1">
        <v>22.2</v>
      </c>
      <c r="M3141" s="1">
        <f>All_Data[[#This Row],[EUR Sales Amount]]-All_Data[[#This Row],[EUR Cost Amount]]</f>
        <v>105.11999999999999</v>
      </c>
      <c r="N3141">
        <f>IF(All_Data[[#This Row],[Order Line Quantity]]&lt;0,1,0)</f>
        <v>0</v>
      </c>
      <c r="O3141" s="1" t="str">
        <f>All_Data[[#This Row],[Tier2 Description]]&amp;All_Data[[#This Row],[Order No]]</f>
        <v>DECORATION CHARGES1556704</v>
      </c>
    </row>
    <row r="3142" spans="1:15" x14ac:dyDescent="0.35">
      <c r="A3142">
        <v>202002</v>
      </c>
      <c r="B3142" t="str">
        <f>LEFT(All_Data[[#This Row],[Invoice (Year+Month)]],4)</f>
        <v>2020</v>
      </c>
      <c r="C3142" t="str">
        <f>RIGHT(All_Data[[#This Row],[Invoice (Year+Month)]],2)</f>
        <v>02</v>
      </c>
      <c r="D3142" t="s">
        <v>56</v>
      </c>
      <c r="E3142">
        <v>3014377</v>
      </c>
      <c r="F3142" t="s">
        <v>17</v>
      </c>
      <c r="G3142" t="s">
        <v>29</v>
      </c>
      <c r="H3142" t="s">
        <v>30</v>
      </c>
      <c r="I3142">
        <v>1556979</v>
      </c>
      <c r="J3142">
        <v>4</v>
      </c>
      <c r="K3142" s="1">
        <v>16.96</v>
      </c>
      <c r="L3142" s="1">
        <v>8.8000000000000007</v>
      </c>
      <c r="M3142" s="1">
        <f>All_Data[[#This Row],[EUR Sales Amount]]-All_Data[[#This Row],[EUR Cost Amount]]</f>
        <v>8.16</v>
      </c>
      <c r="N3142">
        <f>IF(All_Data[[#This Row],[Order Line Quantity]]&lt;0,1,0)</f>
        <v>0</v>
      </c>
      <c r="O3142" s="1" t="str">
        <f>All_Data[[#This Row],[Tier2 Description]]&amp;All_Data[[#This Row],[Order No]]</f>
        <v>AUDIO1556979</v>
      </c>
    </row>
    <row r="3143" spans="1:15" x14ac:dyDescent="0.35">
      <c r="A3143">
        <v>202002</v>
      </c>
      <c r="B3143" t="str">
        <f>LEFT(All_Data[[#This Row],[Invoice (Year+Month)]],4)</f>
        <v>2020</v>
      </c>
      <c r="C3143" t="str">
        <f>RIGHT(All_Data[[#This Row],[Invoice (Year+Month)]],2)</f>
        <v>02</v>
      </c>
      <c r="D3143" t="s">
        <v>56</v>
      </c>
      <c r="E3143">
        <v>3014377</v>
      </c>
      <c r="F3143" t="s">
        <v>17</v>
      </c>
      <c r="G3143" t="s">
        <v>29</v>
      </c>
      <c r="H3143" t="s">
        <v>52</v>
      </c>
      <c r="I3143">
        <v>1555525</v>
      </c>
      <c r="J3143">
        <v>60</v>
      </c>
      <c r="K3143" s="1">
        <v>77.400000000000006</v>
      </c>
      <c r="L3143" s="1">
        <v>56.5</v>
      </c>
      <c r="M3143" s="1">
        <f>All_Data[[#This Row],[EUR Sales Amount]]-All_Data[[#This Row],[EUR Cost Amount]]</f>
        <v>20.900000000000006</v>
      </c>
      <c r="N3143">
        <f>IF(All_Data[[#This Row],[Order Line Quantity]]&lt;0,1,0)</f>
        <v>0</v>
      </c>
      <c r="O3143" s="1" t="str">
        <f>All_Data[[#This Row],[Tier2 Description]]&amp;All_Data[[#This Row],[Order No]]</f>
        <v>GENERAL TECH1555525</v>
      </c>
    </row>
    <row r="3144" spans="1:15" x14ac:dyDescent="0.35">
      <c r="A3144">
        <v>202002</v>
      </c>
      <c r="B3144" t="str">
        <f>LEFT(All_Data[[#This Row],[Invoice (Year+Month)]],4)</f>
        <v>2020</v>
      </c>
      <c r="C3144" t="str">
        <f>RIGHT(All_Data[[#This Row],[Invoice (Year+Month)]],2)</f>
        <v>02</v>
      </c>
      <c r="D3144" t="s">
        <v>56</v>
      </c>
      <c r="E3144">
        <v>3014379</v>
      </c>
      <c r="F3144" t="s">
        <v>17</v>
      </c>
      <c r="G3144" t="s">
        <v>32</v>
      </c>
      <c r="H3144" t="s">
        <v>33</v>
      </c>
      <c r="I3144">
        <v>1556027</v>
      </c>
      <c r="J3144">
        <v>150</v>
      </c>
      <c r="K3144" s="1">
        <v>229.5</v>
      </c>
      <c r="L3144" s="1">
        <v>116.4</v>
      </c>
      <c r="M3144" s="1">
        <f>All_Data[[#This Row],[EUR Sales Amount]]-All_Data[[#This Row],[EUR Cost Amount]]</f>
        <v>113.1</v>
      </c>
      <c r="N3144">
        <f>IF(All_Data[[#This Row],[Order Line Quantity]]&lt;0,1,0)</f>
        <v>0</v>
      </c>
      <c r="O3144" s="1" t="str">
        <f>All_Data[[#This Row],[Tier2 Description]]&amp;All_Data[[#This Row],[Order No]]</f>
        <v>SPORT BOTTLES1556027</v>
      </c>
    </row>
    <row r="3145" spans="1:15" x14ac:dyDescent="0.35">
      <c r="A3145">
        <v>202002</v>
      </c>
      <c r="B3145" t="str">
        <f>LEFT(All_Data[[#This Row],[Invoice (Year+Month)]],4)</f>
        <v>2020</v>
      </c>
      <c r="C3145" t="str">
        <f>RIGHT(All_Data[[#This Row],[Invoice (Year+Month)]],2)</f>
        <v>02</v>
      </c>
      <c r="D3145" t="s">
        <v>56</v>
      </c>
      <c r="E3145">
        <v>3014379</v>
      </c>
      <c r="F3145" t="s">
        <v>17</v>
      </c>
      <c r="G3145" t="s">
        <v>13</v>
      </c>
      <c r="H3145" t="s">
        <v>34</v>
      </c>
      <c r="I3145">
        <v>1555672</v>
      </c>
      <c r="J3145">
        <v>4</v>
      </c>
      <c r="K3145" s="1">
        <v>213.44</v>
      </c>
      <c r="L3145" s="1">
        <v>99.12</v>
      </c>
      <c r="M3145" s="1">
        <f>All_Data[[#This Row],[EUR Sales Amount]]-All_Data[[#This Row],[EUR Cost Amount]]</f>
        <v>114.32</v>
      </c>
      <c r="N3145">
        <f>IF(All_Data[[#This Row],[Order Line Quantity]]&lt;0,1,0)</f>
        <v>0</v>
      </c>
      <c r="O3145" s="1" t="str">
        <f>All_Data[[#This Row],[Tier2 Description]]&amp;All_Data[[#This Row],[Order No]]</f>
        <v>STATIONERY1555672</v>
      </c>
    </row>
    <row r="3146" spans="1:15" x14ac:dyDescent="0.35">
      <c r="A3146">
        <v>202002</v>
      </c>
      <c r="B3146" t="str">
        <f>LEFT(All_Data[[#This Row],[Invoice (Year+Month)]],4)</f>
        <v>2020</v>
      </c>
      <c r="C3146" t="str">
        <f>RIGHT(All_Data[[#This Row],[Invoice (Year+Month)]],2)</f>
        <v>02</v>
      </c>
      <c r="D3146" t="s">
        <v>56</v>
      </c>
      <c r="E3146">
        <v>3014379</v>
      </c>
      <c r="F3146" t="s">
        <v>17</v>
      </c>
      <c r="G3146" t="s">
        <v>13</v>
      </c>
      <c r="H3146" t="s">
        <v>16</v>
      </c>
      <c r="I3146">
        <v>1556319</v>
      </c>
      <c r="J3146">
        <v>2000</v>
      </c>
      <c r="K3146" s="1">
        <v>220</v>
      </c>
      <c r="L3146" s="1">
        <v>131.94</v>
      </c>
      <c r="M3146" s="1">
        <f>All_Data[[#This Row],[EUR Sales Amount]]-All_Data[[#This Row],[EUR Cost Amount]]</f>
        <v>88.06</v>
      </c>
      <c r="N3146">
        <f>IF(All_Data[[#This Row],[Order Line Quantity]]&lt;0,1,0)</f>
        <v>0</v>
      </c>
      <c r="O3146" s="1" t="str">
        <f>All_Data[[#This Row],[Tier2 Description]]&amp;All_Data[[#This Row],[Order No]]</f>
        <v>WRITING1556319</v>
      </c>
    </row>
    <row r="3147" spans="1:15" x14ac:dyDescent="0.35">
      <c r="A3147">
        <v>202002</v>
      </c>
      <c r="B3147" t="str">
        <f>LEFT(All_Data[[#This Row],[Invoice (Year+Month)]],4)</f>
        <v>2020</v>
      </c>
      <c r="C3147" t="str">
        <f>RIGHT(All_Data[[#This Row],[Invoice (Year+Month)]],2)</f>
        <v>02</v>
      </c>
      <c r="D3147" t="s">
        <v>56</v>
      </c>
      <c r="E3147">
        <v>3014379</v>
      </c>
      <c r="F3147" t="s">
        <v>17</v>
      </c>
      <c r="G3147" t="s">
        <v>22</v>
      </c>
      <c r="H3147" t="s">
        <v>35</v>
      </c>
      <c r="I3147">
        <v>1556027</v>
      </c>
      <c r="J3147">
        <v>152</v>
      </c>
      <c r="K3147" s="1">
        <v>127</v>
      </c>
      <c r="L3147" s="1">
        <v>1.94</v>
      </c>
      <c r="M3147" s="1">
        <f>All_Data[[#This Row],[EUR Sales Amount]]-All_Data[[#This Row],[EUR Cost Amount]]</f>
        <v>125.06</v>
      </c>
      <c r="N3147">
        <f>IF(All_Data[[#This Row],[Order Line Quantity]]&lt;0,1,0)</f>
        <v>0</v>
      </c>
      <c r="O3147" s="1" t="str">
        <f>All_Data[[#This Row],[Tier2 Description]]&amp;All_Data[[#This Row],[Order No]]</f>
        <v>DECORATION CHARGES1556027</v>
      </c>
    </row>
    <row r="3148" spans="1:15" x14ac:dyDescent="0.35">
      <c r="A3148">
        <v>202002</v>
      </c>
      <c r="B3148" t="str">
        <f>LEFT(All_Data[[#This Row],[Invoice (Year+Month)]],4)</f>
        <v>2020</v>
      </c>
      <c r="C3148" t="str">
        <f>RIGHT(All_Data[[#This Row],[Invoice (Year+Month)]],2)</f>
        <v>02</v>
      </c>
      <c r="D3148" t="s">
        <v>56</v>
      </c>
      <c r="E3148">
        <v>3014379</v>
      </c>
      <c r="F3148" t="s">
        <v>17</v>
      </c>
      <c r="G3148" t="s">
        <v>24</v>
      </c>
      <c r="H3148" t="s">
        <v>54</v>
      </c>
      <c r="I3148">
        <v>1556332</v>
      </c>
      <c r="J3148">
        <v>4</v>
      </c>
      <c r="K3148" s="1">
        <v>81.48</v>
      </c>
      <c r="L3148" s="1">
        <v>51.94</v>
      </c>
      <c r="M3148" s="1">
        <f>All_Data[[#This Row],[EUR Sales Amount]]-All_Data[[#This Row],[EUR Cost Amount]]</f>
        <v>29.540000000000006</v>
      </c>
      <c r="N3148">
        <f>IF(All_Data[[#This Row],[Order Line Quantity]]&lt;0,1,0)</f>
        <v>0</v>
      </c>
      <c r="O3148" s="1" t="str">
        <f>All_Data[[#This Row],[Tier2 Description]]&amp;All_Data[[#This Row],[Order No]]</f>
        <v>VESTS-BODYWARMERS1556332</v>
      </c>
    </row>
    <row r="3149" spans="1:15" x14ac:dyDescent="0.35">
      <c r="A3149">
        <v>202002</v>
      </c>
      <c r="B3149" t="str">
        <f>LEFT(All_Data[[#This Row],[Invoice (Year+Month)]],4)</f>
        <v>2020</v>
      </c>
      <c r="C3149" t="str">
        <f>RIGHT(All_Data[[#This Row],[Invoice (Year+Month)]],2)</f>
        <v>02</v>
      </c>
      <c r="D3149" t="s">
        <v>56</v>
      </c>
      <c r="E3149">
        <v>3014379</v>
      </c>
      <c r="F3149" t="s">
        <v>17</v>
      </c>
      <c r="G3149" t="s">
        <v>29</v>
      </c>
      <c r="H3149" t="s">
        <v>52</v>
      </c>
      <c r="I3149">
        <v>1555672</v>
      </c>
      <c r="J3149">
        <v>6</v>
      </c>
      <c r="K3149" s="1">
        <v>312.83999999999997</v>
      </c>
      <c r="L3149" s="1">
        <v>321.12</v>
      </c>
      <c r="M3149" s="1">
        <f>All_Data[[#This Row],[EUR Sales Amount]]-All_Data[[#This Row],[EUR Cost Amount]]</f>
        <v>-8.2800000000000296</v>
      </c>
      <c r="N3149">
        <f>IF(All_Data[[#This Row],[Order Line Quantity]]&lt;0,1,0)</f>
        <v>0</v>
      </c>
      <c r="O3149" s="1" t="str">
        <f>All_Data[[#This Row],[Tier2 Description]]&amp;All_Data[[#This Row],[Order No]]</f>
        <v>GENERAL TECH1555672</v>
      </c>
    </row>
    <row r="3150" spans="1:15" x14ac:dyDescent="0.35">
      <c r="A3150">
        <v>202002</v>
      </c>
      <c r="B3150" t="str">
        <f>LEFT(All_Data[[#This Row],[Invoice (Year+Month)]],4)</f>
        <v>2020</v>
      </c>
      <c r="C3150" t="str">
        <f>RIGHT(All_Data[[#This Row],[Invoice (Year+Month)]],2)</f>
        <v>02</v>
      </c>
      <c r="D3150" t="s">
        <v>56</v>
      </c>
      <c r="E3150">
        <v>3014379</v>
      </c>
      <c r="F3150" t="s">
        <v>17</v>
      </c>
      <c r="G3150" t="s">
        <v>29</v>
      </c>
      <c r="H3150" t="s">
        <v>52</v>
      </c>
      <c r="I3150">
        <v>1556376</v>
      </c>
      <c r="J3150">
        <v>4</v>
      </c>
      <c r="K3150" s="1">
        <v>95.74</v>
      </c>
      <c r="L3150" s="1">
        <v>128.66</v>
      </c>
      <c r="M3150" s="1">
        <f>All_Data[[#This Row],[EUR Sales Amount]]-All_Data[[#This Row],[EUR Cost Amount]]</f>
        <v>-32.92</v>
      </c>
      <c r="N3150">
        <f>IF(All_Data[[#This Row],[Order Line Quantity]]&lt;0,1,0)</f>
        <v>0</v>
      </c>
      <c r="O3150" s="1" t="str">
        <f>All_Data[[#This Row],[Tier2 Description]]&amp;All_Data[[#This Row],[Order No]]</f>
        <v>GENERAL TECH1556376</v>
      </c>
    </row>
    <row r="3151" spans="1:15" x14ac:dyDescent="0.35">
      <c r="A3151">
        <v>202002</v>
      </c>
      <c r="B3151" t="str">
        <f>LEFT(All_Data[[#This Row],[Invoice (Year+Month)]],4)</f>
        <v>2020</v>
      </c>
      <c r="C3151" t="str">
        <f>RIGHT(All_Data[[#This Row],[Invoice (Year+Month)]],2)</f>
        <v>02</v>
      </c>
      <c r="D3151" t="s">
        <v>56</v>
      </c>
      <c r="E3151">
        <v>3014379</v>
      </c>
      <c r="F3151" t="s">
        <v>17</v>
      </c>
      <c r="G3151" t="s">
        <v>57</v>
      </c>
      <c r="H3151" t="s">
        <v>58</v>
      </c>
      <c r="I3151">
        <v>1556332</v>
      </c>
      <c r="J3151">
        <v>6</v>
      </c>
      <c r="K3151" s="1">
        <v>103.02</v>
      </c>
      <c r="L3151" s="1">
        <v>43.92</v>
      </c>
      <c r="M3151" s="1">
        <f>All_Data[[#This Row],[EUR Sales Amount]]-All_Data[[#This Row],[EUR Cost Amount]]</f>
        <v>59.099999999999994</v>
      </c>
      <c r="N3151">
        <f>IF(All_Data[[#This Row],[Order Line Quantity]]&lt;0,1,0)</f>
        <v>0</v>
      </c>
      <c r="O3151" s="1" t="str">
        <f>All_Data[[#This Row],[Tier2 Description]]&amp;All_Data[[#This Row],[Order No]]</f>
        <v>SHIRTS1556332</v>
      </c>
    </row>
    <row r="3152" spans="1:15" x14ac:dyDescent="0.35">
      <c r="A3152">
        <v>202002</v>
      </c>
      <c r="B3152" t="str">
        <f>LEFT(All_Data[[#This Row],[Invoice (Year+Month)]],4)</f>
        <v>2020</v>
      </c>
      <c r="C3152" t="str">
        <f>RIGHT(All_Data[[#This Row],[Invoice (Year+Month)]],2)</f>
        <v>02</v>
      </c>
      <c r="D3152" t="s">
        <v>56</v>
      </c>
      <c r="E3152">
        <v>3014382</v>
      </c>
      <c r="F3152" t="s">
        <v>17</v>
      </c>
      <c r="G3152" t="s">
        <v>13</v>
      </c>
      <c r="H3152" t="s">
        <v>34</v>
      </c>
      <c r="I3152">
        <v>1557236</v>
      </c>
      <c r="J3152">
        <v>22</v>
      </c>
      <c r="K3152" s="1">
        <v>20.98</v>
      </c>
      <c r="L3152" s="1">
        <v>10.48</v>
      </c>
      <c r="M3152" s="1">
        <f>All_Data[[#This Row],[EUR Sales Amount]]-All_Data[[#This Row],[EUR Cost Amount]]</f>
        <v>10.5</v>
      </c>
      <c r="N3152">
        <f>IF(All_Data[[#This Row],[Order Line Quantity]]&lt;0,1,0)</f>
        <v>0</v>
      </c>
      <c r="O3152" s="1" t="str">
        <f>All_Data[[#This Row],[Tier2 Description]]&amp;All_Data[[#This Row],[Order No]]</f>
        <v>STATIONERY1557236</v>
      </c>
    </row>
    <row r="3153" spans="1:15" x14ac:dyDescent="0.35">
      <c r="A3153">
        <v>202002</v>
      </c>
      <c r="B3153" t="str">
        <f>LEFT(All_Data[[#This Row],[Invoice (Year+Month)]],4)</f>
        <v>2020</v>
      </c>
      <c r="C3153" t="str">
        <f>RIGHT(All_Data[[#This Row],[Invoice (Year+Month)]],2)</f>
        <v>02</v>
      </c>
      <c r="D3153" t="s">
        <v>56</v>
      </c>
      <c r="E3153">
        <v>3014382</v>
      </c>
      <c r="F3153" t="s">
        <v>17</v>
      </c>
      <c r="G3153" t="s">
        <v>26</v>
      </c>
      <c r="H3153" t="s">
        <v>44</v>
      </c>
      <c r="I3153">
        <v>1557394</v>
      </c>
      <c r="J3153">
        <v>420</v>
      </c>
      <c r="K3153" s="1">
        <v>46.2</v>
      </c>
      <c r="L3153" s="1">
        <v>31.34</v>
      </c>
      <c r="M3153" s="1">
        <f>All_Data[[#This Row],[EUR Sales Amount]]-All_Data[[#This Row],[EUR Cost Amount]]</f>
        <v>14.860000000000003</v>
      </c>
      <c r="N3153">
        <f>IF(All_Data[[#This Row],[Order Line Quantity]]&lt;0,1,0)</f>
        <v>0</v>
      </c>
      <c r="O3153" s="1" t="str">
        <f>All_Data[[#This Row],[Tier2 Description]]&amp;All_Data[[#This Row],[Order No]]</f>
        <v>HBA1557394</v>
      </c>
    </row>
    <row r="3154" spans="1:15" x14ac:dyDescent="0.35">
      <c r="A3154">
        <v>202002</v>
      </c>
      <c r="B3154" t="str">
        <f>LEFT(All_Data[[#This Row],[Invoice (Year+Month)]],4)</f>
        <v>2020</v>
      </c>
      <c r="C3154" t="str">
        <f>RIGHT(All_Data[[#This Row],[Invoice (Year+Month)]],2)</f>
        <v>02</v>
      </c>
      <c r="D3154" t="s">
        <v>56</v>
      </c>
      <c r="E3154">
        <v>3014382</v>
      </c>
      <c r="F3154" t="s">
        <v>17</v>
      </c>
      <c r="G3154" t="s">
        <v>26</v>
      </c>
      <c r="H3154" t="s">
        <v>43</v>
      </c>
      <c r="I3154">
        <v>1555799</v>
      </c>
      <c r="J3154">
        <v>80</v>
      </c>
      <c r="K3154" s="1">
        <v>125.6</v>
      </c>
      <c r="L3154" s="1">
        <v>65.680000000000007</v>
      </c>
      <c r="M3154" s="1">
        <f>All_Data[[#This Row],[EUR Sales Amount]]-All_Data[[#This Row],[EUR Cost Amount]]</f>
        <v>59.919999999999987</v>
      </c>
      <c r="N3154">
        <f>IF(All_Data[[#This Row],[Order Line Quantity]]&lt;0,1,0)</f>
        <v>0</v>
      </c>
      <c r="O3154" s="1" t="str">
        <f>All_Data[[#This Row],[Tier2 Description]]&amp;All_Data[[#This Row],[Order No]]</f>
        <v>SAFETY AUTO &amp; TOOLS1555799</v>
      </c>
    </row>
    <row r="3155" spans="1:15" x14ac:dyDescent="0.35">
      <c r="A3155">
        <v>202002</v>
      </c>
      <c r="B3155" t="str">
        <f>LEFT(All_Data[[#This Row],[Invoice (Year+Month)]],4)</f>
        <v>2020</v>
      </c>
      <c r="C3155" t="str">
        <f>RIGHT(All_Data[[#This Row],[Invoice (Year+Month)]],2)</f>
        <v>02</v>
      </c>
      <c r="D3155" t="s">
        <v>56</v>
      </c>
      <c r="E3155">
        <v>3014382</v>
      </c>
      <c r="F3155" t="s">
        <v>17</v>
      </c>
      <c r="G3155" t="s">
        <v>22</v>
      </c>
      <c r="H3155" t="s">
        <v>35</v>
      </c>
      <c r="I3155">
        <v>1555799</v>
      </c>
      <c r="J3155">
        <v>84</v>
      </c>
      <c r="K3155" s="1">
        <v>116.4</v>
      </c>
      <c r="L3155" s="1">
        <v>16.239999999999998</v>
      </c>
      <c r="M3155" s="1">
        <f>All_Data[[#This Row],[EUR Sales Amount]]-All_Data[[#This Row],[EUR Cost Amount]]</f>
        <v>100.16000000000001</v>
      </c>
      <c r="N3155">
        <f>IF(All_Data[[#This Row],[Order Line Quantity]]&lt;0,1,0)</f>
        <v>0</v>
      </c>
      <c r="O3155" s="1" t="str">
        <f>All_Data[[#This Row],[Tier2 Description]]&amp;All_Data[[#This Row],[Order No]]</f>
        <v>DECORATION CHARGES1555799</v>
      </c>
    </row>
    <row r="3156" spans="1:15" x14ac:dyDescent="0.35">
      <c r="A3156">
        <v>202002</v>
      </c>
      <c r="B3156" t="str">
        <f>LEFT(All_Data[[#This Row],[Invoice (Year+Month)]],4)</f>
        <v>2020</v>
      </c>
      <c r="C3156" t="str">
        <f>RIGHT(All_Data[[#This Row],[Invoice (Year+Month)]],2)</f>
        <v>02</v>
      </c>
      <c r="D3156" t="s">
        <v>56</v>
      </c>
      <c r="E3156">
        <v>3014384</v>
      </c>
      <c r="F3156" t="s">
        <v>10</v>
      </c>
      <c r="G3156" t="s">
        <v>26</v>
      </c>
      <c r="H3156" t="s">
        <v>50</v>
      </c>
      <c r="I3156">
        <v>1555900</v>
      </c>
      <c r="J3156">
        <v>8</v>
      </c>
      <c r="K3156" s="1">
        <v>15.84</v>
      </c>
      <c r="L3156" s="1">
        <v>6.16</v>
      </c>
      <c r="M3156" s="1">
        <f>All_Data[[#This Row],[EUR Sales Amount]]-All_Data[[#This Row],[EUR Cost Amount]]</f>
        <v>9.68</v>
      </c>
      <c r="N3156">
        <f>IF(All_Data[[#This Row],[Order Line Quantity]]&lt;0,1,0)</f>
        <v>0</v>
      </c>
      <c r="O3156" s="1" t="str">
        <f>All_Data[[#This Row],[Tier2 Description]]&amp;All_Data[[#This Row],[Order No]]</f>
        <v>OUTDOOR &amp; LEISURE1555900</v>
      </c>
    </row>
    <row r="3157" spans="1:15" x14ac:dyDescent="0.35">
      <c r="A3157">
        <v>202002</v>
      </c>
      <c r="B3157" t="str">
        <f>LEFT(All_Data[[#This Row],[Invoice (Year+Month)]],4)</f>
        <v>2020</v>
      </c>
      <c r="C3157" t="str">
        <f>RIGHT(All_Data[[#This Row],[Invoice (Year+Month)]],2)</f>
        <v>02</v>
      </c>
      <c r="D3157" t="s">
        <v>56</v>
      </c>
      <c r="E3157">
        <v>3014389</v>
      </c>
      <c r="F3157" t="s">
        <v>10</v>
      </c>
      <c r="G3157" t="s">
        <v>18</v>
      </c>
      <c r="H3157" t="s">
        <v>20</v>
      </c>
      <c r="I3157">
        <v>1555530</v>
      </c>
      <c r="J3157">
        <v>36</v>
      </c>
      <c r="K3157" s="1">
        <v>317.88</v>
      </c>
      <c r="L3157" s="1">
        <v>127.68</v>
      </c>
      <c r="M3157" s="1">
        <f>All_Data[[#This Row],[EUR Sales Amount]]-All_Data[[#This Row],[EUR Cost Amount]]</f>
        <v>190.2</v>
      </c>
      <c r="N3157">
        <f>IF(All_Data[[#This Row],[Order Line Quantity]]&lt;0,1,0)</f>
        <v>0</v>
      </c>
      <c r="O3157" s="1" t="str">
        <f>All_Data[[#This Row],[Tier2 Description]]&amp;All_Data[[#This Row],[Order No]]</f>
        <v>POLOS1555530</v>
      </c>
    </row>
    <row r="3158" spans="1:15" x14ac:dyDescent="0.35">
      <c r="A3158">
        <v>202002</v>
      </c>
      <c r="B3158" t="str">
        <f>LEFT(All_Data[[#This Row],[Invoice (Year+Month)]],4)</f>
        <v>2020</v>
      </c>
      <c r="C3158" t="str">
        <f>RIGHT(All_Data[[#This Row],[Invoice (Year+Month)]],2)</f>
        <v>02</v>
      </c>
      <c r="D3158" t="s">
        <v>56</v>
      </c>
      <c r="E3158">
        <v>3014389</v>
      </c>
      <c r="F3158" t="s">
        <v>10</v>
      </c>
      <c r="G3158" t="s">
        <v>22</v>
      </c>
      <c r="H3158" t="s">
        <v>35</v>
      </c>
      <c r="I3158">
        <v>1554840</v>
      </c>
      <c r="J3158">
        <v>302</v>
      </c>
      <c r="K3158" s="1">
        <v>106</v>
      </c>
      <c r="L3158" s="1">
        <v>20.88</v>
      </c>
      <c r="M3158" s="1">
        <f>All_Data[[#This Row],[EUR Sales Amount]]-All_Data[[#This Row],[EUR Cost Amount]]</f>
        <v>85.12</v>
      </c>
      <c r="N3158">
        <f>IF(All_Data[[#This Row],[Order Line Quantity]]&lt;0,1,0)</f>
        <v>0</v>
      </c>
      <c r="O3158" s="1" t="str">
        <f>All_Data[[#This Row],[Tier2 Description]]&amp;All_Data[[#This Row],[Order No]]</f>
        <v>DECORATION CHARGES1554840</v>
      </c>
    </row>
    <row r="3159" spans="1:15" x14ac:dyDescent="0.35">
      <c r="A3159">
        <v>202002</v>
      </c>
      <c r="B3159" t="str">
        <f>LEFT(All_Data[[#This Row],[Invoice (Year+Month)]],4)</f>
        <v>2020</v>
      </c>
      <c r="C3159" t="str">
        <f>RIGHT(All_Data[[#This Row],[Invoice (Year+Month)]],2)</f>
        <v>02</v>
      </c>
      <c r="D3159" t="s">
        <v>56</v>
      </c>
      <c r="E3159">
        <v>3014389</v>
      </c>
      <c r="F3159" t="s">
        <v>10</v>
      </c>
      <c r="G3159" t="s">
        <v>29</v>
      </c>
      <c r="H3159" t="s">
        <v>31</v>
      </c>
      <c r="I3159">
        <v>1554840</v>
      </c>
      <c r="J3159">
        <v>300</v>
      </c>
      <c r="K3159" s="1">
        <v>1332</v>
      </c>
      <c r="L3159" s="1">
        <v>701.26</v>
      </c>
      <c r="M3159" s="1">
        <f>All_Data[[#This Row],[EUR Sales Amount]]-All_Data[[#This Row],[EUR Cost Amount]]</f>
        <v>630.74</v>
      </c>
      <c r="N3159">
        <f>IF(All_Data[[#This Row],[Order Line Quantity]]&lt;0,1,0)</f>
        <v>0</v>
      </c>
      <c r="O3159" s="1" t="str">
        <f>All_Data[[#This Row],[Tier2 Description]]&amp;All_Data[[#This Row],[Order No]]</f>
        <v>POWER1554840</v>
      </c>
    </row>
    <row r="3160" spans="1:15" x14ac:dyDescent="0.35">
      <c r="A3160">
        <v>202002</v>
      </c>
      <c r="B3160" t="str">
        <f>LEFT(All_Data[[#This Row],[Invoice (Year+Month)]],4)</f>
        <v>2020</v>
      </c>
      <c r="C3160" t="str">
        <f>RIGHT(All_Data[[#This Row],[Invoice (Year+Month)]],2)</f>
        <v>02</v>
      </c>
      <c r="D3160" t="s">
        <v>56</v>
      </c>
      <c r="E3160">
        <v>3014393</v>
      </c>
      <c r="F3160" t="s">
        <v>10</v>
      </c>
      <c r="G3160" t="s">
        <v>13</v>
      </c>
      <c r="H3160" t="s">
        <v>37</v>
      </c>
      <c r="I3160">
        <v>1555209</v>
      </c>
      <c r="J3160">
        <v>2000</v>
      </c>
      <c r="K3160" s="1">
        <v>620</v>
      </c>
      <c r="L3160" s="1">
        <v>580</v>
      </c>
      <c r="M3160" s="1">
        <f>All_Data[[#This Row],[EUR Sales Amount]]-All_Data[[#This Row],[EUR Cost Amount]]</f>
        <v>40</v>
      </c>
      <c r="N3160">
        <f>IF(All_Data[[#This Row],[Order Line Quantity]]&lt;0,1,0)</f>
        <v>0</v>
      </c>
      <c r="O3160" s="1" t="str">
        <f>All_Data[[#This Row],[Tier2 Description]]&amp;All_Data[[#This Row],[Order No]]</f>
        <v>GENERAL1555209</v>
      </c>
    </row>
    <row r="3161" spans="1:15" x14ac:dyDescent="0.35">
      <c r="A3161">
        <v>202002</v>
      </c>
      <c r="B3161" t="str">
        <f>LEFT(All_Data[[#This Row],[Invoice (Year+Month)]],4)</f>
        <v>2020</v>
      </c>
      <c r="C3161" t="str">
        <f>RIGHT(All_Data[[#This Row],[Invoice (Year+Month)]],2)</f>
        <v>02</v>
      </c>
      <c r="D3161" t="s">
        <v>56</v>
      </c>
      <c r="E3161">
        <v>3014396</v>
      </c>
      <c r="F3161" t="s">
        <v>10</v>
      </c>
      <c r="G3161" t="s">
        <v>11</v>
      </c>
      <c r="H3161" t="s">
        <v>40</v>
      </c>
      <c r="I3161">
        <v>1555517</v>
      </c>
      <c r="J3161">
        <v>4</v>
      </c>
      <c r="K3161" s="1">
        <v>3.84</v>
      </c>
      <c r="L3161" s="1">
        <v>1.9</v>
      </c>
      <c r="M3161" s="1">
        <f>All_Data[[#This Row],[EUR Sales Amount]]-All_Data[[#This Row],[EUR Cost Amount]]</f>
        <v>1.94</v>
      </c>
      <c r="N3161">
        <f>IF(All_Data[[#This Row],[Order Line Quantity]]&lt;0,1,0)</f>
        <v>0</v>
      </c>
      <c r="O3161" s="1" t="str">
        <f>All_Data[[#This Row],[Tier2 Description]]&amp;All_Data[[#This Row],[Order No]]</f>
        <v>TOTES1555517</v>
      </c>
    </row>
    <row r="3162" spans="1:15" x14ac:dyDescent="0.35">
      <c r="A3162">
        <v>202002</v>
      </c>
      <c r="B3162" t="str">
        <f>LEFT(All_Data[[#This Row],[Invoice (Year+Month)]],4)</f>
        <v>2020</v>
      </c>
      <c r="C3162" t="str">
        <f>RIGHT(All_Data[[#This Row],[Invoice (Year+Month)]],2)</f>
        <v>02</v>
      </c>
      <c r="D3162" t="s">
        <v>56</v>
      </c>
      <c r="E3162">
        <v>3014396</v>
      </c>
      <c r="F3162" t="s">
        <v>10</v>
      </c>
      <c r="G3162" t="s">
        <v>48</v>
      </c>
      <c r="H3162" t="s">
        <v>48</v>
      </c>
      <c r="I3162">
        <v>1558041</v>
      </c>
      <c r="J3162">
        <v>6</v>
      </c>
      <c r="K3162" s="1">
        <v>4.5</v>
      </c>
      <c r="L3162" s="1">
        <v>2.46</v>
      </c>
      <c r="M3162" s="1">
        <f>All_Data[[#This Row],[EUR Sales Amount]]-All_Data[[#This Row],[EUR Cost Amount]]</f>
        <v>2.04</v>
      </c>
      <c r="N3162">
        <f>IF(All_Data[[#This Row],[Order Line Quantity]]&lt;0,1,0)</f>
        <v>0</v>
      </c>
      <c r="O3162" s="1" t="str">
        <f>All_Data[[#This Row],[Tier2 Description]]&amp;All_Data[[#This Row],[Order No]]</f>
        <v>HEADWEAR1558041</v>
      </c>
    </row>
    <row r="3163" spans="1:15" x14ac:dyDescent="0.35">
      <c r="A3163">
        <v>202002</v>
      </c>
      <c r="B3163" t="str">
        <f>LEFT(All_Data[[#This Row],[Invoice (Year+Month)]],4)</f>
        <v>2020</v>
      </c>
      <c r="C3163" t="str">
        <f>RIGHT(All_Data[[#This Row],[Invoice (Year+Month)]],2)</f>
        <v>02</v>
      </c>
      <c r="D3163" t="s">
        <v>56</v>
      </c>
      <c r="E3163">
        <v>3014396</v>
      </c>
      <c r="F3163" t="s">
        <v>10</v>
      </c>
      <c r="G3163" t="s">
        <v>13</v>
      </c>
      <c r="H3163" t="s">
        <v>34</v>
      </c>
      <c r="I3163">
        <v>1555517</v>
      </c>
      <c r="J3163">
        <v>2</v>
      </c>
      <c r="K3163" s="1">
        <v>3.78</v>
      </c>
      <c r="L3163" s="1">
        <v>2</v>
      </c>
      <c r="M3163" s="1">
        <f>All_Data[[#This Row],[EUR Sales Amount]]-All_Data[[#This Row],[EUR Cost Amount]]</f>
        <v>1.7799999999999998</v>
      </c>
      <c r="N3163">
        <f>IF(All_Data[[#This Row],[Order Line Quantity]]&lt;0,1,0)</f>
        <v>0</v>
      </c>
      <c r="O3163" s="1" t="str">
        <f>All_Data[[#This Row],[Tier2 Description]]&amp;All_Data[[#This Row],[Order No]]</f>
        <v>STATIONERY1555517</v>
      </c>
    </row>
    <row r="3164" spans="1:15" x14ac:dyDescent="0.35">
      <c r="A3164">
        <v>202002</v>
      </c>
      <c r="B3164" t="str">
        <f>LEFT(All_Data[[#This Row],[Invoice (Year+Month)]],4)</f>
        <v>2020</v>
      </c>
      <c r="C3164" t="str">
        <f>RIGHT(All_Data[[#This Row],[Invoice (Year+Month)]],2)</f>
        <v>02</v>
      </c>
      <c r="D3164" t="s">
        <v>56</v>
      </c>
      <c r="E3164">
        <v>3014396</v>
      </c>
      <c r="F3164" t="s">
        <v>10</v>
      </c>
      <c r="G3164" t="s">
        <v>26</v>
      </c>
      <c r="H3164" t="s">
        <v>53</v>
      </c>
      <c r="I3164">
        <v>1555517</v>
      </c>
      <c r="J3164">
        <v>2</v>
      </c>
      <c r="K3164" s="1">
        <v>5.4</v>
      </c>
      <c r="L3164" s="1">
        <v>3.24</v>
      </c>
      <c r="M3164" s="1">
        <f>All_Data[[#This Row],[EUR Sales Amount]]-All_Data[[#This Row],[EUR Cost Amount]]</f>
        <v>2.16</v>
      </c>
      <c r="N3164">
        <f>IF(All_Data[[#This Row],[Order Line Quantity]]&lt;0,1,0)</f>
        <v>0</v>
      </c>
      <c r="O3164" s="1" t="str">
        <f>All_Data[[#This Row],[Tier2 Description]]&amp;All_Data[[#This Row],[Order No]]</f>
        <v>BLANKETS1555517</v>
      </c>
    </row>
    <row r="3165" spans="1:15" x14ac:dyDescent="0.35">
      <c r="A3165">
        <v>202002</v>
      </c>
      <c r="B3165" t="str">
        <f>LEFT(All_Data[[#This Row],[Invoice (Year+Month)]],4)</f>
        <v>2020</v>
      </c>
      <c r="C3165" t="str">
        <f>RIGHT(All_Data[[#This Row],[Invoice (Year+Month)]],2)</f>
        <v>02</v>
      </c>
      <c r="D3165" t="s">
        <v>56</v>
      </c>
      <c r="E3165">
        <v>3014396</v>
      </c>
      <c r="F3165" t="s">
        <v>10</v>
      </c>
      <c r="G3165" t="s">
        <v>26</v>
      </c>
      <c r="H3165" t="s">
        <v>44</v>
      </c>
      <c r="I3165">
        <v>1555517</v>
      </c>
      <c r="J3165">
        <v>2</v>
      </c>
      <c r="K3165" s="1">
        <v>0.9</v>
      </c>
      <c r="L3165" s="1">
        <v>0.44</v>
      </c>
      <c r="M3165" s="1">
        <f>All_Data[[#This Row],[EUR Sales Amount]]-All_Data[[#This Row],[EUR Cost Amount]]</f>
        <v>0.46</v>
      </c>
      <c r="N3165">
        <f>IF(All_Data[[#This Row],[Order Line Quantity]]&lt;0,1,0)</f>
        <v>0</v>
      </c>
      <c r="O3165" s="1" t="str">
        <f>All_Data[[#This Row],[Tier2 Description]]&amp;All_Data[[#This Row],[Order No]]</f>
        <v>HBA1555517</v>
      </c>
    </row>
    <row r="3166" spans="1:15" x14ac:dyDescent="0.35">
      <c r="A3166">
        <v>202002</v>
      </c>
      <c r="B3166" t="str">
        <f>LEFT(All_Data[[#This Row],[Invoice (Year+Month)]],4)</f>
        <v>2020</v>
      </c>
      <c r="C3166" t="str">
        <f>RIGHT(All_Data[[#This Row],[Invoice (Year+Month)]],2)</f>
        <v>02</v>
      </c>
      <c r="D3166" t="s">
        <v>56</v>
      </c>
      <c r="E3166">
        <v>3014396</v>
      </c>
      <c r="F3166" t="s">
        <v>10</v>
      </c>
      <c r="G3166" t="s">
        <v>18</v>
      </c>
      <c r="H3166" t="s">
        <v>19</v>
      </c>
      <c r="I3166">
        <v>1555517</v>
      </c>
      <c r="J3166">
        <v>2</v>
      </c>
      <c r="K3166" s="1">
        <v>36.979999999999997</v>
      </c>
      <c r="L3166" s="1">
        <v>12.86</v>
      </c>
      <c r="M3166" s="1">
        <f>All_Data[[#This Row],[EUR Sales Amount]]-All_Data[[#This Row],[EUR Cost Amount]]</f>
        <v>24.119999999999997</v>
      </c>
      <c r="N3166">
        <f>IF(All_Data[[#This Row],[Order Line Quantity]]&lt;0,1,0)</f>
        <v>0</v>
      </c>
      <c r="O3166" s="1" t="str">
        <f>All_Data[[#This Row],[Tier2 Description]]&amp;All_Data[[#This Row],[Order No]]</f>
        <v>FLEECE &amp; KNITS1555517</v>
      </c>
    </row>
    <row r="3167" spans="1:15" x14ac:dyDescent="0.35">
      <c r="A3167">
        <v>202002</v>
      </c>
      <c r="B3167" t="str">
        <f>LEFT(All_Data[[#This Row],[Invoice (Year+Month)]],4)</f>
        <v>2020</v>
      </c>
      <c r="C3167" t="str">
        <f>RIGHT(All_Data[[#This Row],[Invoice (Year+Month)]],2)</f>
        <v>02</v>
      </c>
      <c r="D3167" t="s">
        <v>56</v>
      </c>
      <c r="E3167">
        <v>3014396</v>
      </c>
      <c r="F3167" t="s">
        <v>10</v>
      </c>
      <c r="G3167" t="s">
        <v>18</v>
      </c>
      <c r="H3167" t="s">
        <v>20</v>
      </c>
      <c r="I3167">
        <v>1555517</v>
      </c>
      <c r="J3167">
        <v>2</v>
      </c>
      <c r="K3167" s="1">
        <v>19.98</v>
      </c>
      <c r="L3167" s="1">
        <v>8.92</v>
      </c>
      <c r="M3167" s="1">
        <f>All_Data[[#This Row],[EUR Sales Amount]]-All_Data[[#This Row],[EUR Cost Amount]]</f>
        <v>11.06</v>
      </c>
      <c r="N3167">
        <f>IF(All_Data[[#This Row],[Order Line Quantity]]&lt;0,1,0)</f>
        <v>0</v>
      </c>
      <c r="O3167" s="1" t="str">
        <f>All_Data[[#This Row],[Tier2 Description]]&amp;All_Data[[#This Row],[Order No]]</f>
        <v>POLOS1555517</v>
      </c>
    </row>
    <row r="3168" spans="1:15" x14ac:dyDescent="0.35">
      <c r="A3168">
        <v>202002</v>
      </c>
      <c r="B3168" t="str">
        <f>LEFT(All_Data[[#This Row],[Invoice (Year+Month)]],4)</f>
        <v>2020</v>
      </c>
      <c r="C3168" t="str">
        <f>RIGHT(All_Data[[#This Row],[Invoice (Year+Month)]],2)</f>
        <v>02</v>
      </c>
      <c r="D3168" t="s">
        <v>56</v>
      </c>
      <c r="E3168">
        <v>3014398</v>
      </c>
      <c r="F3168" t="s">
        <v>10</v>
      </c>
      <c r="G3168" t="s">
        <v>11</v>
      </c>
      <c r="H3168" t="s">
        <v>46</v>
      </c>
      <c r="I3168">
        <v>1555345</v>
      </c>
      <c r="J3168">
        <v>300</v>
      </c>
      <c r="K3168" s="1">
        <v>1209</v>
      </c>
      <c r="L3168" s="1">
        <v>439.9</v>
      </c>
      <c r="M3168" s="1">
        <f>All_Data[[#This Row],[EUR Sales Amount]]-All_Data[[#This Row],[EUR Cost Amount]]</f>
        <v>769.1</v>
      </c>
      <c r="N3168">
        <f>IF(All_Data[[#This Row],[Order Line Quantity]]&lt;0,1,0)</f>
        <v>0</v>
      </c>
      <c r="O3168" s="1" t="str">
        <f>All_Data[[#This Row],[Tier2 Description]]&amp;All_Data[[#This Row],[Order No]]</f>
        <v>DUFFELS1555345</v>
      </c>
    </row>
    <row r="3169" spans="1:15" x14ac:dyDescent="0.35">
      <c r="A3169">
        <v>202002</v>
      </c>
      <c r="B3169" t="str">
        <f>LEFT(All_Data[[#This Row],[Invoice (Year+Month)]],4)</f>
        <v>2020</v>
      </c>
      <c r="C3169" t="str">
        <f>RIGHT(All_Data[[#This Row],[Invoice (Year+Month)]],2)</f>
        <v>02</v>
      </c>
      <c r="D3169" t="s">
        <v>56</v>
      </c>
      <c r="E3169">
        <v>3014398</v>
      </c>
      <c r="F3169" t="s">
        <v>10</v>
      </c>
      <c r="G3169" t="s">
        <v>11</v>
      </c>
      <c r="H3169" t="s">
        <v>46</v>
      </c>
      <c r="I3169">
        <v>1555347</v>
      </c>
      <c r="J3169">
        <v>6</v>
      </c>
      <c r="K3169" s="1">
        <v>25.44</v>
      </c>
      <c r="L3169" s="1">
        <v>8.74</v>
      </c>
      <c r="M3169" s="1">
        <f>All_Data[[#This Row],[EUR Sales Amount]]-All_Data[[#This Row],[EUR Cost Amount]]</f>
        <v>16.700000000000003</v>
      </c>
      <c r="N3169">
        <f>IF(All_Data[[#This Row],[Order Line Quantity]]&lt;0,1,0)</f>
        <v>0</v>
      </c>
      <c r="O3169" s="1" t="str">
        <f>All_Data[[#This Row],[Tier2 Description]]&amp;All_Data[[#This Row],[Order No]]</f>
        <v>DUFFELS1555347</v>
      </c>
    </row>
    <row r="3170" spans="1:15" x14ac:dyDescent="0.35">
      <c r="A3170">
        <v>202002</v>
      </c>
      <c r="B3170" t="str">
        <f>LEFT(All_Data[[#This Row],[Invoice (Year+Month)]],4)</f>
        <v>2020</v>
      </c>
      <c r="C3170" t="str">
        <f>RIGHT(All_Data[[#This Row],[Invoice (Year+Month)]],2)</f>
        <v>02</v>
      </c>
      <c r="D3170" t="s">
        <v>56</v>
      </c>
      <c r="E3170">
        <v>3014398</v>
      </c>
      <c r="F3170" t="s">
        <v>10</v>
      </c>
      <c r="G3170" t="s">
        <v>22</v>
      </c>
      <c r="H3170" t="s">
        <v>35</v>
      </c>
      <c r="I3170">
        <v>1555345</v>
      </c>
      <c r="J3170">
        <v>302</v>
      </c>
      <c r="K3170" s="1">
        <v>184</v>
      </c>
      <c r="L3170" s="1">
        <v>28.58</v>
      </c>
      <c r="M3170" s="1">
        <f>All_Data[[#This Row],[EUR Sales Amount]]-All_Data[[#This Row],[EUR Cost Amount]]</f>
        <v>155.42000000000002</v>
      </c>
      <c r="N3170">
        <f>IF(All_Data[[#This Row],[Order Line Quantity]]&lt;0,1,0)</f>
        <v>0</v>
      </c>
      <c r="O3170" s="1" t="str">
        <f>All_Data[[#This Row],[Tier2 Description]]&amp;All_Data[[#This Row],[Order No]]</f>
        <v>DECORATION CHARGES1555345</v>
      </c>
    </row>
    <row r="3171" spans="1:15" x14ac:dyDescent="0.35">
      <c r="A3171">
        <v>202002</v>
      </c>
      <c r="B3171" t="str">
        <f>LEFT(All_Data[[#This Row],[Invoice (Year+Month)]],4)</f>
        <v>2020</v>
      </c>
      <c r="C3171" t="str">
        <f>RIGHT(All_Data[[#This Row],[Invoice (Year+Month)]],2)</f>
        <v>02</v>
      </c>
      <c r="D3171" t="s">
        <v>56</v>
      </c>
      <c r="E3171">
        <v>3014400</v>
      </c>
      <c r="F3171" t="s">
        <v>17</v>
      </c>
      <c r="G3171" t="s">
        <v>11</v>
      </c>
      <c r="H3171" t="s">
        <v>46</v>
      </c>
      <c r="I3171">
        <v>1556342</v>
      </c>
      <c r="J3171">
        <v>6</v>
      </c>
      <c r="K3171" s="1">
        <v>25.64</v>
      </c>
      <c r="L3171" s="1">
        <v>16.2</v>
      </c>
      <c r="M3171" s="1">
        <f>All_Data[[#This Row],[EUR Sales Amount]]-All_Data[[#This Row],[EUR Cost Amount]]</f>
        <v>9.4400000000000013</v>
      </c>
      <c r="N3171">
        <f>IF(All_Data[[#This Row],[Order Line Quantity]]&lt;0,1,0)</f>
        <v>0</v>
      </c>
      <c r="O3171" s="1" t="str">
        <f>All_Data[[#This Row],[Tier2 Description]]&amp;All_Data[[#This Row],[Order No]]</f>
        <v>DUFFELS1556342</v>
      </c>
    </row>
    <row r="3172" spans="1:15" x14ac:dyDescent="0.35">
      <c r="A3172">
        <v>202002</v>
      </c>
      <c r="B3172" t="str">
        <f>LEFT(All_Data[[#This Row],[Invoice (Year+Month)]],4)</f>
        <v>2020</v>
      </c>
      <c r="C3172" t="str">
        <f>RIGHT(All_Data[[#This Row],[Invoice (Year+Month)]],2)</f>
        <v>02</v>
      </c>
      <c r="D3172" t="s">
        <v>56</v>
      </c>
      <c r="E3172">
        <v>3014400</v>
      </c>
      <c r="F3172" t="s">
        <v>17</v>
      </c>
      <c r="G3172" t="s">
        <v>48</v>
      </c>
      <c r="H3172" t="s">
        <v>48</v>
      </c>
      <c r="I3172">
        <v>1556342</v>
      </c>
      <c r="J3172">
        <v>2</v>
      </c>
      <c r="K3172" s="1">
        <v>2.2000000000000002</v>
      </c>
      <c r="L3172" s="1">
        <v>1.26</v>
      </c>
      <c r="M3172" s="1">
        <f>All_Data[[#This Row],[EUR Sales Amount]]-All_Data[[#This Row],[EUR Cost Amount]]</f>
        <v>0.94000000000000017</v>
      </c>
      <c r="N3172">
        <f>IF(All_Data[[#This Row],[Order Line Quantity]]&lt;0,1,0)</f>
        <v>0</v>
      </c>
      <c r="O3172" s="1" t="str">
        <f>All_Data[[#This Row],[Tier2 Description]]&amp;All_Data[[#This Row],[Order No]]</f>
        <v>HEADWEAR1556342</v>
      </c>
    </row>
    <row r="3173" spans="1:15" x14ac:dyDescent="0.35">
      <c r="A3173">
        <v>202002</v>
      </c>
      <c r="B3173" t="str">
        <f>LEFT(All_Data[[#This Row],[Invoice (Year+Month)]],4)</f>
        <v>2020</v>
      </c>
      <c r="C3173" t="str">
        <f>RIGHT(All_Data[[#This Row],[Invoice (Year+Month)]],2)</f>
        <v>02</v>
      </c>
      <c r="D3173" t="s">
        <v>56</v>
      </c>
      <c r="E3173">
        <v>3014400</v>
      </c>
      <c r="F3173" t="s">
        <v>17</v>
      </c>
      <c r="G3173" t="s">
        <v>13</v>
      </c>
      <c r="H3173" t="s">
        <v>15</v>
      </c>
      <c r="I3173">
        <v>1556342</v>
      </c>
      <c r="J3173">
        <v>2</v>
      </c>
      <c r="K3173" s="1">
        <v>9.0399999999999991</v>
      </c>
      <c r="L3173" s="1">
        <v>6.84</v>
      </c>
      <c r="M3173" s="1">
        <f>All_Data[[#This Row],[EUR Sales Amount]]-All_Data[[#This Row],[EUR Cost Amount]]</f>
        <v>2.1999999999999993</v>
      </c>
      <c r="N3173">
        <f>IF(All_Data[[#This Row],[Order Line Quantity]]&lt;0,1,0)</f>
        <v>0</v>
      </c>
      <c r="O3173" s="1" t="str">
        <f>All_Data[[#This Row],[Tier2 Description]]&amp;All_Data[[#This Row],[Order No]]</f>
        <v>UMBRELLAS1556342</v>
      </c>
    </row>
    <row r="3174" spans="1:15" x14ac:dyDescent="0.35">
      <c r="A3174">
        <v>202002</v>
      </c>
      <c r="B3174" t="str">
        <f>LEFT(All_Data[[#This Row],[Invoice (Year+Month)]],4)</f>
        <v>2020</v>
      </c>
      <c r="C3174" t="str">
        <f>RIGHT(All_Data[[#This Row],[Invoice (Year+Month)]],2)</f>
        <v>02</v>
      </c>
      <c r="D3174" t="s">
        <v>56</v>
      </c>
      <c r="E3174">
        <v>3014400</v>
      </c>
      <c r="F3174" t="s">
        <v>17</v>
      </c>
      <c r="G3174" t="s">
        <v>26</v>
      </c>
      <c r="H3174" t="s">
        <v>53</v>
      </c>
      <c r="I3174">
        <v>1556342</v>
      </c>
      <c r="J3174">
        <v>8</v>
      </c>
      <c r="K3174" s="1">
        <v>38.4</v>
      </c>
      <c r="L3174" s="1">
        <v>29.66</v>
      </c>
      <c r="M3174" s="1">
        <f>All_Data[[#This Row],[EUR Sales Amount]]-All_Data[[#This Row],[EUR Cost Amount]]</f>
        <v>8.7399999999999984</v>
      </c>
      <c r="N3174">
        <f>IF(All_Data[[#This Row],[Order Line Quantity]]&lt;0,1,0)</f>
        <v>0</v>
      </c>
      <c r="O3174" s="1" t="str">
        <f>All_Data[[#This Row],[Tier2 Description]]&amp;All_Data[[#This Row],[Order No]]</f>
        <v>BLANKETS1556342</v>
      </c>
    </row>
    <row r="3175" spans="1:15" x14ac:dyDescent="0.35">
      <c r="A3175">
        <v>202002</v>
      </c>
      <c r="B3175" t="str">
        <f>LEFT(All_Data[[#This Row],[Invoice (Year+Month)]],4)</f>
        <v>2020</v>
      </c>
      <c r="C3175" t="str">
        <f>RIGHT(All_Data[[#This Row],[Invoice (Year+Month)]],2)</f>
        <v>02</v>
      </c>
      <c r="D3175" t="s">
        <v>56</v>
      </c>
      <c r="E3175">
        <v>3014400</v>
      </c>
      <c r="F3175" t="s">
        <v>17</v>
      </c>
      <c r="G3175" t="s">
        <v>26</v>
      </c>
      <c r="H3175" t="s">
        <v>44</v>
      </c>
      <c r="I3175">
        <v>1556342</v>
      </c>
      <c r="J3175">
        <v>4</v>
      </c>
      <c r="K3175" s="1">
        <v>20.62</v>
      </c>
      <c r="L3175" s="1">
        <v>19.36</v>
      </c>
      <c r="M3175" s="1">
        <f>All_Data[[#This Row],[EUR Sales Amount]]-All_Data[[#This Row],[EUR Cost Amount]]</f>
        <v>1.2600000000000016</v>
      </c>
      <c r="N3175">
        <f>IF(All_Data[[#This Row],[Order Line Quantity]]&lt;0,1,0)</f>
        <v>0</v>
      </c>
      <c r="O3175" s="1" t="str">
        <f>All_Data[[#This Row],[Tier2 Description]]&amp;All_Data[[#This Row],[Order No]]</f>
        <v>HBA1556342</v>
      </c>
    </row>
    <row r="3176" spans="1:15" x14ac:dyDescent="0.35">
      <c r="A3176">
        <v>202002</v>
      </c>
      <c r="B3176" t="str">
        <f>LEFT(All_Data[[#This Row],[Invoice (Year+Month)]],4)</f>
        <v>2020</v>
      </c>
      <c r="C3176" t="str">
        <f>RIGHT(All_Data[[#This Row],[Invoice (Year+Month)]],2)</f>
        <v>02</v>
      </c>
      <c r="D3176" t="s">
        <v>56</v>
      </c>
      <c r="E3176">
        <v>3014400</v>
      </c>
      <c r="F3176" t="s">
        <v>17</v>
      </c>
      <c r="G3176" t="s">
        <v>26</v>
      </c>
      <c r="H3176" t="s">
        <v>42</v>
      </c>
      <c r="I3176">
        <v>1556342</v>
      </c>
      <c r="J3176">
        <v>8</v>
      </c>
      <c r="K3176" s="1">
        <v>11</v>
      </c>
      <c r="L3176" s="1">
        <v>8.4600000000000009</v>
      </c>
      <c r="M3176" s="1">
        <f>All_Data[[#This Row],[EUR Sales Amount]]-All_Data[[#This Row],[EUR Cost Amount]]</f>
        <v>2.5399999999999991</v>
      </c>
      <c r="N3176">
        <f>IF(All_Data[[#This Row],[Order Line Quantity]]&lt;0,1,0)</f>
        <v>0</v>
      </c>
      <c r="O3176" s="1" t="str">
        <f>All_Data[[#This Row],[Tier2 Description]]&amp;All_Data[[#This Row],[Order No]]</f>
        <v>LIGHTING1556342</v>
      </c>
    </row>
    <row r="3177" spans="1:15" x14ac:dyDescent="0.35">
      <c r="A3177">
        <v>202002</v>
      </c>
      <c r="B3177" t="str">
        <f>LEFT(All_Data[[#This Row],[Invoice (Year+Month)]],4)</f>
        <v>2020</v>
      </c>
      <c r="C3177" t="str">
        <f>RIGHT(All_Data[[#This Row],[Invoice (Year+Month)]],2)</f>
        <v>02</v>
      </c>
      <c r="D3177" t="s">
        <v>56</v>
      </c>
      <c r="E3177">
        <v>3014400</v>
      </c>
      <c r="F3177" t="s">
        <v>17</v>
      </c>
      <c r="G3177" t="s">
        <v>26</v>
      </c>
      <c r="H3177" t="s">
        <v>50</v>
      </c>
      <c r="I3177">
        <v>1556342</v>
      </c>
      <c r="J3177">
        <v>10</v>
      </c>
      <c r="K3177" s="1">
        <v>20.84</v>
      </c>
      <c r="L3177" s="1">
        <v>16.100000000000001</v>
      </c>
      <c r="M3177" s="1">
        <f>All_Data[[#This Row],[EUR Sales Amount]]-All_Data[[#This Row],[EUR Cost Amount]]</f>
        <v>4.7399999999999984</v>
      </c>
      <c r="N3177">
        <f>IF(All_Data[[#This Row],[Order Line Quantity]]&lt;0,1,0)</f>
        <v>0</v>
      </c>
      <c r="O3177" s="1" t="str">
        <f>All_Data[[#This Row],[Tier2 Description]]&amp;All_Data[[#This Row],[Order No]]</f>
        <v>OUTDOOR &amp; LEISURE1556342</v>
      </c>
    </row>
    <row r="3178" spans="1:15" x14ac:dyDescent="0.35">
      <c r="A3178">
        <v>202002</v>
      </c>
      <c r="B3178" t="str">
        <f>LEFT(All_Data[[#This Row],[Invoice (Year+Month)]],4)</f>
        <v>2020</v>
      </c>
      <c r="C3178" t="str">
        <f>RIGHT(All_Data[[#This Row],[Invoice (Year+Month)]],2)</f>
        <v>02</v>
      </c>
      <c r="D3178" t="s">
        <v>56</v>
      </c>
      <c r="E3178">
        <v>3014400</v>
      </c>
      <c r="F3178" t="s">
        <v>17</v>
      </c>
      <c r="G3178" t="s">
        <v>26</v>
      </c>
      <c r="H3178" t="s">
        <v>43</v>
      </c>
      <c r="I3178">
        <v>1557741</v>
      </c>
      <c r="J3178">
        <v>8</v>
      </c>
      <c r="K3178" s="1">
        <v>1.36</v>
      </c>
      <c r="L3178" s="1">
        <v>0.84</v>
      </c>
      <c r="M3178" s="1">
        <f>All_Data[[#This Row],[EUR Sales Amount]]-All_Data[[#This Row],[EUR Cost Amount]]</f>
        <v>0.52000000000000013</v>
      </c>
      <c r="N3178">
        <f>IF(All_Data[[#This Row],[Order Line Quantity]]&lt;0,1,0)</f>
        <v>0</v>
      </c>
      <c r="O3178" s="1" t="str">
        <f>All_Data[[#This Row],[Tier2 Description]]&amp;All_Data[[#This Row],[Order No]]</f>
        <v>SAFETY AUTO &amp; TOOLS1557741</v>
      </c>
    </row>
    <row r="3179" spans="1:15" x14ac:dyDescent="0.35">
      <c r="A3179">
        <v>202002</v>
      </c>
      <c r="B3179" t="str">
        <f>LEFT(All_Data[[#This Row],[Invoice (Year+Month)]],4)</f>
        <v>2020</v>
      </c>
      <c r="C3179" t="str">
        <f>RIGHT(All_Data[[#This Row],[Invoice (Year+Month)]],2)</f>
        <v>02</v>
      </c>
      <c r="D3179" t="s">
        <v>56</v>
      </c>
      <c r="E3179">
        <v>3014400</v>
      </c>
      <c r="F3179" t="s">
        <v>17</v>
      </c>
      <c r="G3179" t="s">
        <v>24</v>
      </c>
      <c r="H3179" t="s">
        <v>25</v>
      </c>
      <c r="I3179">
        <v>1556342</v>
      </c>
      <c r="J3179">
        <v>2</v>
      </c>
      <c r="K3179" s="1">
        <v>20.02</v>
      </c>
      <c r="L3179" s="1">
        <v>14.28</v>
      </c>
      <c r="M3179" s="1">
        <f>All_Data[[#This Row],[EUR Sales Amount]]-All_Data[[#This Row],[EUR Cost Amount]]</f>
        <v>5.74</v>
      </c>
      <c r="N3179">
        <f>IF(All_Data[[#This Row],[Order Line Quantity]]&lt;0,1,0)</f>
        <v>0</v>
      </c>
      <c r="O3179" s="1" t="str">
        <f>All_Data[[#This Row],[Tier2 Description]]&amp;All_Data[[#This Row],[Order No]]</f>
        <v>JACKETS1556342</v>
      </c>
    </row>
    <row r="3180" spans="1:15" x14ac:dyDescent="0.35">
      <c r="A3180">
        <v>202002</v>
      </c>
      <c r="B3180" t="str">
        <f>LEFT(All_Data[[#This Row],[Invoice (Year+Month)]],4)</f>
        <v>2020</v>
      </c>
      <c r="C3180" t="str">
        <f>RIGHT(All_Data[[#This Row],[Invoice (Year+Month)]],2)</f>
        <v>02</v>
      </c>
      <c r="D3180" t="s">
        <v>56</v>
      </c>
      <c r="E3180">
        <v>3014400</v>
      </c>
      <c r="F3180" t="s">
        <v>17</v>
      </c>
      <c r="G3180" t="s">
        <v>57</v>
      </c>
      <c r="H3180" t="s">
        <v>58</v>
      </c>
      <c r="I3180">
        <v>1556342</v>
      </c>
      <c r="J3180">
        <v>6</v>
      </c>
      <c r="K3180" s="1">
        <v>52.8</v>
      </c>
      <c r="L3180" s="1">
        <v>47.5</v>
      </c>
      <c r="M3180" s="1">
        <f>All_Data[[#This Row],[EUR Sales Amount]]-All_Data[[#This Row],[EUR Cost Amount]]</f>
        <v>5.2999999999999972</v>
      </c>
      <c r="N3180">
        <f>IF(All_Data[[#This Row],[Order Line Quantity]]&lt;0,1,0)</f>
        <v>0</v>
      </c>
      <c r="O3180" s="1" t="str">
        <f>All_Data[[#This Row],[Tier2 Description]]&amp;All_Data[[#This Row],[Order No]]</f>
        <v>SHIRTS1556342</v>
      </c>
    </row>
    <row r="3181" spans="1:15" x14ac:dyDescent="0.35">
      <c r="A3181">
        <v>202002</v>
      </c>
      <c r="B3181" t="str">
        <f>LEFT(All_Data[[#This Row],[Invoice (Year+Month)]],4)</f>
        <v>2020</v>
      </c>
      <c r="C3181" t="str">
        <f>RIGHT(All_Data[[#This Row],[Invoice (Year+Month)]],2)</f>
        <v>02</v>
      </c>
      <c r="D3181" t="s">
        <v>56</v>
      </c>
      <c r="E3181">
        <v>3014415</v>
      </c>
      <c r="F3181" t="s">
        <v>17</v>
      </c>
      <c r="G3181" t="s">
        <v>13</v>
      </c>
      <c r="H3181" t="s">
        <v>37</v>
      </c>
      <c r="I3181">
        <v>1557660</v>
      </c>
      <c r="J3181">
        <v>300</v>
      </c>
      <c r="K3181" s="1">
        <v>60</v>
      </c>
      <c r="L3181" s="1">
        <v>35.04</v>
      </c>
      <c r="M3181" s="1">
        <f>All_Data[[#This Row],[EUR Sales Amount]]-All_Data[[#This Row],[EUR Cost Amount]]</f>
        <v>24.96</v>
      </c>
      <c r="N3181">
        <f>IF(All_Data[[#This Row],[Order Line Quantity]]&lt;0,1,0)</f>
        <v>0</v>
      </c>
      <c r="O3181" s="1" t="str">
        <f>All_Data[[#This Row],[Tier2 Description]]&amp;All_Data[[#This Row],[Order No]]</f>
        <v>GENERAL1557660</v>
      </c>
    </row>
    <row r="3182" spans="1:15" x14ac:dyDescent="0.35">
      <c r="A3182">
        <v>202002</v>
      </c>
      <c r="B3182" t="str">
        <f>LEFT(All_Data[[#This Row],[Invoice (Year+Month)]],4)</f>
        <v>2020</v>
      </c>
      <c r="C3182" t="str">
        <f>RIGHT(All_Data[[#This Row],[Invoice (Year+Month)]],2)</f>
        <v>02</v>
      </c>
      <c r="D3182" t="s">
        <v>56</v>
      </c>
      <c r="E3182">
        <v>3014415</v>
      </c>
      <c r="F3182" t="s">
        <v>17</v>
      </c>
      <c r="G3182" t="s">
        <v>13</v>
      </c>
      <c r="H3182" t="s">
        <v>34</v>
      </c>
      <c r="I3182">
        <v>1555287</v>
      </c>
      <c r="J3182">
        <v>500</v>
      </c>
      <c r="K3182" s="1">
        <v>375</v>
      </c>
      <c r="L3182" s="1">
        <v>286.8</v>
      </c>
      <c r="M3182" s="1">
        <f>All_Data[[#This Row],[EUR Sales Amount]]-All_Data[[#This Row],[EUR Cost Amount]]</f>
        <v>88.199999999999989</v>
      </c>
      <c r="N3182">
        <f>IF(All_Data[[#This Row],[Order Line Quantity]]&lt;0,1,0)</f>
        <v>0</v>
      </c>
      <c r="O3182" s="1" t="str">
        <f>All_Data[[#This Row],[Tier2 Description]]&amp;All_Data[[#This Row],[Order No]]</f>
        <v>STATIONERY1555287</v>
      </c>
    </row>
    <row r="3183" spans="1:15" x14ac:dyDescent="0.35">
      <c r="A3183">
        <v>202002</v>
      </c>
      <c r="B3183" t="str">
        <f>LEFT(All_Data[[#This Row],[Invoice (Year+Month)]],4)</f>
        <v>2020</v>
      </c>
      <c r="C3183" t="str">
        <f>RIGHT(All_Data[[#This Row],[Invoice (Year+Month)]],2)</f>
        <v>02</v>
      </c>
      <c r="D3183" t="s">
        <v>56</v>
      </c>
      <c r="E3183">
        <v>3014415</v>
      </c>
      <c r="F3183" t="s">
        <v>17</v>
      </c>
      <c r="G3183" t="s">
        <v>22</v>
      </c>
      <c r="H3183" t="s">
        <v>35</v>
      </c>
      <c r="I3183">
        <v>1555287</v>
      </c>
      <c r="J3183">
        <v>502</v>
      </c>
      <c r="K3183" s="1">
        <v>55</v>
      </c>
      <c r="L3183" s="1">
        <v>10.02</v>
      </c>
      <c r="M3183" s="1">
        <f>All_Data[[#This Row],[EUR Sales Amount]]-All_Data[[#This Row],[EUR Cost Amount]]</f>
        <v>44.980000000000004</v>
      </c>
      <c r="N3183">
        <f>IF(All_Data[[#This Row],[Order Line Quantity]]&lt;0,1,0)</f>
        <v>0</v>
      </c>
      <c r="O3183" s="1" t="str">
        <f>All_Data[[#This Row],[Tier2 Description]]&amp;All_Data[[#This Row],[Order No]]</f>
        <v>DECORATION CHARGES1555287</v>
      </c>
    </row>
    <row r="3184" spans="1:15" x14ac:dyDescent="0.35">
      <c r="A3184">
        <v>202002</v>
      </c>
      <c r="B3184" t="str">
        <f>LEFT(All_Data[[#This Row],[Invoice (Year+Month)]],4)</f>
        <v>2020</v>
      </c>
      <c r="C3184" t="str">
        <f>RIGHT(All_Data[[#This Row],[Invoice (Year+Month)]],2)</f>
        <v>02</v>
      </c>
      <c r="D3184" t="s">
        <v>56</v>
      </c>
      <c r="E3184">
        <v>3014415</v>
      </c>
      <c r="F3184" t="s">
        <v>17</v>
      </c>
      <c r="G3184" t="s">
        <v>22</v>
      </c>
      <c r="H3184" t="s">
        <v>35</v>
      </c>
      <c r="I3184">
        <v>1557660</v>
      </c>
      <c r="J3184">
        <v>302</v>
      </c>
      <c r="K3184" s="1">
        <v>166</v>
      </c>
      <c r="L3184" s="1">
        <v>28.58</v>
      </c>
      <c r="M3184" s="1">
        <f>All_Data[[#This Row],[EUR Sales Amount]]-All_Data[[#This Row],[EUR Cost Amount]]</f>
        <v>137.42000000000002</v>
      </c>
      <c r="N3184">
        <f>IF(All_Data[[#This Row],[Order Line Quantity]]&lt;0,1,0)</f>
        <v>0</v>
      </c>
      <c r="O3184" s="1" t="str">
        <f>All_Data[[#This Row],[Tier2 Description]]&amp;All_Data[[#This Row],[Order No]]</f>
        <v>DECORATION CHARGES1557660</v>
      </c>
    </row>
    <row r="3185" spans="1:15" x14ac:dyDescent="0.35">
      <c r="A3185">
        <v>202002</v>
      </c>
      <c r="B3185" t="str">
        <f>LEFT(All_Data[[#This Row],[Invoice (Year+Month)]],4)</f>
        <v>2020</v>
      </c>
      <c r="C3185" t="str">
        <f>RIGHT(All_Data[[#This Row],[Invoice (Year+Month)]],2)</f>
        <v>02</v>
      </c>
      <c r="D3185" t="s">
        <v>56</v>
      </c>
      <c r="E3185">
        <v>3014416</v>
      </c>
      <c r="F3185" t="s">
        <v>17</v>
      </c>
      <c r="G3185" t="s">
        <v>13</v>
      </c>
      <c r="H3185" t="s">
        <v>16</v>
      </c>
      <c r="I3185">
        <v>1556195</v>
      </c>
      <c r="J3185">
        <v>2</v>
      </c>
      <c r="K3185" s="1">
        <v>18.559999999999999</v>
      </c>
      <c r="L3185" s="1">
        <v>9.08</v>
      </c>
      <c r="M3185" s="1">
        <f>All_Data[[#This Row],[EUR Sales Amount]]-All_Data[[#This Row],[EUR Cost Amount]]</f>
        <v>9.4799999999999986</v>
      </c>
      <c r="N3185">
        <f>IF(All_Data[[#This Row],[Order Line Quantity]]&lt;0,1,0)</f>
        <v>0</v>
      </c>
      <c r="O3185" s="1" t="str">
        <f>All_Data[[#This Row],[Tier2 Description]]&amp;All_Data[[#This Row],[Order No]]</f>
        <v>WRITING1556195</v>
      </c>
    </row>
    <row r="3186" spans="1:15" x14ac:dyDescent="0.35">
      <c r="A3186">
        <v>202002</v>
      </c>
      <c r="B3186" t="str">
        <f>LEFT(All_Data[[#This Row],[Invoice (Year+Month)]],4)</f>
        <v>2020</v>
      </c>
      <c r="C3186" t="str">
        <f>RIGHT(All_Data[[#This Row],[Invoice (Year+Month)]],2)</f>
        <v>02</v>
      </c>
      <c r="D3186" t="s">
        <v>56</v>
      </c>
      <c r="E3186">
        <v>3014418</v>
      </c>
      <c r="F3186" t="s">
        <v>17</v>
      </c>
      <c r="G3186" t="s">
        <v>32</v>
      </c>
      <c r="H3186" t="s">
        <v>33</v>
      </c>
      <c r="I3186">
        <v>1555366</v>
      </c>
      <c r="J3186">
        <v>370</v>
      </c>
      <c r="K3186" s="1">
        <v>362.6</v>
      </c>
      <c r="L3186" s="1">
        <v>201.02</v>
      </c>
      <c r="M3186" s="1">
        <f>All_Data[[#This Row],[EUR Sales Amount]]-All_Data[[#This Row],[EUR Cost Amount]]</f>
        <v>161.58000000000001</v>
      </c>
      <c r="N3186">
        <f>IF(All_Data[[#This Row],[Order Line Quantity]]&lt;0,1,0)</f>
        <v>0</v>
      </c>
      <c r="O3186" s="1" t="str">
        <f>All_Data[[#This Row],[Tier2 Description]]&amp;All_Data[[#This Row],[Order No]]</f>
        <v>SPORT BOTTLES1555366</v>
      </c>
    </row>
    <row r="3187" spans="1:15" x14ac:dyDescent="0.35">
      <c r="A3187">
        <v>202002</v>
      </c>
      <c r="B3187" t="str">
        <f>LEFT(All_Data[[#This Row],[Invoice (Year+Month)]],4)</f>
        <v>2020</v>
      </c>
      <c r="C3187" t="str">
        <f>RIGHT(All_Data[[#This Row],[Invoice (Year+Month)]],2)</f>
        <v>02</v>
      </c>
      <c r="D3187" t="s">
        <v>56</v>
      </c>
      <c r="E3187">
        <v>3014418</v>
      </c>
      <c r="F3187" t="s">
        <v>17</v>
      </c>
      <c r="G3187" t="s">
        <v>32</v>
      </c>
      <c r="H3187" t="s">
        <v>33</v>
      </c>
      <c r="I3187">
        <v>1556214</v>
      </c>
      <c r="J3187">
        <v>1200</v>
      </c>
      <c r="K3187" s="1">
        <v>1188</v>
      </c>
      <c r="L3187" s="1">
        <v>686.74</v>
      </c>
      <c r="M3187" s="1">
        <f>All_Data[[#This Row],[EUR Sales Amount]]-All_Data[[#This Row],[EUR Cost Amount]]</f>
        <v>501.26</v>
      </c>
      <c r="N3187">
        <f>IF(All_Data[[#This Row],[Order Line Quantity]]&lt;0,1,0)</f>
        <v>0</v>
      </c>
      <c r="O3187" s="1" t="str">
        <f>All_Data[[#This Row],[Tier2 Description]]&amp;All_Data[[#This Row],[Order No]]</f>
        <v>SPORT BOTTLES1556214</v>
      </c>
    </row>
    <row r="3188" spans="1:15" x14ac:dyDescent="0.35">
      <c r="A3188">
        <v>202002</v>
      </c>
      <c r="B3188" t="str">
        <f>LEFT(All_Data[[#This Row],[Invoice (Year+Month)]],4)</f>
        <v>2020</v>
      </c>
      <c r="C3188" t="str">
        <f>RIGHT(All_Data[[#This Row],[Invoice (Year+Month)]],2)</f>
        <v>02</v>
      </c>
      <c r="D3188" t="s">
        <v>56</v>
      </c>
      <c r="E3188">
        <v>3014418</v>
      </c>
      <c r="F3188" t="s">
        <v>17</v>
      </c>
      <c r="G3188" t="s">
        <v>13</v>
      </c>
      <c r="H3188" t="s">
        <v>16</v>
      </c>
      <c r="I3188">
        <v>1556615</v>
      </c>
      <c r="J3188">
        <v>204</v>
      </c>
      <c r="K3188" s="1">
        <v>99.96</v>
      </c>
      <c r="L3188" s="1">
        <v>51.9</v>
      </c>
      <c r="M3188" s="1">
        <f>All_Data[[#This Row],[EUR Sales Amount]]-All_Data[[#This Row],[EUR Cost Amount]]</f>
        <v>48.059999999999995</v>
      </c>
      <c r="N3188">
        <f>IF(All_Data[[#This Row],[Order Line Quantity]]&lt;0,1,0)</f>
        <v>0</v>
      </c>
      <c r="O3188" s="1" t="str">
        <f>All_Data[[#This Row],[Tier2 Description]]&amp;All_Data[[#This Row],[Order No]]</f>
        <v>WRITING1556615</v>
      </c>
    </row>
    <row r="3189" spans="1:15" x14ac:dyDescent="0.35">
      <c r="A3189">
        <v>202002</v>
      </c>
      <c r="B3189" t="str">
        <f>LEFT(All_Data[[#This Row],[Invoice (Year+Month)]],4)</f>
        <v>2020</v>
      </c>
      <c r="C3189" t="str">
        <f>RIGHT(All_Data[[#This Row],[Invoice (Year+Month)]],2)</f>
        <v>02</v>
      </c>
      <c r="D3189" t="s">
        <v>56</v>
      </c>
      <c r="E3189">
        <v>3014418</v>
      </c>
      <c r="F3189" t="s">
        <v>17</v>
      </c>
      <c r="G3189" t="s">
        <v>22</v>
      </c>
      <c r="H3189" t="s">
        <v>35</v>
      </c>
      <c r="I3189">
        <v>1555366</v>
      </c>
      <c r="J3189">
        <v>372</v>
      </c>
      <c r="K3189" s="1">
        <v>117.7</v>
      </c>
      <c r="L3189" s="1">
        <v>19.16</v>
      </c>
      <c r="M3189" s="1">
        <f>All_Data[[#This Row],[EUR Sales Amount]]-All_Data[[#This Row],[EUR Cost Amount]]</f>
        <v>98.54</v>
      </c>
      <c r="N3189">
        <f>IF(All_Data[[#This Row],[Order Line Quantity]]&lt;0,1,0)</f>
        <v>0</v>
      </c>
      <c r="O3189" s="1" t="str">
        <f>All_Data[[#This Row],[Tier2 Description]]&amp;All_Data[[#This Row],[Order No]]</f>
        <v>DECORATION CHARGES1555366</v>
      </c>
    </row>
    <row r="3190" spans="1:15" x14ac:dyDescent="0.35">
      <c r="A3190">
        <v>202002</v>
      </c>
      <c r="B3190" t="str">
        <f>LEFT(All_Data[[#This Row],[Invoice (Year+Month)]],4)</f>
        <v>2020</v>
      </c>
      <c r="C3190" t="str">
        <f>RIGHT(All_Data[[#This Row],[Invoice (Year+Month)]],2)</f>
        <v>02</v>
      </c>
      <c r="D3190" t="s">
        <v>56</v>
      </c>
      <c r="E3190">
        <v>3014418</v>
      </c>
      <c r="F3190" t="s">
        <v>17</v>
      </c>
      <c r="G3190" t="s">
        <v>22</v>
      </c>
      <c r="H3190" t="s">
        <v>35</v>
      </c>
      <c r="I3190">
        <v>1556214</v>
      </c>
      <c r="J3190">
        <v>1202</v>
      </c>
      <c r="K3190" s="1">
        <v>412</v>
      </c>
      <c r="L3190" s="1">
        <v>33.18</v>
      </c>
      <c r="M3190" s="1">
        <f>All_Data[[#This Row],[EUR Sales Amount]]-All_Data[[#This Row],[EUR Cost Amount]]</f>
        <v>378.82</v>
      </c>
      <c r="N3190">
        <f>IF(All_Data[[#This Row],[Order Line Quantity]]&lt;0,1,0)</f>
        <v>0</v>
      </c>
      <c r="O3190" s="1" t="str">
        <f>All_Data[[#This Row],[Tier2 Description]]&amp;All_Data[[#This Row],[Order No]]</f>
        <v>DECORATION CHARGES1556214</v>
      </c>
    </row>
    <row r="3191" spans="1:15" x14ac:dyDescent="0.35">
      <c r="A3191">
        <v>202002</v>
      </c>
      <c r="B3191" t="str">
        <f>LEFT(All_Data[[#This Row],[Invoice (Year+Month)]],4)</f>
        <v>2020</v>
      </c>
      <c r="C3191" t="str">
        <f>RIGHT(All_Data[[#This Row],[Invoice (Year+Month)]],2)</f>
        <v>02</v>
      </c>
      <c r="D3191" t="s">
        <v>56</v>
      </c>
      <c r="E3191">
        <v>3014420</v>
      </c>
      <c r="F3191" t="s">
        <v>17</v>
      </c>
      <c r="G3191" t="s">
        <v>11</v>
      </c>
      <c r="H3191" t="s">
        <v>46</v>
      </c>
      <c r="I3191">
        <v>1555914</v>
      </c>
      <c r="J3191">
        <v>2</v>
      </c>
      <c r="K3191" s="1">
        <v>36.840000000000003</v>
      </c>
      <c r="L3191" s="1">
        <v>13.18</v>
      </c>
      <c r="M3191" s="1">
        <f>All_Data[[#This Row],[EUR Sales Amount]]-All_Data[[#This Row],[EUR Cost Amount]]</f>
        <v>23.660000000000004</v>
      </c>
      <c r="N3191">
        <f>IF(All_Data[[#This Row],[Order Line Quantity]]&lt;0,1,0)</f>
        <v>0</v>
      </c>
      <c r="O3191" s="1" t="str">
        <f>All_Data[[#This Row],[Tier2 Description]]&amp;All_Data[[#This Row],[Order No]]</f>
        <v>DUFFELS1555914</v>
      </c>
    </row>
    <row r="3192" spans="1:15" x14ac:dyDescent="0.35">
      <c r="A3192">
        <v>202002</v>
      </c>
      <c r="B3192" t="str">
        <f>LEFT(All_Data[[#This Row],[Invoice (Year+Month)]],4)</f>
        <v>2020</v>
      </c>
      <c r="C3192" t="str">
        <f>RIGHT(All_Data[[#This Row],[Invoice (Year+Month)]],2)</f>
        <v>02</v>
      </c>
      <c r="D3192" t="s">
        <v>56</v>
      </c>
      <c r="E3192">
        <v>3014420</v>
      </c>
      <c r="F3192" t="s">
        <v>17</v>
      </c>
      <c r="G3192" t="s">
        <v>13</v>
      </c>
      <c r="H3192" t="s">
        <v>37</v>
      </c>
      <c r="I3192">
        <v>1556242</v>
      </c>
      <c r="J3192">
        <v>2000</v>
      </c>
      <c r="K3192" s="1">
        <v>460</v>
      </c>
      <c r="L3192" s="1">
        <v>360</v>
      </c>
      <c r="M3192" s="1">
        <f>All_Data[[#This Row],[EUR Sales Amount]]-All_Data[[#This Row],[EUR Cost Amount]]</f>
        <v>100</v>
      </c>
      <c r="N3192">
        <f>IF(All_Data[[#This Row],[Order Line Quantity]]&lt;0,1,0)</f>
        <v>0</v>
      </c>
      <c r="O3192" s="1" t="str">
        <f>All_Data[[#This Row],[Tier2 Description]]&amp;All_Data[[#This Row],[Order No]]</f>
        <v>GENERAL1556242</v>
      </c>
    </row>
    <row r="3193" spans="1:15" x14ac:dyDescent="0.35">
      <c r="A3193">
        <v>202002</v>
      </c>
      <c r="B3193" t="str">
        <f>LEFT(All_Data[[#This Row],[Invoice (Year+Month)]],4)</f>
        <v>2020</v>
      </c>
      <c r="C3193" t="str">
        <f>RIGHT(All_Data[[#This Row],[Invoice (Year+Month)]],2)</f>
        <v>02</v>
      </c>
      <c r="D3193" t="s">
        <v>56</v>
      </c>
      <c r="E3193">
        <v>3014420</v>
      </c>
      <c r="F3193" t="s">
        <v>17</v>
      </c>
      <c r="G3193" t="s">
        <v>13</v>
      </c>
      <c r="H3193" t="s">
        <v>16</v>
      </c>
      <c r="I3193">
        <v>1555480</v>
      </c>
      <c r="J3193">
        <v>600</v>
      </c>
      <c r="K3193" s="1">
        <v>360</v>
      </c>
      <c r="L3193" s="1">
        <v>158.56</v>
      </c>
      <c r="M3193" s="1">
        <f>All_Data[[#This Row],[EUR Sales Amount]]-All_Data[[#This Row],[EUR Cost Amount]]</f>
        <v>201.44</v>
      </c>
      <c r="N3193">
        <f>IF(All_Data[[#This Row],[Order Line Quantity]]&lt;0,1,0)</f>
        <v>0</v>
      </c>
      <c r="O3193" s="1" t="str">
        <f>All_Data[[#This Row],[Tier2 Description]]&amp;All_Data[[#This Row],[Order No]]</f>
        <v>WRITING1555480</v>
      </c>
    </row>
    <row r="3194" spans="1:15" x14ac:dyDescent="0.35">
      <c r="A3194">
        <v>202002</v>
      </c>
      <c r="B3194" t="str">
        <f>LEFT(All_Data[[#This Row],[Invoice (Year+Month)]],4)</f>
        <v>2020</v>
      </c>
      <c r="C3194" t="str">
        <f>RIGHT(All_Data[[#This Row],[Invoice (Year+Month)]],2)</f>
        <v>02</v>
      </c>
      <c r="D3194" t="s">
        <v>56</v>
      </c>
      <c r="E3194">
        <v>3014420</v>
      </c>
      <c r="F3194" t="s">
        <v>17</v>
      </c>
      <c r="G3194" t="s">
        <v>22</v>
      </c>
      <c r="H3194" t="s">
        <v>35</v>
      </c>
      <c r="I3194">
        <v>1555480</v>
      </c>
      <c r="J3194">
        <v>602</v>
      </c>
      <c r="K3194" s="1">
        <v>130</v>
      </c>
      <c r="L3194" s="1">
        <v>23.88</v>
      </c>
      <c r="M3194" s="1">
        <f>All_Data[[#This Row],[EUR Sales Amount]]-All_Data[[#This Row],[EUR Cost Amount]]</f>
        <v>106.12</v>
      </c>
      <c r="N3194">
        <f>IF(All_Data[[#This Row],[Order Line Quantity]]&lt;0,1,0)</f>
        <v>0</v>
      </c>
      <c r="O3194" s="1" t="str">
        <f>All_Data[[#This Row],[Tier2 Description]]&amp;All_Data[[#This Row],[Order No]]</f>
        <v>DECORATION CHARGES1555480</v>
      </c>
    </row>
    <row r="3195" spans="1:15" x14ac:dyDescent="0.35">
      <c r="A3195">
        <v>202002</v>
      </c>
      <c r="B3195" t="str">
        <f>LEFT(All_Data[[#This Row],[Invoice (Year+Month)]],4)</f>
        <v>2020</v>
      </c>
      <c r="C3195" t="str">
        <f>RIGHT(All_Data[[#This Row],[Invoice (Year+Month)]],2)</f>
        <v>02</v>
      </c>
      <c r="D3195" t="s">
        <v>56</v>
      </c>
      <c r="E3195">
        <v>3014431</v>
      </c>
      <c r="F3195" t="s">
        <v>17</v>
      </c>
      <c r="G3195" t="s">
        <v>11</v>
      </c>
      <c r="H3195" t="s">
        <v>38</v>
      </c>
      <c r="I3195">
        <v>1556331</v>
      </c>
      <c r="J3195">
        <v>400</v>
      </c>
      <c r="K3195" s="1">
        <v>212</v>
      </c>
      <c r="L3195" s="1">
        <v>114.88</v>
      </c>
      <c r="M3195" s="1">
        <f>All_Data[[#This Row],[EUR Sales Amount]]-All_Data[[#This Row],[EUR Cost Amount]]</f>
        <v>97.12</v>
      </c>
      <c r="N3195">
        <f>IF(All_Data[[#This Row],[Order Line Quantity]]&lt;0,1,0)</f>
        <v>0</v>
      </c>
      <c r="O3195" s="1" t="str">
        <f>All_Data[[#This Row],[Tier2 Description]]&amp;All_Data[[#This Row],[Order No]]</f>
        <v>BACKPACKS1556331</v>
      </c>
    </row>
    <row r="3196" spans="1:15" x14ac:dyDescent="0.35">
      <c r="A3196">
        <v>202002</v>
      </c>
      <c r="B3196" t="str">
        <f>LEFT(All_Data[[#This Row],[Invoice (Year+Month)]],4)</f>
        <v>2020</v>
      </c>
      <c r="C3196" t="str">
        <f>RIGHT(All_Data[[#This Row],[Invoice (Year+Month)]],2)</f>
        <v>02</v>
      </c>
      <c r="D3196" t="s">
        <v>56</v>
      </c>
      <c r="E3196">
        <v>3014431</v>
      </c>
      <c r="F3196" t="s">
        <v>17</v>
      </c>
      <c r="G3196" t="s">
        <v>11</v>
      </c>
      <c r="H3196" t="s">
        <v>40</v>
      </c>
      <c r="I3196">
        <v>1555764</v>
      </c>
      <c r="J3196">
        <v>2500</v>
      </c>
      <c r="K3196" s="1">
        <v>1475</v>
      </c>
      <c r="L3196" s="1">
        <v>896.96</v>
      </c>
      <c r="M3196" s="1">
        <f>All_Data[[#This Row],[EUR Sales Amount]]-All_Data[[#This Row],[EUR Cost Amount]]</f>
        <v>578.04</v>
      </c>
      <c r="N3196">
        <f>IF(All_Data[[#This Row],[Order Line Quantity]]&lt;0,1,0)</f>
        <v>0</v>
      </c>
      <c r="O3196" s="1" t="str">
        <f>All_Data[[#This Row],[Tier2 Description]]&amp;All_Data[[#This Row],[Order No]]</f>
        <v>TOTES1555764</v>
      </c>
    </row>
    <row r="3197" spans="1:15" x14ac:dyDescent="0.35">
      <c r="A3197">
        <v>202002</v>
      </c>
      <c r="B3197" t="str">
        <f>LEFT(All_Data[[#This Row],[Invoice (Year+Month)]],4)</f>
        <v>2020</v>
      </c>
      <c r="C3197" t="str">
        <f>RIGHT(All_Data[[#This Row],[Invoice (Year+Month)]],2)</f>
        <v>02</v>
      </c>
      <c r="D3197" t="s">
        <v>56</v>
      </c>
      <c r="E3197">
        <v>3014431</v>
      </c>
      <c r="F3197" t="s">
        <v>17</v>
      </c>
      <c r="G3197" t="s">
        <v>22</v>
      </c>
      <c r="H3197" t="s">
        <v>35</v>
      </c>
      <c r="I3197">
        <v>1555764</v>
      </c>
      <c r="J3197">
        <v>2502</v>
      </c>
      <c r="K3197" s="1">
        <v>565</v>
      </c>
      <c r="L3197" s="1">
        <v>138.58000000000001</v>
      </c>
      <c r="M3197" s="1">
        <f>All_Data[[#This Row],[EUR Sales Amount]]-All_Data[[#This Row],[EUR Cost Amount]]</f>
        <v>426.41999999999996</v>
      </c>
      <c r="N3197">
        <f>IF(All_Data[[#This Row],[Order Line Quantity]]&lt;0,1,0)</f>
        <v>0</v>
      </c>
      <c r="O3197" s="1" t="str">
        <f>All_Data[[#This Row],[Tier2 Description]]&amp;All_Data[[#This Row],[Order No]]</f>
        <v>DECORATION CHARGES1555764</v>
      </c>
    </row>
    <row r="3198" spans="1:15" x14ac:dyDescent="0.35">
      <c r="A3198">
        <v>202002</v>
      </c>
      <c r="B3198" t="str">
        <f>LEFT(All_Data[[#This Row],[Invoice (Year+Month)]],4)</f>
        <v>2020</v>
      </c>
      <c r="C3198" t="str">
        <f>RIGHT(All_Data[[#This Row],[Invoice (Year+Month)]],2)</f>
        <v>02</v>
      </c>
      <c r="D3198" t="s">
        <v>56</v>
      </c>
      <c r="E3198">
        <v>3014431</v>
      </c>
      <c r="F3198" t="s">
        <v>17</v>
      </c>
      <c r="G3198" t="s">
        <v>22</v>
      </c>
      <c r="H3198" t="s">
        <v>35</v>
      </c>
      <c r="I3198">
        <v>1556331</v>
      </c>
      <c r="J3198">
        <v>404</v>
      </c>
      <c r="K3198" s="1">
        <v>462</v>
      </c>
      <c r="L3198" s="1">
        <v>94.92</v>
      </c>
      <c r="M3198" s="1">
        <f>All_Data[[#This Row],[EUR Sales Amount]]-All_Data[[#This Row],[EUR Cost Amount]]</f>
        <v>367.08</v>
      </c>
      <c r="N3198">
        <f>IF(All_Data[[#This Row],[Order Line Quantity]]&lt;0,1,0)</f>
        <v>0</v>
      </c>
      <c r="O3198" s="1" t="str">
        <f>All_Data[[#This Row],[Tier2 Description]]&amp;All_Data[[#This Row],[Order No]]</f>
        <v>DECORATION CHARGES1556331</v>
      </c>
    </row>
    <row r="3199" spans="1:15" x14ac:dyDescent="0.35">
      <c r="A3199">
        <v>202002</v>
      </c>
      <c r="B3199" t="str">
        <f>LEFT(All_Data[[#This Row],[Invoice (Year+Month)]],4)</f>
        <v>2020</v>
      </c>
      <c r="C3199" t="str">
        <f>RIGHT(All_Data[[#This Row],[Invoice (Year+Month)]],2)</f>
        <v>02</v>
      </c>
      <c r="D3199" t="s">
        <v>56</v>
      </c>
      <c r="E3199">
        <v>3014437</v>
      </c>
      <c r="F3199" t="s">
        <v>17</v>
      </c>
      <c r="G3199" t="s">
        <v>11</v>
      </c>
      <c r="H3199" t="s">
        <v>38</v>
      </c>
      <c r="I3199">
        <v>1556400</v>
      </c>
      <c r="J3199">
        <v>100</v>
      </c>
      <c r="K3199" s="1">
        <v>114</v>
      </c>
      <c r="L3199" s="1">
        <v>57.8</v>
      </c>
      <c r="M3199" s="1">
        <f>All_Data[[#This Row],[EUR Sales Amount]]-All_Data[[#This Row],[EUR Cost Amount]]</f>
        <v>56.2</v>
      </c>
      <c r="N3199">
        <f>IF(All_Data[[#This Row],[Order Line Quantity]]&lt;0,1,0)</f>
        <v>0</v>
      </c>
      <c r="O3199" s="1" t="str">
        <f>All_Data[[#This Row],[Tier2 Description]]&amp;All_Data[[#This Row],[Order No]]</f>
        <v>BACKPACKS1556400</v>
      </c>
    </row>
    <row r="3200" spans="1:15" x14ac:dyDescent="0.35">
      <c r="A3200">
        <v>202002</v>
      </c>
      <c r="B3200" t="str">
        <f>LEFT(All_Data[[#This Row],[Invoice (Year+Month)]],4)</f>
        <v>2020</v>
      </c>
      <c r="C3200" t="str">
        <f>RIGHT(All_Data[[#This Row],[Invoice (Year+Month)]],2)</f>
        <v>02</v>
      </c>
      <c r="D3200" t="s">
        <v>56</v>
      </c>
      <c r="E3200">
        <v>3014437</v>
      </c>
      <c r="F3200" t="s">
        <v>17</v>
      </c>
      <c r="G3200" t="s">
        <v>11</v>
      </c>
      <c r="H3200" t="s">
        <v>46</v>
      </c>
      <c r="I3200">
        <v>1555411</v>
      </c>
      <c r="J3200">
        <v>300</v>
      </c>
      <c r="K3200" s="1">
        <v>1167</v>
      </c>
      <c r="L3200" s="1">
        <v>476.12</v>
      </c>
      <c r="M3200" s="1">
        <f>All_Data[[#This Row],[EUR Sales Amount]]-All_Data[[#This Row],[EUR Cost Amount]]</f>
        <v>690.88</v>
      </c>
      <c r="N3200">
        <f>IF(All_Data[[#This Row],[Order Line Quantity]]&lt;0,1,0)</f>
        <v>0</v>
      </c>
      <c r="O3200" s="1" t="str">
        <f>All_Data[[#This Row],[Tier2 Description]]&amp;All_Data[[#This Row],[Order No]]</f>
        <v>DUFFELS1555411</v>
      </c>
    </row>
    <row r="3201" spans="1:15" x14ac:dyDescent="0.35">
      <c r="A3201">
        <v>202002</v>
      </c>
      <c r="B3201" t="str">
        <f>LEFT(All_Data[[#This Row],[Invoice (Year+Month)]],4)</f>
        <v>2020</v>
      </c>
      <c r="C3201" t="str">
        <f>RIGHT(All_Data[[#This Row],[Invoice (Year+Month)]],2)</f>
        <v>02</v>
      </c>
      <c r="D3201" t="s">
        <v>56</v>
      </c>
      <c r="E3201">
        <v>3014437</v>
      </c>
      <c r="F3201" t="s">
        <v>17</v>
      </c>
      <c r="G3201" t="s">
        <v>11</v>
      </c>
      <c r="H3201" t="s">
        <v>40</v>
      </c>
      <c r="I3201">
        <v>1556113</v>
      </c>
      <c r="J3201">
        <v>2200</v>
      </c>
      <c r="K3201" s="1">
        <v>968</v>
      </c>
      <c r="L3201" s="1">
        <v>555.20000000000005</v>
      </c>
      <c r="M3201" s="1">
        <f>All_Data[[#This Row],[EUR Sales Amount]]-All_Data[[#This Row],[EUR Cost Amount]]</f>
        <v>412.79999999999995</v>
      </c>
      <c r="N3201">
        <f>IF(All_Data[[#This Row],[Order Line Quantity]]&lt;0,1,0)</f>
        <v>0</v>
      </c>
      <c r="O3201" s="1" t="str">
        <f>All_Data[[#This Row],[Tier2 Description]]&amp;All_Data[[#This Row],[Order No]]</f>
        <v>TOTES1556113</v>
      </c>
    </row>
    <row r="3202" spans="1:15" x14ac:dyDescent="0.35">
      <c r="A3202">
        <v>202002</v>
      </c>
      <c r="B3202" t="str">
        <f>LEFT(All_Data[[#This Row],[Invoice (Year+Month)]],4)</f>
        <v>2020</v>
      </c>
      <c r="C3202" t="str">
        <f>RIGHT(All_Data[[#This Row],[Invoice (Year+Month)]],2)</f>
        <v>02</v>
      </c>
      <c r="D3202" t="s">
        <v>56</v>
      </c>
      <c r="E3202">
        <v>3014437</v>
      </c>
      <c r="F3202" t="s">
        <v>17</v>
      </c>
      <c r="G3202" t="s">
        <v>11</v>
      </c>
      <c r="H3202" t="s">
        <v>40</v>
      </c>
      <c r="I3202">
        <v>1557686</v>
      </c>
      <c r="J3202">
        <v>3200</v>
      </c>
      <c r="K3202" s="1">
        <v>1408</v>
      </c>
      <c r="L3202" s="1">
        <v>807.58</v>
      </c>
      <c r="M3202" s="1">
        <f>All_Data[[#This Row],[EUR Sales Amount]]-All_Data[[#This Row],[EUR Cost Amount]]</f>
        <v>600.41999999999996</v>
      </c>
      <c r="N3202">
        <f>IF(All_Data[[#This Row],[Order Line Quantity]]&lt;0,1,0)</f>
        <v>0</v>
      </c>
      <c r="O3202" s="1" t="str">
        <f>All_Data[[#This Row],[Tier2 Description]]&amp;All_Data[[#This Row],[Order No]]</f>
        <v>TOTES1557686</v>
      </c>
    </row>
    <row r="3203" spans="1:15" x14ac:dyDescent="0.35">
      <c r="A3203">
        <v>202002</v>
      </c>
      <c r="B3203" t="str">
        <f>LEFT(All_Data[[#This Row],[Invoice (Year+Month)]],4)</f>
        <v>2020</v>
      </c>
      <c r="C3203" t="str">
        <f>RIGHT(All_Data[[#This Row],[Invoice (Year+Month)]],2)</f>
        <v>02</v>
      </c>
      <c r="D3203" t="s">
        <v>56</v>
      </c>
      <c r="E3203">
        <v>3014437</v>
      </c>
      <c r="F3203" t="s">
        <v>17</v>
      </c>
      <c r="G3203" t="s">
        <v>13</v>
      </c>
      <c r="H3203" t="s">
        <v>37</v>
      </c>
      <c r="I3203">
        <v>1555344</v>
      </c>
      <c r="J3203">
        <v>2000</v>
      </c>
      <c r="K3203" s="1">
        <v>560</v>
      </c>
      <c r="L3203" s="1">
        <v>560</v>
      </c>
      <c r="M3203" s="1">
        <f>All_Data[[#This Row],[EUR Sales Amount]]-All_Data[[#This Row],[EUR Cost Amount]]</f>
        <v>0</v>
      </c>
      <c r="N3203">
        <f>IF(All_Data[[#This Row],[Order Line Quantity]]&lt;0,1,0)</f>
        <v>0</v>
      </c>
      <c r="O3203" s="1" t="str">
        <f>All_Data[[#This Row],[Tier2 Description]]&amp;All_Data[[#This Row],[Order No]]</f>
        <v>GENERAL1555344</v>
      </c>
    </row>
    <row r="3204" spans="1:15" x14ac:dyDescent="0.35">
      <c r="A3204">
        <v>202002</v>
      </c>
      <c r="B3204" t="str">
        <f>LEFT(All_Data[[#This Row],[Invoice (Year+Month)]],4)</f>
        <v>2020</v>
      </c>
      <c r="C3204" t="str">
        <f>RIGHT(All_Data[[#This Row],[Invoice (Year+Month)]],2)</f>
        <v>02</v>
      </c>
      <c r="D3204" t="s">
        <v>56</v>
      </c>
      <c r="E3204">
        <v>3014437</v>
      </c>
      <c r="F3204" t="s">
        <v>17</v>
      </c>
      <c r="G3204" t="s">
        <v>13</v>
      </c>
      <c r="H3204" t="s">
        <v>37</v>
      </c>
      <c r="I3204">
        <v>1555532</v>
      </c>
      <c r="J3204">
        <v>40000</v>
      </c>
      <c r="K3204" s="1">
        <v>3600</v>
      </c>
      <c r="L3204" s="1">
        <v>2800</v>
      </c>
      <c r="M3204" s="1">
        <f>All_Data[[#This Row],[EUR Sales Amount]]-All_Data[[#This Row],[EUR Cost Amount]]</f>
        <v>800</v>
      </c>
      <c r="N3204">
        <f>IF(All_Data[[#This Row],[Order Line Quantity]]&lt;0,1,0)</f>
        <v>0</v>
      </c>
      <c r="O3204" s="1" t="str">
        <f>All_Data[[#This Row],[Tier2 Description]]&amp;All_Data[[#This Row],[Order No]]</f>
        <v>GENERAL1555532</v>
      </c>
    </row>
    <row r="3205" spans="1:15" x14ac:dyDescent="0.35">
      <c r="A3205">
        <v>202002</v>
      </c>
      <c r="B3205" t="str">
        <f>LEFT(All_Data[[#This Row],[Invoice (Year+Month)]],4)</f>
        <v>2020</v>
      </c>
      <c r="C3205" t="str">
        <f>RIGHT(All_Data[[#This Row],[Invoice (Year+Month)]],2)</f>
        <v>02</v>
      </c>
      <c r="D3205" t="s">
        <v>56</v>
      </c>
      <c r="E3205">
        <v>3014437</v>
      </c>
      <c r="F3205" t="s">
        <v>17</v>
      </c>
      <c r="G3205" t="s">
        <v>13</v>
      </c>
      <c r="H3205" t="s">
        <v>37</v>
      </c>
      <c r="I3205">
        <v>1556509</v>
      </c>
      <c r="J3205">
        <v>12400</v>
      </c>
      <c r="K3205" s="1">
        <v>2976</v>
      </c>
      <c r="L3205" s="1">
        <v>2356</v>
      </c>
      <c r="M3205" s="1">
        <f>All_Data[[#This Row],[EUR Sales Amount]]-All_Data[[#This Row],[EUR Cost Amount]]</f>
        <v>620</v>
      </c>
      <c r="N3205">
        <f>IF(All_Data[[#This Row],[Order Line Quantity]]&lt;0,1,0)</f>
        <v>0</v>
      </c>
      <c r="O3205" s="1" t="str">
        <f>All_Data[[#This Row],[Tier2 Description]]&amp;All_Data[[#This Row],[Order No]]</f>
        <v>GENERAL1556509</v>
      </c>
    </row>
    <row r="3206" spans="1:15" x14ac:dyDescent="0.35">
      <c r="A3206">
        <v>202002</v>
      </c>
      <c r="B3206" t="str">
        <f>LEFT(All_Data[[#This Row],[Invoice (Year+Month)]],4)</f>
        <v>2020</v>
      </c>
      <c r="C3206" t="str">
        <f>RIGHT(All_Data[[#This Row],[Invoice (Year+Month)]],2)</f>
        <v>02</v>
      </c>
      <c r="D3206" t="s">
        <v>56</v>
      </c>
      <c r="E3206">
        <v>3014437</v>
      </c>
      <c r="F3206" t="s">
        <v>17</v>
      </c>
      <c r="G3206" t="s">
        <v>18</v>
      </c>
      <c r="H3206" t="s">
        <v>21</v>
      </c>
      <c r="I3206">
        <v>1556404</v>
      </c>
      <c r="J3206">
        <v>18</v>
      </c>
      <c r="K3206" s="1">
        <v>27</v>
      </c>
      <c r="L3206" s="1">
        <v>23.36</v>
      </c>
      <c r="M3206" s="1">
        <f>All_Data[[#This Row],[EUR Sales Amount]]-All_Data[[#This Row],[EUR Cost Amount]]</f>
        <v>3.6400000000000006</v>
      </c>
      <c r="N3206">
        <f>IF(All_Data[[#This Row],[Order Line Quantity]]&lt;0,1,0)</f>
        <v>0</v>
      </c>
      <c r="O3206" s="1" t="str">
        <f>All_Data[[#This Row],[Tier2 Description]]&amp;All_Data[[#This Row],[Order No]]</f>
        <v>T-SHIRTS &amp; ACTIVE TOPS1556404</v>
      </c>
    </row>
    <row r="3207" spans="1:15" x14ac:dyDescent="0.35">
      <c r="A3207">
        <v>202002</v>
      </c>
      <c r="B3207" t="str">
        <f>LEFT(All_Data[[#This Row],[Invoice (Year+Month)]],4)</f>
        <v>2020</v>
      </c>
      <c r="C3207" t="str">
        <f>RIGHT(All_Data[[#This Row],[Invoice (Year+Month)]],2)</f>
        <v>02</v>
      </c>
      <c r="D3207" t="s">
        <v>56</v>
      </c>
      <c r="E3207">
        <v>3014437</v>
      </c>
      <c r="F3207" t="s">
        <v>17</v>
      </c>
      <c r="G3207" t="s">
        <v>29</v>
      </c>
      <c r="H3207" t="s">
        <v>52</v>
      </c>
      <c r="I3207">
        <v>1555744</v>
      </c>
      <c r="J3207">
        <v>2</v>
      </c>
      <c r="K3207" s="1">
        <v>50.98</v>
      </c>
      <c r="L3207" s="1">
        <v>41.26</v>
      </c>
      <c r="M3207" s="1">
        <f>All_Data[[#This Row],[EUR Sales Amount]]-All_Data[[#This Row],[EUR Cost Amount]]</f>
        <v>9.7199999999999989</v>
      </c>
      <c r="N3207">
        <f>IF(All_Data[[#This Row],[Order Line Quantity]]&lt;0,1,0)</f>
        <v>0</v>
      </c>
      <c r="O3207" s="1" t="str">
        <f>All_Data[[#This Row],[Tier2 Description]]&amp;All_Data[[#This Row],[Order No]]</f>
        <v>GENERAL TECH1555744</v>
      </c>
    </row>
    <row r="3208" spans="1:15" x14ac:dyDescent="0.35">
      <c r="A3208">
        <v>202002</v>
      </c>
      <c r="B3208" t="str">
        <f>LEFT(All_Data[[#This Row],[Invoice (Year+Month)]],4)</f>
        <v>2020</v>
      </c>
      <c r="C3208" t="str">
        <f>RIGHT(All_Data[[#This Row],[Invoice (Year+Month)]],2)</f>
        <v>02</v>
      </c>
      <c r="D3208" t="s">
        <v>56</v>
      </c>
      <c r="E3208">
        <v>3014440</v>
      </c>
      <c r="F3208" t="s">
        <v>10</v>
      </c>
      <c r="G3208" t="s">
        <v>11</v>
      </c>
      <c r="H3208" t="s">
        <v>38</v>
      </c>
      <c r="I3208">
        <v>1555169</v>
      </c>
      <c r="J3208">
        <v>500</v>
      </c>
      <c r="K3208" s="1">
        <v>190</v>
      </c>
      <c r="L3208" s="1">
        <v>106.84</v>
      </c>
      <c r="M3208" s="1">
        <f>All_Data[[#This Row],[EUR Sales Amount]]-All_Data[[#This Row],[EUR Cost Amount]]</f>
        <v>83.16</v>
      </c>
      <c r="N3208">
        <f>IF(All_Data[[#This Row],[Order Line Quantity]]&lt;0,1,0)</f>
        <v>0</v>
      </c>
      <c r="O3208" s="1" t="str">
        <f>All_Data[[#This Row],[Tier2 Description]]&amp;All_Data[[#This Row],[Order No]]</f>
        <v>BACKPACKS1555169</v>
      </c>
    </row>
    <row r="3209" spans="1:15" x14ac:dyDescent="0.35">
      <c r="A3209">
        <v>202002</v>
      </c>
      <c r="B3209" t="str">
        <f>LEFT(All_Data[[#This Row],[Invoice (Year+Month)]],4)</f>
        <v>2020</v>
      </c>
      <c r="C3209" t="str">
        <f>RIGHT(All_Data[[#This Row],[Invoice (Year+Month)]],2)</f>
        <v>02</v>
      </c>
      <c r="D3209" t="s">
        <v>56</v>
      </c>
      <c r="E3209">
        <v>3014440</v>
      </c>
      <c r="F3209" t="s">
        <v>10</v>
      </c>
      <c r="G3209" t="s">
        <v>24</v>
      </c>
      <c r="H3209" t="s">
        <v>25</v>
      </c>
      <c r="I3209">
        <v>1556541</v>
      </c>
      <c r="J3209">
        <v>2</v>
      </c>
      <c r="K3209" s="1">
        <v>34.340000000000003</v>
      </c>
      <c r="L3209" s="1">
        <v>13.5</v>
      </c>
      <c r="M3209" s="1">
        <f>All_Data[[#This Row],[EUR Sales Amount]]-All_Data[[#This Row],[EUR Cost Amount]]</f>
        <v>20.840000000000003</v>
      </c>
      <c r="N3209">
        <f>IF(All_Data[[#This Row],[Order Line Quantity]]&lt;0,1,0)</f>
        <v>0</v>
      </c>
      <c r="O3209" s="1" t="str">
        <f>All_Data[[#This Row],[Tier2 Description]]&amp;All_Data[[#This Row],[Order No]]</f>
        <v>JACKETS1556541</v>
      </c>
    </row>
    <row r="3210" spans="1:15" x14ac:dyDescent="0.35">
      <c r="A3210">
        <v>202002</v>
      </c>
      <c r="B3210" t="str">
        <f>LEFT(All_Data[[#This Row],[Invoice (Year+Month)]],4)</f>
        <v>2020</v>
      </c>
      <c r="C3210" t="str">
        <f>RIGHT(All_Data[[#This Row],[Invoice (Year+Month)]],2)</f>
        <v>02</v>
      </c>
      <c r="D3210" t="s">
        <v>56</v>
      </c>
      <c r="E3210">
        <v>3014440</v>
      </c>
      <c r="F3210" t="s">
        <v>10</v>
      </c>
      <c r="G3210" t="s">
        <v>24</v>
      </c>
      <c r="H3210" t="s">
        <v>25</v>
      </c>
      <c r="I3210">
        <v>1557952</v>
      </c>
      <c r="J3210">
        <v>20</v>
      </c>
      <c r="K3210" s="1">
        <v>343.4</v>
      </c>
      <c r="L3210" s="1">
        <v>155.6</v>
      </c>
      <c r="M3210" s="1">
        <f>All_Data[[#This Row],[EUR Sales Amount]]-All_Data[[#This Row],[EUR Cost Amount]]</f>
        <v>187.79999999999998</v>
      </c>
      <c r="N3210">
        <f>IF(All_Data[[#This Row],[Order Line Quantity]]&lt;0,1,0)</f>
        <v>0</v>
      </c>
      <c r="O3210" s="1" t="str">
        <f>All_Data[[#This Row],[Tier2 Description]]&amp;All_Data[[#This Row],[Order No]]</f>
        <v>JACKETS1557952</v>
      </c>
    </row>
    <row r="3211" spans="1:15" x14ac:dyDescent="0.35">
      <c r="A3211">
        <v>202002</v>
      </c>
      <c r="B3211" t="str">
        <f>LEFT(All_Data[[#This Row],[Invoice (Year+Month)]],4)</f>
        <v>2020</v>
      </c>
      <c r="C3211" t="str">
        <f>RIGHT(All_Data[[#This Row],[Invoice (Year+Month)]],2)</f>
        <v>02</v>
      </c>
      <c r="D3211" t="s">
        <v>56</v>
      </c>
      <c r="E3211">
        <v>3014441</v>
      </c>
      <c r="F3211" t="s">
        <v>10</v>
      </c>
      <c r="G3211" t="s">
        <v>11</v>
      </c>
      <c r="H3211" t="s">
        <v>47</v>
      </c>
      <c r="I3211">
        <v>1555170</v>
      </c>
      <c r="J3211">
        <v>100</v>
      </c>
      <c r="K3211" s="1">
        <v>163</v>
      </c>
      <c r="L3211" s="1">
        <v>70.400000000000006</v>
      </c>
      <c r="M3211" s="1">
        <f>All_Data[[#This Row],[EUR Sales Amount]]-All_Data[[#This Row],[EUR Cost Amount]]</f>
        <v>92.6</v>
      </c>
      <c r="N3211">
        <f>IF(All_Data[[#This Row],[Order Line Quantity]]&lt;0,1,0)</f>
        <v>0</v>
      </c>
      <c r="O3211" s="1" t="str">
        <f>All_Data[[#This Row],[Tier2 Description]]&amp;All_Data[[#This Row],[Order No]]</f>
        <v>TRAVEL GIFTS1555170</v>
      </c>
    </row>
    <row r="3212" spans="1:15" x14ac:dyDescent="0.35">
      <c r="A3212">
        <v>202002</v>
      </c>
      <c r="B3212" t="str">
        <f>LEFT(All_Data[[#This Row],[Invoice (Year+Month)]],4)</f>
        <v>2020</v>
      </c>
      <c r="C3212" t="str">
        <f>RIGHT(All_Data[[#This Row],[Invoice (Year+Month)]],2)</f>
        <v>02</v>
      </c>
      <c r="D3212" t="s">
        <v>56</v>
      </c>
      <c r="E3212">
        <v>3014441</v>
      </c>
      <c r="F3212" t="s">
        <v>10</v>
      </c>
      <c r="G3212" t="s">
        <v>32</v>
      </c>
      <c r="H3212" t="s">
        <v>33</v>
      </c>
      <c r="I3212">
        <v>1557090</v>
      </c>
      <c r="J3212">
        <v>40</v>
      </c>
      <c r="K3212" s="1">
        <v>127.6</v>
      </c>
      <c r="L3212" s="1">
        <v>38.94</v>
      </c>
      <c r="M3212" s="1">
        <f>All_Data[[#This Row],[EUR Sales Amount]]-All_Data[[#This Row],[EUR Cost Amount]]</f>
        <v>88.66</v>
      </c>
      <c r="N3212">
        <f>IF(All_Data[[#This Row],[Order Line Quantity]]&lt;0,1,0)</f>
        <v>0</v>
      </c>
      <c r="O3212" s="1" t="str">
        <f>All_Data[[#This Row],[Tier2 Description]]&amp;All_Data[[#This Row],[Order No]]</f>
        <v>SPORT BOTTLES1557090</v>
      </c>
    </row>
    <row r="3213" spans="1:15" x14ac:dyDescent="0.35">
      <c r="A3213">
        <v>202002</v>
      </c>
      <c r="B3213" t="str">
        <f>LEFT(All_Data[[#This Row],[Invoice (Year+Month)]],4)</f>
        <v>2020</v>
      </c>
      <c r="C3213" t="str">
        <f>RIGHT(All_Data[[#This Row],[Invoice (Year+Month)]],2)</f>
        <v>02</v>
      </c>
      <c r="D3213" t="s">
        <v>56</v>
      </c>
      <c r="E3213">
        <v>3014441</v>
      </c>
      <c r="F3213" t="s">
        <v>10</v>
      </c>
      <c r="G3213" t="s">
        <v>48</v>
      </c>
      <c r="H3213" t="s">
        <v>48</v>
      </c>
      <c r="I3213">
        <v>1557595</v>
      </c>
      <c r="J3213">
        <v>50</v>
      </c>
      <c r="K3213" s="1">
        <v>32</v>
      </c>
      <c r="L3213" s="1">
        <v>18.34</v>
      </c>
      <c r="M3213" s="1">
        <f>All_Data[[#This Row],[EUR Sales Amount]]-All_Data[[#This Row],[EUR Cost Amount]]</f>
        <v>13.66</v>
      </c>
      <c r="N3213">
        <f>IF(All_Data[[#This Row],[Order Line Quantity]]&lt;0,1,0)</f>
        <v>0</v>
      </c>
      <c r="O3213" s="1" t="str">
        <f>All_Data[[#This Row],[Tier2 Description]]&amp;All_Data[[#This Row],[Order No]]</f>
        <v>HEADWEAR1557595</v>
      </c>
    </row>
    <row r="3214" spans="1:15" x14ac:dyDescent="0.35">
      <c r="A3214">
        <v>202002</v>
      </c>
      <c r="B3214" t="str">
        <f>LEFT(All_Data[[#This Row],[Invoice (Year+Month)]],4)</f>
        <v>2020</v>
      </c>
      <c r="C3214" t="str">
        <f>RIGHT(All_Data[[#This Row],[Invoice (Year+Month)]],2)</f>
        <v>02</v>
      </c>
      <c r="D3214" t="s">
        <v>56</v>
      </c>
      <c r="E3214">
        <v>3014441</v>
      </c>
      <c r="F3214" t="s">
        <v>10</v>
      </c>
      <c r="G3214" t="s">
        <v>13</v>
      </c>
      <c r="H3214" t="s">
        <v>16</v>
      </c>
      <c r="I3214">
        <v>1555464</v>
      </c>
      <c r="J3214">
        <v>62</v>
      </c>
      <c r="K3214" s="1">
        <v>36.340000000000003</v>
      </c>
      <c r="L3214" s="1">
        <v>15.38</v>
      </c>
      <c r="M3214" s="1">
        <f>All_Data[[#This Row],[EUR Sales Amount]]-All_Data[[#This Row],[EUR Cost Amount]]</f>
        <v>20.96</v>
      </c>
      <c r="N3214">
        <f>IF(All_Data[[#This Row],[Order Line Quantity]]&lt;0,1,0)</f>
        <v>0</v>
      </c>
      <c r="O3214" s="1" t="str">
        <f>All_Data[[#This Row],[Tier2 Description]]&amp;All_Data[[#This Row],[Order No]]</f>
        <v>WRITING1555464</v>
      </c>
    </row>
    <row r="3215" spans="1:15" x14ac:dyDescent="0.35">
      <c r="A3215">
        <v>202002</v>
      </c>
      <c r="B3215" t="str">
        <f>LEFT(All_Data[[#This Row],[Invoice (Year+Month)]],4)</f>
        <v>2020</v>
      </c>
      <c r="C3215" t="str">
        <f>RIGHT(All_Data[[#This Row],[Invoice (Year+Month)]],2)</f>
        <v>02</v>
      </c>
      <c r="D3215" t="s">
        <v>56</v>
      </c>
      <c r="E3215">
        <v>3014441</v>
      </c>
      <c r="F3215" t="s">
        <v>10</v>
      </c>
      <c r="G3215" t="s">
        <v>13</v>
      </c>
      <c r="H3215" t="s">
        <v>16</v>
      </c>
      <c r="I3215">
        <v>1556042</v>
      </c>
      <c r="J3215">
        <v>1000</v>
      </c>
      <c r="K3215" s="1">
        <v>90</v>
      </c>
      <c r="L3215" s="1">
        <v>65.239999999999995</v>
      </c>
      <c r="M3215" s="1">
        <f>All_Data[[#This Row],[EUR Sales Amount]]-All_Data[[#This Row],[EUR Cost Amount]]</f>
        <v>24.760000000000005</v>
      </c>
      <c r="N3215">
        <f>IF(All_Data[[#This Row],[Order Line Quantity]]&lt;0,1,0)</f>
        <v>0</v>
      </c>
      <c r="O3215" s="1" t="str">
        <f>All_Data[[#This Row],[Tier2 Description]]&amp;All_Data[[#This Row],[Order No]]</f>
        <v>WRITING1556042</v>
      </c>
    </row>
    <row r="3216" spans="1:15" x14ac:dyDescent="0.35">
      <c r="A3216">
        <v>202002</v>
      </c>
      <c r="B3216" t="str">
        <f>LEFT(All_Data[[#This Row],[Invoice (Year+Month)]],4)</f>
        <v>2020</v>
      </c>
      <c r="C3216" t="str">
        <f>RIGHT(All_Data[[#This Row],[Invoice (Year+Month)]],2)</f>
        <v>02</v>
      </c>
      <c r="D3216" t="s">
        <v>56</v>
      </c>
      <c r="E3216">
        <v>3014441</v>
      </c>
      <c r="F3216" t="s">
        <v>10</v>
      </c>
      <c r="G3216" t="s">
        <v>26</v>
      </c>
      <c r="H3216" t="s">
        <v>44</v>
      </c>
      <c r="I3216">
        <v>1557595</v>
      </c>
      <c r="J3216">
        <v>20</v>
      </c>
      <c r="K3216" s="1">
        <v>1.6</v>
      </c>
      <c r="L3216" s="1">
        <v>0.96</v>
      </c>
      <c r="M3216" s="1">
        <f>All_Data[[#This Row],[EUR Sales Amount]]-All_Data[[#This Row],[EUR Cost Amount]]</f>
        <v>0.64000000000000012</v>
      </c>
      <c r="N3216">
        <f>IF(All_Data[[#This Row],[Order Line Quantity]]&lt;0,1,0)</f>
        <v>0</v>
      </c>
      <c r="O3216" s="1" t="str">
        <f>All_Data[[#This Row],[Tier2 Description]]&amp;All_Data[[#This Row],[Order No]]</f>
        <v>HBA1557595</v>
      </c>
    </row>
    <row r="3217" spans="1:15" x14ac:dyDescent="0.35">
      <c r="A3217">
        <v>202002</v>
      </c>
      <c r="B3217" t="str">
        <f>LEFT(All_Data[[#This Row],[Invoice (Year+Month)]],4)</f>
        <v>2020</v>
      </c>
      <c r="C3217" t="str">
        <f>RIGHT(All_Data[[#This Row],[Invoice (Year+Month)]],2)</f>
        <v>02</v>
      </c>
      <c r="D3217" t="s">
        <v>56</v>
      </c>
      <c r="E3217">
        <v>3014441</v>
      </c>
      <c r="F3217" t="s">
        <v>10</v>
      </c>
      <c r="G3217" t="s">
        <v>22</v>
      </c>
      <c r="H3217" t="s">
        <v>35</v>
      </c>
      <c r="I3217">
        <v>1555170</v>
      </c>
      <c r="J3217">
        <v>102</v>
      </c>
      <c r="K3217" s="1">
        <v>96</v>
      </c>
      <c r="L3217" s="1">
        <v>22.18</v>
      </c>
      <c r="M3217" s="1">
        <f>All_Data[[#This Row],[EUR Sales Amount]]-All_Data[[#This Row],[EUR Cost Amount]]</f>
        <v>73.819999999999993</v>
      </c>
      <c r="N3217">
        <f>IF(All_Data[[#This Row],[Order Line Quantity]]&lt;0,1,0)</f>
        <v>0</v>
      </c>
      <c r="O3217" s="1" t="str">
        <f>All_Data[[#This Row],[Tier2 Description]]&amp;All_Data[[#This Row],[Order No]]</f>
        <v>DECORATION CHARGES1555170</v>
      </c>
    </row>
    <row r="3218" spans="1:15" x14ac:dyDescent="0.35">
      <c r="A3218">
        <v>202002</v>
      </c>
      <c r="B3218" t="str">
        <f>LEFT(All_Data[[#This Row],[Invoice (Year+Month)]],4)</f>
        <v>2020</v>
      </c>
      <c r="C3218" t="str">
        <f>RIGHT(All_Data[[#This Row],[Invoice (Year+Month)]],2)</f>
        <v>02</v>
      </c>
      <c r="D3218" t="s">
        <v>56</v>
      </c>
      <c r="E3218">
        <v>3014441</v>
      </c>
      <c r="F3218" t="s">
        <v>10</v>
      </c>
      <c r="G3218" t="s">
        <v>22</v>
      </c>
      <c r="H3218" t="s">
        <v>35</v>
      </c>
      <c r="I3218">
        <v>1557090</v>
      </c>
      <c r="J3218">
        <v>44</v>
      </c>
      <c r="K3218" s="1">
        <v>126.4</v>
      </c>
      <c r="L3218" s="1">
        <v>36.58</v>
      </c>
      <c r="M3218" s="1">
        <f>All_Data[[#This Row],[EUR Sales Amount]]-All_Data[[#This Row],[EUR Cost Amount]]</f>
        <v>89.820000000000007</v>
      </c>
      <c r="N3218">
        <f>IF(All_Data[[#This Row],[Order Line Quantity]]&lt;0,1,0)</f>
        <v>0</v>
      </c>
      <c r="O3218" s="1" t="str">
        <f>All_Data[[#This Row],[Tier2 Description]]&amp;All_Data[[#This Row],[Order No]]</f>
        <v>DECORATION CHARGES1557090</v>
      </c>
    </row>
    <row r="3219" spans="1:15" x14ac:dyDescent="0.35">
      <c r="A3219">
        <v>202002</v>
      </c>
      <c r="B3219" t="str">
        <f>LEFT(All_Data[[#This Row],[Invoice (Year+Month)]],4)</f>
        <v>2020</v>
      </c>
      <c r="C3219" t="str">
        <f>RIGHT(All_Data[[#This Row],[Invoice (Year+Month)]],2)</f>
        <v>02</v>
      </c>
      <c r="D3219" t="s">
        <v>56</v>
      </c>
      <c r="E3219">
        <v>3014445</v>
      </c>
      <c r="F3219" t="s">
        <v>17</v>
      </c>
      <c r="G3219" t="s">
        <v>13</v>
      </c>
      <c r="H3219" t="s">
        <v>15</v>
      </c>
      <c r="I3219">
        <v>1556427</v>
      </c>
      <c r="J3219">
        <v>150</v>
      </c>
      <c r="K3219" s="1">
        <v>969</v>
      </c>
      <c r="L3219" s="1">
        <v>396.44</v>
      </c>
      <c r="M3219" s="1">
        <f>All_Data[[#This Row],[EUR Sales Amount]]-All_Data[[#This Row],[EUR Cost Amount]]</f>
        <v>572.55999999999995</v>
      </c>
      <c r="N3219">
        <f>IF(All_Data[[#This Row],[Order Line Quantity]]&lt;0,1,0)</f>
        <v>0</v>
      </c>
      <c r="O3219" s="1" t="str">
        <f>All_Data[[#This Row],[Tier2 Description]]&amp;All_Data[[#This Row],[Order No]]</f>
        <v>UMBRELLAS1556427</v>
      </c>
    </row>
    <row r="3220" spans="1:15" x14ac:dyDescent="0.35">
      <c r="A3220">
        <v>202002</v>
      </c>
      <c r="B3220" t="str">
        <f>LEFT(All_Data[[#This Row],[Invoice (Year+Month)]],4)</f>
        <v>2020</v>
      </c>
      <c r="C3220" t="str">
        <f>RIGHT(All_Data[[#This Row],[Invoice (Year+Month)]],2)</f>
        <v>02</v>
      </c>
      <c r="D3220" t="s">
        <v>56</v>
      </c>
      <c r="E3220">
        <v>3014445</v>
      </c>
      <c r="F3220" t="s">
        <v>17</v>
      </c>
      <c r="G3220" t="s">
        <v>22</v>
      </c>
      <c r="H3220" t="s">
        <v>35</v>
      </c>
      <c r="I3220">
        <v>1556427</v>
      </c>
      <c r="J3220">
        <v>152</v>
      </c>
      <c r="K3220" s="1">
        <v>336</v>
      </c>
      <c r="L3220" s="1">
        <v>37.42</v>
      </c>
      <c r="M3220" s="1">
        <f>All_Data[[#This Row],[EUR Sales Amount]]-All_Data[[#This Row],[EUR Cost Amount]]</f>
        <v>298.58</v>
      </c>
      <c r="N3220">
        <f>IF(All_Data[[#This Row],[Order Line Quantity]]&lt;0,1,0)</f>
        <v>0</v>
      </c>
      <c r="O3220" s="1" t="str">
        <f>All_Data[[#This Row],[Tier2 Description]]&amp;All_Data[[#This Row],[Order No]]</f>
        <v>DECORATION CHARGES1556427</v>
      </c>
    </row>
    <row r="3221" spans="1:15" x14ac:dyDescent="0.35">
      <c r="A3221">
        <v>202002</v>
      </c>
      <c r="B3221" t="str">
        <f>LEFT(All_Data[[#This Row],[Invoice (Year+Month)]],4)</f>
        <v>2020</v>
      </c>
      <c r="C3221" t="str">
        <f>RIGHT(All_Data[[#This Row],[Invoice (Year+Month)]],2)</f>
        <v>02</v>
      </c>
      <c r="D3221" t="s">
        <v>56</v>
      </c>
      <c r="E3221">
        <v>3014449</v>
      </c>
      <c r="F3221" t="s">
        <v>17</v>
      </c>
      <c r="G3221" t="s">
        <v>11</v>
      </c>
      <c r="H3221" t="s">
        <v>47</v>
      </c>
      <c r="I3221">
        <v>1556601</v>
      </c>
      <c r="J3221">
        <v>2</v>
      </c>
      <c r="K3221" s="1">
        <v>0.94</v>
      </c>
      <c r="L3221" s="1">
        <v>0.52</v>
      </c>
      <c r="M3221" s="1">
        <f>All_Data[[#This Row],[EUR Sales Amount]]-All_Data[[#This Row],[EUR Cost Amount]]</f>
        <v>0.41999999999999993</v>
      </c>
      <c r="N3221">
        <f>IF(All_Data[[#This Row],[Order Line Quantity]]&lt;0,1,0)</f>
        <v>0</v>
      </c>
      <c r="O3221" s="1" t="str">
        <f>All_Data[[#This Row],[Tier2 Description]]&amp;All_Data[[#This Row],[Order No]]</f>
        <v>TRAVEL GIFTS1556601</v>
      </c>
    </row>
    <row r="3222" spans="1:15" x14ac:dyDescent="0.35">
      <c r="A3222">
        <v>202002</v>
      </c>
      <c r="B3222" t="str">
        <f>LEFT(All_Data[[#This Row],[Invoice (Year+Month)]],4)</f>
        <v>2020</v>
      </c>
      <c r="C3222" t="str">
        <f>RIGHT(All_Data[[#This Row],[Invoice (Year+Month)]],2)</f>
        <v>02</v>
      </c>
      <c r="D3222" t="s">
        <v>56</v>
      </c>
      <c r="E3222">
        <v>3014449</v>
      </c>
      <c r="F3222" t="s">
        <v>17</v>
      </c>
      <c r="G3222" t="s">
        <v>48</v>
      </c>
      <c r="H3222" t="s">
        <v>48</v>
      </c>
      <c r="I3222">
        <v>1555397</v>
      </c>
      <c r="J3222">
        <v>120</v>
      </c>
      <c r="K3222" s="1">
        <v>106.8</v>
      </c>
      <c r="L3222" s="1">
        <v>80.239999999999995</v>
      </c>
      <c r="M3222" s="1">
        <f>All_Data[[#This Row],[EUR Sales Amount]]-All_Data[[#This Row],[EUR Cost Amount]]</f>
        <v>26.560000000000002</v>
      </c>
      <c r="N3222">
        <f>IF(All_Data[[#This Row],[Order Line Quantity]]&lt;0,1,0)</f>
        <v>0</v>
      </c>
      <c r="O3222" s="1" t="str">
        <f>All_Data[[#This Row],[Tier2 Description]]&amp;All_Data[[#This Row],[Order No]]</f>
        <v>HEADWEAR1555397</v>
      </c>
    </row>
    <row r="3223" spans="1:15" x14ac:dyDescent="0.35">
      <c r="A3223">
        <v>202002</v>
      </c>
      <c r="B3223" t="str">
        <f>LEFT(All_Data[[#This Row],[Invoice (Year+Month)]],4)</f>
        <v>2020</v>
      </c>
      <c r="C3223" t="str">
        <f>RIGHT(All_Data[[#This Row],[Invoice (Year+Month)]],2)</f>
        <v>02</v>
      </c>
      <c r="D3223" t="s">
        <v>56</v>
      </c>
      <c r="E3223">
        <v>3014450</v>
      </c>
      <c r="F3223" t="s">
        <v>10</v>
      </c>
      <c r="G3223" t="s">
        <v>48</v>
      </c>
      <c r="H3223" t="s">
        <v>48</v>
      </c>
      <c r="I3223">
        <v>1558110</v>
      </c>
      <c r="J3223">
        <v>4</v>
      </c>
      <c r="K3223" s="1">
        <v>1.92</v>
      </c>
      <c r="L3223" s="1">
        <v>1.88</v>
      </c>
      <c r="M3223" s="1">
        <f>All_Data[[#This Row],[EUR Sales Amount]]-All_Data[[#This Row],[EUR Cost Amount]]</f>
        <v>4.0000000000000036E-2</v>
      </c>
      <c r="N3223">
        <f>IF(All_Data[[#This Row],[Order Line Quantity]]&lt;0,1,0)</f>
        <v>0</v>
      </c>
      <c r="O3223" s="1" t="str">
        <f>All_Data[[#This Row],[Tier2 Description]]&amp;All_Data[[#This Row],[Order No]]</f>
        <v>HEADWEAR1558110</v>
      </c>
    </row>
    <row r="3224" spans="1:15" x14ac:dyDescent="0.35">
      <c r="A3224">
        <v>202002</v>
      </c>
      <c r="B3224" t="str">
        <f>LEFT(All_Data[[#This Row],[Invoice (Year+Month)]],4)</f>
        <v>2020</v>
      </c>
      <c r="C3224" t="str">
        <f>RIGHT(All_Data[[#This Row],[Invoice (Year+Month)]],2)</f>
        <v>02</v>
      </c>
      <c r="D3224" t="s">
        <v>56</v>
      </c>
      <c r="E3224">
        <v>3014450</v>
      </c>
      <c r="F3224" t="s">
        <v>10</v>
      </c>
      <c r="G3224" t="s">
        <v>18</v>
      </c>
      <c r="H3224" t="s">
        <v>19</v>
      </c>
      <c r="I3224">
        <v>1557048</v>
      </c>
      <c r="J3224">
        <v>18</v>
      </c>
      <c r="K3224" s="1">
        <v>478.26</v>
      </c>
      <c r="L3224" s="1">
        <v>212.76</v>
      </c>
      <c r="M3224" s="1">
        <f>All_Data[[#This Row],[EUR Sales Amount]]-All_Data[[#This Row],[EUR Cost Amount]]</f>
        <v>265.5</v>
      </c>
      <c r="N3224">
        <f>IF(All_Data[[#This Row],[Order Line Quantity]]&lt;0,1,0)</f>
        <v>0</v>
      </c>
      <c r="O3224" s="1" t="str">
        <f>All_Data[[#This Row],[Tier2 Description]]&amp;All_Data[[#This Row],[Order No]]</f>
        <v>FLEECE &amp; KNITS1557048</v>
      </c>
    </row>
    <row r="3225" spans="1:15" x14ac:dyDescent="0.35">
      <c r="A3225">
        <v>202002</v>
      </c>
      <c r="B3225" t="str">
        <f>LEFT(All_Data[[#This Row],[Invoice (Year+Month)]],4)</f>
        <v>2020</v>
      </c>
      <c r="C3225" t="str">
        <f>RIGHT(All_Data[[#This Row],[Invoice (Year+Month)]],2)</f>
        <v>02</v>
      </c>
      <c r="D3225" t="s">
        <v>56</v>
      </c>
      <c r="E3225">
        <v>3014450</v>
      </c>
      <c r="F3225" t="s">
        <v>10</v>
      </c>
      <c r="G3225" t="s">
        <v>18</v>
      </c>
      <c r="H3225" t="s">
        <v>20</v>
      </c>
      <c r="I3225">
        <v>1556568</v>
      </c>
      <c r="J3225">
        <v>120</v>
      </c>
      <c r="K3225" s="1">
        <v>956.4</v>
      </c>
      <c r="L3225" s="1">
        <v>449.98</v>
      </c>
      <c r="M3225" s="1">
        <f>All_Data[[#This Row],[EUR Sales Amount]]-All_Data[[#This Row],[EUR Cost Amount]]</f>
        <v>506.41999999999996</v>
      </c>
      <c r="N3225">
        <f>IF(All_Data[[#This Row],[Order Line Quantity]]&lt;0,1,0)</f>
        <v>0</v>
      </c>
      <c r="O3225" s="1" t="str">
        <f>All_Data[[#This Row],[Tier2 Description]]&amp;All_Data[[#This Row],[Order No]]</f>
        <v>POLOS1556568</v>
      </c>
    </row>
    <row r="3226" spans="1:15" x14ac:dyDescent="0.35">
      <c r="A3226">
        <v>202002</v>
      </c>
      <c r="B3226" t="str">
        <f>LEFT(All_Data[[#This Row],[Invoice (Year+Month)]],4)</f>
        <v>2020</v>
      </c>
      <c r="C3226" t="str">
        <f>RIGHT(All_Data[[#This Row],[Invoice (Year+Month)]],2)</f>
        <v>02</v>
      </c>
      <c r="D3226" t="s">
        <v>56</v>
      </c>
      <c r="E3226">
        <v>3014450</v>
      </c>
      <c r="F3226" t="s">
        <v>10</v>
      </c>
      <c r="G3226" t="s">
        <v>18</v>
      </c>
      <c r="H3226" t="s">
        <v>20</v>
      </c>
      <c r="I3226">
        <v>1558110</v>
      </c>
      <c r="J3226">
        <v>2</v>
      </c>
      <c r="K3226" s="1">
        <v>4.84</v>
      </c>
      <c r="L3226" s="1">
        <v>4.84</v>
      </c>
      <c r="M3226" s="1">
        <f>All_Data[[#This Row],[EUR Sales Amount]]-All_Data[[#This Row],[EUR Cost Amount]]</f>
        <v>0</v>
      </c>
      <c r="N3226">
        <f>IF(All_Data[[#This Row],[Order Line Quantity]]&lt;0,1,0)</f>
        <v>0</v>
      </c>
      <c r="O3226" s="1" t="str">
        <f>All_Data[[#This Row],[Tier2 Description]]&amp;All_Data[[#This Row],[Order No]]</f>
        <v>POLOS1558110</v>
      </c>
    </row>
    <row r="3227" spans="1:15" x14ac:dyDescent="0.35">
      <c r="A3227">
        <v>202002</v>
      </c>
      <c r="B3227" t="str">
        <f>LEFT(All_Data[[#This Row],[Invoice (Year+Month)]],4)</f>
        <v>2020</v>
      </c>
      <c r="C3227" t="str">
        <f>RIGHT(All_Data[[#This Row],[Invoice (Year+Month)]],2)</f>
        <v>02</v>
      </c>
      <c r="D3227" t="s">
        <v>56</v>
      </c>
      <c r="E3227">
        <v>3014450</v>
      </c>
      <c r="F3227" t="s">
        <v>10</v>
      </c>
      <c r="G3227" t="s">
        <v>18</v>
      </c>
      <c r="H3227" t="s">
        <v>21</v>
      </c>
      <c r="I3227">
        <v>1558110</v>
      </c>
      <c r="J3227">
        <v>2</v>
      </c>
      <c r="K3227" s="1">
        <v>2.2799999999999998</v>
      </c>
      <c r="L3227" s="1">
        <v>2.44</v>
      </c>
      <c r="M3227" s="1">
        <f>All_Data[[#This Row],[EUR Sales Amount]]-All_Data[[#This Row],[EUR Cost Amount]]</f>
        <v>-0.16000000000000014</v>
      </c>
      <c r="N3227">
        <f>IF(All_Data[[#This Row],[Order Line Quantity]]&lt;0,1,0)</f>
        <v>0</v>
      </c>
      <c r="O3227" s="1" t="str">
        <f>All_Data[[#This Row],[Tier2 Description]]&amp;All_Data[[#This Row],[Order No]]</f>
        <v>T-SHIRTS &amp; ACTIVE TOPS1558110</v>
      </c>
    </row>
    <row r="3228" spans="1:15" x14ac:dyDescent="0.35">
      <c r="A3228">
        <v>202002</v>
      </c>
      <c r="B3228" t="str">
        <f>LEFT(All_Data[[#This Row],[Invoice (Year+Month)]],4)</f>
        <v>2020</v>
      </c>
      <c r="C3228" t="str">
        <f>RIGHT(All_Data[[#This Row],[Invoice (Year+Month)]],2)</f>
        <v>02</v>
      </c>
      <c r="D3228" t="s">
        <v>56</v>
      </c>
      <c r="E3228">
        <v>3014450</v>
      </c>
      <c r="F3228" t="s">
        <v>10</v>
      </c>
      <c r="G3228" t="s">
        <v>24</v>
      </c>
      <c r="H3228" t="s">
        <v>25</v>
      </c>
      <c r="I3228">
        <v>1558110</v>
      </c>
      <c r="J3228">
        <v>4</v>
      </c>
      <c r="K3228" s="1">
        <v>43.72</v>
      </c>
      <c r="L3228" s="1">
        <v>33.619999999999997</v>
      </c>
      <c r="M3228" s="1">
        <f>All_Data[[#This Row],[EUR Sales Amount]]-All_Data[[#This Row],[EUR Cost Amount]]</f>
        <v>10.100000000000001</v>
      </c>
      <c r="N3228">
        <f>IF(All_Data[[#This Row],[Order Line Quantity]]&lt;0,1,0)</f>
        <v>0</v>
      </c>
      <c r="O3228" s="1" t="str">
        <f>All_Data[[#This Row],[Tier2 Description]]&amp;All_Data[[#This Row],[Order No]]</f>
        <v>JACKETS1558110</v>
      </c>
    </row>
    <row r="3229" spans="1:15" x14ac:dyDescent="0.35">
      <c r="A3229">
        <v>202002</v>
      </c>
      <c r="B3229" t="str">
        <f>LEFT(All_Data[[#This Row],[Invoice (Year+Month)]],4)</f>
        <v>2020</v>
      </c>
      <c r="C3229" t="str">
        <f>RIGHT(All_Data[[#This Row],[Invoice (Year+Month)]],2)</f>
        <v>02</v>
      </c>
      <c r="D3229" t="s">
        <v>56</v>
      </c>
      <c r="E3229">
        <v>3014450</v>
      </c>
      <c r="F3229" t="s">
        <v>10</v>
      </c>
      <c r="G3229" t="s">
        <v>24</v>
      </c>
      <c r="H3229" t="s">
        <v>54</v>
      </c>
      <c r="I3229">
        <v>1558110</v>
      </c>
      <c r="J3229">
        <v>2</v>
      </c>
      <c r="K3229" s="1">
        <v>22.16</v>
      </c>
      <c r="L3229" s="1">
        <v>17.559999999999999</v>
      </c>
      <c r="M3229" s="1">
        <f>All_Data[[#This Row],[EUR Sales Amount]]-All_Data[[#This Row],[EUR Cost Amount]]</f>
        <v>4.6000000000000014</v>
      </c>
      <c r="N3229">
        <f>IF(All_Data[[#This Row],[Order Line Quantity]]&lt;0,1,0)</f>
        <v>0</v>
      </c>
      <c r="O3229" s="1" t="str">
        <f>All_Data[[#This Row],[Tier2 Description]]&amp;All_Data[[#This Row],[Order No]]</f>
        <v>VESTS-BODYWARMERS1558110</v>
      </c>
    </row>
    <row r="3230" spans="1:15" x14ac:dyDescent="0.35">
      <c r="A3230">
        <v>202002</v>
      </c>
      <c r="B3230" t="str">
        <f>LEFT(All_Data[[#This Row],[Invoice (Year+Month)]],4)</f>
        <v>2020</v>
      </c>
      <c r="C3230" t="str">
        <f>RIGHT(All_Data[[#This Row],[Invoice (Year+Month)]],2)</f>
        <v>02</v>
      </c>
      <c r="D3230" t="s">
        <v>56</v>
      </c>
      <c r="E3230">
        <v>3014450</v>
      </c>
      <c r="F3230" t="s">
        <v>10</v>
      </c>
      <c r="G3230" t="s">
        <v>57</v>
      </c>
      <c r="H3230" t="s">
        <v>58</v>
      </c>
      <c r="I3230">
        <v>1556568</v>
      </c>
      <c r="J3230">
        <v>88</v>
      </c>
      <c r="K3230" s="1">
        <v>1590.16</v>
      </c>
      <c r="L3230" s="1">
        <v>643.48</v>
      </c>
      <c r="M3230" s="1">
        <f>All_Data[[#This Row],[EUR Sales Amount]]-All_Data[[#This Row],[EUR Cost Amount]]</f>
        <v>946.68000000000006</v>
      </c>
      <c r="N3230">
        <f>IF(All_Data[[#This Row],[Order Line Quantity]]&lt;0,1,0)</f>
        <v>0</v>
      </c>
      <c r="O3230" s="1" t="str">
        <f>All_Data[[#This Row],[Tier2 Description]]&amp;All_Data[[#This Row],[Order No]]</f>
        <v>SHIRTS1556568</v>
      </c>
    </row>
    <row r="3231" spans="1:15" x14ac:dyDescent="0.35">
      <c r="A3231">
        <v>202002</v>
      </c>
      <c r="B3231" t="str">
        <f>LEFT(All_Data[[#This Row],[Invoice (Year+Month)]],4)</f>
        <v>2020</v>
      </c>
      <c r="C3231" t="str">
        <f>RIGHT(All_Data[[#This Row],[Invoice (Year+Month)]],2)</f>
        <v>02</v>
      </c>
      <c r="D3231" t="s">
        <v>56</v>
      </c>
      <c r="E3231">
        <v>3014450</v>
      </c>
      <c r="F3231" t="s">
        <v>10</v>
      </c>
      <c r="G3231" t="s">
        <v>57</v>
      </c>
      <c r="H3231" t="s">
        <v>58</v>
      </c>
      <c r="I3231">
        <v>1557206</v>
      </c>
      <c r="J3231">
        <v>2</v>
      </c>
      <c r="K3231" s="1">
        <v>15.98</v>
      </c>
      <c r="L3231" s="1">
        <v>16.64</v>
      </c>
      <c r="M3231" s="1">
        <f>All_Data[[#This Row],[EUR Sales Amount]]-All_Data[[#This Row],[EUR Cost Amount]]</f>
        <v>-0.66000000000000014</v>
      </c>
      <c r="N3231">
        <f>IF(All_Data[[#This Row],[Order Line Quantity]]&lt;0,1,0)</f>
        <v>0</v>
      </c>
      <c r="O3231" s="1" t="str">
        <f>All_Data[[#This Row],[Tier2 Description]]&amp;All_Data[[#This Row],[Order No]]</f>
        <v>SHIRTS1557206</v>
      </c>
    </row>
    <row r="3232" spans="1:15" x14ac:dyDescent="0.35">
      <c r="A3232">
        <v>202002</v>
      </c>
      <c r="B3232" t="str">
        <f>LEFT(All_Data[[#This Row],[Invoice (Year+Month)]],4)</f>
        <v>2020</v>
      </c>
      <c r="C3232" t="str">
        <f>RIGHT(All_Data[[#This Row],[Invoice (Year+Month)]],2)</f>
        <v>02</v>
      </c>
      <c r="D3232" t="s">
        <v>56</v>
      </c>
      <c r="E3232">
        <v>3014450</v>
      </c>
      <c r="F3232" t="s">
        <v>10</v>
      </c>
      <c r="G3232" t="s">
        <v>57</v>
      </c>
      <c r="H3232" t="s">
        <v>58</v>
      </c>
      <c r="I3232">
        <v>1557783</v>
      </c>
      <c r="J3232">
        <v>10</v>
      </c>
      <c r="K3232" s="1">
        <v>180.7</v>
      </c>
      <c r="L3232" s="1">
        <v>73.2</v>
      </c>
      <c r="M3232" s="1">
        <f>All_Data[[#This Row],[EUR Sales Amount]]-All_Data[[#This Row],[EUR Cost Amount]]</f>
        <v>107.49999999999999</v>
      </c>
      <c r="N3232">
        <f>IF(All_Data[[#This Row],[Order Line Quantity]]&lt;0,1,0)</f>
        <v>0</v>
      </c>
      <c r="O3232" s="1" t="str">
        <f>All_Data[[#This Row],[Tier2 Description]]&amp;All_Data[[#This Row],[Order No]]</f>
        <v>SHIRTS1557783</v>
      </c>
    </row>
    <row r="3233" spans="1:15" x14ac:dyDescent="0.35">
      <c r="A3233">
        <v>202002</v>
      </c>
      <c r="B3233" t="str">
        <f>LEFT(All_Data[[#This Row],[Invoice (Year+Month)]],4)</f>
        <v>2020</v>
      </c>
      <c r="C3233" t="str">
        <f>RIGHT(All_Data[[#This Row],[Invoice (Year+Month)]],2)</f>
        <v>02</v>
      </c>
      <c r="D3233" t="s">
        <v>56</v>
      </c>
      <c r="E3233">
        <v>3014450</v>
      </c>
      <c r="F3233" t="s">
        <v>10</v>
      </c>
      <c r="G3233" t="s">
        <v>57</v>
      </c>
      <c r="H3233" t="s">
        <v>58</v>
      </c>
      <c r="I3233">
        <v>1557963</v>
      </c>
      <c r="J3233">
        <v>20</v>
      </c>
      <c r="K3233" s="1">
        <v>361.4</v>
      </c>
      <c r="L3233" s="1">
        <v>165.68</v>
      </c>
      <c r="M3233" s="1">
        <f>All_Data[[#This Row],[EUR Sales Amount]]-All_Data[[#This Row],[EUR Cost Amount]]</f>
        <v>195.71999999999997</v>
      </c>
      <c r="N3233">
        <f>IF(All_Data[[#This Row],[Order Line Quantity]]&lt;0,1,0)</f>
        <v>0</v>
      </c>
      <c r="O3233" s="1" t="str">
        <f>All_Data[[#This Row],[Tier2 Description]]&amp;All_Data[[#This Row],[Order No]]</f>
        <v>SHIRTS1557963</v>
      </c>
    </row>
    <row r="3234" spans="1:15" x14ac:dyDescent="0.35">
      <c r="A3234">
        <v>202002</v>
      </c>
      <c r="B3234" t="str">
        <f>LEFT(All_Data[[#This Row],[Invoice (Year+Month)]],4)</f>
        <v>2020</v>
      </c>
      <c r="C3234" t="str">
        <f>RIGHT(All_Data[[#This Row],[Invoice (Year+Month)]],2)</f>
        <v>02</v>
      </c>
      <c r="D3234" t="s">
        <v>56</v>
      </c>
      <c r="E3234">
        <v>3014451</v>
      </c>
      <c r="F3234" t="s">
        <v>10</v>
      </c>
      <c r="G3234" t="s">
        <v>22</v>
      </c>
      <c r="H3234" t="s">
        <v>23</v>
      </c>
      <c r="I3234">
        <v>1556506</v>
      </c>
      <c r="J3234">
        <v>4</v>
      </c>
      <c r="K3234" s="1">
        <v>5.98</v>
      </c>
      <c r="L3234" s="1">
        <v>23.76</v>
      </c>
      <c r="M3234" s="1">
        <f>All_Data[[#This Row],[EUR Sales Amount]]-All_Data[[#This Row],[EUR Cost Amount]]</f>
        <v>-17.78</v>
      </c>
      <c r="N3234">
        <f>IF(All_Data[[#This Row],[Order Line Quantity]]&lt;0,1,0)</f>
        <v>0</v>
      </c>
      <c r="O3234" s="1" t="str">
        <f>All_Data[[#This Row],[Tier2 Description]]&amp;All_Data[[#This Row],[Order No]]</f>
        <v>CATALOGUES1556506</v>
      </c>
    </row>
    <row r="3235" spans="1:15" x14ac:dyDescent="0.35">
      <c r="A3235">
        <v>202002</v>
      </c>
      <c r="B3235" t="str">
        <f>LEFT(All_Data[[#This Row],[Invoice (Year+Month)]],4)</f>
        <v>2020</v>
      </c>
      <c r="C3235" t="str">
        <f>RIGHT(All_Data[[#This Row],[Invoice (Year+Month)]],2)</f>
        <v>02</v>
      </c>
      <c r="D3235" t="s">
        <v>56</v>
      </c>
      <c r="E3235">
        <v>3014451</v>
      </c>
      <c r="F3235" t="s">
        <v>10</v>
      </c>
      <c r="G3235" t="s">
        <v>22</v>
      </c>
      <c r="H3235" t="s">
        <v>35</v>
      </c>
      <c r="I3235">
        <v>1555817</v>
      </c>
      <c r="J3235">
        <v>2002</v>
      </c>
      <c r="K3235" s="1">
        <v>480</v>
      </c>
      <c r="L3235" s="1">
        <v>41.18</v>
      </c>
      <c r="M3235" s="1">
        <f>All_Data[[#This Row],[EUR Sales Amount]]-All_Data[[#This Row],[EUR Cost Amount]]</f>
        <v>438.82</v>
      </c>
      <c r="N3235">
        <f>IF(All_Data[[#This Row],[Order Line Quantity]]&lt;0,1,0)</f>
        <v>0</v>
      </c>
      <c r="O3235" s="1" t="str">
        <f>All_Data[[#This Row],[Tier2 Description]]&amp;All_Data[[#This Row],[Order No]]</f>
        <v>DECORATION CHARGES1555817</v>
      </c>
    </row>
    <row r="3236" spans="1:15" x14ac:dyDescent="0.35">
      <c r="A3236">
        <v>202002</v>
      </c>
      <c r="B3236" t="str">
        <f>LEFT(All_Data[[#This Row],[Invoice (Year+Month)]],4)</f>
        <v>2020</v>
      </c>
      <c r="C3236" t="str">
        <f>RIGHT(All_Data[[#This Row],[Invoice (Year+Month)]],2)</f>
        <v>02</v>
      </c>
      <c r="D3236" t="s">
        <v>56</v>
      </c>
      <c r="E3236">
        <v>3014451</v>
      </c>
      <c r="F3236" t="s">
        <v>10</v>
      </c>
      <c r="G3236" t="s">
        <v>29</v>
      </c>
      <c r="H3236" t="s">
        <v>52</v>
      </c>
      <c r="I3236">
        <v>1555817</v>
      </c>
      <c r="J3236">
        <v>2000</v>
      </c>
      <c r="K3236" s="1">
        <v>580</v>
      </c>
      <c r="L3236" s="1">
        <v>291.2</v>
      </c>
      <c r="M3236" s="1">
        <f>All_Data[[#This Row],[EUR Sales Amount]]-All_Data[[#This Row],[EUR Cost Amount]]</f>
        <v>288.8</v>
      </c>
      <c r="N3236">
        <f>IF(All_Data[[#This Row],[Order Line Quantity]]&lt;0,1,0)</f>
        <v>0</v>
      </c>
      <c r="O3236" s="1" t="str">
        <f>All_Data[[#This Row],[Tier2 Description]]&amp;All_Data[[#This Row],[Order No]]</f>
        <v>GENERAL TECH1555817</v>
      </c>
    </row>
    <row r="3237" spans="1:15" x14ac:dyDescent="0.35">
      <c r="A3237">
        <v>202002</v>
      </c>
      <c r="B3237" t="str">
        <f>LEFT(All_Data[[#This Row],[Invoice (Year+Month)]],4)</f>
        <v>2020</v>
      </c>
      <c r="C3237" t="str">
        <f>RIGHT(All_Data[[#This Row],[Invoice (Year+Month)]],2)</f>
        <v>02</v>
      </c>
      <c r="D3237" t="s">
        <v>56</v>
      </c>
      <c r="E3237">
        <v>3014455</v>
      </c>
      <c r="F3237" t="s">
        <v>10</v>
      </c>
      <c r="G3237" t="s">
        <v>13</v>
      </c>
      <c r="H3237" t="s">
        <v>34</v>
      </c>
      <c r="I3237">
        <v>1554491</v>
      </c>
      <c r="J3237">
        <v>100</v>
      </c>
      <c r="K3237" s="1">
        <v>483</v>
      </c>
      <c r="L3237" s="1">
        <v>148.1</v>
      </c>
      <c r="M3237" s="1">
        <f>All_Data[[#This Row],[EUR Sales Amount]]-All_Data[[#This Row],[EUR Cost Amount]]</f>
        <v>334.9</v>
      </c>
      <c r="N3237">
        <f>IF(All_Data[[#This Row],[Order Line Quantity]]&lt;0,1,0)</f>
        <v>0</v>
      </c>
      <c r="O3237" s="1" t="str">
        <f>All_Data[[#This Row],[Tier2 Description]]&amp;All_Data[[#This Row],[Order No]]</f>
        <v>STATIONERY1554491</v>
      </c>
    </row>
    <row r="3238" spans="1:15" x14ac:dyDescent="0.35">
      <c r="A3238">
        <v>202002</v>
      </c>
      <c r="B3238" t="str">
        <f>LEFT(All_Data[[#This Row],[Invoice (Year+Month)]],4)</f>
        <v>2020</v>
      </c>
      <c r="C3238" t="str">
        <f>RIGHT(All_Data[[#This Row],[Invoice (Year+Month)]],2)</f>
        <v>02</v>
      </c>
      <c r="D3238" t="s">
        <v>56</v>
      </c>
      <c r="E3238">
        <v>3014455</v>
      </c>
      <c r="F3238" t="s">
        <v>10</v>
      </c>
      <c r="G3238" t="s">
        <v>22</v>
      </c>
      <c r="H3238" t="s">
        <v>35</v>
      </c>
      <c r="I3238">
        <v>1554491</v>
      </c>
      <c r="J3238">
        <v>204</v>
      </c>
      <c r="K3238" s="1">
        <v>316</v>
      </c>
      <c r="L3238" s="1">
        <v>48.12</v>
      </c>
      <c r="M3238" s="1">
        <f>All_Data[[#This Row],[EUR Sales Amount]]-All_Data[[#This Row],[EUR Cost Amount]]</f>
        <v>267.88</v>
      </c>
      <c r="N3238">
        <f>IF(All_Data[[#This Row],[Order Line Quantity]]&lt;0,1,0)</f>
        <v>0</v>
      </c>
      <c r="O3238" s="1" t="str">
        <f>All_Data[[#This Row],[Tier2 Description]]&amp;All_Data[[#This Row],[Order No]]</f>
        <v>DECORATION CHARGES1554491</v>
      </c>
    </row>
    <row r="3239" spans="1:15" x14ac:dyDescent="0.35">
      <c r="A3239">
        <v>202002</v>
      </c>
      <c r="B3239" t="str">
        <f>LEFT(All_Data[[#This Row],[Invoice (Year+Month)]],4)</f>
        <v>2020</v>
      </c>
      <c r="C3239" t="str">
        <f>RIGHT(All_Data[[#This Row],[Invoice (Year+Month)]],2)</f>
        <v>02</v>
      </c>
      <c r="D3239" t="s">
        <v>56</v>
      </c>
      <c r="E3239">
        <v>3014457</v>
      </c>
      <c r="F3239" t="s">
        <v>17</v>
      </c>
      <c r="G3239" t="s">
        <v>22</v>
      </c>
      <c r="H3239" t="s">
        <v>35</v>
      </c>
      <c r="I3239">
        <v>1554640</v>
      </c>
      <c r="J3239">
        <v>22</v>
      </c>
      <c r="K3239" s="1">
        <v>75.8</v>
      </c>
      <c r="L3239" s="1">
        <v>3.04</v>
      </c>
      <c r="M3239" s="1">
        <f>All_Data[[#This Row],[EUR Sales Amount]]-All_Data[[#This Row],[EUR Cost Amount]]</f>
        <v>72.759999999999991</v>
      </c>
      <c r="N3239">
        <f>IF(All_Data[[#This Row],[Order Line Quantity]]&lt;0,1,0)</f>
        <v>0</v>
      </c>
      <c r="O3239" s="1" t="str">
        <f>All_Data[[#This Row],[Tier2 Description]]&amp;All_Data[[#This Row],[Order No]]</f>
        <v>DECORATION CHARGES1554640</v>
      </c>
    </row>
    <row r="3240" spans="1:15" x14ac:dyDescent="0.35">
      <c r="A3240">
        <v>202002</v>
      </c>
      <c r="B3240" t="str">
        <f>LEFT(All_Data[[#This Row],[Invoice (Year+Month)]],4)</f>
        <v>2020</v>
      </c>
      <c r="C3240" t="str">
        <f>RIGHT(All_Data[[#This Row],[Invoice (Year+Month)]],2)</f>
        <v>02</v>
      </c>
      <c r="D3240" t="s">
        <v>56</v>
      </c>
      <c r="E3240">
        <v>3014457</v>
      </c>
      <c r="F3240" t="s">
        <v>17</v>
      </c>
      <c r="G3240" t="s">
        <v>24</v>
      </c>
      <c r="H3240" t="s">
        <v>54</v>
      </c>
      <c r="I3240">
        <v>1554640</v>
      </c>
      <c r="J3240">
        <v>20</v>
      </c>
      <c r="K3240" s="1">
        <v>425</v>
      </c>
      <c r="L3240" s="1">
        <v>196.24</v>
      </c>
      <c r="M3240" s="1">
        <f>All_Data[[#This Row],[EUR Sales Amount]]-All_Data[[#This Row],[EUR Cost Amount]]</f>
        <v>228.76</v>
      </c>
      <c r="N3240">
        <f>IF(All_Data[[#This Row],[Order Line Quantity]]&lt;0,1,0)</f>
        <v>0</v>
      </c>
      <c r="O3240" s="1" t="str">
        <f>All_Data[[#This Row],[Tier2 Description]]&amp;All_Data[[#This Row],[Order No]]</f>
        <v>VESTS-BODYWARMERS1554640</v>
      </c>
    </row>
    <row r="3241" spans="1:15" x14ac:dyDescent="0.35">
      <c r="A3241">
        <v>202002</v>
      </c>
      <c r="B3241" t="str">
        <f>LEFT(All_Data[[#This Row],[Invoice (Year+Month)]],4)</f>
        <v>2020</v>
      </c>
      <c r="C3241" t="str">
        <f>RIGHT(All_Data[[#This Row],[Invoice (Year+Month)]],2)</f>
        <v>02</v>
      </c>
      <c r="D3241" t="s">
        <v>56</v>
      </c>
      <c r="E3241">
        <v>3014458</v>
      </c>
      <c r="F3241" t="s">
        <v>10</v>
      </c>
      <c r="G3241" t="s">
        <v>13</v>
      </c>
      <c r="H3241" t="s">
        <v>16</v>
      </c>
      <c r="I3241">
        <v>1556394</v>
      </c>
      <c r="J3241">
        <v>2</v>
      </c>
      <c r="K3241" s="1">
        <v>0.06</v>
      </c>
      <c r="L3241" s="1">
        <v>0.02</v>
      </c>
      <c r="M3241" s="1">
        <f>All_Data[[#This Row],[EUR Sales Amount]]-All_Data[[#This Row],[EUR Cost Amount]]</f>
        <v>3.9999999999999994E-2</v>
      </c>
      <c r="N3241">
        <f>IF(All_Data[[#This Row],[Order Line Quantity]]&lt;0,1,0)</f>
        <v>0</v>
      </c>
      <c r="O3241" s="1" t="str">
        <f>All_Data[[#This Row],[Tier2 Description]]&amp;All_Data[[#This Row],[Order No]]</f>
        <v>WRITING1556394</v>
      </c>
    </row>
    <row r="3242" spans="1:15" x14ac:dyDescent="0.35">
      <c r="A3242">
        <v>202002</v>
      </c>
      <c r="B3242" t="str">
        <f>LEFT(All_Data[[#This Row],[Invoice (Year+Month)]],4)</f>
        <v>2020</v>
      </c>
      <c r="C3242" t="str">
        <f>RIGHT(All_Data[[#This Row],[Invoice (Year+Month)]],2)</f>
        <v>02</v>
      </c>
      <c r="D3242" t="s">
        <v>56</v>
      </c>
      <c r="E3242">
        <v>3014458</v>
      </c>
      <c r="F3242" t="s">
        <v>10</v>
      </c>
      <c r="G3242" t="s">
        <v>13</v>
      </c>
      <c r="H3242" t="s">
        <v>16</v>
      </c>
      <c r="I3242">
        <v>1557415</v>
      </c>
      <c r="J3242">
        <v>600</v>
      </c>
      <c r="K3242" s="1">
        <v>18</v>
      </c>
      <c r="L3242" s="1">
        <v>4.9800000000000004</v>
      </c>
      <c r="M3242" s="1">
        <f>All_Data[[#This Row],[EUR Sales Amount]]-All_Data[[#This Row],[EUR Cost Amount]]</f>
        <v>13.02</v>
      </c>
      <c r="N3242">
        <f>IF(All_Data[[#This Row],[Order Line Quantity]]&lt;0,1,0)</f>
        <v>0</v>
      </c>
      <c r="O3242" s="1" t="str">
        <f>All_Data[[#This Row],[Tier2 Description]]&amp;All_Data[[#This Row],[Order No]]</f>
        <v>WRITING1557415</v>
      </c>
    </row>
    <row r="3243" spans="1:15" x14ac:dyDescent="0.35">
      <c r="A3243">
        <v>202002</v>
      </c>
      <c r="B3243" t="str">
        <f>LEFT(All_Data[[#This Row],[Invoice (Year+Month)]],4)</f>
        <v>2020</v>
      </c>
      <c r="C3243" t="str">
        <f>RIGHT(All_Data[[#This Row],[Invoice (Year+Month)]],2)</f>
        <v>02</v>
      </c>
      <c r="D3243" t="s">
        <v>56</v>
      </c>
      <c r="E3243">
        <v>3014464</v>
      </c>
      <c r="F3243" t="s">
        <v>17</v>
      </c>
      <c r="G3243" t="s">
        <v>11</v>
      </c>
      <c r="H3243" t="s">
        <v>40</v>
      </c>
      <c r="I3243">
        <v>1555974</v>
      </c>
      <c r="J3243">
        <v>2</v>
      </c>
      <c r="K3243" s="1">
        <v>3.46</v>
      </c>
      <c r="L3243" s="1">
        <v>1.66</v>
      </c>
      <c r="M3243" s="1">
        <f>All_Data[[#This Row],[EUR Sales Amount]]-All_Data[[#This Row],[EUR Cost Amount]]</f>
        <v>1.8</v>
      </c>
      <c r="N3243">
        <f>IF(All_Data[[#This Row],[Order Line Quantity]]&lt;0,1,0)</f>
        <v>0</v>
      </c>
      <c r="O3243" s="1" t="str">
        <f>All_Data[[#This Row],[Tier2 Description]]&amp;All_Data[[#This Row],[Order No]]</f>
        <v>TOTES1555974</v>
      </c>
    </row>
    <row r="3244" spans="1:15" x14ac:dyDescent="0.35">
      <c r="A3244">
        <v>202002</v>
      </c>
      <c r="B3244" t="str">
        <f>LEFT(All_Data[[#This Row],[Invoice (Year+Month)]],4)</f>
        <v>2020</v>
      </c>
      <c r="C3244" t="str">
        <f>RIGHT(All_Data[[#This Row],[Invoice (Year+Month)]],2)</f>
        <v>02</v>
      </c>
      <c r="D3244" t="s">
        <v>56</v>
      </c>
      <c r="E3244">
        <v>3014464</v>
      </c>
      <c r="F3244" t="s">
        <v>17</v>
      </c>
      <c r="G3244" t="s">
        <v>32</v>
      </c>
      <c r="H3244" t="s">
        <v>55</v>
      </c>
      <c r="I3244">
        <v>1555556</v>
      </c>
      <c r="J3244">
        <v>600</v>
      </c>
      <c r="K3244" s="1">
        <v>300</v>
      </c>
      <c r="L3244" s="1">
        <v>136.91999999999999</v>
      </c>
      <c r="M3244" s="1">
        <f>All_Data[[#This Row],[EUR Sales Amount]]-All_Data[[#This Row],[EUR Cost Amount]]</f>
        <v>163.08000000000001</v>
      </c>
      <c r="N3244">
        <f>IF(All_Data[[#This Row],[Order Line Quantity]]&lt;0,1,0)</f>
        <v>0</v>
      </c>
      <c r="O3244" s="1" t="str">
        <f>All_Data[[#This Row],[Tier2 Description]]&amp;All_Data[[#This Row],[Order No]]</f>
        <v>SPECIALTIES &amp; PACKAGING1555556</v>
      </c>
    </row>
    <row r="3245" spans="1:15" x14ac:dyDescent="0.35">
      <c r="A3245">
        <v>202002</v>
      </c>
      <c r="B3245" t="str">
        <f>LEFT(All_Data[[#This Row],[Invoice (Year+Month)]],4)</f>
        <v>2020</v>
      </c>
      <c r="C3245" t="str">
        <f>RIGHT(All_Data[[#This Row],[Invoice (Year+Month)]],2)</f>
        <v>02</v>
      </c>
      <c r="D3245" t="s">
        <v>56</v>
      </c>
      <c r="E3245">
        <v>3014464</v>
      </c>
      <c r="F3245" t="s">
        <v>17</v>
      </c>
      <c r="G3245" t="s">
        <v>32</v>
      </c>
      <c r="H3245" t="s">
        <v>33</v>
      </c>
      <c r="I3245">
        <v>1555552</v>
      </c>
      <c r="J3245">
        <v>600</v>
      </c>
      <c r="K3245" s="1">
        <v>864</v>
      </c>
      <c r="L3245" s="1">
        <v>496.48</v>
      </c>
      <c r="M3245" s="1">
        <f>All_Data[[#This Row],[EUR Sales Amount]]-All_Data[[#This Row],[EUR Cost Amount]]</f>
        <v>367.52</v>
      </c>
      <c r="N3245">
        <f>IF(All_Data[[#This Row],[Order Line Quantity]]&lt;0,1,0)</f>
        <v>0</v>
      </c>
      <c r="O3245" s="1" t="str">
        <f>All_Data[[#This Row],[Tier2 Description]]&amp;All_Data[[#This Row],[Order No]]</f>
        <v>SPORT BOTTLES1555552</v>
      </c>
    </row>
    <row r="3246" spans="1:15" x14ac:dyDescent="0.35">
      <c r="A3246">
        <v>202002</v>
      </c>
      <c r="B3246" t="str">
        <f>LEFT(All_Data[[#This Row],[Invoice (Year+Month)]],4)</f>
        <v>2020</v>
      </c>
      <c r="C3246" t="str">
        <f>RIGHT(All_Data[[#This Row],[Invoice (Year+Month)]],2)</f>
        <v>02</v>
      </c>
      <c r="D3246" t="s">
        <v>56</v>
      </c>
      <c r="E3246">
        <v>3014464</v>
      </c>
      <c r="F3246" t="s">
        <v>17</v>
      </c>
      <c r="G3246" t="s">
        <v>32</v>
      </c>
      <c r="H3246" t="s">
        <v>33</v>
      </c>
      <c r="I3246">
        <v>1556957</v>
      </c>
      <c r="J3246">
        <v>2</v>
      </c>
      <c r="K3246" s="1">
        <v>15.28</v>
      </c>
      <c r="L3246" s="1">
        <v>7.36</v>
      </c>
      <c r="M3246" s="1">
        <f>All_Data[[#This Row],[EUR Sales Amount]]-All_Data[[#This Row],[EUR Cost Amount]]</f>
        <v>7.919999999999999</v>
      </c>
      <c r="N3246">
        <f>IF(All_Data[[#This Row],[Order Line Quantity]]&lt;0,1,0)</f>
        <v>0</v>
      </c>
      <c r="O3246" s="1" t="str">
        <f>All_Data[[#This Row],[Tier2 Description]]&amp;All_Data[[#This Row],[Order No]]</f>
        <v>SPORT BOTTLES1556957</v>
      </c>
    </row>
    <row r="3247" spans="1:15" x14ac:dyDescent="0.35">
      <c r="A3247">
        <v>202002</v>
      </c>
      <c r="B3247" t="str">
        <f>LEFT(All_Data[[#This Row],[Invoice (Year+Month)]],4)</f>
        <v>2020</v>
      </c>
      <c r="C3247" t="str">
        <f>RIGHT(All_Data[[#This Row],[Invoice (Year+Month)]],2)</f>
        <v>02</v>
      </c>
      <c r="D3247" t="s">
        <v>56</v>
      </c>
      <c r="E3247">
        <v>3014464</v>
      </c>
      <c r="F3247" t="s">
        <v>17</v>
      </c>
      <c r="G3247" t="s">
        <v>32</v>
      </c>
      <c r="H3247" t="s">
        <v>33</v>
      </c>
      <c r="I3247">
        <v>1557849</v>
      </c>
      <c r="J3247">
        <v>500</v>
      </c>
      <c r="K3247" s="1">
        <v>3907.5</v>
      </c>
      <c r="L3247" s="1">
        <v>1760.2</v>
      </c>
      <c r="M3247" s="1">
        <f>All_Data[[#This Row],[EUR Sales Amount]]-All_Data[[#This Row],[EUR Cost Amount]]</f>
        <v>2147.3000000000002</v>
      </c>
      <c r="N3247">
        <f>IF(All_Data[[#This Row],[Order Line Quantity]]&lt;0,1,0)</f>
        <v>0</v>
      </c>
      <c r="O3247" s="1" t="str">
        <f>All_Data[[#This Row],[Tier2 Description]]&amp;All_Data[[#This Row],[Order No]]</f>
        <v>SPORT BOTTLES1557849</v>
      </c>
    </row>
    <row r="3248" spans="1:15" x14ac:dyDescent="0.35">
      <c r="A3248">
        <v>202002</v>
      </c>
      <c r="B3248" t="str">
        <f>LEFT(All_Data[[#This Row],[Invoice (Year+Month)]],4)</f>
        <v>2020</v>
      </c>
      <c r="C3248" t="str">
        <f>RIGHT(All_Data[[#This Row],[Invoice (Year+Month)]],2)</f>
        <v>02</v>
      </c>
      <c r="D3248" t="s">
        <v>56</v>
      </c>
      <c r="E3248">
        <v>3014464</v>
      </c>
      <c r="F3248" t="s">
        <v>17</v>
      </c>
      <c r="G3248" t="s">
        <v>13</v>
      </c>
      <c r="H3248" t="s">
        <v>37</v>
      </c>
      <c r="I3248">
        <v>1556237</v>
      </c>
      <c r="J3248">
        <v>20000</v>
      </c>
      <c r="K3248" s="1">
        <v>2000</v>
      </c>
      <c r="L3248" s="1">
        <v>1600</v>
      </c>
      <c r="M3248" s="1">
        <f>All_Data[[#This Row],[EUR Sales Amount]]-All_Data[[#This Row],[EUR Cost Amount]]</f>
        <v>400</v>
      </c>
      <c r="N3248">
        <f>IF(All_Data[[#This Row],[Order Line Quantity]]&lt;0,1,0)</f>
        <v>0</v>
      </c>
      <c r="O3248" s="1" t="str">
        <f>All_Data[[#This Row],[Tier2 Description]]&amp;All_Data[[#This Row],[Order No]]</f>
        <v>GENERAL1556237</v>
      </c>
    </row>
    <row r="3249" spans="1:15" x14ac:dyDescent="0.35">
      <c r="A3249">
        <v>202002</v>
      </c>
      <c r="B3249" t="str">
        <f>LEFT(All_Data[[#This Row],[Invoice (Year+Month)]],4)</f>
        <v>2020</v>
      </c>
      <c r="C3249" t="str">
        <f>RIGHT(All_Data[[#This Row],[Invoice (Year+Month)]],2)</f>
        <v>02</v>
      </c>
      <c r="D3249" t="s">
        <v>56</v>
      </c>
      <c r="E3249">
        <v>3014464</v>
      </c>
      <c r="F3249" t="s">
        <v>17</v>
      </c>
      <c r="G3249" t="s">
        <v>26</v>
      </c>
      <c r="H3249" t="s">
        <v>44</v>
      </c>
      <c r="I3249">
        <v>1556158</v>
      </c>
      <c r="J3249">
        <v>102</v>
      </c>
      <c r="K3249" s="1">
        <v>90.78</v>
      </c>
      <c r="L3249" s="1">
        <v>39.299999999999997</v>
      </c>
      <c r="M3249" s="1">
        <f>All_Data[[#This Row],[EUR Sales Amount]]-All_Data[[#This Row],[EUR Cost Amount]]</f>
        <v>51.480000000000004</v>
      </c>
      <c r="N3249">
        <f>IF(All_Data[[#This Row],[Order Line Quantity]]&lt;0,1,0)</f>
        <v>0</v>
      </c>
      <c r="O3249" s="1" t="str">
        <f>All_Data[[#This Row],[Tier2 Description]]&amp;All_Data[[#This Row],[Order No]]</f>
        <v>HBA1556158</v>
      </c>
    </row>
    <row r="3250" spans="1:15" x14ac:dyDescent="0.35">
      <c r="A3250">
        <v>202002</v>
      </c>
      <c r="B3250" t="str">
        <f>LEFT(All_Data[[#This Row],[Invoice (Year+Month)]],4)</f>
        <v>2020</v>
      </c>
      <c r="C3250" t="str">
        <f>RIGHT(All_Data[[#This Row],[Invoice (Year+Month)]],2)</f>
        <v>02</v>
      </c>
      <c r="D3250" t="s">
        <v>56</v>
      </c>
      <c r="E3250">
        <v>3014464</v>
      </c>
      <c r="F3250" t="s">
        <v>17</v>
      </c>
      <c r="G3250" t="s">
        <v>22</v>
      </c>
      <c r="H3250" t="s">
        <v>35</v>
      </c>
      <c r="I3250">
        <v>1555552</v>
      </c>
      <c r="J3250">
        <v>602</v>
      </c>
      <c r="K3250" s="1">
        <v>298</v>
      </c>
      <c r="L3250" s="1">
        <v>27.18</v>
      </c>
      <c r="M3250" s="1">
        <f>All_Data[[#This Row],[EUR Sales Amount]]-All_Data[[#This Row],[EUR Cost Amount]]</f>
        <v>270.82</v>
      </c>
      <c r="N3250">
        <f>IF(All_Data[[#This Row],[Order Line Quantity]]&lt;0,1,0)</f>
        <v>0</v>
      </c>
      <c r="O3250" s="1" t="str">
        <f>All_Data[[#This Row],[Tier2 Description]]&amp;All_Data[[#This Row],[Order No]]</f>
        <v>DECORATION CHARGES1555552</v>
      </c>
    </row>
    <row r="3251" spans="1:15" x14ac:dyDescent="0.35">
      <c r="A3251">
        <v>202002</v>
      </c>
      <c r="B3251" t="str">
        <f>LEFT(All_Data[[#This Row],[Invoice (Year+Month)]],4)</f>
        <v>2020</v>
      </c>
      <c r="C3251" t="str">
        <f>RIGHT(All_Data[[#This Row],[Invoice (Year+Month)]],2)</f>
        <v>02</v>
      </c>
      <c r="D3251" t="s">
        <v>56</v>
      </c>
      <c r="E3251">
        <v>3014464</v>
      </c>
      <c r="F3251" t="s">
        <v>17</v>
      </c>
      <c r="G3251" t="s">
        <v>24</v>
      </c>
      <c r="H3251" t="s">
        <v>25</v>
      </c>
      <c r="I3251">
        <v>1555952</v>
      </c>
      <c r="J3251">
        <v>50</v>
      </c>
      <c r="K3251" s="1">
        <v>1212</v>
      </c>
      <c r="L3251" s="1">
        <v>528.24</v>
      </c>
      <c r="M3251" s="1">
        <f>All_Data[[#This Row],[EUR Sales Amount]]-All_Data[[#This Row],[EUR Cost Amount]]</f>
        <v>683.76</v>
      </c>
      <c r="N3251">
        <f>IF(All_Data[[#This Row],[Order Line Quantity]]&lt;0,1,0)</f>
        <v>0</v>
      </c>
      <c r="O3251" s="1" t="str">
        <f>All_Data[[#This Row],[Tier2 Description]]&amp;All_Data[[#This Row],[Order No]]</f>
        <v>JACKETS1555952</v>
      </c>
    </row>
    <row r="3252" spans="1:15" x14ac:dyDescent="0.35">
      <c r="A3252">
        <v>202002</v>
      </c>
      <c r="B3252" t="str">
        <f>LEFT(All_Data[[#This Row],[Invoice (Year+Month)]],4)</f>
        <v>2020</v>
      </c>
      <c r="C3252" t="str">
        <f>RIGHT(All_Data[[#This Row],[Invoice (Year+Month)]],2)</f>
        <v>02</v>
      </c>
      <c r="D3252" t="s">
        <v>56</v>
      </c>
      <c r="E3252">
        <v>3014464</v>
      </c>
      <c r="F3252" t="s">
        <v>17</v>
      </c>
      <c r="G3252" t="s">
        <v>24</v>
      </c>
      <c r="H3252" t="s">
        <v>25</v>
      </c>
      <c r="I3252">
        <v>1556584</v>
      </c>
      <c r="J3252">
        <v>12</v>
      </c>
      <c r="K3252" s="1">
        <v>290.88</v>
      </c>
      <c r="L3252" s="1">
        <v>127.74</v>
      </c>
      <c r="M3252" s="1">
        <f>All_Data[[#This Row],[EUR Sales Amount]]-All_Data[[#This Row],[EUR Cost Amount]]</f>
        <v>163.13999999999999</v>
      </c>
      <c r="N3252">
        <f>IF(All_Data[[#This Row],[Order Line Quantity]]&lt;0,1,0)</f>
        <v>0</v>
      </c>
      <c r="O3252" s="1" t="str">
        <f>All_Data[[#This Row],[Tier2 Description]]&amp;All_Data[[#This Row],[Order No]]</f>
        <v>JACKETS1556584</v>
      </c>
    </row>
    <row r="3253" spans="1:15" x14ac:dyDescent="0.35">
      <c r="A3253">
        <v>202002</v>
      </c>
      <c r="B3253" t="str">
        <f>LEFT(All_Data[[#This Row],[Invoice (Year+Month)]],4)</f>
        <v>2020</v>
      </c>
      <c r="C3253" t="str">
        <f>RIGHT(All_Data[[#This Row],[Invoice (Year+Month)]],2)</f>
        <v>02</v>
      </c>
      <c r="D3253" t="s">
        <v>56</v>
      </c>
      <c r="E3253">
        <v>3014469</v>
      </c>
      <c r="F3253" t="s">
        <v>17</v>
      </c>
      <c r="G3253" t="s">
        <v>11</v>
      </c>
      <c r="H3253" t="s">
        <v>38</v>
      </c>
      <c r="I3253">
        <v>1557309</v>
      </c>
      <c r="J3253">
        <v>2</v>
      </c>
      <c r="K3253" s="1">
        <v>47.98</v>
      </c>
      <c r="L3253" s="1">
        <v>19.52</v>
      </c>
      <c r="M3253" s="1">
        <f>All_Data[[#This Row],[EUR Sales Amount]]-All_Data[[#This Row],[EUR Cost Amount]]</f>
        <v>28.459999999999997</v>
      </c>
      <c r="N3253">
        <f>IF(All_Data[[#This Row],[Order Line Quantity]]&lt;0,1,0)</f>
        <v>0</v>
      </c>
      <c r="O3253" s="1" t="str">
        <f>All_Data[[#This Row],[Tier2 Description]]&amp;All_Data[[#This Row],[Order No]]</f>
        <v>BACKPACKS1557309</v>
      </c>
    </row>
    <row r="3254" spans="1:15" x14ac:dyDescent="0.35">
      <c r="A3254">
        <v>202002</v>
      </c>
      <c r="B3254" t="str">
        <f>LEFT(All_Data[[#This Row],[Invoice (Year+Month)]],4)</f>
        <v>2020</v>
      </c>
      <c r="C3254" t="str">
        <f>RIGHT(All_Data[[#This Row],[Invoice (Year+Month)]],2)</f>
        <v>02</v>
      </c>
      <c r="D3254" t="s">
        <v>56</v>
      </c>
      <c r="E3254">
        <v>3014469</v>
      </c>
      <c r="F3254" t="s">
        <v>17</v>
      </c>
      <c r="G3254" t="s">
        <v>26</v>
      </c>
      <c r="H3254" t="s">
        <v>50</v>
      </c>
      <c r="I3254">
        <v>1555901</v>
      </c>
      <c r="J3254">
        <v>4</v>
      </c>
      <c r="K3254" s="1">
        <v>1.6</v>
      </c>
      <c r="L3254" s="1">
        <v>0.78</v>
      </c>
      <c r="M3254" s="1">
        <f>All_Data[[#This Row],[EUR Sales Amount]]-All_Data[[#This Row],[EUR Cost Amount]]</f>
        <v>0.82000000000000006</v>
      </c>
      <c r="N3254">
        <f>IF(All_Data[[#This Row],[Order Line Quantity]]&lt;0,1,0)</f>
        <v>0</v>
      </c>
      <c r="O3254" s="1" t="str">
        <f>All_Data[[#This Row],[Tier2 Description]]&amp;All_Data[[#This Row],[Order No]]</f>
        <v>OUTDOOR &amp; LEISURE1555901</v>
      </c>
    </row>
    <row r="3255" spans="1:15" x14ac:dyDescent="0.35">
      <c r="A3255">
        <v>202002</v>
      </c>
      <c r="B3255" t="str">
        <f>LEFT(All_Data[[#This Row],[Invoice (Year+Month)]],4)</f>
        <v>2020</v>
      </c>
      <c r="C3255" t="str">
        <f>RIGHT(All_Data[[#This Row],[Invoice (Year+Month)]],2)</f>
        <v>02</v>
      </c>
      <c r="D3255" t="s">
        <v>56</v>
      </c>
      <c r="E3255">
        <v>3014472</v>
      </c>
      <c r="F3255" t="s">
        <v>10</v>
      </c>
      <c r="G3255" t="s">
        <v>13</v>
      </c>
      <c r="H3255" t="s">
        <v>34</v>
      </c>
      <c r="I3255">
        <v>1556437</v>
      </c>
      <c r="J3255">
        <v>4</v>
      </c>
      <c r="K3255" s="1">
        <v>14.06</v>
      </c>
      <c r="L3255" s="1">
        <v>5.32</v>
      </c>
      <c r="M3255" s="1">
        <f>All_Data[[#This Row],[EUR Sales Amount]]-All_Data[[#This Row],[EUR Cost Amount]]</f>
        <v>8.74</v>
      </c>
      <c r="N3255">
        <f>IF(All_Data[[#This Row],[Order Line Quantity]]&lt;0,1,0)</f>
        <v>0</v>
      </c>
      <c r="O3255" s="1" t="str">
        <f>All_Data[[#This Row],[Tier2 Description]]&amp;All_Data[[#This Row],[Order No]]</f>
        <v>STATIONERY1556437</v>
      </c>
    </row>
    <row r="3256" spans="1:15" x14ac:dyDescent="0.35">
      <c r="A3256">
        <v>202002</v>
      </c>
      <c r="B3256" t="str">
        <f>LEFT(All_Data[[#This Row],[Invoice (Year+Month)]],4)</f>
        <v>2020</v>
      </c>
      <c r="C3256" t="str">
        <f>RIGHT(All_Data[[#This Row],[Invoice (Year+Month)]],2)</f>
        <v>02</v>
      </c>
      <c r="D3256" t="s">
        <v>56</v>
      </c>
      <c r="E3256">
        <v>3014472</v>
      </c>
      <c r="F3256" t="s">
        <v>10</v>
      </c>
      <c r="G3256" t="s">
        <v>29</v>
      </c>
      <c r="H3256" t="s">
        <v>52</v>
      </c>
      <c r="I3256">
        <v>1556432</v>
      </c>
      <c r="J3256">
        <v>2</v>
      </c>
      <c r="K3256" s="1">
        <v>76.239999999999995</v>
      </c>
      <c r="L3256" s="1">
        <v>102.48</v>
      </c>
      <c r="M3256" s="1">
        <f>All_Data[[#This Row],[EUR Sales Amount]]-All_Data[[#This Row],[EUR Cost Amount]]</f>
        <v>-26.240000000000009</v>
      </c>
      <c r="N3256">
        <f>IF(All_Data[[#This Row],[Order Line Quantity]]&lt;0,1,0)</f>
        <v>0</v>
      </c>
      <c r="O3256" s="1" t="str">
        <f>All_Data[[#This Row],[Tier2 Description]]&amp;All_Data[[#This Row],[Order No]]</f>
        <v>GENERAL TECH1556432</v>
      </c>
    </row>
    <row r="3257" spans="1:15" x14ac:dyDescent="0.35">
      <c r="A3257">
        <v>202002</v>
      </c>
      <c r="B3257" t="str">
        <f>LEFT(All_Data[[#This Row],[Invoice (Year+Month)]],4)</f>
        <v>2020</v>
      </c>
      <c r="C3257" t="str">
        <f>RIGHT(All_Data[[#This Row],[Invoice (Year+Month)]],2)</f>
        <v>02</v>
      </c>
      <c r="D3257" t="s">
        <v>56</v>
      </c>
      <c r="E3257">
        <v>3014472</v>
      </c>
      <c r="F3257" t="s">
        <v>10</v>
      </c>
      <c r="G3257" t="s">
        <v>29</v>
      </c>
      <c r="H3257" t="s">
        <v>52</v>
      </c>
      <c r="I3257">
        <v>1556437</v>
      </c>
      <c r="J3257">
        <v>4</v>
      </c>
      <c r="K3257" s="1">
        <v>0.76</v>
      </c>
      <c r="L3257" s="1">
        <v>0.24</v>
      </c>
      <c r="M3257" s="1">
        <f>All_Data[[#This Row],[EUR Sales Amount]]-All_Data[[#This Row],[EUR Cost Amount]]</f>
        <v>0.52</v>
      </c>
      <c r="N3257">
        <f>IF(All_Data[[#This Row],[Order Line Quantity]]&lt;0,1,0)</f>
        <v>0</v>
      </c>
      <c r="O3257" s="1" t="str">
        <f>All_Data[[#This Row],[Tier2 Description]]&amp;All_Data[[#This Row],[Order No]]</f>
        <v>GENERAL TECH1556437</v>
      </c>
    </row>
    <row r="3258" spans="1:15" x14ac:dyDescent="0.35">
      <c r="A3258">
        <v>202002</v>
      </c>
      <c r="B3258" t="str">
        <f>LEFT(All_Data[[#This Row],[Invoice (Year+Month)]],4)</f>
        <v>2020</v>
      </c>
      <c r="C3258" t="str">
        <f>RIGHT(All_Data[[#This Row],[Invoice (Year+Month)]],2)</f>
        <v>02</v>
      </c>
      <c r="D3258" t="s">
        <v>56</v>
      </c>
      <c r="E3258">
        <v>3014474</v>
      </c>
      <c r="F3258" t="s">
        <v>10</v>
      </c>
      <c r="G3258" t="s">
        <v>11</v>
      </c>
      <c r="H3258" t="s">
        <v>38</v>
      </c>
      <c r="I3258">
        <v>1555863</v>
      </c>
      <c r="J3258">
        <v>2</v>
      </c>
      <c r="K3258" s="1">
        <v>11.64</v>
      </c>
      <c r="L3258" s="1">
        <v>3.74</v>
      </c>
      <c r="M3258" s="1">
        <f>All_Data[[#This Row],[EUR Sales Amount]]-All_Data[[#This Row],[EUR Cost Amount]]</f>
        <v>7.9</v>
      </c>
      <c r="N3258">
        <f>IF(All_Data[[#This Row],[Order Line Quantity]]&lt;0,1,0)</f>
        <v>0</v>
      </c>
      <c r="O3258" s="1" t="str">
        <f>All_Data[[#This Row],[Tier2 Description]]&amp;All_Data[[#This Row],[Order No]]</f>
        <v>BACKPACKS1555863</v>
      </c>
    </row>
    <row r="3259" spans="1:15" x14ac:dyDescent="0.35">
      <c r="A3259">
        <v>202002</v>
      </c>
      <c r="B3259" t="str">
        <f>LEFT(All_Data[[#This Row],[Invoice (Year+Month)]],4)</f>
        <v>2020</v>
      </c>
      <c r="C3259" t="str">
        <f>RIGHT(All_Data[[#This Row],[Invoice (Year+Month)]],2)</f>
        <v>02</v>
      </c>
      <c r="D3259" t="s">
        <v>56</v>
      </c>
      <c r="E3259">
        <v>3014474</v>
      </c>
      <c r="F3259" t="s">
        <v>10</v>
      </c>
      <c r="G3259" t="s">
        <v>11</v>
      </c>
      <c r="H3259" t="s">
        <v>40</v>
      </c>
      <c r="I3259">
        <v>1555863</v>
      </c>
      <c r="J3259">
        <v>4</v>
      </c>
      <c r="K3259" s="1">
        <v>14.94</v>
      </c>
      <c r="L3259" s="1">
        <v>5.44</v>
      </c>
      <c r="M3259" s="1">
        <f>All_Data[[#This Row],[EUR Sales Amount]]-All_Data[[#This Row],[EUR Cost Amount]]</f>
        <v>9.5</v>
      </c>
      <c r="N3259">
        <f>IF(All_Data[[#This Row],[Order Line Quantity]]&lt;0,1,0)</f>
        <v>0</v>
      </c>
      <c r="O3259" s="1" t="str">
        <f>All_Data[[#This Row],[Tier2 Description]]&amp;All_Data[[#This Row],[Order No]]</f>
        <v>TOTES1555863</v>
      </c>
    </row>
    <row r="3260" spans="1:15" x14ac:dyDescent="0.35">
      <c r="A3260">
        <v>202002</v>
      </c>
      <c r="B3260" t="str">
        <f>LEFT(All_Data[[#This Row],[Invoice (Year+Month)]],4)</f>
        <v>2020</v>
      </c>
      <c r="C3260" t="str">
        <f>RIGHT(All_Data[[#This Row],[Invoice (Year+Month)]],2)</f>
        <v>02</v>
      </c>
      <c r="D3260" t="s">
        <v>56</v>
      </c>
      <c r="E3260">
        <v>3014474</v>
      </c>
      <c r="F3260" t="s">
        <v>10</v>
      </c>
      <c r="G3260" t="s">
        <v>32</v>
      </c>
      <c r="H3260" t="s">
        <v>33</v>
      </c>
      <c r="I3260">
        <v>1555301</v>
      </c>
      <c r="J3260">
        <v>60</v>
      </c>
      <c r="K3260" s="1">
        <v>216</v>
      </c>
      <c r="L3260" s="1">
        <v>66.180000000000007</v>
      </c>
      <c r="M3260" s="1">
        <f>All_Data[[#This Row],[EUR Sales Amount]]-All_Data[[#This Row],[EUR Cost Amount]]</f>
        <v>149.82</v>
      </c>
      <c r="N3260">
        <f>IF(All_Data[[#This Row],[Order Line Quantity]]&lt;0,1,0)</f>
        <v>0</v>
      </c>
      <c r="O3260" s="1" t="str">
        <f>All_Data[[#This Row],[Tier2 Description]]&amp;All_Data[[#This Row],[Order No]]</f>
        <v>SPORT BOTTLES1555301</v>
      </c>
    </row>
    <row r="3261" spans="1:15" x14ac:dyDescent="0.35">
      <c r="A3261">
        <v>202002</v>
      </c>
      <c r="B3261" t="str">
        <f>LEFT(All_Data[[#This Row],[Invoice (Year+Month)]],4)</f>
        <v>2020</v>
      </c>
      <c r="C3261" t="str">
        <f>RIGHT(All_Data[[#This Row],[Invoice (Year+Month)]],2)</f>
        <v>02</v>
      </c>
      <c r="D3261" t="s">
        <v>56</v>
      </c>
      <c r="E3261">
        <v>3014474</v>
      </c>
      <c r="F3261" t="s">
        <v>10</v>
      </c>
      <c r="G3261" t="s">
        <v>13</v>
      </c>
      <c r="H3261" t="s">
        <v>37</v>
      </c>
      <c r="I3261">
        <v>1555863</v>
      </c>
      <c r="J3261">
        <v>2</v>
      </c>
      <c r="K3261" s="1">
        <v>6.46</v>
      </c>
      <c r="L3261" s="1">
        <v>2.6</v>
      </c>
      <c r="M3261" s="1">
        <f>All_Data[[#This Row],[EUR Sales Amount]]-All_Data[[#This Row],[EUR Cost Amount]]</f>
        <v>3.86</v>
      </c>
      <c r="N3261">
        <f>IF(All_Data[[#This Row],[Order Line Quantity]]&lt;0,1,0)</f>
        <v>0</v>
      </c>
      <c r="O3261" s="1" t="str">
        <f>All_Data[[#This Row],[Tier2 Description]]&amp;All_Data[[#This Row],[Order No]]</f>
        <v>GENERAL1555863</v>
      </c>
    </row>
    <row r="3262" spans="1:15" x14ac:dyDescent="0.35">
      <c r="A3262">
        <v>202002</v>
      </c>
      <c r="B3262" t="str">
        <f>LEFT(All_Data[[#This Row],[Invoice (Year+Month)]],4)</f>
        <v>2020</v>
      </c>
      <c r="C3262" t="str">
        <f>RIGHT(All_Data[[#This Row],[Invoice (Year+Month)]],2)</f>
        <v>02</v>
      </c>
      <c r="D3262" t="s">
        <v>56</v>
      </c>
      <c r="E3262">
        <v>3014474</v>
      </c>
      <c r="F3262" t="s">
        <v>10</v>
      </c>
      <c r="G3262" t="s">
        <v>13</v>
      </c>
      <c r="H3262" t="s">
        <v>16</v>
      </c>
      <c r="I3262">
        <v>1555252</v>
      </c>
      <c r="J3262">
        <v>2</v>
      </c>
      <c r="K3262" s="1">
        <v>29.82</v>
      </c>
      <c r="L3262" s="1">
        <v>16.22</v>
      </c>
      <c r="M3262" s="1">
        <f>All_Data[[#This Row],[EUR Sales Amount]]-All_Data[[#This Row],[EUR Cost Amount]]</f>
        <v>13.600000000000001</v>
      </c>
      <c r="N3262">
        <f>IF(All_Data[[#This Row],[Order Line Quantity]]&lt;0,1,0)</f>
        <v>0</v>
      </c>
      <c r="O3262" s="1" t="str">
        <f>All_Data[[#This Row],[Tier2 Description]]&amp;All_Data[[#This Row],[Order No]]</f>
        <v>WRITING1555252</v>
      </c>
    </row>
    <row r="3263" spans="1:15" x14ac:dyDescent="0.35">
      <c r="A3263">
        <v>202002</v>
      </c>
      <c r="B3263" t="str">
        <f>LEFT(All_Data[[#This Row],[Invoice (Year+Month)]],4)</f>
        <v>2020</v>
      </c>
      <c r="C3263" t="str">
        <f>RIGHT(All_Data[[#This Row],[Invoice (Year+Month)]],2)</f>
        <v>02</v>
      </c>
      <c r="D3263" t="s">
        <v>56</v>
      </c>
      <c r="E3263">
        <v>3014474</v>
      </c>
      <c r="F3263" t="s">
        <v>10</v>
      </c>
      <c r="G3263" t="s">
        <v>24</v>
      </c>
      <c r="H3263" t="s">
        <v>25</v>
      </c>
      <c r="I3263">
        <v>1555863</v>
      </c>
      <c r="J3263">
        <v>2</v>
      </c>
      <c r="K3263" s="1">
        <v>35.979999999999997</v>
      </c>
      <c r="L3263" s="1">
        <v>31.36</v>
      </c>
      <c r="M3263" s="1">
        <f>All_Data[[#This Row],[EUR Sales Amount]]-All_Data[[#This Row],[EUR Cost Amount]]</f>
        <v>4.6199999999999974</v>
      </c>
      <c r="N3263">
        <f>IF(All_Data[[#This Row],[Order Line Quantity]]&lt;0,1,0)</f>
        <v>0</v>
      </c>
      <c r="O3263" s="1" t="str">
        <f>All_Data[[#This Row],[Tier2 Description]]&amp;All_Data[[#This Row],[Order No]]</f>
        <v>JACKETS1555863</v>
      </c>
    </row>
    <row r="3264" spans="1:15" x14ac:dyDescent="0.35">
      <c r="A3264">
        <v>202002</v>
      </c>
      <c r="B3264" t="str">
        <f>LEFT(All_Data[[#This Row],[Invoice (Year+Month)]],4)</f>
        <v>2020</v>
      </c>
      <c r="C3264" t="str">
        <f>RIGHT(All_Data[[#This Row],[Invoice (Year+Month)]],2)</f>
        <v>02</v>
      </c>
      <c r="D3264" t="s">
        <v>56</v>
      </c>
      <c r="E3264">
        <v>3014475</v>
      </c>
      <c r="F3264" t="s">
        <v>17</v>
      </c>
      <c r="G3264" t="s">
        <v>32</v>
      </c>
      <c r="H3264" t="s">
        <v>33</v>
      </c>
      <c r="I3264">
        <v>1554653</v>
      </c>
      <c r="J3264">
        <v>24</v>
      </c>
      <c r="K3264" s="1">
        <v>182.76</v>
      </c>
      <c r="L3264" s="1">
        <v>94.44</v>
      </c>
      <c r="M3264" s="1">
        <f>All_Data[[#This Row],[EUR Sales Amount]]-All_Data[[#This Row],[EUR Cost Amount]]</f>
        <v>88.32</v>
      </c>
      <c r="N3264">
        <f>IF(All_Data[[#This Row],[Order Line Quantity]]&lt;0,1,0)</f>
        <v>0</v>
      </c>
      <c r="O3264" s="1" t="str">
        <f>All_Data[[#This Row],[Tier2 Description]]&amp;All_Data[[#This Row],[Order No]]</f>
        <v>SPORT BOTTLES1554653</v>
      </c>
    </row>
    <row r="3265" spans="1:15" x14ac:dyDescent="0.35">
      <c r="A3265">
        <v>202002</v>
      </c>
      <c r="B3265" t="str">
        <f>LEFT(All_Data[[#This Row],[Invoice (Year+Month)]],4)</f>
        <v>2020</v>
      </c>
      <c r="C3265" t="str">
        <f>RIGHT(All_Data[[#This Row],[Invoice (Year+Month)]],2)</f>
        <v>02</v>
      </c>
      <c r="D3265" t="s">
        <v>56</v>
      </c>
      <c r="E3265">
        <v>3014475</v>
      </c>
      <c r="F3265" t="s">
        <v>17</v>
      </c>
      <c r="G3265" t="s">
        <v>26</v>
      </c>
      <c r="H3265" t="s">
        <v>50</v>
      </c>
      <c r="I3265">
        <v>1557291</v>
      </c>
      <c r="J3265">
        <v>4</v>
      </c>
      <c r="K3265" s="1">
        <v>0.76</v>
      </c>
      <c r="L3265" s="1">
        <v>0.44</v>
      </c>
      <c r="M3265" s="1">
        <f>All_Data[[#This Row],[EUR Sales Amount]]-All_Data[[#This Row],[EUR Cost Amount]]</f>
        <v>0.32</v>
      </c>
      <c r="N3265">
        <f>IF(All_Data[[#This Row],[Order Line Quantity]]&lt;0,1,0)</f>
        <v>0</v>
      </c>
      <c r="O3265" s="1" t="str">
        <f>All_Data[[#This Row],[Tier2 Description]]&amp;All_Data[[#This Row],[Order No]]</f>
        <v>OUTDOOR &amp; LEISURE1557291</v>
      </c>
    </row>
    <row r="3266" spans="1:15" x14ac:dyDescent="0.35">
      <c r="A3266">
        <v>202002</v>
      </c>
      <c r="B3266" t="str">
        <f>LEFT(All_Data[[#This Row],[Invoice (Year+Month)]],4)</f>
        <v>2020</v>
      </c>
      <c r="C3266" t="str">
        <f>RIGHT(All_Data[[#This Row],[Invoice (Year+Month)]],2)</f>
        <v>02</v>
      </c>
      <c r="D3266" t="s">
        <v>56</v>
      </c>
      <c r="E3266">
        <v>3014475</v>
      </c>
      <c r="F3266" t="s">
        <v>17</v>
      </c>
      <c r="G3266" t="s">
        <v>18</v>
      </c>
      <c r="H3266" t="s">
        <v>20</v>
      </c>
      <c r="I3266">
        <v>1554904</v>
      </c>
      <c r="J3266">
        <v>6</v>
      </c>
      <c r="K3266" s="1">
        <v>23.94</v>
      </c>
      <c r="L3266" s="1">
        <v>13.86</v>
      </c>
      <c r="M3266" s="1">
        <f>All_Data[[#This Row],[EUR Sales Amount]]-All_Data[[#This Row],[EUR Cost Amount]]</f>
        <v>10.080000000000002</v>
      </c>
      <c r="N3266">
        <f>IF(All_Data[[#This Row],[Order Line Quantity]]&lt;0,1,0)</f>
        <v>0</v>
      </c>
      <c r="O3266" s="1" t="str">
        <f>All_Data[[#This Row],[Tier2 Description]]&amp;All_Data[[#This Row],[Order No]]</f>
        <v>POLOS1554904</v>
      </c>
    </row>
    <row r="3267" spans="1:15" x14ac:dyDescent="0.35">
      <c r="A3267">
        <v>202002</v>
      </c>
      <c r="B3267" t="str">
        <f>LEFT(All_Data[[#This Row],[Invoice (Year+Month)]],4)</f>
        <v>2020</v>
      </c>
      <c r="C3267" t="str">
        <f>RIGHT(All_Data[[#This Row],[Invoice (Year+Month)]],2)</f>
        <v>02</v>
      </c>
      <c r="D3267" t="s">
        <v>56</v>
      </c>
      <c r="E3267">
        <v>3014475</v>
      </c>
      <c r="F3267" t="s">
        <v>17</v>
      </c>
      <c r="G3267" t="s">
        <v>18</v>
      </c>
      <c r="H3267" t="s">
        <v>20</v>
      </c>
      <c r="I3267">
        <v>1555732</v>
      </c>
      <c r="J3267">
        <v>104</v>
      </c>
      <c r="K3267" s="1">
        <v>631.88</v>
      </c>
      <c r="L3267" s="1">
        <v>341.96</v>
      </c>
      <c r="M3267" s="1">
        <f>All_Data[[#This Row],[EUR Sales Amount]]-All_Data[[#This Row],[EUR Cost Amount]]</f>
        <v>289.92</v>
      </c>
      <c r="N3267">
        <f>IF(All_Data[[#This Row],[Order Line Quantity]]&lt;0,1,0)</f>
        <v>0</v>
      </c>
      <c r="O3267" s="1" t="str">
        <f>All_Data[[#This Row],[Tier2 Description]]&amp;All_Data[[#This Row],[Order No]]</f>
        <v>POLOS1555732</v>
      </c>
    </row>
    <row r="3268" spans="1:15" x14ac:dyDescent="0.35">
      <c r="A3268">
        <v>202002</v>
      </c>
      <c r="B3268" t="str">
        <f>LEFT(All_Data[[#This Row],[Invoice (Year+Month)]],4)</f>
        <v>2020</v>
      </c>
      <c r="C3268" t="str">
        <f>RIGHT(All_Data[[#This Row],[Invoice (Year+Month)]],2)</f>
        <v>02</v>
      </c>
      <c r="D3268" t="s">
        <v>56</v>
      </c>
      <c r="E3268">
        <v>3014475</v>
      </c>
      <c r="F3268" t="s">
        <v>17</v>
      </c>
      <c r="G3268" t="s">
        <v>18</v>
      </c>
      <c r="H3268" t="s">
        <v>20</v>
      </c>
      <c r="I3268">
        <v>1556396</v>
      </c>
      <c r="J3268">
        <v>7760</v>
      </c>
      <c r="K3268" s="1">
        <v>27082.400000000001</v>
      </c>
      <c r="L3268" s="1">
        <v>19460.580000000002</v>
      </c>
      <c r="M3268" s="1">
        <f>All_Data[[#This Row],[EUR Sales Amount]]-All_Data[[#This Row],[EUR Cost Amount]]</f>
        <v>7621.82</v>
      </c>
      <c r="N3268">
        <f>IF(All_Data[[#This Row],[Order Line Quantity]]&lt;0,1,0)</f>
        <v>0</v>
      </c>
      <c r="O3268" s="1" t="str">
        <f>All_Data[[#This Row],[Tier2 Description]]&amp;All_Data[[#This Row],[Order No]]</f>
        <v>POLOS1556396</v>
      </c>
    </row>
    <row r="3269" spans="1:15" x14ac:dyDescent="0.35">
      <c r="A3269">
        <v>202002</v>
      </c>
      <c r="B3269" t="str">
        <f>LEFT(All_Data[[#This Row],[Invoice (Year+Month)]],4)</f>
        <v>2020</v>
      </c>
      <c r="C3269" t="str">
        <f>RIGHT(All_Data[[#This Row],[Invoice (Year+Month)]],2)</f>
        <v>02</v>
      </c>
      <c r="D3269" t="s">
        <v>56</v>
      </c>
      <c r="E3269">
        <v>3014475</v>
      </c>
      <c r="F3269" t="s">
        <v>17</v>
      </c>
      <c r="G3269" t="s">
        <v>18</v>
      </c>
      <c r="H3269" t="s">
        <v>20</v>
      </c>
      <c r="I3269">
        <v>1557053</v>
      </c>
      <c r="J3269">
        <v>12</v>
      </c>
      <c r="K3269" s="1">
        <v>109.08</v>
      </c>
      <c r="L3269" s="1">
        <v>51.92</v>
      </c>
      <c r="M3269" s="1">
        <f>All_Data[[#This Row],[EUR Sales Amount]]-All_Data[[#This Row],[EUR Cost Amount]]</f>
        <v>57.16</v>
      </c>
      <c r="N3269">
        <f>IF(All_Data[[#This Row],[Order Line Quantity]]&lt;0,1,0)</f>
        <v>0</v>
      </c>
      <c r="O3269" s="1" t="str">
        <f>All_Data[[#This Row],[Tier2 Description]]&amp;All_Data[[#This Row],[Order No]]</f>
        <v>POLOS1557053</v>
      </c>
    </row>
    <row r="3270" spans="1:15" x14ac:dyDescent="0.35">
      <c r="A3270">
        <v>202002</v>
      </c>
      <c r="B3270" t="str">
        <f>LEFT(All_Data[[#This Row],[Invoice (Year+Month)]],4)</f>
        <v>2020</v>
      </c>
      <c r="C3270" t="str">
        <f>RIGHT(All_Data[[#This Row],[Invoice (Year+Month)]],2)</f>
        <v>02</v>
      </c>
      <c r="D3270" t="s">
        <v>56</v>
      </c>
      <c r="E3270">
        <v>3014475</v>
      </c>
      <c r="F3270" t="s">
        <v>17</v>
      </c>
      <c r="G3270" t="s">
        <v>18</v>
      </c>
      <c r="H3270" t="s">
        <v>20</v>
      </c>
      <c r="I3270">
        <v>1557276</v>
      </c>
      <c r="J3270">
        <v>50</v>
      </c>
      <c r="K3270" s="1">
        <v>327.5</v>
      </c>
      <c r="L3270" s="1">
        <v>171.04</v>
      </c>
      <c r="M3270" s="1">
        <f>All_Data[[#This Row],[EUR Sales Amount]]-All_Data[[#This Row],[EUR Cost Amount]]</f>
        <v>156.46</v>
      </c>
      <c r="N3270">
        <f>IF(All_Data[[#This Row],[Order Line Quantity]]&lt;0,1,0)</f>
        <v>0</v>
      </c>
      <c r="O3270" s="1" t="str">
        <f>All_Data[[#This Row],[Tier2 Description]]&amp;All_Data[[#This Row],[Order No]]</f>
        <v>POLOS1557276</v>
      </c>
    </row>
    <row r="3271" spans="1:15" x14ac:dyDescent="0.35">
      <c r="A3271">
        <v>202002</v>
      </c>
      <c r="B3271" t="str">
        <f>LEFT(All_Data[[#This Row],[Invoice (Year+Month)]],4)</f>
        <v>2020</v>
      </c>
      <c r="C3271" t="str">
        <f>RIGHT(All_Data[[#This Row],[Invoice (Year+Month)]],2)</f>
        <v>02</v>
      </c>
      <c r="D3271" t="s">
        <v>56</v>
      </c>
      <c r="E3271">
        <v>3014475</v>
      </c>
      <c r="F3271" t="s">
        <v>17</v>
      </c>
      <c r="G3271" t="s">
        <v>18</v>
      </c>
      <c r="H3271" t="s">
        <v>21</v>
      </c>
      <c r="I3271">
        <v>1554904</v>
      </c>
      <c r="J3271">
        <v>50</v>
      </c>
      <c r="K3271" s="1">
        <v>249.1</v>
      </c>
      <c r="L3271" s="1">
        <v>107.98</v>
      </c>
      <c r="M3271" s="1">
        <f>All_Data[[#This Row],[EUR Sales Amount]]-All_Data[[#This Row],[EUR Cost Amount]]</f>
        <v>141.12</v>
      </c>
      <c r="N3271">
        <f>IF(All_Data[[#This Row],[Order Line Quantity]]&lt;0,1,0)</f>
        <v>0</v>
      </c>
      <c r="O3271" s="1" t="str">
        <f>All_Data[[#This Row],[Tier2 Description]]&amp;All_Data[[#This Row],[Order No]]</f>
        <v>T-SHIRTS &amp; ACTIVE TOPS1554904</v>
      </c>
    </row>
    <row r="3272" spans="1:15" x14ac:dyDescent="0.35">
      <c r="A3272">
        <v>202002</v>
      </c>
      <c r="B3272" t="str">
        <f>LEFT(All_Data[[#This Row],[Invoice (Year+Month)]],4)</f>
        <v>2020</v>
      </c>
      <c r="C3272" t="str">
        <f>RIGHT(All_Data[[#This Row],[Invoice (Year+Month)]],2)</f>
        <v>02</v>
      </c>
      <c r="D3272" t="s">
        <v>56</v>
      </c>
      <c r="E3272">
        <v>3014475</v>
      </c>
      <c r="F3272" t="s">
        <v>17</v>
      </c>
      <c r="G3272" t="s">
        <v>18</v>
      </c>
      <c r="H3272" t="s">
        <v>21</v>
      </c>
      <c r="I3272">
        <v>1555732</v>
      </c>
      <c r="J3272">
        <v>220</v>
      </c>
      <c r="K3272" s="1">
        <v>330</v>
      </c>
      <c r="L3272" s="1">
        <v>282.26</v>
      </c>
      <c r="M3272" s="1">
        <f>All_Data[[#This Row],[EUR Sales Amount]]-All_Data[[#This Row],[EUR Cost Amount]]</f>
        <v>47.740000000000009</v>
      </c>
      <c r="N3272">
        <f>IF(All_Data[[#This Row],[Order Line Quantity]]&lt;0,1,0)</f>
        <v>0</v>
      </c>
      <c r="O3272" s="1" t="str">
        <f>All_Data[[#This Row],[Tier2 Description]]&amp;All_Data[[#This Row],[Order No]]</f>
        <v>T-SHIRTS &amp; ACTIVE TOPS1555732</v>
      </c>
    </row>
    <row r="3273" spans="1:15" x14ac:dyDescent="0.35">
      <c r="A3273">
        <v>202002</v>
      </c>
      <c r="B3273" t="str">
        <f>LEFT(All_Data[[#This Row],[Invoice (Year+Month)]],4)</f>
        <v>2020</v>
      </c>
      <c r="C3273" t="str">
        <f>RIGHT(All_Data[[#This Row],[Invoice (Year+Month)]],2)</f>
        <v>02</v>
      </c>
      <c r="D3273" t="s">
        <v>56</v>
      </c>
      <c r="E3273">
        <v>3014475</v>
      </c>
      <c r="F3273" t="s">
        <v>17</v>
      </c>
      <c r="G3273" t="s">
        <v>18</v>
      </c>
      <c r="H3273" t="s">
        <v>21</v>
      </c>
      <c r="I3273">
        <v>1556396</v>
      </c>
      <c r="J3273">
        <v>8800</v>
      </c>
      <c r="K3273" s="1">
        <v>13200</v>
      </c>
      <c r="L3273" s="1">
        <v>10447.9</v>
      </c>
      <c r="M3273" s="1">
        <f>All_Data[[#This Row],[EUR Sales Amount]]-All_Data[[#This Row],[EUR Cost Amount]]</f>
        <v>2752.1000000000004</v>
      </c>
      <c r="N3273">
        <f>IF(All_Data[[#This Row],[Order Line Quantity]]&lt;0,1,0)</f>
        <v>0</v>
      </c>
      <c r="O3273" s="1" t="str">
        <f>All_Data[[#This Row],[Tier2 Description]]&amp;All_Data[[#This Row],[Order No]]</f>
        <v>T-SHIRTS &amp; ACTIVE TOPS1556396</v>
      </c>
    </row>
    <row r="3274" spans="1:15" x14ac:dyDescent="0.35">
      <c r="A3274">
        <v>202002</v>
      </c>
      <c r="B3274" t="str">
        <f>LEFT(All_Data[[#This Row],[Invoice (Year+Month)]],4)</f>
        <v>2020</v>
      </c>
      <c r="C3274" t="str">
        <f>RIGHT(All_Data[[#This Row],[Invoice (Year+Month)]],2)</f>
        <v>02</v>
      </c>
      <c r="D3274" t="s">
        <v>56</v>
      </c>
      <c r="E3274">
        <v>3014475</v>
      </c>
      <c r="F3274" t="s">
        <v>17</v>
      </c>
      <c r="G3274" t="s">
        <v>18</v>
      </c>
      <c r="H3274" t="s">
        <v>21</v>
      </c>
      <c r="I3274">
        <v>1557174</v>
      </c>
      <c r="J3274">
        <v>20</v>
      </c>
      <c r="K3274" s="1">
        <v>94.8</v>
      </c>
      <c r="L3274" s="1">
        <v>37.700000000000003</v>
      </c>
      <c r="M3274" s="1">
        <f>All_Data[[#This Row],[EUR Sales Amount]]-All_Data[[#This Row],[EUR Cost Amount]]</f>
        <v>57.099999999999994</v>
      </c>
      <c r="N3274">
        <f>IF(All_Data[[#This Row],[Order Line Quantity]]&lt;0,1,0)</f>
        <v>0</v>
      </c>
      <c r="O3274" s="1" t="str">
        <f>All_Data[[#This Row],[Tier2 Description]]&amp;All_Data[[#This Row],[Order No]]</f>
        <v>T-SHIRTS &amp; ACTIVE TOPS1557174</v>
      </c>
    </row>
    <row r="3275" spans="1:15" x14ac:dyDescent="0.35">
      <c r="A3275">
        <v>202002</v>
      </c>
      <c r="B3275" t="str">
        <f>LEFT(All_Data[[#This Row],[Invoice (Year+Month)]],4)</f>
        <v>2020</v>
      </c>
      <c r="C3275" t="str">
        <f>RIGHT(All_Data[[#This Row],[Invoice (Year+Month)]],2)</f>
        <v>02</v>
      </c>
      <c r="D3275" t="s">
        <v>56</v>
      </c>
      <c r="E3275">
        <v>3014478</v>
      </c>
      <c r="F3275" t="s">
        <v>17</v>
      </c>
      <c r="G3275" t="s">
        <v>32</v>
      </c>
      <c r="H3275" t="s">
        <v>51</v>
      </c>
      <c r="I3275">
        <v>1555627</v>
      </c>
      <c r="J3275">
        <v>4</v>
      </c>
      <c r="K3275" s="1">
        <v>11.24</v>
      </c>
      <c r="L3275" s="1">
        <v>8.14</v>
      </c>
      <c r="M3275" s="1">
        <f>All_Data[[#This Row],[EUR Sales Amount]]-All_Data[[#This Row],[EUR Cost Amount]]</f>
        <v>3.0999999999999996</v>
      </c>
      <c r="N3275">
        <f>IF(All_Data[[#This Row],[Order Line Quantity]]&lt;0,1,0)</f>
        <v>0</v>
      </c>
      <c r="O3275" s="1" t="str">
        <f>All_Data[[#This Row],[Tier2 Description]]&amp;All_Data[[#This Row],[Order No]]</f>
        <v>MUGS &amp; TUMBLERS1555627</v>
      </c>
    </row>
    <row r="3276" spans="1:15" x14ac:dyDescent="0.35">
      <c r="A3276">
        <v>202002</v>
      </c>
      <c r="B3276" t="str">
        <f>LEFT(All_Data[[#This Row],[Invoice (Year+Month)]],4)</f>
        <v>2020</v>
      </c>
      <c r="C3276" t="str">
        <f>RIGHT(All_Data[[#This Row],[Invoice (Year+Month)]],2)</f>
        <v>02</v>
      </c>
      <c r="D3276" t="s">
        <v>56</v>
      </c>
      <c r="E3276">
        <v>3014478</v>
      </c>
      <c r="F3276" t="s">
        <v>17</v>
      </c>
      <c r="G3276" t="s">
        <v>32</v>
      </c>
      <c r="H3276" t="s">
        <v>33</v>
      </c>
      <c r="I3276">
        <v>1555627</v>
      </c>
      <c r="J3276">
        <v>4</v>
      </c>
      <c r="K3276" s="1">
        <v>17.420000000000002</v>
      </c>
      <c r="L3276" s="1">
        <v>13.24</v>
      </c>
      <c r="M3276" s="1">
        <f>All_Data[[#This Row],[EUR Sales Amount]]-All_Data[[#This Row],[EUR Cost Amount]]</f>
        <v>4.1800000000000015</v>
      </c>
      <c r="N3276">
        <f>IF(All_Data[[#This Row],[Order Line Quantity]]&lt;0,1,0)</f>
        <v>0</v>
      </c>
      <c r="O3276" s="1" t="str">
        <f>All_Data[[#This Row],[Tier2 Description]]&amp;All_Data[[#This Row],[Order No]]</f>
        <v>SPORT BOTTLES1555627</v>
      </c>
    </row>
    <row r="3277" spans="1:15" x14ac:dyDescent="0.35">
      <c r="A3277">
        <v>202002</v>
      </c>
      <c r="B3277" t="str">
        <f>LEFT(All_Data[[#This Row],[Invoice (Year+Month)]],4)</f>
        <v>2020</v>
      </c>
      <c r="C3277" t="str">
        <f>RIGHT(All_Data[[#This Row],[Invoice (Year+Month)]],2)</f>
        <v>02</v>
      </c>
      <c r="D3277" t="s">
        <v>56</v>
      </c>
      <c r="E3277">
        <v>3014478</v>
      </c>
      <c r="F3277" t="s">
        <v>17</v>
      </c>
      <c r="G3277" t="s">
        <v>32</v>
      </c>
      <c r="H3277" t="s">
        <v>33</v>
      </c>
      <c r="I3277">
        <v>1556525</v>
      </c>
      <c r="J3277">
        <v>100</v>
      </c>
      <c r="K3277" s="1">
        <v>699</v>
      </c>
      <c r="L3277" s="1">
        <v>340.18</v>
      </c>
      <c r="M3277" s="1">
        <f>All_Data[[#This Row],[EUR Sales Amount]]-All_Data[[#This Row],[EUR Cost Amount]]</f>
        <v>358.82</v>
      </c>
      <c r="N3277">
        <f>IF(All_Data[[#This Row],[Order Line Quantity]]&lt;0,1,0)</f>
        <v>0</v>
      </c>
      <c r="O3277" s="1" t="str">
        <f>All_Data[[#This Row],[Tier2 Description]]&amp;All_Data[[#This Row],[Order No]]</f>
        <v>SPORT BOTTLES1556525</v>
      </c>
    </row>
    <row r="3278" spans="1:15" x14ac:dyDescent="0.35">
      <c r="A3278">
        <v>202002</v>
      </c>
      <c r="B3278" t="str">
        <f>LEFT(All_Data[[#This Row],[Invoice (Year+Month)]],4)</f>
        <v>2020</v>
      </c>
      <c r="C3278" t="str">
        <f>RIGHT(All_Data[[#This Row],[Invoice (Year+Month)]],2)</f>
        <v>02</v>
      </c>
      <c r="D3278" t="s">
        <v>56</v>
      </c>
      <c r="E3278">
        <v>3014478</v>
      </c>
      <c r="F3278" t="s">
        <v>17</v>
      </c>
      <c r="G3278" t="s">
        <v>13</v>
      </c>
      <c r="H3278" t="s">
        <v>15</v>
      </c>
      <c r="I3278">
        <v>1555859</v>
      </c>
      <c r="J3278">
        <v>300</v>
      </c>
      <c r="K3278" s="1">
        <v>3300</v>
      </c>
      <c r="L3278" s="1">
        <v>1313.74</v>
      </c>
      <c r="M3278" s="1">
        <f>All_Data[[#This Row],[EUR Sales Amount]]-All_Data[[#This Row],[EUR Cost Amount]]</f>
        <v>1986.26</v>
      </c>
      <c r="N3278">
        <f>IF(All_Data[[#This Row],[Order Line Quantity]]&lt;0,1,0)</f>
        <v>0</v>
      </c>
      <c r="O3278" s="1" t="str">
        <f>All_Data[[#This Row],[Tier2 Description]]&amp;All_Data[[#This Row],[Order No]]</f>
        <v>UMBRELLAS1555859</v>
      </c>
    </row>
    <row r="3279" spans="1:15" x14ac:dyDescent="0.35">
      <c r="A3279">
        <v>202002</v>
      </c>
      <c r="B3279" t="str">
        <f>LEFT(All_Data[[#This Row],[Invoice (Year+Month)]],4)</f>
        <v>2020</v>
      </c>
      <c r="C3279" t="str">
        <f>RIGHT(All_Data[[#This Row],[Invoice (Year+Month)]],2)</f>
        <v>02</v>
      </c>
      <c r="D3279" t="s">
        <v>56</v>
      </c>
      <c r="E3279">
        <v>3014478</v>
      </c>
      <c r="F3279" t="s">
        <v>17</v>
      </c>
      <c r="G3279" t="s">
        <v>13</v>
      </c>
      <c r="H3279" t="s">
        <v>15</v>
      </c>
      <c r="I3279">
        <v>1555946</v>
      </c>
      <c r="J3279">
        <v>20</v>
      </c>
      <c r="K3279" s="1">
        <v>220</v>
      </c>
      <c r="L3279" s="1">
        <v>91.28</v>
      </c>
      <c r="M3279" s="1">
        <f>All_Data[[#This Row],[EUR Sales Amount]]-All_Data[[#This Row],[EUR Cost Amount]]</f>
        <v>128.72</v>
      </c>
      <c r="N3279">
        <f>IF(All_Data[[#This Row],[Order Line Quantity]]&lt;0,1,0)</f>
        <v>0</v>
      </c>
      <c r="O3279" s="1" t="str">
        <f>All_Data[[#This Row],[Tier2 Description]]&amp;All_Data[[#This Row],[Order No]]</f>
        <v>UMBRELLAS1555946</v>
      </c>
    </row>
    <row r="3280" spans="1:15" x14ac:dyDescent="0.35">
      <c r="A3280">
        <v>202002</v>
      </c>
      <c r="B3280" t="str">
        <f>LEFT(All_Data[[#This Row],[Invoice (Year+Month)]],4)</f>
        <v>2020</v>
      </c>
      <c r="C3280" t="str">
        <f>RIGHT(All_Data[[#This Row],[Invoice (Year+Month)]],2)</f>
        <v>02</v>
      </c>
      <c r="D3280" t="s">
        <v>56</v>
      </c>
      <c r="E3280">
        <v>3014478</v>
      </c>
      <c r="F3280" t="s">
        <v>17</v>
      </c>
      <c r="G3280" t="s">
        <v>24</v>
      </c>
      <c r="H3280" t="s">
        <v>25</v>
      </c>
      <c r="I3280">
        <v>1555539</v>
      </c>
      <c r="J3280">
        <v>60</v>
      </c>
      <c r="K3280" s="1">
        <v>900</v>
      </c>
      <c r="L3280" s="1">
        <v>593.76</v>
      </c>
      <c r="M3280" s="1">
        <f>All_Data[[#This Row],[EUR Sales Amount]]-All_Data[[#This Row],[EUR Cost Amount]]</f>
        <v>306.24</v>
      </c>
      <c r="N3280">
        <f>IF(All_Data[[#This Row],[Order Line Quantity]]&lt;0,1,0)</f>
        <v>0</v>
      </c>
      <c r="O3280" s="1" t="str">
        <f>All_Data[[#This Row],[Tier2 Description]]&amp;All_Data[[#This Row],[Order No]]</f>
        <v>JACKETS1555539</v>
      </c>
    </row>
    <row r="3281" spans="1:15" x14ac:dyDescent="0.35">
      <c r="A3281">
        <v>202002</v>
      </c>
      <c r="B3281" t="str">
        <f>LEFT(All_Data[[#This Row],[Invoice (Year+Month)]],4)</f>
        <v>2020</v>
      </c>
      <c r="C3281" t="str">
        <f>RIGHT(All_Data[[#This Row],[Invoice (Year+Month)]],2)</f>
        <v>02</v>
      </c>
      <c r="D3281" t="s">
        <v>56</v>
      </c>
      <c r="E3281">
        <v>3014478</v>
      </c>
      <c r="F3281" t="s">
        <v>17</v>
      </c>
      <c r="G3281" t="s">
        <v>24</v>
      </c>
      <c r="H3281" t="s">
        <v>25</v>
      </c>
      <c r="I3281">
        <v>1555946</v>
      </c>
      <c r="J3281">
        <v>2</v>
      </c>
      <c r="K3281" s="1">
        <v>30</v>
      </c>
      <c r="L3281" s="1">
        <v>19.88</v>
      </c>
      <c r="M3281" s="1">
        <f>All_Data[[#This Row],[EUR Sales Amount]]-All_Data[[#This Row],[EUR Cost Amount]]</f>
        <v>10.120000000000001</v>
      </c>
      <c r="N3281">
        <f>IF(All_Data[[#This Row],[Order Line Quantity]]&lt;0,1,0)</f>
        <v>0</v>
      </c>
      <c r="O3281" s="1" t="str">
        <f>All_Data[[#This Row],[Tier2 Description]]&amp;All_Data[[#This Row],[Order No]]</f>
        <v>JACKETS1555946</v>
      </c>
    </row>
    <row r="3282" spans="1:15" x14ac:dyDescent="0.35">
      <c r="A3282">
        <v>202002</v>
      </c>
      <c r="B3282" t="str">
        <f>LEFT(All_Data[[#This Row],[Invoice (Year+Month)]],4)</f>
        <v>2020</v>
      </c>
      <c r="C3282" t="str">
        <f>RIGHT(All_Data[[#This Row],[Invoice (Year+Month)]],2)</f>
        <v>02</v>
      </c>
      <c r="D3282" t="s">
        <v>56</v>
      </c>
      <c r="E3282">
        <v>3014478</v>
      </c>
      <c r="F3282" t="s">
        <v>17</v>
      </c>
      <c r="G3282" t="s">
        <v>24</v>
      </c>
      <c r="H3282" t="s">
        <v>54</v>
      </c>
      <c r="I3282">
        <v>1555859</v>
      </c>
      <c r="J3282">
        <v>100</v>
      </c>
      <c r="K3282" s="1">
        <v>3550</v>
      </c>
      <c r="L3282" s="1">
        <v>1943.64</v>
      </c>
      <c r="M3282" s="1">
        <f>All_Data[[#This Row],[EUR Sales Amount]]-All_Data[[#This Row],[EUR Cost Amount]]</f>
        <v>1606.36</v>
      </c>
      <c r="N3282">
        <f>IF(All_Data[[#This Row],[Order Line Quantity]]&lt;0,1,0)</f>
        <v>0</v>
      </c>
      <c r="O3282" s="1" t="str">
        <f>All_Data[[#This Row],[Tier2 Description]]&amp;All_Data[[#This Row],[Order No]]</f>
        <v>VESTS-BODYWARMERS1555859</v>
      </c>
    </row>
    <row r="3283" spans="1:15" x14ac:dyDescent="0.35">
      <c r="A3283">
        <v>202002</v>
      </c>
      <c r="B3283" t="str">
        <f>LEFT(All_Data[[#This Row],[Invoice (Year+Month)]],4)</f>
        <v>2020</v>
      </c>
      <c r="C3283" t="str">
        <f>RIGHT(All_Data[[#This Row],[Invoice (Year+Month)]],2)</f>
        <v>02</v>
      </c>
      <c r="D3283" t="s">
        <v>56</v>
      </c>
      <c r="E3283">
        <v>3014483</v>
      </c>
      <c r="F3283" t="s">
        <v>17</v>
      </c>
      <c r="G3283" t="s">
        <v>11</v>
      </c>
      <c r="H3283" t="s">
        <v>40</v>
      </c>
      <c r="I3283">
        <v>1555451</v>
      </c>
      <c r="J3283">
        <v>2</v>
      </c>
      <c r="K3283" s="1">
        <v>1.06</v>
      </c>
      <c r="L3283" s="1">
        <v>0.68</v>
      </c>
      <c r="M3283" s="1">
        <f>All_Data[[#This Row],[EUR Sales Amount]]-All_Data[[#This Row],[EUR Cost Amount]]</f>
        <v>0.38</v>
      </c>
      <c r="N3283">
        <f>IF(All_Data[[#This Row],[Order Line Quantity]]&lt;0,1,0)</f>
        <v>0</v>
      </c>
      <c r="O3283" s="1" t="str">
        <f>All_Data[[#This Row],[Tier2 Description]]&amp;All_Data[[#This Row],[Order No]]</f>
        <v>TOTES1555451</v>
      </c>
    </row>
    <row r="3284" spans="1:15" x14ac:dyDescent="0.35">
      <c r="A3284">
        <v>202002</v>
      </c>
      <c r="B3284" t="str">
        <f>LEFT(All_Data[[#This Row],[Invoice (Year+Month)]],4)</f>
        <v>2020</v>
      </c>
      <c r="C3284" t="str">
        <f>RIGHT(All_Data[[#This Row],[Invoice (Year+Month)]],2)</f>
        <v>02</v>
      </c>
      <c r="D3284" t="s">
        <v>56</v>
      </c>
      <c r="E3284">
        <v>3014483</v>
      </c>
      <c r="F3284" t="s">
        <v>17</v>
      </c>
      <c r="G3284" t="s">
        <v>11</v>
      </c>
      <c r="H3284" t="s">
        <v>40</v>
      </c>
      <c r="I3284">
        <v>1557205</v>
      </c>
      <c r="J3284">
        <v>200</v>
      </c>
      <c r="K3284" s="1">
        <v>84</v>
      </c>
      <c r="L3284" s="1">
        <v>45.98</v>
      </c>
      <c r="M3284" s="1">
        <f>All_Data[[#This Row],[EUR Sales Amount]]-All_Data[[#This Row],[EUR Cost Amount]]</f>
        <v>38.020000000000003</v>
      </c>
      <c r="N3284">
        <f>IF(All_Data[[#This Row],[Order Line Quantity]]&lt;0,1,0)</f>
        <v>0</v>
      </c>
      <c r="O3284" s="1" t="str">
        <f>All_Data[[#This Row],[Tier2 Description]]&amp;All_Data[[#This Row],[Order No]]</f>
        <v>TOTES1557205</v>
      </c>
    </row>
    <row r="3285" spans="1:15" x14ac:dyDescent="0.35">
      <c r="A3285">
        <v>202002</v>
      </c>
      <c r="B3285" t="str">
        <f>LEFT(All_Data[[#This Row],[Invoice (Year+Month)]],4)</f>
        <v>2020</v>
      </c>
      <c r="C3285" t="str">
        <f>RIGHT(All_Data[[#This Row],[Invoice (Year+Month)]],2)</f>
        <v>02</v>
      </c>
      <c r="D3285" t="s">
        <v>56</v>
      </c>
      <c r="E3285">
        <v>3014483</v>
      </c>
      <c r="F3285" t="s">
        <v>17</v>
      </c>
      <c r="G3285" t="s">
        <v>32</v>
      </c>
      <c r="H3285" t="s">
        <v>33</v>
      </c>
      <c r="I3285">
        <v>1555451</v>
      </c>
      <c r="J3285">
        <v>2</v>
      </c>
      <c r="K3285" s="1">
        <v>2.08</v>
      </c>
      <c r="L3285" s="1">
        <v>1.1599999999999999</v>
      </c>
      <c r="M3285" s="1">
        <f>All_Data[[#This Row],[EUR Sales Amount]]-All_Data[[#This Row],[EUR Cost Amount]]</f>
        <v>0.92000000000000015</v>
      </c>
      <c r="N3285">
        <f>IF(All_Data[[#This Row],[Order Line Quantity]]&lt;0,1,0)</f>
        <v>0</v>
      </c>
      <c r="O3285" s="1" t="str">
        <f>All_Data[[#This Row],[Tier2 Description]]&amp;All_Data[[#This Row],[Order No]]</f>
        <v>SPORT BOTTLES1555451</v>
      </c>
    </row>
    <row r="3286" spans="1:15" x14ac:dyDescent="0.35">
      <c r="A3286">
        <v>202002</v>
      </c>
      <c r="B3286" t="str">
        <f>LEFT(All_Data[[#This Row],[Invoice (Year+Month)]],4)</f>
        <v>2020</v>
      </c>
      <c r="C3286" t="str">
        <f>RIGHT(All_Data[[#This Row],[Invoice (Year+Month)]],2)</f>
        <v>02</v>
      </c>
      <c r="D3286" t="s">
        <v>56</v>
      </c>
      <c r="E3286">
        <v>3014483</v>
      </c>
      <c r="F3286" t="s">
        <v>17</v>
      </c>
      <c r="G3286" t="s">
        <v>48</v>
      </c>
      <c r="H3286" t="s">
        <v>48</v>
      </c>
      <c r="I3286">
        <v>1557858</v>
      </c>
      <c r="J3286">
        <v>320</v>
      </c>
      <c r="K3286" s="1">
        <v>668.8</v>
      </c>
      <c r="L3286" s="1">
        <v>286.86</v>
      </c>
      <c r="M3286" s="1">
        <f>All_Data[[#This Row],[EUR Sales Amount]]-All_Data[[#This Row],[EUR Cost Amount]]</f>
        <v>381.93999999999994</v>
      </c>
      <c r="N3286">
        <f>IF(All_Data[[#This Row],[Order Line Quantity]]&lt;0,1,0)</f>
        <v>0</v>
      </c>
      <c r="O3286" s="1" t="str">
        <f>All_Data[[#This Row],[Tier2 Description]]&amp;All_Data[[#This Row],[Order No]]</f>
        <v>HEADWEAR1557858</v>
      </c>
    </row>
    <row r="3287" spans="1:15" x14ac:dyDescent="0.35">
      <c r="A3287">
        <v>202002</v>
      </c>
      <c r="B3287" t="str">
        <f>LEFT(All_Data[[#This Row],[Invoice (Year+Month)]],4)</f>
        <v>2020</v>
      </c>
      <c r="C3287" t="str">
        <f>RIGHT(All_Data[[#This Row],[Invoice (Year+Month)]],2)</f>
        <v>02</v>
      </c>
      <c r="D3287" t="s">
        <v>56</v>
      </c>
      <c r="E3287">
        <v>3014483</v>
      </c>
      <c r="F3287" t="s">
        <v>17</v>
      </c>
      <c r="G3287" t="s">
        <v>22</v>
      </c>
      <c r="H3287" t="s">
        <v>35</v>
      </c>
      <c r="I3287">
        <v>1557205</v>
      </c>
      <c r="J3287">
        <v>202</v>
      </c>
      <c r="K3287" s="1">
        <v>124</v>
      </c>
      <c r="L3287" s="1">
        <v>23.58</v>
      </c>
      <c r="M3287" s="1">
        <f>All_Data[[#This Row],[EUR Sales Amount]]-All_Data[[#This Row],[EUR Cost Amount]]</f>
        <v>100.42</v>
      </c>
      <c r="N3287">
        <f>IF(All_Data[[#This Row],[Order Line Quantity]]&lt;0,1,0)</f>
        <v>0</v>
      </c>
      <c r="O3287" s="1" t="str">
        <f>All_Data[[#This Row],[Tier2 Description]]&amp;All_Data[[#This Row],[Order No]]</f>
        <v>DECORATION CHARGES1557205</v>
      </c>
    </row>
    <row r="3288" spans="1:15" x14ac:dyDescent="0.35">
      <c r="A3288">
        <v>202002</v>
      </c>
      <c r="B3288" t="str">
        <f>LEFT(All_Data[[#This Row],[Invoice (Year+Month)]],4)</f>
        <v>2020</v>
      </c>
      <c r="C3288" t="str">
        <f>RIGHT(All_Data[[#This Row],[Invoice (Year+Month)]],2)</f>
        <v>02</v>
      </c>
      <c r="D3288" t="s">
        <v>56</v>
      </c>
      <c r="E3288">
        <v>3014487</v>
      </c>
      <c r="F3288" t="s">
        <v>10</v>
      </c>
      <c r="G3288" t="s">
        <v>26</v>
      </c>
      <c r="H3288" t="s">
        <v>27</v>
      </c>
      <c r="I3288">
        <v>1557399</v>
      </c>
      <c r="J3288">
        <v>200</v>
      </c>
      <c r="K3288" s="1">
        <v>654</v>
      </c>
      <c r="L3288" s="1">
        <v>356.1</v>
      </c>
      <c r="M3288" s="1">
        <f>All_Data[[#This Row],[EUR Sales Amount]]-All_Data[[#This Row],[EUR Cost Amount]]</f>
        <v>297.89999999999998</v>
      </c>
      <c r="N3288">
        <f>IF(All_Data[[#This Row],[Order Line Quantity]]&lt;0,1,0)</f>
        <v>0</v>
      </c>
      <c r="O3288" s="1" t="str">
        <f>All_Data[[#This Row],[Tier2 Description]]&amp;All_Data[[#This Row],[Order No]]</f>
        <v>APRON &amp; KITCHEN TEXTILES1557399</v>
      </c>
    </row>
    <row r="3289" spans="1:15" x14ac:dyDescent="0.35">
      <c r="A3289">
        <v>202002</v>
      </c>
      <c r="B3289" t="str">
        <f>LEFT(All_Data[[#This Row],[Invoice (Year+Month)]],4)</f>
        <v>2020</v>
      </c>
      <c r="C3289" t="str">
        <f>RIGHT(All_Data[[#This Row],[Invoice (Year+Month)]],2)</f>
        <v>02</v>
      </c>
      <c r="D3289" t="s">
        <v>56</v>
      </c>
      <c r="E3289">
        <v>3014491</v>
      </c>
      <c r="F3289" t="s">
        <v>10</v>
      </c>
      <c r="G3289" t="s">
        <v>32</v>
      </c>
      <c r="H3289" t="s">
        <v>33</v>
      </c>
      <c r="I3289">
        <v>1556106</v>
      </c>
      <c r="J3289">
        <v>2</v>
      </c>
      <c r="K3289" s="1">
        <v>18.420000000000002</v>
      </c>
      <c r="L3289" s="1">
        <v>5.54</v>
      </c>
      <c r="M3289" s="1">
        <f>All_Data[[#This Row],[EUR Sales Amount]]-All_Data[[#This Row],[EUR Cost Amount]]</f>
        <v>12.880000000000003</v>
      </c>
      <c r="N3289">
        <f>IF(All_Data[[#This Row],[Order Line Quantity]]&lt;0,1,0)</f>
        <v>0</v>
      </c>
      <c r="O3289" s="1" t="str">
        <f>All_Data[[#This Row],[Tier2 Description]]&amp;All_Data[[#This Row],[Order No]]</f>
        <v>SPORT BOTTLES1556106</v>
      </c>
    </row>
    <row r="3290" spans="1:15" x14ac:dyDescent="0.35">
      <c r="A3290">
        <v>202002</v>
      </c>
      <c r="B3290" t="str">
        <f>LEFT(All_Data[[#This Row],[Invoice (Year+Month)]],4)</f>
        <v>2020</v>
      </c>
      <c r="C3290" t="str">
        <f>RIGHT(All_Data[[#This Row],[Invoice (Year+Month)]],2)</f>
        <v>02</v>
      </c>
      <c r="D3290" t="s">
        <v>56</v>
      </c>
      <c r="E3290">
        <v>3014491</v>
      </c>
      <c r="F3290" t="s">
        <v>10</v>
      </c>
      <c r="G3290" t="s">
        <v>26</v>
      </c>
      <c r="H3290" t="s">
        <v>53</v>
      </c>
      <c r="I3290">
        <v>1555808</v>
      </c>
      <c r="J3290">
        <v>4</v>
      </c>
      <c r="K3290" s="1">
        <v>55.24</v>
      </c>
      <c r="L3290" s="1">
        <v>17.48</v>
      </c>
      <c r="M3290" s="1">
        <f>All_Data[[#This Row],[EUR Sales Amount]]-All_Data[[#This Row],[EUR Cost Amount]]</f>
        <v>37.760000000000005</v>
      </c>
      <c r="N3290">
        <f>IF(All_Data[[#This Row],[Order Line Quantity]]&lt;0,1,0)</f>
        <v>0</v>
      </c>
      <c r="O3290" s="1" t="str">
        <f>All_Data[[#This Row],[Tier2 Description]]&amp;All_Data[[#This Row],[Order No]]</f>
        <v>BLANKETS1555808</v>
      </c>
    </row>
    <row r="3291" spans="1:15" x14ac:dyDescent="0.35">
      <c r="A3291">
        <v>202002</v>
      </c>
      <c r="B3291" t="str">
        <f>LEFT(All_Data[[#This Row],[Invoice (Year+Month)]],4)</f>
        <v>2020</v>
      </c>
      <c r="C3291" t="str">
        <f>RIGHT(All_Data[[#This Row],[Invoice (Year+Month)]],2)</f>
        <v>02</v>
      </c>
      <c r="D3291" t="s">
        <v>56</v>
      </c>
      <c r="E3291">
        <v>3014492</v>
      </c>
      <c r="F3291" t="s">
        <v>17</v>
      </c>
      <c r="G3291" t="s">
        <v>32</v>
      </c>
      <c r="H3291" t="s">
        <v>33</v>
      </c>
      <c r="I3291">
        <v>1554606</v>
      </c>
      <c r="J3291">
        <v>4</v>
      </c>
      <c r="K3291" s="1">
        <v>18.079999999999998</v>
      </c>
      <c r="L3291" s="1">
        <v>17.22</v>
      </c>
      <c r="M3291" s="1">
        <f>All_Data[[#This Row],[EUR Sales Amount]]-All_Data[[#This Row],[EUR Cost Amount]]</f>
        <v>0.85999999999999943</v>
      </c>
      <c r="N3291">
        <f>IF(All_Data[[#This Row],[Order Line Quantity]]&lt;0,1,0)</f>
        <v>0</v>
      </c>
      <c r="O3291" s="1" t="str">
        <f>All_Data[[#This Row],[Tier2 Description]]&amp;All_Data[[#This Row],[Order No]]</f>
        <v>SPORT BOTTLES1554606</v>
      </c>
    </row>
    <row r="3292" spans="1:15" x14ac:dyDescent="0.35">
      <c r="A3292">
        <v>202002</v>
      </c>
      <c r="B3292" t="str">
        <f>LEFT(All_Data[[#This Row],[Invoice (Year+Month)]],4)</f>
        <v>2020</v>
      </c>
      <c r="C3292" t="str">
        <f>RIGHT(All_Data[[#This Row],[Invoice (Year+Month)]],2)</f>
        <v>02</v>
      </c>
      <c r="D3292" t="s">
        <v>56</v>
      </c>
      <c r="E3292">
        <v>3014492</v>
      </c>
      <c r="F3292" t="s">
        <v>17</v>
      </c>
      <c r="G3292" t="s">
        <v>26</v>
      </c>
      <c r="H3292" t="s">
        <v>27</v>
      </c>
      <c r="I3292">
        <v>1557420</v>
      </c>
      <c r="J3292">
        <v>8</v>
      </c>
      <c r="K3292" s="1">
        <v>14.48</v>
      </c>
      <c r="L3292" s="1">
        <v>7.76</v>
      </c>
      <c r="M3292" s="1">
        <f>All_Data[[#This Row],[EUR Sales Amount]]-All_Data[[#This Row],[EUR Cost Amount]]</f>
        <v>6.7200000000000006</v>
      </c>
      <c r="N3292">
        <f>IF(All_Data[[#This Row],[Order Line Quantity]]&lt;0,1,0)</f>
        <v>0</v>
      </c>
      <c r="O3292" s="1" t="str">
        <f>All_Data[[#This Row],[Tier2 Description]]&amp;All_Data[[#This Row],[Order No]]</f>
        <v>APRON &amp; KITCHEN TEXTILES1557420</v>
      </c>
    </row>
    <row r="3293" spans="1:15" x14ac:dyDescent="0.35">
      <c r="A3293">
        <v>202002</v>
      </c>
      <c r="B3293" t="str">
        <f>LEFT(All_Data[[#This Row],[Invoice (Year+Month)]],4)</f>
        <v>2020</v>
      </c>
      <c r="C3293" t="str">
        <f>RIGHT(All_Data[[#This Row],[Invoice (Year+Month)]],2)</f>
        <v>02</v>
      </c>
      <c r="D3293" t="s">
        <v>56</v>
      </c>
      <c r="E3293">
        <v>3014492</v>
      </c>
      <c r="F3293" t="s">
        <v>17</v>
      </c>
      <c r="G3293" t="s">
        <v>18</v>
      </c>
      <c r="H3293" t="s">
        <v>20</v>
      </c>
      <c r="I3293">
        <v>1555431</v>
      </c>
      <c r="J3293">
        <v>128</v>
      </c>
      <c r="K3293" s="1">
        <v>984.52</v>
      </c>
      <c r="L3293" s="1">
        <v>428.84</v>
      </c>
      <c r="M3293" s="1">
        <f>All_Data[[#This Row],[EUR Sales Amount]]-All_Data[[#This Row],[EUR Cost Amount]]</f>
        <v>555.68000000000006</v>
      </c>
      <c r="N3293">
        <f>IF(All_Data[[#This Row],[Order Line Quantity]]&lt;0,1,0)</f>
        <v>0</v>
      </c>
      <c r="O3293" s="1" t="str">
        <f>All_Data[[#This Row],[Tier2 Description]]&amp;All_Data[[#This Row],[Order No]]</f>
        <v>POLOS1555431</v>
      </c>
    </row>
    <row r="3294" spans="1:15" x14ac:dyDescent="0.35">
      <c r="A3294">
        <v>202002</v>
      </c>
      <c r="B3294" t="str">
        <f>LEFT(All_Data[[#This Row],[Invoice (Year+Month)]],4)</f>
        <v>2020</v>
      </c>
      <c r="C3294" t="str">
        <f>RIGHT(All_Data[[#This Row],[Invoice (Year+Month)]],2)</f>
        <v>02</v>
      </c>
      <c r="D3294" t="s">
        <v>56</v>
      </c>
      <c r="E3294">
        <v>3014492</v>
      </c>
      <c r="F3294" t="s">
        <v>17</v>
      </c>
      <c r="G3294" t="s">
        <v>18</v>
      </c>
      <c r="H3294" t="s">
        <v>20</v>
      </c>
      <c r="I3294">
        <v>1557420</v>
      </c>
      <c r="J3294">
        <v>28</v>
      </c>
      <c r="K3294" s="1">
        <v>214.76</v>
      </c>
      <c r="L3294" s="1">
        <v>110.12</v>
      </c>
      <c r="M3294" s="1">
        <f>All_Data[[#This Row],[EUR Sales Amount]]-All_Data[[#This Row],[EUR Cost Amount]]</f>
        <v>104.63999999999999</v>
      </c>
      <c r="N3294">
        <f>IF(All_Data[[#This Row],[Order Line Quantity]]&lt;0,1,0)</f>
        <v>0</v>
      </c>
      <c r="O3294" s="1" t="str">
        <f>All_Data[[#This Row],[Tier2 Description]]&amp;All_Data[[#This Row],[Order No]]</f>
        <v>POLOS1557420</v>
      </c>
    </row>
    <row r="3295" spans="1:15" x14ac:dyDescent="0.35">
      <c r="A3295">
        <v>202002</v>
      </c>
      <c r="B3295" t="str">
        <f>LEFT(All_Data[[#This Row],[Invoice (Year+Month)]],4)</f>
        <v>2020</v>
      </c>
      <c r="C3295" t="str">
        <f>RIGHT(All_Data[[#This Row],[Invoice (Year+Month)]],2)</f>
        <v>02</v>
      </c>
      <c r="D3295" t="s">
        <v>56</v>
      </c>
      <c r="E3295">
        <v>3014492</v>
      </c>
      <c r="F3295" t="s">
        <v>17</v>
      </c>
      <c r="G3295" t="s">
        <v>18</v>
      </c>
      <c r="H3295" t="s">
        <v>20</v>
      </c>
      <c r="I3295">
        <v>1557885</v>
      </c>
      <c r="J3295">
        <v>40</v>
      </c>
      <c r="K3295" s="1">
        <v>306.8</v>
      </c>
      <c r="L3295" s="1">
        <v>152.24</v>
      </c>
      <c r="M3295" s="1">
        <f>All_Data[[#This Row],[EUR Sales Amount]]-All_Data[[#This Row],[EUR Cost Amount]]</f>
        <v>154.56</v>
      </c>
      <c r="N3295">
        <f>IF(All_Data[[#This Row],[Order Line Quantity]]&lt;0,1,0)</f>
        <v>0</v>
      </c>
      <c r="O3295" s="1" t="str">
        <f>All_Data[[#This Row],[Tier2 Description]]&amp;All_Data[[#This Row],[Order No]]</f>
        <v>POLOS1557885</v>
      </c>
    </row>
    <row r="3296" spans="1:15" x14ac:dyDescent="0.35">
      <c r="A3296">
        <v>202002</v>
      </c>
      <c r="B3296" t="str">
        <f>LEFT(All_Data[[#This Row],[Invoice (Year+Month)]],4)</f>
        <v>2020</v>
      </c>
      <c r="C3296" t="str">
        <f>RIGHT(All_Data[[#This Row],[Invoice (Year+Month)]],2)</f>
        <v>02</v>
      </c>
      <c r="D3296" t="s">
        <v>56</v>
      </c>
      <c r="E3296">
        <v>3014492</v>
      </c>
      <c r="F3296" t="s">
        <v>17</v>
      </c>
      <c r="G3296" t="s">
        <v>18</v>
      </c>
      <c r="H3296" t="s">
        <v>21</v>
      </c>
      <c r="I3296">
        <v>1556140</v>
      </c>
      <c r="J3296">
        <v>14</v>
      </c>
      <c r="K3296" s="1">
        <v>52.5</v>
      </c>
      <c r="L3296" s="1">
        <v>30.2</v>
      </c>
      <c r="M3296" s="1">
        <f>All_Data[[#This Row],[EUR Sales Amount]]-All_Data[[#This Row],[EUR Cost Amount]]</f>
        <v>22.3</v>
      </c>
      <c r="N3296">
        <f>IF(All_Data[[#This Row],[Order Line Quantity]]&lt;0,1,0)</f>
        <v>0</v>
      </c>
      <c r="O3296" s="1" t="str">
        <f>All_Data[[#This Row],[Tier2 Description]]&amp;All_Data[[#This Row],[Order No]]</f>
        <v>T-SHIRTS &amp; ACTIVE TOPS1556140</v>
      </c>
    </row>
    <row r="3297" spans="1:15" x14ac:dyDescent="0.35">
      <c r="A3297">
        <v>202002</v>
      </c>
      <c r="B3297" t="str">
        <f>LEFT(All_Data[[#This Row],[Invoice (Year+Month)]],4)</f>
        <v>2020</v>
      </c>
      <c r="C3297" t="str">
        <f>RIGHT(All_Data[[#This Row],[Invoice (Year+Month)]],2)</f>
        <v>02</v>
      </c>
      <c r="D3297" t="s">
        <v>56</v>
      </c>
      <c r="E3297">
        <v>3014495</v>
      </c>
      <c r="F3297" t="s">
        <v>10</v>
      </c>
      <c r="G3297" t="s">
        <v>11</v>
      </c>
      <c r="H3297" t="s">
        <v>40</v>
      </c>
      <c r="I3297">
        <v>1556523</v>
      </c>
      <c r="J3297">
        <v>10</v>
      </c>
      <c r="K3297" s="1">
        <v>6.2</v>
      </c>
      <c r="L3297" s="1">
        <v>2.88</v>
      </c>
      <c r="M3297" s="1">
        <f>All_Data[[#This Row],[EUR Sales Amount]]-All_Data[[#This Row],[EUR Cost Amount]]</f>
        <v>3.3200000000000003</v>
      </c>
      <c r="N3297">
        <f>IF(All_Data[[#This Row],[Order Line Quantity]]&lt;0,1,0)</f>
        <v>0</v>
      </c>
      <c r="O3297" s="1" t="str">
        <f>All_Data[[#This Row],[Tier2 Description]]&amp;All_Data[[#This Row],[Order No]]</f>
        <v>TOTES1556523</v>
      </c>
    </row>
    <row r="3298" spans="1:15" x14ac:dyDescent="0.35">
      <c r="A3298">
        <v>202002</v>
      </c>
      <c r="B3298" t="str">
        <f>LEFT(All_Data[[#This Row],[Invoice (Year+Month)]],4)</f>
        <v>2020</v>
      </c>
      <c r="C3298" t="str">
        <f>RIGHT(All_Data[[#This Row],[Invoice (Year+Month)]],2)</f>
        <v>02</v>
      </c>
      <c r="D3298" t="s">
        <v>56</v>
      </c>
      <c r="E3298">
        <v>3014495</v>
      </c>
      <c r="F3298" t="s">
        <v>10</v>
      </c>
      <c r="G3298" t="s">
        <v>11</v>
      </c>
      <c r="H3298" t="s">
        <v>47</v>
      </c>
      <c r="I3298">
        <v>1556523</v>
      </c>
      <c r="J3298">
        <v>8</v>
      </c>
      <c r="K3298" s="1">
        <v>19.920000000000002</v>
      </c>
      <c r="L3298" s="1">
        <v>9.1</v>
      </c>
      <c r="M3298" s="1">
        <f>All_Data[[#This Row],[EUR Sales Amount]]-All_Data[[#This Row],[EUR Cost Amount]]</f>
        <v>10.820000000000002</v>
      </c>
      <c r="N3298">
        <f>IF(All_Data[[#This Row],[Order Line Quantity]]&lt;0,1,0)</f>
        <v>0</v>
      </c>
      <c r="O3298" s="1" t="str">
        <f>All_Data[[#This Row],[Tier2 Description]]&amp;All_Data[[#This Row],[Order No]]</f>
        <v>TRAVEL GIFTS1556523</v>
      </c>
    </row>
    <row r="3299" spans="1:15" x14ac:dyDescent="0.35">
      <c r="A3299">
        <v>202002</v>
      </c>
      <c r="B3299" t="str">
        <f>LEFT(All_Data[[#This Row],[Invoice (Year+Month)]],4)</f>
        <v>2020</v>
      </c>
      <c r="C3299" t="str">
        <f>RIGHT(All_Data[[#This Row],[Invoice (Year+Month)]],2)</f>
        <v>02</v>
      </c>
      <c r="D3299" t="s">
        <v>56</v>
      </c>
      <c r="E3299">
        <v>3014495</v>
      </c>
      <c r="F3299" t="s">
        <v>10</v>
      </c>
      <c r="G3299" t="s">
        <v>13</v>
      </c>
      <c r="H3299" t="s">
        <v>14</v>
      </c>
      <c r="I3299">
        <v>1556523</v>
      </c>
      <c r="J3299">
        <v>4</v>
      </c>
      <c r="K3299" s="1">
        <v>4.1399999999999997</v>
      </c>
      <c r="L3299" s="1">
        <v>2.42</v>
      </c>
      <c r="M3299" s="1">
        <f>All_Data[[#This Row],[EUR Sales Amount]]-All_Data[[#This Row],[EUR Cost Amount]]</f>
        <v>1.7199999999999998</v>
      </c>
      <c r="N3299">
        <f>IF(All_Data[[#This Row],[Order Line Quantity]]&lt;0,1,0)</f>
        <v>0</v>
      </c>
      <c r="O3299" s="1" t="str">
        <f>All_Data[[#This Row],[Tier2 Description]]&amp;All_Data[[#This Row],[Order No]]</f>
        <v>DESKTOP1556523</v>
      </c>
    </row>
    <row r="3300" spans="1:15" x14ac:dyDescent="0.35">
      <c r="A3300">
        <v>202002</v>
      </c>
      <c r="B3300" t="str">
        <f>LEFT(All_Data[[#This Row],[Invoice (Year+Month)]],4)</f>
        <v>2020</v>
      </c>
      <c r="C3300" t="str">
        <f>RIGHT(All_Data[[#This Row],[Invoice (Year+Month)]],2)</f>
        <v>02</v>
      </c>
      <c r="D3300" t="s">
        <v>56</v>
      </c>
      <c r="E3300">
        <v>3014495</v>
      </c>
      <c r="F3300" t="s">
        <v>10</v>
      </c>
      <c r="G3300" t="s">
        <v>13</v>
      </c>
      <c r="H3300" t="s">
        <v>34</v>
      </c>
      <c r="I3300">
        <v>1556523</v>
      </c>
      <c r="J3300">
        <v>4</v>
      </c>
      <c r="K3300" s="1">
        <v>13.46</v>
      </c>
      <c r="L3300" s="1">
        <v>6.28</v>
      </c>
      <c r="M3300" s="1">
        <f>All_Data[[#This Row],[EUR Sales Amount]]-All_Data[[#This Row],[EUR Cost Amount]]</f>
        <v>7.1800000000000006</v>
      </c>
      <c r="N3300">
        <f>IF(All_Data[[#This Row],[Order Line Quantity]]&lt;0,1,0)</f>
        <v>0</v>
      </c>
      <c r="O3300" s="1" t="str">
        <f>All_Data[[#This Row],[Tier2 Description]]&amp;All_Data[[#This Row],[Order No]]</f>
        <v>STATIONERY1556523</v>
      </c>
    </row>
    <row r="3301" spans="1:15" x14ac:dyDescent="0.35">
      <c r="A3301">
        <v>202002</v>
      </c>
      <c r="B3301" t="str">
        <f>LEFT(All_Data[[#This Row],[Invoice (Year+Month)]],4)</f>
        <v>2020</v>
      </c>
      <c r="C3301" t="str">
        <f>RIGHT(All_Data[[#This Row],[Invoice (Year+Month)]],2)</f>
        <v>02</v>
      </c>
      <c r="D3301" t="s">
        <v>56</v>
      </c>
      <c r="E3301">
        <v>3014495</v>
      </c>
      <c r="F3301" t="s">
        <v>10</v>
      </c>
      <c r="G3301" t="s">
        <v>13</v>
      </c>
      <c r="H3301" t="s">
        <v>16</v>
      </c>
      <c r="I3301">
        <v>1556523</v>
      </c>
      <c r="J3301">
        <v>444</v>
      </c>
      <c r="K3301" s="1">
        <v>1192.0999999999999</v>
      </c>
      <c r="L3301" s="1">
        <v>858.86</v>
      </c>
      <c r="M3301" s="1">
        <f>All_Data[[#This Row],[EUR Sales Amount]]-All_Data[[#This Row],[EUR Cost Amount]]</f>
        <v>333.2399999999999</v>
      </c>
      <c r="N3301">
        <f>IF(All_Data[[#This Row],[Order Line Quantity]]&lt;0,1,0)</f>
        <v>0</v>
      </c>
      <c r="O3301" s="1" t="str">
        <f>All_Data[[#This Row],[Tier2 Description]]&amp;All_Data[[#This Row],[Order No]]</f>
        <v>WRITING1556523</v>
      </c>
    </row>
    <row r="3302" spans="1:15" x14ac:dyDescent="0.35">
      <c r="A3302">
        <v>202002</v>
      </c>
      <c r="B3302" t="str">
        <f>LEFT(All_Data[[#This Row],[Invoice (Year+Month)]],4)</f>
        <v>2020</v>
      </c>
      <c r="C3302" t="str">
        <f>RIGHT(All_Data[[#This Row],[Invoice (Year+Month)]],2)</f>
        <v>02</v>
      </c>
      <c r="D3302" t="s">
        <v>56</v>
      </c>
      <c r="E3302">
        <v>3014499</v>
      </c>
      <c r="F3302" t="s">
        <v>17</v>
      </c>
      <c r="G3302" t="s">
        <v>24</v>
      </c>
      <c r="H3302" t="s">
        <v>25</v>
      </c>
      <c r="I3302">
        <v>1555778</v>
      </c>
      <c r="J3302">
        <v>558</v>
      </c>
      <c r="K3302" s="1">
        <v>11712.42</v>
      </c>
      <c r="L3302" s="1">
        <v>5426.2</v>
      </c>
      <c r="M3302" s="1">
        <f>All_Data[[#This Row],[EUR Sales Amount]]-All_Data[[#This Row],[EUR Cost Amount]]</f>
        <v>6286.22</v>
      </c>
      <c r="N3302">
        <f>IF(All_Data[[#This Row],[Order Line Quantity]]&lt;0,1,0)</f>
        <v>0</v>
      </c>
      <c r="O3302" s="1" t="str">
        <f>All_Data[[#This Row],[Tier2 Description]]&amp;All_Data[[#This Row],[Order No]]</f>
        <v>JACKETS1555778</v>
      </c>
    </row>
    <row r="3303" spans="1:15" x14ac:dyDescent="0.35">
      <c r="A3303">
        <v>202002</v>
      </c>
      <c r="B3303" t="str">
        <f>LEFT(All_Data[[#This Row],[Invoice (Year+Month)]],4)</f>
        <v>2020</v>
      </c>
      <c r="C3303" t="str">
        <f>RIGHT(All_Data[[#This Row],[Invoice (Year+Month)]],2)</f>
        <v>02</v>
      </c>
      <c r="D3303" t="s">
        <v>56</v>
      </c>
      <c r="E3303">
        <v>3014502</v>
      </c>
      <c r="F3303" t="s">
        <v>10</v>
      </c>
      <c r="G3303" t="s">
        <v>13</v>
      </c>
      <c r="H3303" t="s">
        <v>14</v>
      </c>
      <c r="I3303">
        <v>1557473</v>
      </c>
      <c r="J3303">
        <v>400</v>
      </c>
      <c r="K3303" s="1">
        <v>588</v>
      </c>
      <c r="L3303" s="1">
        <v>357.46</v>
      </c>
      <c r="M3303" s="1">
        <f>All_Data[[#This Row],[EUR Sales Amount]]-All_Data[[#This Row],[EUR Cost Amount]]</f>
        <v>230.54000000000002</v>
      </c>
      <c r="N3303">
        <f>IF(All_Data[[#This Row],[Order Line Quantity]]&lt;0,1,0)</f>
        <v>0</v>
      </c>
      <c r="O3303" s="1" t="str">
        <f>All_Data[[#This Row],[Tier2 Description]]&amp;All_Data[[#This Row],[Order No]]</f>
        <v>DESKTOP1557473</v>
      </c>
    </row>
    <row r="3304" spans="1:15" x14ac:dyDescent="0.35">
      <c r="A3304">
        <v>202002</v>
      </c>
      <c r="B3304" t="str">
        <f>LEFT(All_Data[[#This Row],[Invoice (Year+Month)]],4)</f>
        <v>2020</v>
      </c>
      <c r="C3304" t="str">
        <f>RIGHT(All_Data[[#This Row],[Invoice (Year+Month)]],2)</f>
        <v>02</v>
      </c>
      <c r="D3304" t="s">
        <v>56</v>
      </c>
      <c r="E3304">
        <v>3014502</v>
      </c>
      <c r="F3304" t="s">
        <v>10</v>
      </c>
      <c r="G3304" t="s">
        <v>22</v>
      </c>
      <c r="H3304" t="s">
        <v>35</v>
      </c>
      <c r="I3304">
        <v>1557473</v>
      </c>
      <c r="J3304">
        <v>402</v>
      </c>
      <c r="K3304" s="1">
        <v>172</v>
      </c>
      <c r="L3304" s="1">
        <v>21.88</v>
      </c>
      <c r="M3304" s="1">
        <f>All_Data[[#This Row],[EUR Sales Amount]]-All_Data[[#This Row],[EUR Cost Amount]]</f>
        <v>150.12</v>
      </c>
      <c r="N3304">
        <f>IF(All_Data[[#This Row],[Order Line Quantity]]&lt;0,1,0)</f>
        <v>0</v>
      </c>
      <c r="O3304" s="1" t="str">
        <f>All_Data[[#This Row],[Tier2 Description]]&amp;All_Data[[#This Row],[Order No]]</f>
        <v>DECORATION CHARGES1557473</v>
      </c>
    </row>
    <row r="3305" spans="1:15" x14ac:dyDescent="0.35">
      <c r="A3305">
        <v>202002</v>
      </c>
      <c r="B3305" t="str">
        <f>LEFT(All_Data[[#This Row],[Invoice (Year+Month)]],4)</f>
        <v>2020</v>
      </c>
      <c r="C3305" t="str">
        <f>RIGHT(All_Data[[#This Row],[Invoice (Year+Month)]],2)</f>
        <v>02</v>
      </c>
      <c r="D3305" t="s">
        <v>56</v>
      </c>
      <c r="E3305">
        <v>3014503</v>
      </c>
      <c r="F3305" t="s">
        <v>10</v>
      </c>
      <c r="G3305" t="s">
        <v>32</v>
      </c>
      <c r="H3305" t="s">
        <v>33</v>
      </c>
      <c r="I3305">
        <v>1555320</v>
      </c>
      <c r="J3305">
        <v>-240</v>
      </c>
      <c r="K3305" s="1">
        <v>-235.2</v>
      </c>
      <c r="L3305" s="1">
        <v>-141.58000000000001</v>
      </c>
      <c r="M3305" s="1">
        <f>All_Data[[#This Row],[EUR Sales Amount]]-All_Data[[#This Row],[EUR Cost Amount]]</f>
        <v>-93.619999999999976</v>
      </c>
      <c r="N3305">
        <f>IF(All_Data[[#This Row],[Order Line Quantity]]&lt;0,1,0)</f>
        <v>1</v>
      </c>
      <c r="O3305" s="1" t="str">
        <f>All_Data[[#This Row],[Tier2 Description]]&amp;All_Data[[#This Row],[Order No]]</f>
        <v>SPORT BOTTLES1555320</v>
      </c>
    </row>
    <row r="3306" spans="1:15" x14ac:dyDescent="0.35">
      <c r="A3306">
        <v>202002</v>
      </c>
      <c r="B3306" t="str">
        <f>LEFT(All_Data[[#This Row],[Invoice (Year+Month)]],4)</f>
        <v>2020</v>
      </c>
      <c r="C3306" t="str">
        <f>RIGHT(All_Data[[#This Row],[Invoice (Year+Month)]],2)</f>
        <v>02</v>
      </c>
      <c r="D3306" t="s">
        <v>56</v>
      </c>
      <c r="E3306">
        <v>3014503</v>
      </c>
      <c r="F3306" t="s">
        <v>10</v>
      </c>
      <c r="G3306" t="s">
        <v>32</v>
      </c>
      <c r="H3306" t="s">
        <v>33</v>
      </c>
      <c r="I3306">
        <v>1556956</v>
      </c>
      <c r="J3306">
        <v>2</v>
      </c>
      <c r="K3306" s="1">
        <v>16.079999999999998</v>
      </c>
      <c r="L3306" s="1">
        <v>6.88</v>
      </c>
      <c r="M3306" s="1">
        <f>All_Data[[#This Row],[EUR Sales Amount]]-All_Data[[#This Row],[EUR Cost Amount]]</f>
        <v>9.1999999999999993</v>
      </c>
      <c r="N3306">
        <f>IF(All_Data[[#This Row],[Order Line Quantity]]&lt;0,1,0)</f>
        <v>0</v>
      </c>
      <c r="O3306" s="1" t="str">
        <f>All_Data[[#This Row],[Tier2 Description]]&amp;All_Data[[#This Row],[Order No]]</f>
        <v>SPORT BOTTLES1556956</v>
      </c>
    </row>
    <row r="3307" spans="1:15" x14ac:dyDescent="0.35">
      <c r="A3307">
        <v>202002</v>
      </c>
      <c r="B3307" t="str">
        <f>LEFT(All_Data[[#This Row],[Invoice (Year+Month)]],4)</f>
        <v>2020</v>
      </c>
      <c r="C3307" t="str">
        <f>RIGHT(All_Data[[#This Row],[Invoice (Year+Month)]],2)</f>
        <v>02</v>
      </c>
      <c r="D3307" t="s">
        <v>56</v>
      </c>
      <c r="E3307">
        <v>3014503</v>
      </c>
      <c r="F3307" t="s">
        <v>10</v>
      </c>
      <c r="G3307" t="s">
        <v>13</v>
      </c>
      <c r="H3307" t="s">
        <v>16</v>
      </c>
      <c r="I3307">
        <v>1556956</v>
      </c>
      <c r="J3307">
        <v>2</v>
      </c>
      <c r="K3307" s="1">
        <v>0.76</v>
      </c>
      <c r="L3307" s="1">
        <v>0.38</v>
      </c>
      <c r="M3307" s="1">
        <f>All_Data[[#This Row],[EUR Sales Amount]]-All_Data[[#This Row],[EUR Cost Amount]]</f>
        <v>0.38</v>
      </c>
      <c r="N3307">
        <f>IF(All_Data[[#This Row],[Order Line Quantity]]&lt;0,1,0)</f>
        <v>0</v>
      </c>
      <c r="O3307" s="1" t="str">
        <f>All_Data[[#This Row],[Tier2 Description]]&amp;All_Data[[#This Row],[Order No]]</f>
        <v>WRITING1556956</v>
      </c>
    </row>
    <row r="3308" spans="1:15" x14ac:dyDescent="0.35">
      <c r="A3308">
        <v>202002</v>
      </c>
      <c r="B3308" t="str">
        <f>LEFT(All_Data[[#This Row],[Invoice (Year+Month)]],4)</f>
        <v>2020</v>
      </c>
      <c r="C3308" t="str">
        <f>RIGHT(All_Data[[#This Row],[Invoice (Year+Month)]],2)</f>
        <v>02</v>
      </c>
      <c r="D3308" t="s">
        <v>56</v>
      </c>
      <c r="E3308">
        <v>3014509</v>
      </c>
      <c r="F3308" t="s">
        <v>17</v>
      </c>
      <c r="G3308" t="s">
        <v>11</v>
      </c>
      <c r="H3308" t="s">
        <v>38</v>
      </c>
      <c r="I3308">
        <v>1556976</v>
      </c>
      <c r="J3308">
        <v>2</v>
      </c>
      <c r="K3308" s="1">
        <v>2.2799999999999998</v>
      </c>
      <c r="L3308" s="1">
        <v>1.1599999999999999</v>
      </c>
      <c r="M3308" s="1">
        <f>All_Data[[#This Row],[EUR Sales Amount]]-All_Data[[#This Row],[EUR Cost Amount]]</f>
        <v>1.1199999999999999</v>
      </c>
      <c r="N3308">
        <f>IF(All_Data[[#This Row],[Order Line Quantity]]&lt;0,1,0)</f>
        <v>0</v>
      </c>
      <c r="O3308" s="1" t="str">
        <f>All_Data[[#This Row],[Tier2 Description]]&amp;All_Data[[#This Row],[Order No]]</f>
        <v>BACKPACKS1556976</v>
      </c>
    </row>
    <row r="3309" spans="1:15" x14ac:dyDescent="0.35">
      <c r="A3309">
        <v>202002</v>
      </c>
      <c r="B3309" t="str">
        <f>LEFT(All_Data[[#This Row],[Invoice (Year+Month)]],4)</f>
        <v>2020</v>
      </c>
      <c r="C3309" t="str">
        <f>RIGHT(All_Data[[#This Row],[Invoice (Year+Month)]],2)</f>
        <v>02</v>
      </c>
      <c r="D3309" t="s">
        <v>56</v>
      </c>
      <c r="E3309">
        <v>3014509</v>
      </c>
      <c r="F3309" t="s">
        <v>17</v>
      </c>
      <c r="G3309" t="s">
        <v>11</v>
      </c>
      <c r="H3309" t="s">
        <v>40</v>
      </c>
      <c r="I3309">
        <v>1555400</v>
      </c>
      <c r="J3309">
        <v>2</v>
      </c>
      <c r="K3309" s="1">
        <v>0</v>
      </c>
      <c r="L3309" s="1">
        <v>6.94</v>
      </c>
      <c r="M3309" s="1">
        <f>All_Data[[#This Row],[EUR Sales Amount]]-All_Data[[#This Row],[EUR Cost Amount]]</f>
        <v>-6.94</v>
      </c>
      <c r="N3309">
        <f>IF(All_Data[[#This Row],[Order Line Quantity]]&lt;0,1,0)</f>
        <v>0</v>
      </c>
      <c r="O3309" s="1" t="str">
        <f>All_Data[[#This Row],[Tier2 Description]]&amp;All_Data[[#This Row],[Order No]]</f>
        <v>TOTES1555400</v>
      </c>
    </row>
    <row r="3310" spans="1:15" x14ac:dyDescent="0.35">
      <c r="A3310">
        <v>202002</v>
      </c>
      <c r="B3310" t="str">
        <f>LEFT(All_Data[[#This Row],[Invoice (Year+Month)]],4)</f>
        <v>2020</v>
      </c>
      <c r="C3310" t="str">
        <f>RIGHT(All_Data[[#This Row],[Invoice (Year+Month)]],2)</f>
        <v>02</v>
      </c>
      <c r="D3310" t="s">
        <v>56</v>
      </c>
      <c r="E3310">
        <v>3014509</v>
      </c>
      <c r="F3310" t="s">
        <v>17</v>
      </c>
      <c r="G3310" t="s">
        <v>11</v>
      </c>
      <c r="H3310" t="s">
        <v>40</v>
      </c>
      <c r="I3310">
        <v>1556976</v>
      </c>
      <c r="J3310">
        <v>2</v>
      </c>
      <c r="K3310" s="1">
        <v>1.7</v>
      </c>
      <c r="L3310" s="1">
        <v>0.64</v>
      </c>
      <c r="M3310" s="1">
        <f>All_Data[[#This Row],[EUR Sales Amount]]-All_Data[[#This Row],[EUR Cost Amount]]</f>
        <v>1.06</v>
      </c>
      <c r="N3310">
        <f>IF(All_Data[[#This Row],[Order Line Quantity]]&lt;0,1,0)</f>
        <v>0</v>
      </c>
      <c r="O3310" s="1" t="str">
        <f>All_Data[[#This Row],[Tier2 Description]]&amp;All_Data[[#This Row],[Order No]]</f>
        <v>TOTES1556976</v>
      </c>
    </row>
    <row r="3311" spans="1:15" x14ac:dyDescent="0.35">
      <c r="A3311">
        <v>202002</v>
      </c>
      <c r="B3311" t="str">
        <f>LEFT(All_Data[[#This Row],[Invoice (Year+Month)]],4)</f>
        <v>2020</v>
      </c>
      <c r="C3311" t="str">
        <f>RIGHT(All_Data[[#This Row],[Invoice (Year+Month)]],2)</f>
        <v>02</v>
      </c>
      <c r="D3311" t="s">
        <v>56</v>
      </c>
      <c r="E3311">
        <v>3014509</v>
      </c>
      <c r="F3311" t="s">
        <v>17</v>
      </c>
      <c r="G3311" t="s">
        <v>32</v>
      </c>
      <c r="H3311" t="s">
        <v>51</v>
      </c>
      <c r="I3311">
        <v>1557018</v>
      </c>
      <c r="J3311">
        <v>2</v>
      </c>
      <c r="K3311" s="1">
        <v>1.48</v>
      </c>
      <c r="L3311" s="1">
        <v>0.72</v>
      </c>
      <c r="M3311" s="1">
        <f>All_Data[[#This Row],[EUR Sales Amount]]-All_Data[[#This Row],[EUR Cost Amount]]</f>
        <v>0.76</v>
      </c>
      <c r="N3311">
        <f>IF(All_Data[[#This Row],[Order Line Quantity]]&lt;0,1,0)</f>
        <v>0</v>
      </c>
      <c r="O3311" s="1" t="str">
        <f>All_Data[[#This Row],[Tier2 Description]]&amp;All_Data[[#This Row],[Order No]]</f>
        <v>MUGS &amp; TUMBLERS1557018</v>
      </c>
    </row>
    <row r="3312" spans="1:15" x14ac:dyDescent="0.35">
      <c r="A3312">
        <v>202002</v>
      </c>
      <c r="B3312" t="str">
        <f>LEFT(All_Data[[#This Row],[Invoice (Year+Month)]],4)</f>
        <v>2020</v>
      </c>
      <c r="C3312" t="str">
        <f>RIGHT(All_Data[[#This Row],[Invoice (Year+Month)]],2)</f>
        <v>02</v>
      </c>
      <c r="D3312" t="s">
        <v>56</v>
      </c>
      <c r="E3312">
        <v>3014509</v>
      </c>
      <c r="F3312" t="s">
        <v>17</v>
      </c>
      <c r="G3312" t="s">
        <v>13</v>
      </c>
      <c r="H3312" t="s">
        <v>14</v>
      </c>
      <c r="I3312">
        <v>1555775</v>
      </c>
      <c r="J3312">
        <v>2</v>
      </c>
      <c r="K3312" s="1">
        <v>8.34</v>
      </c>
      <c r="L3312" s="1">
        <v>3.04</v>
      </c>
      <c r="M3312" s="1">
        <f>All_Data[[#This Row],[EUR Sales Amount]]-All_Data[[#This Row],[EUR Cost Amount]]</f>
        <v>5.3</v>
      </c>
      <c r="N3312">
        <f>IF(All_Data[[#This Row],[Order Line Quantity]]&lt;0,1,0)</f>
        <v>0</v>
      </c>
      <c r="O3312" s="1" t="str">
        <f>All_Data[[#This Row],[Tier2 Description]]&amp;All_Data[[#This Row],[Order No]]</f>
        <v>DESKTOP1555775</v>
      </c>
    </row>
    <row r="3313" spans="1:15" x14ac:dyDescent="0.35">
      <c r="A3313">
        <v>202002</v>
      </c>
      <c r="B3313" t="str">
        <f>LEFT(All_Data[[#This Row],[Invoice (Year+Month)]],4)</f>
        <v>2020</v>
      </c>
      <c r="C3313" t="str">
        <f>RIGHT(All_Data[[#This Row],[Invoice (Year+Month)]],2)</f>
        <v>02</v>
      </c>
      <c r="D3313" t="s">
        <v>56</v>
      </c>
      <c r="E3313">
        <v>3014509</v>
      </c>
      <c r="F3313" t="s">
        <v>17</v>
      </c>
      <c r="G3313" t="s">
        <v>13</v>
      </c>
      <c r="H3313" t="s">
        <v>15</v>
      </c>
      <c r="I3313">
        <v>1555509</v>
      </c>
      <c r="J3313">
        <v>1002</v>
      </c>
      <c r="K3313" s="1">
        <v>2484.96</v>
      </c>
      <c r="L3313" s="1">
        <v>1352.02</v>
      </c>
      <c r="M3313" s="1">
        <f>All_Data[[#This Row],[EUR Sales Amount]]-All_Data[[#This Row],[EUR Cost Amount]]</f>
        <v>1132.94</v>
      </c>
      <c r="N3313">
        <f>IF(All_Data[[#This Row],[Order Line Quantity]]&lt;0,1,0)</f>
        <v>0</v>
      </c>
      <c r="O3313" s="1" t="str">
        <f>All_Data[[#This Row],[Tier2 Description]]&amp;All_Data[[#This Row],[Order No]]</f>
        <v>UMBRELLAS1555509</v>
      </c>
    </row>
    <row r="3314" spans="1:15" x14ac:dyDescent="0.35">
      <c r="A3314">
        <v>202002</v>
      </c>
      <c r="B3314" t="str">
        <f>LEFT(All_Data[[#This Row],[Invoice (Year+Month)]],4)</f>
        <v>2020</v>
      </c>
      <c r="C3314" t="str">
        <f>RIGHT(All_Data[[#This Row],[Invoice (Year+Month)]],2)</f>
        <v>02</v>
      </c>
      <c r="D3314" t="s">
        <v>56</v>
      </c>
      <c r="E3314">
        <v>3014509</v>
      </c>
      <c r="F3314" t="s">
        <v>17</v>
      </c>
      <c r="G3314" t="s">
        <v>22</v>
      </c>
      <c r="H3314" t="s">
        <v>35</v>
      </c>
      <c r="I3314">
        <v>1555509</v>
      </c>
      <c r="J3314">
        <v>1004</v>
      </c>
      <c r="K3314" s="1">
        <v>410.74</v>
      </c>
      <c r="L3314" s="1">
        <v>63.68</v>
      </c>
      <c r="M3314" s="1">
        <f>All_Data[[#This Row],[EUR Sales Amount]]-All_Data[[#This Row],[EUR Cost Amount]]</f>
        <v>347.06</v>
      </c>
      <c r="N3314">
        <f>IF(All_Data[[#This Row],[Order Line Quantity]]&lt;0,1,0)</f>
        <v>0</v>
      </c>
      <c r="O3314" s="1" t="str">
        <f>All_Data[[#This Row],[Tier2 Description]]&amp;All_Data[[#This Row],[Order No]]</f>
        <v>DECORATION CHARGES1555509</v>
      </c>
    </row>
    <row r="3315" spans="1:15" x14ac:dyDescent="0.35">
      <c r="A3315">
        <v>202002</v>
      </c>
      <c r="B3315" t="str">
        <f>LEFT(All_Data[[#This Row],[Invoice (Year+Month)]],4)</f>
        <v>2020</v>
      </c>
      <c r="C3315" t="str">
        <f>RIGHT(All_Data[[#This Row],[Invoice (Year+Month)]],2)</f>
        <v>02</v>
      </c>
      <c r="D3315" t="s">
        <v>56</v>
      </c>
      <c r="E3315">
        <v>3014512</v>
      </c>
      <c r="F3315" t="s">
        <v>17</v>
      </c>
      <c r="G3315" t="s">
        <v>48</v>
      </c>
      <c r="H3315" t="s">
        <v>48</v>
      </c>
      <c r="I3315">
        <v>1557290</v>
      </c>
      <c r="J3315">
        <v>4</v>
      </c>
      <c r="K3315" s="1">
        <v>15.32</v>
      </c>
      <c r="L3315" s="1">
        <v>7.14</v>
      </c>
      <c r="M3315" s="1">
        <f>All_Data[[#This Row],[EUR Sales Amount]]-All_Data[[#This Row],[EUR Cost Amount]]</f>
        <v>8.18</v>
      </c>
      <c r="N3315">
        <f>IF(All_Data[[#This Row],[Order Line Quantity]]&lt;0,1,0)</f>
        <v>0</v>
      </c>
      <c r="O3315" s="1" t="str">
        <f>All_Data[[#This Row],[Tier2 Description]]&amp;All_Data[[#This Row],[Order No]]</f>
        <v>HEADWEAR1557290</v>
      </c>
    </row>
    <row r="3316" spans="1:15" x14ac:dyDescent="0.35">
      <c r="A3316">
        <v>202002</v>
      </c>
      <c r="B3316" t="str">
        <f>LEFT(All_Data[[#This Row],[Invoice (Year+Month)]],4)</f>
        <v>2020</v>
      </c>
      <c r="C3316" t="str">
        <f>RIGHT(All_Data[[#This Row],[Invoice (Year+Month)]],2)</f>
        <v>02</v>
      </c>
      <c r="D3316" t="s">
        <v>56</v>
      </c>
      <c r="E3316">
        <v>3014512</v>
      </c>
      <c r="F3316" t="s">
        <v>17</v>
      </c>
      <c r="G3316" t="s">
        <v>29</v>
      </c>
      <c r="H3316" t="s">
        <v>52</v>
      </c>
      <c r="I3316">
        <v>1557290</v>
      </c>
      <c r="J3316">
        <v>2</v>
      </c>
      <c r="K3316" s="1">
        <v>1.96</v>
      </c>
      <c r="L3316" s="1">
        <v>0.8</v>
      </c>
      <c r="M3316" s="1">
        <f>All_Data[[#This Row],[EUR Sales Amount]]-All_Data[[#This Row],[EUR Cost Amount]]</f>
        <v>1.1599999999999999</v>
      </c>
      <c r="N3316">
        <f>IF(All_Data[[#This Row],[Order Line Quantity]]&lt;0,1,0)</f>
        <v>0</v>
      </c>
      <c r="O3316" s="1" t="str">
        <f>All_Data[[#This Row],[Tier2 Description]]&amp;All_Data[[#This Row],[Order No]]</f>
        <v>GENERAL TECH1557290</v>
      </c>
    </row>
    <row r="3317" spans="1:15" x14ac:dyDescent="0.35">
      <c r="A3317">
        <v>202002</v>
      </c>
      <c r="B3317" t="str">
        <f>LEFT(All_Data[[#This Row],[Invoice (Year+Month)]],4)</f>
        <v>2020</v>
      </c>
      <c r="C3317" t="str">
        <f>RIGHT(All_Data[[#This Row],[Invoice (Year+Month)]],2)</f>
        <v>02</v>
      </c>
      <c r="D3317" t="s">
        <v>56</v>
      </c>
      <c r="E3317">
        <v>3014513</v>
      </c>
      <c r="F3317" t="s">
        <v>17</v>
      </c>
      <c r="G3317" t="s">
        <v>11</v>
      </c>
      <c r="H3317" t="s">
        <v>38</v>
      </c>
      <c r="I3317">
        <v>1556508</v>
      </c>
      <c r="J3317">
        <v>4</v>
      </c>
      <c r="K3317" s="1">
        <v>183.96</v>
      </c>
      <c r="L3317" s="1">
        <v>70.040000000000006</v>
      </c>
      <c r="M3317" s="1">
        <f>All_Data[[#This Row],[EUR Sales Amount]]-All_Data[[#This Row],[EUR Cost Amount]]</f>
        <v>113.92</v>
      </c>
      <c r="N3317">
        <f>IF(All_Data[[#This Row],[Order Line Quantity]]&lt;0,1,0)</f>
        <v>0</v>
      </c>
      <c r="O3317" s="1" t="str">
        <f>All_Data[[#This Row],[Tier2 Description]]&amp;All_Data[[#This Row],[Order No]]</f>
        <v>BACKPACKS1556508</v>
      </c>
    </row>
    <row r="3318" spans="1:15" x14ac:dyDescent="0.35">
      <c r="A3318">
        <v>202002</v>
      </c>
      <c r="B3318" t="str">
        <f>LEFT(All_Data[[#This Row],[Invoice (Year+Month)]],4)</f>
        <v>2020</v>
      </c>
      <c r="C3318" t="str">
        <f>RIGHT(All_Data[[#This Row],[Invoice (Year+Month)]],2)</f>
        <v>02</v>
      </c>
      <c r="D3318" t="s">
        <v>56</v>
      </c>
      <c r="E3318">
        <v>3014513</v>
      </c>
      <c r="F3318" t="s">
        <v>17</v>
      </c>
      <c r="G3318" t="s">
        <v>11</v>
      </c>
      <c r="H3318" t="s">
        <v>38</v>
      </c>
      <c r="I3318">
        <v>1557124</v>
      </c>
      <c r="J3318">
        <v>302</v>
      </c>
      <c r="K3318" s="1">
        <v>797.28</v>
      </c>
      <c r="L3318" s="1">
        <v>401.54</v>
      </c>
      <c r="M3318" s="1">
        <f>All_Data[[#This Row],[EUR Sales Amount]]-All_Data[[#This Row],[EUR Cost Amount]]</f>
        <v>395.73999999999995</v>
      </c>
      <c r="N3318">
        <f>IF(All_Data[[#This Row],[Order Line Quantity]]&lt;0,1,0)</f>
        <v>0</v>
      </c>
      <c r="O3318" s="1" t="str">
        <f>All_Data[[#This Row],[Tier2 Description]]&amp;All_Data[[#This Row],[Order No]]</f>
        <v>BACKPACKS1557124</v>
      </c>
    </row>
    <row r="3319" spans="1:15" x14ac:dyDescent="0.35">
      <c r="A3319">
        <v>202002</v>
      </c>
      <c r="B3319" t="str">
        <f>LEFT(All_Data[[#This Row],[Invoice (Year+Month)]],4)</f>
        <v>2020</v>
      </c>
      <c r="C3319" t="str">
        <f>RIGHT(All_Data[[#This Row],[Invoice (Year+Month)]],2)</f>
        <v>02</v>
      </c>
      <c r="D3319" t="s">
        <v>56</v>
      </c>
      <c r="E3319">
        <v>3014513</v>
      </c>
      <c r="F3319" t="s">
        <v>17</v>
      </c>
      <c r="G3319" t="s">
        <v>11</v>
      </c>
      <c r="H3319" t="s">
        <v>39</v>
      </c>
      <c r="I3319">
        <v>1556508</v>
      </c>
      <c r="J3319">
        <v>6</v>
      </c>
      <c r="K3319" s="1">
        <v>7.62</v>
      </c>
      <c r="L3319" s="1">
        <v>4</v>
      </c>
      <c r="M3319" s="1">
        <f>All_Data[[#This Row],[EUR Sales Amount]]-All_Data[[#This Row],[EUR Cost Amount]]</f>
        <v>3.62</v>
      </c>
      <c r="N3319">
        <f>IF(All_Data[[#This Row],[Order Line Quantity]]&lt;0,1,0)</f>
        <v>0</v>
      </c>
      <c r="O3319" s="1" t="str">
        <f>All_Data[[#This Row],[Tier2 Description]]&amp;All_Data[[#This Row],[Order No]]</f>
        <v>COOLERS1556508</v>
      </c>
    </row>
    <row r="3320" spans="1:15" x14ac:dyDescent="0.35">
      <c r="A3320">
        <v>202002</v>
      </c>
      <c r="B3320" t="str">
        <f>LEFT(All_Data[[#This Row],[Invoice (Year+Month)]],4)</f>
        <v>2020</v>
      </c>
      <c r="C3320" t="str">
        <f>RIGHT(All_Data[[#This Row],[Invoice (Year+Month)]],2)</f>
        <v>02</v>
      </c>
      <c r="D3320" t="s">
        <v>56</v>
      </c>
      <c r="E3320">
        <v>3014513</v>
      </c>
      <c r="F3320" t="s">
        <v>17</v>
      </c>
      <c r="G3320" t="s">
        <v>32</v>
      </c>
      <c r="H3320" t="s">
        <v>33</v>
      </c>
      <c r="I3320">
        <v>1556508</v>
      </c>
      <c r="J3320">
        <v>2</v>
      </c>
      <c r="K3320" s="1">
        <v>39.479999999999997</v>
      </c>
      <c r="L3320" s="1">
        <v>19.920000000000002</v>
      </c>
      <c r="M3320" s="1">
        <f>All_Data[[#This Row],[EUR Sales Amount]]-All_Data[[#This Row],[EUR Cost Amount]]</f>
        <v>19.559999999999995</v>
      </c>
      <c r="N3320">
        <f>IF(All_Data[[#This Row],[Order Line Quantity]]&lt;0,1,0)</f>
        <v>0</v>
      </c>
      <c r="O3320" s="1" t="str">
        <f>All_Data[[#This Row],[Tier2 Description]]&amp;All_Data[[#This Row],[Order No]]</f>
        <v>SPORT BOTTLES1556508</v>
      </c>
    </row>
    <row r="3321" spans="1:15" x14ac:dyDescent="0.35">
      <c r="A3321">
        <v>202002</v>
      </c>
      <c r="B3321" t="str">
        <f>LEFT(All_Data[[#This Row],[Invoice (Year+Month)]],4)</f>
        <v>2020</v>
      </c>
      <c r="C3321" t="str">
        <f>RIGHT(All_Data[[#This Row],[Invoice (Year+Month)]],2)</f>
        <v>02</v>
      </c>
      <c r="D3321" t="s">
        <v>56</v>
      </c>
      <c r="E3321">
        <v>3014513</v>
      </c>
      <c r="F3321" t="s">
        <v>17</v>
      </c>
      <c r="G3321" t="s">
        <v>32</v>
      </c>
      <c r="H3321" t="s">
        <v>33</v>
      </c>
      <c r="I3321">
        <v>1557129</v>
      </c>
      <c r="J3321">
        <v>2</v>
      </c>
      <c r="K3321" s="1">
        <v>36.94</v>
      </c>
      <c r="L3321" s="1">
        <v>20.02</v>
      </c>
      <c r="M3321" s="1">
        <f>All_Data[[#This Row],[EUR Sales Amount]]-All_Data[[#This Row],[EUR Cost Amount]]</f>
        <v>16.919999999999998</v>
      </c>
      <c r="N3321">
        <f>IF(All_Data[[#This Row],[Order Line Quantity]]&lt;0,1,0)</f>
        <v>0</v>
      </c>
      <c r="O3321" s="1" t="str">
        <f>All_Data[[#This Row],[Tier2 Description]]&amp;All_Data[[#This Row],[Order No]]</f>
        <v>SPORT BOTTLES1557129</v>
      </c>
    </row>
    <row r="3322" spans="1:15" x14ac:dyDescent="0.35">
      <c r="A3322">
        <v>202002</v>
      </c>
      <c r="B3322" t="str">
        <f>LEFT(All_Data[[#This Row],[Invoice (Year+Month)]],4)</f>
        <v>2020</v>
      </c>
      <c r="C3322" t="str">
        <f>RIGHT(All_Data[[#This Row],[Invoice (Year+Month)]],2)</f>
        <v>02</v>
      </c>
      <c r="D3322" t="s">
        <v>56</v>
      </c>
      <c r="E3322">
        <v>3014513</v>
      </c>
      <c r="F3322" t="s">
        <v>17</v>
      </c>
      <c r="G3322" t="s">
        <v>13</v>
      </c>
      <c r="H3322" t="s">
        <v>15</v>
      </c>
      <c r="I3322">
        <v>1556501</v>
      </c>
      <c r="J3322">
        <v>30</v>
      </c>
      <c r="K3322" s="1">
        <v>118.5</v>
      </c>
      <c r="L3322" s="1">
        <v>50.18</v>
      </c>
      <c r="M3322" s="1">
        <f>All_Data[[#This Row],[EUR Sales Amount]]-All_Data[[#This Row],[EUR Cost Amount]]</f>
        <v>68.319999999999993</v>
      </c>
      <c r="N3322">
        <f>IF(All_Data[[#This Row],[Order Line Quantity]]&lt;0,1,0)</f>
        <v>0</v>
      </c>
      <c r="O3322" s="1" t="str">
        <f>All_Data[[#This Row],[Tier2 Description]]&amp;All_Data[[#This Row],[Order No]]</f>
        <v>UMBRELLAS1556501</v>
      </c>
    </row>
    <row r="3323" spans="1:15" x14ac:dyDescent="0.35">
      <c r="A3323">
        <v>202002</v>
      </c>
      <c r="B3323" t="str">
        <f>LEFT(All_Data[[#This Row],[Invoice (Year+Month)]],4)</f>
        <v>2020</v>
      </c>
      <c r="C3323" t="str">
        <f>RIGHT(All_Data[[#This Row],[Invoice (Year+Month)]],2)</f>
        <v>02</v>
      </c>
      <c r="D3323" t="s">
        <v>56</v>
      </c>
      <c r="E3323">
        <v>3014513</v>
      </c>
      <c r="F3323" t="s">
        <v>17</v>
      </c>
      <c r="G3323" t="s">
        <v>22</v>
      </c>
      <c r="H3323" t="s">
        <v>23</v>
      </c>
      <c r="I3323">
        <v>1555810</v>
      </c>
      <c r="J3323">
        <v>20</v>
      </c>
      <c r="K3323" s="1">
        <v>39.799999999999997</v>
      </c>
      <c r="L3323" s="1">
        <v>20.399999999999999</v>
      </c>
      <c r="M3323" s="1">
        <f>All_Data[[#This Row],[EUR Sales Amount]]-All_Data[[#This Row],[EUR Cost Amount]]</f>
        <v>19.399999999999999</v>
      </c>
      <c r="N3323">
        <f>IF(All_Data[[#This Row],[Order Line Quantity]]&lt;0,1,0)</f>
        <v>0</v>
      </c>
      <c r="O3323" s="1" t="str">
        <f>All_Data[[#This Row],[Tier2 Description]]&amp;All_Data[[#This Row],[Order No]]</f>
        <v>CATALOGUES1555810</v>
      </c>
    </row>
    <row r="3324" spans="1:15" x14ac:dyDescent="0.35">
      <c r="A3324">
        <v>202002</v>
      </c>
      <c r="B3324" t="str">
        <f>LEFT(All_Data[[#This Row],[Invoice (Year+Month)]],4)</f>
        <v>2020</v>
      </c>
      <c r="C3324" t="str">
        <f>RIGHT(All_Data[[#This Row],[Invoice (Year+Month)]],2)</f>
        <v>02</v>
      </c>
      <c r="D3324" t="s">
        <v>56</v>
      </c>
      <c r="E3324">
        <v>3014513</v>
      </c>
      <c r="F3324" t="s">
        <v>17</v>
      </c>
      <c r="G3324" t="s">
        <v>22</v>
      </c>
      <c r="H3324" t="s">
        <v>35</v>
      </c>
      <c r="I3324">
        <v>1556501</v>
      </c>
      <c r="J3324">
        <v>126</v>
      </c>
      <c r="K3324" s="1">
        <v>174.4</v>
      </c>
      <c r="L3324" s="1">
        <v>49.58</v>
      </c>
      <c r="M3324" s="1">
        <f>All_Data[[#This Row],[EUR Sales Amount]]-All_Data[[#This Row],[EUR Cost Amount]]</f>
        <v>124.82000000000001</v>
      </c>
      <c r="N3324">
        <f>IF(All_Data[[#This Row],[Order Line Quantity]]&lt;0,1,0)</f>
        <v>0</v>
      </c>
      <c r="O3324" s="1" t="str">
        <f>All_Data[[#This Row],[Tier2 Description]]&amp;All_Data[[#This Row],[Order No]]</f>
        <v>DECORATION CHARGES1556501</v>
      </c>
    </row>
    <row r="3325" spans="1:15" x14ac:dyDescent="0.35">
      <c r="A3325">
        <v>202002</v>
      </c>
      <c r="B3325" t="str">
        <f>LEFT(All_Data[[#This Row],[Invoice (Year+Month)]],4)</f>
        <v>2020</v>
      </c>
      <c r="C3325" t="str">
        <f>RIGHT(All_Data[[#This Row],[Invoice (Year+Month)]],2)</f>
        <v>02</v>
      </c>
      <c r="D3325" t="s">
        <v>56</v>
      </c>
      <c r="E3325">
        <v>3014514</v>
      </c>
      <c r="F3325" t="s">
        <v>10</v>
      </c>
      <c r="G3325" t="s">
        <v>13</v>
      </c>
      <c r="H3325" t="s">
        <v>16</v>
      </c>
      <c r="I3325">
        <v>1556135</v>
      </c>
      <c r="J3325">
        <v>280</v>
      </c>
      <c r="K3325" s="1">
        <v>2354.8000000000002</v>
      </c>
      <c r="L3325" s="1">
        <v>941.7</v>
      </c>
      <c r="M3325" s="1">
        <f>All_Data[[#This Row],[EUR Sales Amount]]-All_Data[[#This Row],[EUR Cost Amount]]</f>
        <v>1413.1000000000001</v>
      </c>
      <c r="N3325">
        <f>IF(All_Data[[#This Row],[Order Line Quantity]]&lt;0,1,0)</f>
        <v>0</v>
      </c>
      <c r="O3325" s="1" t="str">
        <f>All_Data[[#This Row],[Tier2 Description]]&amp;All_Data[[#This Row],[Order No]]</f>
        <v>WRITING1556135</v>
      </c>
    </row>
    <row r="3326" spans="1:15" x14ac:dyDescent="0.35">
      <c r="A3326">
        <v>202002</v>
      </c>
      <c r="B3326" t="str">
        <f>LEFT(All_Data[[#This Row],[Invoice (Year+Month)]],4)</f>
        <v>2020</v>
      </c>
      <c r="C3326" t="str">
        <f>RIGHT(All_Data[[#This Row],[Invoice (Year+Month)]],2)</f>
        <v>02</v>
      </c>
      <c r="D3326" t="s">
        <v>56</v>
      </c>
      <c r="E3326">
        <v>3014514</v>
      </c>
      <c r="F3326" t="s">
        <v>10</v>
      </c>
      <c r="G3326" t="s">
        <v>22</v>
      </c>
      <c r="H3326" t="s">
        <v>35</v>
      </c>
      <c r="I3326">
        <v>1556135</v>
      </c>
      <c r="J3326">
        <v>564</v>
      </c>
      <c r="K3326" s="1">
        <v>332</v>
      </c>
      <c r="L3326" s="1">
        <v>6.48</v>
      </c>
      <c r="M3326" s="1">
        <f>All_Data[[#This Row],[EUR Sales Amount]]-All_Data[[#This Row],[EUR Cost Amount]]</f>
        <v>325.52</v>
      </c>
      <c r="N3326">
        <f>IF(All_Data[[#This Row],[Order Line Quantity]]&lt;0,1,0)</f>
        <v>0</v>
      </c>
      <c r="O3326" s="1" t="str">
        <f>All_Data[[#This Row],[Tier2 Description]]&amp;All_Data[[#This Row],[Order No]]</f>
        <v>DECORATION CHARGES1556135</v>
      </c>
    </row>
    <row r="3327" spans="1:15" x14ac:dyDescent="0.35">
      <c r="A3327">
        <v>202002</v>
      </c>
      <c r="B3327" t="str">
        <f>LEFT(All_Data[[#This Row],[Invoice (Year+Month)]],4)</f>
        <v>2020</v>
      </c>
      <c r="C3327" t="str">
        <f>RIGHT(All_Data[[#This Row],[Invoice (Year+Month)]],2)</f>
        <v>02</v>
      </c>
      <c r="D3327" t="s">
        <v>56</v>
      </c>
      <c r="E3327">
        <v>3014517</v>
      </c>
      <c r="F3327" t="s">
        <v>17</v>
      </c>
      <c r="G3327" t="s">
        <v>13</v>
      </c>
      <c r="H3327" t="s">
        <v>34</v>
      </c>
      <c r="I3327">
        <v>1555176</v>
      </c>
      <c r="J3327">
        <v>600</v>
      </c>
      <c r="K3327" s="1">
        <v>1002</v>
      </c>
      <c r="L3327" s="1">
        <v>469.72</v>
      </c>
      <c r="M3327" s="1">
        <f>All_Data[[#This Row],[EUR Sales Amount]]-All_Data[[#This Row],[EUR Cost Amount]]</f>
        <v>532.28</v>
      </c>
      <c r="N3327">
        <f>IF(All_Data[[#This Row],[Order Line Quantity]]&lt;0,1,0)</f>
        <v>0</v>
      </c>
      <c r="O3327" s="1" t="str">
        <f>All_Data[[#This Row],[Tier2 Description]]&amp;All_Data[[#This Row],[Order No]]</f>
        <v>STATIONERY1555176</v>
      </c>
    </row>
    <row r="3328" spans="1:15" x14ac:dyDescent="0.35">
      <c r="A3328">
        <v>202002</v>
      </c>
      <c r="B3328" t="str">
        <f>LEFT(All_Data[[#This Row],[Invoice (Year+Month)]],4)</f>
        <v>2020</v>
      </c>
      <c r="C3328" t="str">
        <f>RIGHT(All_Data[[#This Row],[Invoice (Year+Month)]],2)</f>
        <v>02</v>
      </c>
      <c r="D3328" t="s">
        <v>56</v>
      </c>
      <c r="E3328">
        <v>3014517</v>
      </c>
      <c r="F3328" t="s">
        <v>17</v>
      </c>
      <c r="G3328" t="s">
        <v>18</v>
      </c>
      <c r="H3328" t="s">
        <v>20</v>
      </c>
      <c r="I3328">
        <v>1556057</v>
      </c>
      <c r="J3328">
        <v>100</v>
      </c>
      <c r="K3328" s="1">
        <v>349</v>
      </c>
      <c r="L3328" s="1">
        <v>249.1</v>
      </c>
      <c r="M3328" s="1">
        <f>All_Data[[#This Row],[EUR Sales Amount]]-All_Data[[#This Row],[EUR Cost Amount]]</f>
        <v>99.9</v>
      </c>
      <c r="N3328">
        <f>IF(All_Data[[#This Row],[Order Line Quantity]]&lt;0,1,0)</f>
        <v>0</v>
      </c>
      <c r="O3328" s="1" t="str">
        <f>All_Data[[#This Row],[Tier2 Description]]&amp;All_Data[[#This Row],[Order No]]</f>
        <v>POLOS1556057</v>
      </c>
    </row>
    <row r="3329" spans="1:15" x14ac:dyDescent="0.35">
      <c r="A3329">
        <v>202002</v>
      </c>
      <c r="B3329" t="str">
        <f>LEFT(All_Data[[#This Row],[Invoice (Year+Month)]],4)</f>
        <v>2020</v>
      </c>
      <c r="C3329" t="str">
        <f>RIGHT(All_Data[[#This Row],[Invoice (Year+Month)]],2)</f>
        <v>02</v>
      </c>
      <c r="D3329" t="s">
        <v>56</v>
      </c>
      <c r="E3329">
        <v>3014517</v>
      </c>
      <c r="F3329" t="s">
        <v>17</v>
      </c>
      <c r="G3329" t="s">
        <v>22</v>
      </c>
      <c r="H3329" t="s">
        <v>35</v>
      </c>
      <c r="I3329">
        <v>1555176</v>
      </c>
      <c r="J3329">
        <v>602</v>
      </c>
      <c r="K3329" s="1">
        <v>466</v>
      </c>
      <c r="L3329" s="1">
        <v>29.06</v>
      </c>
      <c r="M3329" s="1">
        <f>All_Data[[#This Row],[EUR Sales Amount]]-All_Data[[#This Row],[EUR Cost Amount]]</f>
        <v>436.94</v>
      </c>
      <c r="N3329">
        <f>IF(All_Data[[#This Row],[Order Line Quantity]]&lt;0,1,0)</f>
        <v>0</v>
      </c>
      <c r="O3329" s="1" t="str">
        <f>All_Data[[#This Row],[Tier2 Description]]&amp;All_Data[[#This Row],[Order No]]</f>
        <v>DECORATION CHARGES1555176</v>
      </c>
    </row>
    <row r="3330" spans="1:15" x14ac:dyDescent="0.35">
      <c r="A3330">
        <v>202002</v>
      </c>
      <c r="B3330" t="str">
        <f>LEFT(All_Data[[#This Row],[Invoice (Year+Month)]],4)</f>
        <v>2020</v>
      </c>
      <c r="C3330" t="str">
        <f>RIGHT(All_Data[[#This Row],[Invoice (Year+Month)]],2)</f>
        <v>02</v>
      </c>
      <c r="D3330" t="s">
        <v>56</v>
      </c>
      <c r="E3330">
        <v>3014517</v>
      </c>
      <c r="F3330" t="s">
        <v>17</v>
      </c>
      <c r="G3330" t="s">
        <v>22</v>
      </c>
      <c r="H3330" t="s">
        <v>35</v>
      </c>
      <c r="I3330">
        <v>1556057</v>
      </c>
      <c r="J3330">
        <v>102</v>
      </c>
      <c r="K3330" s="1">
        <v>102</v>
      </c>
      <c r="L3330" s="1">
        <v>18.579999999999998</v>
      </c>
      <c r="M3330" s="1">
        <f>All_Data[[#This Row],[EUR Sales Amount]]-All_Data[[#This Row],[EUR Cost Amount]]</f>
        <v>83.42</v>
      </c>
      <c r="N3330">
        <f>IF(All_Data[[#This Row],[Order Line Quantity]]&lt;0,1,0)</f>
        <v>0</v>
      </c>
      <c r="O3330" s="1" t="str">
        <f>All_Data[[#This Row],[Tier2 Description]]&amp;All_Data[[#This Row],[Order No]]</f>
        <v>DECORATION CHARGES1556057</v>
      </c>
    </row>
    <row r="3331" spans="1:15" x14ac:dyDescent="0.35">
      <c r="A3331">
        <v>202002</v>
      </c>
      <c r="B3331" t="str">
        <f>LEFT(All_Data[[#This Row],[Invoice (Year+Month)]],4)</f>
        <v>2020</v>
      </c>
      <c r="C3331" t="str">
        <f>RIGHT(All_Data[[#This Row],[Invoice (Year+Month)]],2)</f>
        <v>02</v>
      </c>
      <c r="D3331" t="s">
        <v>56</v>
      </c>
      <c r="E3331">
        <v>3014519</v>
      </c>
      <c r="F3331" t="s">
        <v>17</v>
      </c>
      <c r="G3331" t="s">
        <v>11</v>
      </c>
      <c r="H3331" t="s">
        <v>40</v>
      </c>
      <c r="I3331">
        <v>1556442</v>
      </c>
      <c r="J3331">
        <v>500</v>
      </c>
      <c r="K3331" s="1">
        <v>845</v>
      </c>
      <c r="L3331" s="1">
        <v>310.54000000000002</v>
      </c>
      <c r="M3331" s="1">
        <f>All_Data[[#This Row],[EUR Sales Amount]]-All_Data[[#This Row],[EUR Cost Amount]]</f>
        <v>534.46</v>
      </c>
      <c r="N3331">
        <f>IF(All_Data[[#This Row],[Order Line Quantity]]&lt;0,1,0)</f>
        <v>0</v>
      </c>
      <c r="O3331" s="1" t="str">
        <f>All_Data[[#This Row],[Tier2 Description]]&amp;All_Data[[#This Row],[Order No]]</f>
        <v>TOTES1556442</v>
      </c>
    </row>
    <row r="3332" spans="1:15" x14ac:dyDescent="0.35">
      <c r="A3332">
        <v>202002</v>
      </c>
      <c r="B3332" t="str">
        <f>LEFT(All_Data[[#This Row],[Invoice (Year+Month)]],4)</f>
        <v>2020</v>
      </c>
      <c r="C3332" t="str">
        <f>RIGHT(All_Data[[#This Row],[Invoice (Year+Month)]],2)</f>
        <v>02</v>
      </c>
      <c r="D3332" t="s">
        <v>56</v>
      </c>
      <c r="E3332">
        <v>3014519</v>
      </c>
      <c r="F3332" t="s">
        <v>17</v>
      </c>
      <c r="G3332" t="s">
        <v>11</v>
      </c>
      <c r="H3332" t="s">
        <v>40</v>
      </c>
      <c r="I3332">
        <v>1557510</v>
      </c>
      <c r="J3332">
        <v>1200</v>
      </c>
      <c r="K3332" s="1">
        <v>264</v>
      </c>
      <c r="L3332" s="1">
        <v>144.36000000000001</v>
      </c>
      <c r="M3332" s="1">
        <f>All_Data[[#This Row],[EUR Sales Amount]]-All_Data[[#This Row],[EUR Cost Amount]]</f>
        <v>119.63999999999999</v>
      </c>
      <c r="N3332">
        <f>IF(All_Data[[#This Row],[Order Line Quantity]]&lt;0,1,0)</f>
        <v>0</v>
      </c>
      <c r="O3332" s="1" t="str">
        <f>All_Data[[#This Row],[Tier2 Description]]&amp;All_Data[[#This Row],[Order No]]</f>
        <v>TOTES1557510</v>
      </c>
    </row>
    <row r="3333" spans="1:15" x14ac:dyDescent="0.35">
      <c r="A3333">
        <v>202002</v>
      </c>
      <c r="B3333" t="str">
        <f>LEFT(All_Data[[#This Row],[Invoice (Year+Month)]],4)</f>
        <v>2020</v>
      </c>
      <c r="C3333" t="str">
        <f>RIGHT(All_Data[[#This Row],[Invoice (Year+Month)]],2)</f>
        <v>02</v>
      </c>
      <c r="D3333" t="s">
        <v>56</v>
      </c>
      <c r="E3333">
        <v>3014519</v>
      </c>
      <c r="F3333" t="s">
        <v>17</v>
      </c>
      <c r="G3333" t="s">
        <v>11</v>
      </c>
      <c r="H3333" t="s">
        <v>40</v>
      </c>
      <c r="I3333">
        <v>1557834</v>
      </c>
      <c r="J3333">
        <v>1100</v>
      </c>
      <c r="K3333" s="1">
        <v>242</v>
      </c>
      <c r="L3333" s="1">
        <v>132.34</v>
      </c>
      <c r="M3333" s="1">
        <f>All_Data[[#This Row],[EUR Sales Amount]]-All_Data[[#This Row],[EUR Cost Amount]]</f>
        <v>109.66</v>
      </c>
      <c r="N3333">
        <f>IF(All_Data[[#This Row],[Order Line Quantity]]&lt;0,1,0)</f>
        <v>0</v>
      </c>
      <c r="O3333" s="1" t="str">
        <f>All_Data[[#This Row],[Tier2 Description]]&amp;All_Data[[#This Row],[Order No]]</f>
        <v>TOTES1557834</v>
      </c>
    </row>
    <row r="3334" spans="1:15" x14ac:dyDescent="0.35">
      <c r="A3334">
        <v>202002</v>
      </c>
      <c r="B3334" t="str">
        <f>LEFT(All_Data[[#This Row],[Invoice (Year+Month)]],4)</f>
        <v>2020</v>
      </c>
      <c r="C3334" t="str">
        <f>RIGHT(All_Data[[#This Row],[Invoice (Year+Month)]],2)</f>
        <v>02</v>
      </c>
      <c r="D3334" t="s">
        <v>56</v>
      </c>
      <c r="E3334">
        <v>3014519</v>
      </c>
      <c r="F3334" t="s">
        <v>17</v>
      </c>
      <c r="G3334" t="s">
        <v>22</v>
      </c>
      <c r="H3334" t="s">
        <v>23</v>
      </c>
      <c r="I3334">
        <v>1556420</v>
      </c>
      <c r="J3334">
        <v>22</v>
      </c>
      <c r="K3334" s="1">
        <v>39.799999999999997</v>
      </c>
      <c r="L3334" s="1">
        <v>105.3</v>
      </c>
      <c r="M3334" s="1">
        <f>All_Data[[#This Row],[EUR Sales Amount]]-All_Data[[#This Row],[EUR Cost Amount]]</f>
        <v>-65.5</v>
      </c>
      <c r="N3334">
        <f>IF(All_Data[[#This Row],[Order Line Quantity]]&lt;0,1,0)</f>
        <v>0</v>
      </c>
      <c r="O3334" s="1" t="str">
        <f>All_Data[[#This Row],[Tier2 Description]]&amp;All_Data[[#This Row],[Order No]]</f>
        <v>CATALOGUES1556420</v>
      </c>
    </row>
    <row r="3335" spans="1:15" x14ac:dyDescent="0.35">
      <c r="A3335">
        <v>202002</v>
      </c>
      <c r="B3335" t="str">
        <f>LEFT(All_Data[[#This Row],[Invoice (Year+Month)]],4)</f>
        <v>2020</v>
      </c>
      <c r="C3335" t="str">
        <f>RIGHT(All_Data[[#This Row],[Invoice (Year+Month)]],2)</f>
        <v>02</v>
      </c>
      <c r="D3335" t="s">
        <v>56</v>
      </c>
      <c r="E3335">
        <v>3014519</v>
      </c>
      <c r="F3335" t="s">
        <v>17</v>
      </c>
      <c r="G3335" t="s">
        <v>22</v>
      </c>
      <c r="H3335" t="s">
        <v>35</v>
      </c>
      <c r="I3335">
        <v>1556442</v>
      </c>
      <c r="J3335">
        <v>502</v>
      </c>
      <c r="K3335" s="1">
        <v>270</v>
      </c>
      <c r="L3335" s="1">
        <v>38.58</v>
      </c>
      <c r="M3335" s="1">
        <f>All_Data[[#This Row],[EUR Sales Amount]]-All_Data[[#This Row],[EUR Cost Amount]]</f>
        <v>231.42000000000002</v>
      </c>
      <c r="N3335">
        <f>IF(All_Data[[#This Row],[Order Line Quantity]]&lt;0,1,0)</f>
        <v>0</v>
      </c>
      <c r="O3335" s="1" t="str">
        <f>All_Data[[#This Row],[Tier2 Description]]&amp;All_Data[[#This Row],[Order No]]</f>
        <v>DECORATION CHARGES1556442</v>
      </c>
    </row>
    <row r="3336" spans="1:15" x14ac:dyDescent="0.35">
      <c r="A3336">
        <v>202002</v>
      </c>
      <c r="B3336" t="str">
        <f>LEFT(All_Data[[#This Row],[Invoice (Year+Month)]],4)</f>
        <v>2020</v>
      </c>
      <c r="C3336" t="str">
        <f>RIGHT(All_Data[[#This Row],[Invoice (Year+Month)]],2)</f>
        <v>02</v>
      </c>
      <c r="D3336" t="s">
        <v>56</v>
      </c>
      <c r="E3336">
        <v>3014519</v>
      </c>
      <c r="F3336" t="s">
        <v>17</v>
      </c>
      <c r="G3336" t="s">
        <v>22</v>
      </c>
      <c r="H3336" t="s">
        <v>35</v>
      </c>
      <c r="I3336">
        <v>1557510</v>
      </c>
      <c r="J3336">
        <v>1202</v>
      </c>
      <c r="K3336" s="1">
        <v>396</v>
      </c>
      <c r="L3336" s="1">
        <v>73.58</v>
      </c>
      <c r="M3336" s="1">
        <f>All_Data[[#This Row],[EUR Sales Amount]]-All_Data[[#This Row],[EUR Cost Amount]]</f>
        <v>322.42</v>
      </c>
      <c r="N3336">
        <f>IF(All_Data[[#This Row],[Order Line Quantity]]&lt;0,1,0)</f>
        <v>0</v>
      </c>
      <c r="O3336" s="1" t="str">
        <f>All_Data[[#This Row],[Tier2 Description]]&amp;All_Data[[#This Row],[Order No]]</f>
        <v>DECORATION CHARGES1557510</v>
      </c>
    </row>
    <row r="3337" spans="1:15" x14ac:dyDescent="0.35">
      <c r="A3337">
        <v>202002</v>
      </c>
      <c r="B3337" t="str">
        <f>LEFT(All_Data[[#This Row],[Invoice (Year+Month)]],4)</f>
        <v>2020</v>
      </c>
      <c r="C3337" t="str">
        <f>RIGHT(All_Data[[#This Row],[Invoice (Year+Month)]],2)</f>
        <v>02</v>
      </c>
      <c r="D3337" t="s">
        <v>56</v>
      </c>
      <c r="E3337">
        <v>3014519</v>
      </c>
      <c r="F3337" t="s">
        <v>17</v>
      </c>
      <c r="G3337" t="s">
        <v>22</v>
      </c>
      <c r="H3337" t="s">
        <v>35</v>
      </c>
      <c r="I3337">
        <v>1557834</v>
      </c>
      <c r="J3337">
        <v>1102</v>
      </c>
      <c r="K3337" s="1">
        <v>368</v>
      </c>
      <c r="L3337" s="1">
        <v>68.58</v>
      </c>
      <c r="M3337" s="1">
        <f>All_Data[[#This Row],[EUR Sales Amount]]-All_Data[[#This Row],[EUR Cost Amount]]</f>
        <v>299.42</v>
      </c>
      <c r="N3337">
        <f>IF(All_Data[[#This Row],[Order Line Quantity]]&lt;0,1,0)</f>
        <v>0</v>
      </c>
      <c r="O3337" s="1" t="str">
        <f>All_Data[[#This Row],[Tier2 Description]]&amp;All_Data[[#This Row],[Order No]]</f>
        <v>DECORATION CHARGES1557834</v>
      </c>
    </row>
    <row r="3338" spans="1:15" x14ac:dyDescent="0.35">
      <c r="A3338">
        <v>202002</v>
      </c>
      <c r="B3338" t="str">
        <f>LEFT(All_Data[[#This Row],[Invoice (Year+Month)]],4)</f>
        <v>2020</v>
      </c>
      <c r="C3338" t="str">
        <f>RIGHT(All_Data[[#This Row],[Invoice (Year+Month)]],2)</f>
        <v>02</v>
      </c>
      <c r="D3338" t="s">
        <v>56</v>
      </c>
      <c r="E3338">
        <v>3014522</v>
      </c>
      <c r="F3338" t="s">
        <v>17</v>
      </c>
      <c r="G3338" t="s">
        <v>11</v>
      </c>
      <c r="H3338" t="s">
        <v>46</v>
      </c>
      <c r="I3338">
        <v>1557827</v>
      </c>
      <c r="J3338">
        <v>8</v>
      </c>
      <c r="K3338" s="1">
        <v>18.559999999999999</v>
      </c>
      <c r="L3338" s="1">
        <v>8.1199999999999992</v>
      </c>
      <c r="M3338" s="1">
        <f>All_Data[[#This Row],[EUR Sales Amount]]-All_Data[[#This Row],[EUR Cost Amount]]</f>
        <v>10.44</v>
      </c>
      <c r="N3338">
        <f>IF(All_Data[[#This Row],[Order Line Quantity]]&lt;0,1,0)</f>
        <v>0</v>
      </c>
      <c r="O3338" s="1" t="str">
        <f>All_Data[[#This Row],[Tier2 Description]]&amp;All_Data[[#This Row],[Order No]]</f>
        <v>DUFFELS1557827</v>
      </c>
    </row>
    <row r="3339" spans="1:15" x14ac:dyDescent="0.35">
      <c r="A3339">
        <v>202002</v>
      </c>
      <c r="B3339" t="str">
        <f>LEFT(All_Data[[#This Row],[Invoice (Year+Month)]],4)</f>
        <v>2020</v>
      </c>
      <c r="C3339" t="str">
        <f>RIGHT(All_Data[[#This Row],[Invoice (Year+Month)]],2)</f>
        <v>02</v>
      </c>
      <c r="D3339" t="s">
        <v>56</v>
      </c>
      <c r="E3339">
        <v>3014522</v>
      </c>
      <c r="F3339" t="s">
        <v>17</v>
      </c>
      <c r="G3339" t="s">
        <v>11</v>
      </c>
      <c r="H3339" t="s">
        <v>47</v>
      </c>
      <c r="I3339">
        <v>1557827</v>
      </c>
      <c r="J3339">
        <v>20</v>
      </c>
      <c r="K3339" s="1">
        <v>13.8</v>
      </c>
      <c r="L3339" s="1">
        <v>9.14</v>
      </c>
      <c r="M3339" s="1">
        <f>All_Data[[#This Row],[EUR Sales Amount]]-All_Data[[#This Row],[EUR Cost Amount]]</f>
        <v>4.66</v>
      </c>
      <c r="N3339">
        <f>IF(All_Data[[#This Row],[Order Line Quantity]]&lt;0,1,0)</f>
        <v>0</v>
      </c>
      <c r="O3339" s="1" t="str">
        <f>All_Data[[#This Row],[Tier2 Description]]&amp;All_Data[[#This Row],[Order No]]</f>
        <v>TRAVEL GIFTS1557827</v>
      </c>
    </row>
    <row r="3340" spans="1:15" x14ac:dyDescent="0.35">
      <c r="A3340">
        <v>202002</v>
      </c>
      <c r="B3340" t="str">
        <f>LEFT(All_Data[[#This Row],[Invoice (Year+Month)]],4)</f>
        <v>2020</v>
      </c>
      <c r="C3340" t="str">
        <f>RIGHT(All_Data[[#This Row],[Invoice (Year+Month)]],2)</f>
        <v>02</v>
      </c>
      <c r="D3340" t="s">
        <v>56</v>
      </c>
      <c r="E3340">
        <v>3014522</v>
      </c>
      <c r="F3340" t="s">
        <v>17</v>
      </c>
      <c r="G3340" t="s">
        <v>32</v>
      </c>
      <c r="H3340" t="s">
        <v>61</v>
      </c>
      <c r="I3340">
        <v>1557827</v>
      </c>
      <c r="J3340">
        <v>20</v>
      </c>
      <c r="K3340" s="1">
        <v>75.599999999999994</v>
      </c>
      <c r="L3340" s="1">
        <v>32.020000000000003</v>
      </c>
      <c r="M3340" s="1">
        <f>All_Data[[#This Row],[EUR Sales Amount]]-All_Data[[#This Row],[EUR Cost Amount]]</f>
        <v>43.579999999999991</v>
      </c>
      <c r="N3340">
        <f>IF(All_Data[[#This Row],[Order Line Quantity]]&lt;0,1,0)</f>
        <v>0</v>
      </c>
      <c r="O3340" s="1" t="str">
        <f>All_Data[[#This Row],[Tier2 Description]]&amp;All_Data[[#This Row],[Order No]]</f>
        <v>ACRYLIC TUMBLERS1557827</v>
      </c>
    </row>
    <row r="3341" spans="1:15" x14ac:dyDescent="0.35">
      <c r="A3341">
        <v>202002</v>
      </c>
      <c r="B3341" t="str">
        <f>LEFT(All_Data[[#This Row],[Invoice (Year+Month)]],4)</f>
        <v>2020</v>
      </c>
      <c r="C3341" t="str">
        <f>RIGHT(All_Data[[#This Row],[Invoice (Year+Month)]],2)</f>
        <v>02</v>
      </c>
      <c r="D3341" t="s">
        <v>56</v>
      </c>
      <c r="E3341">
        <v>3014522</v>
      </c>
      <c r="F3341" t="s">
        <v>17</v>
      </c>
      <c r="G3341" t="s">
        <v>32</v>
      </c>
      <c r="H3341" t="s">
        <v>55</v>
      </c>
      <c r="I3341">
        <v>1557827</v>
      </c>
      <c r="J3341">
        <v>12</v>
      </c>
      <c r="K3341" s="1">
        <v>55.8</v>
      </c>
      <c r="L3341" s="1">
        <v>24.6</v>
      </c>
      <c r="M3341" s="1">
        <f>All_Data[[#This Row],[EUR Sales Amount]]-All_Data[[#This Row],[EUR Cost Amount]]</f>
        <v>31.199999999999996</v>
      </c>
      <c r="N3341">
        <f>IF(All_Data[[#This Row],[Order Line Quantity]]&lt;0,1,0)</f>
        <v>0</v>
      </c>
      <c r="O3341" s="1" t="str">
        <f>All_Data[[#This Row],[Tier2 Description]]&amp;All_Data[[#This Row],[Order No]]</f>
        <v>SPECIALTIES &amp; PACKAGING1557827</v>
      </c>
    </row>
    <row r="3342" spans="1:15" x14ac:dyDescent="0.35">
      <c r="A3342">
        <v>202002</v>
      </c>
      <c r="B3342" t="str">
        <f>LEFT(All_Data[[#This Row],[Invoice (Year+Month)]],4)</f>
        <v>2020</v>
      </c>
      <c r="C3342" t="str">
        <f>RIGHT(All_Data[[#This Row],[Invoice (Year+Month)]],2)</f>
        <v>02</v>
      </c>
      <c r="D3342" t="s">
        <v>56</v>
      </c>
      <c r="E3342">
        <v>3014522</v>
      </c>
      <c r="F3342" t="s">
        <v>17</v>
      </c>
      <c r="G3342" t="s">
        <v>32</v>
      </c>
      <c r="H3342" t="s">
        <v>33</v>
      </c>
      <c r="I3342">
        <v>1557827</v>
      </c>
      <c r="J3342">
        <v>12</v>
      </c>
      <c r="K3342" s="1">
        <v>41.88</v>
      </c>
      <c r="L3342" s="1">
        <v>16.440000000000001</v>
      </c>
      <c r="M3342" s="1">
        <f>All_Data[[#This Row],[EUR Sales Amount]]-All_Data[[#This Row],[EUR Cost Amount]]</f>
        <v>25.44</v>
      </c>
      <c r="N3342">
        <f>IF(All_Data[[#This Row],[Order Line Quantity]]&lt;0,1,0)</f>
        <v>0</v>
      </c>
      <c r="O3342" s="1" t="str">
        <f>All_Data[[#This Row],[Tier2 Description]]&amp;All_Data[[#This Row],[Order No]]</f>
        <v>SPORT BOTTLES1557827</v>
      </c>
    </row>
    <row r="3343" spans="1:15" x14ac:dyDescent="0.35">
      <c r="A3343">
        <v>202002</v>
      </c>
      <c r="B3343" t="str">
        <f>LEFT(All_Data[[#This Row],[Invoice (Year+Month)]],4)</f>
        <v>2020</v>
      </c>
      <c r="C3343" t="str">
        <f>RIGHT(All_Data[[#This Row],[Invoice (Year+Month)]],2)</f>
        <v>02</v>
      </c>
      <c r="D3343" t="s">
        <v>56</v>
      </c>
      <c r="E3343">
        <v>3014522</v>
      </c>
      <c r="F3343" t="s">
        <v>17</v>
      </c>
      <c r="G3343" t="s">
        <v>13</v>
      </c>
      <c r="H3343" t="s">
        <v>37</v>
      </c>
      <c r="I3343">
        <v>1555716</v>
      </c>
      <c r="J3343">
        <v>1010</v>
      </c>
      <c r="K3343" s="1">
        <v>767.6</v>
      </c>
      <c r="L3343" s="1">
        <v>686.8</v>
      </c>
      <c r="M3343" s="1">
        <f>All_Data[[#This Row],[EUR Sales Amount]]-All_Data[[#This Row],[EUR Cost Amount]]</f>
        <v>80.800000000000068</v>
      </c>
      <c r="N3343">
        <f>IF(All_Data[[#This Row],[Order Line Quantity]]&lt;0,1,0)</f>
        <v>0</v>
      </c>
      <c r="O3343" s="1" t="str">
        <f>All_Data[[#This Row],[Tier2 Description]]&amp;All_Data[[#This Row],[Order No]]</f>
        <v>GENERAL1555716</v>
      </c>
    </row>
    <row r="3344" spans="1:15" x14ac:dyDescent="0.35">
      <c r="A3344">
        <v>202002</v>
      </c>
      <c r="B3344" t="str">
        <f>LEFT(All_Data[[#This Row],[Invoice (Year+Month)]],4)</f>
        <v>2020</v>
      </c>
      <c r="C3344" t="str">
        <f>RIGHT(All_Data[[#This Row],[Invoice (Year+Month)]],2)</f>
        <v>02</v>
      </c>
      <c r="D3344" t="s">
        <v>56</v>
      </c>
      <c r="E3344">
        <v>3014522</v>
      </c>
      <c r="F3344" t="s">
        <v>17</v>
      </c>
      <c r="G3344" t="s">
        <v>26</v>
      </c>
      <c r="H3344" t="s">
        <v>28</v>
      </c>
      <c r="I3344">
        <v>1555715</v>
      </c>
      <c r="J3344">
        <v>36</v>
      </c>
      <c r="K3344" s="1">
        <v>816.1</v>
      </c>
      <c r="L3344" s="1">
        <v>696.02</v>
      </c>
      <c r="M3344" s="1">
        <f>All_Data[[#This Row],[EUR Sales Amount]]-All_Data[[#This Row],[EUR Cost Amount]]</f>
        <v>120.08000000000004</v>
      </c>
      <c r="N3344">
        <f>IF(All_Data[[#This Row],[Order Line Quantity]]&lt;0,1,0)</f>
        <v>0</v>
      </c>
      <c r="O3344" s="1" t="str">
        <f>All_Data[[#This Row],[Tier2 Description]]&amp;All_Data[[#This Row],[Order No]]</f>
        <v>HOUSEWARES1555715</v>
      </c>
    </row>
    <row r="3345" spans="1:15" x14ac:dyDescent="0.35">
      <c r="A3345">
        <v>202002</v>
      </c>
      <c r="B3345" t="str">
        <f>LEFT(All_Data[[#This Row],[Invoice (Year+Month)]],4)</f>
        <v>2020</v>
      </c>
      <c r="C3345" t="str">
        <f>RIGHT(All_Data[[#This Row],[Invoice (Year+Month)]],2)</f>
        <v>02</v>
      </c>
      <c r="D3345" t="s">
        <v>56</v>
      </c>
      <c r="E3345">
        <v>3014522</v>
      </c>
      <c r="F3345" t="s">
        <v>17</v>
      </c>
      <c r="G3345" t="s">
        <v>26</v>
      </c>
      <c r="H3345" t="s">
        <v>28</v>
      </c>
      <c r="I3345">
        <v>1555847</v>
      </c>
      <c r="J3345">
        <v>14</v>
      </c>
      <c r="K3345" s="1">
        <v>665</v>
      </c>
      <c r="L3345" s="1">
        <v>556.46</v>
      </c>
      <c r="M3345" s="1">
        <f>All_Data[[#This Row],[EUR Sales Amount]]-All_Data[[#This Row],[EUR Cost Amount]]</f>
        <v>108.53999999999996</v>
      </c>
      <c r="N3345">
        <f>IF(All_Data[[#This Row],[Order Line Quantity]]&lt;0,1,0)</f>
        <v>0</v>
      </c>
      <c r="O3345" s="1" t="str">
        <f>All_Data[[#This Row],[Tier2 Description]]&amp;All_Data[[#This Row],[Order No]]</f>
        <v>HOUSEWARES1555847</v>
      </c>
    </row>
    <row r="3346" spans="1:15" x14ac:dyDescent="0.35">
      <c r="A3346">
        <v>202002</v>
      </c>
      <c r="B3346" t="str">
        <f>LEFT(All_Data[[#This Row],[Invoice (Year+Month)]],4)</f>
        <v>2020</v>
      </c>
      <c r="C3346" t="str">
        <f>RIGHT(All_Data[[#This Row],[Invoice (Year+Month)]],2)</f>
        <v>02</v>
      </c>
      <c r="D3346" t="s">
        <v>56</v>
      </c>
      <c r="E3346">
        <v>3014522</v>
      </c>
      <c r="F3346" t="s">
        <v>17</v>
      </c>
      <c r="G3346" t="s">
        <v>36</v>
      </c>
      <c r="H3346" t="s">
        <v>36</v>
      </c>
      <c r="I3346">
        <v>1553019</v>
      </c>
      <c r="J3346">
        <v>500</v>
      </c>
      <c r="K3346" s="1">
        <v>1060</v>
      </c>
      <c r="L3346" s="1">
        <v>975</v>
      </c>
      <c r="M3346" s="1">
        <f>All_Data[[#This Row],[EUR Sales Amount]]-All_Data[[#This Row],[EUR Cost Amount]]</f>
        <v>85</v>
      </c>
      <c r="N3346">
        <f>IF(All_Data[[#This Row],[Order Line Quantity]]&lt;0,1,0)</f>
        <v>0</v>
      </c>
      <c r="O3346" s="1" t="str">
        <f>All_Data[[#This Row],[Tier2 Description]]&amp;All_Data[[#This Row],[Order No]]</f>
        <v>MEMORY1553019</v>
      </c>
    </row>
    <row r="3347" spans="1:15" x14ac:dyDescent="0.35">
      <c r="A3347">
        <v>202002</v>
      </c>
      <c r="B3347" t="str">
        <f>LEFT(All_Data[[#This Row],[Invoice (Year+Month)]],4)</f>
        <v>2020</v>
      </c>
      <c r="C3347" t="str">
        <f>RIGHT(All_Data[[#This Row],[Invoice (Year+Month)]],2)</f>
        <v>02</v>
      </c>
      <c r="D3347" t="s">
        <v>56</v>
      </c>
      <c r="E3347">
        <v>3014522</v>
      </c>
      <c r="F3347" t="s">
        <v>17</v>
      </c>
      <c r="G3347" t="s">
        <v>29</v>
      </c>
      <c r="H3347" t="s">
        <v>30</v>
      </c>
      <c r="I3347">
        <v>1555715</v>
      </c>
      <c r="J3347">
        <v>38</v>
      </c>
      <c r="K3347" s="1">
        <v>622.44000000000005</v>
      </c>
      <c r="L3347" s="1">
        <v>489.34</v>
      </c>
      <c r="M3347" s="1">
        <f>All_Data[[#This Row],[EUR Sales Amount]]-All_Data[[#This Row],[EUR Cost Amount]]</f>
        <v>133.10000000000008</v>
      </c>
      <c r="N3347">
        <f>IF(All_Data[[#This Row],[Order Line Quantity]]&lt;0,1,0)</f>
        <v>0</v>
      </c>
      <c r="O3347" s="1" t="str">
        <f>All_Data[[#This Row],[Tier2 Description]]&amp;All_Data[[#This Row],[Order No]]</f>
        <v>AUDIO1555715</v>
      </c>
    </row>
    <row r="3348" spans="1:15" x14ac:dyDescent="0.35">
      <c r="A3348">
        <v>202002</v>
      </c>
      <c r="B3348" t="str">
        <f>LEFT(All_Data[[#This Row],[Invoice (Year+Month)]],4)</f>
        <v>2020</v>
      </c>
      <c r="C3348" t="str">
        <f>RIGHT(All_Data[[#This Row],[Invoice (Year+Month)]],2)</f>
        <v>02</v>
      </c>
      <c r="D3348" t="s">
        <v>56</v>
      </c>
      <c r="E3348">
        <v>3014522</v>
      </c>
      <c r="F3348" t="s">
        <v>17</v>
      </c>
      <c r="G3348" t="s">
        <v>29</v>
      </c>
      <c r="H3348" t="s">
        <v>30</v>
      </c>
      <c r="I3348">
        <v>1555847</v>
      </c>
      <c r="J3348">
        <v>2</v>
      </c>
      <c r="K3348" s="1">
        <v>64.42</v>
      </c>
      <c r="L3348" s="1">
        <v>51.28</v>
      </c>
      <c r="M3348" s="1">
        <f>All_Data[[#This Row],[EUR Sales Amount]]-All_Data[[#This Row],[EUR Cost Amount]]</f>
        <v>13.14</v>
      </c>
      <c r="N3348">
        <f>IF(All_Data[[#This Row],[Order Line Quantity]]&lt;0,1,0)</f>
        <v>0</v>
      </c>
      <c r="O3348" s="1" t="str">
        <f>All_Data[[#This Row],[Tier2 Description]]&amp;All_Data[[#This Row],[Order No]]</f>
        <v>AUDIO1555847</v>
      </c>
    </row>
    <row r="3349" spans="1:15" x14ac:dyDescent="0.35">
      <c r="A3349">
        <v>202002</v>
      </c>
      <c r="B3349" t="str">
        <f>LEFT(All_Data[[#This Row],[Invoice (Year+Month)]],4)</f>
        <v>2020</v>
      </c>
      <c r="C3349" t="str">
        <f>RIGHT(All_Data[[#This Row],[Invoice (Year+Month)]],2)</f>
        <v>02</v>
      </c>
      <c r="D3349" t="s">
        <v>56</v>
      </c>
      <c r="E3349">
        <v>3014522</v>
      </c>
      <c r="F3349" t="s">
        <v>17</v>
      </c>
      <c r="G3349" t="s">
        <v>29</v>
      </c>
      <c r="H3349" t="s">
        <v>30</v>
      </c>
      <c r="I3349">
        <v>1557799</v>
      </c>
      <c r="J3349">
        <v>12</v>
      </c>
      <c r="K3349" s="1">
        <v>140.76</v>
      </c>
      <c r="L3349" s="1">
        <v>108.6</v>
      </c>
      <c r="M3349" s="1">
        <f>All_Data[[#This Row],[EUR Sales Amount]]-All_Data[[#This Row],[EUR Cost Amount]]</f>
        <v>32.159999999999997</v>
      </c>
      <c r="N3349">
        <f>IF(All_Data[[#This Row],[Order Line Quantity]]&lt;0,1,0)</f>
        <v>0</v>
      </c>
      <c r="O3349" s="1" t="str">
        <f>All_Data[[#This Row],[Tier2 Description]]&amp;All_Data[[#This Row],[Order No]]</f>
        <v>AUDIO1557799</v>
      </c>
    </row>
    <row r="3350" spans="1:15" x14ac:dyDescent="0.35">
      <c r="A3350">
        <v>202002</v>
      </c>
      <c r="B3350" t="str">
        <f>LEFT(All_Data[[#This Row],[Invoice (Year+Month)]],4)</f>
        <v>2020</v>
      </c>
      <c r="C3350" t="str">
        <f>RIGHT(All_Data[[#This Row],[Invoice (Year+Month)]],2)</f>
        <v>02</v>
      </c>
      <c r="D3350" t="s">
        <v>56</v>
      </c>
      <c r="E3350">
        <v>3014522</v>
      </c>
      <c r="F3350" t="s">
        <v>17</v>
      </c>
      <c r="G3350" t="s">
        <v>29</v>
      </c>
      <c r="H3350" t="s">
        <v>30</v>
      </c>
      <c r="I3350">
        <v>1557827</v>
      </c>
      <c r="J3350">
        <v>24</v>
      </c>
      <c r="K3350" s="1">
        <v>100.8</v>
      </c>
      <c r="L3350" s="1">
        <v>57.36</v>
      </c>
      <c r="M3350" s="1">
        <f>All_Data[[#This Row],[EUR Sales Amount]]-All_Data[[#This Row],[EUR Cost Amount]]</f>
        <v>43.44</v>
      </c>
      <c r="N3350">
        <f>IF(All_Data[[#This Row],[Order Line Quantity]]&lt;0,1,0)</f>
        <v>0</v>
      </c>
      <c r="O3350" s="1" t="str">
        <f>All_Data[[#This Row],[Tier2 Description]]&amp;All_Data[[#This Row],[Order No]]</f>
        <v>AUDIO1557827</v>
      </c>
    </row>
    <row r="3351" spans="1:15" x14ac:dyDescent="0.35">
      <c r="A3351">
        <v>202002</v>
      </c>
      <c r="B3351" t="str">
        <f>LEFT(All_Data[[#This Row],[Invoice (Year+Month)]],4)</f>
        <v>2020</v>
      </c>
      <c r="C3351" t="str">
        <f>RIGHT(All_Data[[#This Row],[Invoice (Year+Month)]],2)</f>
        <v>02</v>
      </c>
      <c r="D3351" t="s">
        <v>56</v>
      </c>
      <c r="E3351">
        <v>3014522</v>
      </c>
      <c r="F3351" t="s">
        <v>17</v>
      </c>
      <c r="G3351" t="s">
        <v>29</v>
      </c>
      <c r="H3351" t="s">
        <v>52</v>
      </c>
      <c r="I3351">
        <v>1555715</v>
      </c>
      <c r="J3351">
        <v>32</v>
      </c>
      <c r="K3351" s="1">
        <v>685.98</v>
      </c>
      <c r="L3351" s="1">
        <v>569.24</v>
      </c>
      <c r="M3351" s="1">
        <f>All_Data[[#This Row],[EUR Sales Amount]]-All_Data[[#This Row],[EUR Cost Amount]]</f>
        <v>116.74000000000001</v>
      </c>
      <c r="N3351">
        <f>IF(All_Data[[#This Row],[Order Line Quantity]]&lt;0,1,0)</f>
        <v>0</v>
      </c>
      <c r="O3351" s="1" t="str">
        <f>All_Data[[#This Row],[Tier2 Description]]&amp;All_Data[[#This Row],[Order No]]</f>
        <v>GENERAL TECH1555715</v>
      </c>
    </row>
    <row r="3352" spans="1:15" x14ac:dyDescent="0.35">
      <c r="A3352">
        <v>202002</v>
      </c>
      <c r="B3352" t="str">
        <f>LEFT(All_Data[[#This Row],[Invoice (Year+Month)]],4)</f>
        <v>2020</v>
      </c>
      <c r="C3352" t="str">
        <f>RIGHT(All_Data[[#This Row],[Invoice (Year+Month)]],2)</f>
        <v>02</v>
      </c>
      <c r="D3352" t="s">
        <v>56</v>
      </c>
      <c r="E3352">
        <v>3014522</v>
      </c>
      <c r="F3352" t="s">
        <v>17</v>
      </c>
      <c r="G3352" t="s">
        <v>29</v>
      </c>
      <c r="H3352" t="s">
        <v>52</v>
      </c>
      <c r="I3352">
        <v>1555847</v>
      </c>
      <c r="J3352">
        <v>36</v>
      </c>
      <c r="K3352" s="1">
        <v>1302.8800000000001</v>
      </c>
      <c r="L3352" s="1">
        <v>1092.8599999999999</v>
      </c>
      <c r="M3352" s="1">
        <f>All_Data[[#This Row],[EUR Sales Amount]]-All_Data[[#This Row],[EUR Cost Amount]]</f>
        <v>210.02000000000021</v>
      </c>
      <c r="N3352">
        <f>IF(All_Data[[#This Row],[Order Line Quantity]]&lt;0,1,0)</f>
        <v>0</v>
      </c>
      <c r="O3352" s="1" t="str">
        <f>All_Data[[#This Row],[Tier2 Description]]&amp;All_Data[[#This Row],[Order No]]</f>
        <v>GENERAL TECH1555847</v>
      </c>
    </row>
    <row r="3353" spans="1:15" x14ac:dyDescent="0.35">
      <c r="A3353">
        <v>202002</v>
      </c>
      <c r="B3353" t="str">
        <f>LEFT(All_Data[[#This Row],[Invoice (Year+Month)]],4)</f>
        <v>2020</v>
      </c>
      <c r="C3353" t="str">
        <f>RIGHT(All_Data[[#This Row],[Invoice (Year+Month)]],2)</f>
        <v>02</v>
      </c>
      <c r="D3353" t="s">
        <v>56</v>
      </c>
      <c r="E3353">
        <v>3014522</v>
      </c>
      <c r="F3353" t="s">
        <v>17</v>
      </c>
      <c r="G3353" t="s">
        <v>29</v>
      </c>
      <c r="H3353" t="s">
        <v>52</v>
      </c>
      <c r="I3353">
        <v>1556868</v>
      </c>
      <c r="J3353">
        <v>30</v>
      </c>
      <c r="K3353" s="1">
        <v>5215.5</v>
      </c>
      <c r="L3353" s="1">
        <v>4497</v>
      </c>
      <c r="M3353" s="1">
        <f>All_Data[[#This Row],[EUR Sales Amount]]-All_Data[[#This Row],[EUR Cost Amount]]</f>
        <v>718.5</v>
      </c>
      <c r="N3353">
        <f>IF(All_Data[[#This Row],[Order Line Quantity]]&lt;0,1,0)</f>
        <v>0</v>
      </c>
      <c r="O3353" s="1" t="str">
        <f>All_Data[[#This Row],[Tier2 Description]]&amp;All_Data[[#This Row],[Order No]]</f>
        <v>GENERAL TECH1556868</v>
      </c>
    </row>
    <row r="3354" spans="1:15" x14ac:dyDescent="0.35">
      <c r="A3354">
        <v>202002</v>
      </c>
      <c r="B3354" t="str">
        <f>LEFT(All_Data[[#This Row],[Invoice (Year+Month)]],4)</f>
        <v>2020</v>
      </c>
      <c r="C3354" t="str">
        <f>RIGHT(All_Data[[#This Row],[Invoice (Year+Month)]],2)</f>
        <v>02</v>
      </c>
      <c r="D3354" t="s">
        <v>56</v>
      </c>
      <c r="E3354">
        <v>3014522</v>
      </c>
      <c r="F3354" t="s">
        <v>17</v>
      </c>
      <c r="G3354" t="s">
        <v>29</v>
      </c>
      <c r="H3354" t="s">
        <v>52</v>
      </c>
      <c r="I3354">
        <v>1557799</v>
      </c>
      <c r="J3354">
        <v>14</v>
      </c>
      <c r="K3354" s="1">
        <v>130.9</v>
      </c>
      <c r="L3354" s="1">
        <v>139.86000000000001</v>
      </c>
      <c r="M3354" s="1">
        <f>All_Data[[#This Row],[EUR Sales Amount]]-All_Data[[#This Row],[EUR Cost Amount]]</f>
        <v>-8.960000000000008</v>
      </c>
      <c r="N3354">
        <f>IF(All_Data[[#This Row],[Order Line Quantity]]&lt;0,1,0)</f>
        <v>0</v>
      </c>
      <c r="O3354" s="1" t="str">
        <f>All_Data[[#This Row],[Tier2 Description]]&amp;All_Data[[#This Row],[Order No]]</f>
        <v>GENERAL TECH1557799</v>
      </c>
    </row>
    <row r="3355" spans="1:15" x14ac:dyDescent="0.35">
      <c r="A3355">
        <v>202002</v>
      </c>
      <c r="B3355" t="str">
        <f>LEFT(All_Data[[#This Row],[Invoice (Year+Month)]],4)</f>
        <v>2020</v>
      </c>
      <c r="C3355" t="str">
        <f>RIGHT(All_Data[[#This Row],[Invoice (Year+Month)]],2)</f>
        <v>02</v>
      </c>
      <c r="D3355" t="s">
        <v>56</v>
      </c>
      <c r="E3355">
        <v>3014522</v>
      </c>
      <c r="F3355" t="s">
        <v>17</v>
      </c>
      <c r="G3355" t="s">
        <v>29</v>
      </c>
      <c r="H3355" t="s">
        <v>52</v>
      </c>
      <c r="I3355">
        <v>1557827</v>
      </c>
      <c r="J3355">
        <v>30</v>
      </c>
      <c r="K3355" s="1">
        <v>77.7</v>
      </c>
      <c r="L3355" s="1">
        <v>58.62</v>
      </c>
      <c r="M3355" s="1">
        <f>All_Data[[#This Row],[EUR Sales Amount]]-All_Data[[#This Row],[EUR Cost Amount]]</f>
        <v>19.080000000000005</v>
      </c>
      <c r="N3355">
        <f>IF(All_Data[[#This Row],[Order Line Quantity]]&lt;0,1,0)</f>
        <v>0</v>
      </c>
      <c r="O3355" s="1" t="str">
        <f>All_Data[[#This Row],[Tier2 Description]]&amp;All_Data[[#This Row],[Order No]]</f>
        <v>GENERAL TECH1557827</v>
      </c>
    </row>
    <row r="3356" spans="1:15" x14ac:dyDescent="0.35">
      <c r="A3356">
        <v>202002</v>
      </c>
      <c r="B3356" t="str">
        <f>LEFT(All_Data[[#This Row],[Invoice (Year+Month)]],4)</f>
        <v>2020</v>
      </c>
      <c r="C3356" t="str">
        <f>RIGHT(All_Data[[#This Row],[Invoice (Year+Month)]],2)</f>
        <v>02</v>
      </c>
      <c r="D3356" t="s">
        <v>56</v>
      </c>
      <c r="E3356">
        <v>3014523</v>
      </c>
      <c r="F3356" t="s">
        <v>17</v>
      </c>
      <c r="G3356" t="s">
        <v>11</v>
      </c>
      <c r="H3356" t="s">
        <v>39</v>
      </c>
      <c r="I3356">
        <v>1555318</v>
      </c>
      <c r="J3356">
        <v>-4</v>
      </c>
      <c r="K3356" s="1">
        <v>-14.62</v>
      </c>
      <c r="L3356" s="1">
        <v>-6</v>
      </c>
      <c r="M3356" s="1">
        <f>All_Data[[#This Row],[EUR Sales Amount]]-All_Data[[#This Row],[EUR Cost Amount]]</f>
        <v>-8.6199999999999992</v>
      </c>
      <c r="N3356">
        <f>IF(All_Data[[#This Row],[Order Line Quantity]]&lt;0,1,0)</f>
        <v>1</v>
      </c>
      <c r="O3356" s="1" t="str">
        <f>All_Data[[#This Row],[Tier2 Description]]&amp;All_Data[[#This Row],[Order No]]</f>
        <v>COOLERS1555318</v>
      </c>
    </row>
    <row r="3357" spans="1:15" x14ac:dyDescent="0.35">
      <c r="A3357">
        <v>202002</v>
      </c>
      <c r="B3357" t="str">
        <f>LEFT(All_Data[[#This Row],[Invoice (Year+Month)]],4)</f>
        <v>2020</v>
      </c>
      <c r="C3357" t="str">
        <f>RIGHT(All_Data[[#This Row],[Invoice (Year+Month)]],2)</f>
        <v>02</v>
      </c>
      <c r="D3357" t="s">
        <v>56</v>
      </c>
      <c r="E3357">
        <v>3014523</v>
      </c>
      <c r="F3357" t="s">
        <v>17</v>
      </c>
      <c r="G3357" t="s">
        <v>11</v>
      </c>
      <c r="H3357" t="s">
        <v>40</v>
      </c>
      <c r="I3357">
        <v>1556497</v>
      </c>
      <c r="J3357">
        <v>800</v>
      </c>
      <c r="K3357" s="1">
        <v>400</v>
      </c>
      <c r="L3357" s="1">
        <v>280.44</v>
      </c>
      <c r="M3357" s="1">
        <f>All_Data[[#This Row],[EUR Sales Amount]]-All_Data[[#This Row],[EUR Cost Amount]]</f>
        <v>119.56</v>
      </c>
      <c r="N3357">
        <f>IF(All_Data[[#This Row],[Order Line Quantity]]&lt;0,1,0)</f>
        <v>0</v>
      </c>
      <c r="O3357" s="1" t="str">
        <f>All_Data[[#This Row],[Tier2 Description]]&amp;All_Data[[#This Row],[Order No]]</f>
        <v>TOTES1556497</v>
      </c>
    </row>
    <row r="3358" spans="1:15" x14ac:dyDescent="0.35">
      <c r="A3358">
        <v>202002</v>
      </c>
      <c r="B3358" t="str">
        <f>LEFT(All_Data[[#This Row],[Invoice (Year+Month)]],4)</f>
        <v>2020</v>
      </c>
      <c r="C3358" t="str">
        <f>RIGHT(All_Data[[#This Row],[Invoice (Year+Month)]],2)</f>
        <v>02</v>
      </c>
      <c r="D3358" t="s">
        <v>56</v>
      </c>
      <c r="E3358">
        <v>3014523</v>
      </c>
      <c r="F3358" t="s">
        <v>17</v>
      </c>
      <c r="G3358" t="s">
        <v>13</v>
      </c>
      <c r="H3358" t="s">
        <v>37</v>
      </c>
      <c r="I3358">
        <v>1557024</v>
      </c>
      <c r="J3358">
        <v>400</v>
      </c>
      <c r="K3358" s="1">
        <v>96</v>
      </c>
      <c r="L3358" s="1">
        <v>62.02</v>
      </c>
      <c r="M3358" s="1">
        <f>All_Data[[#This Row],[EUR Sales Amount]]-All_Data[[#This Row],[EUR Cost Amount]]</f>
        <v>33.979999999999997</v>
      </c>
      <c r="N3358">
        <f>IF(All_Data[[#This Row],[Order Line Quantity]]&lt;0,1,0)</f>
        <v>0</v>
      </c>
      <c r="O3358" s="1" t="str">
        <f>All_Data[[#This Row],[Tier2 Description]]&amp;All_Data[[#This Row],[Order No]]</f>
        <v>GENERAL1557024</v>
      </c>
    </row>
    <row r="3359" spans="1:15" x14ac:dyDescent="0.35">
      <c r="A3359">
        <v>202002</v>
      </c>
      <c r="B3359" t="str">
        <f>LEFT(All_Data[[#This Row],[Invoice (Year+Month)]],4)</f>
        <v>2020</v>
      </c>
      <c r="C3359" t="str">
        <f>RIGHT(All_Data[[#This Row],[Invoice (Year+Month)]],2)</f>
        <v>02</v>
      </c>
      <c r="D3359" t="s">
        <v>56</v>
      </c>
      <c r="E3359">
        <v>3014523</v>
      </c>
      <c r="F3359" t="s">
        <v>17</v>
      </c>
      <c r="G3359" t="s">
        <v>13</v>
      </c>
      <c r="H3359" t="s">
        <v>16</v>
      </c>
      <c r="I3359">
        <v>1555318</v>
      </c>
      <c r="J3359">
        <v>-2</v>
      </c>
      <c r="K3359" s="1">
        <v>-6.12</v>
      </c>
      <c r="L3359" s="1">
        <v>-4.78</v>
      </c>
      <c r="M3359" s="1">
        <f>All_Data[[#This Row],[EUR Sales Amount]]-All_Data[[#This Row],[EUR Cost Amount]]</f>
        <v>-1.3399999999999999</v>
      </c>
      <c r="N3359">
        <f>IF(All_Data[[#This Row],[Order Line Quantity]]&lt;0,1,0)</f>
        <v>1</v>
      </c>
      <c r="O3359" s="1" t="str">
        <f>All_Data[[#This Row],[Tier2 Description]]&amp;All_Data[[#This Row],[Order No]]</f>
        <v>WRITING1555318</v>
      </c>
    </row>
    <row r="3360" spans="1:15" x14ac:dyDescent="0.35">
      <c r="A3360">
        <v>202002</v>
      </c>
      <c r="B3360" t="str">
        <f>LEFT(All_Data[[#This Row],[Invoice (Year+Month)]],4)</f>
        <v>2020</v>
      </c>
      <c r="C3360" t="str">
        <f>RIGHT(All_Data[[#This Row],[Invoice (Year+Month)]],2)</f>
        <v>02</v>
      </c>
      <c r="D3360" t="s">
        <v>56</v>
      </c>
      <c r="E3360">
        <v>3014523</v>
      </c>
      <c r="F3360" t="s">
        <v>17</v>
      </c>
      <c r="G3360" t="s">
        <v>13</v>
      </c>
      <c r="H3360" t="s">
        <v>16</v>
      </c>
      <c r="I3360">
        <v>1556499</v>
      </c>
      <c r="J3360">
        <v>1000</v>
      </c>
      <c r="K3360" s="1">
        <v>90</v>
      </c>
      <c r="L3360" s="1">
        <v>65.319999999999993</v>
      </c>
      <c r="M3360" s="1">
        <f>All_Data[[#This Row],[EUR Sales Amount]]-All_Data[[#This Row],[EUR Cost Amount]]</f>
        <v>24.680000000000007</v>
      </c>
      <c r="N3360">
        <f>IF(All_Data[[#This Row],[Order Line Quantity]]&lt;0,1,0)</f>
        <v>0</v>
      </c>
      <c r="O3360" s="1" t="str">
        <f>All_Data[[#This Row],[Tier2 Description]]&amp;All_Data[[#This Row],[Order No]]</f>
        <v>WRITING1556499</v>
      </c>
    </row>
    <row r="3361" spans="1:15" x14ac:dyDescent="0.35">
      <c r="A3361">
        <v>202002</v>
      </c>
      <c r="B3361" t="str">
        <f>LEFT(All_Data[[#This Row],[Invoice (Year+Month)]],4)</f>
        <v>2020</v>
      </c>
      <c r="C3361" t="str">
        <f>RIGHT(All_Data[[#This Row],[Invoice (Year+Month)]],2)</f>
        <v>02</v>
      </c>
      <c r="D3361" t="s">
        <v>56</v>
      </c>
      <c r="E3361">
        <v>3014523</v>
      </c>
      <c r="F3361" t="s">
        <v>17</v>
      </c>
      <c r="G3361" t="s">
        <v>26</v>
      </c>
      <c r="H3361" t="s">
        <v>50</v>
      </c>
      <c r="I3361">
        <v>1557445</v>
      </c>
      <c r="J3361">
        <v>4</v>
      </c>
      <c r="K3361" s="1">
        <v>3.96</v>
      </c>
      <c r="L3361" s="1">
        <v>1.7</v>
      </c>
      <c r="M3361" s="1">
        <f>All_Data[[#This Row],[EUR Sales Amount]]-All_Data[[#This Row],[EUR Cost Amount]]</f>
        <v>2.2599999999999998</v>
      </c>
      <c r="N3361">
        <f>IF(All_Data[[#This Row],[Order Line Quantity]]&lt;0,1,0)</f>
        <v>0</v>
      </c>
      <c r="O3361" s="1" t="str">
        <f>All_Data[[#This Row],[Tier2 Description]]&amp;All_Data[[#This Row],[Order No]]</f>
        <v>OUTDOOR &amp; LEISURE1557445</v>
      </c>
    </row>
    <row r="3362" spans="1:15" x14ac:dyDescent="0.35">
      <c r="A3362">
        <v>202002</v>
      </c>
      <c r="B3362" t="str">
        <f>LEFT(All_Data[[#This Row],[Invoice (Year+Month)]],4)</f>
        <v>2020</v>
      </c>
      <c r="C3362" t="str">
        <f>RIGHT(All_Data[[#This Row],[Invoice (Year+Month)]],2)</f>
        <v>02</v>
      </c>
      <c r="D3362" t="s">
        <v>56</v>
      </c>
      <c r="E3362">
        <v>3014523</v>
      </c>
      <c r="F3362" t="s">
        <v>17</v>
      </c>
      <c r="G3362" t="s">
        <v>22</v>
      </c>
      <c r="H3362" t="s">
        <v>35</v>
      </c>
      <c r="I3362">
        <v>1556262</v>
      </c>
      <c r="J3362">
        <v>602</v>
      </c>
      <c r="K3362" s="1">
        <v>166</v>
      </c>
      <c r="L3362" s="1">
        <v>23.88</v>
      </c>
      <c r="M3362" s="1">
        <f>All_Data[[#This Row],[EUR Sales Amount]]-All_Data[[#This Row],[EUR Cost Amount]]</f>
        <v>142.12</v>
      </c>
      <c r="N3362">
        <f>IF(All_Data[[#This Row],[Order Line Quantity]]&lt;0,1,0)</f>
        <v>0</v>
      </c>
      <c r="O3362" s="1" t="str">
        <f>All_Data[[#This Row],[Tier2 Description]]&amp;All_Data[[#This Row],[Order No]]</f>
        <v>DECORATION CHARGES1556262</v>
      </c>
    </row>
    <row r="3363" spans="1:15" x14ac:dyDescent="0.35">
      <c r="A3363">
        <v>202002</v>
      </c>
      <c r="B3363" t="str">
        <f>LEFT(All_Data[[#This Row],[Invoice (Year+Month)]],4)</f>
        <v>2020</v>
      </c>
      <c r="C3363" t="str">
        <f>RIGHT(All_Data[[#This Row],[Invoice (Year+Month)]],2)</f>
        <v>02</v>
      </c>
      <c r="D3363" t="s">
        <v>56</v>
      </c>
      <c r="E3363">
        <v>3014523</v>
      </c>
      <c r="F3363" t="s">
        <v>17</v>
      </c>
      <c r="G3363" t="s">
        <v>22</v>
      </c>
      <c r="H3363" t="s">
        <v>35</v>
      </c>
      <c r="I3363">
        <v>1556497</v>
      </c>
      <c r="J3363">
        <v>1604</v>
      </c>
      <c r="K3363" s="1">
        <v>548</v>
      </c>
      <c r="L3363" s="1">
        <v>107.16</v>
      </c>
      <c r="M3363" s="1">
        <f>All_Data[[#This Row],[EUR Sales Amount]]-All_Data[[#This Row],[EUR Cost Amount]]</f>
        <v>440.84000000000003</v>
      </c>
      <c r="N3363">
        <f>IF(All_Data[[#This Row],[Order Line Quantity]]&lt;0,1,0)</f>
        <v>0</v>
      </c>
      <c r="O3363" s="1" t="str">
        <f>All_Data[[#This Row],[Tier2 Description]]&amp;All_Data[[#This Row],[Order No]]</f>
        <v>DECORATION CHARGES1556497</v>
      </c>
    </row>
    <row r="3364" spans="1:15" x14ac:dyDescent="0.35">
      <c r="A3364">
        <v>202002</v>
      </c>
      <c r="B3364" t="str">
        <f>LEFT(All_Data[[#This Row],[Invoice (Year+Month)]],4)</f>
        <v>2020</v>
      </c>
      <c r="C3364" t="str">
        <f>RIGHT(All_Data[[#This Row],[Invoice (Year+Month)]],2)</f>
        <v>02</v>
      </c>
      <c r="D3364" t="s">
        <v>56</v>
      </c>
      <c r="E3364">
        <v>3014523</v>
      </c>
      <c r="F3364" t="s">
        <v>17</v>
      </c>
      <c r="G3364" t="s">
        <v>22</v>
      </c>
      <c r="H3364" t="s">
        <v>35</v>
      </c>
      <c r="I3364">
        <v>1556499</v>
      </c>
      <c r="J3364">
        <v>1002</v>
      </c>
      <c r="K3364" s="1">
        <v>130</v>
      </c>
      <c r="L3364" s="1">
        <v>27.88</v>
      </c>
      <c r="M3364" s="1">
        <f>All_Data[[#This Row],[EUR Sales Amount]]-All_Data[[#This Row],[EUR Cost Amount]]</f>
        <v>102.12</v>
      </c>
      <c r="N3364">
        <f>IF(All_Data[[#This Row],[Order Line Quantity]]&lt;0,1,0)</f>
        <v>0</v>
      </c>
      <c r="O3364" s="1" t="str">
        <f>All_Data[[#This Row],[Tier2 Description]]&amp;All_Data[[#This Row],[Order No]]</f>
        <v>DECORATION CHARGES1556499</v>
      </c>
    </row>
    <row r="3365" spans="1:15" x14ac:dyDescent="0.35">
      <c r="A3365">
        <v>202002</v>
      </c>
      <c r="B3365" t="str">
        <f>LEFT(All_Data[[#This Row],[Invoice (Year+Month)]],4)</f>
        <v>2020</v>
      </c>
      <c r="C3365" t="str">
        <f>RIGHT(All_Data[[#This Row],[Invoice (Year+Month)]],2)</f>
        <v>02</v>
      </c>
      <c r="D3365" t="s">
        <v>56</v>
      </c>
      <c r="E3365">
        <v>3014523</v>
      </c>
      <c r="F3365" t="s">
        <v>17</v>
      </c>
      <c r="G3365" t="s">
        <v>22</v>
      </c>
      <c r="H3365" t="s">
        <v>35</v>
      </c>
      <c r="I3365">
        <v>1557024</v>
      </c>
      <c r="J3365">
        <v>402</v>
      </c>
      <c r="K3365" s="1">
        <v>200</v>
      </c>
      <c r="L3365" s="1">
        <v>68.44</v>
      </c>
      <c r="M3365" s="1">
        <f>All_Data[[#This Row],[EUR Sales Amount]]-All_Data[[#This Row],[EUR Cost Amount]]</f>
        <v>131.56</v>
      </c>
      <c r="N3365">
        <f>IF(All_Data[[#This Row],[Order Line Quantity]]&lt;0,1,0)</f>
        <v>0</v>
      </c>
      <c r="O3365" s="1" t="str">
        <f>All_Data[[#This Row],[Tier2 Description]]&amp;All_Data[[#This Row],[Order No]]</f>
        <v>DECORATION CHARGES1557024</v>
      </c>
    </row>
    <row r="3366" spans="1:15" x14ac:dyDescent="0.35">
      <c r="A3366">
        <v>202002</v>
      </c>
      <c r="B3366" t="str">
        <f>LEFT(All_Data[[#This Row],[Invoice (Year+Month)]],4)</f>
        <v>2020</v>
      </c>
      <c r="C3366" t="str">
        <f>RIGHT(All_Data[[#This Row],[Invoice (Year+Month)]],2)</f>
        <v>02</v>
      </c>
      <c r="D3366" t="s">
        <v>56</v>
      </c>
      <c r="E3366">
        <v>3014523</v>
      </c>
      <c r="F3366" t="s">
        <v>17</v>
      </c>
      <c r="G3366" t="s">
        <v>29</v>
      </c>
      <c r="H3366" t="s">
        <v>31</v>
      </c>
      <c r="I3366">
        <v>1556262</v>
      </c>
      <c r="J3366">
        <v>600</v>
      </c>
      <c r="K3366" s="1">
        <v>1254</v>
      </c>
      <c r="L3366" s="1">
        <v>820.92</v>
      </c>
      <c r="M3366" s="1">
        <f>All_Data[[#This Row],[EUR Sales Amount]]-All_Data[[#This Row],[EUR Cost Amount]]</f>
        <v>433.08000000000004</v>
      </c>
      <c r="N3366">
        <f>IF(All_Data[[#This Row],[Order Line Quantity]]&lt;0,1,0)</f>
        <v>0</v>
      </c>
      <c r="O3366" s="1" t="str">
        <f>All_Data[[#This Row],[Tier2 Description]]&amp;All_Data[[#This Row],[Order No]]</f>
        <v>POWER1556262</v>
      </c>
    </row>
    <row r="3367" spans="1:15" x14ac:dyDescent="0.35">
      <c r="A3367">
        <v>202002</v>
      </c>
      <c r="B3367" t="str">
        <f>LEFT(All_Data[[#This Row],[Invoice (Year+Month)]],4)</f>
        <v>2020</v>
      </c>
      <c r="C3367" t="str">
        <f>RIGHT(All_Data[[#This Row],[Invoice (Year+Month)]],2)</f>
        <v>02</v>
      </c>
      <c r="D3367" t="s">
        <v>56</v>
      </c>
      <c r="E3367">
        <v>3014524</v>
      </c>
      <c r="F3367" t="s">
        <v>17</v>
      </c>
      <c r="G3367" t="s">
        <v>13</v>
      </c>
      <c r="H3367" t="s">
        <v>16</v>
      </c>
      <c r="I3367">
        <v>1557819</v>
      </c>
      <c r="J3367">
        <v>4</v>
      </c>
      <c r="K3367" s="1">
        <v>43.64</v>
      </c>
      <c r="L3367" s="1">
        <v>21</v>
      </c>
      <c r="M3367" s="1">
        <f>All_Data[[#This Row],[EUR Sales Amount]]-All_Data[[#This Row],[EUR Cost Amount]]</f>
        <v>22.64</v>
      </c>
      <c r="N3367">
        <f>IF(All_Data[[#This Row],[Order Line Quantity]]&lt;0,1,0)</f>
        <v>0</v>
      </c>
      <c r="O3367" s="1" t="str">
        <f>All_Data[[#This Row],[Tier2 Description]]&amp;All_Data[[#This Row],[Order No]]</f>
        <v>WRITING1557819</v>
      </c>
    </row>
    <row r="3368" spans="1:15" x14ac:dyDescent="0.35">
      <c r="A3368">
        <v>202002</v>
      </c>
      <c r="B3368" t="str">
        <f>LEFT(All_Data[[#This Row],[Invoice (Year+Month)]],4)</f>
        <v>2020</v>
      </c>
      <c r="C3368" t="str">
        <f>RIGHT(All_Data[[#This Row],[Invoice (Year+Month)]],2)</f>
        <v>02</v>
      </c>
      <c r="D3368" t="s">
        <v>56</v>
      </c>
      <c r="E3368">
        <v>3014532</v>
      </c>
      <c r="F3368" t="s">
        <v>17</v>
      </c>
      <c r="G3368" t="s">
        <v>11</v>
      </c>
      <c r="H3368" t="s">
        <v>40</v>
      </c>
      <c r="I3368">
        <v>1557516</v>
      </c>
      <c r="J3368">
        <v>3000</v>
      </c>
      <c r="K3368" s="1">
        <v>1320</v>
      </c>
      <c r="L3368" s="1">
        <v>757.1</v>
      </c>
      <c r="M3368" s="1">
        <f>All_Data[[#This Row],[EUR Sales Amount]]-All_Data[[#This Row],[EUR Cost Amount]]</f>
        <v>562.9</v>
      </c>
      <c r="N3368">
        <f>IF(All_Data[[#This Row],[Order Line Quantity]]&lt;0,1,0)</f>
        <v>0</v>
      </c>
      <c r="O3368" s="1" t="str">
        <f>All_Data[[#This Row],[Tier2 Description]]&amp;All_Data[[#This Row],[Order No]]</f>
        <v>TOTES1557516</v>
      </c>
    </row>
    <row r="3369" spans="1:15" x14ac:dyDescent="0.35">
      <c r="A3369">
        <v>202002</v>
      </c>
      <c r="B3369" t="str">
        <f>LEFT(All_Data[[#This Row],[Invoice (Year+Month)]],4)</f>
        <v>2020</v>
      </c>
      <c r="C3369" t="str">
        <f>RIGHT(All_Data[[#This Row],[Invoice (Year+Month)]],2)</f>
        <v>02</v>
      </c>
      <c r="D3369" t="s">
        <v>56</v>
      </c>
      <c r="E3369">
        <v>3014532</v>
      </c>
      <c r="F3369" t="s">
        <v>17</v>
      </c>
      <c r="G3369" t="s">
        <v>32</v>
      </c>
      <c r="H3369" t="s">
        <v>51</v>
      </c>
      <c r="I3369">
        <v>1556537</v>
      </c>
      <c r="J3369">
        <v>1000</v>
      </c>
      <c r="K3369" s="1">
        <v>2270</v>
      </c>
      <c r="L3369" s="1">
        <v>459.22</v>
      </c>
      <c r="M3369" s="1">
        <f>All_Data[[#This Row],[EUR Sales Amount]]-All_Data[[#This Row],[EUR Cost Amount]]</f>
        <v>1810.78</v>
      </c>
      <c r="N3369">
        <f>IF(All_Data[[#This Row],[Order Line Quantity]]&lt;0,1,0)</f>
        <v>0</v>
      </c>
      <c r="O3369" s="1" t="str">
        <f>All_Data[[#This Row],[Tier2 Description]]&amp;All_Data[[#This Row],[Order No]]</f>
        <v>MUGS &amp; TUMBLERS1556537</v>
      </c>
    </row>
    <row r="3370" spans="1:15" x14ac:dyDescent="0.35">
      <c r="A3370">
        <v>202002</v>
      </c>
      <c r="B3370" t="str">
        <f>LEFT(All_Data[[#This Row],[Invoice (Year+Month)]],4)</f>
        <v>2020</v>
      </c>
      <c r="C3370" t="str">
        <f>RIGHT(All_Data[[#This Row],[Invoice (Year+Month)]],2)</f>
        <v>02</v>
      </c>
      <c r="D3370" t="s">
        <v>56</v>
      </c>
      <c r="E3370">
        <v>3014532</v>
      </c>
      <c r="F3370" t="s">
        <v>17</v>
      </c>
      <c r="G3370" t="s">
        <v>32</v>
      </c>
      <c r="H3370" t="s">
        <v>33</v>
      </c>
      <c r="I3370">
        <v>1557383</v>
      </c>
      <c r="J3370">
        <v>2002</v>
      </c>
      <c r="K3370" s="1">
        <v>15675.66</v>
      </c>
      <c r="L3370" s="1">
        <v>7635.94</v>
      </c>
      <c r="M3370" s="1">
        <f>All_Data[[#This Row],[EUR Sales Amount]]-All_Data[[#This Row],[EUR Cost Amount]]</f>
        <v>8039.72</v>
      </c>
      <c r="N3370">
        <f>IF(All_Data[[#This Row],[Order Line Quantity]]&lt;0,1,0)</f>
        <v>0</v>
      </c>
      <c r="O3370" s="1" t="str">
        <f>All_Data[[#This Row],[Tier2 Description]]&amp;All_Data[[#This Row],[Order No]]</f>
        <v>SPORT BOTTLES1557383</v>
      </c>
    </row>
    <row r="3371" spans="1:15" x14ac:dyDescent="0.35">
      <c r="A3371">
        <v>202002</v>
      </c>
      <c r="B3371" t="str">
        <f>LEFT(All_Data[[#This Row],[Invoice (Year+Month)]],4)</f>
        <v>2020</v>
      </c>
      <c r="C3371" t="str">
        <f>RIGHT(All_Data[[#This Row],[Invoice (Year+Month)]],2)</f>
        <v>02</v>
      </c>
      <c r="D3371" t="s">
        <v>56</v>
      </c>
      <c r="E3371">
        <v>3014532</v>
      </c>
      <c r="F3371" t="s">
        <v>17</v>
      </c>
      <c r="G3371" t="s">
        <v>13</v>
      </c>
      <c r="H3371" t="s">
        <v>15</v>
      </c>
      <c r="I3371">
        <v>1555853</v>
      </c>
      <c r="J3371">
        <v>2</v>
      </c>
      <c r="K3371" s="1">
        <v>5.04</v>
      </c>
      <c r="L3371" s="1">
        <v>2.84</v>
      </c>
      <c r="M3371" s="1">
        <f>All_Data[[#This Row],[EUR Sales Amount]]-All_Data[[#This Row],[EUR Cost Amount]]</f>
        <v>2.2000000000000002</v>
      </c>
      <c r="N3371">
        <f>IF(All_Data[[#This Row],[Order Line Quantity]]&lt;0,1,0)</f>
        <v>0</v>
      </c>
      <c r="O3371" s="1" t="str">
        <f>All_Data[[#This Row],[Tier2 Description]]&amp;All_Data[[#This Row],[Order No]]</f>
        <v>UMBRELLAS1555853</v>
      </c>
    </row>
    <row r="3372" spans="1:15" x14ac:dyDescent="0.35">
      <c r="A3372">
        <v>202002</v>
      </c>
      <c r="B3372" t="str">
        <f>LEFT(All_Data[[#This Row],[Invoice (Year+Month)]],4)</f>
        <v>2020</v>
      </c>
      <c r="C3372" t="str">
        <f>RIGHT(All_Data[[#This Row],[Invoice (Year+Month)]],2)</f>
        <v>02</v>
      </c>
      <c r="D3372" t="s">
        <v>56</v>
      </c>
      <c r="E3372">
        <v>3014532</v>
      </c>
      <c r="F3372" t="s">
        <v>17</v>
      </c>
      <c r="G3372" t="s">
        <v>13</v>
      </c>
      <c r="H3372" t="s">
        <v>16</v>
      </c>
      <c r="I3372">
        <v>1557253</v>
      </c>
      <c r="J3372">
        <v>24</v>
      </c>
      <c r="K3372" s="1">
        <v>120.72</v>
      </c>
      <c r="L3372" s="1">
        <v>94.92</v>
      </c>
      <c r="M3372" s="1">
        <f>All_Data[[#This Row],[EUR Sales Amount]]-All_Data[[#This Row],[EUR Cost Amount]]</f>
        <v>25.799999999999997</v>
      </c>
      <c r="N3372">
        <f>IF(All_Data[[#This Row],[Order Line Quantity]]&lt;0,1,0)</f>
        <v>0</v>
      </c>
      <c r="O3372" s="1" t="str">
        <f>All_Data[[#This Row],[Tier2 Description]]&amp;All_Data[[#This Row],[Order No]]</f>
        <v>WRITING1557253</v>
      </c>
    </row>
    <row r="3373" spans="1:15" x14ac:dyDescent="0.35">
      <c r="A3373">
        <v>202002</v>
      </c>
      <c r="B3373" t="str">
        <f>LEFT(All_Data[[#This Row],[Invoice (Year+Month)]],4)</f>
        <v>2020</v>
      </c>
      <c r="C3373" t="str">
        <f>RIGHT(All_Data[[#This Row],[Invoice (Year+Month)]],2)</f>
        <v>02</v>
      </c>
      <c r="D3373" t="s">
        <v>56</v>
      </c>
      <c r="E3373">
        <v>3014532</v>
      </c>
      <c r="F3373" t="s">
        <v>17</v>
      </c>
      <c r="G3373" t="s">
        <v>13</v>
      </c>
      <c r="H3373" t="s">
        <v>16</v>
      </c>
      <c r="I3373">
        <v>1558117</v>
      </c>
      <c r="J3373">
        <v>204</v>
      </c>
      <c r="K3373" s="1">
        <v>30.6</v>
      </c>
      <c r="L3373" s="1">
        <v>15.28</v>
      </c>
      <c r="M3373" s="1">
        <f>All_Data[[#This Row],[EUR Sales Amount]]-All_Data[[#This Row],[EUR Cost Amount]]</f>
        <v>15.320000000000002</v>
      </c>
      <c r="N3373">
        <f>IF(All_Data[[#This Row],[Order Line Quantity]]&lt;0,1,0)</f>
        <v>0</v>
      </c>
      <c r="O3373" s="1" t="str">
        <f>All_Data[[#This Row],[Tier2 Description]]&amp;All_Data[[#This Row],[Order No]]</f>
        <v>WRITING1558117</v>
      </c>
    </row>
    <row r="3374" spans="1:15" x14ac:dyDescent="0.35">
      <c r="A3374">
        <v>202002</v>
      </c>
      <c r="B3374" t="str">
        <f>LEFT(All_Data[[#This Row],[Invoice (Year+Month)]],4)</f>
        <v>2020</v>
      </c>
      <c r="C3374" t="str">
        <f>RIGHT(All_Data[[#This Row],[Invoice (Year+Month)]],2)</f>
        <v>02</v>
      </c>
      <c r="D3374" t="s">
        <v>56</v>
      </c>
      <c r="E3374">
        <v>3014532</v>
      </c>
      <c r="F3374" t="s">
        <v>17</v>
      </c>
      <c r="G3374" t="s">
        <v>22</v>
      </c>
      <c r="H3374" t="s">
        <v>35</v>
      </c>
      <c r="I3374">
        <v>1556537</v>
      </c>
      <c r="J3374">
        <v>1002</v>
      </c>
      <c r="K3374" s="1">
        <v>200</v>
      </c>
      <c r="L3374" s="1">
        <v>25.46</v>
      </c>
      <c r="M3374" s="1">
        <f>All_Data[[#This Row],[EUR Sales Amount]]-All_Data[[#This Row],[EUR Cost Amount]]</f>
        <v>174.54</v>
      </c>
      <c r="N3374">
        <f>IF(All_Data[[#This Row],[Order Line Quantity]]&lt;0,1,0)</f>
        <v>0</v>
      </c>
      <c r="O3374" s="1" t="str">
        <f>All_Data[[#This Row],[Tier2 Description]]&amp;All_Data[[#This Row],[Order No]]</f>
        <v>DECORATION CHARGES1556537</v>
      </c>
    </row>
    <row r="3375" spans="1:15" x14ac:dyDescent="0.35">
      <c r="A3375">
        <v>202002</v>
      </c>
      <c r="B3375" t="str">
        <f>LEFT(All_Data[[#This Row],[Invoice (Year+Month)]],4)</f>
        <v>2020</v>
      </c>
      <c r="C3375" t="str">
        <f>RIGHT(All_Data[[#This Row],[Invoice (Year+Month)]],2)</f>
        <v>02</v>
      </c>
      <c r="D3375" t="s">
        <v>56</v>
      </c>
      <c r="E3375">
        <v>3014532</v>
      </c>
      <c r="F3375" t="s">
        <v>17</v>
      </c>
      <c r="G3375" t="s">
        <v>22</v>
      </c>
      <c r="H3375" t="s">
        <v>35</v>
      </c>
      <c r="I3375">
        <v>1557253</v>
      </c>
      <c r="J3375">
        <v>28</v>
      </c>
      <c r="K3375" s="1">
        <v>100.96</v>
      </c>
      <c r="L3375" s="1">
        <v>15.68</v>
      </c>
      <c r="M3375" s="1">
        <f>All_Data[[#This Row],[EUR Sales Amount]]-All_Data[[#This Row],[EUR Cost Amount]]</f>
        <v>85.28</v>
      </c>
      <c r="N3375">
        <f>IF(All_Data[[#This Row],[Order Line Quantity]]&lt;0,1,0)</f>
        <v>0</v>
      </c>
      <c r="O3375" s="1" t="str">
        <f>All_Data[[#This Row],[Tier2 Description]]&amp;All_Data[[#This Row],[Order No]]</f>
        <v>DECORATION CHARGES1557253</v>
      </c>
    </row>
    <row r="3376" spans="1:15" x14ac:dyDescent="0.35">
      <c r="A3376">
        <v>202002</v>
      </c>
      <c r="B3376" t="str">
        <f>LEFT(All_Data[[#This Row],[Invoice (Year+Month)]],4)</f>
        <v>2020</v>
      </c>
      <c r="C3376" t="str">
        <f>RIGHT(All_Data[[#This Row],[Invoice (Year+Month)]],2)</f>
        <v>02</v>
      </c>
      <c r="D3376" t="s">
        <v>56</v>
      </c>
      <c r="E3376">
        <v>3014532</v>
      </c>
      <c r="F3376" t="s">
        <v>17</v>
      </c>
      <c r="G3376" t="s">
        <v>22</v>
      </c>
      <c r="H3376" t="s">
        <v>35</v>
      </c>
      <c r="I3376">
        <v>1557516</v>
      </c>
      <c r="J3376">
        <v>3002</v>
      </c>
      <c r="K3376" s="1">
        <v>670</v>
      </c>
      <c r="L3376" s="1">
        <v>163.58000000000001</v>
      </c>
      <c r="M3376" s="1">
        <f>All_Data[[#This Row],[EUR Sales Amount]]-All_Data[[#This Row],[EUR Cost Amount]]</f>
        <v>506.41999999999996</v>
      </c>
      <c r="N3376">
        <f>IF(All_Data[[#This Row],[Order Line Quantity]]&lt;0,1,0)</f>
        <v>0</v>
      </c>
      <c r="O3376" s="1" t="str">
        <f>All_Data[[#This Row],[Tier2 Description]]&amp;All_Data[[#This Row],[Order No]]</f>
        <v>DECORATION CHARGES1557516</v>
      </c>
    </row>
    <row r="3377" spans="1:15" x14ac:dyDescent="0.35">
      <c r="A3377">
        <v>202002</v>
      </c>
      <c r="B3377" t="str">
        <f>LEFT(All_Data[[#This Row],[Invoice (Year+Month)]],4)</f>
        <v>2020</v>
      </c>
      <c r="C3377" t="str">
        <f>RIGHT(All_Data[[#This Row],[Invoice (Year+Month)]],2)</f>
        <v>02</v>
      </c>
      <c r="D3377" t="s">
        <v>56</v>
      </c>
      <c r="E3377">
        <v>3014533</v>
      </c>
      <c r="F3377" t="s">
        <v>17</v>
      </c>
      <c r="G3377" t="s">
        <v>32</v>
      </c>
      <c r="H3377" t="s">
        <v>33</v>
      </c>
      <c r="I3377">
        <v>1555643</v>
      </c>
      <c r="J3377">
        <v>6</v>
      </c>
      <c r="K3377" s="1">
        <v>47.94</v>
      </c>
      <c r="L3377" s="1">
        <v>20</v>
      </c>
      <c r="M3377" s="1">
        <f>All_Data[[#This Row],[EUR Sales Amount]]-All_Data[[#This Row],[EUR Cost Amount]]</f>
        <v>27.939999999999998</v>
      </c>
      <c r="N3377">
        <f>IF(All_Data[[#This Row],[Order Line Quantity]]&lt;0,1,0)</f>
        <v>0</v>
      </c>
      <c r="O3377" s="1" t="str">
        <f>All_Data[[#This Row],[Tier2 Description]]&amp;All_Data[[#This Row],[Order No]]</f>
        <v>SPORT BOTTLES1555643</v>
      </c>
    </row>
    <row r="3378" spans="1:15" x14ac:dyDescent="0.35">
      <c r="A3378">
        <v>202002</v>
      </c>
      <c r="B3378" t="str">
        <f>LEFT(All_Data[[#This Row],[Invoice (Year+Month)]],4)</f>
        <v>2020</v>
      </c>
      <c r="C3378" t="str">
        <f>RIGHT(All_Data[[#This Row],[Invoice (Year+Month)]],2)</f>
        <v>02</v>
      </c>
      <c r="D3378" t="s">
        <v>56</v>
      </c>
      <c r="E3378">
        <v>3014533</v>
      </c>
      <c r="F3378" t="s">
        <v>17</v>
      </c>
      <c r="G3378" t="s">
        <v>48</v>
      </c>
      <c r="H3378" t="s">
        <v>48</v>
      </c>
      <c r="I3378">
        <v>1555838</v>
      </c>
      <c r="J3378">
        <v>550</v>
      </c>
      <c r="K3378" s="1">
        <v>302.5</v>
      </c>
      <c r="L3378" s="1">
        <v>189.76</v>
      </c>
      <c r="M3378" s="1">
        <f>All_Data[[#This Row],[EUR Sales Amount]]-All_Data[[#This Row],[EUR Cost Amount]]</f>
        <v>112.74000000000001</v>
      </c>
      <c r="N3378">
        <f>IF(All_Data[[#This Row],[Order Line Quantity]]&lt;0,1,0)</f>
        <v>0</v>
      </c>
      <c r="O3378" s="1" t="str">
        <f>All_Data[[#This Row],[Tier2 Description]]&amp;All_Data[[#This Row],[Order No]]</f>
        <v>HEADWEAR1555838</v>
      </c>
    </row>
    <row r="3379" spans="1:15" x14ac:dyDescent="0.35">
      <c r="A3379">
        <v>202002</v>
      </c>
      <c r="B3379" t="str">
        <f>LEFT(All_Data[[#This Row],[Invoice (Year+Month)]],4)</f>
        <v>2020</v>
      </c>
      <c r="C3379" t="str">
        <f>RIGHT(All_Data[[#This Row],[Invoice (Year+Month)]],2)</f>
        <v>02</v>
      </c>
      <c r="D3379" t="s">
        <v>56</v>
      </c>
      <c r="E3379">
        <v>3014533</v>
      </c>
      <c r="F3379" t="s">
        <v>17</v>
      </c>
      <c r="G3379" t="s">
        <v>48</v>
      </c>
      <c r="H3379" t="s">
        <v>48</v>
      </c>
      <c r="I3379">
        <v>1555842</v>
      </c>
      <c r="J3379">
        <v>400</v>
      </c>
      <c r="K3379" s="1">
        <v>220</v>
      </c>
      <c r="L3379" s="1">
        <v>149.88</v>
      </c>
      <c r="M3379" s="1">
        <f>All_Data[[#This Row],[EUR Sales Amount]]-All_Data[[#This Row],[EUR Cost Amount]]</f>
        <v>70.12</v>
      </c>
      <c r="N3379">
        <f>IF(All_Data[[#This Row],[Order Line Quantity]]&lt;0,1,0)</f>
        <v>0</v>
      </c>
      <c r="O3379" s="1" t="str">
        <f>All_Data[[#This Row],[Tier2 Description]]&amp;All_Data[[#This Row],[Order No]]</f>
        <v>HEADWEAR1555842</v>
      </c>
    </row>
    <row r="3380" spans="1:15" x14ac:dyDescent="0.35">
      <c r="A3380">
        <v>202002</v>
      </c>
      <c r="B3380" t="str">
        <f>LEFT(All_Data[[#This Row],[Invoice (Year+Month)]],4)</f>
        <v>2020</v>
      </c>
      <c r="C3380" t="str">
        <f>RIGHT(All_Data[[#This Row],[Invoice (Year+Month)]],2)</f>
        <v>02</v>
      </c>
      <c r="D3380" t="s">
        <v>56</v>
      </c>
      <c r="E3380">
        <v>3014533</v>
      </c>
      <c r="F3380" t="s">
        <v>17</v>
      </c>
      <c r="G3380" t="s">
        <v>48</v>
      </c>
      <c r="H3380" t="s">
        <v>48</v>
      </c>
      <c r="I3380">
        <v>1557139</v>
      </c>
      <c r="J3380">
        <v>4</v>
      </c>
      <c r="K3380" s="1">
        <v>18.18</v>
      </c>
      <c r="L3380" s="1">
        <v>8.6999999999999993</v>
      </c>
      <c r="M3380" s="1">
        <f>All_Data[[#This Row],[EUR Sales Amount]]-All_Data[[#This Row],[EUR Cost Amount]]</f>
        <v>9.48</v>
      </c>
      <c r="N3380">
        <f>IF(All_Data[[#This Row],[Order Line Quantity]]&lt;0,1,0)</f>
        <v>0</v>
      </c>
      <c r="O3380" s="1" t="str">
        <f>All_Data[[#This Row],[Tier2 Description]]&amp;All_Data[[#This Row],[Order No]]</f>
        <v>HEADWEAR1557139</v>
      </c>
    </row>
    <row r="3381" spans="1:15" x14ac:dyDescent="0.35">
      <c r="A3381">
        <v>202002</v>
      </c>
      <c r="B3381" t="str">
        <f>LEFT(All_Data[[#This Row],[Invoice (Year+Month)]],4)</f>
        <v>2020</v>
      </c>
      <c r="C3381" t="str">
        <f>RIGHT(All_Data[[#This Row],[Invoice (Year+Month)]],2)</f>
        <v>02</v>
      </c>
      <c r="D3381" t="s">
        <v>56</v>
      </c>
      <c r="E3381">
        <v>3014533</v>
      </c>
      <c r="F3381" t="s">
        <v>17</v>
      </c>
      <c r="G3381" t="s">
        <v>13</v>
      </c>
      <c r="H3381" t="s">
        <v>15</v>
      </c>
      <c r="I3381">
        <v>1555838</v>
      </c>
      <c r="J3381">
        <v>400</v>
      </c>
      <c r="K3381" s="1">
        <v>836</v>
      </c>
      <c r="L3381" s="1">
        <v>521.34</v>
      </c>
      <c r="M3381" s="1">
        <f>All_Data[[#This Row],[EUR Sales Amount]]-All_Data[[#This Row],[EUR Cost Amount]]</f>
        <v>314.65999999999997</v>
      </c>
      <c r="N3381">
        <f>IF(All_Data[[#This Row],[Order Line Quantity]]&lt;0,1,0)</f>
        <v>0</v>
      </c>
      <c r="O3381" s="1" t="str">
        <f>All_Data[[#This Row],[Tier2 Description]]&amp;All_Data[[#This Row],[Order No]]</f>
        <v>UMBRELLAS1555838</v>
      </c>
    </row>
    <row r="3382" spans="1:15" x14ac:dyDescent="0.35">
      <c r="A3382">
        <v>202002</v>
      </c>
      <c r="B3382" t="str">
        <f>LEFT(All_Data[[#This Row],[Invoice (Year+Month)]],4)</f>
        <v>2020</v>
      </c>
      <c r="C3382" t="str">
        <f>RIGHT(All_Data[[#This Row],[Invoice (Year+Month)]],2)</f>
        <v>02</v>
      </c>
      <c r="D3382" t="s">
        <v>56</v>
      </c>
      <c r="E3382">
        <v>3014533</v>
      </c>
      <c r="F3382" t="s">
        <v>17</v>
      </c>
      <c r="G3382" t="s">
        <v>26</v>
      </c>
      <c r="H3382" t="s">
        <v>50</v>
      </c>
      <c r="I3382">
        <v>1556775</v>
      </c>
      <c r="J3382">
        <v>2</v>
      </c>
      <c r="K3382" s="1">
        <v>0.78</v>
      </c>
      <c r="L3382" s="1">
        <v>0.52</v>
      </c>
      <c r="M3382" s="1">
        <f>All_Data[[#This Row],[EUR Sales Amount]]-All_Data[[#This Row],[EUR Cost Amount]]</f>
        <v>0.26</v>
      </c>
      <c r="N3382">
        <f>IF(All_Data[[#This Row],[Order Line Quantity]]&lt;0,1,0)</f>
        <v>0</v>
      </c>
      <c r="O3382" s="1" t="str">
        <f>All_Data[[#This Row],[Tier2 Description]]&amp;All_Data[[#This Row],[Order No]]</f>
        <v>OUTDOOR &amp; LEISURE1556775</v>
      </c>
    </row>
    <row r="3383" spans="1:15" x14ac:dyDescent="0.35">
      <c r="A3383">
        <v>202002</v>
      </c>
      <c r="B3383" t="str">
        <f>LEFT(All_Data[[#This Row],[Invoice (Year+Month)]],4)</f>
        <v>2020</v>
      </c>
      <c r="C3383" t="str">
        <f>RIGHT(All_Data[[#This Row],[Invoice (Year+Month)]],2)</f>
        <v>02</v>
      </c>
      <c r="D3383" t="s">
        <v>56</v>
      </c>
      <c r="E3383">
        <v>3014533</v>
      </c>
      <c r="F3383" t="s">
        <v>17</v>
      </c>
      <c r="G3383" t="s">
        <v>18</v>
      </c>
      <c r="H3383" t="s">
        <v>20</v>
      </c>
      <c r="I3383">
        <v>1555643</v>
      </c>
      <c r="J3383">
        <v>54</v>
      </c>
      <c r="K3383" s="1">
        <v>626.4</v>
      </c>
      <c r="L3383" s="1">
        <v>232.32</v>
      </c>
      <c r="M3383" s="1">
        <f>All_Data[[#This Row],[EUR Sales Amount]]-All_Data[[#This Row],[EUR Cost Amount]]</f>
        <v>394.08</v>
      </c>
      <c r="N3383">
        <f>IF(All_Data[[#This Row],[Order Line Quantity]]&lt;0,1,0)</f>
        <v>0</v>
      </c>
      <c r="O3383" s="1" t="str">
        <f>All_Data[[#This Row],[Tier2 Description]]&amp;All_Data[[#This Row],[Order No]]</f>
        <v>POLOS1555643</v>
      </c>
    </row>
    <row r="3384" spans="1:15" x14ac:dyDescent="0.35">
      <c r="A3384">
        <v>202002</v>
      </c>
      <c r="B3384" t="str">
        <f>LEFT(All_Data[[#This Row],[Invoice (Year+Month)]],4)</f>
        <v>2020</v>
      </c>
      <c r="C3384" t="str">
        <f>RIGHT(All_Data[[#This Row],[Invoice (Year+Month)]],2)</f>
        <v>02</v>
      </c>
      <c r="D3384" t="s">
        <v>56</v>
      </c>
      <c r="E3384">
        <v>3014533</v>
      </c>
      <c r="F3384" t="s">
        <v>17</v>
      </c>
      <c r="G3384" t="s">
        <v>18</v>
      </c>
      <c r="H3384" t="s">
        <v>20</v>
      </c>
      <c r="I3384">
        <v>1556775</v>
      </c>
      <c r="J3384">
        <v>20</v>
      </c>
      <c r="K3384" s="1">
        <v>200.32</v>
      </c>
      <c r="L3384" s="1">
        <v>87.92</v>
      </c>
      <c r="M3384" s="1">
        <f>All_Data[[#This Row],[EUR Sales Amount]]-All_Data[[#This Row],[EUR Cost Amount]]</f>
        <v>112.39999999999999</v>
      </c>
      <c r="N3384">
        <f>IF(All_Data[[#This Row],[Order Line Quantity]]&lt;0,1,0)</f>
        <v>0</v>
      </c>
      <c r="O3384" s="1" t="str">
        <f>All_Data[[#This Row],[Tier2 Description]]&amp;All_Data[[#This Row],[Order No]]</f>
        <v>POLOS1556775</v>
      </c>
    </row>
    <row r="3385" spans="1:15" x14ac:dyDescent="0.35">
      <c r="A3385">
        <v>202002</v>
      </c>
      <c r="B3385" t="str">
        <f>LEFT(All_Data[[#This Row],[Invoice (Year+Month)]],4)</f>
        <v>2020</v>
      </c>
      <c r="C3385" t="str">
        <f>RIGHT(All_Data[[#This Row],[Invoice (Year+Month)]],2)</f>
        <v>02</v>
      </c>
      <c r="D3385" t="s">
        <v>56</v>
      </c>
      <c r="E3385">
        <v>3014533</v>
      </c>
      <c r="F3385" t="s">
        <v>17</v>
      </c>
      <c r="G3385" t="s">
        <v>22</v>
      </c>
      <c r="H3385" t="s">
        <v>35</v>
      </c>
      <c r="I3385">
        <v>1555838</v>
      </c>
      <c r="J3385">
        <v>956</v>
      </c>
      <c r="K3385" s="1">
        <v>581</v>
      </c>
      <c r="L3385" s="1">
        <v>135.46</v>
      </c>
      <c r="M3385" s="1">
        <f>All_Data[[#This Row],[EUR Sales Amount]]-All_Data[[#This Row],[EUR Cost Amount]]</f>
        <v>445.53999999999996</v>
      </c>
      <c r="N3385">
        <f>IF(All_Data[[#This Row],[Order Line Quantity]]&lt;0,1,0)</f>
        <v>0</v>
      </c>
      <c r="O3385" s="1" t="str">
        <f>All_Data[[#This Row],[Tier2 Description]]&amp;All_Data[[#This Row],[Order No]]</f>
        <v>DECORATION CHARGES1555838</v>
      </c>
    </row>
    <row r="3386" spans="1:15" x14ac:dyDescent="0.35">
      <c r="A3386">
        <v>202002</v>
      </c>
      <c r="B3386" t="str">
        <f>LEFT(All_Data[[#This Row],[Invoice (Year+Month)]],4)</f>
        <v>2020</v>
      </c>
      <c r="C3386" t="str">
        <f>RIGHT(All_Data[[#This Row],[Invoice (Year+Month)]],2)</f>
        <v>02</v>
      </c>
      <c r="D3386" t="s">
        <v>56</v>
      </c>
      <c r="E3386">
        <v>3014533</v>
      </c>
      <c r="F3386" t="s">
        <v>17</v>
      </c>
      <c r="G3386" t="s">
        <v>22</v>
      </c>
      <c r="H3386" t="s">
        <v>35</v>
      </c>
      <c r="I3386">
        <v>1555842</v>
      </c>
      <c r="J3386">
        <v>402</v>
      </c>
      <c r="K3386" s="1">
        <v>216</v>
      </c>
      <c r="L3386" s="1">
        <v>68.44</v>
      </c>
      <c r="M3386" s="1">
        <f>All_Data[[#This Row],[EUR Sales Amount]]-All_Data[[#This Row],[EUR Cost Amount]]</f>
        <v>147.56</v>
      </c>
      <c r="N3386">
        <f>IF(All_Data[[#This Row],[Order Line Quantity]]&lt;0,1,0)</f>
        <v>0</v>
      </c>
      <c r="O3386" s="1" t="str">
        <f>All_Data[[#This Row],[Tier2 Description]]&amp;All_Data[[#This Row],[Order No]]</f>
        <v>DECORATION CHARGES1555842</v>
      </c>
    </row>
    <row r="3387" spans="1:15" x14ac:dyDescent="0.35">
      <c r="A3387">
        <v>202002</v>
      </c>
      <c r="B3387" t="str">
        <f>LEFT(All_Data[[#This Row],[Invoice (Year+Month)]],4)</f>
        <v>2020</v>
      </c>
      <c r="C3387" t="str">
        <f>RIGHT(All_Data[[#This Row],[Invoice (Year+Month)]],2)</f>
        <v>02</v>
      </c>
      <c r="D3387" t="s">
        <v>56</v>
      </c>
      <c r="E3387">
        <v>3014534</v>
      </c>
      <c r="F3387" t="s">
        <v>17</v>
      </c>
      <c r="G3387" t="s">
        <v>13</v>
      </c>
      <c r="H3387" t="s">
        <v>37</v>
      </c>
      <c r="I3387">
        <v>1553964</v>
      </c>
      <c r="J3387">
        <v>20000</v>
      </c>
      <c r="K3387" s="1">
        <v>2200</v>
      </c>
      <c r="L3387" s="1">
        <v>2000</v>
      </c>
      <c r="M3387" s="1">
        <f>All_Data[[#This Row],[EUR Sales Amount]]-All_Data[[#This Row],[EUR Cost Amount]]</f>
        <v>200</v>
      </c>
      <c r="N3387">
        <f>IF(All_Data[[#This Row],[Order Line Quantity]]&lt;0,1,0)</f>
        <v>0</v>
      </c>
      <c r="O3387" s="1" t="str">
        <f>All_Data[[#This Row],[Tier2 Description]]&amp;All_Data[[#This Row],[Order No]]</f>
        <v>GENERAL1553964</v>
      </c>
    </row>
    <row r="3388" spans="1:15" x14ac:dyDescent="0.35">
      <c r="A3388">
        <v>202002</v>
      </c>
      <c r="B3388" t="str">
        <f>LEFT(All_Data[[#This Row],[Invoice (Year+Month)]],4)</f>
        <v>2020</v>
      </c>
      <c r="C3388" t="str">
        <f>RIGHT(All_Data[[#This Row],[Invoice (Year+Month)]],2)</f>
        <v>02</v>
      </c>
      <c r="D3388" t="s">
        <v>56</v>
      </c>
      <c r="E3388">
        <v>3014534</v>
      </c>
      <c r="F3388" t="s">
        <v>17</v>
      </c>
      <c r="G3388" t="s">
        <v>13</v>
      </c>
      <c r="H3388" t="s">
        <v>37</v>
      </c>
      <c r="I3388">
        <v>1556516</v>
      </c>
      <c r="J3388">
        <v>500</v>
      </c>
      <c r="K3388" s="1">
        <v>195</v>
      </c>
      <c r="L3388" s="1">
        <v>175</v>
      </c>
      <c r="M3388" s="1">
        <f>All_Data[[#This Row],[EUR Sales Amount]]-All_Data[[#This Row],[EUR Cost Amount]]</f>
        <v>20</v>
      </c>
      <c r="N3388">
        <f>IF(All_Data[[#This Row],[Order Line Quantity]]&lt;0,1,0)</f>
        <v>0</v>
      </c>
      <c r="O3388" s="1" t="str">
        <f>All_Data[[#This Row],[Tier2 Description]]&amp;All_Data[[#This Row],[Order No]]</f>
        <v>GENERAL1556516</v>
      </c>
    </row>
    <row r="3389" spans="1:15" x14ac:dyDescent="0.35">
      <c r="A3389">
        <v>202002</v>
      </c>
      <c r="B3389" t="str">
        <f>LEFT(All_Data[[#This Row],[Invoice (Year+Month)]],4)</f>
        <v>2020</v>
      </c>
      <c r="C3389" t="str">
        <f>RIGHT(All_Data[[#This Row],[Invoice (Year+Month)]],2)</f>
        <v>02</v>
      </c>
      <c r="D3389" t="s">
        <v>56</v>
      </c>
      <c r="E3389">
        <v>3014537</v>
      </c>
      <c r="F3389" t="s">
        <v>17</v>
      </c>
      <c r="G3389" t="s">
        <v>32</v>
      </c>
      <c r="H3389" t="s">
        <v>33</v>
      </c>
      <c r="I3389">
        <v>1555132</v>
      </c>
      <c r="J3389">
        <v>2000</v>
      </c>
      <c r="K3389" s="1">
        <v>3060</v>
      </c>
      <c r="L3389" s="1">
        <v>1654.96</v>
      </c>
      <c r="M3389" s="1">
        <f>All_Data[[#This Row],[EUR Sales Amount]]-All_Data[[#This Row],[EUR Cost Amount]]</f>
        <v>1405.04</v>
      </c>
      <c r="N3389">
        <f>IF(All_Data[[#This Row],[Order Line Quantity]]&lt;0,1,0)</f>
        <v>0</v>
      </c>
      <c r="O3389" s="1" t="str">
        <f>All_Data[[#This Row],[Tier2 Description]]&amp;All_Data[[#This Row],[Order No]]</f>
        <v>SPORT BOTTLES1555132</v>
      </c>
    </row>
    <row r="3390" spans="1:15" x14ac:dyDescent="0.35">
      <c r="A3390">
        <v>202002</v>
      </c>
      <c r="B3390" t="str">
        <f>LEFT(All_Data[[#This Row],[Invoice (Year+Month)]],4)</f>
        <v>2020</v>
      </c>
      <c r="C3390" t="str">
        <f>RIGHT(All_Data[[#This Row],[Invoice (Year+Month)]],2)</f>
        <v>02</v>
      </c>
      <c r="D3390" t="s">
        <v>56</v>
      </c>
      <c r="E3390">
        <v>3014537</v>
      </c>
      <c r="F3390" t="s">
        <v>17</v>
      </c>
      <c r="G3390" t="s">
        <v>32</v>
      </c>
      <c r="H3390" t="s">
        <v>33</v>
      </c>
      <c r="I3390">
        <v>1557213</v>
      </c>
      <c r="J3390">
        <v>8</v>
      </c>
      <c r="K3390" s="1">
        <v>40.340000000000003</v>
      </c>
      <c r="L3390" s="1">
        <v>15.34</v>
      </c>
      <c r="M3390" s="1">
        <f>All_Data[[#This Row],[EUR Sales Amount]]-All_Data[[#This Row],[EUR Cost Amount]]</f>
        <v>25.000000000000004</v>
      </c>
      <c r="N3390">
        <f>IF(All_Data[[#This Row],[Order Line Quantity]]&lt;0,1,0)</f>
        <v>0</v>
      </c>
      <c r="O3390" s="1" t="str">
        <f>All_Data[[#This Row],[Tier2 Description]]&amp;All_Data[[#This Row],[Order No]]</f>
        <v>SPORT BOTTLES1557213</v>
      </c>
    </row>
    <row r="3391" spans="1:15" x14ac:dyDescent="0.35">
      <c r="A3391">
        <v>202002</v>
      </c>
      <c r="B3391" t="str">
        <f>LEFT(All_Data[[#This Row],[Invoice (Year+Month)]],4)</f>
        <v>2020</v>
      </c>
      <c r="C3391" t="str">
        <f>RIGHT(All_Data[[#This Row],[Invoice (Year+Month)]],2)</f>
        <v>02</v>
      </c>
      <c r="D3391" t="s">
        <v>56</v>
      </c>
      <c r="E3391">
        <v>3014537</v>
      </c>
      <c r="F3391" t="s">
        <v>17</v>
      </c>
      <c r="G3391" t="s">
        <v>32</v>
      </c>
      <c r="H3391" t="s">
        <v>33</v>
      </c>
      <c r="I3391">
        <v>1557249</v>
      </c>
      <c r="J3391">
        <v>240</v>
      </c>
      <c r="K3391" s="1">
        <v>405.6</v>
      </c>
      <c r="L3391" s="1">
        <v>196.66</v>
      </c>
      <c r="M3391" s="1">
        <f>All_Data[[#This Row],[EUR Sales Amount]]-All_Data[[#This Row],[EUR Cost Amount]]</f>
        <v>208.94000000000003</v>
      </c>
      <c r="N3391">
        <f>IF(All_Data[[#This Row],[Order Line Quantity]]&lt;0,1,0)</f>
        <v>0</v>
      </c>
      <c r="O3391" s="1" t="str">
        <f>All_Data[[#This Row],[Tier2 Description]]&amp;All_Data[[#This Row],[Order No]]</f>
        <v>SPORT BOTTLES1557249</v>
      </c>
    </row>
    <row r="3392" spans="1:15" x14ac:dyDescent="0.35">
      <c r="A3392">
        <v>202002</v>
      </c>
      <c r="B3392" t="str">
        <f>LEFT(All_Data[[#This Row],[Invoice (Year+Month)]],4)</f>
        <v>2020</v>
      </c>
      <c r="C3392" t="str">
        <f>RIGHT(All_Data[[#This Row],[Invoice (Year+Month)]],2)</f>
        <v>02</v>
      </c>
      <c r="D3392" t="s">
        <v>56</v>
      </c>
      <c r="E3392">
        <v>3014537</v>
      </c>
      <c r="F3392" t="s">
        <v>17</v>
      </c>
      <c r="G3392" t="s">
        <v>22</v>
      </c>
      <c r="H3392" t="s">
        <v>35</v>
      </c>
      <c r="I3392">
        <v>1555132</v>
      </c>
      <c r="J3392">
        <v>2002</v>
      </c>
      <c r="K3392" s="1">
        <v>720</v>
      </c>
      <c r="L3392" s="1">
        <v>41.18</v>
      </c>
      <c r="M3392" s="1">
        <f>All_Data[[#This Row],[EUR Sales Amount]]-All_Data[[#This Row],[EUR Cost Amount]]</f>
        <v>678.82</v>
      </c>
      <c r="N3392">
        <f>IF(All_Data[[#This Row],[Order Line Quantity]]&lt;0,1,0)</f>
        <v>0</v>
      </c>
      <c r="O3392" s="1" t="str">
        <f>All_Data[[#This Row],[Tier2 Description]]&amp;All_Data[[#This Row],[Order No]]</f>
        <v>DECORATION CHARGES1555132</v>
      </c>
    </row>
    <row r="3393" spans="1:15" x14ac:dyDescent="0.35">
      <c r="A3393">
        <v>202002</v>
      </c>
      <c r="B3393" t="str">
        <f>LEFT(All_Data[[#This Row],[Invoice (Year+Month)]],4)</f>
        <v>2020</v>
      </c>
      <c r="C3393" t="str">
        <f>RIGHT(All_Data[[#This Row],[Invoice (Year+Month)]],2)</f>
        <v>02</v>
      </c>
      <c r="D3393" t="s">
        <v>56</v>
      </c>
      <c r="E3393">
        <v>3014537</v>
      </c>
      <c r="F3393" t="s">
        <v>17</v>
      </c>
      <c r="G3393" t="s">
        <v>22</v>
      </c>
      <c r="H3393" t="s">
        <v>35</v>
      </c>
      <c r="I3393">
        <v>1557249</v>
      </c>
      <c r="J3393">
        <v>242</v>
      </c>
      <c r="K3393" s="1">
        <v>175.2</v>
      </c>
      <c r="L3393" s="1">
        <v>23.58</v>
      </c>
      <c r="M3393" s="1">
        <f>All_Data[[#This Row],[EUR Sales Amount]]-All_Data[[#This Row],[EUR Cost Amount]]</f>
        <v>151.62</v>
      </c>
      <c r="N3393">
        <f>IF(All_Data[[#This Row],[Order Line Quantity]]&lt;0,1,0)</f>
        <v>0</v>
      </c>
      <c r="O3393" s="1" t="str">
        <f>All_Data[[#This Row],[Tier2 Description]]&amp;All_Data[[#This Row],[Order No]]</f>
        <v>DECORATION CHARGES1557249</v>
      </c>
    </row>
    <row r="3394" spans="1:15" x14ac:dyDescent="0.35">
      <c r="A3394">
        <v>202002</v>
      </c>
      <c r="B3394" t="str">
        <f>LEFT(All_Data[[#This Row],[Invoice (Year+Month)]],4)</f>
        <v>2020</v>
      </c>
      <c r="C3394" t="str">
        <f>RIGHT(All_Data[[#This Row],[Invoice (Year+Month)]],2)</f>
        <v>02</v>
      </c>
      <c r="D3394" t="s">
        <v>56</v>
      </c>
      <c r="E3394">
        <v>3014543</v>
      </c>
      <c r="F3394" t="s">
        <v>10</v>
      </c>
      <c r="G3394" t="s">
        <v>13</v>
      </c>
      <c r="H3394" t="s">
        <v>15</v>
      </c>
      <c r="I3394">
        <v>1555516</v>
      </c>
      <c r="J3394">
        <v>44</v>
      </c>
      <c r="K3394" s="1">
        <v>202.84</v>
      </c>
      <c r="L3394" s="1">
        <v>72.52</v>
      </c>
      <c r="M3394" s="1">
        <f>All_Data[[#This Row],[EUR Sales Amount]]-All_Data[[#This Row],[EUR Cost Amount]]</f>
        <v>130.32</v>
      </c>
      <c r="N3394">
        <f>IF(All_Data[[#This Row],[Order Line Quantity]]&lt;0,1,0)</f>
        <v>0</v>
      </c>
      <c r="O3394" s="1" t="str">
        <f>All_Data[[#This Row],[Tier2 Description]]&amp;All_Data[[#This Row],[Order No]]</f>
        <v>UMBRELLAS1555516</v>
      </c>
    </row>
    <row r="3395" spans="1:15" x14ac:dyDescent="0.35">
      <c r="A3395">
        <v>202002</v>
      </c>
      <c r="B3395" t="str">
        <f>LEFT(All_Data[[#This Row],[Invoice (Year+Month)]],4)</f>
        <v>2020</v>
      </c>
      <c r="C3395" t="str">
        <f>RIGHT(All_Data[[#This Row],[Invoice (Year+Month)]],2)</f>
        <v>02</v>
      </c>
      <c r="D3395" t="s">
        <v>56</v>
      </c>
      <c r="E3395">
        <v>3014548</v>
      </c>
      <c r="F3395" t="s">
        <v>17</v>
      </c>
      <c r="G3395" t="s">
        <v>11</v>
      </c>
      <c r="H3395" t="s">
        <v>12</v>
      </c>
      <c r="I3395">
        <v>1557942</v>
      </c>
      <c r="J3395">
        <v>2</v>
      </c>
      <c r="K3395" s="1">
        <v>11.98</v>
      </c>
      <c r="L3395" s="1">
        <v>5.54</v>
      </c>
      <c r="M3395" s="1">
        <f>All_Data[[#This Row],[EUR Sales Amount]]-All_Data[[#This Row],[EUR Cost Amount]]</f>
        <v>6.44</v>
      </c>
      <c r="N3395">
        <f>IF(All_Data[[#This Row],[Order Line Quantity]]&lt;0,1,0)</f>
        <v>0</v>
      </c>
      <c r="O3395" s="1" t="str">
        <f>All_Data[[#This Row],[Tier2 Description]]&amp;All_Data[[#This Row],[Order No]]</f>
        <v>BUSINESS CASES1557942</v>
      </c>
    </row>
    <row r="3396" spans="1:15" x14ac:dyDescent="0.35">
      <c r="A3396">
        <v>202002</v>
      </c>
      <c r="B3396" t="str">
        <f>LEFT(All_Data[[#This Row],[Invoice (Year+Month)]],4)</f>
        <v>2020</v>
      </c>
      <c r="C3396" t="str">
        <f>RIGHT(All_Data[[#This Row],[Invoice (Year+Month)]],2)</f>
        <v>02</v>
      </c>
      <c r="D3396" t="s">
        <v>56</v>
      </c>
      <c r="E3396">
        <v>3014548</v>
      </c>
      <c r="F3396" t="s">
        <v>17</v>
      </c>
      <c r="G3396" t="s">
        <v>32</v>
      </c>
      <c r="H3396" t="s">
        <v>55</v>
      </c>
      <c r="I3396">
        <v>1557942</v>
      </c>
      <c r="J3396">
        <v>2</v>
      </c>
      <c r="K3396" s="1">
        <v>5.48</v>
      </c>
      <c r="L3396" s="1">
        <v>2.44</v>
      </c>
      <c r="M3396" s="1">
        <f>All_Data[[#This Row],[EUR Sales Amount]]-All_Data[[#This Row],[EUR Cost Amount]]</f>
        <v>3.0400000000000005</v>
      </c>
      <c r="N3396">
        <f>IF(All_Data[[#This Row],[Order Line Quantity]]&lt;0,1,0)</f>
        <v>0</v>
      </c>
      <c r="O3396" s="1" t="str">
        <f>All_Data[[#This Row],[Tier2 Description]]&amp;All_Data[[#This Row],[Order No]]</f>
        <v>SPECIALTIES &amp; PACKAGING1557942</v>
      </c>
    </row>
    <row r="3397" spans="1:15" x14ac:dyDescent="0.35">
      <c r="A3397">
        <v>202002</v>
      </c>
      <c r="B3397" t="str">
        <f>LEFT(All_Data[[#This Row],[Invoice (Year+Month)]],4)</f>
        <v>2020</v>
      </c>
      <c r="C3397" t="str">
        <f>RIGHT(All_Data[[#This Row],[Invoice (Year+Month)]],2)</f>
        <v>02</v>
      </c>
      <c r="D3397" t="s">
        <v>56</v>
      </c>
      <c r="E3397">
        <v>3014548</v>
      </c>
      <c r="F3397" t="s">
        <v>17</v>
      </c>
      <c r="G3397" t="s">
        <v>26</v>
      </c>
      <c r="H3397" t="s">
        <v>53</v>
      </c>
      <c r="I3397">
        <v>1557942</v>
      </c>
      <c r="J3397">
        <v>4</v>
      </c>
      <c r="K3397" s="1">
        <v>10.8</v>
      </c>
      <c r="L3397" s="1">
        <v>6.04</v>
      </c>
      <c r="M3397" s="1">
        <f>All_Data[[#This Row],[EUR Sales Amount]]-All_Data[[#This Row],[EUR Cost Amount]]</f>
        <v>4.7600000000000007</v>
      </c>
      <c r="N3397">
        <f>IF(All_Data[[#This Row],[Order Line Quantity]]&lt;0,1,0)</f>
        <v>0</v>
      </c>
      <c r="O3397" s="1" t="str">
        <f>All_Data[[#This Row],[Tier2 Description]]&amp;All_Data[[#This Row],[Order No]]</f>
        <v>BLANKETS1557942</v>
      </c>
    </row>
    <row r="3398" spans="1:15" x14ac:dyDescent="0.35">
      <c r="A3398">
        <v>202002</v>
      </c>
      <c r="B3398" t="str">
        <f>LEFT(All_Data[[#This Row],[Invoice (Year+Month)]],4)</f>
        <v>2020</v>
      </c>
      <c r="C3398" t="str">
        <f>RIGHT(All_Data[[#This Row],[Invoice (Year+Month)]],2)</f>
        <v>02</v>
      </c>
      <c r="D3398" t="s">
        <v>56</v>
      </c>
      <c r="E3398">
        <v>3014553</v>
      </c>
      <c r="F3398" t="s">
        <v>17</v>
      </c>
      <c r="G3398" t="s">
        <v>13</v>
      </c>
      <c r="H3398" t="s">
        <v>34</v>
      </c>
      <c r="I3398">
        <v>1556248</v>
      </c>
      <c r="J3398">
        <v>30</v>
      </c>
      <c r="K3398" s="1">
        <v>125.1</v>
      </c>
      <c r="L3398" s="1">
        <v>51.12</v>
      </c>
      <c r="M3398" s="1">
        <f>All_Data[[#This Row],[EUR Sales Amount]]-All_Data[[#This Row],[EUR Cost Amount]]</f>
        <v>73.97999999999999</v>
      </c>
      <c r="N3398">
        <f>IF(All_Data[[#This Row],[Order Line Quantity]]&lt;0,1,0)</f>
        <v>0</v>
      </c>
      <c r="O3398" s="1" t="str">
        <f>All_Data[[#This Row],[Tier2 Description]]&amp;All_Data[[#This Row],[Order No]]</f>
        <v>STATIONERY1556248</v>
      </c>
    </row>
    <row r="3399" spans="1:15" x14ac:dyDescent="0.35">
      <c r="A3399">
        <v>202002</v>
      </c>
      <c r="B3399" t="str">
        <f>LEFT(All_Data[[#This Row],[Invoice (Year+Month)]],4)</f>
        <v>2020</v>
      </c>
      <c r="C3399" t="str">
        <f>RIGHT(All_Data[[#This Row],[Invoice (Year+Month)]],2)</f>
        <v>02</v>
      </c>
      <c r="D3399" t="s">
        <v>56</v>
      </c>
      <c r="E3399">
        <v>3014553</v>
      </c>
      <c r="F3399" t="s">
        <v>17</v>
      </c>
      <c r="G3399" t="s">
        <v>13</v>
      </c>
      <c r="H3399" t="s">
        <v>34</v>
      </c>
      <c r="I3399">
        <v>1556907</v>
      </c>
      <c r="J3399">
        <v>10</v>
      </c>
      <c r="K3399" s="1">
        <v>41.7</v>
      </c>
      <c r="L3399" s="1">
        <v>17.04</v>
      </c>
      <c r="M3399" s="1">
        <f>All_Data[[#This Row],[EUR Sales Amount]]-All_Data[[#This Row],[EUR Cost Amount]]</f>
        <v>24.660000000000004</v>
      </c>
      <c r="N3399">
        <f>IF(All_Data[[#This Row],[Order Line Quantity]]&lt;0,1,0)</f>
        <v>0</v>
      </c>
      <c r="O3399" s="1" t="str">
        <f>All_Data[[#This Row],[Tier2 Description]]&amp;All_Data[[#This Row],[Order No]]</f>
        <v>STATIONERY1556907</v>
      </c>
    </row>
    <row r="3400" spans="1:15" x14ac:dyDescent="0.35">
      <c r="A3400">
        <v>202002</v>
      </c>
      <c r="B3400" t="str">
        <f>LEFT(All_Data[[#This Row],[Invoice (Year+Month)]],4)</f>
        <v>2020</v>
      </c>
      <c r="C3400" t="str">
        <f>RIGHT(All_Data[[#This Row],[Invoice (Year+Month)]],2)</f>
        <v>02</v>
      </c>
      <c r="D3400" t="s">
        <v>56</v>
      </c>
      <c r="E3400">
        <v>3014565</v>
      </c>
      <c r="F3400" t="s">
        <v>10</v>
      </c>
      <c r="G3400" t="s">
        <v>13</v>
      </c>
      <c r="H3400" t="s">
        <v>34</v>
      </c>
      <c r="I3400">
        <v>1555926</v>
      </c>
      <c r="J3400">
        <v>100</v>
      </c>
      <c r="K3400" s="1">
        <v>465</v>
      </c>
      <c r="L3400" s="1">
        <v>143.36000000000001</v>
      </c>
      <c r="M3400" s="1">
        <f>All_Data[[#This Row],[EUR Sales Amount]]-All_Data[[#This Row],[EUR Cost Amount]]</f>
        <v>321.64</v>
      </c>
      <c r="N3400">
        <f>IF(All_Data[[#This Row],[Order Line Quantity]]&lt;0,1,0)</f>
        <v>0</v>
      </c>
      <c r="O3400" s="1" t="str">
        <f>All_Data[[#This Row],[Tier2 Description]]&amp;All_Data[[#This Row],[Order No]]</f>
        <v>STATIONERY1555926</v>
      </c>
    </row>
    <row r="3401" spans="1:15" x14ac:dyDescent="0.35">
      <c r="A3401">
        <v>202002</v>
      </c>
      <c r="B3401" t="str">
        <f>LEFT(All_Data[[#This Row],[Invoice (Year+Month)]],4)</f>
        <v>2020</v>
      </c>
      <c r="C3401" t="str">
        <f>RIGHT(All_Data[[#This Row],[Invoice (Year+Month)]],2)</f>
        <v>02</v>
      </c>
      <c r="D3401" t="s">
        <v>56</v>
      </c>
      <c r="E3401">
        <v>3014565</v>
      </c>
      <c r="F3401" t="s">
        <v>10</v>
      </c>
      <c r="G3401" t="s">
        <v>22</v>
      </c>
      <c r="H3401" t="s">
        <v>35</v>
      </c>
      <c r="I3401">
        <v>1555926</v>
      </c>
      <c r="J3401">
        <v>102</v>
      </c>
      <c r="K3401" s="1">
        <v>106</v>
      </c>
      <c r="L3401" s="1">
        <v>22.18</v>
      </c>
      <c r="M3401" s="1">
        <f>All_Data[[#This Row],[EUR Sales Amount]]-All_Data[[#This Row],[EUR Cost Amount]]</f>
        <v>83.82</v>
      </c>
      <c r="N3401">
        <f>IF(All_Data[[#This Row],[Order Line Quantity]]&lt;0,1,0)</f>
        <v>0</v>
      </c>
      <c r="O3401" s="1" t="str">
        <f>All_Data[[#This Row],[Tier2 Description]]&amp;All_Data[[#This Row],[Order No]]</f>
        <v>DECORATION CHARGES1555926</v>
      </c>
    </row>
    <row r="3402" spans="1:15" x14ac:dyDescent="0.35">
      <c r="A3402">
        <v>202002</v>
      </c>
      <c r="B3402" t="str">
        <f>LEFT(All_Data[[#This Row],[Invoice (Year+Month)]],4)</f>
        <v>2020</v>
      </c>
      <c r="C3402" t="str">
        <f>RIGHT(All_Data[[#This Row],[Invoice (Year+Month)]],2)</f>
        <v>02</v>
      </c>
      <c r="D3402" t="s">
        <v>56</v>
      </c>
      <c r="E3402">
        <v>3014567</v>
      </c>
      <c r="F3402" t="s">
        <v>10</v>
      </c>
      <c r="G3402" t="s">
        <v>13</v>
      </c>
      <c r="H3402" t="s">
        <v>34</v>
      </c>
      <c r="I3402">
        <v>1555620</v>
      </c>
      <c r="J3402">
        <v>40</v>
      </c>
      <c r="K3402" s="1">
        <v>462</v>
      </c>
      <c r="L3402" s="1">
        <v>383.2</v>
      </c>
      <c r="M3402" s="1">
        <f>All_Data[[#This Row],[EUR Sales Amount]]-All_Data[[#This Row],[EUR Cost Amount]]</f>
        <v>78.800000000000011</v>
      </c>
      <c r="N3402">
        <f>IF(All_Data[[#This Row],[Order Line Quantity]]&lt;0,1,0)</f>
        <v>0</v>
      </c>
      <c r="O3402" s="1" t="str">
        <f>All_Data[[#This Row],[Tier2 Description]]&amp;All_Data[[#This Row],[Order No]]</f>
        <v>STATIONERY1555620</v>
      </c>
    </row>
    <row r="3403" spans="1:15" x14ac:dyDescent="0.35">
      <c r="A3403">
        <v>202002</v>
      </c>
      <c r="B3403" t="str">
        <f>LEFT(All_Data[[#This Row],[Invoice (Year+Month)]],4)</f>
        <v>2020</v>
      </c>
      <c r="C3403" t="str">
        <f>RIGHT(All_Data[[#This Row],[Invoice (Year+Month)]],2)</f>
        <v>02</v>
      </c>
      <c r="D3403" t="s">
        <v>56</v>
      </c>
      <c r="E3403">
        <v>3014567</v>
      </c>
      <c r="F3403" t="s">
        <v>10</v>
      </c>
      <c r="G3403" t="s">
        <v>13</v>
      </c>
      <c r="H3403" t="s">
        <v>16</v>
      </c>
      <c r="I3403">
        <v>1556720</v>
      </c>
      <c r="J3403">
        <v>1000</v>
      </c>
      <c r="K3403" s="1">
        <v>170</v>
      </c>
      <c r="L3403" s="1">
        <v>118.04</v>
      </c>
      <c r="M3403" s="1">
        <f>All_Data[[#This Row],[EUR Sales Amount]]-All_Data[[#This Row],[EUR Cost Amount]]</f>
        <v>51.959999999999994</v>
      </c>
      <c r="N3403">
        <f>IF(All_Data[[#This Row],[Order Line Quantity]]&lt;0,1,0)</f>
        <v>0</v>
      </c>
      <c r="O3403" s="1" t="str">
        <f>All_Data[[#This Row],[Tier2 Description]]&amp;All_Data[[#This Row],[Order No]]</f>
        <v>WRITING1556720</v>
      </c>
    </row>
    <row r="3404" spans="1:15" x14ac:dyDescent="0.35">
      <c r="A3404">
        <v>202002</v>
      </c>
      <c r="B3404" t="str">
        <f>LEFT(All_Data[[#This Row],[Invoice (Year+Month)]],4)</f>
        <v>2020</v>
      </c>
      <c r="C3404" t="str">
        <f>RIGHT(All_Data[[#This Row],[Invoice (Year+Month)]],2)</f>
        <v>02</v>
      </c>
      <c r="D3404" t="s">
        <v>56</v>
      </c>
      <c r="E3404">
        <v>3014567</v>
      </c>
      <c r="F3404" t="s">
        <v>10</v>
      </c>
      <c r="G3404" t="s">
        <v>22</v>
      </c>
      <c r="H3404" t="s">
        <v>23</v>
      </c>
      <c r="I3404">
        <v>1555258</v>
      </c>
      <c r="J3404">
        <v>40</v>
      </c>
      <c r="K3404" s="1">
        <v>79.599999999999994</v>
      </c>
      <c r="L3404" s="1">
        <v>181.2</v>
      </c>
      <c r="M3404" s="1">
        <f>All_Data[[#This Row],[EUR Sales Amount]]-All_Data[[#This Row],[EUR Cost Amount]]</f>
        <v>-101.6</v>
      </c>
      <c r="N3404">
        <f>IF(All_Data[[#This Row],[Order Line Quantity]]&lt;0,1,0)</f>
        <v>0</v>
      </c>
      <c r="O3404" s="1" t="str">
        <f>All_Data[[#This Row],[Tier2 Description]]&amp;All_Data[[#This Row],[Order No]]</f>
        <v>CATALOGUES1555258</v>
      </c>
    </row>
    <row r="3405" spans="1:15" x14ac:dyDescent="0.35">
      <c r="A3405">
        <v>202002</v>
      </c>
      <c r="B3405" t="str">
        <f>LEFT(All_Data[[#This Row],[Invoice (Year+Month)]],4)</f>
        <v>2020</v>
      </c>
      <c r="C3405" t="str">
        <f>RIGHT(All_Data[[#This Row],[Invoice (Year+Month)]],2)</f>
        <v>02</v>
      </c>
      <c r="D3405" t="s">
        <v>56</v>
      </c>
      <c r="E3405">
        <v>3014567</v>
      </c>
      <c r="F3405" t="s">
        <v>10</v>
      </c>
      <c r="G3405" t="s">
        <v>22</v>
      </c>
      <c r="H3405" t="s">
        <v>35</v>
      </c>
      <c r="I3405">
        <v>1556720</v>
      </c>
      <c r="J3405">
        <v>1002</v>
      </c>
      <c r="K3405" s="1">
        <v>210</v>
      </c>
      <c r="L3405" s="1">
        <v>27.88</v>
      </c>
      <c r="M3405" s="1">
        <f>All_Data[[#This Row],[EUR Sales Amount]]-All_Data[[#This Row],[EUR Cost Amount]]</f>
        <v>182.12</v>
      </c>
      <c r="N3405">
        <f>IF(All_Data[[#This Row],[Order Line Quantity]]&lt;0,1,0)</f>
        <v>0</v>
      </c>
      <c r="O3405" s="1" t="str">
        <f>All_Data[[#This Row],[Tier2 Description]]&amp;All_Data[[#This Row],[Order No]]</f>
        <v>DECORATION CHARGES1556720</v>
      </c>
    </row>
    <row r="3406" spans="1:15" x14ac:dyDescent="0.35">
      <c r="A3406">
        <v>202002</v>
      </c>
      <c r="B3406" t="str">
        <f>LEFT(All_Data[[#This Row],[Invoice (Year+Month)]],4)</f>
        <v>2020</v>
      </c>
      <c r="C3406" t="str">
        <f>RIGHT(All_Data[[#This Row],[Invoice (Year+Month)]],2)</f>
        <v>02</v>
      </c>
      <c r="D3406" t="s">
        <v>56</v>
      </c>
      <c r="E3406">
        <v>3014568</v>
      </c>
      <c r="F3406" t="s">
        <v>10</v>
      </c>
      <c r="G3406" t="s">
        <v>32</v>
      </c>
      <c r="H3406" t="s">
        <v>51</v>
      </c>
      <c r="I3406">
        <v>1557766</v>
      </c>
      <c r="J3406">
        <v>100</v>
      </c>
      <c r="K3406" s="1">
        <v>1476</v>
      </c>
      <c r="L3406" s="1">
        <v>725.48</v>
      </c>
      <c r="M3406" s="1">
        <f>All_Data[[#This Row],[EUR Sales Amount]]-All_Data[[#This Row],[EUR Cost Amount]]</f>
        <v>750.52</v>
      </c>
      <c r="N3406">
        <f>IF(All_Data[[#This Row],[Order Line Quantity]]&lt;0,1,0)</f>
        <v>0</v>
      </c>
      <c r="O3406" s="1" t="str">
        <f>All_Data[[#This Row],[Tier2 Description]]&amp;All_Data[[#This Row],[Order No]]</f>
        <v>MUGS &amp; TUMBLERS1557766</v>
      </c>
    </row>
    <row r="3407" spans="1:15" x14ac:dyDescent="0.35">
      <c r="A3407">
        <v>202002</v>
      </c>
      <c r="B3407" t="str">
        <f>LEFT(All_Data[[#This Row],[Invoice (Year+Month)]],4)</f>
        <v>2020</v>
      </c>
      <c r="C3407" t="str">
        <f>RIGHT(All_Data[[#This Row],[Invoice (Year+Month)]],2)</f>
        <v>02</v>
      </c>
      <c r="D3407" t="s">
        <v>56</v>
      </c>
      <c r="E3407">
        <v>3014568</v>
      </c>
      <c r="F3407" t="s">
        <v>10</v>
      </c>
      <c r="G3407" t="s">
        <v>57</v>
      </c>
      <c r="H3407" t="s">
        <v>58</v>
      </c>
      <c r="I3407">
        <v>1556040</v>
      </c>
      <c r="J3407">
        <v>18</v>
      </c>
      <c r="K3407" s="1">
        <v>161.82</v>
      </c>
      <c r="L3407" s="1">
        <v>160.47999999999999</v>
      </c>
      <c r="M3407" s="1">
        <f>All_Data[[#This Row],[EUR Sales Amount]]-All_Data[[#This Row],[EUR Cost Amount]]</f>
        <v>1.3400000000000034</v>
      </c>
      <c r="N3407">
        <f>IF(All_Data[[#This Row],[Order Line Quantity]]&lt;0,1,0)</f>
        <v>0</v>
      </c>
      <c r="O3407" s="1" t="str">
        <f>All_Data[[#This Row],[Tier2 Description]]&amp;All_Data[[#This Row],[Order No]]</f>
        <v>SHIRTS1556040</v>
      </c>
    </row>
    <row r="3408" spans="1:15" x14ac:dyDescent="0.35">
      <c r="A3408">
        <v>202002</v>
      </c>
      <c r="B3408" t="str">
        <f>LEFT(All_Data[[#This Row],[Invoice (Year+Month)]],4)</f>
        <v>2020</v>
      </c>
      <c r="C3408" t="str">
        <f>RIGHT(All_Data[[#This Row],[Invoice (Year+Month)]],2)</f>
        <v>02</v>
      </c>
      <c r="D3408" t="s">
        <v>56</v>
      </c>
      <c r="E3408">
        <v>3014573</v>
      </c>
      <c r="F3408" t="s">
        <v>17</v>
      </c>
      <c r="G3408" t="s">
        <v>13</v>
      </c>
      <c r="H3408" t="s">
        <v>37</v>
      </c>
      <c r="I3408">
        <v>1555042</v>
      </c>
      <c r="J3408">
        <v>500</v>
      </c>
      <c r="K3408" s="1">
        <v>195</v>
      </c>
      <c r="L3408" s="1">
        <v>190</v>
      </c>
      <c r="M3408" s="1">
        <f>All_Data[[#This Row],[EUR Sales Amount]]-All_Data[[#This Row],[EUR Cost Amount]]</f>
        <v>5</v>
      </c>
      <c r="N3408">
        <f>IF(All_Data[[#This Row],[Order Line Quantity]]&lt;0,1,0)</f>
        <v>0</v>
      </c>
      <c r="O3408" s="1" t="str">
        <f>All_Data[[#This Row],[Tier2 Description]]&amp;All_Data[[#This Row],[Order No]]</f>
        <v>GENERAL1555042</v>
      </c>
    </row>
    <row r="3409" spans="1:15" x14ac:dyDescent="0.35">
      <c r="A3409">
        <v>202002</v>
      </c>
      <c r="B3409" t="str">
        <f>LEFT(All_Data[[#This Row],[Invoice (Year+Month)]],4)</f>
        <v>2020</v>
      </c>
      <c r="C3409" t="str">
        <f>RIGHT(All_Data[[#This Row],[Invoice (Year+Month)]],2)</f>
        <v>02</v>
      </c>
      <c r="D3409" t="s">
        <v>56</v>
      </c>
      <c r="E3409">
        <v>3014573</v>
      </c>
      <c r="F3409" t="s">
        <v>17</v>
      </c>
      <c r="G3409" t="s">
        <v>22</v>
      </c>
      <c r="H3409" t="s">
        <v>23</v>
      </c>
      <c r="I3409">
        <v>1555574</v>
      </c>
      <c r="J3409">
        <v>12</v>
      </c>
      <c r="K3409" s="1">
        <v>19.899999999999999</v>
      </c>
      <c r="L3409" s="1">
        <v>60</v>
      </c>
      <c r="M3409" s="1">
        <f>All_Data[[#This Row],[EUR Sales Amount]]-All_Data[[#This Row],[EUR Cost Amount]]</f>
        <v>-40.1</v>
      </c>
      <c r="N3409">
        <f>IF(All_Data[[#This Row],[Order Line Quantity]]&lt;0,1,0)</f>
        <v>0</v>
      </c>
      <c r="O3409" s="1" t="str">
        <f>All_Data[[#This Row],[Tier2 Description]]&amp;All_Data[[#This Row],[Order No]]</f>
        <v>CATALOGUES1555574</v>
      </c>
    </row>
    <row r="3410" spans="1:15" x14ac:dyDescent="0.35">
      <c r="A3410">
        <v>202002</v>
      </c>
      <c r="B3410" t="str">
        <f>LEFT(All_Data[[#This Row],[Invoice (Year+Month)]],4)</f>
        <v>2020</v>
      </c>
      <c r="C3410" t="str">
        <f>RIGHT(All_Data[[#This Row],[Invoice (Year+Month)]],2)</f>
        <v>02</v>
      </c>
      <c r="D3410" t="s">
        <v>56</v>
      </c>
      <c r="E3410">
        <v>3014583</v>
      </c>
      <c r="F3410" t="s">
        <v>17</v>
      </c>
      <c r="G3410" t="s">
        <v>11</v>
      </c>
      <c r="H3410" t="s">
        <v>38</v>
      </c>
      <c r="I3410">
        <v>1558004</v>
      </c>
      <c r="J3410">
        <v>12</v>
      </c>
      <c r="K3410" s="1">
        <v>10.64</v>
      </c>
      <c r="L3410" s="1">
        <v>5.2</v>
      </c>
      <c r="M3410" s="1">
        <f>All_Data[[#This Row],[EUR Sales Amount]]-All_Data[[#This Row],[EUR Cost Amount]]</f>
        <v>5.44</v>
      </c>
      <c r="N3410">
        <f>IF(All_Data[[#This Row],[Order Line Quantity]]&lt;0,1,0)</f>
        <v>0</v>
      </c>
      <c r="O3410" s="1" t="str">
        <f>All_Data[[#This Row],[Tier2 Description]]&amp;All_Data[[#This Row],[Order No]]</f>
        <v>BACKPACKS1558004</v>
      </c>
    </row>
    <row r="3411" spans="1:15" x14ac:dyDescent="0.35">
      <c r="A3411">
        <v>202002</v>
      </c>
      <c r="B3411" t="str">
        <f>LEFT(All_Data[[#This Row],[Invoice (Year+Month)]],4)</f>
        <v>2020</v>
      </c>
      <c r="C3411" t="str">
        <f>RIGHT(All_Data[[#This Row],[Invoice (Year+Month)]],2)</f>
        <v>02</v>
      </c>
      <c r="D3411" t="s">
        <v>56</v>
      </c>
      <c r="E3411">
        <v>3014583</v>
      </c>
      <c r="F3411" t="s">
        <v>17</v>
      </c>
      <c r="G3411" t="s">
        <v>11</v>
      </c>
      <c r="H3411" t="s">
        <v>40</v>
      </c>
      <c r="I3411">
        <v>1558004</v>
      </c>
      <c r="J3411">
        <v>4</v>
      </c>
      <c r="K3411" s="1">
        <v>2.6</v>
      </c>
      <c r="L3411" s="1">
        <v>1.1200000000000001</v>
      </c>
      <c r="M3411" s="1">
        <f>All_Data[[#This Row],[EUR Sales Amount]]-All_Data[[#This Row],[EUR Cost Amount]]</f>
        <v>1.48</v>
      </c>
      <c r="N3411">
        <f>IF(All_Data[[#This Row],[Order Line Quantity]]&lt;0,1,0)</f>
        <v>0</v>
      </c>
      <c r="O3411" s="1" t="str">
        <f>All_Data[[#This Row],[Tier2 Description]]&amp;All_Data[[#This Row],[Order No]]</f>
        <v>TOTES1558004</v>
      </c>
    </row>
    <row r="3412" spans="1:15" x14ac:dyDescent="0.35">
      <c r="A3412">
        <v>202002</v>
      </c>
      <c r="B3412" t="str">
        <f>LEFT(All_Data[[#This Row],[Invoice (Year+Month)]],4)</f>
        <v>2020</v>
      </c>
      <c r="C3412" t="str">
        <f>RIGHT(All_Data[[#This Row],[Invoice (Year+Month)]],2)</f>
        <v>02</v>
      </c>
      <c r="D3412" t="s">
        <v>56</v>
      </c>
      <c r="E3412">
        <v>3014583</v>
      </c>
      <c r="F3412" t="s">
        <v>17</v>
      </c>
      <c r="G3412" t="s">
        <v>32</v>
      </c>
      <c r="H3412" t="s">
        <v>33</v>
      </c>
      <c r="I3412">
        <v>1554427</v>
      </c>
      <c r="J3412">
        <v>2</v>
      </c>
      <c r="K3412" s="1">
        <v>6.94</v>
      </c>
      <c r="L3412" s="1">
        <v>2.96</v>
      </c>
      <c r="M3412" s="1">
        <f>All_Data[[#This Row],[EUR Sales Amount]]-All_Data[[#This Row],[EUR Cost Amount]]</f>
        <v>3.9800000000000004</v>
      </c>
      <c r="N3412">
        <f>IF(All_Data[[#This Row],[Order Line Quantity]]&lt;0,1,0)</f>
        <v>0</v>
      </c>
      <c r="O3412" s="1" t="str">
        <f>All_Data[[#This Row],[Tier2 Description]]&amp;All_Data[[#This Row],[Order No]]</f>
        <v>SPORT BOTTLES1554427</v>
      </c>
    </row>
    <row r="3413" spans="1:15" x14ac:dyDescent="0.35">
      <c r="A3413">
        <v>202002</v>
      </c>
      <c r="B3413" t="str">
        <f>LEFT(All_Data[[#This Row],[Invoice (Year+Month)]],4)</f>
        <v>2020</v>
      </c>
      <c r="C3413" t="str">
        <f>RIGHT(All_Data[[#This Row],[Invoice (Year+Month)]],2)</f>
        <v>02</v>
      </c>
      <c r="D3413" t="s">
        <v>56</v>
      </c>
      <c r="E3413">
        <v>3014583</v>
      </c>
      <c r="F3413" t="s">
        <v>17</v>
      </c>
      <c r="G3413" t="s">
        <v>32</v>
      </c>
      <c r="H3413" t="s">
        <v>33</v>
      </c>
      <c r="I3413">
        <v>1555216</v>
      </c>
      <c r="J3413">
        <v>102</v>
      </c>
      <c r="K3413" s="1">
        <v>380.46</v>
      </c>
      <c r="L3413" s="1">
        <v>166.96</v>
      </c>
      <c r="M3413" s="1">
        <f>All_Data[[#This Row],[EUR Sales Amount]]-All_Data[[#This Row],[EUR Cost Amount]]</f>
        <v>213.49999999999997</v>
      </c>
      <c r="N3413">
        <f>IF(All_Data[[#This Row],[Order Line Quantity]]&lt;0,1,0)</f>
        <v>0</v>
      </c>
      <c r="O3413" s="1" t="str">
        <f>All_Data[[#This Row],[Tier2 Description]]&amp;All_Data[[#This Row],[Order No]]</f>
        <v>SPORT BOTTLES1555216</v>
      </c>
    </row>
    <row r="3414" spans="1:15" x14ac:dyDescent="0.35">
      <c r="A3414">
        <v>202002</v>
      </c>
      <c r="B3414" t="str">
        <f>LEFT(All_Data[[#This Row],[Invoice (Year+Month)]],4)</f>
        <v>2020</v>
      </c>
      <c r="C3414" t="str">
        <f>RIGHT(All_Data[[#This Row],[Invoice (Year+Month)]],2)</f>
        <v>02</v>
      </c>
      <c r="D3414" t="s">
        <v>56</v>
      </c>
      <c r="E3414">
        <v>3014583</v>
      </c>
      <c r="F3414" t="s">
        <v>17</v>
      </c>
      <c r="G3414" t="s">
        <v>32</v>
      </c>
      <c r="H3414" t="s">
        <v>33</v>
      </c>
      <c r="I3414">
        <v>1558004</v>
      </c>
      <c r="J3414">
        <v>6</v>
      </c>
      <c r="K3414" s="1">
        <v>56.76</v>
      </c>
      <c r="L3414" s="1">
        <v>23.22</v>
      </c>
      <c r="M3414" s="1">
        <f>All_Data[[#This Row],[EUR Sales Amount]]-All_Data[[#This Row],[EUR Cost Amount]]</f>
        <v>33.54</v>
      </c>
      <c r="N3414">
        <f>IF(All_Data[[#This Row],[Order Line Quantity]]&lt;0,1,0)</f>
        <v>0</v>
      </c>
      <c r="O3414" s="1" t="str">
        <f>All_Data[[#This Row],[Tier2 Description]]&amp;All_Data[[#This Row],[Order No]]</f>
        <v>SPORT BOTTLES1558004</v>
      </c>
    </row>
    <row r="3415" spans="1:15" x14ac:dyDescent="0.35">
      <c r="A3415">
        <v>202002</v>
      </c>
      <c r="B3415" t="str">
        <f>LEFT(All_Data[[#This Row],[Invoice (Year+Month)]],4)</f>
        <v>2020</v>
      </c>
      <c r="C3415" t="str">
        <f>RIGHT(All_Data[[#This Row],[Invoice (Year+Month)]],2)</f>
        <v>02</v>
      </c>
      <c r="D3415" t="s">
        <v>56</v>
      </c>
      <c r="E3415">
        <v>3014583</v>
      </c>
      <c r="F3415" t="s">
        <v>17</v>
      </c>
      <c r="G3415" t="s">
        <v>48</v>
      </c>
      <c r="H3415" t="s">
        <v>48</v>
      </c>
      <c r="I3415">
        <v>1558004</v>
      </c>
      <c r="J3415">
        <v>16</v>
      </c>
      <c r="K3415" s="1">
        <v>19.96</v>
      </c>
      <c r="L3415" s="1">
        <v>8.6199999999999992</v>
      </c>
      <c r="M3415" s="1">
        <f>All_Data[[#This Row],[EUR Sales Amount]]-All_Data[[#This Row],[EUR Cost Amount]]</f>
        <v>11.340000000000002</v>
      </c>
      <c r="N3415">
        <f>IF(All_Data[[#This Row],[Order Line Quantity]]&lt;0,1,0)</f>
        <v>0</v>
      </c>
      <c r="O3415" s="1" t="str">
        <f>All_Data[[#This Row],[Tier2 Description]]&amp;All_Data[[#This Row],[Order No]]</f>
        <v>HEADWEAR1558004</v>
      </c>
    </row>
    <row r="3416" spans="1:15" x14ac:dyDescent="0.35">
      <c r="A3416">
        <v>202002</v>
      </c>
      <c r="B3416" t="str">
        <f>LEFT(All_Data[[#This Row],[Invoice (Year+Month)]],4)</f>
        <v>2020</v>
      </c>
      <c r="C3416" t="str">
        <f>RIGHT(All_Data[[#This Row],[Invoice (Year+Month)]],2)</f>
        <v>02</v>
      </c>
      <c r="D3416" t="s">
        <v>56</v>
      </c>
      <c r="E3416">
        <v>3014583</v>
      </c>
      <c r="F3416" t="s">
        <v>17</v>
      </c>
      <c r="G3416" t="s">
        <v>13</v>
      </c>
      <c r="H3416" t="s">
        <v>37</v>
      </c>
      <c r="I3416">
        <v>1557634</v>
      </c>
      <c r="J3416">
        <v>2</v>
      </c>
      <c r="K3416" s="1">
        <v>40</v>
      </c>
      <c r="L3416" s="1">
        <v>41.3</v>
      </c>
      <c r="M3416" s="1">
        <f>All_Data[[#This Row],[EUR Sales Amount]]-All_Data[[#This Row],[EUR Cost Amount]]</f>
        <v>-1.2999999999999972</v>
      </c>
      <c r="N3416">
        <f>IF(All_Data[[#This Row],[Order Line Quantity]]&lt;0,1,0)</f>
        <v>0</v>
      </c>
      <c r="O3416" s="1" t="str">
        <f>All_Data[[#This Row],[Tier2 Description]]&amp;All_Data[[#This Row],[Order No]]</f>
        <v>GENERAL1557634</v>
      </c>
    </row>
    <row r="3417" spans="1:15" x14ac:dyDescent="0.35">
      <c r="A3417">
        <v>202002</v>
      </c>
      <c r="B3417" t="str">
        <f>LEFT(All_Data[[#This Row],[Invoice (Year+Month)]],4)</f>
        <v>2020</v>
      </c>
      <c r="C3417" t="str">
        <f>RIGHT(All_Data[[#This Row],[Invoice (Year+Month)]],2)</f>
        <v>02</v>
      </c>
      <c r="D3417" t="s">
        <v>56</v>
      </c>
      <c r="E3417">
        <v>3014583</v>
      </c>
      <c r="F3417" t="s">
        <v>17</v>
      </c>
      <c r="G3417" t="s">
        <v>13</v>
      </c>
      <c r="H3417" t="s">
        <v>34</v>
      </c>
      <c r="I3417">
        <v>1558004</v>
      </c>
      <c r="J3417">
        <v>4</v>
      </c>
      <c r="K3417" s="1">
        <v>4.08</v>
      </c>
      <c r="L3417" s="1">
        <v>2</v>
      </c>
      <c r="M3417" s="1">
        <f>All_Data[[#This Row],[EUR Sales Amount]]-All_Data[[#This Row],[EUR Cost Amount]]</f>
        <v>2.08</v>
      </c>
      <c r="N3417">
        <f>IF(All_Data[[#This Row],[Order Line Quantity]]&lt;0,1,0)</f>
        <v>0</v>
      </c>
      <c r="O3417" s="1" t="str">
        <f>All_Data[[#This Row],[Tier2 Description]]&amp;All_Data[[#This Row],[Order No]]</f>
        <v>STATIONERY1558004</v>
      </c>
    </row>
    <row r="3418" spans="1:15" x14ac:dyDescent="0.35">
      <c r="A3418">
        <v>202002</v>
      </c>
      <c r="B3418" t="str">
        <f>LEFT(All_Data[[#This Row],[Invoice (Year+Month)]],4)</f>
        <v>2020</v>
      </c>
      <c r="C3418" t="str">
        <f>RIGHT(All_Data[[#This Row],[Invoice (Year+Month)]],2)</f>
        <v>02</v>
      </c>
      <c r="D3418" t="s">
        <v>56</v>
      </c>
      <c r="E3418">
        <v>3014583</v>
      </c>
      <c r="F3418" t="s">
        <v>17</v>
      </c>
      <c r="G3418" t="s">
        <v>18</v>
      </c>
      <c r="H3418" t="s">
        <v>19</v>
      </c>
      <c r="I3418">
        <v>1558004</v>
      </c>
      <c r="J3418">
        <v>4</v>
      </c>
      <c r="K3418" s="1">
        <v>55.24</v>
      </c>
      <c r="L3418" s="1">
        <v>25.1</v>
      </c>
      <c r="M3418" s="1">
        <f>All_Data[[#This Row],[EUR Sales Amount]]-All_Data[[#This Row],[EUR Cost Amount]]</f>
        <v>30.14</v>
      </c>
      <c r="N3418">
        <f>IF(All_Data[[#This Row],[Order Line Quantity]]&lt;0,1,0)</f>
        <v>0</v>
      </c>
      <c r="O3418" s="1" t="str">
        <f>All_Data[[#This Row],[Tier2 Description]]&amp;All_Data[[#This Row],[Order No]]</f>
        <v>FLEECE &amp; KNITS1558004</v>
      </c>
    </row>
    <row r="3419" spans="1:15" x14ac:dyDescent="0.35">
      <c r="A3419">
        <v>202002</v>
      </c>
      <c r="B3419" t="str">
        <f>LEFT(All_Data[[#This Row],[Invoice (Year+Month)]],4)</f>
        <v>2020</v>
      </c>
      <c r="C3419" t="str">
        <f>RIGHT(All_Data[[#This Row],[Invoice (Year+Month)]],2)</f>
        <v>02</v>
      </c>
      <c r="D3419" t="s">
        <v>56</v>
      </c>
      <c r="E3419">
        <v>3014583</v>
      </c>
      <c r="F3419" t="s">
        <v>17</v>
      </c>
      <c r="G3419" t="s">
        <v>22</v>
      </c>
      <c r="H3419" t="s">
        <v>35</v>
      </c>
      <c r="I3419">
        <v>1555216</v>
      </c>
      <c r="J3419">
        <v>104</v>
      </c>
      <c r="K3419" s="1">
        <v>94.06</v>
      </c>
      <c r="L3419" s="1">
        <v>22.2</v>
      </c>
      <c r="M3419" s="1">
        <f>All_Data[[#This Row],[EUR Sales Amount]]-All_Data[[#This Row],[EUR Cost Amount]]</f>
        <v>71.86</v>
      </c>
      <c r="N3419">
        <f>IF(All_Data[[#This Row],[Order Line Quantity]]&lt;0,1,0)</f>
        <v>0</v>
      </c>
      <c r="O3419" s="1" t="str">
        <f>All_Data[[#This Row],[Tier2 Description]]&amp;All_Data[[#This Row],[Order No]]</f>
        <v>DECORATION CHARGES1555216</v>
      </c>
    </row>
    <row r="3420" spans="1:15" x14ac:dyDescent="0.35">
      <c r="A3420">
        <v>202002</v>
      </c>
      <c r="B3420" t="str">
        <f>LEFT(All_Data[[#This Row],[Invoice (Year+Month)]],4)</f>
        <v>2020</v>
      </c>
      <c r="C3420" t="str">
        <f>RIGHT(All_Data[[#This Row],[Invoice (Year+Month)]],2)</f>
        <v>02</v>
      </c>
      <c r="D3420" t="s">
        <v>56</v>
      </c>
      <c r="E3420">
        <v>3014586</v>
      </c>
      <c r="F3420" t="s">
        <v>10</v>
      </c>
      <c r="G3420" t="s">
        <v>13</v>
      </c>
      <c r="H3420" t="s">
        <v>15</v>
      </c>
      <c r="I3420">
        <v>1555190</v>
      </c>
      <c r="J3420">
        <v>200</v>
      </c>
      <c r="K3420" s="1">
        <v>530</v>
      </c>
      <c r="L3420" s="1">
        <v>283.2</v>
      </c>
      <c r="M3420" s="1">
        <f>All_Data[[#This Row],[EUR Sales Amount]]-All_Data[[#This Row],[EUR Cost Amount]]</f>
        <v>246.8</v>
      </c>
      <c r="N3420">
        <f>IF(All_Data[[#This Row],[Order Line Quantity]]&lt;0,1,0)</f>
        <v>0</v>
      </c>
      <c r="O3420" s="1" t="str">
        <f>All_Data[[#This Row],[Tier2 Description]]&amp;All_Data[[#This Row],[Order No]]</f>
        <v>UMBRELLAS1555190</v>
      </c>
    </row>
    <row r="3421" spans="1:15" x14ac:dyDescent="0.35">
      <c r="A3421">
        <v>202002</v>
      </c>
      <c r="B3421" t="str">
        <f>LEFT(All_Data[[#This Row],[Invoice (Year+Month)]],4)</f>
        <v>2020</v>
      </c>
      <c r="C3421" t="str">
        <f>RIGHT(All_Data[[#This Row],[Invoice (Year+Month)]],2)</f>
        <v>02</v>
      </c>
      <c r="D3421" t="s">
        <v>56</v>
      </c>
      <c r="E3421">
        <v>3014587</v>
      </c>
      <c r="F3421" t="s">
        <v>17</v>
      </c>
      <c r="G3421" t="s">
        <v>48</v>
      </c>
      <c r="H3421" t="s">
        <v>48</v>
      </c>
      <c r="I3421">
        <v>1552999</v>
      </c>
      <c r="J3421">
        <v>100</v>
      </c>
      <c r="K3421" s="1">
        <v>89</v>
      </c>
      <c r="L3421" s="1">
        <v>67.64</v>
      </c>
      <c r="M3421" s="1">
        <f>All_Data[[#This Row],[EUR Sales Amount]]-All_Data[[#This Row],[EUR Cost Amount]]</f>
        <v>21.36</v>
      </c>
      <c r="N3421">
        <f>IF(All_Data[[#This Row],[Order Line Quantity]]&lt;0,1,0)</f>
        <v>0</v>
      </c>
      <c r="O3421" s="1" t="str">
        <f>All_Data[[#This Row],[Tier2 Description]]&amp;All_Data[[#This Row],[Order No]]</f>
        <v>HEADWEAR1552999</v>
      </c>
    </row>
    <row r="3422" spans="1:15" x14ac:dyDescent="0.35">
      <c r="A3422">
        <v>202002</v>
      </c>
      <c r="B3422" t="str">
        <f>LEFT(All_Data[[#This Row],[Invoice (Year+Month)]],4)</f>
        <v>2020</v>
      </c>
      <c r="C3422" t="str">
        <f>RIGHT(All_Data[[#This Row],[Invoice (Year+Month)]],2)</f>
        <v>02</v>
      </c>
      <c r="D3422" t="s">
        <v>56</v>
      </c>
      <c r="E3422">
        <v>3014590</v>
      </c>
      <c r="F3422" t="s">
        <v>17</v>
      </c>
      <c r="G3422" t="s">
        <v>22</v>
      </c>
      <c r="H3422" t="s">
        <v>35</v>
      </c>
      <c r="I3422">
        <v>1554765</v>
      </c>
      <c r="J3422">
        <v>122</v>
      </c>
      <c r="K3422" s="1">
        <v>66.400000000000006</v>
      </c>
      <c r="L3422" s="1">
        <v>19.079999999999998</v>
      </c>
      <c r="M3422" s="1">
        <f>All_Data[[#This Row],[EUR Sales Amount]]-All_Data[[#This Row],[EUR Cost Amount]]</f>
        <v>47.320000000000007</v>
      </c>
      <c r="N3422">
        <f>IF(All_Data[[#This Row],[Order Line Quantity]]&lt;0,1,0)</f>
        <v>0</v>
      </c>
      <c r="O3422" s="1" t="str">
        <f>All_Data[[#This Row],[Tier2 Description]]&amp;All_Data[[#This Row],[Order No]]</f>
        <v>DECORATION CHARGES1554765</v>
      </c>
    </row>
    <row r="3423" spans="1:15" x14ac:dyDescent="0.35">
      <c r="A3423">
        <v>202002</v>
      </c>
      <c r="B3423" t="str">
        <f>LEFT(All_Data[[#This Row],[Invoice (Year+Month)]],4)</f>
        <v>2020</v>
      </c>
      <c r="C3423" t="str">
        <f>RIGHT(All_Data[[#This Row],[Invoice (Year+Month)]],2)</f>
        <v>02</v>
      </c>
      <c r="D3423" t="s">
        <v>56</v>
      </c>
      <c r="E3423">
        <v>3014590</v>
      </c>
      <c r="F3423" t="s">
        <v>17</v>
      </c>
      <c r="G3423" t="s">
        <v>29</v>
      </c>
      <c r="H3423" t="s">
        <v>30</v>
      </c>
      <c r="I3423">
        <v>1554765</v>
      </c>
      <c r="J3423">
        <v>120</v>
      </c>
      <c r="K3423" s="1">
        <v>1672.8</v>
      </c>
      <c r="L3423" s="1">
        <v>988.72</v>
      </c>
      <c r="M3423" s="1">
        <f>All_Data[[#This Row],[EUR Sales Amount]]-All_Data[[#This Row],[EUR Cost Amount]]</f>
        <v>684.07999999999993</v>
      </c>
      <c r="N3423">
        <f>IF(All_Data[[#This Row],[Order Line Quantity]]&lt;0,1,0)</f>
        <v>0</v>
      </c>
      <c r="O3423" s="1" t="str">
        <f>All_Data[[#This Row],[Tier2 Description]]&amp;All_Data[[#This Row],[Order No]]</f>
        <v>AUDIO1554765</v>
      </c>
    </row>
    <row r="3424" spans="1:15" x14ac:dyDescent="0.35">
      <c r="A3424">
        <v>202002</v>
      </c>
      <c r="B3424" t="str">
        <f>LEFT(All_Data[[#This Row],[Invoice (Year+Month)]],4)</f>
        <v>2020</v>
      </c>
      <c r="C3424" t="str">
        <f>RIGHT(All_Data[[#This Row],[Invoice (Year+Month)]],2)</f>
        <v>02</v>
      </c>
      <c r="D3424" t="s">
        <v>56</v>
      </c>
      <c r="E3424">
        <v>3014595</v>
      </c>
      <c r="F3424" t="s">
        <v>17</v>
      </c>
      <c r="G3424" t="s">
        <v>32</v>
      </c>
      <c r="H3424" t="s">
        <v>33</v>
      </c>
      <c r="I3424">
        <v>1555508</v>
      </c>
      <c r="J3424">
        <v>200</v>
      </c>
      <c r="K3424" s="1">
        <v>1348</v>
      </c>
      <c r="L3424" s="1">
        <v>561.29999999999995</v>
      </c>
      <c r="M3424" s="1">
        <f>All_Data[[#This Row],[EUR Sales Amount]]-All_Data[[#This Row],[EUR Cost Amount]]</f>
        <v>786.7</v>
      </c>
      <c r="N3424">
        <f>IF(All_Data[[#This Row],[Order Line Quantity]]&lt;0,1,0)</f>
        <v>0</v>
      </c>
      <c r="O3424" s="1" t="str">
        <f>All_Data[[#This Row],[Tier2 Description]]&amp;All_Data[[#This Row],[Order No]]</f>
        <v>SPORT BOTTLES1555508</v>
      </c>
    </row>
    <row r="3425" spans="1:15" x14ac:dyDescent="0.35">
      <c r="A3425">
        <v>202002</v>
      </c>
      <c r="B3425" t="str">
        <f>LEFT(All_Data[[#This Row],[Invoice (Year+Month)]],4)</f>
        <v>2020</v>
      </c>
      <c r="C3425" t="str">
        <f>RIGHT(All_Data[[#This Row],[Invoice (Year+Month)]],2)</f>
        <v>02</v>
      </c>
      <c r="D3425" t="s">
        <v>56</v>
      </c>
      <c r="E3425">
        <v>3014595</v>
      </c>
      <c r="F3425" t="s">
        <v>17</v>
      </c>
      <c r="G3425" t="s">
        <v>13</v>
      </c>
      <c r="H3425" t="s">
        <v>37</v>
      </c>
      <c r="I3425">
        <v>1555439</v>
      </c>
      <c r="J3425">
        <v>20</v>
      </c>
      <c r="K3425" s="1">
        <v>48.2</v>
      </c>
      <c r="L3425" s="1">
        <v>21.8</v>
      </c>
      <c r="M3425" s="1">
        <f>All_Data[[#This Row],[EUR Sales Amount]]-All_Data[[#This Row],[EUR Cost Amount]]</f>
        <v>26.400000000000002</v>
      </c>
      <c r="N3425">
        <f>IF(All_Data[[#This Row],[Order Line Quantity]]&lt;0,1,0)</f>
        <v>0</v>
      </c>
      <c r="O3425" s="1" t="str">
        <f>All_Data[[#This Row],[Tier2 Description]]&amp;All_Data[[#This Row],[Order No]]</f>
        <v>GENERAL1555439</v>
      </c>
    </row>
    <row r="3426" spans="1:15" x14ac:dyDescent="0.35">
      <c r="A3426">
        <v>202002</v>
      </c>
      <c r="B3426" t="str">
        <f>LEFT(All_Data[[#This Row],[Invoice (Year+Month)]],4)</f>
        <v>2020</v>
      </c>
      <c r="C3426" t="str">
        <f>RIGHT(All_Data[[#This Row],[Invoice (Year+Month)]],2)</f>
        <v>02</v>
      </c>
      <c r="D3426" t="s">
        <v>56</v>
      </c>
      <c r="E3426">
        <v>3014595</v>
      </c>
      <c r="F3426" t="s">
        <v>17</v>
      </c>
      <c r="G3426" t="s">
        <v>29</v>
      </c>
      <c r="H3426" t="s">
        <v>52</v>
      </c>
      <c r="I3426">
        <v>1556444</v>
      </c>
      <c r="J3426">
        <v>4</v>
      </c>
      <c r="K3426" s="1">
        <v>95.74</v>
      </c>
      <c r="L3426" s="1">
        <v>129.19999999999999</v>
      </c>
      <c r="M3426" s="1">
        <f>All_Data[[#This Row],[EUR Sales Amount]]-All_Data[[#This Row],[EUR Cost Amount]]</f>
        <v>-33.459999999999994</v>
      </c>
      <c r="N3426">
        <f>IF(All_Data[[#This Row],[Order Line Quantity]]&lt;0,1,0)</f>
        <v>0</v>
      </c>
      <c r="O3426" s="1" t="str">
        <f>All_Data[[#This Row],[Tier2 Description]]&amp;All_Data[[#This Row],[Order No]]</f>
        <v>GENERAL TECH1556444</v>
      </c>
    </row>
    <row r="3427" spans="1:15" x14ac:dyDescent="0.35">
      <c r="A3427">
        <v>202002</v>
      </c>
      <c r="B3427" t="str">
        <f>LEFT(All_Data[[#This Row],[Invoice (Year+Month)]],4)</f>
        <v>2020</v>
      </c>
      <c r="C3427" t="str">
        <f>RIGHT(All_Data[[#This Row],[Invoice (Year+Month)]],2)</f>
        <v>02</v>
      </c>
      <c r="D3427" t="s">
        <v>56</v>
      </c>
      <c r="E3427">
        <v>3014599</v>
      </c>
      <c r="F3427" t="s">
        <v>10</v>
      </c>
      <c r="G3427" t="s">
        <v>32</v>
      </c>
      <c r="H3427" t="s">
        <v>33</v>
      </c>
      <c r="I3427">
        <v>1555861</v>
      </c>
      <c r="J3427">
        <v>60</v>
      </c>
      <c r="K3427" s="1">
        <v>69</v>
      </c>
      <c r="L3427" s="1">
        <v>34.94</v>
      </c>
      <c r="M3427" s="1">
        <f>All_Data[[#This Row],[EUR Sales Amount]]-All_Data[[#This Row],[EUR Cost Amount]]</f>
        <v>34.06</v>
      </c>
      <c r="N3427">
        <f>IF(All_Data[[#This Row],[Order Line Quantity]]&lt;0,1,0)</f>
        <v>0</v>
      </c>
      <c r="O3427" s="1" t="str">
        <f>All_Data[[#This Row],[Tier2 Description]]&amp;All_Data[[#This Row],[Order No]]</f>
        <v>SPORT BOTTLES1555861</v>
      </c>
    </row>
    <row r="3428" spans="1:15" x14ac:dyDescent="0.35">
      <c r="A3428">
        <v>202002</v>
      </c>
      <c r="B3428" t="str">
        <f>LEFT(All_Data[[#This Row],[Invoice (Year+Month)]],4)</f>
        <v>2020</v>
      </c>
      <c r="C3428" t="str">
        <f>RIGHT(All_Data[[#This Row],[Invoice (Year+Month)]],2)</f>
        <v>02</v>
      </c>
      <c r="D3428" t="s">
        <v>56</v>
      </c>
      <c r="E3428">
        <v>3014600</v>
      </c>
      <c r="F3428" t="s">
        <v>17</v>
      </c>
      <c r="G3428" t="s">
        <v>11</v>
      </c>
      <c r="H3428" t="s">
        <v>38</v>
      </c>
      <c r="I3428">
        <v>1557351</v>
      </c>
      <c r="J3428">
        <v>2</v>
      </c>
      <c r="K3428" s="1">
        <v>0.74</v>
      </c>
      <c r="L3428" s="1">
        <v>0.36</v>
      </c>
      <c r="M3428" s="1">
        <f>All_Data[[#This Row],[EUR Sales Amount]]-All_Data[[#This Row],[EUR Cost Amount]]</f>
        <v>0.38</v>
      </c>
      <c r="N3428">
        <f>IF(All_Data[[#This Row],[Order Line Quantity]]&lt;0,1,0)</f>
        <v>0</v>
      </c>
      <c r="O3428" s="1" t="str">
        <f>All_Data[[#This Row],[Tier2 Description]]&amp;All_Data[[#This Row],[Order No]]</f>
        <v>BACKPACKS1557351</v>
      </c>
    </row>
    <row r="3429" spans="1:15" x14ac:dyDescent="0.35">
      <c r="A3429">
        <v>202002</v>
      </c>
      <c r="B3429" t="str">
        <f>LEFT(All_Data[[#This Row],[Invoice (Year+Month)]],4)</f>
        <v>2020</v>
      </c>
      <c r="C3429" t="str">
        <f>RIGHT(All_Data[[#This Row],[Invoice (Year+Month)]],2)</f>
        <v>02</v>
      </c>
      <c r="D3429" t="s">
        <v>56</v>
      </c>
      <c r="E3429">
        <v>3014601</v>
      </c>
      <c r="F3429" t="s">
        <v>10</v>
      </c>
      <c r="G3429" t="s">
        <v>11</v>
      </c>
      <c r="H3429" t="s">
        <v>38</v>
      </c>
      <c r="I3429">
        <v>1556514</v>
      </c>
      <c r="J3429">
        <v>300</v>
      </c>
      <c r="K3429" s="1">
        <v>132</v>
      </c>
      <c r="L3429" s="1">
        <v>71.22</v>
      </c>
      <c r="M3429" s="1">
        <f>All_Data[[#This Row],[EUR Sales Amount]]-All_Data[[#This Row],[EUR Cost Amount]]</f>
        <v>60.78</v>
      </c>
      <c r="N3429">
        <f>IF(All_Data[[#This Row],[Order Line Quantity]]&lt;0,1,0)</f>
        <v>0</v>
      </c>
      <c r="O3429" s="1" t="str">
        <f>All_Data[[#This Row],[Tier2 Description]]&amp;All_Data[[#This Row],[Order No]]</f>
        <v>BACKPACKS1556514</v>
      </c>
    </row>
    <row r="3430" spans="1:15" x14ac:dyDescent="0.35">
      <c r="A3430">
        <v>202002</v>
      </c>
      <c r="B3430" t="str">
        <f>LEFT(All_Data[[#This Row],[Invoice (Year+Month)]],4)</f>
        <v>2020</v>
      </c>
      <c r="C3430" t="str">
        <f>RIGHT(All_Data[[#This Row],[Invoice (Year+Month)]],2)</f>
        <v>02</v>
      </c>
      <c r="D3430" t="s">
        <v>56</v>
      </c>
      <c r="E3430">
        <v>3014607</v>
      </c>
      <c r="F3430" t="s">
        <v>10</v>
      </c>
      <c r="G3430" t="s">
        <v>11</v>
      </c>
      <c r="H3430" t="s">
        <v>40</v>
      </c>
      <c r="I3430">
        <v>1557691</v>
      </c>
      <c r="J3430">
        <v>2</v>
      </c>
      <c r="K3430" s="1">
        <v>1.02</v>
      </c>
      <c r="L3430" s="1">
        <v>0.5</v>
      </c>
      <c r="M3430" s="1">
        <f>All_Data[[#This Row],[EUR Sales Amount]]-All_Data[[#This Row],[EUR Cost Amount]]</f>
        <v>0.52</v>
      </c>
      <c r="N3430">
        <f>IF(All_Data[[#This Row],[Order Line Quantity]]&lt;0,1,0)</f>
        <v>0</v>
      </c>
      <c r="O3430" s="1" t="str">
        <f>All_Data[[#This Row],[Tier2 Description]]&amp;All_Data[[#This Row],[Order No]]</f>
        <v>TOTES1557691</v>
      </c>
    </row>
    <row r="3431" spans="1:15" x14ac:dyDescent="0.35">
      <c r="A3431">
        <v>202002</v>
      </c>
      <c r="B3431" t="str">
        <f>LEFT(All_Data[[#This Row],[Invoice (Year+Month)]],4)</f>
        <v>2020</v>
      </c>
      <c r="C3431" t="str">
        <f>RIGHT(All_Data[[#This Row],[Invoice (Year+Month)]],2)</f>
        <v>02</v>
      </c>
      <c r="D3431" t="s">
        <v>56</v>
      </c>
      <c r="E3431">
        <v>3014607</v>
      </c>
      <c r="F3431" t="s">
        <v>10</v>
      </c>
      <c r="G3431" t="s">
        <v>11</v>
      </c>
      <c r="H3431" t="s">
        <v>40</v>
      </c>
      <c r="I3431">
        <v>1557826</v>
      </c>
      <c r="J3431">
        <v>2</v>
      </c>
      <c r="K3431" s="1">
        <v>0.92</v>
      </c>
      <c r="L3431" s="1">
        <v>0.46</v>
      </c>
      <c r="M3431" s="1">
        <f>All_Data[[#This Row],[EUR Sales Amount]]-All_Data[[#This Row],[EUR Cost Amount]]</f>
        <v>0.46</v>
      </c>
      <c r="N3431">
        <f>IF(All_Data[[#This Row],[Order Line Quantity]]&lt;0,1,0)</f>
        <v>0</v>
      </c>
      <c r="O3431" s="1" t="str">
        <f>All_Data[[#This Row],[Tier2 Description]]&amp;All_Data[[#This Row],[Order No]]</f>
        <v>TOTES1557826</v>
      </c>
    </row>
    <row r="3432" spans="1:15" x14ac:dyDescent="0.35">
      <c r="A3432">
        <v>202002</v>
      </c>
      <c r="B3432" t="str">
        <f>LEFT(All_Data[[#This Row],[Invoice (Year+Month)]],4)</f>
        <v>2020</v>
      </c>
      <c r="C3432" t="str">
        <f>RIGHT(All_Data[[#This Row],[Invoice (Year+Month)]],2)</f>
        <v>02</v>
      </c>
      <c r="D3432" t="s">
        <v>56</v>
      </c>
      <c r="E3432">
        <v>3014607</v>
      </c>
      <c r="F3432" t="s">
        <v>10</v>
      </c>
      <c r="G3432" t="s">
        <v>13</v>
      </c>
      <c r="H3432" t="s">
        <v>16</v>
      </c>
      <c r="I3432">
        <v>1556962</v>
      </c>
      <c r="J3432">
        <v>2</v>
      </c>
      <c r="K3432" s="1">
        <v>18.559999999999999</v>
      </c>
      <c r="L3432" s="1">
        <v>9.08</v>
      </c>
      <c r="M3432" s="1">
        <f>All_Data[[#This Row],[EUR Sales Amount]]-All_Data[[#This Row],[EUR Cost Amount]]</f>
        <v>9.4799999999999986</v>
      </c>
      <c r="N3432">
        <f>IF(All_Data[[#This Row],[Order Line Quantity]]&lt;0,1,0)</f>
        <v>0</v>
      </c>
      <c r="O3432" s="1" t="str">
        <f>All_Data[[#This Row],[Tier2 Description]]&amp;All_Data[[#This Row],[Order No]]</f>
        <v>WRITING1556962</v>
      </c>
    </row>
    <row r="3433" spans="1:15" x14ac:dyDescent="0.35">
      <c r="A3433">
        <v>202002</v>
      </c>
      <c r="B3433" t="str">
        <f>LEFT(All_Data[[#This Row],[Invoice (Year+Month)]],4)</f>
        <v>2020</v>
      </c>
      <c r="C3433" t="str">
        <f>RIGHT(All_Data[[#This Row],[Invoice (Year+Month)]],2)</f>
        <v>02</v>
      </c>
      <c r="D3433" t="s">
        <v>56</v>
      </c>
      <c r="E3433">
        <v>3014607</v>
      </c>
      <c r="F3433" t="s">
        <v>10</v>
      </c>
      <c r="G3433" t="s">
        <v>29</v>
      </c>
      <c r="H3433" t="s">
        <v>52</v>
      </c>
      <c r="I3433">
        <v>1555236</v>
      </c>
      <c r="J3433">
        <v>2</v>
      </c>
      <c r="K3433" s="1">
        <v>1.96</v>
      </c>
      <c r="L3433" s="1">
        <v>0.9</v>
      </c>
      <c r="M3433" s="1">
        <f>All_Data[[#This Row],[EUR Sales Amount]]-All_Data[[#This Row],[EUR Cost Amount]]</f>
        <v>1.06</v>
      </c>
      <c r="N3433">
        <f>IF(All_Data[[#This Row],[Order Line Quantity]]&lt;0,1,0)</f>
        <v>0</v>
      </c>
      <c r="O3433" s="1" t="str">
        <f>All_Data[[#This Row],[Tier2 Description]]&amp;All_Data[[#This Row],[Order No]]</f>
        <v>GENERAL TECH1555236</v>
      </c>
    </row>
    <row r="3434" spans="1:15" x14ac:dyDescent="0.35">
      <c r="A3434">
        <v>202002</v>
      </c>
      <c r="B3434" t="str">
        <f>LEFT(All_Data[[#This Row],[Invoice (Year+Month)]],4)</f>
        <v>2020</v>
      </c>
      <c r="C3434" t="str">
        <f>RIGHT(All_Data[[#This Row],[Invoice (Year+Month)]],2)</f>
        <v>02</v>
      </c>
      <c r="D3434" t="s">
        <v>56</v>
      </c>
      <c r="E3434">
        <v>3014610</v>
      </c>
      <c r="F3434" t="s">
        <v>10</v>
      </c>
      <c r="G3434" t="s">
        <v>26</v>
      </c>
      <c r="H3434" t="s">
        <v>28</v>
      </c>
      <c r="I3434">
        <v>1557544</v>
      </c>
      <c r="J3434">
        <v>2</v>
      </c>
      <c r="K3434" s="1">
        <v>35.26</v>
      </c>
      <c r="L3434" s="1">
        <v>34.200000000000003</v>
      </c>
      <c r="M3434" s="1">
        <f>All_Data[[#This Row],[EUR Sales Amount]]-All_Data[[#This Row],[EUR Cost Amount]]</f>
        <v>1.0599999999999952</v>
      </c>
      <c r="N3434">
        <f>IF(All_Data[[#This Row],[Order Line Quantity]]&lt;0,1,0)</f>
        <v>0</v>
      </c>
      <c r="O3434" s="1" t="str">
        <f>All_Data[[#This Row],[Tier2 Description]]&amp;All_Data[[#This Row],[Order No]]</f>
        <v>HOUSEWARES1557544</v>
      </c>
    </row>
    <row r="3435" spans="1:15" x14ac:dyDescent="0.35">
      <c r="A3435">
        <v>202002</v>
      </c>
      <c r="B3435" t="str">
        <f>LEFT(All_Data[[#This Row],[Invoice (Year+Month)]],4)</f>
        <v>2020</v>
      </c>
      <c r="C3435" t="str">
        <f>RIGHT(All_Data[[#This Row],[Invoice (Year+Month)]],2)</f>
        <v>02</v>
      </c>
      <c r="D3435" t="s">
        <v>56</v>
      </c>
      <c r="E3435">
        <v>3014611</v>
      </c>
      <c r="F3435" t="s">
        <v>17</v>
      </c>
      <c r="G3435" t="s">
        <v>11</v>
      </c>
      <c r="H3435" t="s">
        <v>12</v>
      </c>
      <c r="I3435">
        <v>1555613</v>
      </c>
      <c r="J3435">
        <v>2</v>
      </c>
      <c r="K3435" s="1">
        <v>30.5</v>
      </c>
      <c r="L3435" s="1">
        <v>11.02</v>
      </c>
      <c r="M3435" s="1">
        <f>All_Data[[#This Row],[EUR Sales Amount]]-All_Data[[#This Row],[EUR Cost Amount]]</f>
        <v>19.48</v>
      </c>
      <c r="N3435">
        <f>IF(All_Data[[#This Row],[Order Line Quantity]]&lt;0,1,0)</f>
        <v>0</v>
      </c>
      <c r="O3435" s="1" t="str">
        <f>All_Data[[#This Row],[Tier2 Description]]&amp;All_Data[[#This Row],[Order No]]</f>
        <v>BUSINESS CASES1555613</v>
      </c>
    </row>
    <row r="3436" spans="1:15" x14ac:dyDescent="0.35">
      <c r="A3436">
        <v>202002</v>
      </c>
      <c r="B3436" t="str">
        <f>LEFT(All_Data[[#This Row],[Invoice (Year+Month)]],4)</f>
        <v>2020</v>
      </c>
      <c r="C3436" t="str">
        <f>RIGHT(All_Data[[#This Row],[Invoice (Year+Month)]],2)</f>
        <v>02</v>
      </c>
      <c r="D3436" t="s">
        <v>56</v>
      </c>
      <c r="E3436">
        <v>3014611</v>
      </c>
      <c r="F3436" t="s">
        <v>17</v>
      </c>
      <c r="G3436" t="s">
        <v>11</v>
      </c>
      <c r="H3436" t="s">
        <v>40</v>
      </c>
      <c r="I3436">
        <v>1556264</v>
      </c>
      <c r="J3436">
        <v>800</v>
      </c>
      <c r="K3436" s="1">
        <v>496</v>
      </c>
      <c r="L3436" s="1">
        <v>293.86</v>
      </c>
      <c r="M3436" s="1">
        <f>All_Data[[#This Row],[EUR Sales Amount]]-All_Data[[#This Row],[EUR Cost Amount]]</f>
        <v>202.14</v>
      </c>
      <c r="N3436">
        <f>IF(All_Data[[#This Row],[Order Line Quantity]]&lt;0,1,0)</f>
        <v>0</v>
      </c>
      <c r="O3436" s="1" t="str">
        <f>All_Data[[#This Row],[Tier2 Description]]&amp;All_Data[[#This Row],[Order No]]</f>
        <v>TOTES1556264</v>
      </c>
    </row>
    <row r="3437" spans="1:15" x14ac:dyDescent="0.35">
      <c r="A3437">
        <v>202002</v>
      </c>
      <c r="B3437" t="str">
        <f>LEFT(All_Data[[#This Row],[Invoice (Year+Month)]],4)</f>
        <v>2020</v>
      </c>
      <c r="C3437" t="str">
        <f>RIGHT(All_Data[[#This Row],[Invoice (Year+Month)]],2)</f>
        <v>02</v>
      </c>
      <c r="D3437" t="s">
        <v>56</v>
      </c>
      <c r="E3437">
        <v>3014611</v>
      </c>
      <c r="F3437" t="s">
        <v>17</v>
      </c>
      <c r="G3437" t="s">
        <v>32</v>
      </c>
      <c r="H3437" t="s">
        <v>33</v>
      </c>
      <c r="I3437">
        <v>1556405</v>
      </c>
      <c r="J3437">
        <v>200</v>
      </c>
      <c r="K3437" s="1">
        <v>1958</v>
      </c>
      <c r="L3437" s="1">
        <v>923.14</v>
      </c>
      <c r="M3437" s="1">
        <f>All_Data[[#This Row],[EUR Sales Amount]]-All_Data[[#This Row],[EUR Cost Amount]]</f>
        <v>1034.8600000000001</v>
      </c>
      <c r="N3437">
        <f>IF(All_Data[[#This Row],[Order Line Quantity]]&lt;0,1,0)</f>
        <v>0</v>
      </c>
      <c r="O3437" s="1" t="str">
        <f>All_Data[[#This Row],[Tier2 Description]]&amp;All_Data[[#This Row],[Order No]]</f>
        <v>SPORT BOTTLES1556405</v>
      </c>
    </row>
    <row r="3438" spans="1:15" x14ac:dyDescent="0.35">
      <c r="A3438">
        <v>202002</v>
      </c>
      <c r="B3438" t="str">
        <f>LEFT(All_Data[[#This Row],[Invoice (Year+Month)]],4)</f>
        <v>2020</v>
      </c>
      <c r="C3438" t="str">
        <f>RIGHT(All_Data[[#This Row],[Invoice (Year+Month)]],2)</f>
        <v>02</v>
      </c>
      <c r="D3438" t="s">
        <v>56</v>
      </c>
      <c r="E3438">
        <v>3014611</v>
      </c>
      <c r="F3438" t="s">
        <v>17</v>
      </c>
      <c r="G3438" t="s">
        <v>48</v>
      </c>
      <c r="H3438" t="s">
        <v>48</v>
      </c>
      <c r="I3438">
        <v>1555785</v>
      </c>
      <c r="J3438">
        <v>200</v>
      </c>
      <c r="K3438" s="1">
        <v>146</v>
      </c>
      <c r="L3438" s="1">
        <v>80.34</v>
      </c>
      <c r="M3438" s="1">
        <f>All_Data[[#This Row],[EUR Sales Amount]]-All_Data[[#This Row],[EUR Cost Amount]]</f>
        <v>65.66</v>
      </c>
      <c r="N3438">
        <f>IF(All_Data[[#This Row],[Order Line Quantity]]&lt;0,1,0)</f>
        <v>0</v>
      </c>
      <c r="O3438" s="1" t="str">
        <f>All_Data[[#This Row],[Tier2 Description]]&amp;All_Data[[#This Row],[Order No]]</f>
        <v>HEADWEAR1555785</v>
      </c>
    </row>
    <row r="3439" spans="1:15" x14ac:dyDescent="0.35">
      <c r="A3439">
        <v>202002</v>
      </c>
      <c r="B3439" t="str">
        <f>LEFT(All_Data[[#This Row],[Invoice (Year+Month)]],4)</f>
        <v>2020</v>
      </c>
      <c r="C3439" t="str">
        <f>RIGHT(All_Data[[#This Row],[Invoice (Year+Month)]],2)</f>
        <v>02</v>
      </c>
      <c r="D3439" t="s">
        <v>56</v>
      </c>
      <c r="E3439">
        <v>3014611</v>
      </c>
      <c r="F3439" t="s">
        <v>17</v>
      </c>
      <c r="G3439" t="s">
        <v>13</v>
      </c>
      <c r="H3439" t="s">
        <v>15</v>
      </c>
      <c r="I3439">
        <v>1556405</v>
      </c>
      <c r="J3439">
        <v>100</v>
      </c>
      <c r="K3439" s="1">
        <v>631</v>
      </c>
      <c r="L3439" s="1">
        <v>280.94</v>
      </c>
      <c r="M3439" s="1">
        <f>All_Data[[#This Row],[EUR Sales Amount]]-All_Data[[#This Row],[EUR Cost Amount]]</f>
        <v>350.06</v>
      </c>
      <c r="N3439">
        <f>IF(All_Data[[#This Row],[Order Line Quantity]]&lt;0,1,0)</f>
        <v>0</v>
      </c>
      <c r="O3439" s="1" t="str">
        <f>All_Data[[#This Row],[Tier2 Description]]&amp;All_Data[[#This Row],[Order No]]</f>
        <v>UMBRELLAS1556405</v>
      </c>
    </row>
    <row r="3440" spans="1:15" x14ac:dyDescent="0.35">
      <c r="A3440">
        <v>202002</v>
      </c>
      <c r="B3440" t="str">
        <f>LEFT(All_Data[[#This Row],[Invoice (Year+Month)]],4)</f>
        <v>2020</v>
      </c>
      <c r="C3440" t="str">
        <f>RIGHT(All_Data[[#This Row],[Invoice (Year+Month)]],2)</f>
        <v>02</v>
      </c>
      <c r="D3440" t="s">
        <v>56</v>
      </c>
      <c r="E3440">
        <v>3014611</v>
      </c>
      <c r="F3440" t="s">
        <v>17</v>
      </c>
      <c r="G3440" t="s">
        <v>22</v>
      </c>
      <c r="H3440" t="s">
        <v>35</v>
      </c>
      <c r="I3440">
        <v>1555693</v>
      </c>
      <c r="J3440">
        <v>804</v>
      </c>
      <c r="K3440" s="1">
        <v>282</v>
      </c>
      <c r="L3440" s="1">
        <v>39.020000000000003</v>
      </c>
      <c r="M3440" s="1">
        <f>All_Data[[#This Row],[EUR Sales Amount]]-All_Data[[#This Row],[EUR Cost Amount]]</f>
        <v>242.98</v>
      </c>
      <c r="N3440">
        <f>IF(All_Data[[#This Row],[Order Line Quantity]]&lt;0,1,0)</f>
        <v>0</v>
      </c>
      <c r="O3440" s="1" t="str">
        <f>All_Data[[#This Row],[Tier2 Description]]&amp;All_Data[[#This Row],[Order No]]</f>
        <v>DECORATION CHARGES1555693</v>
      </c>
    </row>
    <row r="3441" spans="1:15" x14ac:dyDescent="0.35">
      <c r="A3441">
        <v>202002</v>
      </c>
      <c r="B3441" t="str">
        <f>LEFT(All_Data[[#This Row],[Invoice (Year+Month)]],4)</f>
        <v>2020</v>
      </c>
      <c r="C3441" t="str">
        <f>RIGHT(All_Data[[#This Row],[Invoice (Year+Month)]],2)</f>
        <v>02</v>
      </c>
      <c r="D3441" t="s">
        <v>56</v>
      </c>
      <c r="E3441">
        <v>3014611</v>
      </c>
      <c r="F3441" t="s">
        <v>17</v>
      </c>
      <c r="G3441" t="s">
        <v>22</v>
      </c>
      <c r="H3441" t="s">
        <v>35</v>
      </c>
      <c r="I3441">
        <v>1555785</v>
      </c>
      <c r="J3441">
        <v>202</v>
      </c>
      <c r="K3441" s="1">
        <v>150</v>
      </c>
      <c r="L3441" s="1">
        <v>45.92</v>
      </c>
      <c r="M3441" s="1">
        <f>All_Data[[#This Row],[EUR Sales Amount]]-All_Data[[#This Row],[EUR Cost Amount]]</f>
        <v>104.08</v>
      </c>
      <c r="N3441">
        <f>IF(All_Data[[#This Row],[Order Line Quantity]]&lt;0,1,0)</f>
        <v>0</v>
      </c>
      <c r="O3441" s="1" t="str">
        <f>All_Data[[#This Row],[Tier2 Description]]&amp;All_Data[[#This Row],[Order No]]</f>
        <v>DECORATION CHARGES1555785</v>
      </c>
    </row>
    <row r="3442" spans="1:15" x14ac:dyDescent="0.35">
      <c r="A3442">
        <v>202002</v>
      </c>
      <c r="B3442" t="str">
        <f>LEFT(All_Data[[#This Row],[Invoice (Year+Month)]],4)</f>
        <v>2020</v>
      </c>
      <c r="C3442" t="str">
        <f>RIGHT(All_Data[[#This Row],[Invoice (Year+Month)]],2)</f>
        <v>02</v>
      </c>
      <c r="D3442" t="s">
        <v>56</v>
      </c>
      <c r="E3442">
        <v>3014611</v>
      </c>
      <c r="F3442" t="s">
        <v>17</v>
      </c>
      <c r="G3442" t="s">
        <v>22</v>
      </c>
      <c r="H3442" t="s">
        <v>35</v>
      </c>
      <c r="I3442">
        <v>1556264</v>
      </c>
      <c r="J3442">
        <v>802</v>
      </c>
      <c r="K3442" s="1">
        <v>264</v>
      </c>
      <c r="L3442" s="1">
        <v>53.58</v>
      </c>
      <c r="M3442" s="1">
        <f>All_Data[[#This Row],[EUR Sales Amount]]-All_Data[[#This Row],[EUR Cost Amount]]</f>
        <v>210.42000000000002</v>
      </c>
      <c r="N3442">
        <f>IF(All_Data[[#This Row],[Order Line Quantity]]&lt;0,1,0)</f>
        <v>0</v>
      </c>
      <c r="O3442" s="1" t="str">
        <f>All_Data[[#This Row],[Tier2 Description]]&amp;All_Data[[#This Row],[Order No]]</f>
        <v>DECORATION CHARGES1556264</v>
      </c>
    </row>
    <row r="3443" spans="1:15" x14ac:dyDescent="0.35">
      <c r="A3443">
        <v>202002</v>
      </c>
      <c r="B3443" t="str">
        <f>LEFT(All_Data[[#This Row],[Invoice (Year+Month)]],4)</f>
        <v>2020</v>
      </c>
      <c r="C3443" t="str">
        <f>RIGHT(All_Data[[#This Row],[Invoice (Year+Month)]],2)</f>
        <v>02</v>
      </c>
      <c r="D3443" t="s">
        <v>56</v>
      </c>
      <c r="E3443">
        <v>3014611</v>
      </c>
      <c r="F3443" t="s">
        <v>17</v>
      </c>
      <c r="G3443" t="s">
        <v>22</v>
      </c>
      <c r="H3443" t="s">
        <v>35</v>
      </c>
      <c r="I3443">
        <v>1556405</v>
      </c>
      <c r="J3443">
        <v>304</v>
      </c>
      <c r="K3443" s="1">
        <v>238</v>
      </c>
      <c r="L3443" s="1">
        <v>41.76</v>
      </c>
      <c r="M3443" s="1">
        <f>All_Data[[#This Row],[EUR Sales Amount]]-All_Data[[#This Row],[EUR Cost Amount]]</f>
        <v>196.24</v>
      </c>
      <c r="N3443">
        <f>IF(All_Data[[#This Row],[Order Line Quantity]]&lt;0,1,0)</f>
        <v>0</v>
      </c>
      <c r="O3443" s="1" t="str">
        <f>All_Data[[#This Row],[Tier2 Description]]&amp;All_Data[[#This Row],[Order No]]</f>
        <v>DECORATION CHARGES1556405</v>
      </c>
    </row>
    <row r="3444" spans="1:15" x14ac:dyDescent="0.35">
      <c r="A3444">
        <v>202002</v>
      </c>
      <c r="B3444" t="str">
        <f>LEFT(All_Data[[#This Row],[Invoice (Year+Month)]],4)</f>
        <v>2020</v>
      </c>
      <c r="C3444" t="str">
        <f>RIGHT(All_Data[[#This Row],[Invoice (Year+Month)]],2)</f>
        <v>02</v>
      </c>
      <c r="D3444" t="s">
        <v>56</v>
      </c>
      <c r="E3444">
        <v>3014611</v>
      </c>
      <c r="F3444" t="s">
        <v>17</v>
      </c>
      <c r="G3444" t="s">
        <v>29</v>
      </c>
      <c r="H3444" t="s">
        <v>52</v>
      </c>
      <c r="I3444">
        <v>1555693</v>
      </c>
      <c r="J3444">
        <v>800</v>
      </c>
      <c r="K3444" s="1">
        <v>104</v>
      </c>
      <c r="L3444" s="1">
        <v>28.02</v>
      </c>
      <c r="M3444" s="1">
        <f>All_Data[[#This Row],[EUR Sales Amount]]-All_Data[[#This Row],[EUR Cost Amount]]</f>
        <v>75.98</v>
      </c>
      <c r="N3444">
        <f>IF(All_Data[[#This Row],[Order Line Quantity]]&lt;0,1,0)</f>
        <v>0</v>
      </c>
      <c r="O3444" s="1" t="str">
        <f>All_Data[[#This Row],[Tier2 Description]]&amp;All_Data[[#This Row],[Order No]]</f>
        <v>GENERAL TECH1555693</v>
      </c>
    </row>
    <row r="3445" spans="1:15" x14ac:dyDescent="0.35">
      <c r="A3445">
        <v>202002</v>
      </c>
      <c r="B3445" t="str">
        <f>LEFT(All_Data[[#This Row],[Invoice (Year+Month)]],4)</f>
        <v>2020</v>
      </c>
      <c r="C3445" t="str">
        <f>RIGHT(All_Data[[#This Row],[Invoice (Year+Month)]],2)</f>
        <v>02</v>
      </c>
      <c r="D3445" t="s">
        <v>56</v>
      </c>
      <c r="E3445">
        <v>3014616</v>
      </c>
      <c r="F3445" t="s">
        <v>17</v>
      </c>
      <c r="G3445" t="s">
        <v>32</v>
      </c>
      <c r="H3445" t="s">
        <v>49</v>
      </c>
      <c r="I3445">
        <v>1555198</v>
      </c>
      <c r="J3445">
        <v>120</v>
      </c>
      <c r="K3445" s="1">
        <v>302.39999999999998</v>
      </c>
      <c r="L3445" s="1">
        <v>81.94</v>
      </c>
      <c r="M3445" s="1">
        <f>All_Data[[#This Row],[EUR Sales Amount]]-All_Data[[#This Row],[EUR Cost Amount]]</f>
        <v>220.45999999999998</v>
      </c>
      <c r="N3445">
        <f>IF(All_Data[[#This Row],[Order Line Quantity]]&lt;0,1,0)</f>
        <v>0</v>
      </c>
      <c r="O3445" s="1" t="str">
        <f>All_Data[[#This Row],[Tier2 Description]]&amp;All_Data[[#This Row],[Order No]]</f>
        <v>CERAMICS1555198</v>
      </c>
    </row>
    <row r="3446" spans="1:15" x14ac:dyDescent="0.35">
      <c r="A3446">
        <v>202002</v>
      </c>
      <c r="B3446" t="str">
        <f>LEFT(All_Data[[#This Row],[Invoice (Year+Month)]],4)</f>
        <v>2020</v>
      </c>
      <c r="C3446" t="str">
        <f>RIGHT(All_Data[[#This Row],[Invoice (Year+Month)]],2)</f>
        <v>02</v>
      </c>
      <c r="D3446" t="s">
        <v>56</v>
      </c>
      <c r="E3446">
        <v>3014616</v>
      </c>
      <c r="F3446" t="s">
        <v>17</v>
      </c>
      <c r="G3446" t="s">
        <v>22</v>
      </c>
      <c r="H3446" t="s">
        <v>35</v>
      </c>
      <c r="I3446">
        <v>1555198</v>
      </c>
      <c r="J3446">
        <v>242</v>
      </c>
      <c r="K3446" s="1">
        <v>107.2</v>
      </c>
      <c r="L3446" s="1">
        <v>20.28</v>
      </c>
      <c r="M3446" s="1">
        <f>All_Data[[#This Row],[EUR Sales Amount]]-All_Data[[#This Row],[EUR Cost Amount]]</f>
        <v>86.92</v>
      </c>
      <c r="N3446">
        <f>IF(All_Data[[#This Row],[Order Line Quantity]]&lt;0,1,0)</f>
        <v>0</v>
      </c>
      <c r="O3446" s="1" t="str">
        <f>All_Data[[#This Row],[Tier2 Description]]&amp;All_Data[[#This Row],[Order No]]</f>
        <v>DECORATION CHARGES1555198</v>
      </c>
    </row>
    <row r="3447" spans="1:15" x14ac:dyDescent="0.35">
      <c r="A3447">
        <v>202002</v>
      </c>
      <c r="B3447" t="str">
        <f>LEFT(All_Data[[#This Row],[Invoice (Year+Month)]],4)</f>
        <v>2020</v>
      </c>
      <c r="C3447" t="str">
        <f>RIGHT(All_Data[[#This Row],[Invoice (Year+Month)]],2)</f>
        <v>02</v>
      </c>
      <c r="D3447" t="s">
        <v>56</v>
      </c>
      <c r="E3447">
        <v>3014620</v>
      </c>
      <c r="F3447" t="s">
        <v>10</v>
      </c>
      <c r="G3447" t="s">
        <v>22</v>
      </c>
      <c r="H3447" t="s">
        <v>23</v>
      </c>
      <c r="I3447">
        <v>1557127</v>
      </c>
      <c r="J3447">
        <v>20</v>
      </c>
      <c r="K3447" s="1">
        <v>39.799999999999997</v>
      </c>
      <c r="L3447" s="1">
        <v>90.6</v>
      </c>
      <c r="M3447" s="1">
        <f>All_Data[[#This Row],[EUR Sales Amount]]-All_Data[[#This Row],[EUR Cost Amount]]</f>
        <v>-50.8</v>
      </c>
      <c r="N3447">
        <f>IF(All_Data[[#This Row],[Order Line Quantity]]&lt;0,1,0)</f>
        <v>0</v>
      </c>
      <c r="O3447" s="1" t="str">
        <f>All_Data[[#This Row],[Tier2 Description]]&amp;All_Data[[#This Row],[Order No]]</f>
        <v>CATALOGUES1557127</v>
      </c>
    </row>
    <row r="3448" spans="1:15" x14ac:dyDescent="0.35">
      <c r="A3448">
        <v>202002</v>
      </c>
      <c r="B3448" t="str">
        <f>LEFT(All_Data[[#This Row],[Invoice (Year+Month)]],4)</f>
        <v>2020</v>
      </c>
      <c r="C3448" t="str">
        <f>RIGHT(All_Data[[#This Row],[Invoice (Year+Month)]],2)</f>
        <v>02</v>
      </c>
      <c r="D3448" t="s">
        <v>56</v>
      </c>
      <c r="E3448">
        <v>3014622</v>
      </c>
      <c r="F3448" t="s">
        <v>17</v>
      </c>
      <c r="G3448" t="s">
        <v>48</v>
      </c>
      <c r="H3448" t="s">
        <v>48</v>
      </c>
      <c r="I3448">
        <v>1557440</v>
      </c>
      <c r="J3448">
        <v>2</v>
      </c>
      <c r="K3448" s="1">
        <v>6.58</v>
      </c>
      <c r="L3448" s="1">
        <v>3.62</v>
      </c>
      <c r="M3448" s="1">
        <f>All_Data[[#This Row],[EUR Sales Amount]]-All_Data[[#This Row],[EUR Cost Amount]]</f>
        <v>2.96</v>
      </c>
      <c r="N3448">
        <f>IF(All_Data[[#This Row],[Order Line Quantity]]&lt;0,1,0)</f>
        <v>0</v>
      </c>
      <c r="O3448" s="1" t="str">
        <f>All_Data[[#This Row],[Tier2 Description]]&amp;All_Data[[#This Row],[Order No]]</f>
        <v>HEADWEAR1557440</v>
      </c>
    </row>
    <row r="3449" spans="1:15" x14ac:dyDescent="0.35">
      <c r="A3449">
        <v>202002</v>
      </c>
      <c r="B3449" t="str">
        <f>LEFT(All_Data[[#This Row],[Invoice (Year+Month)]],4)</f>
        <v>2020</v>
      </c>
      <c r="C3449" t="str">
        <f>RIGHT(All_Data[[#This Row],[Invoice (Year+Month)]],2)</f>
        <v>02</v>
      </c>
      <c r="D3449" t="s">
        <v>56</v>
      </c>
      <c r="E3449">
        <v>3014622</v>
      </c>
      <c r="F3449" t="s">
        <v>17</v>
      </c>
      <c r="G3449" t="s">
        <v>29</v>
      </c>
      <c r="H3449" t="s">
        <v>52</v>
      </c>
      <c r="I3449">
        <v>1555566</v>
      </c>
      <c r="J3449">
        <v>2</v>
      </c>
      <c r="K3449" s="1">
        <v>46.4</v>
      </c>
      <c r="L3449" s="1">
        <v>41.26</v>
      </c>
      <c r="M3449" s="1">
        <f>All_Data[[#This Row],[EUR Sales Amount]]-All_Data[[#This Row],[EUR Cost Amount]]</f>
        <v>5.1400000000000006</v>
      </c>
      <c r="N3449">
        <f>IF(All_Data[[#This Row],[Order Line Quantity]]&lt;0,1,0)</f>
        <v>0</v>
      </c>
      <c r="O3449" s="1" t="str">
        <f>All_Data[[#This Row],[Tier2 Description]]&amp;All_Data[[#This Row],[Order No]]</f>
        <v>GENERAL TECH1555566</v>
      </c>
    </row>
    <row r="3450" spans="1:15" x14ac:dyDescent="0.35">
      <c r="A3450">
        <v>202002</v>
      </c>
      <c r="B3450" t="str">
        <f>LEFT(All_Data[[#This Row],[Invoice (Year+Month)]],4)</f>
        <v>2020</v>
      </c>
      <c r="C3450" t="str">
        <f>RIGHT(All_Data[[#This Row],[Invoice (Year+Month)]],2)</f>
        <v>02</v>
      </c>
      <c r="D3450" t="s">
        <v>56</v>
      </c>
      <c r="E3450">
        <v>3014630</v>
      </c>
      <c r="F3450" t="s">
        <v>10</v>
      </c>
      <c r="G3450" t="s">
        <v>11</v>
      </c>
      <c r="H3450" t="s">
        <v>12</v>
      </c>
      <c r="I3450">
        <v>1557128</v>
      </c>
      <c r="J3450">
        <v>200</v>
      </c>
      <c r="K3450" s="1">
        <v>840</v>
      </c>
      <c r="L3450" s="1">
        <v>423.56</v>
      </c>
      <c r="M3450" s="1">
        <f>All_Data[[#This Row],[EUR Sales Amount]]-All_Data[[#This Row],[EUR Cost Amount]]</f>
        <v>416.44</v>
      </c>
      <c r="N3450">
        <f>IF(All_Data[[#This Row],[Order Line Quantity]]&lt;0,1,0)</f>
        <v>0</v>
      </c>
      <c r="O3450" s="1" t="str">
        <f>All_Data[[#This Row],[Tier2 Description]]&amp;All_Data[[#This Row],[Order No]]</f>
        <v>BUSINESS CASES1557128</v>
      </c>
    </row>
    <row r="3451" spans="1:15" x14ac:dyDescent="0.35">
      <c r="A3451">
        <v>202002</v>
      </c>
      <c r="B3451" t="str">
        <f>LEFT(All_Data[[#This Row],[Invoice (Year+Month)]],4)</f>
        <v>2020</v>
      </c>
      <c r="C3451" t="str">
        <f>RIGHT(All_Data[[#This Row],[Invoice (Year+Month)]],2)</f>
        <v>02</v>
      </c>
      <c r="D3451" t="s">
        <v>56</v>
      </c>
      <c r="E3451">
        <v>3014630</v>
      </c>
      <c r="F3451" t="s">
        <v>10</v>
      </c>
      <c r="G3451" t="s">
        <v>32</v>
      </c>
      <c r="H3451" t="s">
        <v>49</v>
      </c>
      <c r="I3451">
        <v>1557128</v>
      </c>
      <c r="J3451">
        <v>200</v>
      </c>
      <c r="K3451" s="1">
        <v>282</v>
      </c>
      <c r="L3451" s="1">
        <v>113.3</v>
      </c>
      <c r="M3451" s="1">
        <f>All_Data[[#This Row],[EUR Sales Amount]]-All_Data[[#This Row],[EUR Cost Amount]]</f>
        <v>168.7</v>
      </c>
      <c r="N3451">
        <f>IF(All_Data[[#This Row],[Order Line Quantity]]&lt;0,1,0)</f>
        <v>0</v>
      </c>
      <c r="O3451" s="1" t="str">
        <f>All_Data[[#This Row],[Tier2 Description]]&amp;All_Data[[#This Row],[Order No]]</f>
        <v>CERAMICS1557128</v>
      </c>
    </row>
    <row r="3452" spans="1:15" x14ac:dyDescent="0.35">
      <c r="A3452">
        <v>202002</v>
      </c>
      <c r="B3452" t="str">
        <f>LEFT(All_Data[[#This Row],[Invoice (Year+Month)]],4)</f>
        <v>2020</v>
      </c>
      <c r="C3452" t="str">
        <f>RIGHT(All_Data[[#This Row],[Invoice (Year+Month)]],2)</f>
        <v>02</v>
      </c>
      <c r="D3452" t="s">
        <v>56</v>
      </c>
      <c r="E3452">
        <v>3014630</v>
      </c>
      <c r="F3452" t="s">
        <v>10</v>
      </c>
      <c r="G3452" t="s">
        <v>22</v>
      </c>
      <c r="H3452" t="s">
        <v>35</v>
      </c>
      <c r="I3452">
        <v>1557128</v>
      </c>
      <c r="J3452">
        <v>404</v>
      </c>
      <c r="K3452" s="1">
        <v>370</v>
      </c>
      <c r="L3452" s="1">
        <v>46.76</v>
      </c>
      <c r="M3452" s="1">
        <f>All_Data[[#This Row],[EUR Sales Amount]]-All_Data[[#This Row],[EUR Cost Amount]]</f>
        <v>323.24</v>
      </c>
      <c r="N3452">
        <f>IF(All_Data[[#This Row],[Order Line Quantity]]&lt;0,1,0)</f>
        <v>0</v>
      </c>
      <c r="O3452" s="1" t="str">
        <f>All_Data[[#This Row],[Tier2 Description]]&amp;All_Data[[#This Row],[Order No]]</f>
        <v>DECORATION CHARGES1557128</v>
      </c>
    </row>
    <row r="3453" spans="1:15" x14ac:dyDescent="0.35">
      <c r="A3453">
        <v>202002</v>
      </c>
      <c r="B3453" t="str">
        <f>LEFT(All_Data[[#This Row],[Invoice (Year+Month)]],4)</f>
        <v>2020</v>
      </c>
      <c r="C3453" t="str">
        <f>RIGHT(All_Data[[#This Row],[Invoice (Year+Month)]],2)</f>
        <v>02</v>
      </c>
      <c r="D3453" t="s">
        <v>56</v>
      </c>
      <c r="E3453">
        <v>3014632</v>
      </c>
      <c r="F3453" t="s">
        <v>17</v>
      </c>
      <c r="G3453" t="s">
        <v>32</v>
      </c>
      <c r="H3453" t="s">
        <v>33</v>
      </c>
      <c r="I3453">
        <v>1556047</v>
      </c>
      <c r="J3453">
        <v>2</v>
      </c>
      <c r="K3453" s="1">
        <v>5.92</v>
      </c>
      <c r="L3453" s="1">
        <v>2.02</v>
      </c>
      <c r="M3453" s="1">
        <f>All_Data[[#This Row],[EUR Sales Amount]]-All_Data[[#This Row],[EUR Cost Amount]]</f>
        <v>3.9</v>
      </c>
      <c r="N3453">
        <f>IF(All_Data[[#This Row],[Order Line Quantity]]&lt;0,1,0)</f>
        <v>0</v>
      </c>
      <c r="O3453" s="1" t="str">
        <f>All_Data[[#This Row],[Tier2 Description]]&amp;All_Data[[#This Row],[Order No]]</f>
        <v>SPORT BOTTLES1556047</v>
      </c>
    </row>
    <row r="3454" spans="1:15" x14ac:dyDescent="0.35">
      <c r="A3454">
        <v>202002</v>
      </c>
      <c r="B3454" t="str">
        <f>LEFT(All_Data[[#This Row],[Invoice (Year+Month)]],4)</f>
        <v>2020</v>
      </c>
      <c r="C3454" t="str">
        <f>RIGHT(All_Data[[#This Row],[Invoice (Year+Month)]],2)</f>
        <v>02</v>
      </c>
      <c r="D3454" t="s">
        <v>56</v>
      </c>
      <c r="E3454">
        <v>3014632</v>
      </c>
      <c r="F3454" t="s">
        <v>17</v>
      </c>
      <c r="G3454" t="s">
        <v>13</v>
      </c>
      <c r="H3454" t="s">
        <v>37</v>
      </c>
      <c r="I3454">
        <v>1556047</v>
      </c>
      <c r="J3454">
        <v>64</v>
      </c>
      <c r="K3454" s="1">
        <v>13.28</v>
      </c>
      <c r="L3454" s="1">
        <v>7.78</v>
      </c>
      <c r="M3454" s="1">
        <f>All_Data[[#This Row],[EUR Sales Amount]]-All_Data[[#This Row],[EUR Cost Amount]]</f>
        <v>5.4999999999999991</v>
      </c>
      <c r="N3454">
        <f>IF(All_Data[[#This Row],[Order Line Quantity]]&lt;0,1,0)</f>
        <v>0</v>
      </c>
      <c r="O3454" s="1" t="str">
        <f>All_Data[[#This Row],[Tier2 Description]]&amp;All_Data[[#This Row],[Order No]]</f>
        <v>GENERAL1556047</v>
      </c>
    </row>
    <row r="3455" spans="1:15" x14ac:dyDescent="0.35">
      <c r="A3455">
        <v>202002</v>
      </c>
      <c r="B3455" t="str">
        <f>LEFT(All_Data[[#This Row],[Invoice (Year+Month)]],4)</f>
        <v>2020</v>
      </c>
      <c r="C3455" t="str">
        <f>RIGHT(All_Data[[#This Row],[Invoice (Year+Month)]],2)</f>
        <v>02</v>
      </c>
      <c r="D3455" t="s">
        <v>56</v>
      </c>
      <c r="E3455">
        <v>3014632</v>
      </c>
      <c r="F3455" t="s">
        <v>17</v>
      </c>
      <c r="G3455" t="s">
        <v>13</v>
      </c>
      <c r="H3455" t="s">
        <v>16</v>
      </c>
      <c r="I3455">
        <v>1556047</v>
      </c>
      <c r="J3455">
        <v>20</v>
      </c>
      <c r="K3455" s="1">
        <v>5.7</v>
      </c>
      <c r="L3455" s="1">
        <v>2.94</v>
      </c>
      <c r="M3455" s="1">
        <f>All_Data[[#This Row],[EUR Sales Amount]]-All_Data[[#This Row],[EUR Cost Amount]]</f>
        <v>2.7600000000000002</v>
      </c>
      <c r="N3455">
        <f>IF(All_Data[[#This Row],[Order Line Quantity]]&lt;0,1,0)</f>
        <v>0</v>
      </c>
      <c r="O3455" s="1" t="str">
        <f>All_Data[[#This Row],[Tier2 Description]]&amp;All_Data[[#This Row],[Order No]]</f>
        <v>WRITING1556047</v>
      </c>
    </row>
    <row r="3456" spans="1:15" x14ac:dyDescent="0.35">
      <c r="A3456">
        <v>202002</v>
      </c>
      <c r="B3456" t="str">
        <f>LEFT(All_Data[[#This Row],[Invoice (Year+Month)]],4)</f>
        <v>2020</v>
      </c>
      <c r="C3456" t="str">
        <f>RIGHT(All_Data[[#This Row],[Invoice (Year+Month)]],2)</f>
        <v>02</v>
      </c>
      <c r="D3456" t="s">
        <v>56</v>
      </c>
      <c r="E3456">
        <v>3014632</v>
      </c>
      <c r="F3456" t="s">
        <v>17</v>
      </c>
      <c r="G3456" t="s">
        <v>26</v>
      </c>
      <c r="H3456" t="s">
        <v>28</v>
      </c>
      <c r="I3456">
        <v>1556047</v>
      </c>
      <c r="J3456">
        <v>2</v>
      </c>
      <c r="K3456" s="1">
        <v>5.12</v>
      </c>
      <c r="L3456" s="1">
        <v>1.92</v>
      </c>
      <c r="M3456" s="1">
        <f>All_Data[[#This Row],[EUR Sales Amount]]-All_Data[[#This Row],[EUR Cost Amount]]</f>
        <v>3.2</v>
      </c>
      <c r="N3456">
        <f>IF(All_Data[[#This Row],[Order Line Quantity]]&lt;0,1,0)</f>
        <v>0</v>
      </c>
      <c r="O3456" s="1" t="str">
        <f>All_Data[[#This Row],[Tier2 Description]]&amp;All_Data[[#This Row],[Order No]]</f>
        <v>HOUSEWARES1556047</v>
      </c>
    </row>
    <row r="3457" spans="1:15" x14ac:dyDescent="0.35">
      <c r="A3457">
        <v>202002</v>
      </c>
      <c r="B3457" t="str">
        <f>LEFT(All_Data[[#This Row],[Invoice (Year+Month)]],4)</f>
        <v>2020</v>
      </c>
      <c r="C3457" t="str">
        <f>RIGHT(All_Data[[#This Row],[Invoice (Year+Month)]],2)</f>
        <v>02</v>
      </c>
      <c r="D3457" t="s">
        <v>56</v>
      </c>
      <c r="E3457">
        <v>3014632</v>
      </c>
      <c r="F3457" t="s">
        <v>17</v>
      </c>
      <c r="G3457" t="s">
        <v>26</v>
      </c>
      <c r="H3457" t="s">
        <v>28</v>
      </c>
      <c r="I3457">
        <v>1556901</v>
      </c>
      <c r="J3457">
        <v>40</v>
      </c>
      <c r="K3457" s="1">
        <v>8.4</v>
      </c>
      <c r="L3457" s="1">
        <v>5.08</v>
      </c>
      <c r="M3457" s="1">
        <f>All_Data[[#This Row],[EUR Sales Amount]]-All_Data[[#This Row],[EUR Cost Amount]]</f>
        <v>3.3200000000000003</v>
      </c>
      <c r="N3457">
        <f>IF(All_Data[[#This Row],[Order Line Quantity]]&lt;0,1,0)</f>
        <v>0</v>
      </c>
      <c r="O3457" s="1" t="str">
        <f>All_Data[[#This Row],[Tier2 Description]]&amp;All_Data[[#This Row],[Order No]]</f>
        <v>HOUSEWARES1556901</v>
      </c>
    </row>
    <row r="3458" spans="1:15" x14ac:dyDescent="0.35">
      <c r="A3458">
        <v>202002</v>
      </c>
      <c r="B3458" t="str">
        <f>LEFT(All_Data[[#This Row],[Invoice (Year+Month)]],4)</f>
        <v>2020</v>
      </c>
      <c r="C3458" t="str">
        <f>RIGHT(All_Data[[#This Row],[Invoice (Year+Month)]],2)</f>
        <v>02</v>
      </c>
      <c r="D3458" t="s">
        <v>56</v>
      </c>
      <c r="E3458">
        <v>3014632</v>
      </c>
      <c r="F3458" t="s">
        <v>17</v>
      </c>
      <c r="G3458" t="s">
        <v>24</v>
      </c>
      <c r="H3458" t="s">
        <v>25</v>
      </c>
      <c r="I3458">
        <v>1556047</v>
      </c>
      <c r="J3458">
        <v>2</v>
      </c>
      <c r="K3458" s="1">
        <v>27.5</v>
      </c>
      <c r="L3458" s="1">
        <v>13.34</v>
      </c>
      <c r="M3458" s="1">
        <f>All_Data[[#This Row],[EUR Sales Amount]]-All_Data[[#This Row],[EUR Cost Amount]]</f>
        <v>14.16</v>
      </c>
      <c r="N3458">
        <f>IF(All_Data[[#This Row],[Order Line Quantity]]&lt;0,1,0)</f>
        <v>0</v>
      </c>
      <c r="O3458" s="1" t="str">
        <f>All_Data[[#This Row],[Tier2 Description]]&amp;All_Data[[#This Row],[Order No]]</f>
        <v>JACKETS1556047</v>
      </c>
    </row>
    <row r="3459" spans="1:15" x14ac:dyDescent="0.35">
      <c r="A3459">
        <v>202002</v>
      </c>
      <c r="B3459" t="str">
        <f>LEFT(All_Data[[#This Row],[Invoice (Year+Month)]],4)</f>
        <v>2020</v>
      </c>
      <c r="C3459" t="str">
        <f>RIGHT(All_Data[[#This Row],[Invoice (Year+Month)]],2)</f>
        <v>02</v>
      </c>
      <c r="D3459" t="s">
        <v>56</v>
      </c>
      <c r="E3459">
        <v>3014632</v>
      </c>
      <c r="F3459" t="s">
        <v>17</v>
      </c>
      <c r="G3459" t="s">
        <v>29</v>
      </c>
      <c r="H3459" t="s">
        <v>52</v>
      </c>
      <c r="I3459">
        <v>1556047</v>
      </c>
      <c r="J3459">
        <v>4</v>
      </c>
      <c r="K3459" s="1">
        <v>0.48</v>
      </c>
      <c r="L3459" s="1">
        <v>0.18</v>
      </c>
      <c r="M3459" s="1">
        <f>All_Data[[#This Row],[EUR Sales Amount]]-All_Data[[#This Row],[EUR Cost Amount]]</f>
        <v>0.3</v>
      </c>
      <c r="N3459">
        <f>IF(All_Data[[#This Row],[Order Line Quantity]]&lt;0,1,0)</f>
        <v>0</v>
      </c>
      <c r="O3459" s="1" t="str">
        <f>All_Data[[#This Row],[Tier2 Description]]&amp;All_Data[[#This Row],[Order No]]</f>
        <v>GENERAL TECH1556047</v>
      </c>
    </row>
    <row r="3460" spans="1:15" x14ac:dyDescent="0.35">
      <c r="A3460">
        <v>202002</v>
      </c>
      <c r="B3460" t="str">
        <f>LEFT(All_Data[[#This Row],[Invoice (Year+Month)]],4)</f>
        <v>2020</v>
      </c>
      <c r="C3460" t="str">
        <f>RIGHT(All_Data[[#This Row],[Invoice (Year+Month)]],2)</f>
        <v>02</v>
      </c>
      <c r="D3460" t="s">
        <v>56</v>
      </c>
      <c r="E3460">
        <v>3014632</v>
      </c>
      <c r="F3460" t="s">
        <v>17</v>
      </c>
      <c r="G3460" t="s">
        <v>29</v>
      </c>
      <c r="H3460" t="s">
        <v>31</v>
      </c>
      <c r="I3460">
        <v>1556047</v>
      </c>
      <c r="J3460">
        <v>2</v>
      </c>
      <c r="K3460" s="1">
        <v>34.22</v>
      </c>
      <c r="L3460" s="1">
        <v>11.84</v>
      </c>
      <c r="M3460" s="1">
        <f>All_Data[[#This Row],[EUR Sales Amount]]-All_Data[[#This Row],[EUR Cost Amount]]</f>
        <v>22.38</v>
      </c>
      <c r="N3460">
        <f>IF(All_Data[[#This Row],[Order Line Quantity]]&lt;0,1,0)</f>
        <v>0</v>
      </c>
      <c r="O3460" s="1" t="str">
        <f>All_Data[[#This Row],[Tier2 Description]]&amp;All_Data[[#This Row],[Order No]]</f>
        <v>POWER1556047</v>
      </c>
    </row>
    <row r="3461" spans="1:15" x14ac:dyDescent="0.35">
      <c r="A3461">
        <v>202002</v>
      </c>
      <c r="B3461" t="str">
        <f>LEFT(All_Data[[#This Row],[Invoice (Year+Month)]],4)</f>
        <v>2020</v>
      </c>
      <c r="C3461" t="str">
        <f>RIGHT(All_Data[[#This Row],[Invoice (Year+Month)]],2)</f>
        <v>02</v>
      </c>
      <c r="D3461" t="s">
        <v>56</v>
      </c>
      <c r="E3461">
        <v>3014640</v>
      </c>
      <c r="F3461" t="s">
        <v>10</v>
      </c>
      <c r="G3461" t="s">
        <v>13</v>
      </c>
      <c r="H3461" t="s">
        <v>16</v>
      </c>
      <c r="I3461">
        <v>1555973</v>
      </c>
      <c r="J3461">
        <v>1000</v>
      </c>
      <c r="K3461" s="1">
        <v>180</v>
      </c>
      <c r="L3461" s="1">
        <v>101.22</v>
      </c>
      <c r="M3461" s="1">
        <f>All_Data[[#This Row],[EUR Sales Amount]]-All_Data[[#This Row],[EUR Cost Amount]]</f>
        <v>78.78</v>
      </c>
      <c r="N3461">
        <f>IF(All_Data[[#This Row],[Order Line Quantity]]&lt;0,1,0)</f>
        <v>0</v>
      </c>
      <c r="O3461" s="1" t="str">
        <f>All_Data[[#This Row],[Tier2 Description]]&amp;All_Data[[#This Row],[Order No]]</f>
        <v>WRITING1555973</v>
      </c>
    </row>
    <row r="3462" spans="1:15" x14ac:dyDescent="0.35">
      <c r="A3462">
        <v>202002</v>
      </c>
      <c r="B3462" t="str">
        <f>LEFT(All_Data[[#This Row],[Invoice (Year+Month)]],4)</f>
        <v>2020</v>
      </c>
      <c r="C3462" t="str">
        <f>RIGHT(All_Data[[#This Row],[Invoice (Year+Month)]],2)</f>
        <v>02</v>
      </c>
      <c r="D3462" t="s">
        <v>56</v>
      </c>
      <c r="E3462">
        <v>3014642</v>
      </c>
      <c r="F3462" t="s">
        <v>17</v>
      </c>
      <c r="G3462" t="s">
        <v>26</v>
      </c>
      <c r="H3462" t="s">
        <v>42</v>
      </c>
      <c r="I3462">
        <v>1556107</v>
      </c>
      <c r="J3462">
        <v>400</v>
      </c>
      <c r="K3462" s="1">
        <v>116</v>
      </c>
      <c r="L3462" s="1">
        <v>98.76</v>
      </c>
      <c r="M3462" s="1">
        <f>All_Data[[#This Row],[EUR Sales Amount]]-All_Data[[#This Row],[EUR Cost Amount]]</f>
        <v>17.239999999999995</v>
      </c>
      <c r="N3462">
        <f>IF(All_Data[[#This Row],[Order Line Quantity]]&lt;0,1,0)</f>
        <v>0</v>
      </c>
      <c r="O3462" s="1" t="str">
        <f>All_Data[[#This Row],[Tier2 Description]]&amp;All_Data[[#This Row],[Order No]]</f>
        <v>LIGHTING1556107</v>
      </c>
    </row>
    <row r="3463" spans="1:15" x14ac:dyDescent="0.35">
      <c r="A3463">
        <v>202002</v>
      </c>
      <c r="B3463" t="str">
        <f>LEFT(All_Data[[#This Row],[Invoice (Year+Month)]],4)</f>
        <v>2020</v>
      </c>
      <c r="C3463" t="str">
        <f>RIGHT(All_Data[[#This Row],[Invoice (Year+Month)]],2)</f>
        <v>02</v>
      </c>
      <c r="D3463" t="s">
        <v>56</v>
      </c>
      <c r="E3463">
        <v>3014642</v>
      </c>
      <c r="F3463" t="s">
        <v>17</v>
      </c>
      <c r="G3463" t="s">
        <v>26</v>
      </c>
      <c r="H3463" t="s">
        <v>50</v>
      </c>
      <c r="I3463">
        <v>1555763</v>
      </c>
      <c r="J3463">
        <v>2</v>
      </c>
      <c r="K3463" s="1">
        <v>3.98</v>
      </c>
      <c r="L3463" s="1">
        <v>2.44</v>
      </c>
      <c r="M3463" s="1">
        <f>All_Data[[#This Row],[EUR Sales Amount]]-All_Data[[#This Row],[EUR Cost Amount]]</f>
        <v>1.54</v>
      </c>
      <c r="N3463">
        <f>IF(All_Data[[#This Row],[Order Line Quantity]]&lt;0,1,0)</f>
        <v>0</v>
      </c>
      <c r="O3463" s="1" t="str">
        <f>All_Data[[#This Row],[Tier2 Description]]&amp;All_Data[[#This Row],[Order No]]</f>
        <v>OUTDOOR &amp; LEISURE1555763</v>
      </c>
    </row>
    <row r="3464" spans="1:15" x14ac:dyDescent="0.35">
      <c r="A3464">
        <v>202002</v>
      </c>
      <c r="B3464" t="str">
        <f>LEFT(All_Data[[#This Row],[Invoice (Year+Month)]],4)</f>
        <v>2020</v>
      </c>
      <c r="C3464" t="str">
        <f>RIGHT(All_Data[[#This Row],[Invoice (Year+Month)]],2)</f>
        <v>02</v>
      </c>
      <c r="D3464" t="s">
        <v>56</v>
      </c>
      <c r="E3464">
        <v>3014642</v>
      </c>
      <c r="F3464" t="s">
        <v>17</v>
      </c>
      <c r="G3464" t="s">
        <v>26</v>
      </c>
      <c r="H3464" t="s">
        <v>43</v>
      </c>
      <c r="I3464">
        <v>1555763</v>
      </c>
      <c r="J3464">
        <v>2</v>
      </c>
      <c r="K3464" s="1">
        <v>3.98</v>
      </c>
      <c r="L3464" s="1">
        <v>2.74</v>
      </c>
      <c r="M3464" s="1">
        <f>All_Data[[#This Row],[EUR Sales Amount]]-All_Data[[#This Row],[EUR Cost Amount]]</f>
        <v>1.2399999999999998</v>
      </c>
      <c r="N3464">
        <f>IF(All_Data[[#This Row],[Order Line Quantity]]&lt;0,1,0)</f>
        <v>0</v>
      </c>
      <c r="O3464" s="1" t="str">
        <f>All_Data[[#This Row],[Tier2 Description]]&amp;All_Data[[#This Row],[Order No]]</f>
        <v>SAFETY AUTO &amp; TOOLS1555763</v>
      </c>
    </row>
    <row r="3465" spans="1:15" x14ac:dyDescent="0.35">
      <c r="A3465">
        <v>202002</v>
      </c>
      <c r="B3465" t="str">
        <f>LEFT(All_Data[[#This Row],[Invoice (Year+Month)]],4)</f>
        <v>2020</v>
      </c>
      <c r="C3465" t="str">
        <f>RIGHT(All_Data[[#This Row],[Invoice (Year+Month)]],2)</f>
        <v>02</v>
      </c>
      <c r="D3465" t="s">
        <v>56</v>
      </c>
      <c r="E3465">
        <v>3014642</v>
      </c>
      <c r="F3465" t="s">
        <v>17</v>
      </c>
      <c r="G3465" t="s">
        <v>18</v>
      </c>
      <c r="H3465" t="s">
        <v>19</v>
      </c>
      <c r="I3465">
        <v>1555763</v>
      </c>
      <c r="J3465">
        <v>2</v>
      </c>
      <c r="K3465" s="1">
        <v>13.98</v>
      </c>
      <c r="L3465" s="1">
        <v>17.579999999999998</v>
      </c>
      <c r="M3465" s="1">
        <f>All_Data[[#This Row],[EUR Sales Amount]]-All_Data[[#This Row],[EUR Cost Amount]]</f>
        <v>-3.5999999999999979</v>
      </c>
      <c r="N3465">
        <f>IF(All_Data[[#This Row],[Order Line Quantity]]&lt;0,1,0)</f>
        <v>0</v>
      </c>
      <c r="O3465" s="1" t="str">
        <f>All_Data[[#This Row],[Tier2 Description]]&amp;All_Data[[#This Row],[Order No]]</f>
        <v>FLEECE &amp; KNITS1555763</v>
      </c>
    </row>
    <row r="3466" spans="1:15" x14ac:dyDescent="0.35">
      <c r="A3466">
        <v>202002</v>
      </c>
      <c r="B3466" t="str">
        <f>LEFT(All_Data[[#This Row],[Invoice (Year+Month)]],4)</f>
        <v>2020</v>
      </c>
      <c r="C3466" t="str">
        <f>RIGHT(All_Data[[#This Row],[Invoice (Year+Month)]],2)</f>
        <v>02</v>
      </c>
      <c r="D3466" t="s">
        <v>56</v>
      </c>
      <c r="E3466">
        <v>3014642</v>
      </c>
      <c r="F3466" t="s">
        <v>17</v>
      </c>
      <c r="G3466" t="s">
        <v>22</v>
      </c>
      <c r="H3466" t="s">
        <v>35</v>
      </c>
      <c r="I3466">
        <v>1556107</v>
      </c>
      <c r="J3466">
        <v>402</v>
      </c>
      <c r="K3466" s="1">
        <v>128</v>
      </c>
      <c r="L3466" s="1">
        <v>21.88</v>
      </c>
      <c r="M3466" s="1">
        <f>All_Data[[#This Row],[EUR Sales Amount]]-All_Data[[#This Row],[EUR Cost Amount]]</f>
        <v>106.12</v>
      </c>
      <c r="N3466">
        <f>IF(All_Data[[#This Row],[Order Line Quantity]]&lt;0,1,0)</f>
        <v>0</v>
      </c>
      <c r="O3466" s="1" t="str">
        <f>All_Data[[#This Row],[Tier2 Description]]&amp;All_Data[[#This Row],[Order No]]</f>
        <v>DECORATION CHARGES1556107</v>
      </c>
    </row>
    <row r="3467" spans="1:15" x14ac:dyDescent="0.35">
      <c r="A3467">
        <v>202002</v>
      </c>
      <c r="B3467" t="str">
        <f>LEFT(All_Data[[#This Row],[Invoice (Year+Month)]],4)</f>
        <v>2020</v>
      </c>
      <c r="C3467" t="str">
        <f>RIGHT(All_Data[[#This Row],[Invoice (Year+Month)]],2)</f>
        <v>02</v>
      </c>
      <c r="D3467" t="s">
        <v>56</v>
      </c>
      <c r="E3467">
        <v>3014642</v>
      </c>
      <c r="F3467" t="s">
        <v>17</v>
      </c>
      <c r="G3467" t="s">
        <v>24</v>
      </c>
      <c r="H3467" t="s">
        <v>25</v>
      </c>
      <c r="I3467">
        <v>1555763</v>
      </c>
      <c r="J3467">
        <v>6</v>
      </c>
      <c r="K3467" s="1">
        <v>169.62</v>
      </c>
      <c r="L3467" s="1">
        <v>59.52</v>
      </c>
      <c r="M3467" s="1">
        <f>All_Data[[#This Row],[EUR Sales Amount]]-All_Data[[#This Row],[EUR Cost Amount]]</f>
        <v>110.1</v>
      </c>
      <c r="N3467">
        <f>IF(All_Data[[#This Row],[Order Line Quantity]]&lt;0,1,0)</f>
        <v>0</v>
      </c>
      <c r="O3467" s="1" t="str">
        <f>All_Data[[#This Row],[Tier2 Description]]&amp;All_Data[[#This Row],[Order No]]</f>
        <v>JACKETS1555763</v>
      </c>
    </row>
    <row r="3468" spans="1:15" x14ac:dyDescent="0.35">
      <c r="A3468">
        <v>202002</v>
      </c>
      <c r="B3468" t="str">
        <f>LEFT(All_Data[[#This Row],[Invoice (Year+Month)]],4)</f>
        <v>2020</v>
      </c>
      <c r="C3468" t="str">
        <f>RIGHT(All_Data[[#This Row],[Invoice (Year+Month)]],2)</f>
        <v>02</v>
      </c>
      <c r="D3468" t="s">
        <v>56</v>
      </c>
      <c r="E3468">
        <v>3014644</v>
      </c>
      <c r="F3468" t="s">
        <v>17</v>
      </c>
      <c r="G3468" t="s">
        <v>13</v>
      </c>
      <c r="H3468" t="s">
        <v>34</v>
      </c>
      <c r="I3468">
        <v>1556836</v>
      </c>
      <c r="J3468">
        <v>6</v>
      </c>
      <c r="K3468" s="1">
        <v>16.940000000000001</v>
      </c>
      <c r="L3468" s="1">
        <v>7.06</v>
      </c>
      <c r="M3468" s="1">
        <f>All_Data[[#This Row],[EUR Sales Amount]]-All_Data[[#This Row],[EUR Cost Amount]]</f>
        <v>9.8800000000000026</v>
      </c>
      <c r="N3468">
        <f>IF(All_Data[[#This Row],[Order Line Quantity]]&lt;0,1,0)</f>
        <v>0</v>
      </c>
      <c r="O3468" s="1" t="str">
        <f>All_Data[[#This Row],[Tier2 Description]]&amp;All_Data[[#This Row],[Order No]]</f>
        <v>STATIONERY1556836</v>
      </c>
    </row>
    <row r="3469" spans="1:15" x14ac:dyDescent="0.35">
      <c r="A3469">
        <v>202002</v>
      </c>
      <c r="B3469" t="str">
        <f>LEFT(All_Data[[#This Row],[Invoice (Year+Month)]],4)</f>
        <v>2020</v>
      </c>
      <c r="C3469" t="str">
        <f>RIGHT(All_Data[[#This Row],[Invoice (Year+Month)]],2)</f>
        <v>02</v>
      </c>
      <c r="D3469" t="s">
        <v>56</v>
      </c>
      <c r="E3469">
        <v>3014644</v>
      </c>
      <c r="F3469" t="s">
        <v>17</v>
      </c>
      <c r="G3469" t="s">
        <v>13</v>
      </c>
      <c r="H3469" t="s">
        <v>15</v>
      </c>
      <c r="I3469">
        <v>1555591</v>
      </c>
      <c r="J3469">
        <v>100</v>
      </c>
      <c r="K3469" s="1">
        <v>739</v>
      </c>
      <c r="L3469" s="1">
        <v>242.3</v>
      </c>
      <c r="M3469" s="1">
        <f>All_Data[[#This Row],[EUR Sales Amount]]-All_Data[[#This Row],[EUR Cost Amount]]</f>
        <v>496.7</v>
      </c>
      <c r="N3469">
        <f>IF(All_Data[[#This Row],[Order Line Quantity]]&lt;0,1,0)</f>
        <v>0</v>
      </c>
      <c r="O3469" s="1" t="str">
        <f>All_Data[[#This Row],[Tier2 Description]]&amp;All_Data[[#This Row],[Order No]]</f>
        <v>UMBRELLAS1555591</v>
      </c>
    </row>
    <row r="3470" spans="1:15" x14ac:dyDescent="0.35">
      <c r="A3470">
        <v>202002</v>
      </c>
      <c r="B3470" t="str">
        <f>LEFT(All_Data[[#This Row],[Invoice (Year+Month)]],4)</f>
        <v>2020</v>
      </c>
      <c r="C3470" t="str">
        <f>RIGHT(All_Data[[#This Row],[Invoice (Year+Month)]],2)</f>
        <v>02</v>
      </c>
      <c r="D3470" t="s">
        <v>56</v>
      </c>
      <c r="E3470">
        <v>3014644</v>
      </c>
      <c r="F3470" t="s">
        <v>17</v>
      </c>
      <c r="G3470" t="s">
        <v>26</v>
      </c>
      <c r="H3470" t="s">
        <v>27</v>
      </c>
      <c r="I3470">
        <v>1555939</v>
      </c>
      <c r="J3470">
        <v>2</v>
      </c>
      <c r="K3470" s="1">
        <v>3.44</v>
      </c>
      <c r="L3470" s="1">
        <v>2.04</v>
      </c>
      <c r="M3470" s="1">
        <f>All_Data[[#This Row],[EUR Sales Amount]]-All_Data[[#This Row],[EUR Cost Amount]]</f>
        <v>1.4</v>
      </c>
      <c r="N3470">
        <f>IF(All_Data[[#This Row],[Order Line Quantity]]&lt;0,1,0)</f>
        <v>0</v>
      </c>
      <c r="O3470" s="1" t="str">
        <f>All_Data[[#This Row],[Tier2 Description]]&amp;All_Data[[#This Row],[Order No]]</f>
        <v>APRON &amp; KITCHEN TEXTILES1555939</v>
      </c>
    </row>
    <row r="3471" spans="1:15" x14ac:dyDescent="0.35">
      <c r="A3471">
        <v>202002</v>
      </c>
      <c r="B3471" t="str">
        <f>LEFT(All_Data[[#This Row],[Invoice (Year+Month)]],4)</f>
        <v>2020</v>
      </c>
      <c r="C3471" t="str">
        <f>RIGHT(All_Data[[#This Row],[Invoice (Year+Month)]],2)</f>
        <v>02</v>
      </c>
      <c r="D3471" t="s">
        <v>56</v>
      </c>
      <c r="E3471">
        <v>3014644</v>
      </c>
      <c r="F3471" t="s">
        <v>17</v>
      </c>
      <c r="G3471" t="s">
        <v>26</v>
      </c>
      <c r="H3471" t="s">
        <v>27</v>
      </c>
      <c r="I3471">
        <v>1557036</v>
      </c>
      <c r="J3471">
        <v>80</v>
      </c>
      <c r="K3471" s="1">
        <v>137.6</v>
      </c>
      <c r="L3471" s="1">
        <v>82.36</v>
      </c>
      <c r="M3471" s="1">
        <f>All_Data[[#This Row],[EUR Sales Amount]]-All_Data[[#This Row],[EUR Cost Amount]]</f>
        <v>55.239999999999995</v>
      </c>
      <c r="N3471">
        <f>IF(All_Data[[#This Row],[Order Line Quantity]]&lt;0,1,0)</f>
        <v>0</v>
      </c>
      <c r="O3471" s="1" t="str">
        <f>All_Data[[#This Row],[Tier2 Description]]&amp;All_Data[[#This Row],[Order No]]</f>
        <v>APRON &amp; KITCHEN TEXTILES1557036</v>
      </c>
    </row>
    <row r="3472" spans="1:15" x14ac:dyDescent="0.35">
      <c r="A3472">
        <v>202002</v>
      </c>
      <c r="B3472" t="str">
        <f>LEFT(All_Data[[#This Row],[Invoice (Year+Month)]],4)</f>
        <v>2020</v>
      </c>
      <c r="C3472" t="str">
        <f>RIGHT(All_Data[[#This Row],[Invoice (Year+Month)]],2)</f>
        <v>02</v>
      </c>
      <c r="D3472" t="s">
        <v>56</v>
      </c>
      <c r="E3472">
        <v>3014644</v>
      </c>
      <c r="F3472" t="s">
        <v>17</v>
      </c>
      <c r="G3472" t="s">
        <v>22</v>
      </c>
      <c r="H3472" t="s">
        <v>35</v>
      </c>
      <c r="I3472">
        <v>1555591</v>
      </c>
      <c r="J3472">
        <v>102</v>
      </c>
      <c r="K3472" s="1">
        <v>111</v>
      </c>
      <c r="L3472" s="1">
        <v>18.579999999999998</v>
      </c>
      <c r="M3472" s="1">
        <f>All_Data[[#This Row],[EUR Sales Amount]]-All_Data[[#This Row],[EUR Cost Amount]]</f>
        <v>92.42</v>
      </c>
      <c r="N3472">
        <f>IF(All_Data[[#This Row],[Order Line Quantity]]&lt;0,1,0)</f>
        <v>0</v>
      </c>
      <c r="O3472" s="1" t="str">
        <f>All_Data[[#This Row],[Tier2 Description]]&amp;All_Data[[#This Row],[Order No]]</f>
        <v>DECORATION CHARGES1555591</v>
      </c>
    </row>
    <row r="3473" spans="1:15" x14ac:dyDescent="0.35">
      <c r="A3473">
        <v>202002</v>
      </c>
      <c r="B3473" t="str">
        <f>LEFT(All_Data[[#This Row],[Invoice (Year+Month)]],4)</f>
        <v>2020</v>
      </c>
      <c r="C3473" t="str">
        <f>RIGHT(All_Data[[#This Row],[Invoice (Year+Month)]],2)</f>
        <v>02</v>
      </c>
      <c r="D3473" t="s">
        <v>56</v>
      </c>
      <c r="E3473">
        <v>3014646</v>
      </c>
      <c r="F3473" t="s">
        <v>17</v>
      </c>
      <c r="G3473" t="s">
        <v>48</v>
      </c>
      <c r="H3473" t="s">
        <v>48</v>
      </c>
      <c r="I3473">
        <v>1556618</v>
      </c>
      <c r="J3473">
        <v>4</v>
      </c>
      <c r="K3473" s="1">
        <v>21.54</v>
      </c>
      <c r="L3473" s="1">
        <v>8.58</v>
      </c>
      <c r="M3473" s="1">
        <f>All_Data[[#This Row],[EUR Sales Amount]]-All_Data[[#This Row],[EUR Cost Amount]]</f>
        <v>12.959999999999999</v>
      </c>
      <c r="N3473">
        <f>IF(All_Data[[#This Row],[Order Line Quantity]]&lt;0,1,0)</f>
        <v>0</v>
      </c>
      <c r="O3473" s="1" t="str">
        <f>All_Data[[#This Row],[Tier2 Description]]&amp;All_Data[[#This Row],[Order No]]</f>
        <v>HEADWEAR1556618</v>
      </c>
    </row>
    <row r="3474" spans="1:15" x14ac:dyDescent="0.35">
      <c r="A3474">
        <v>202002</v>
      </c>
      <c r="B3474" t="str">
        <f>LEFT(All_Data[[#This Row],[Invoice (Year+Month)]],4)</f>
        <v>2020</v>
      </c>
      <c r="C3474" t="str">
        <f>RIGHT(All_Data[[#This Row],[Invoice (Year+Month)]],2)</f>
        <v>02</v>
      </c>
      <c r="D3474" t="s">
        <v>56</v>
      </c>
      <c r="E3474">
        <v>3014646</v>
      </c>
      <c r="F3474" t="s">
        <v>17</v>
      </c>
      <c r="G3474" t="s">
        <v>13</v>
      </c>
      <c r="H3474" t="s">
        <v>37</v>
      </c>
      <c r="I3474">
        <v>1556618</v>
      </c>
      <c r="J3474">
        <v>2</v>
      </c>
      <c r="K3474" s="1">
        <v>1.5</v>
      </c>
      <c r="L3474" s="1">
        <v>0.74</v>
      </c>
      <c r="M3474" s="1">
        <f>All_Data[[#This Row],[EUR Sales Amount]]-All_Data[[#This Row],[EUR Cost Amount]]</f>
        <v>0.76</v>
      </c>
      <c r="N3474">
        <f>IF(All_Data[[#This Row],[Order Line Quantity]]&lt;0,1,0)</f>
        <v>0</v>
      </c>
      <c r="O3474" s="1" t="str">
        <f>All_Data[[#This Row],[Tier2 Description]]&amp;All_Data[[#This Row],[Order No]]</f>
        <v>GENERAL1556618</v>
      </c>
    </row>
    <row r="3475" spans="1:15" x14ac:dyDescent="0.35">
      <c r="A3475">
        <v>202002</v>
      </c>
      <c r="B3475" t="str">
        <f>LEFT(All_Data[[#This Row],[Invoice (Year+Month)]],4)</f>
        <v>2020</v>
      </c>
      <c r="C3475" t="str">
        <f>RIGHT(All_Data[[#This Row],[Invoice (Year+Month)]],2)</f>
        <v>02</v>
      </c>
      <c r="D3475" t="s">
        <v>56</v>
      </c>
      <c r="E3475">
        <v>3014646</v>
      </c>
      <c r="F3475" t="s">
        <v>17</v>
      </c>
      <c r="G3475" t="s">
        <v>26</v>
      </c>
      <c r="H3475" t="s">
        <v>44</v>
      </c>
      <c r="I3475">
        <v>1558032</v>
      </c>
      <c r="J3475">
        <v>2</v>
      </c>
      <c r="K3475" s="1">
        <v>1.32</v>
      </c>
      <c r="L3475" s="1">
        <v>0.6</v>
      </c>
      <c r="M3475" s="1">
        <f>All_Data[[#This Row],[EUR Sales Amount]]-All_Data[[#This Row],[EUR Cost Amount]]</f>
        <v>0.72000000000000008</v>
      </c>
      <c r="N3475">
        <f>IF(All_Data[[#This Row],[Order Line Quantity]]&lt;0,1,0)</f>
        <v>0</v>
      </c>
      <c r="O3475" s="1" t="str">
        <f>All_Data[[#This Row],[Tier2 Description]]&amp;All_Data[[#This Row],[Order No]]</f>
        <v>HBA1558032</v>
      </c>
    </row>
    <row r="3476" spans="1:15" x14ac:dyDescent="0.35">
      <c r="A3476">
        <v>202002</v>
      </c>
      <c r="B3476" t="str">
        <f>LEFT(All_Data[[#This Row],[Invoice (Year+Month)]],4)</f>
        <v>2020</v>
      </c>
      <c r="C3476" t="str">
        <f>RIGHT(All_Data[[#This Row],[Invoice (Year+Month)]],2)</f>
        <v>02</v>
      </c>
      <c r="D3476" t="s">
        <v>56</v>
      </c>
      <c r="E3476">
        <v>3014646</v>
      </c>
      <c r="F3476" t="s">
        <v>17</v>
      </c>
      <c r="G3476" t="s">
        <v>26</v>
      </c>
      <c r="H3476" t="s">
        <v>28</v>
      </c>
      <c r="I3476">
        <v>1556618</v>
      </c>
      <c r="J3476">
        <v>4</v>
      </c>
      <c r="K3476" s="1">
        <v>8.1199999999999992</v>
      </c>
      <c r="L3476" s="1">
        <v>1.78</v>
      </c>
      <c r="M3476" s="1">
        <f>All_Data[[#This Row],[EUR Sales Amount]]-All_Data[[#This Row],[EUR Cost Amount]]</f>
        <v>6.339999999999999</v>
      </c>
      <c r="N3476">
        <f>IF(All_Data[[#This Row],[Order Line Quantity]]&lt;0,1,0)</f>
        <v>0</v>
      </c>
      <c r="O3476" s="1" t="str">
        <f>All_Data[[#This Row],[Tier2 Description]]&amp;All_Data[[#This Row],[Order No]]</f>
        <v>HOUSEWARES1556618</v>
      </c>
    </row>
    <row r="3477" spans="1:15" x14ac:dyDescent="0.35">
      <c r="A3477">
        <v>202002</v>
      </c>
      <c r="B3477" t="str">
        <f>LEFT(All_Data[[#This Row],[Invoice (Year+Month)]],4)</f>
        <v>2020</v>
      </c>
      <c r="C3477" t="str">
        <f>RIGHT(All_Data[[#This Row],[Invoice (Year+Month)]],2)</f>
        <v>02</v>
      </c>
      <c r="D3477" t="s">
        <v>56</v>
      </c>
      <c r="E3477">
        <v>3014646</v>
      </c>
      <c r="F3477" t="s">
        <v>17</v>
      </c>
      <c r="G3477" t="s">
        <v>29</v>
      </c>
      <c r="H3477" t="s">
        <v>30</v>
      </c>
      <c r="I3477">
        <v>1557550</v>
      </c>
      <c r="J3477">
        <v>2</v>
      </c>
      <c r="K3477" s="1">
        <v>48.58</v>
      </c>
      <c r="L3477" s="1">
        <v>38.479999999999997</v>
      </c>
      <c r="M3477" s="1">
        <f>All_Data[[#This Row],[EUR Sales Amount]]-All_Data[[#This Row],[EUR Cost Amount]]</f>
        <v>10.100000000000001</v>
      </c>
      <c r="N3477">
        <f>IF(All_Data[[#This Row],[Order Line Quantity]]&lt;0,1,0)</f>
        <v>0</v>
      </c>
      <c r="O3477" s="1" t="str">
        <f>All_Data[[#This Row],[Tier2 Description]]&amp;All_Data[[#This Row],[Order No]]</f>
        <v>AUDIO1557550</v>
      </c>
    </row>
    <row r="3478" spans="1:15" x14ac:dyDescent="0.35">
      <c r="A3478">
        <v>202002</v>
      </c>
      <c r="B3478" t="str">
        <f>LEFT(All_Data[[#This Row],[Invoice (Year+Month)]],4)</f>
        <v>2020</v>
      </c>
      <c r="C3478" t="str">
        <f>RIGHT(All_Data[[#This Row],[Invoice (Year+Month)]],2)</f>
        <v>02</v>
      </c>
      <c r="D3478" t="s">
        <v>56</v>
      </c>
      <c r="E3478">
        <v>3014646</v>
      </c>
      <c r="F3478" t="s">
        <v>17</v>
      </c>
      <c r="G3478" t="s">
        <v>29</v>
      </c>
      <c r="H3478" t="s">
        <v>31</v>
      </c>
      <c r="I3478">
        <v>1556618</v>
      </c>
      <c r="J3478">
        <v>2</v>
      </c>
      <c r="K3478" s="1">
        <v>4.82</v>
      </c>
      <c r="L3478" s="1">
        <v>2.12</v>
      </c>
      <c r="M3478" s="1">
        <f>All_Data[[#This Row],[EUR Sales Amount]]-All_Data[[#This Row],[EUR Cost Amount]]</f>
        <v>2.7</v>
      </c>
      <c r="N3478">
        <f>IF(All_Data[[#This Row],[Order Line Quantity]]&lt;0,1,0)</f>
        <v>0</v>
      </c>
      <c r="O3478" s="1" t="str">
        <f>All_Data[[#This Row],[Tier2 Description]]&amp;All_Data[[#This Row],[Order No]]</f>
        <v>POWER1556618</v>
      </c>
    </row>
    <row r="3479" spans="1:15" x14ac:dyDescent="0.35">
      <c r="A3479">
        <v>202002</v>
      </c>
      <c r="B3479" t="str">
        <f>LEFT(All_Data[[#This Row],[Invoice (Year+Month)]],4)</f>
        <v>2020</v>
      </c>
      <c r="C3479" t="str">
        <f>RIGHT(All_Data[[#This Row],[Invoice (Year+Month)]],2)</f>
        <v>02</v>
      </c>
      <c r="D3479" t="s">
        <v>56</v>
      </c>
      <c r="E3479">
        <v>3014651</v>
      </c>
      <c r="F3479" t="s">
        <v>10</v>
      </c>
      <c r="G3479" t="s">
        <v>11</v>
      </c>
      <c r="H3479" t="s">
        <v>38</v>
      </c>
      <c r="I3479">
        <v>1557353</v>
      </c>
      <c r="J3479">
        <v>2</v>
      </c>
      <c r="K3479" s="1">
        <v>22.98</v>
      </c>
      <c r="L3479" s="1">
        <v>8.16</v>
      </c>
      <c r="M3479" s="1">
        <f>All_Data[[#This Row],[EUR Sales Amount]]-All_Data[[#This Row],[EUR Cost Amount]]</f>
        <v>14.82</v>
      </c>
      <c r="N3479">
        <f>IF(All_Data[[#This Row],[Order Line Quantity]]&lt;0,1,0)</f>
        <v>0</v>
      </c>
      <c r="O3479" s="1" t="str">
        <f>All_Data[[#This Row],[Tier2 Description]]&amp;All_Data[[#This Row],[Order No]]</f>
        <v>BACKPACKS1557353</v>
      </c>
    </row>
    <row r="3480" spans="1:15" x14ac:dyDescent="0.35">
      <c r="A3480">
        <v>202002</v>
      </c>
      <c r="B3480" t="str">
        <f>LEFT(All_Data[[#This Row],[Invoice (Year+Month)]],4)</f>
        <v>2020</v>
      </c>
      <c r="C3480" t="str">
        <f>RIGHT(All_Data[[#This Row],[Invoice (Year+Month)]],2)</f>
        <v>02</v>
      </c>
      <c r="D3480" t="s">
        <v>56</v>
      </c>
      <c r="E3480">
        <v>3014653</v>
      </c>
      <c r="F3480" t="s">
        <v>17</v>
      </c>
      <c r="G3480" t="s">
        <v>11</v>
      </c>
      <c r="H3480" t="s">
        <v>38</v>
      </c>
      <c r="I3480">
        <v>1556352</v>
      </c>
      <c r="J3480">
        <v>50</v>
      </c>
      <c r="K3480" s="1">
        <v>106</v>
      </c>
      <c r="L3480" s="1">
        <v>55.26</v>
      </c>
      <c r="M3480" s="1">
        <f>All_Data[[#This Row],[EUR Sales Amount]]-All_Data[[#This Row],[EUR Cost Amount]]</f>
        <v>50.74</v>
      </c>
      <c r="N3480">
        <f>IF(All_Data[[#This Row],[Order Line Quantity]]&lt;0,1,0)</f>
        <v>0</v>
      </c>
      <c r="O3480" s="1" t="str">
        <f>All_Data[[#This Row],[Tier2 Description]]&amp;All_Data[[#This Row],[Order No]]</f>
        <v>BACKPACKS1556352</v>
      </c>
    </row>
    <row r="3481" spans="1:15" x14ac:dyDescent="0.35">
      <c r="A3481">
        <v>202002</v>
      </c>
      <c r="B3481" t="str">
        <f>LEFT(All_Data[[#This Row],[Invoice (Year+Month)]],4)</f>
        <v>2020</v>
      </c>
      <c r="C3481" t="str">
        <f>RIGHT(All_Data[[#This Row],[Invoice (Year+Month)]],2)</f>
        <v>02</v>
      </c>
      <c r="D3481" t="s">
        <v>56</v>
      </c>
      <c r="E3481">
        <v>3014653</v>
      </c>
      <c r="F3481" t="s">
        <v>17</v>
      </c>
      <c r="G3481" t="s">
        <v>32</v>
      </c>
      <c r="H3481" t="s">
        <v>51</v>
      </c>
      <c r="I3481">
        <v>1556123</v>
      </c>
      <c r="J3481">
        <v>2</v>
      </c>
      <c r="K3481" s="1">
        <v>1.9</v>
      </c>
      <c r="L3481" s="1">
        <v>1.04</v>
      </c>
      <c r="M3481" s="1">
        <f>All_Data[[#This Row],[EUR Sales Amount]]-All_Data[[#This Row],[EUR Cost Amount]]</f>
        <v>0.85999999999999988</v>
      </c>
      <c r="N3481">
        <f>IF(All_Data[[#This Row],[Order Line Quantity]]&lt;0,1,0)</f>
        <v>0</v>
      </c>
      <c r="O3481" s="1" t="str">
        <f>All_Data[[#This Row],[Tier2 Description]]&amp;All_Data[[#This Row],[Order No]]</f>
        <v>MUGS &amp; TUMBLERS1556123</v>
      </c>
    </row>
    <row r="3482" spans="1:15" x14ac:dyDescent="0.35">
      <c r="A3482">
        <v>202002</v>
      </c>
      <c r="B3482" t="str">
        <f>LEFT(All_Data[[#This Row],[Invoice (Year+Month)]],4)</f>
        <v>2020</v>
      </c>
      <c r="C3482" t="str">
        <f>RIGHT(All_Data[[#This Row],[Invoice (Year+Month)]],2)</f>
        <v>02</v>
      </c>
      <c r="D3482" t="s">
        <v>56</v>
      </c>
      <c r="E3482">
        <v>3014653</v>
      </c>
      <c r="F3482" t="s">
        <v>17</v>
      </c>
      <c r="G3482" t="s">
        <v>13</v>
      </c>
      <c r="H3482" t="s">
        <v>34</v>
      </c>
      <c r="I3482">
        <v>1556352</v>
      </c>
      <c r="J3482">
        <v>80</v>
      </c>
      <c r="K3482" s="1">
        <v>174.4</v>
      </c>
      <c r="L3482" s="1">
        <v>52.86</v>
      </c>
      <c r="M3482" s="1">
        <f>All_Data[[#This Row],[EUR Sales Amount]]-All_Data[[#This Row],[EUR Cost Amount]]</f>
        <v>121.54</v>
      </c>
      <c r="N3482">
        <f>IF(All_Data[[#This Row],[Order Line Quantity]]&lt;0,1,0)</f>
        <v>0</v>
      </c>
      <c r="O3482" s="1" t="str">
        <f>All_Data[[#This Row],[Tier2 Description]]&amp;All_Data[[#This Row],[Order No]]</f>
        <v>STATIONERY1556352</v>
      </c>
    </row>
    <row r="3483" spans="1:15" x14ac:dyDescent="0.35">
      <c r="A3483">
        <v>202002</v>
      </c>
      <c r="B3483" t="str">
        <f>LEFT(All_Data[[#This Row],[Invoice (Year+Month)]],4)</f>
        <v>2020</v>
      </c>
      <c r="C3483" t="str">
        <f>RIGHT(All_Data[[#This Row],[Invoice (Year+Month)]],2)</f>
        <v>02</v>
      </c>
      <c r="D3483" t="s">
        <v>56</v>
      </c>
      <c r="E3483">
        <v>3014653</v>
      </c>
      <c r="F3483" t="s">
        <v>17</v>
      </c>
      <c r="G3483" t="s">
        <v>13</v>
      </c>
      <c r="H3483" t="s">
        <v>16</v>
      </c>
      <c r="I3483">
        <v>1556352</v>
      </c>
      <c r="J3483">
        <v>200</v>
      </c>
      <c r="K3483" s="1">
        <v>32</v>
      </c>
      <c r="L3483" s="1">
        <v>20.18</v>
      </c>
      <c r="M3483" s="1">
        <f>All_Data[[#This Row],[EUR Sales Amount]]-All_Data[[#This Row],[EUR Cost Amount]]</f>
        <v>11.82</v>
      </c>
      <c r="N3483">
        <f>IF(All_Data[[#This Row],[Order Line Quantity]]&lt;0,1,0)</f>
        <v>0</v>
      </c>
      <c r="O3483" s="1" t="str">
        <f>All_Data[[#This Row],[Tier2 Description]]&amp;All_Data[[#This Row],[Order No]]</f>
        <v>WRITING1556352</v>
      </c>
    </row>
    <row r="3484" spans="1:15" x14ac:dyDescent="0.35">
      <c r="A3484">
        <v>202002</v>
      </c>
      <c r="B3484" t="str">
        <f>LEFT(All_Data[[#This Row],[Invoice (Year+Month)]],4)</f>
        <v>2020</v>
      </c>
      <c r="C3484" t="str">
        <f>RIGHT(All_Data[[#This Row],[Invoice (Year+Month)]],2)</f>
        <v>02</v>
      </c>
      <c r="D3484" t="s">
        <v>56</v>
      </c>
      <c r="E3484">
        <v>3014653</v>
      </c>
      <c r="F3484" t="s">
        <v>17</v>
      </c>
      <c r="G3484" t="s">
        <v>13</v>
      </c>
      <c r="H3484" t="s">
        <v>16</v>
      </c>
      <c r="I3484">
        <v>1556426</v>
      </c>
      <c r="J3484">
        <v>20000</v>
      </c>
      <c r="K3484" s="1">
        <v>1800</v>
      </c>
      <c r="L3484" s="1">
        <v>1497.16</v>
      </c>
      <c r="M3484" s="1">
        <f>All_Data[[#This Row],[EUR Sales Amount]]-All_Data[[#This Row],[EUR Cost Amount]]</f>
        <v>302.83999999999992</v>
      </c>
      <c r="N3484">
        <f>IF(All_Data[[#This Row],[Order Line Quantity]]&lt;0,1,0)</f>
        <v>0</v>
      </c>
      <c r="O3484" s="1" t="str">
        <f>All_Data[[#This Row],[Tier2 Description]]&amp;All_Data[[#This Row],[Order No]]</f>
        <v>WRITING1556426</v>
      </c>
    </row>
    <row r="3485" spans="1:15" x14ac:dyDescent="0.35">
      <c r="A3485">
        <v>202002</v>
      </c>
      <c r="B3485" t="str">
        <f>LEFT(All_Data[[#This Row],[Invoice (Year+Month)]],4)</f>
        <v>2020</v>
      </c>
      <c r="C3485" t="str">
        <f>RIGHT(All_Data[[#This Row],[Invoice (Year+Month)]],2)</f>
        <v>02</v>
      </c>
      <c r="D3485" t="s">
        <v>56</v>
      </c>
      <c r="E3485">
        <v>3014653</v>
      </c>
      <c r="F3485" t="s">
        <v>17</v>
      </c>
      <c r="G3485" t="s">
        <v>13</v>
      </c>
      <c r="H3485" t="s">
        <v>16</v>
      </c>
      <c r="I3485">
        <v>1558063</v>
      </c>
      <c r="J3485">
        <v>2000</v>
      </c>
      <c r="K3485" s="1">
        <v>180</v>
      </c>
      <c r="L3485" s="1">
        <v>149.91999999999999</v>
      </c>
      <c r="M3485" s="1">
        <f>All_Data[[#This Row],[EUR Sales Amount]]-All_Data[[#This Row],[EUR Cost Amount]]</f>
        <v>30.080000000000013</v>
      </c>
      <c r="N3485">
        <f>IF(All_Data[[#This Row],[Order Line Quantity]]&lt;0,1,0)</f>
        <v>0</v>
      </c>
      <c r="O3485" s="1" t="str">
        <f>All_Data[[#This Row],[Tier2 Description]]&amp;All_Data[[#This Row],[Order No]]</f>
        <v>WRITING1558063</v>
      </c>
    </row>
    <row r="3486" spans="1:15" x14ac:dyDescent="0.35">
      <c r="A3486">
        <v>202002</v>
      </c>
      <c r="B3486" t="str">
        <f>LEFT(All_Data[[#This Row],[Invoice (Year+Month)]],4)</f>
        <v>2020</v>
      </c>
      <c r="C3486" t="str">
        <f>RIGHT(All_Data[[#This Row],[Invoice (Year+Month)]],2)</f>
        <v>02</v>
      </c>
      <c r="D3486" t="s">
        <v>56</v>
      </c>
      <c r="E3486">
        <v>3014653</v>
      </c>
      <c r="F3486" t="s">
        <v>17</v>
      </c>
      <c r="G3486" t="s">
        <v>26</v>
      </c>
      <c r="H3486" t="s">
        <v>50</v>
      </c>
      <c r="I3486">
        <v>1557725</v>
      </c>
      <c r="J3486">
        <v>20</v>
      </c>
      <c r="K3486" s="1">
        <v>122.8</v>
      </c>
      <c r="L3486" s="1">
        <v>56.84</v>
      </c>
      <c r="M3486" s="1">
        <f>All_Data[[#This Row],[EUR Sales Amount]]-All_Data[[#This Row],[EUR Cost Amount]]</f>
        <v>65.959999999999994</v>
      </c>
      <c r="N3486">
        <f>IF(All_Data[[#This Row],[Order Line Quantity]]&lt;0,1,0)</f>
        <v>0</v>
      </c>
      <c r="O3486" s="1" t="str">
        <f>All_Data[[#This Row],[Tier2 Description]]&amp;All_Data[[#This Row],[Order No]]</f>
        <v>OUTDOOR &amp; LEISURE1557725</v>
      </c>
    </row>
    <row r="3487" spans="1:15" x14ac:dyDescent="0.35">
      <c r="A3487">
        <v>202002</v>
      </c>
      <c r="B3487" t="str">
        <f>LEFT(All_Data[[#This Row],[Invoice (Year+Month)]],4)</f>
        <v>2020</v>
      </c>
      <c r="C3487" t="str">
        <f>RIGHT(All_Data[[#This Row],[Invoice (Year+Month)]],2)</f>
        <v>02</v>
      </c>
      <c r="D3487" t="s">
        <v>56</v>
      </c>
      <c r="E3487">
        <v>3014653</v>
      </c>
      <c r="F3487" t="s">
        <v>17</v>
      </c>
      <c r="G3487" t="s">
        <v>22</v>
      </c>
      <c r="H3487" t="s">
        <v>35</v>
      </c>
      <c r="I3487">
        <v>1556352</v>
      </c>
      <c r="J3487">
        <v>340</v>
      </c>
      <c r="K3487" s="1">
        <v>354.3</v>
      </c>
      <c r="L3487" s="1">
        <v>89.82</v>
      </c>
      <c r="M3487" s="1">
        <f>All_Data[[#This Row],[EUR Sales Amount]]-All_Data[[#This Row],[EUR Cost Amount]]</f>
        <v>264.48</v>
      </c>
      <c r="N3487">
        <f>IF(All_Data[[#This Row],[Order Line Quantity]]&lt;0,1,0)</f>
        <v>0</v>
      </c>
      <c r="O3487" s="1" t="str">
        <f>All_Data[[#This Row],[Tier2 Description]]&amp;All_Data[[#This Row],[Order No]]</f>
        <v>DECORATION CHARGES1556352</v>
      </c>
    </row>
    <row r="3488" spans="1:15" x14ac:dyDescent="0.35">
      <c r="A3488">
        <v>202002</v>
      </c>
      <c r="B3488" t="str">
        <f>LEFT(All_Data[[#This Row],[Invoice (Year+Month)]],4)</f>
        <v>2020</v>
      </c>
      <c r="C3488" t="str">
        <f>RIGHT(All_Data[[#This Row],[Invoice (Year+Month)]],2)</f>
        <v>02</v>
      </c>
      <c r="D3488" t="s">
        <v>56</v>
      </c>
      <c r="E3488">
        <v>3014653</v>
      </c>
      <c r="F3488" t="s">
        <v>17</v>
      </c>
      <c r="G3488" t="s">
        <v>22</v>
      </c>
      <c r="H3488" t="s">
        <v>35</v>
      </c>
      <c r="I3488">
        <v>1557725</v>
      </c>
      <c r="J3488">
        <v>24</v>
      </c>
      <c r="K3488" s="1">
        <v>107.2</v>
      </c>
      <c r="L3488" s="1">
        <v>29.58</v>
      </c>
      <c r="M3488" s="1">
        <f>All_Data[[#This Row],[EUR Sales Amount]]-All_Data[[#This Row],[EUR Cost Amount]]</f>
        <v>77.62</v>
      </c>
      <c r="N3488">
        <f>IF(All_Data[[#This Row],[Order Line Quantity]]&lt;0,1,0)</f>
        <v>0</v>
      </c>
      <c r="O3488" s="1" t="str">
        <f>All_Data[[#This Row],[Tier2 Description]]&amp;All_Data[[#This Row],[Order No]]</f>
        <v>DECORATION CHARGES1557725</v>
      </c>
    </row>
    <row r="3489" spans="1:15" x14ac:dyDescent="0.35">
      <c r="A3489">
        <v>202002</v>
      </c>
      <c r="B3489" t="str">
        <f>LEFT(All_Data[[#This Row],[Invoice (Year+Month)]],4)</f>
        <v>2020</v>
      </c>
      <c r="C3489" t="str">
        <f>RIGHT(All_Data[[#This Row],[Invoice (Year+Month)]],2)</f>
        <v>02</v>
      </c>
      <c r="D3489" t="s">
        <v>56</v>
      </c>
      <c r="E3489">
        <v>3014660</v>
      </c>
      <c r="F3489" t="s">
        <v>17</v>
      </c>
      <c r="G3489" t="s">
        <v>11</v>
      </c>
      <c r="H3489" t="s">
        <v>38</v>
      </c>
      <c r="I3489">
        <v>1556782</v>
      </c>
      <c r="J3489">
        <v>6</v>
      </c>
      <c r="K3489" s="1">
        <v>2.7</v>
      </c>
      <c r="L3489" s="1">
        <v>2.52</v>
      </c>
      <c r="M3489" s="1">
        <f>All_Data[[#This Row],[EUR Sales Amount]]-All_Data[[#This Row],[EUR Cost Amount]]</f>
        <v>0.18000000000000016</v>
      </c>
      <c r="N3489">
        <f>IF(All_Data[[#This Row],[Order Line Quantity]]&lt;0,1,0)</f>
        <v>0</v>
      </c>
      <c r="O3489" s="1" t="str">
        <f>All_Data[[#This Row],[Tier2 Description]]&amp;All_Data[[#This Row],[Order No]]</f>
        <v>BACKPACKS1556782</v>
      </c>
    </row>
    <row r="3490" spans="1:15" x14ac:dyDescent="0.35">
      <c r="A3490">
        <v>202002</v>
      </c>
      <c r="B3490" t="str">
        <f>LEFT(All_Data[[#This Row],[Invoice (Year+Month)]],4)</f>
        <v>2020</v>
      </c>
      <c r="C3490" t="str">
        <f>RIGHT(All_Data[[#This Row],[Invoice (Year+Month)]],2)</f>
        <v>02</v>
      </c>
      <c r="D3490" t="s">
        <v>56</v>
      </c>
      <c r="E3490">
        <v>3014660</v>
      </c>
      <c r="F3490" t="s">
        <v>17</v>
      </c>
      <c r="G3490" t="s">
        <v>11</v>
      </c>
      <c r="H3490" t="s">
        <v>40</v>
      </c>
      <c r="I3490">
        <v>1556782</v>
      </c>
      <c r="J3490">
        <v>10</v>
      </c>
      <c r="K3490" s="1">
        <v>10.96</v>
      </c>
      <c r="L3490" s="1">
        <v>8.58</v>
      </c>
      <c r="M3490" s="1">
        <f>All_Data[[#This Row],[EUR Sales Amount]]-All_Data[[#This Row],[EUR Cost Amount]]</f>
        <v>2.3800000000000008</v>
      </c>
      <c r="N3490">
        <f>IF(All_Data[[#This Row],[Order Line Quantity]]&lt;0,1,0)</f>
        <v>0</v>
      </c>
      <c r="O3490" s="1" t="str">
        <f>All_Data[[#This Row],[Tier2 Description]]&amp;All_Data[[#This Row],[Order No]]</f>
        <v>TOTES1556782</v>
      </c>
    </row>
    <row r="3491" spans="1:15" x14ac:dyDescent="0.35">
      <c r="A3491">
        <v>202002</v>
      </c>
      <c r="B3491" t="str">
        <f>LEFT(All_Data[[#This Row],[Invoice (Year+Month)]],4)</f>
        <v>2020</v>
      </c>
      <c r="C3491" t="str">
        <f>RIGHT(All_Data[[#This Row],[Invoice (Year+Month)]],2)</f>
        <v>02</v>
      </c>
      <c r="D3491" t="s">
        <v>56</v>
      </c>
      <c r="E3491">
        <v>3014660</v>
      </c>
      <c r="F3491" t="s">
        <v>17</v>
      </c>
      <c r="G3491" t="s">
        <v>32</v>
      </c>
      <c r="H3491" t="s">
        <v>49</v>
      </c>
      <c r="I3491">
        <v>1556782</v>
      </c>
      <c r="J3491">
        <v>6</v>
      </c>
      <c r="K3491" s="1">
        <v>9.2200000000000006</v>
      </c>
      <c r="L3491" s="1">
        <v>6.88</v>
      </c>
      <c r="M3491" s="1">
        <f>All_Data[[#This Row],[EUR Sales Amount]]-All_Data[[#This Row],[EUR Cost Amount]]</f>
        <v>2.3400000000000007</v>
      </c>
      <c r="N3491">
        <f>IF(All_Data[[#This Row],[Order Line Quantity]]&lt;0,1,0)</f>
        <v>0</v>
      </c>
      <c r="O3491" s="1" t="str">
        <f>All_Data[[#This Row],[Tier2 Description]]&amp;All_Data[[#This Row],[Order No]]</f>
        <v>CERAMICS1556782</v>
      </c>
    </row>
    <row r="3492" spans="1:15" x14ac:dyDescent="0.35">
      <c r="A3492">
        <v>202002</v>
      </c>
      <c r="B3492" t="str">
        <f>LEFT(All_Data[[#This Row],[Invoice (Year+Month)]],4)</f>
        <v>2020</v>
      </c>
      <c r="C3492" t="str">
        <f>RIGHT(All_Data[[#This Row],[Invoice (Year+Month)]],2)</f>
        <v>02</v>
      </c>
      <c r="D3492" t="s">
        <v>56</v>
      </c>
      <c r="E3492">
        <v>3014660</v>
      </c>
      <c r="F3492" t="s">
        <v>17</v>
      </c>
      <c r="G3492" t="s">
        <v>32</v>
      </c>
      <c r="H3492" t="s">
        <v>51</v>
      </c>
      <c r="I3492">
        <v>1556782</v>
      </c>
      <c r="J3492">
        <v>6</v>
      </c>
      <c r="K3492" s="1">
        <v>18.440000000000001</v>
      </c>
      <c r="L3492" s="1">
        <v>15.64</v>
      </c>
      <c r="M3492" s="1">
        <f>All_Data[[#This Row],[EUR Sales Amount]]-All_Data[[#This Row],[EUR Cost Amount]]</f>
        <v>2.8000000000000007</v>
      </c>
      <c r="N3492">
        <f>IF(All_Data[[#This Row],[Order Line Quantity]]&lt;0,1,0)</f>
        <v>0</v>
      </c>
      <c r="O3492" s="1" t="str">
        <f>All_Data[[#This Row],[Tier2 Description]]&amp;All_Data[[#This Row],[Order No]]</f>
        <v>MUGS &amp; TUMBLERS1556782</v>
      </c>
    </row>
    <row r="3493" spans="1:15" x14ac:dyDescent="0.35">
      <c r="A3493">
        <v>202002</v>
      </c>
      <c r="B3493" t="str">
        <f>LEFT(All_Data[[#This Row],[Invoice (Year+Month)]],4)</f>
        <v>2020</v>
      </c>
      <c r="C3493" t="str">
        <f>RIGHT(All_Data[[#This Row],[Invoice (Year+Month)]],2)</f>
        <v>02</v>
      </c>
      <c r="D3493" t="s">
        <v>56</v>
      </c>
      <c r="E3493">
        <v>3014660</v>
      </c>
      <c r="F3493" t="s">
        <v>17</v>
      </c>
      <c r="G3493" t="s">
        <v>32</v>
      </c>
      <c r="H3493" t="s">
        <v>55</v>
      </c>
      <c r="I3493">
        <v>1556782</v>
      </c>
      <c r="J3493">
        <v>6</v>
      </c>
      <c r="K3493" s="1">
        <v>11.44</v>
      </c>
      <c r="L3493" s="1">
        <v>9.32</v>
      </c>
      <c r="M3493" s="1">
        <f>All_Data[[#This Row],[EUR Sales Amount]]-All_Data[[#This Row],[EUR Cost Amount]]</f>
        <v>2.1199999999999992</v>
      </c>
      <c r="N3493">
        <f>IF(All_Data[[#This Row],[Order Line Quantity]]&lt;0,1,0)</f>
        <v>0</v>
      </c>
      <c r="O3493" s="1" t="str">
        <f>All_Data[[#This Row],[Tier2 Description]]&amp;All_Data[[#This Row],[Order No]]</f>
        <v>SPECIALTIES &amp; PACKAGING1556782</v>
      </c>
    </row>
    <row r="3494" spans="1:15" x14ac:dyDescent="0.35">
      <c r="A3494">
        <v>202002</v>
      </c>
      <c r="B3494" t="str">
        <f>LEFT(All_Data[[#This Row],[Invoice (Year+Month)]],4)</f>
        <v>2020</v>
      </c>
      <c r="C3494" t="str">
        <f>RIGHT(All_Data[[#This Row],[Invoice (Year+Month)]],2)</f>
        <v>02</v>
      </c>
      <c r="D3494" t="s">
        <v>56</v>
      </c>
      <c r="E3494">
        <v>3014660</v>
      </c>
      <c r="F3494" t="s">
        <v>17</v>
      </c>
      <c r="G3494" t="s">
        <v>32</v>
      </c>
      <c r="H3494" t="s">
        <v>33</v>
      </c>
      <c r="I3494">
        <v>1556782</v>
      </c>
      <c r="J3494">
        <v>12</v>
      </c>
      <c r="K3494" s="1">
        <v>30.92</v>
      </c>
      <c r="L3494" s="1">
        <v>22.9</v>
      </c>
      <c r="M3494" s="1">
        <f>All_Data[[#This Row],[EUR Sales Amount]]-All_Data[[#This Row],[EUR Cost Amount]]</f>
        <v>8.0200000000000031</v>
      </c>
      <c r="N3494">
        <f>IF(All_Data[[#This Row],[Order Line Quantity]]&lt;0,1,0)</f>
        <v>0</v>
      </c>
      <c r="O3494" s="1" t="str">
        <f>All_Data[[#This Row],[Tier2 Description]]&amp;All_Data[[#This Row],[Order No]]</f>
        <v>SPORT BOTTLES1556782</v>
      </c>
    </row>
    <row r="3495" spans="1:15" x14ac:dyDescent="0.35">
      <c r="A3495">
        <v>202002</v>
      </c>
      <c r="B3495" t="str">
        <f>LEFT(All_Data[[#This Row],[Invoice (Year+Month)]],4)</f>
        <v>2020</v>
      </c>
      <c r="C3495" t="str">
        <f>RIGHT(All_Data[[#This Row],[Invoice (Year+Month)]],2)</f>
        <v>02</v>
      </c>
      <c r="D3495" t="s">
        <v>56</v>
      </c>
      <c r="E3495">
        <v>3014660</v>
      </c>
      <c r="F3495" t="s">
        <v>17</v>
      </c>
      <c r="G3495" t="s">
        <v>13</v>
      </c>
      <c r="H3495" t="s">
        <v>15</v>
      </c>
      <c r="I3495">
        <v>1556782</v>
      </c>
      <c r="J3495">
        <v>14</v>
      </c>
      <c r="K3495" s="1">
        <v>37.76</v>
      </c>
      <c r="L3495" s="1">
        <v>28.04</v>
      </c>
      <c r="M3495" s="1">
        <f>All_Data[[#This Row],[EUR Sales Amount]]-All_Data[[#This Row],[EUR Cost Amount]]</f>
        <v>9.7199999999999989</v>
      </c>
      <c r="N3495">
        <f>IF(All_Data[[#This Row],[Order Line Quantity]]&lt;0,1,0)</f>
        <v>0</v>
      </c>
      <c r="O3495" s="1" t="str">
        <f>All_Data[[#This Row],[Tier2 Description]]&amp;All_Data[[#This Row],[Order No]]</f>
        <v>UMBRELLAS1556782</v>
      </c>
    </row>
    <row r="3496" spans="1:15" x14ac:dyDescent="0.35">
      <c r="A3496">
        <v>202002</v>
      </c>
      <c r="B3496" t="str">
        <f>LEFT(All_Data[[#This Row],[Invoice (Year+Month)]],4)</f>
        <v>2020</v>
      </c>
      <c r="C3496" t="str">
        <f>RIGHT(All_Data[[#This Row],[Invoice (Year+Month)]],2)</f>
        <v>02</v>
      </c>
      <c r="D3496" t="s">
        <v>56</v>
      </c>
      <c r="E3496">
        <v>3014660</v>
      </c>
      <c r="F3496" t="s">
        <v>17</v>
      </c>
      <c r="G3496" t="s">
        <v>13</v>
      </c>
      <c r="H3496" t="s">
        <v>16</v>
      </c>
      <c r="I3496">
        <v>1556782</v>
      </c>
      <c r="J3496">
        <v>34</v>
      </c>
      <c r="K3496" s="1">
        <v>88.1</v>
      </c>
      <c r="L3496" s="1">
        <v>104.38</v>
      </c>
      <c r="M3496" s="1">
        <f>All_Data[[#This Row],[EUR Sales Amount]]-All_Data[[#This Row],[EUR Cost Amount]]</f>
        <v>-16.28</v>
      </c>
      <c r="N3496">
        <f>IF(All_Data[[#This Row],[Order Line Quantity]]&lt;0,1,0)</f>
        <v>0</v>
      </c>
      <c r="O3496" s="1" t="str">
        <f>All_Data[[#This Row],[Tier2 Description]]&amp;All_Data[[#This Row],[Order No]]</f>
        <v>WRITING1556782</v>
      </c>
    </row>
    <row r="3497" spans="1:15" x14ac:dyDescent="0.35">
      <c r="A3497">
        <v>202002</v>
      </c>
      <c r="B3497" t="str">
        <f>LEFT(All_Data[[#This Row],[Invoice (Year+Month)]],4)</f>
        <v>2020</v>
      </c>
      <c r="C3497" t="str">
        <f>RIGHT(All_Data[[#This Row],[Invoice (Year+Month)]],2)</f>
        <v>02</v>
      </c>
      <c r="D3497" t="s">
        <v>56</v>
      </c>
      <c r="E3497">
        <v>3014660</v>
      </c>
      <c r="F3497" t="s">
        <v>17</v>
      </c>
      <c r="G3497" t="s">
        <v>26</v>
      </c>
      <c r="H3497" t="s">
        <v>53</v>
      </c>
      <c r="I3497">
        <v>1556782</v>
      </c>
      <c r="J3497">
        <v>2</v>
      </c>
      <c r="K3497" s="1">
        <v>9.74</v>
      </c>
      <c r="L3497" s="1">
        <v>6.74</v>
      </c>
      <c r="M3497" s="1">
        <f>All_Data[[#This Row],[EUR Sales Amount]]-All_Data[[#This Row],[EUR Cost Amount]]</f>
        <v>3</v>
      </c>
      <c r="N3497">
        <f>IF(All_Data[[#This Row],[Order Line Quantity]]&lt;0,1,0)</f>
        <v>0</v>
      </c>
      <c r="O3497" s="1" t="str">
        <f>All_Data[[#This Row],[Tier2 Description]]&amp;All_Data[[#This Row],[Order No]]</f>
        <v>BLANKETS1556782</v>
      </c>
    </row>
    <row r="3498" spans="1:15" x14ac:dyDescent="0.35">
      <c r="A3498">
        <v>202002</v>
      </c>
      <c r="B3498" t="str">
        <f>LEFT(All_Data[[#This Row],[Invoice (Year+Month)]],4)</f>
        <v>2020</v>
      </c>
      <c r="C3498" t="str">
        <f>RIGHT(All_Data[[#This Row],[Invoice (Year+Month)]],2)</f>
        <v>02</v>
      </c>
      <c r="D3498" t="s">
        <v>56</v>
      </c>
      <c r="E3498">
        <v>3014660</v>
      </c>
      <c r="F3498" t="s">
        <v>17</v>
      </c>
      <c r="G3498" t="s">
        <v>26</v>
      </c>
      <c r="H3498" t="s">
        <v>28</v>
      </c>
      <c r="I3498">
        <v>1556782</v>
      </c>
      <c r="J3498">
        <v>12</v>
      </c>
      <c r="K3498" s="1">
        <v>24.1</v>
      </c>
      <c r="L3498" s="1">
        <v>17.899999999999999</v>
      </c>
      <c r="M3498" s="1">
        <f>All_Data[[#This Row],[EUR Sales Amount]]-All_Data[[#This Row],[EUR Cost Amount]]</f>
        <v>6.2000000000000028</v>
      </c>
      <c r="N3498">
        <f>IF(All_Data[[#This Row],[Order Line Quantity]]&lt;0,1,0)</f>
        <v>0</v>
      </c>
      <c r="O3498" s="1" t="str">
        <f>All_Data[[#This Row],[Tier2 Description]]&amp;All_Data[[#This Row],[Order No]]</f>
        <v>HOUSEWARES1556782</v>
      </c>
    </row>
    <row r="3499" spans="1:15" x14ac:dyDescent="0.35">
      <c r="A3499">
        <v>202002</v>
      </c>
      <c r="B3499" t="str">
        <f>LEFT(All_Data[[#This Row],[Invoice (Year+Month)]],4)</f>
        <v>2020</v>
      </c>
      <c r="C3499" t="str">
        <f>RIGHT(All_Data[[#This Row],[Invoice (Year+Month)]],2)</f>
        <v>02</v>
      </c>
      <c r="D3499" t="s">
        <v>56</v>
      </c>
      <c r="E3499">
        <v>3014660</v>
      </c>
      <c r="F3499" t="s">
        <v>17</v>
      </c>
      <c r="G3499" t="s">
        <v>26</v>
      </c>
      <c r="H3499" t="s">
        <v>42</v>
      </c>
      <c r="I3499">
        <v>1555598</v>
      </c>
      <c r="J3499">
        <v>4</v>
      </c>
      <c r="K3499" s="1">
        <v>6.68</v>
      </c>
      <c r="L3499" s="1">
        <v>2.96</v>
      </c>
      <c r="M3499" s="1">
        <f>All_Data[[#This Row],[EUR Sales Amount]]-All_Data[[#This Row],[EUR Cost Amount]]</f>
        <v>3.7199999999999998</v>
      </c>
      <c r="N3499">
        <f>IF(All_Data[[#This Row],[Order Line Quantity]]&lt;0,1,0)</f>
        <v>0</v>
      </c>
      <c r="O3499" s="1" t="str">
        <f>All_Data[[#This Row],[Tier2 Description]]&amp;All_Data[[#This Row],[Order No]]</f>
        <v>LIGHTING1555598</v>
      </c>
    </row>
    <row r="3500" spans="1:15" x14ac:dyDescent="0.35">
      <c r="A3500">
        <v>202002</v>
      </c>
      <c r="B3500" t="str">
        <f>LEFT(All_Data[[#This Row],[Invoice (Year+Month)]],4)</f>
        <v>2020</v>
      </c>
      <c r="C3500" t="str">
        <f>RIGHT(All_Data[[#This Row],[Invoice (Year+Month)]],2)</f>
        <v>02</v>
      </c>
      <c r="D3500" t="s">
        <v>56</v>
      </c>
      <c r="E3500">
        <v>3014660</v>
      </c>
      <c r="F3500" t="s">
        <v>17</v>
      </c>
      <c r="G3500" t="s">
        <v>26</v>
      </c>
      <c r="H3500" t="s">
        <v>42</v>
      </c>
      <c r="I3500">
        <v>1556782</v>
      </c>
      <c r="J3500">
        <v>12</v>
      </c>
      <c r="K3500" s="1">
        <v>12.06</v>
      </c>
      <c r="L3500" s="1">
        <v>9.6999999999999993</v>
      </c>
      <c r="M3500" s="1">
        <f>All_Data[[#This Row],[EUR Sales Amount]]-All_Data[[#This Row],[EUR Cost Amount]]</f>
        <v>2.3600000000000012</v>
      </c>
      <c r="N3500">
        <f>IF(All_Data[[#This Row],[Order Line Quantity]]&lt;0,1,0)</f>
        <v>0</v>
      </c>
      <c r="O3500" s="1" t="str">
        <f>All_Data[[#This Row],[Tier2 Description]]&amp;All_Data[[#This Row],[Order No]]</f>
        <v>LIGHTING1556782</v>
      </c>
    </row>
    <row r="3501" spans="1:15" x14ac:dyDescent="0.35">
      <c r="A3501">
        <v>202002</v>
      </c>
      <c r="B3501" t="str">
        <f>LEFT(All_Data[[#This Row],[Invoice (Year+Month)]],4)</f>
        <v>2020</v>
      </c>
      <c r="C3501" t="str">
        <f>RIGHT(All_Data[[#This Row],[Invoice (Year+Month)]],2)</f>
        <v>02</v>
      </c>
      <c r="D3501" t="s">
        <v>56</v>
      </c>
      <c r="E3501">
        <v>3014660</v>
      </c>
      <c r="F3501" t="s">
        <v>17</v>
      </c>
      <c r="G3501" t="s">
        <v>26</v>
      </c>
      <c r="H3501" t="s">
        <v>50</v>
      </c>
      <c r="I3501">
        <v>1556782</v>
      </c>
      <c r="J3501">
        <v>18</v>
      </c>
      <c r="K3501" s="1">
        <v>19.48</v>
      </c>
      <c r="L3501" s="1">
        <v>17.100000000000001</v>
      </c>
      <c r="M3501" s="1">
        <f>All_Data[[#This Row],[EUR Sales Amount]]-All_Data[[#This Row],[EUR Cost Amount]]</f>
        <v>2.379999999999999</v>
      </c>
      <c r="N3501">
        <f>IF(All_Data[[#This Row],[Order Line Quantity]]&lt;0,1,0)</f>
        <v>0</v>
      </c>
      <c r="O3501" s="1" t="str">
        <f>All_Data[[#This Row],[Tier2 Description]]&amp;All_Data[[#This Row],[Order No]]</f>
        <v>OUTDOOR &amp; LEISURE1556782</v>
      </c>
    </row>
    <row r="3502" spans="1:15" x14ac:dyDescent="0.35">
      <c r="A3502">
        <v>202002</v>
      </c>
      <c r="B3502" t="str">
        <f>LEFT(All_Data[[#This Row],[Invoice (Year+Month)]],4)</f>
        <v>2020</v>
      </c>
      <c r="C3502" t="str">
        <f>RIGHT(All_Data[[#This Row],[Invoice (Year+Month)]],2)</f>
        <v>02</v>
      </c>
      <c r="D3502" t="s">
        <v>56</v>
      </c>
      <c r="E3502">
        <v>3014660</v>
      </c>
      <c r="F3502" t="s">
        <v>17</v>
      </c>
      <c r="G3502" t="s">
        <v>24</v>
      </c>
      <c r="H3502" t="s">
        <v>25</v>
      </c>
      <c r="I3502">
        <v>1556782</v>
      </c>
      <c r="J3502">
        <v>2</v>
      </c>
      <c r="K3502" s="1">
        <v>26.24</v>
      </c>
      <c r="L3502" s="1">
        <v>20</v>
      </c>
      <c r="M3502" s="1">
        <f>All_Data[[#This Row],[EUR Sales Amount]]-All_Data[[#This Row],[EUR Cost Amount]]</f>
        <v>6.2399999999999984</v>
      </c>
      <c r="N3502">
        <f>IF(All_Data[[#This Row],[Order Line Quantity]]&lt;0,1,0)</f>
        <v>0</v>
      </c>
      <c r="O3502" s="1" t="str">
        <f>All_Data[[#This Row],[Tier2 Description]]&amp;All_Data[[#This Row],[Order No]]</f>
        <v>JACKETS1556782</v>
      </c>
    </row>
    <row r="3503" spans="1:15" x14ac:dyDescent="0.35">
      <c r="A3503">
        <v>202002</v>
      </c>
      <c r="B3503" t="str">
        <f>LEFT(All_Data[[#This Row],[Invoice (Year+Month)]],4)</f>
        <v>2020</v>
      </c>
      <c r="C3503" t="str">
        <f>RIGHT(All_Data[[#This Row],[Invoice (Year+Month)]],2)</f>
        <v>02</v>
      </c>
      <c r="D3503" t="s">
        <v>56</v>
      </c>
      <c r="E3503">
        <v>3014660</v>
      </c>
      <c r="F3503" t="s">
        <v>17</v>
      </c>
      <c r="G3503" t="s">
        <v>29</v>
      </c>
      <c r="H3503" t="s">
        <v>30</v>
      </c>
      <c r="I3503">
        <v>1556782</v>
      </c>
      <c r="J3503">
        <v>6</v>
      </c>
      <c r="K3503" s="1">
        <v>19.48</v>
      </c>
      <c r="L3503" s="1">
        <v>18.68</v>
      </c>
      <c r="M3503" s="1">
        <f>All_Data[[#This Row],[EUR Sales Amount]]-All_Data[[#This Row],[EUR Cost Amount]]</f>
        <v>0.80000000000000071</v>
      </c>
      <c r="N3503">
        <f>IF(All_Data[[#This Row],[Order Line Quantity]]&lt;0,1,0)</f>
        <v>0</v>
      </c>
      <c r="O3503" s="1" t="str">
        <f>All_Data[[#This Row],[Tier2 Description]]&amp;All_Data[[#This Row],[Order No]]</f>
        <v>AUDIO1556782</v>
      </c>
    </row>
    <row r="3504" spans="1:15" x14ac:dyDescent="0.35">
      <c r="A3504">
        <v>202002</v>
      </c>
      <c r="B3504" t="str">
        <f>LEFT(All_Data[[#This Row],[Invoice (Year+Month)]],4)</f>
        <v>2020</v>
      </c>
      <c r="C3504" t="str">
        <f>RIGHT(All_Data[[#This Row],[Invoice (Year+Month)]],2)</f>
        <v>02</v>
      </c>
      <c r="D3504" t="s">
        <v>56</v>
      </c>
      <c r="E3504">
        <v>3014660</v>
      </c>
      <c r="F3504" t="s">
        <v>17</v>
      </c>
      <c r="G3504" t="s">
        <v>29</v>
      </c>
      <c r="H3504" t="s">
        <v>52</v>
      </c>
      <c r="I3504">
        <v>1556782</v>
      </c>
      <c r="J3504">
        <v>10</v>
      </c>
      <c r="K3504" s="1">
        <v>2.2599999999999998</v>
      </c>
      <c r="L3504" s="1">
        <v>1.82</v>
      </c>
      <c r="M3504" s="1">
        <f>All_Data[[#This Row],[EUR Sales Amount]]-All_Data[[#This Row],[EUR Cost Amount]]</f>
        <v>0.43999999999999972</v>
      </c>
      <c r="N3504">
        <f>IF(All_Data[[#This Row],[Order Line Quantity]]&lt;0,1,0)</f>
        <v>0</v>
      </c>
      <c r="O3504" s="1" t="str">
        <f>All_Data[[#This Row],[Tier2 Description]]&amp;All_Data[[#This Row],[Order No]]</f>
        <v>GENERAL TECH1556782</v>
      </c>
    </row>
    <row r="3505" spans="1:15" x14ac:dyDescent="0.35">
      <c r="A3505">
        <v>202002</v>
      </c>
      <c r="B3505" t="str">
        <f>LEFT(All_Data[[#This Row],[Invoice (Year+Month)]],4)</f>
        <v>2020</v>
      </c>
      <c r="C3505" t="str">
        <f>RIGHT(All_Data[[#This Row],[Invoice (Year+Month)]],2)</f>
        <v>02</v>
      </c>
      <c r="D3505" t="s">
        <v>56</v>
      </c>
      <c r="E3505">
        <v>3014660</v>
      </c>
      <c r="F3505" t="s">
        <v>17</v>
      </c>
      <c r="G3505" t="s">
        <v>29</v>
      </c>
      <c r="H3505" t="s">
        <v>31</v>
      </c>
      <c r="I3505">
        <v>1556782</v>
      </c>
      <c r="J3505">
        <v>2</v>
      </c>
      <c r="K3505" s="1">
        <v>1.1599999999999999</v>
      </c>
      <c r="L3505" s="1">
        <v>1.02</v>
      </c>
      <c r="M3505" s="1">
        <f>All_Data[[#This Row],[EUR Sales Amount]]-All_Data[[#This Row],[EUR Cost Amount]]</f>
        <v>0.1399999999999999</v>
      </c>
      <c r="N3505">
        <f>IF(All_Data[[#This Row],[Order Line Quantity]]&lt;0,1,0)</f>
        <v>0</v>
      </c>
      <c r="O3505" s="1" t="str">
        <f>All_Data[[#This Row],[Tier2 Description]]&amp;All_Data[[#This Row],[Order No]]</f>
        <v>POWER1556782</v>
      </c>
    </row>
    <row r="3506" spans="1:15" x14ac:dyDescent="0.35">
      <c r="A3506">
        <v>202002</v>
      </c>
      <c r="B3506" t="str">
        <f>LEFT(All_Data[[#This Row],[Invoice (Year+Month)]],4)</f>
        <v>2020</v>
      </c>
      <c r="C3506" t="str">
        <f>RIGHT(All_Data[[#This Row],[Invoice (Year+Month)]],2)</f>
        <v>02</v>
      </c>
      <c r="D3506" t="s">
        <v>56</v>
      </c>
      <c r="E3506">
        <v>3014661</v>
      </c>
      <c r="F3506" t="s">
        <v>10</v>
      </c>
      <c r="G3506" t="s">
        <v>26</v>
      </c>
      <c r="H3506" t="s">
        <v>27</v>
      </c>
      <c r="I3506">
        <v>1555500</v>
      </c>
      <c r="J3506">
        <v>150</v>
      </c>
      <c r="K3506" s="1">
        <v>516</v>
      </c>
      <c r="L3506" s="1">
        <v>260.48</v>
      </c>
      <c r="M3506" s="1">
        <f>All_Data[[#This Row],[EUR Sales Amount]]-All_Data[[#This Row],[EUR Cost Amount]]</f>
        <v>255.51999999999998</v>
      </c>
      <c r="N3506">
        <f>IF(All_Data[[#This Row],[Order Line Quantity]]&lt;0,1,0)</f>
        <v>0</v>
      </c>
      <c r="O3506" s="1" t="str">
        <f>All_Data[[#This Row],[Tier2 Description]]&amp;All_Data[[#This Row],[Order No]]</f>
        <v>APRON &amp; KITCHEN TEXTILES1555500</v>
      </c>
    </row>
    <row r="3507" spans="1:15" x14ac:dyDescent="0.35">
      <c r="A3507">
        <v>202002</v>
      </c>
      <c r="B3507" t="str">
        <f>LEFT(All_Data[[#This Row],[Invoice (Year+Month)]],4)</f>
        <v>2020</v>
      </c>
      <c r="C3507" t="str">
        <f>RIGHT(All_Data[[#This Row],[Invoice (Year+Month)]],2)</f>
        <v>02</v>
      </c>
      <c r="D3507" t="s">
        <v>56</v>
      </c>
      <c r="E3507">
        <v>3014661</v>
      </c>
      <c r="F3507" t="s">
        <v>10</v>
      </c>
      <c r="G3507" t="s">
        <v>26</v>
      </c>
      <c r="H3507" t="s">
        <v>27</v>
      </c>
      <c r="I3507">
        <v>1556015</v>
      </c>
      <c r="J3507">
        <v>200</v>
      </c>
      <c r="K3507" s="1">
        <v>590</v>
      </c>
      <c r="L3507" s="1">
        <v>357.74</v>
      </c>
      <c r="M3507" s="1">
        <f>All_Data[[#This Row],[EUR Sales Amount]]-All_Data[[#This Row],[EUR Cost Amount]]</f>
        <v>232.26</v>
      </c>
      <c r="N3507">
        <f>IF(All_Data[[#This Row],[Order Line Quantity]]&lt;0,1,0)</f>
        <v>0</v>
      </c>
      <c r="O3507" s="1" t="str">
        <f>All_Data[[#This Row],[Tier2 Description]]&amp;All_Data[[#This Row],[Order No]]</f>
        <v>APRON &amp; KITCHEN TEXTILES1556015</v>
      </c>
    </row>
    <row r="3508" spans="1:15" x14ac:dyDescent="0.35">
      <c r="A3508">
        <v>202002</v>
      </c>
      <c r="B3508" t="str">
        <f>LEFT(All_Data[[#This Row],[Invoice (Year+Month)]],4)</f>
        <v>2020</v>
      </c>
      <c r="C3508" t="str">
        <f>RIGHT(All_Data[[#This Row],[Invoice (Year+Month)]],2)</f>
        <v>02</v>
      </c>
      <c r="D3508" t="s">
        <v>56</v>
      </c>
      <c r="E3508">
        <v>3014661</v>
      </c>
      <c r="F3508" t="s">
        <v>10</v>
      </c>
      <c r="G3508" t="s">
        <v>26</v>
      </c>
      <c r="H3508" t="s">
        <v>27</v>
      </c>
      <c r="I3508">
        <v>1556431</v>
      </c>
      <c r="J3508">
        <v>48</v>
      </c>
      <c r="K3508" s="1">
        <v>181.92</v>
      </c>
      <c r="L3508" s="1">
        <v>72.900000000000006</v>
      </c>
      <c r="M3508" s="1">
        <f>All_Data[[#This Row],[EUR Sales Amount]]-All_Data[[#This Row],[EUR Cost Amount]]</f>
        <v>109.01999999999998</v>
      </c>
      <c r="N3508">
        <f>IF(All_Data[[#This Row],[Order Line Quantity]]&lt;0,1,0)</f>
        <v>0</v>
      </c>
      <c r="O3508" s="1" t="str">
        <f>All_Data[[#This Row],[Tier2 Description]]&amp;All_Data[[#This Row],[Order No]]</f>
        <v>APRON &amp; KITCHEN TEXTILES1556431</v>
      </c>
    </row>
    <row r="3509" spans="1:15" x14ac:dyDescent="0.35">
      <c r="A3509">
        <v>202002</v>
      </c>
      <c r="B3509" t="str">
        <f>LEFT(All_Data[[#This Row],[Invoice (Year+Month)]],4)</f>
        <v>2020</v>
      </c>
      <c r="C3509" t="str">
        <f>RIGHT(All_Data[[#This Row],[Invoice (Year+Month)]],2)</f>
        <v>02</v>
      </c>
      <c r="D3509" t="s">
        <v>56</v>
      </c>
      <c r="E3509">
        <v>3014664</v>
      </c>
      <c r="F3509" t="s">
        <v>10</v>
      </c>
      <c r="G3509" t="s">
        <v>11</v>
      </c>
      <c r="H3509" t="s">
        <v>12</v>
      </c>
      <c r="I3509">
        <v>1557567</v>
      </c>
      <c r="J3509">
        <v>50</v>
      </c>
      <c r="K3509" s="1">
        <v>204.5</v>
      </c>
      <c r="L3509" s="1">
        <v>84.48</v>
      </c>
      <c r="M3509" s="1">
        <f>All_Data[[#This Row],[EUR Sales Amount]]-All_Data[[#This Row],[EUR Cost Amount]]</f>
        <v>120.02</v>
      </c>
      <c r="N3509">
        <f>IF(All_Data[[#This Row],[Order Line Quantity]]&lt;0,1,0)</f>
        <v>0</v>
      </c>
      <c r="O3509" s="1" t="str">
        <f>All_Data[[#This Row],[Tier2 Description]]&amp;All_Data[[#This Row],[Order No]]</f>
        <v>BUSINESS CASES1557567</v>
      </c>
    </row>
    <row r="3510" spans="1:15" x14ac:dyDescent="0.35">
      <c r="A3510">
        <v>202002</v>
      </c>
      <c r="B3510" t="str">
        <f>LEFT(All_Data[[#This Row],[Invoice (Year+Month)]],4)</f>
        <v>2020</v>
      </c>
      <c r="C3510" t="str">
        <f>RIGHT(All_Data[[#This Row],[Invoice (Year+Month)]],2)</f>
        <v>02</v>
      </c>
      <c r="D3510" t="s">
        <v>56</v>
      </c>
      <c r="E3510">
        <v>3014664</v>
      </c>
      <c r="F3510" t="s">
        <v>10</v>
      </c>
      <c r="G3510" t="s">
        <v>26</v>
      </c>
      <c r="H3510" t="s">
        <v>43</v>
      </c>
      <c r="I3510">
        <v>1550911</v>
      </c>
      <c r="J3510">
        <v>3950</v>
      </c>
      <c r="K3510" s="1">
        <v>15088.82</v>
      </c>
      <c r="L3510" s="1">
        <v>8608.0400000000009</v>
      </c>
      <c r="M3510" s="1">
        <f>All_Data[[#This Row],[EUR Sales Amount]]-All_Data[[#This Row],[EUR Cost Amount]]</f>
        <v>6480.7799999999988</v>
      </c>
      <c r="N3510">
        <f>IF(All_Data[[#This Row],[Order Line Quantity]]&lt;0,1,0)</f>
        <v>0</v>
      </c>
      <c r="O3510" s="1" t="str">
        <f>All_Data[[#This Row],[Tier2 Description]]&amp;All_Data[[#This Row],[Order No]]</f>
        <v>SAFETY AUTO &amp; TOOLS1550911</v>
      </c>
    </row>
    <row r="3511" spans="1:15" x14ac:dyDescent="0.35">
      <c r="A3511">
        <v>202002</v>
      </c>
      <c r="B3511" t="str">
        <f>LEFT(All_Data[[#This Row],[Invoice (Year+Month)]],4)</f>
        <v>2020</v>
      </c>
      <c r="C3511" t="str">
        <f>RIGHT(All_Data[[#This Row],[Invoice (Year+Month)]],2)</f>
        <v>02</v>
      </c>
      <c r="D3511" t="s">
        <v>56</v>
      </c>
      <c r="E3511">
        <v>3014664</v>
      </c>
      <c r="F3511" t="s">
        <v>10</v>
      </c>
      <c r="G3511" t="s">
        <v>26</v>
      </c>
      <c r="H3511" t="s">
        <v>43</v>
      </c>
      <c r="I3511">
        <v>1552541</v>
      </c>
      <c r="J3511">
        <v>4000</v>
      </c>
      <c r="K3511" s="1">
        <v>14680</v>
      </c>
      <c r="L3511" s="1">
        <v>9042.98</v>
      </c>
      <c r="M3511" s="1">
        <f>All_Data[[#This Row],[EUR Sales Amount]]-All_Data[[#This Row],[EUR Cost Amount]]</f>
        <v>5637.02</v>
      </c>
      <c r="N3511">
        <f>IF(All_Data[[#This Row],[Order Line Quantity]]&lt;0,1,0)</f>
        <v>0</v>
      </c>
      <c r="O3511" s="1" t="str">
        <f>All_Data[[#This Row],[Tier2 Description]]&amp;All_Data[[#This Row],[Order No]]</f>
        <v>SAFETY AUTO &amp; TOOLS1552541</v>
      </c>
    </row>
    <row r="3512" spans="1:15" x14ac:dyDescent="0.35">
      <c r="A3512">
        <v>202002</v>
      </c>
      <c r="B3512" t="str">
        <f>LEFT(All_Data[[#This Row],[Invoice (Year+Month)]],4)</f>
        <v>2020</v>
      </c>
      <c r="C3512" t="str">
        <f>RIGHT(All_Data[[#This Row],[Invoice (Year+Month)]],2)</f>
        <v>02</v>
      </c>
      <c r="D3512" t="s">
        <v>56</v>
      </c>
      <c r="E3512">
        <v>3014664</v>
      </c>
      <c r="F3512" t="s">
        <v>10</v>
      </c>
      <c r="G3512" t="s">
        <v>22</v>
      </c>
      <c r="H3512" t="s">
        <v>35</v>
      </c>
      <c r="I3512">
        <v>1550911</v>
      </c>
      <c r="J3512">
        <v>3952</v>
      </c>
      <c r="K3512" s="1">
        <v>1462</v>
      </c>
      <c r="L3512" s="1">
        <v>39.94</v>
      </c>
      <c r="M3512" s="1">
        <f>All_Data[[#This Row],[EUR Sales Amount]]-All_Data[[#This Row],[EUR Cost Amount]]</f>
        <v>1422.06</v>
      </c>
      <c r="N3512">
        <f>IF(All_Data[[#This Row],[Order Line Quantity]]&lt;0,1,0)</f>
        <v>0</v>
      </c>
      <c r="O3512" s="1" t="str">
        <f>All_Data[[#This Row],[Tier2 Description]]&amp;All_Data[[#This Row],[Order No]]</f>
        <v>DECORATION CHARGES1550911</v>
      </c>
    </row>
    <row r="3513" spans="1:15" x14ac:dyDescent="0.35">
      <c r="A3513">
        <v>202002</v>
      </c>
      <c r="B3513" t="str">
        <f>LEFT(All_Data[[#This Row],[Invoice (Year+Month)]],4)</f>
        <v>2020</v>
      </c>
      <c r="C3513" t="str">
        <f>RIGHT(All_Data[[#This Row],[Invoice (Year+Month)]],2)</f>
        <v>02</v>
      </c>
      <c r="D3513" t="s">
        <v>56</v>
      </c>
      <c r="E3513">
        <v>3014664</v>
      </c>
      <c r="F3513" t="s">
        <v>10</v>
      </c>
      <c r="G3513" t="s">
        <v>22</v>
      </c>
      <c r="H3513" t="s">
        <v>35</v>
      </c>
      <c r="I3513">
        <v>1552541</v>
      </c>
      <c r="J3513">
        <v>4002</v>
      </c>
      <c r="K3513" s="1">
        <v>1400</v>
      </c>
      <c r="L3513" s="1">
        <v>40.44</v>
      </c>
      <c r="M3513" s="1">
        <f>All_Data[[#This Row],[EUR Sales Amount]]-All_Data[[#This Row],[EUR Cost Amount]]</f>
        <v>1359.56</v>
      </c>
      <c r="N3513">
        <f>IF(All_Data[[#This Row],[Order Line Quantity]]&lt;0,1,0)</f>
        <v>0</v>
      </c>
      <c r="O3513" s="1" t="str">
        <f>All_Data[[#This Row],[Tier2 Description]]&amp;All_Data[[#This Row],[Order No]]</f>
        <v>DECORATION CHARGES1552541</v>
      </c>
    </row>
    <row r="3514" spans="1:15" x14ac:dyDescent="0.35">
      <c r="A3514">
        <v>202002</v>
      </c>
      <c r="B3514" t="str">
        <f>LEFT(All_Data[[#This Row],[Invoice (Year+Month)]],4)</f>
        <v>2020</v>
      </c>
      <c r="C3514" t="str">
        <f>RIGHT(All_Data[[#This Row],[Invoice (Year+Month)]],2)</f>
        <v>02</v>
      </c>
      <c r="D3514" t="s">
        <v>56</v>
      </c>
      <c r="E3514">
        <v>3014664</v>
      </c>
      <c r="F3514" t="s">
        <v>10</v>
      </c>
      <c r="G3514" t="s">
        <v>24</v>
      </c>
      <c r="H3514" t="s">
        <v>25</v>
      </c>
      <c r="I3514">
        <v>1557607</v>
      </c>
      <c r="J3514">
        <v>-2</v>
      </c>
      <c r="K3514" s="1">
        <v>-111.1</v>
      </c>
      <c r="L3514" s="1">
        <v>-55.24</v>
      </c>
      <c r="M3514" s="1">
        <f>All_Data[[#This Row],[EUR Sales Amount]]-All_Data[[#This Row],[EUR Cost Amount]]</f>
        <v>-55.859999999999992</v>
      </c>
      <c r="N3514">
        <f>IF(All_Data[[#This Row],[Order Line Quantity]]&lt;0,1,0)</f>
        <v>1</v>
      </c>
      <c r="O3514" s="1" t="str">
        <f>All_Data[[#This Row],[Tier2 Description]]&amp;All_Data[[#This Row],[Order No]]</f>
        <v>JACKETS1557607</v>
      </c>
    </row>
    <row r="3515" spans="1:15" x14ac:dyDescent="0.35">
      <c r="A3515">
        <v>202002</v>
      </c>
      <c r="B3515" t="str">
        <f>LEFT(All_Data[[#This Row],[Invoice (Year+Month)]],4)</f>
        <v>2020</v>
      </c>
      <c r="C3515" t="str">
        <f>RIGHT(All_Data[[#This Row],[Invoice (Year+Month)]],2)</f>
        <v>02</v>
      </c>
      <c r="D3515" t="s">
        <v>56</v>
      </c>
      <c r="E3515">
        <v>3014664</v>
      </c>
      <c r="F3515" t="s">
        <v>10</v>
      </c>
      <c r="G3515" t="s">
        <v>24</v>
      </c>
      <c r="H3515" t="s">
        <v>54</v>
      </c>
      <c r="I3515">
        <v>1557607</v>
      </c>
      <c r="J3515">
        <v>-2</v>
      </c>
      <c r="K3515" s="1">
        <v>-45.98</v>
      </c>
      <c r="L3515" s="1">
        <v>-25.5</v>
      </c>
      <c r="M3515" s="1">
        <f>All_Data[[#This Row],[EUR Sales Amount]]-All_Data[[#This Row],[EUR Cost Amount]]</f>
        <v>-20.479999999999997</v>
      </c>
      <c r="N3515">
        <f>IF(All_Data[[#This Row],[Order Line Quantity]]&lt;0,1,0)</f>
        <v>1</v>
      </c>
      <c r="O3515" s="1" t="str">
        <f>All_Data[[#This Row],[Tier2 Description]]&amp;All_Data[[#This Row],[Order No]]</f>
        <v>VESTS-BODYWARMERS1557607</v>
      </c>
    </row>
    <row r="3516" spans="1:15" x14ac:dyDescent="0.35">
      <c r="A3516">
        <v>202002</v>
      </c>
      <c r="B3516" t="str">
        <f>LEFT(All_Data[[#This Row],[Invoice (Year+Month)]],4)</f>
        <v>2020</v>
      </c>
      <c r="C3516" t="str">
        <f>RIGHT(All_Data[[#This Row],[Invoice (Year+Month)]],2)</f>
        <v>02</v>
      </c>
      <c r="D3516" t="s">
        <v>56</v>
      </c>
      <c r="E3516">
        <v>3014677</v>
      </c>
      <c r="F3516" t="s">
        <v>17</v>
      </c>
      <c r="G3516" t="s">
        <v>11</v>
      </c>
      <c r="H3516" t="s">
        <v>38</v>
      </c>
      <c r="I3516">
        <v>1554918</v>
      </c>
      <c r="J3516">
        <v>66</v>
      </c>
      <c r="K3516" s="1">
        <v>91.18</v>
      </c>
      <c r="L3516" s="1">
        <v>36.880000000000003</v>
      </c>
      <c r="M3516" s="1">
        <f>All_Data[[#This Row],[EUR Sales Amount]]-All_Data[[#This Row],[EUR Cost Amount]]</f>
        <v>54.300000000000004</v>
      </c>
      <c r="N3516">
        <f>IF(All_Data[[#This Row],[Order Line Quantity]]&lt;0,1,0)</f>
        <v>0</v>
      </c>
      <c r="O3516" s="1" t="str">
        <f>All_Data[[#This Row],[Tier2 Description]]&amp;All_Data[[#This Row],[Order No]]</f>
        <v>BACKPACKS1554918</v>
      </c>
    </row>
    <row r="3517" spans="1:15" x14ac:dyDescent="0.35">
      <c r="A3517">
        <v>202002</v>
      </c>
      <c r="B3517" t="str">
        <f>LEFT(All_Data[[#This Row],[Invoice (Year+Month)]],4)</f>
        <v>2020</v>
      </c>
      <c r="C3517" t="str">
        <f>RIGHT(All_Data[[#This Row],[Invoice (Year+Month)]],2)</f>
        <v>02</v>
      </c>
      <c r="D3517" t="s">
        <v>56</v>
      </c>
      <c r="E3517">
        <v>3014677</v>
      </c>
      <c r="F3517" t="s">
        <v>17</v>
      </c>
      <c r="G3517" t="s">
        <v>11</v>
      </c>
      <c r="H3517" t="s">
        <v>38</v>
      </c>
      <c r="I3517">
        <v>1555290</v>
      </c>
      <c r="J3517">
        <v>204</v>
      </c>
      <c r="K3517" s="1">
        <v>139.96</v>
      </c>
      <c r="L3517" s="1">
        <v>83.92</v>
      </c>
      <c r="M3517" s="1">
        <f>All_Data[[#This Row],[EUR Sales Amount]]-All_Data[[#This Row],[EUR Cost Amount]]</f>
        <v>56.040000000000006</v>
      </c>
      <c r="N3517">
        <f>IF(All_Data[[#This Row],[Order Line Quantity]]&lt;0,1,0)</f>
        <v>0</v>
      </c>
      <c r="O3517" s="1" t="str">
        <f>All_Data[[#This Row],[Tier2 Description]]&amp;All_Data[[#This Row],[Order No]]</f>
        <v>BACKPACKS1555290</v>
      </c>
    </row>
    <row r="3518" spans="1:15" x14ac:dyDescent="0.35">
      <c r="A3518">
        <v>202002</v>
      </c>
      <c r="B3518" t="str">
        <f>LEFT(All_Data[[#This Row],[Invoice (Year+Month)]],4)</f>
        <v>2020</v>
      </c>
      <c r="C3518" t="str">
        <f>RIGHT(All_Data[[#This Row],[Invoice (Year+Month)]],2)</f>
        <v>02</v>
      </c>
      <c r="D3518" t="s">
        <v>56</v>
      </c>
      <c r="E3518">
        <v>3014677</v>
      </c>
      <c r="F3518" t="s">
        <v>17</v>
      </c>
      <c r="G3518" t="s">
        <v>11</v>
      </c>
      <c r="H3518" t="s">
        <v>38</v>
      </c>
      <c r="I3518">
        <v>1557793</v>
      </c>
      <c r="J3518">
        <v>36</v>
      </c>
      <c r="K3518" s="1">
        <v>49.32</v>
      </c>
      <c r="L3518" s="1">
        <v>21.78</v>
      </c>
      <c r="M3518" s="1">
        <f>All_Data[[#This Row],[EUR Sales Amount]]-All_Data[[#This Row],[EUR Cost Amount]]</f>
        <v>27.54</v>
      </c>
      <c r="N3518">
        <f>IF(All_Data[[#This Row],[Order Line Quantity]]&lt;0,1,0)</f>
        <v>0</v>
      </c>
      <c r="O3518" s="1" t="str">
        <f>All_Data[[#This Row],[Tier2 Description]]&amp;All_Data[[#This Row],[Order No]]</f>
        <v>BACKPACKS1557793</v>
      </c>
    </row>
    <row r="3519" spans="1:15" x14ac:dyDescent="0.35">
      <c r="A3519">
        <v>202002</v>
      </c>
      <c r="B3519" t="str">
        <f>LEFT(All_Data[[#This Row],[Invoice (Year+Month)]],4)</f>
        <v>2020</v>
      </c>
      <c r="C3519" t="str">
        <f>RIGHT(All_Data[[#This Row],[Invoice (Year+Month)]],2)</f>
        <v>02</v>
      </c>
      <c r="D3519" t="s">
        <v>56</v>
      </c>
      <c r="E3519">
        <v>3014677</v>
      </c>
      <c r="F3519" t="s">
        <v>17</v>
      </c>
      <c r="G3519" t="s">
        <v>11</v>
      </c>
      <c r="H3519" t="s">
        <v>12</v>
      </c>
      <c r="I3519">
        <v>1554838</v>
      </c>
      <c r="J3519">
        <v>40</v>
      </c>
      <c r="K3519" s="1">
        <v>101.6</v>
      </c>
      <c r="L3519" s="1">
        <v>37.32</v>
      </c>
      <c r="M3519" s="1">
        <f>All_Data[[#This Row],[EUR Sales Amount]]-All_Data[[#This Row],[EUR Cost Amount]]</f>
        <v>64.28</v>
      </c>
      <c r="N3519">
        <f>IF(All_Data[[#This Row],[Order Line Quantity]]&lt;0,1,0)</f>
        <v>0</v>
      </c>
      <c r="O3519" s="1" t="str">
        <f>All_Data[[#This Row],[Tier2 Description]]&amp;All_Data[[#This Row],[Order No]]</f>
        <v>BUSINESS CASES1554838</v>
      </c>
    </row>
    <row r="3520" spans="1:15" x14ac:dyDescent="0.35">
      <c r="A3520">
        <v>202002</v>
      </c>
      <c r="B3520" t="str">
        <f>LEFT(All_Data[[#This Row],[Invoice (Year+Month)]],4)</f>
        <v>2020</v>
      </c>
      <c r="C3520" t="str">
        <f>RIGHT(All_Data[[#This Row],[Invoice (Year+Month)]],2)</f>
        <v>02</v>
      </c>
      <c r="D3520" t="s">
        <v>56</v>
      </c>
      <c r="E3520">
        <v>3014677</v>
      </c>
      <c r="F3520" t="s">
        <v>17</v>
      </c>
      <c r="G3520" t="s">
        <v>11</v>
      </c>
      <c r="H3520" t="s">
        <v>12</v>
      </c>
      <c r="I3520">
        <v>1557846</v>
      </c>
      <c r="J3520">
        <v>200</v>
      </c>
      <c r="K3520" s="1">
        <v>244</v>
      </c>
      <c r="L3520" s="1">
        <v>137.12</v>
      </c>
      <c r="M3520" s="1">
        <f>All_Data[[#This Row],[EUR Sales Amount]]-All_Data[[#This Row],[EUR Cost Amount]]</f>
        <v>106.88</v>
      </c>
      <c r="N3520">
        <f>IF(All_Data[[#This Row],[Order Line Quantity]]&lt;0,1,0)</f>
        <v>0</v>
      </c>
      <c r="O3520" s="1" t="str">
        <f>All_Data[[#This Row],[Tier2 Description]]&amp;All_Data[[#This Row],[Order No]]</f>
        <v>BUSINESS CASES1557846</v>
      </c>
    </row>
    <row r="3521" spans="1:15" x14ac:dyDescent="0.35">
      <c r="A3521">
        <v>202002</v>
      </c>
      <c r="B3521" t="str">
        <f>LEFT(All_Data[[#This Row],[Invoice (Year+Month)]],4)</f>
        <v>2020</v>
      </c>
      <c r="C3521" t="str">
        <f>RIGHT(All_Data[[#This Row],[Invoice (Year+Month)]],2)</f>
        <v>02</v>
      </c>
      <c r="D3521" t="s">
        <v>56</v>
      </c>
      <c r="E3521">
        <v>3014677</v>
      </c>
      <c r="F3521" t="s">
        <v>17</v>
      </c>
      <c r="G3521" t="s">
        <v>11</v>
      </c>
      <c r="H3521" t="s">
        <v>60</v>
      </c>
      <c r="I3521">
        <v>1555834</v>
      </c>
      <c r="J3521">
        <v>24</v>
      </c>
      <c r="K3521" s="1">
        <v>623.76</v>
      </c>
      <c r="L3521" s="1">
        <v>212.36</v>
      </c>
      <c r="M3521" s="1">
        <f>All_Data[[#This Row],[EUR Sales Amount]]-All_Data[[#This Row],[EUR Cost Amount]]</f>
        <v>411.4</v>
      </c>
      <c r="N3521">
        <f>IF(All_Data[[#This Row],[Order Line Quantity]]&lt;0,1,0)</f>
        <v>0</v>
      </c>
      <c r="O3521" s="1" t="str">
        <f>All_Data[[#This Row],[Tier2 Description]]&amp;All_Data[[#This Row],[Order No]]</f>
        <v>LUGGAGE1555834</v>
      </c>
    </row>
    <row r="3522" spans="1:15" x14ac:dyDescent="0.35">
      <c r="A3522">
        <v>202002</v>
      </c>
      <c r="B3522" t="str">
        <f>LEFT(All_Data[[#This Row],[Invoice (Year+Month)]],4)</f>
        <v>2020</v>
      </c>
      <c r="C3522" t="str">
        <f>RIGHT(All_Data[[#This Row],[Invoice (Year+Month)]],2)</f>
        <v>02</v>
      </c>
      <c r="D3522" t="s">
        <v>56</v>
      </c>
      <c r="E3522">
        <v>3014677</v>
      </c>
      <c r="F3522" t="s">
        <v>17</v>
      </c>
      <c r="G3522" t="s">
        <v>11</v>
      </c>
      <c r="H3522" t="s">
        <v>40</v>
      </c>
      <c r="I3522">
        <v>1555025</v>
      </c>
      <c r="J3522">
        <v>56</v>
      </c>
      <c r="K3522" s="1">
        <v>33.04</v>
      </c>
      <c r="L3522" s="1">
        <v>20.100000000000001</v>
      </c>
      <c r="M3522" s="1">
        <f>All_Data[[#This Row],[EUR Sales Amount]]-All_Data[[#This Row],[EUR Cost Amount]]</f>
        <v>12.939999999999998</v>
      </c>
      <c r="N3522">
        <f>IF(All_Data[[#This Row],[Order Line Quantity]]&lt;0,1,0)</f>
        <v>0</v>
      </c>
      <c r="O3522" s="1" t="str">
        <f>All_Data[[#This Row],[Tier2 Description]]&amp;All_Data[[#This Row],[Order No]]</f>
        <v>TOTES1555025</v>
      </c>
    </row>
    <row r="3523" spans="1:15" x14ac:dyDescent="0.35">
      <c r="A3523">
        <v>202002</v>
      </c>
      <c r="B3523" t="str">
        <f>LEFT(All_Data[[#This Row],[Invoice (Year+Month)]],4)</f>
        <v>2020</v>
      </c>
      <c r="C3523" t="str">
        <f>RIGHT(All_Data[[#This Row],[Invoice (Year+Month)]],2)</f>
        <v>02</v>
      </c>
      <c r="D3523" t="s">
        <v>56</v>
      </c>
      <c r="E3523">
        <v>3014677</v>
      </c>
      <c r="F3523" t="s">
        <v>17</v>
      </c>
      <c r="G3523" t="s">
        <v>11</v>
      </c>
      <c r="H3523" t="s">
        <v>40</v>
      </c>
      <c r="I3523">
        <v>1555409</v>
      </c>
      <c r="J3523">
        <v>10</v>
      </c>
      <c r="K3523" s="1">
        <v>17.3</v>
      </c>
      <c r="L3523" s="1">
        <v>8.32</v>
      </c>
      <c r="M3523" s="1">
        <f>All_Data[[#This Row],[EUR Sales Amount]]-All_Data[[#This Row],[EUR Cost Amount]]</f>
        <v>8.98</v>
      </c>
      <c r="N3523">
        <f>IF(All_Data[[#This Row],[Order Line Quantity]]&lt;0,1,0)</f>
        <v>0</v>
      </c>
      <c r="O3523" s="1" t="str">
        <f>All_Data[[#This Row],[Tier2 Description]]&amp;All_Data[[#This Row],[Order No]]</f>
        <v>TOTES1555409</v>
      </c>
    </row>
    <row r="3524" spans="1:15" x14ac:dyDescent="0.35">
      <c r="A3524">
        <v>202002</v>
      </c>
      <c r="B3524" t="str">
        <f>LEFT(All_Data[[#This Row],[Invoice (Year+Month)]],4)</f>
        <v>2020</v>
      </c>
      <c r="C3524" t="str">
        <f>RIGHT(All_Data[[#This Row],[Invoice (Year+Month)]],2)</f>
        <v>02</v>
      </c>
      <c r="D3524" t="s">
        <v>56</v>
      </c>
      <c r="E3524">
        <v>3014677</v>
      </c>
      <c r="F3524" t="s">
        <v>17</v>
      </c>
      <c r="G3524" t="s">
        <v>32</v>
      </c>
      <c r="H3524" t="s">
        <v>55</v>
      </c>
      <c r="I3524">
        <v>1556549</v>
      </c>
      <c r="J3524">
        <v>4</v>
      </c>
      <c r="K3524" s="1">
        <v>9.2200000000000006</v>
      </c>
      <c r="L3524" s="1">
        <v>5.18</v>
      </c>
      <c r="M3524" s="1">
        <f>All_Data[[#This Row],[EUR Sales Amount]]-All_Data[[#This Row],[EUR Cost Amount]]</f>
        <v>4.0400000000000009</v>
      </c>
      <c r="N3524">
        <f>IF(All_Data[[#This Row],[Order Line Quantity]]&lt;0,1,0)</f>
        <v>0</v>
      </c>
      <c r="O3524" s="1" t="str">
        <f>All_Data[[#This Row],[Tier2 Description]]&amp;All_Data[[#This Row],[Order No]]</f>
        <v>SPECIALTIES &amp; PACKAGING1556549</v>
      </c>
    </row>
    <row r="3525" spans="1:15" x14ac:dyDescent="0.35">
      <c r="A3525">
        <v>202002</v>
      </c>
      <c r="B3525" t="str">
        <f>LEFT(All_Data[[#This Row],[Invoice (Year+Month)]],4)</f>
        <v>2020</v>
      </c>
      <c r="C3525" t="str">
        <f>RIGHT(All_Data[[#This Row],[Invoice (Year+Month)]],2)</f>
        <v>02</v>
      </c>
      <c r="D3525" t="s">
        <v>56</v>
      </c>
      <c r="E3525">
        <v>3014677</v>
      </c>
      <c r="F3525" t="s">
        <v>17</v>
      </c>
      <c r="G3525" t="s">
        <v>32</v>
      </c>
      <c r="H3525" t="s">
        <v>55</v>
      </c>
      <c r="I3525">
        <v>1557643</v>
      </c>
      <c r="J3525">
        <v>40</v>
      </c>
      <c r="K3525" s="1">
        <v>159.6</v>
      </c>
      <c r="L3525" s="1">
        <v>83.24</v>
      </c>
      <c r="M3525" s="1">
        <f>All_Data[[#This Row],[EUR Sales Amount]]-All_Data[[#This Row],[EUR Cost Amount]]</f>
        <v>76.36</v>
      </c>
      <c r="N3525">
        <f>IF(All_Data[[#This Row],[Order Line Quantity]]&lt;0,1,0)</f>
        <v>0</v>
      </c>
      <c r="O3525" s="1" t="str">
        <f>All_Data[[#This Row],[Tier2 Description]]&amp;All_Data[[#This Row],[Order No]]</f>
        <v>SPECIALTIES &amp; PACKAGING1557643</v>
      </c>
    </row>
    <row r="3526" spans="1:15" x14ac:dyDescent="0.35">
      <c r="A3526">
        <v>202002</v>
      </c>
      <c r="B3526" t="str">
        <f>LEFT(All_Data[[#This Row],[Invoice (Year+Month)]],4)</f>
        <v>2020</v>
      </c>
      <c r="C3526" t="str">
        <f>RIGHT(All_Data[[#This Row],[Invoice (Year+Month)]],2)</f>
        <v>02</v>
      </c>
      <c r="D3526" t="s">
        <v>56</v>
      </c>
      <c r="E3526">
        <v>3014677</v>
      </c>
      <c r="F3526" t="s">
        <v>17</v>
      </c>
      <c r="G3526" t="s">
        <v>32</v>
      </c>
      <c r="H3526" t="s">
        <v>33</v>
      </c>
      <c r="I3526">
        <v>1556692</v>
      </c>
      <c r="J3526">
        <v>72</v>
      </c>
      <c r="K3526" s="1">
        <v>46.08</v>
      </c>
      <c r="L3526" s="1">
        <v>20.96</v>
      </c>
      <c r="M3526" s="1">
        <f>All_Data[[#This Row],[EUR Sales Amount]]-All_Data[[#This Row],[EUR Cost Amount]]</f>
        <v>25.119999999999997</v>
      </c>
      <c r="N3526">
        <f>IF(All_Data[[#This Row],[Order Line Quantity]]&lt;0,1,0)</f>
        <v>0</v>
      </c>
      <c r="O3526" s="1" t="str">
        <f>All_Data[[#This Row],[Tier2 Description]]&amp;All_Data[[#This Row],[Order No]]</f>
        <v>SPORT BOTTLES1556692</v>
      </c>
    </row>
    <row r="3527" spans="1:15" x14ac:dyDescent="0.35">
      <c r="A3527">
        <v>202002</v>
      </c>
      <c r="B3527" t="str">
        <f>LEFT(All_Data[[#This Row],[Invoice (Year+Month)]],4)</f>
        <v>2020</v>
      </c>
      <c r="C3527" t="str">
        <f>RIGHT(All_Data[[#This Row],[Invoice (Year+Month)]],2)</f>
        <v>02</v>
      </c>
      <c r="D3527" t="s">
        <v>56</v>
      </c>
      <c r="E3527">
        <v>3014677</v>
      </c>
      <c r="F3527" t="s">
        <v>17</v>
      </c>
      <c r="G3527" t="s">
        <v>48</v>
      </c>
      <c r="H3527" t="s">
        <v>48</v>
      </c>
      <c r="I3527">
        <v>1555761</v>
      </c>
      <c r="J3527">
        <v>6</v>
      </c>
      <c r="K3527" s="1">
        <v>5.7</v>
      </c>
      <c r="L3527" s="1">
        <v>3.24</v>
      </c>
      <c r="M3527" s="1">
        <f>All_Data[[#This Row],[EUR Sales Amount]]-All_Data[[#This Row],[EUR Cost Amount]]</f>
        <v>2.46</v>
      </c>
      <c r="N3527">
        <f>IF(All_Data[[#This Row],[Order Line Quantity]]&lt;0,1,0)</f>
        <v>0</v>
      </c>
      <c r="O3527" s="1" t="str">
        <f>All_Data[[#This Row],[Tier2 Description]]&amp;All_Data[[#This Row],[Order No]]</f>
        <v>HEADWEAR1555761</v>
      </c>
    </row>
    <row r="3528" spans="1:15" x14ac:dyDescent="0.35">
      <c r="A3528">
        <v>202002</v>
      </c>
      <c r="B3528" t="str">
        <f>LEFT(All_Data[[#This Row],[Invoice (Year+Month)]],4)</f>
        <v>2020</v>
      </c>
      <c r="C3528" t="str">
        <f>RIGHT(All_Data[[#This Row],[Invoice (Year+Month)]],2)</f>
        <v>02</v>
      </c>
      <c r="D3528" t="s">
        <v>56</v>
      </c>
      <c r="E3528">
        <v>3014677</v>
      </c>
      <c r="F3528" t="s">
        <v>17</v>
      </c>
      <c r="G3528" t="s">
        <v>48</v>
      </c>
      <c r="H3528" t="s">
        <v>48</v>
      </c>
      <c r="I3528">
        <v>1555883</v>
      </c>
      <c r="J3528">
        <v>30</v>
      </c>
      <c r="K3528" s="1">
        <v>16.5</v>
      </c>
      <c r="L3528" s="1">
        <v>13.34</v>
      </c>
      <c r="M3528" s="1">
        <f>All_Data[[#This Row],[EUR Sales Amount]]-All_Data[[#This Row],[EUR Cost Amount]]</f>
        <v>3.16</v>
      </c>
      <c r="N3528">
        <f>IF(All_Data[[#This Row],[Order Line Quantity]]&lt;0,1,0)</f>
        <v>0</v>
      </c>
      <c r="O3528" s="1" t="str">
        <f>All_Data[[#This Row],[Tier2 Description]]&amp;All_Data[[#This Row],[Order No]]</f>
        <v>HEADWEAR1555883</v>
      </c>
    </row>
    <row r="3529" spans="1:15" x14ac:dyDescent="0.35">
      <c r="A3529">
        <v>202002</v>
      </c>
      <c r="B3529" t="str">
        <f>LEFT(All_Data[[#This Row],[Invoice (Year+Month)]],4)</f>
        <v>2020</v>
      </c>
      <c r="C3529" t="str">
        <f>RIGHT(All_Data[[#This Row],[Invoice (Year+Month)]],2)</f>
        <v>02</v>
      </c>
      <c r="D3529" t="s">
        <v>56</v>
      </c>
      <c r="E3529">
        <v>3014677</v>
      </c>
      <c r="F3529" t="s">
        <v>17</v>
      </c>
      <c r="G3529" t="s">
        <v>48</v>
      </c>
      <c r="H3529" t="s">
        <v>48</v>
      </c>
      <c r="I3529">
        <v>1555886</v>
      </c>
      <c r="J3529">
        <v>24</v>
      </c>
      <c r="K3529" s="1">
        <v>13.2</v>
      </c>
      <c r="L3529" s="1">
        <v>10.28</v>
      </c>
      <c r="M3529" s="1">
        <f>All_Data[[#This Row],[EUR Sales Amount]]-All_Data[[#This Row],[EUR Cost Amount]]</f>
        <v>2.92</v>
      </c>
      <c r="N3529">
        <f>IF(All_Data[[#This Row],[Order Line Quantity]]&lt;0,1,0)</f>
        <v>0</v>
      </c>
      <c r="O3529" s="1" t="str">
        <f>All_Data[[#This Row],[Tier2 Description]]&amp;All_Data[[#This Row],[Order No]]</f>
        <v>HEADWEAR1555886</v>
      </c>
    </row>
    <row r="3530" spans="1:15" x14ac:dyDescent="0.35">
      <c r="A3530">
        <v>202002</v>
      </c>
      <c r="B3530" t="str">
        <f>LEFT(All_Data[[#This Row],[Invoice (Year+Month)]],4)</f>
        <v>2020</v>
      </c>
      <c r="C3530" t="str">
        <f>RIGHT(All_Data[[#This Row],[Invoice (Year+Month)]],2)</f>
        <v>02</v>
      </c>
      <c r="D3530" t="s">
        <v>56</v>
      </c>
      <c r="E3530">
        <v>3014677</v>
      </c>
      <c r="F3530" t="s">
        <v>17</v>
      </c>
      <c r="G3530" t="s">
        <v>48</v>
      </c>
      <c r="H3530" t="s">
        <v>48</v>
      </c>
      <c r="I3530">
        <v>1556715</v>
      </c>
      <c r="J3530">
        <v>360</v>
      </c>
      <c r="K3530" s="1">
        <v>198</v>
      </c>
      <c r="L3530" s="1">
        <v>128.13999999999999</v>
      </c>
      <c r="M3530" s="1">
        <f>All_Data[[#This Row],[EUR Sales Amount]]-All_Data[[#This Row],[EUR Cost Amount]]</f>
        <v>69.860000000000014</v>
      </c>
      <c r="N3530">
        <f>IF(All_Data[[#This Row],[Order Line Quantity]]&lt;0,1,0)</f>
        <v>0</v>
      </c>
      <c r="O3530" s="1" t="str">
        <f>All_Data[[#This Row],[Tier2 Description]]&amp;All_Data[[#This Row],[Order No]]</f>
        <v>HEADWEAR1556715</v>
      </c>
    </row>
    <row r="3531" spans="1:15" x14ac:dyDescent="0.35">
      <c r="A3531">
        <v>202002</v>
      </c>
      <c r="B3531" t="str">
        <f>LEFT(All_Data[[#This Row],[Invoice (Year+Month)]],4)</f>
        <v>2020</v>
      </c>
      <c r="C3531" t="str">
        <f>RIGHT(All_Data[[#This Row],[Invoice (Year+Month)]],2)</f>
        <v>02</v>
      </c>
      <c r="D3531" t="s">
        <v>56</v>
      </c>
      <c r="E3531">
        <v>3014677</v>
      </c>
      <c r="F3531" t="s">
        <v>17</v>
      </c>
      <c r="G3531" t="s">
        <v>48</v>
      </c>
      <c r="H3531" t="s">
        <v>48</v>
      </c>
      <c r="I3531">
        <v>1557732</v>
      </c>
      <c r="J3531">
        <v>100</v>
      </c>
      <c r="K3531" s="1">
        <v>89</v>
      </c>
      <c r="L3531" s="1">
        <v>44.54</v>
      </c>
      <c r="M3531" s="1">
        <f>All_Data[[#This Row],[EUR Sales Amount]]-All_Data[[#This Row],[EUR Cost Amount]]</f>
        <v>44.46</v>
      </c>
      <c r="N3531">
        <f>IF(All_Data[[#This Row],[Order Line Quantity]]&lt;0,1,0)</f>
        <v>0</v>
      </c>
      <c r="O3531" s="1" t="str">
        <f>All_Data[[#This Row],[Tier2 Description]]&amp;All_Data[[#This Row],[Order No]]</f>
        <v>HEADWEAR1557732</v>
      </c>
    </row>
    <row r="3532" spans="1:15" x14ac:dyDescent="0.35">
      <c r="A3532">
        <v>202002</v>
      </c>
      <c r="B3532" t="str">
        <f>LEFT(All_Data[[#This Row],[Invoice (Year+Month)]],4)</f>
        <v>2020</v>
      </c>
      <c r="C3532" t="str">
        <f>RIGHT(All_Data[[#This Row],[Invoice (Year+Month)]],2)</f>
        <v>02</v>
      </c>
      <c r="D3532" t="s">
        <v>56</v>
      </c>
      <c r="E3532">
        <v>3014677</v>
      </c>
      <c r="F3532" t="s">
        <v>17</v>
      </c>
      <c r="G3532" t="s">
        <v>13</v>
      </c>
      <c r="H3532" t="s">
        <v>14</v>
      </c>
      <c r="I3532">
        <v>1555290</v>
      </c>
      <c r="J3532">
        <v>6</v>
      </c>
      <c r="K3532" s="1">
        <v>5.76</v>
      </c>
      <c r="L3532" s="1">
        <v>2.76</v>
      </c>
      <c r="M3532" s="1">
        <f>All_Data[[#This Row],[EUR Sales Amount]]-All_Data[[#This Row],[EUR Cost Amount]]</f>
        <v>3</v>
      </c>
      <c r="N3532">
        <f>IF(All_Data[[#This Row],[Order Line Quantity]]&lt;0,1,0)</f>
        <v>0</v>
      </c>
      <c r="O3532" s="1" t="str">
        <f>All_Data[[#This Row],[Tier2 Description]]&amp;All_Data[[#This Row],[Order No]]</f>
        <v>DESKTOP1555290</v>
      </c>
    </row>
    <row r="3533" spans="1:15" x14ac:dyDescent="0.35">
      <c r="A3533">
        <v>202002</v>
      </c>
      <c r="B3533" t="str">
        <f>LEFT(All_Data[[#This Row],[Invoice (Year+Month)]],4)</f>
        <v>2020</v>
      </c>
      <c r="C3533" t="str">
        <f>RIGHT(All_Data[[#This Row],[Invoice (Year+Month)]],2)</f>
        <v>02</v>
      </c>
      <c r="D3533" t="s">
        <v>56</v>
      </c>
      <c r="E3533">
        <v>3014677</v>
      </c>
      <c r="F3533" t="s">
        <v>17</v>
      </c>
      <c r="G3533" t="s">
        <v>13</v>
      </c>
      <c r="H3533" t="s">
        <v>37</v>
      </c>
      <c r="I3533">
        <v>1555146</v>
      </c>
      <c r="J3533">
        <v>500</v>
      </c>
      <c r="K3533" s="1">
        <v>60</v>
      </c>
      <c r="L3533" s="1">
        <v>45.3</v>
      </c>
      <c r="M3533" s="1">
        <f>All_Data[[#This Row],[EUR Sales Amount]]-All_Data[[#This Row],[EUR Cost Amount]]</f>
        <v>14.700000000000003</v>
      </c>
      <c r="N3533">
        <f>IF(All_Data[[#This Row],[Order Line Quantity]]&lt;0,1,0)</f>
        <v>0</v>
      </c>
      <c r="O3533" s="1" t="str">
        <f>All_Data[[#This Row],[Tier2 Description]]&amp;All_Data[[#This Row],[Order No]]</f>
        <v>GENERAL1555146</v>
      </c>
    </row>
    <row r="3534" spans="1:15" x14ac:dyDescent="0.35">
      <c r="A3534">
        <v>202002</v>
      </c>
      <c r="B3534" t="str">
        <f>LEFT(All_Data[[#This Row],[Invoice (Year+Month)]],4)</f>
        <v>2020</v>
      </c>
      <c r="C3534" t="str">
        <f>RIGHT(All_Data[[#This Row],[Invoice (Year+Month)]],2)</f>
        <v>02</v>
      </c>
      <c r="D3534" t="s">
        <v>56</v>
      </c>
      <c r="E3534">
        <v>3014677</v>
      </c>
      <c r="F3534" t="s">
        <v>17</v>
      </c>
      <c r="G3534" t="s">
        <v>13</v>
      </c>
      <c r="H3534" t="s">
        <v>37</v>
      </c>
      <c r="I3534">
        <v>1555147</v>
      </c>
      <c r="J3534">
        <v>500</v>
      </c>
      <c r="K3534" s="1">
        <v>180</v>
      </c>
      <c r="L3534" s="1">
        <v>72.459999999999994</v>
      </c>
      <c r="M3534" s="1">
        <f>All_Data[[#This Row],[EUR Sales Amount]]-All_Data[[#This Row],[EUR Cost Amount]]</f>
        <v>107.54</v>
      </c>
      <c r="N3534">
        <f>IF(All_Data[[#This Row],[Order Line Quantity]]&lt;0,1,0)</f>
        <v>0</v>
      </c>
      <c r="O3534" s="1" t="str">
        <f>All_Data[[#This Row],[Tier2 Description]]&amp;All_Data[[#This Row],[Order No]]</f>
        <v>GENERAL1555147</v>
      </c>
    </row>
    <row r="3535" spans="1:15" x14ac:dyDescent="0.35">
      <c r="A3535">
        <v>202002</v>
      </c>
      <c r="B3535" t="str">
        <f>LEFT(All_Data[[#This Row],[Invoice (Year+Month)]],4)</f>
        <v>2020</v>
      </c>
      <c r="C3535" t="str">
        <f>RIGHT(All_Data[[#This Row],[Invoice (Year+Month)]],2)</f>
        <v>02</v>
      </c>
      <c r="D3535" t="s">
        <v>56</v>
      </c>
      <c r="E3535">
        <v>3014677</v>
      </c>
      <c r="F3535" t="s">
        <v>17</v>
      </c>
      <c r="G3535" t="s">
        <v>13</v>
      </c>
      <c r="H3535" t="s">
        <v>34</v>
      </c>
      <c r="I3535">
        <v>1556166</v>
      </c>
      <c r="J3535">
        <v>50</v>
      </c>
      <c r="K3535" s="1">
        <v>31.5</v>
      </c>
      <c r="L3535" s="1">
        <v>17.899999999999999</v>
      </c>
      <c r="M3535" s="1">
        <f>All_Data[[#This Row],[EUR Sales Amount]]-All_Data[[#This Row],[EUR Cost Amount]]</f>
        <v>13.600000000000001</v>
      </c>
      <c r="N3535">
        <f>IF(All_Data[[#This Row],[Order Line Quantity]]&lt;0,1,0)</f>
        <v>0</v>
      </c>
      <c r="O3535" s="1" t="str">
        <f>All_Data[[#This Row],[Tier2 Description]]&amp;All_Data[[#This Row],[Order No]]</f>
        <v>STATIONERY1556166</v>
      </c>
    </row>
    <row r="3536" spans="1:15" x14ac:dyDescent="0.35">
      <c r="A3536">
        <v>202002</v>
      </c>
      <c r="B3536" t="str">
        <f>LEFT(All_Data[[#This Row],[Invoice (Year+Month)]],4)</f>
        <v>2020</v>
      </c>
      <c r="C3536" t="str">
        <f>RIGHT(All_Data[[#This Row],[Invoice (Year+Month)]],2)</f>
        <v>02</v>
      </c>
      <c r="D3536" t="s">
        <v>56</v>
      </c>
      <c r="E3536">
        <v>3014677</v>
      </c>
      <c r="F3536" t="s">
        <v>17</v>
      </c>
      <c r="G3536" t="s">
        <v>13</v>
      </c>
      <c r="H3536" t="s">
        <v>34</v>
      </c>
      <c r="I3536">
        <v>1556672</v>
      </c>
      <c r="J3536">
        <v>4</v>
      </c>
      <c r="K3536" s="1">
        <v>9.3000000000000007</v>
      </c>
      <c r="L3536" s="1">
        <v>3.48</v>
      </c>
      <c r="M3536" s="1">
        <f>All_Data[[#This Row],[EUR Sales Amount]]-All_Data[[#This Row],[EUR Cost Amount]]</f>
        <v>5.82</v>
      </c>
      <c r="N3536">
        <f>IF(All_Data[[#This Row],[Order Line Quantity]]&lt;0,1,0)</f>
        <v>0</v>
      </c>
      <c r="O3536" s="1" t="str">
        <f>All_Data[[#This Row],[Tier2 Description]]&amp;All_Data[[#This Row],[Order No]]</f>
        <v>STATIONERY1556672</v>
      </c>
    </row>
    <row r="3537" spans="1:15" x14ac:dyDescent="0.35">
      <c r="A3537">
        <v>202002</v>
      </c>
      <c r="B3537" t="str">
        <f>LEFT(All_Data[[#This Row],[Invoice (Year+Month)]],4)</f>
        <v>2020</v>
      </c>
      <c r="C3537" t="str">
        <f>RIGHT(All_Data[[#This Row],[Invoice (Year+Month)]],2)</f>
        <v>02</v>
      </c>
      <c r="D3537" t="s">
        <v>56</v>
      </c>
      <c r="E3537">
        <v>3014677</v>
      </c>
      <c r="F3537" t="s">
        <v>17</v>
      </c>
      <c r="G3537" t="s">
        <v>13</v>
      </c>
      <c r="H3537" t="s">
        <v>34</v>
      </c>
      <c r="I3537">
        <v>1556692</v>
      </c>
      <c r="J3537">
        <v>72</v>
      </c>
      <c r="K3537" s="1">
        <v>37.44</v>
      </c>
      <c r="L3537" s="1">
        <v>21.74</v>
      </c>
      <c r="M3537" s="1">
        <f>All_Data[[#This Row],[EUR Sales Amount]]-All_Data[[#This Row],[EUR Cost Amount]]</f>
        <v>15.7</v>
      </c>
      <c r="N3537">
        <f>IF(All_Data[[#This Row],[Order Line Quantity]]&lt;0,1,0)</f>
        <v>0</v>
      </c>
      <c r="O3537" s="1" t="str">
        <f>All_Data[[#This Row],[Tier2 Description]]&amp;All_Data[[#This Row],[Order No]]</f>
        <v>STATIONERY1556692</v>
      </c>
    </row>
    <row r="3538" spans="1:15" x14ac:dyDescent="0.35">
      <c r="A3538">
        <v>202002</v>
      </c>
      <c r="B3538" t="str">
        <f>LEFT(All_Data[[#This Row],[Invoice (Year+Month)]],4)</f>
        <v>2020</v>
      </c>
      <c r="C3538" t="str">
        <f>RIGHT(All_Data[[#This Row],[Invoice (Year+Month)]],2)</f>
        <v>02</v>
      </c>
      <c r="D3538" t="s">
        <v>56</v>
      </c>
      <c r="E3538">
        <v>3014677</v>
      </c>
      <c r="F3538" t="s">
        <v>17</v>
      </c>
      <c r="G3538" t="s">
        <v>13</v>
      </c>
      <c r="H3538" t="s">
        <v>34</v>
      </c>
      <c r="I3538">
        <v>1556834</v>
      </c>
      <c r="J3538">
        <v>6</v>
      </c>
      <c r="K3538" s="1">
        <v>51.44</v>
      </c>
      <c r="L3538" s="1">
        <v>21.16</v>
      </c>
      <c r="M3538" s="1">
        <f>All_Data[[#This Row],[EUR Sales Amount]]-All_Data[[#This Row],[EUR Cost Amount]]</f>
        <v>30.279999999999998</v>
      </c>
      <c r="N3538">
        <f>IF(All_Data[[#This Row],[Order Line Quantity]]&lt;0,1,0)</f>
        <v>0</v>
      </c>
      <c r="O3538" s="1" t="str">
        <f>All_Data[[#This Row],[Tier2 Description]]&amp;All_Data[[#This Row],[Order No]]</f>
        <v>STATIONERY1556834</v>
      </c>
    </row>
    <row r="3539" spans="1:15" x14ac:dyDescent="0.35">
      <c r="A3539">
        <v>202002</v>
      </c>
      <c r="B3539" t="str">
        <f>LEFT(All_Data[[#This Row],[Invoice (Year+Month)]],4)</f>
        <v>2020</v>
      </c>
      <c r="C3539" t="str">
        <f>RIGHT(All_Data[[#This Row],[Invoice (Year+Month)]],2)</f>
        <v>02</v>
      </c>
      <c r="D3539" t="s">
        <v>56</v>
      </c>
      <c r="E3539">
        <v>3014677</v>
      </c>
      <c r="F3539" t="s">
        <v>17</v>
      </c>
      <c r="G3539" t="s">
        <v>13</v>
      </c>
      <c r="H3539" t="s">
        <v>15</v>
      </c>
      <c r="I3539">
        <v>1554884</v>
      </c>
      <c r="J3539">
        <v>104</v>
      </c>
      <c r="K3539" s="1">
        <v>20.8</v>
      </c>
      <c r="L3539" s="1">
        <v>12</v>
      </c>
      <c r="M3539" s="1">
        <f>All_Data[[#This Row],[EUR Sales Amount]]-All_Data[[#This Row],[EUR Cost Amount]]</f>
        <v>8.8000000000000007</v>
      </c>
      <c r="N3539">
        <f>IF(All_Data[[#This Row],[Order Line Quantity]]&lt;0,1,0)</f>
        <v>0</v>
      </c>
      <c r="O3539" s="1" t="str">
        <f>All_Data[[#This Row],[Tier2 Description]]&amp;All_Data[[#This Row],[Order No]]</f>
        <v>UMBRELLAS1554884</v>
      </c>
    </row>
    <row r="3540" spans="1:15" x14ac:dyDescent="0.35">
      <c r="A3540">
        <v>202002</v>
      </c>
      <c r="B3540" t="str">
        <f>LEFT(All_Data[[#This Row],[Invoice (Year+Month)]],4)</f>
        <v>2020</v>
      </c>
      <c r="C3540" t="str">
        <f>RIGHT(All_Data[[#This Row],[Invoice (Year+Month)]],2)</f>
        <v>02</v>
      </c>
      <c r="D3540" t="s">
        <v>56</v>
      </c>
      <c r="E3540">
        <v>3014677</v>
      </c>
      <c r="F3540" t="s">
        <v>17</v>
      </c>
      <c r="G3540" t="s">
        <v>13</v>
      </c>
      <c r="H3540" t="s">
        <v>15</v>
      </c>
      <c r="I3540">
        <v>1555286</v>
      </c>
      <c r="J3540">
        <v>4</v>
      </c>
      <c r="K3540" s="1">
        <v>9.56</v>
      </c>
      <c r="L3540" s="1">
        <v>5.7</v>
      </c>
      <c r="M3540" s="1">
        <f>All_Data[[#This Row],[EUR Sales Amount]]-All_Data[[#This Row],[EUR Cost Amount]]</f>
        <v>3.8600000000000003</v>
      </c>
      <c r="N3540">
        <f>IF(All_Data[[#This Row],[Order Line Quantity]]&lt;0,1,0)</f>
        <v>0</v>
      </c>
      <c r="O3540" s="1" t="str">
        <f>All_Data[[#This Row],[Tier2 Description]]&amp;All_Data[[#This Row],[Order No]]</f>
        <v>UMBRELLAS1555286</v>
      </c>
    </row>
    <row r="3541" spans="1:15" x14ac:dyDescent="0.35">
      <c r="A3541">
        <v>202002</v>
      </c>
      <c r="B3541" t="str">
        <f>LEFT(All_Data[[#This Row],[Invoice (Year+Month)]],4)</f>
        <v>2020</v>
      </c>
      <c r="C3541" t="str">
        <f>RIGHT(All_Data[[#This Row],[Invoice (Year+Month)]],2)</f>
        <v>02</v>
      </c>
      <c r="D3541" t="s">
        <v>56</v>
      </c>
      <c r="E3541">
        <v>3014677</v>
      </c>
      <c r="F3541" t="s">
        <v>17</v>
      </c>
      <c r="G3541" t="s">
        <v>13</v>
      </c>
      <c r="H3541" t="s">
        <v>15</v>
      </c>
      <c r="I3541">
        <v>1555308</v>
      </c>
      <c r="J3541">
        <v>42</v>
      </c>
      <c r="K3541" s="1">
        <v>100.38</v>
      </c>
      <c r="L3541" s="1">
        <v>59.8</v>
      </c>
      <c r="M3541" s="1">
        <f>All_Data[[#This Row],[EUR Sales Amount]]-All_Data[[#This Row],[EUR Cost Amount]]</f>
        <v>40.58</v>
      </c>
      <c r="N3541">
        <f>IF(All_Data[[#This Row],[Order Line Quantity]]&lt;0,1,0)</f>
        <v>0</v>
      </c>
      <c r="O3541" s="1" t="str">
        <f>All_Data[[#This Row],[Tier2 Description]]&amp;All_Data[[#This Row],[Order No]]</f>
        <v>UMBRELLAS1555308</v>
      </c>
    </row>
    <row r="3542" spans="1:15" x14ac:dyDescent="0.35">
      <c r="A3542">
        <v>202002</v>
      </c>
      <c r="B3542" t="str">
        <f>LEFT(All_Data[[#This Row],[Invoice (Year+Month)]],4)</f>
        <v>2020</v>
      </c>
      <c r="C3542" t="str">
        <f>RIGHT(All_Data[[#This Row],[Invoice (Year+Month)]],2)</f>
        <v>02</v>
      </c>
      <c r="D3542" t="s">
        <v>56</v>
      </c>
      <c r="E3542">
        <v>3014677</v>
      </c>
      <c r="F3542" t="s">
        <v>17</v>
      </c>
      <c r="G3542" t="s">
        <v>13</v>
      </c>
      <c r="H3542" t="s">
        <v>15</v>
      </c>
      <c r="I3542">
        <v>1555466</v>
      </c>
      <c r="J3542">
        <v>10</v>
      </c>
      <c r="K3542" s="1">
        <v>29.9</v>
      </c>
      <c r="L3542" s="1">
        <v>18.600000000000001</v>
      </c>
      <c r="M3542" s="1">
        <f>All_Data[[#This Row],[EUR Sales Amount]]-All_Data[[#This Row],[EUR Cost Amount]]</f>
        <v>11.299999999999997</v>
      </c>
      <c r="N3542">
        <f>IF(All_Data[[#This Row],[Order Line Quantity]]&lt;0,1,0)</f>
        <v>0</v>
      </c>
      <c r="O3542" s="1" t="str">
        <f>All_Data[[#This Row],[Tier2 Description]]&amp;All_Data[[#This Row],[Order No]]</f>
        <v>UMBRELLAS1555466</v>
      </c>
    </row>
    <row r="3543" spans="1:15" x14ac:dyDescent="0.35">
      <c r="A3543">
        <v>202002</v>
      </c>
      <c r="B3543" t="str">
        <f>LEFT(All_Data[[#This Row],[Invoice (Year+Month)]],4)</f>
        <v>2020</v>
      </c>
      <c r="C3543" t="str">
        <f>RIGHT(All_Data[[#This Row],[Invoice (Year+Month)]],2)</f>
        <v>02</v>
      </c>
      <c r="D3543" t="s">
        <v>56</v>
      </c>
      <c r="E3543">
        <v>3014677</v>
      </c>
      <c r="F3543" t="s">
        <v>17</v>
      </c>
      <c r="G3543" t="s">
        <v>13</v>
      </c>
      <c r="H3543" t="s">
        <v>15</v>
      </c>
      <c r="I3543">
        <v>1555593</v>
      </c>
      <c r="J3543">
        <v>16</v>
      </c>
      <c r="K3543" s="1">
        <v>38.24</v>
      </c>
      <c r="L3543" s="1">
        <v>22.78</v>
      </c>
      <c r="M3543" s="1">
        <f>All_Data[[#This Row],[EUR Sales Amount]]-All_Data[[#This Row],[EUR Cost Amount]]</f>
        <v>15.46</v>
      </c>
      <c r="N3543">
        <f>IF(All_Data[[#This Row],[Order Line Quantity]]&lt;0,1,0)</f>
        <v>0</v>
      </c>
      <c r="O3543" s="1" t="str">
        <f>All_Data[[#This Row],[Tier2 Description]]&amp;All_Data[[#This Row],[Order No]]</f>
        <v>UMBRELLAS1555593</v>
      </c>
    </row>
    <row r="3544" spans="1:15" x14ac:dyDescent="0.35">
      <c r="A3544">
        <v>202002</v>
      </c>
      <c r="B3544" t="str">
        <f>LEFT(All_Data[[#This Row],[Invoice (Year+Month)]],4)</f>
        <v>2020</v>
      </c>
      <c r="C3544" t="str">
        <f>RIGHT(All_Data[[#This Row],[Invoice (Year+Month)]],2)</f>
        <v>02</v>
      </c>
      <c r="D3544" t="s">
        <v>56</v>
      </c>
      <c r="E3544">
        <v>3014677</v>
      </c>
      <c r="F3544" t="s">
        <v>17</v>
      </c>
      <c r="G3544" t="s">
        <v>13</v>
      </c>
      <c r="H3544" t="s">
        <v>15</v>
      </c>
      <c r="I3544">
        <v>1555814</v>
      </c>
      <c r="J3544">
        <v>70</v>
      </c>
      <c r="K3544" s="1">
        <v>159.4</v>
      </c>
      <c r="L3544" s="1">
        <v>97.28</v>
      </c>
      <c r="M3544" s="1">
        <f>All_Data[[#This Row],[EUR Sales Amount]]-All_Data[[#This Row],[EUR Cost Amount]]</f>
        <v>62.120000000000005</v>
      </c>
      <c r="N3544">
        <f>IF(All_Data[[#This Row],[Order Line Quantity]]&lt;0,1,0)</f>
        <v>0</v>
      </c>
      <c r="O3544" s="1" t="str">
        <f>All_Data[[#This Row],[Tier2 Description]]&amp;All_Data[[#This Row],[Order No]]</f>
        <v>UMBRELLAS1555814</v>
      </c>
    </row>
    <row r="3545" spans="1:15" x14ac:dyDescent="0.35">
      <c r="A3545">
        <v>202002</v>
      </c>
      <c r="B3545" t="str">
        <f>LEFT(All_Data[[#This Row],[Invoice (Year+Month)]],4)</f>
        <v>2020</v>
      </c>
      <c r="C3545" t="str">
        <f>RIGHT(All_Data[[#This Row],[Invoice (Year+Month)]],2)</f>
        <v>02</v>
      </c>
      <c r="D3545" t="s">
        <v>56</v>
      </c>
      <c r="E3545">
        <v>3014677</v>
      </c>
      <c r="F3545" t="s">
        <v>17</v>
      </c>
      <c r="G3545" t="s">
        <v>13</v>
      </c>
      <c r="H3545" t="s">
        <v>15</v>
      </c>
      <c r="I3545">
        <v>1555882</v>
      </c>
      <c r="J3545">
        <v>12</v>
      </c>
      <c r="K3545" s="1">
        <v>28.68</v>
      </c>
      <c r="L3545" s="1">
        <v>17.079999999999998</v>
      </c>
      <c r="M3545" s="1">
        <f>All_Data[[#This Row],[EUR Sales Amount]]-All_Data[[#This Row],[EUR Cost Amount]]</f>
        <v>11.600000000000001</v>
      </c>
      <c r="N3545">
        <f>IF(All_Data[[#This Row],[Order Line Quantity]]&lt;0,1,0)</f>
        <v>0</v>
      </c>
      <c r="O3545" s="1" t="str">
        <f>All_Data[[#This Row],[Tier2 Description]]&amp;All_Data[[#This Row],[Order No]]</f>
        <v>UMBRELLAS1555882</v>
      </c>
    </row>
    <row r="3546" spans="1:15" x14ac:dyDescent="0.35">
      <c r="A3546">
        <v>202002</v>
      </c>
      <c r="B3546" t="str">
        <f>LEFT(All_Data[[#This Row],[Invoice (Year+Month)]],4)</f>
        <v>2020</v>
      </c>
      <c r="C3546" t="str">
        <f>RIGHT(All_Data[[#This Row],[Invoice (Year+Month)]],2)</f>
        <v>02</v>
      </c>
      <c r="D3546" t="s">
        <v>56</v>
      </c>
      <c r="E3546">
        <v>3014677</v>
      </c>
      <c r="F3546" t="s">
        <v>17</v>
      </c>
      <c r="G3546" t="s">
        <v>13</v>
      </c>
      <c r="H3546" t="s">
        <v>15</v>
      </c>
      <c r="I3546">
        <v>1556228</v>
      </c>
      <c r="J3546">
        <v>20</v>
      </c>
      <c r="K3546" s="1">
        <v>41.8</v>
      </c>
      <c r="L3546" s="1">
        <v>25.76</v>
      </c>
      <c r="M3546" s="1">
        <f>All_Data[[#This Row],[EUR Sales Amount]]-All_Data[[#This Row],[EUR Cost Amount]]</f>
        <v>16.039999999999996</v>
      </c>
      <c r="N3546">
        <f>IF(All_Data[[#This Row],[Order Line Quantity]]&lt;0,1,0)</f>
        <v>0</v>
      </c>
      <c r="O3546" s="1" t="str">
        <f>All_Data[[#This Row],[Tier2 Description]]&amp;All_Data[[#This Row],[Order No]]</f>
        <v>UMBRELLAS1556228</v>
      </c>
    </row>
    <row r="3547" spans="1:15" x14ac:dyDescent="0.35">
      <c r="A3547">
        <v>202002</v>
      </c>
      <c r="B3547" t="str">
        <f>LEFT(All_Data[[#This Row],[Invoice (Year+Month)]],4)</f>
        <v>2020</v>
      </c>
      <c r="C3547" t="str">
        <f>RIGHT(All_Data[[#This Row],[Invoice (Year+Month)]],2)</f>
        <v>02</v>
      </c>
      <c r="D3547" t="s">
        <v>56</v>
      </c>
      <c r="E3547">
        <v>3014677</v>
      </c>
      <c r="F3547" t="s">
        <v>17</v>
      </c>
      <c r="G3547" t="s">
        <v>13</v>
      </c>
      <c r="H3547" t="s">
        <v>15</v>
      </c>
      <c r="I3547">
        <v>1556416</v>
      </c>
      <c r="J3547">
        <v>14</v>
      </c>
      <c r="K3547" s="1">
        <v>33.46</v>
      </c>
      <c r="L3547" s="1">
        <v>19.940000000000001</v>
      </c>
      <c r="M3547" s="1">
        <f>All_Data[[#This Row],[EUR Sales Amount]]-All_Data[[#This Row],[EUR Cost Amount]]</f>
        <v>13.52</v>
      </c>
      <c r="N3547">
        <f>IF(All_Data[[#This Row],[Order Line Quantity]]&lt;0,1,0)</f>
        <v>0</v>
      </c>
      <c r="O3547" s="1" t="str">
        <f>All_Data[[#This Row],[Tier2 Description]]&amp;All_Data[[#This Row],[Order No]]</f>
        <v>UMBRELLAS1556416</v>
      </c>
    </row>
    <row r="3548" spans="1:15" x14ac:dyDescent="0.35">
      <c r="A3548">
        <v>202002</v>
      </c>
      <c r="B3548" t="str">
        <f>LEFT(All_Data[[#This Row],[Invoice (Year+Month)]],4)</f>
        <v>2020</v>
      </c>
      <c r="C3548" t="str">
        <f>RIGHT(All_Data[[#This Row],[Invoice (Year+Month)]],2)</f>
        <v>02</v>
      </c>
      <c r="D3548" t="s">
        <v>56</v>
      </c>
      <c r="E3548">
        <v>3014677</v>
      </c>
      <c r="F3548" t="s">
        <v>17</v>
      </c>
      <c r="G3548" t="s">
        <v>13</v>
      </c>
      <c r="H3548" t="s">
        <v>15</v>
      </c>
      <c r="I3548">
        <v>1556480</v>
      </c>
      <c r="J3548">
        <v>22</v>
      </c>
      <c r="K3548" s="1">
        <v>45.98</v>
      </c>
      <c r="L3548" s="1">
        <v>28.34</v>
      </c>
      <c r="M3548" s="1">
        <f>All_Data[[#This Row],[EUR Sales Amount]]-All_Data[[#This Row],[EUR Cost Amount]]</f>
        <v>17.639999999999997</v>
      </c>
      <c r="N3548">
        <f>IF(All_Data[[#This Row],[Order Line Quantity]]&lt;0,1,0)</f>
        <v>0</v>
      </c>
      <c r="O3548" s="1" t="str">
        <f>All_Data[[#This Row],[Tier2 Description]]&amp;All_Data[[#This Row],[Order No]]</f>
        <v>UMBRELLAS1556480</v>
      </c>
    </row>
    <row r="3549" spans="1:15" x14ac:dyDescent="0.35">
      <c r="A3549">
        <v>202002</v>
      </c>
      <c r="B3549" t="str">
        <f>LEFT(All_Data[[#This Row],[Invoice (Year+Month)]],4)</f>
        <v>2020</v>
      </c>
      <c r="C3549" t="str">
        <f>RIGHT(All_Data[[#This Row],[Invoice (Year+Month)]],2)</f>
        <v>02</v>
      </c>
      <c r="D3549" t="s">
        <v>56</v>
      </c>
      <c r="E3549">
        <v>3014677</v>
      </c>
      <c r="F3549" t="s">
        <v>17</v>
      </c>
      <c r="G3549" t="s">
        <v>13</v>
      </c>
      <c r="H3549" t="s">
        <v>15</v>
      </c>
      <c r="I3549">
        <v>1556676</v>
      </c>
      <c r="J3549">
        <v>38</v>
      </c>
      <c r="K3549" s="1">
        <v>68.02</v>
      </c>
      <c r="L3549" s="1">
        <v>41.84</v>
      </c>
      <c r="M3549" s="1">
        <f>All_Data[[#This Row],[EUR Sales Amount]]-All_Data[[#This Row],[EUR Cost Amount]]</f>
        <v>26.179999999999993</v>
      </c>
      <c r="N3549">
        <f>IF(All_Data[[#This Row],[Order Line Quantity]]&lt;0,1,0)</f>
        <v>0</v>
      </c>
      <c r="O3549" s="1" t="str">
        <f>All_Data[[#This Row],[Tier2 Description]]&amp;All_Data[[#This Row],[Order No]]</f>
        <v>UMBRELLAS1556676</v>
      </c>
    </row>
    <row r="3550" spans="1:15" x14ac:dyDescent="0.35">
      <c r="A3550">
        <v>202002</v>
      </c>
      <c r="B3550" t="str">
        <f>LEFT(All_Data[[#This Row],[Invoice (Year+Month)]],4)</f>
        <v>2020</v>
      </c>
      <c r="C3550" t="str">
        <f>RIGHT(All_Data[[#This Row],[Invoice (Year+Month)]],2)</f>
        <v>02</v>
      </c>
      <c r="D3550" t="s">
        <v>56</v>
      </c>
      <c r="E3550">
        <v>3014677</v>
      </c>
      <c r="F3550" t="s">
        <v>17</v>
      </c>
      <c r="G3550" t="s">
        <v>13</v>
      </c>
      <c r="H3550" t="s">
        <v>15</v>
      </c>
      <c r="I3550">
        <v>1556693</v>
      </c>
      <c r="J3550">
        <v>8</v>
      </c>
      <c r="K3550" s="1">
        <v>19.12</v>
      </c>
      <c r="L3550" s="1">
        <v>11.4</v>
      </c>
      <c r="M3550" s="1">
        <f>All_Data[[#This Row],[EUR Sales Amount]]-All_Data[[#This Row],[EUR Cost Amount]]</f>
        <v>7.7200000000000006</v>
      </c>
      <c r="N3550">
        <f>IF(All_Data[[#This Row],[Order Line Quantity]]&lt;0,1,0)</f>
        <v>0</v>
      </c>
      <c r="O3550" s="1" t="str">
        <f>All_Data[[#This Row],[Tier2 Description]]&amp;All_Data[[#This Row],[Order No]]</f>
        <v>UMBRELLAS1556693</v>
      </c>
    </row>
    <row r="3551" spans="1:15" x14ac:dyDescent="0.35">
      <c r="A3551">
        <v>202002</v>
      </c>
      <c r="B3551" t="str">
        <f>LEFT(All_Data[[#This Row],[Invoice (Year+Month)]],4)</f>
        <v>2020</v>
      </c>
      <c r="C3551" t="str">
        <f>RIGHT(All_Data[[#This Row],[Invoice (Year+Month)]],2)</f>
        <v>02</v>
      </c>
      <c r="D3551" t="s">
        <v>56</v>
      </c>
      <c r="E3551">
        <v>3014677</v>
      </c>
      <c r="F3551" t="s">
        <v>17</v>
      </c>
      <c r="G3551" t="s">
        <v>13</v>
      </c>
      <c r="H3551" t="s">
        <v>15</v>
      </c>
      <c r="I3551">
        <v>1557470</v>
      </c>
      <c r="J3551">
        <v>80</v>
      </c>
      <c r="K3551" s="1">
        <v>164</v>
      </c>
      <c r="L3551" s="1">
        <v>113.74</v>
      </c>
      <c r="M3551" s="1">
        <f>All_Data[[#This Row],[EUR Sales Amount]]-All_Data[[#This Row],[EUR Cost Amount]]</f>
        <v>50.260000000000005</v>
      </c>
      <c r="N3551">
        <f>IF(All_Data[[#This Row],[Order Line Quantity]]&lt;0,1,0)</f>
        <v>0</v>
      </c>
      <c r="O3551" s="1" t="str">
        <f>All_Data[[#This Row],[Tier2 Description]]&amp;All_Data[[#This Row],[Order No]]</f>
        <v>UMBRELLAS1557470</v>
      </c>
    </row>
    <row r="3552" spans="1:15" x14ac:dyDescent="0.35">
      <c r="A3552">
        <v>202002</v>
      </c>
      <c r="B3552" t="str">
        <f>LEFT(All_Data[[#This Row],[Invoice (Year+Month)]],4)</f>
        <v>2020</v>
      </c>
      <c r="C3552" t="str">
        <f>RIGHT(All_Data[[#This Row],[Invoice (Year+Month)]],2)</f>
        <v>02</v>
      </c>
      <c r="D3552" t="s">
        <v>56</v>
      </c>
      <c r="E3552">
        <v>3014677</v>
      </c>
      <c r="F3552" t="s">
        <v>17</v>
      </c>
      <c r="G3552" t="s">
        <v>13</v>
      </c>
      <c r="H3552" t="s">
        <v>15</v>
      </c>
      <c r="I3552">
        <v>1557953</v>
      </c>
      <c r="J3552">
        <v>30</v>
      </c>
      <c r="K3552" s="1">
        <v>61.5</v>
      </c>
      <c r="L3552" s="1">
        <v>42.64</v>
      </c>
      <c r="M3552" s="1">
        <f>All_Data[[#This Row],[EUR Sales Amount]]-All_Data[[#This Row],[EUR Cost Amount]]</f>
        <v>18.86</v>
      </c>
      <c r="N3552">
        <f>IF(All_Data[[#This Row],[Order Line Quantity]]&lt;0,1,0)</f>
        <v>0</v>
      </c>
      <c r="O3552" s="1" t="str">
        <f>All_Data[[#This Row],[Tier2 Description]]&amp;All_Data[[#This Row],[Order No]]</f>
        <v>UMBRELLAS1557953</v>
      </c>
    </row>
    <row r="3553" spans="1:15" x14ac:dyDescent="0.35">
      <c r="A3553">
        <v>202002</v>
      </c>
      <c r="B3553" t="str">
        <f>LEFT(All_Data[[#This Row],[Invoice (Year+Month)]],4)</f>
        <v>2020</v>
      </c>
      <c r="C3553" t="str">
        <f>RIGHT(All_Data[[#This Row],[Invoice (Year+Month)]],2)</f>
        <v>02</v>
      </c>
      <c r="D3553" t="s">
        <v>56</v>
      </c>
      <c r="E3553">
        <v>3014677</v>
      </c>
      <c r="F3553" t="s">
        <v>17</v>
      </c>
      <c r="G3553" t="s">
        <v>13</v>
      </c>
      <c r="H3553" t="s">
        <v>16</v>
      </c>
      <c r="I3553">
        <v>1549793</v>
      </c>
      <c r="J3553">
        <v>18</v>
      </c>
      <c r="K3553" s="1">
        <v>33.840000000000003</v>
      </c>
      <c r="L3553" s="1">
        <v>16.38</v>
      </c>
      <c r="M3553" s="1">
        <f>All_Data[[#This Row],[EUR Sales Amount]]-All_Data[[#This Row],[EUR Cost Amount]]</f>
        <v>17.460000000000004</v>
      </c>
      <c r="N3553">
        <f>IF(All_Data[[#This Row],[Order Line Quantity]]&lt;0,1,0)</f>
        <v>0</v>
      </c>
      <c r="O3553" s="1" t="str">
        <f>All_Data[[#This Row],[Tier2 Description]]&amp;All_Data[[#This Row],[Order No]]</f>
        <v>WRITING1549793</v>
      </c>
    </row>
    <row r="3554" spans="1:15" x14ac:dyDescent="0.35">
      <c r="A3554">
        <v>202002</v>
      </c>
      <c r="B3554" t="str">
        <f>LEFT(All_Data[[#This Row],[Invoice (Year+Month)]],4)</f>
        <v>2020</v>
      </c>
      <c r="C3554" t="str">
        <f>RIGHT(All_Data[[#This Row],[Invoice (Year+Month)]],2)</f>
        <v>02</v>
      </c>
      <c r="D3554" t="s">
        <v>56</v>
      </c>
      <c r="E3554">
        <v>3014677</v>
      </c>
      <c r="F3554" t="s">
        <v>17</v>
      </c>
      <c r="G3554" t="s">
        <v>13</v>
      </c>
      <c r="H3554" t="s">
        <v>16</v>
      </c>
      <c r="I3554">
        <v>1555290</v>
      </c>
      <c r="J3554">
        <v>2</v>
      </c>
      <c r="K3554" s="1">
        <v>0.98</v>
      </c>
      <c r="L3554" s="1">
        <v>0.46</v>
      </c>
      <c r="M3554" s="1">
        <f>All_Data[[#This Row],[EUR Sales Amount]]-All_Data[[#This Row],[EUR Cost Amount]]</f>
        <v>0.52</v>
      </c>
      <c r="N3554">
        <f>IF(All_Data[[#This Row],[Order Line Quantity]]&lt;0,1,0)</f>
        <v>0</v>
      </c>
      <c r="O3554" s="1" t="str">
        <f>All_Data[[#This Row],[Tier2 Description]]&amp;All_Data[[#This Row],[Order No]]</f>
        <v>WRITING1555290</v>
      </c>
    </row>
    <row r="3555" spans="1:15" x14ac:dyDescent="0.35">
      <c r="A3555">
        <v>202002</v>
      </c>
      <c r="B3555" t="str">
        <f>LEFT(All_Data[[#This Row],[Invoice (Year+Month)]],4)</f>
        <v>2020</v>
      </c>
      <c r="C3555" t="str">
        <f>RIGHT(All_Data[[#This Row],[Invoice (Year+Month)]],2)</f>
        <v>02</v>
      </c>
      <c r="D3555" t="s">
        <v>56</v>
      </c>
      <c r="E3555">
        <v>3014677</v>
      </c>
      <c r="F3555" t="s">
        <v>17</v>
      </c>
      <c r="G3555" t="s">
        <v>13</v>
      </c>
      <c r="H3555" t="s">
        <v>16</v>
      </c>
      <c r="I3555">
        <v>1557576</v>
      </c>
      <c r="J3555">
        <v>1000</v>
      </c>
      <c r="K3555" s="1">
        <v>90</v>
      </c>
      <c r="L3555" s="1">
        <v>65.319999999999993</v>
      </c>
      <c r="M3555" s="1">
        <f>All_Data[[#This Row],[EUR Sales Amount]]-All_Data[[#This Row],[EUR Cost Amount]]</f>
        <v>24.680000000000007</v>
      </c>
      <c r="N3555">
        <f>IF(All_Data[[#This Row],[Order Line Quantity]]&lt;0,1,0)</f>
        <v>0</v>
      </c>
      <c r="O3555" s="1" t="str">
        <f>All_Data[[#This Row],[Tier2 Description]]&amp;All_Data[[#This Row],[Order No]]</f>
        <v>WRITING1557576</v>
      </c>
    </row>
    <row r="3556" spans="1:15" x14ac:dyDescent="0.35">
      <c r="A3556">
        <v>202002</v>
      </c>
      <c r="B3556" t="str">
        <f>LEFT(All_Data[[#This Row],[Invoice (Year+Month)]],4)</f>
        <v>2020</v>
      </c>
      <c r="C3556" t="str">
        <f>RIGHT(All_Data[[#This Row],[Invoice (Year+Month)]],2)</f>
        <v>02</v>
      </c>
      <c r="D3556" t="s">
        <v>56</v>
      </c>
      <c r="E3556">
        <v>3014677</v>
      </c>
      <c r="F3556" t="s">
        <v>17</v>
      </c>
      <c r="G3556" t="s">
        <v>26</v>
      </c>
      <c r="H3556" t="s">
        <v>27</v>
      </c>
      <c r="I3556">
        <v>1554737</v>
      </c>
      <c r="J3556">
        <v>8</v>
      </c>
      <c r="K3556" s="1">
        <v>13.76</v>
      </c>
      <c r="L3556" s="1">
        <v>8.24</v>
      </c>
      <c r="M3556" s="1">
        <f>All_Data[[#This Row],[EUR Sales Amount]]-All_Data[[#This Row],[EUR Cost Amount]]</f>
        <v>5.52</v>
      </c>
      <c r="N3556">
        <f>IF(All_Data[[#This Row],[Order Line Quantity]]&lt;0,1,0)</f>
        <v>0</v>
      </c>
      <c r="O3556" s="1" t="str">
        <f>All_Data[[#This Row],[Tier2 Description]]&amp;All_Data[[#This Row],[Order No]]</f>
        <v>APRON &amp; KITCHEN TEXTILES1554737</v>
      </c>
    </row>
    <row r="3557" spans="1:15" x14ac:dyDescent="0.35">
      <c r="A3557">
        <v>202002</v>
      </c>
      <c r="B3557" t="str">
        <f>LEFT(All_Data[[#This Row],[Invoice (Year+Month)]],4)</f>
        <v>2020</v>
      </c>
      <c r="C3557" t="str">
        <f>RIGHT(All_Data[[#This Row],[Invoice (Year+Month)]],2)</f>
        <v>02</v>
      </c>
      <c r="D3557" t="s">
        <v>56</v>
      </c>
      <c r="E3557">
        <v>3014677</v>
      </c>
      <c r="F3557" t="s">
        <v>17</v>
      </c>
      <c r="G3557" t="s">
        <v>26</v>
      </c>
      <c r="H3557" t="s">
        <v>27</v>
      </c>
      <c r="I3557">
        <v>1555489</v>
      </c>
      <c r="J3557">
        <v>10</v>
      </c>
      <c r="K3557" s="1">
        <v>17.2</v>
      </c>
      <c r="L3557" s="1">
        <v>10.32</v>
      </c>
      <c r="M3557" s="1">
        <f>All_Data[[#This Row],[EUR Sales Amount]]-All_Data[[#This Row],[EUR Cost Amount]]</f>
        <v>6.879999999999999</v>
      </c>
      <c r="N3557">
        <f>IF(All_Data[[#This Row],[Order Line Quantity]]&lt;0,1,0)</f>
        <v>0</v>
      </c>
      <c r="O3557" s="1" t="str">
        <f>All_Data[[#This Row],[Tier2 Description]]&amp;All_Data[[#This Row],[Order No]]</f>
        <v>APRON &amp; KITCHEN TEXTILES1555489</v>
      </c>
    </row>
    <row r="3558" spans="1:15" x14ac:dyDescent="0.35">
      <c r="A3558">
        <v>202002</v>
      </c>
      <c r="B3558" t="str">
        <f>LEFT(All_Data[[#This Row],[Invoice (Year+Month)]],4)</f>
        <v>2020</v>
      </c>
      <c r="C3558" t="str">
        <f>RIGHT(All_Data[[#This Row],[Invoice (Year+Month)]],2)</f>
        <v>02</v>
      </c>
      <c r="D3558" t="s">
        <v>56</v>
      </c>
      <c r="E3558">
        <v>3014677</v>
      </c>
      <c r="F3558" t="s">
        <v>17</v>
      </c>
      <c r="G3558" t="s">
        <v>26</v>
      </c>
      <c r="H3558" t="s">
        <v>27</v>
      </c>
      <c r="I3558">
        <v>1555894</v>
      </c>
      <c r="J3558">
        <v>36</v>
      </c>
      <c r="K3558" s="1">
        <v>61.92</v>
      </c>
      <c r="L3558" s="1">
        <v>37.159999999999997</v>
      </c>
      <c r="M3558" s="1">
        <f>All_Data[[#This Row],[EUR Sales Amount]]-All_Data[[#This Row],[EUR Cost Amount]]</f>
        <v>24.760000000000005</v>
      </c>
      <c r="N3558">
        <f>IF(All_Data[[#This Row],[Order Line Quantity]]&lt;0,1,0)</f>
        <v>0</v>
      </c>
      <c r="O3558" s="1" t="str">
        <f>All_Data[[#This Row],[Tier2 Description]]&amp;All_Data[[#This Row],[Order No]]</f>
        <v>APRON &amp; KITCHEN TEXTILES1555894</v>
      </c>
    </row>
    <row r="3559" spans="1:15" x14ac:dyDescent="0.35">
      <c r="A3559">
        <v>202002</v>
      </c>
      <c r="B3559" t="str">
        <f>LEFT(All_Data[[#This Row],[Invoice (Year+Month)]],4)</f>
        <v>2020</v>
      </c>
      <c r="C3559" t="str">
        <f>RIGHT(All_Data[[#This Row],[Invoice (Year+Month)]],2)</f>
        <v>02</v>
      </c>
      <c r="D3559" t="s">
        <v>56</v>
      </c>
      <c r="E3559">
        <v>3014677</v>
      </c>
      <c r="F3559" t="s">
        <v>17</v>
      </c>
      <c r="G3559" t="s">
        <v>26</v>
      </c>
      <c r="H3559" t="s">
        <v>44</v>
      </c>
      <c r="I3559">
        <v>1556802</v>
      </c>
      <c r="J3559">
        <v>30</v>
      </c>
      <c r="K3559" s="1">
        <v>29.7</v>
      </c>
      <c r="L3559" s="1">
        <v>17.62</v>
      </c>
      <c r="M3559" s="1">
        <f>All_Data[[#This Row],[EUR Sales Amount]]-All_Data[[#This Row],[EUR Cost Amount]]</f>
        <v>12.079999999999998</v>
      </c>
      <c r="N3559">
        <f>IF(All_Data[[#This Row],[Order Line Quantity]]&lt;0,1,0)</f>
        <v>0</v>
      </c>
      <c r="O3559" s="1" t="str">
        <f>All_Data[[#This Row],[Tier2 Description]]&amp;All_Data[[#This Row],[Order No]]</f>
        <v>HBA1556802</v>
      </c>
    </row>
    <row r="3560" spans="1:15" x14ac:dyDescent="0.35">
      <c r="A3560">
        <v>202002</v>
      </c>
      <c r="B3560" t="str">
        <f>LEFT(All_Data[[#This Row],[Invoice (Year+Month)]],4)</f>
        <v>2020</v>
      </c>
      <c r="C3560" t="str">
        <f>RIGHT(All_Data[[#This Row],[Invoice (Year+Month)]],2)</f>
        <v>02</v>
      </c>
      <c r="D3560" t="s">
        <v>56</v>
      </c>
      <c r="E3560">
        <v>3014677</v>
      </c>
      <c r="F3560" t="s">
        <v>17</v>
      </c>
      <c r="G3560" t="s">
        <v>26</v>
      </c>
      <c r="H3560" t="s">
        <v>28</v>
      </c>
      <c r="I3560">
        <v>1557821</v>
      </c>
      <c r="J3560">
        <v>80</v>
      </c>
      <c r="K3560" s="1">
        <v>211.2</v>
      </c>
      <c r="L3560" s="1">
        <v>51.6</v>
      </c>
      <c r="M3560" s="1">
        <f>All_Data[[#This Row],[EUR Sales Amount]]-All_Data[[#This Row],[EUR Cost Amount]]</f>
        <v>159.6</v>
      </c>
      <c r="N3560">
        <f>IF(All_Data[[#This Row],[Order Line Quantity]]&lt;0,1,0)</f>
        <v>0</v>
      </c>
      <c r="O3560" s="1" t="str">
        <f>All_Data[[#This Row],[Tier2 Description]]&amp;All_Data[[#This Row],[Order No]]</f>
        <v>HOUSEWARES1557821</v>
      </c>
    </row>
    <row r="3561" spans="1:15" x14ac:dyDescent="0.35">
      <c r="A3561">
        <v>202002</v>
      </c>
      <c r="B3561" t="str">
        <f>LEFT(All_Data[[#This Row],[Invoice (Year+Month)]],4)</f>
        <v>2020</v>
      </c>
      <c r="C3561" t="str">
        <f>RIGHT(All_Data[[#This Row],[Invoice (Year+Month)]],2)</f>
        <v>02</v>
      </c>
      <c r="D3561" t="s">
        <v>56</v>
      </c>
      <c r="E3561">
        <v>3014677</v>
      </c>
      <c r="F3561" t="s">
        <v>17</v>
      </c>
      <c r="G3561" t="s">
        <v>26</v>
      </c>
      <c r="H3561" t="s">
        <v>50</v>
      </c>
      <c r="I3561">
        <v>1555290</v>
      </c>
      <c r="J3561">
        <v>8</v>
      </c>
      <c r="K3561" s="1">
        <v>2.96</v>
      </c>
      <c r="L3561" s="1">
        <v>1.36</v>
      </c>
      <c r="M3561" s="1">
        <f>All_Data[[#This Row],[EUR Sales Amount]]-All_Data[[#This Row],[EUR Cost Amount]]</f>
        <v>1.5999999999999999</v>
      </c>
      <c r="N3561">
        <f>IF(All_Data[[#This Row],[Order Line Quantity]]&lt;0,1,0)</f>
        <v>0</v>
      </c>
      <c r="O3561" s="1" t="str">
        <f>All_Data[[#This Row],[Tier2 Description]]&amp;All_Data[[#This Row],[Order No]]</f>
        <v>OUTDOOR &amp; LEISURE1555290</v>
      </c>
    </row>
    <row r="3562" spans="1:15" x14ac:dyDescent="0.35">
      <c r="A3562">
        <v>202002</v>
      </c>
      <c r="B3562" t="str">
        <f>LEFT(All_Data[[#This Row],[Invoice (Year+Month)]],4)</f>
        <v>2020</v>
      </c>
      <c r="C3562" t="str">
        <f>RIGHT(All_Data[[#This Row],[Invoice (Year+Month)]],2)</f>
        <v>02</v>
      </c>
      <c r="D3562" t="s">
        <v>56</v>
      </c>
      <c r="E3562">
        <v>3014677</v>
      </c>
      <c r="F3562" t="s">
        <v>17</v>
      </c>
      <c r="G3562" t="s">
        <v>26</v>
      </c>
      <c r="H3562" t="s">
        <v>50</v>
      </c>
      <c r="I3562">
        <v>1557221</v>
      </c>
      <c r="J3562">
        <v>32</v>
      </c>
      <c r="K3562" s="1">
        <v>10.88</v>
      </c>
      <c r="L3562" s="1">
        <v>6.06</v>
      </c>
      <c r="M3562" s="1">
        <f>All_Data[[#This Row],[EUR Sales Amount]]-All_Data[[#This Row],[EUR Cost Amount]]</f>
        <v>4.8200000000000012</v>
      </c>
      <c r="N3562">
        <f>IF(All_Data[[#This Row],[Order Line Quantity]]&lt;0,1,0)</f>
        <v>0</v>
      </c>
      <c r="O3562" s="1" t="str">
        <f>All_Data[[#This Row],[Tier2 Description]]&amp;All_Data[[#This Row],[Order No]]</f>
        <v>OUTDOOR &amp; LEISURE1557221</v>
      </c>
    </row>
    <row r="3563" spans="1:15" x14ac:dyDescent="0.35">
      <c r="A3563">
        <v>202002</v>
      </c>
      <c r="B3563" t="str">
        <f>LEFT(All_Data[[#This Row],[Invoice (Year+Month)]],4)</f>
        <v>2020</v>
      </c>
      <c r="C3563" t="str">
        <f>RIGHT(All_Data[[#This Row],[Invoice (Year+Month)]],2)</f>
        <v>02</v>
      </c>
      <c r="D3563" t="s">
        <v>56</v>
      </c>
      <c r="E3563">
        <v>3014677</v>
      </c>
      <c r="F3563" t="s">
        <v>17</v>
      </c>
      <c r="G3563" t="s">
        <v>26</v>
      </c>
      <c r="H3563" t="s">
        <v>43</v>
      </c>
      <c r="I3563">
        <v>1555158</v>
      </c>
      <c r="J3563">
        <v>22</v>
      </c>
      <c r="K3563" s="1">
        <v>17.38</v>
      </c>
      <c r="L3563" s="1">
        <v>14.1</v>
      </c>
      <c r="M3563" s="1">
        <f>All_Data[[#This Row],[EUR Sales Amount]]-All_Data[[#This Row],[EUR Cost Amount]]</f>
        <v>3.2799999999999994</v>
      </c>
      <c r="N3563">
        <f>IF(All_Data[[#This Row],[Order Line Quantity]]&lt;0,1,0)</f>
        <v>0</v>
      </c>
      <c r="O3563" s="1" t="str">
        <f>All_Data[[#This Row],[Tier2 Description]]&amp;All_Data[[#This Row],[Order No]]</f>
        <v>SAFETY AUTO &amp; TOOLS1555158</v>
      </c>
    </row>
    <row r="3564" spans="1:15" x14ac:dyDescent="0.35">
      <c r="A3564">
        <v>202002</v>
      </c>
      <c r="B3564" t="str">
        <f>LEFT(All_Data[[#This Row],[Invoice (Year+Month)]],4)</f>
        <v>2020</v>
      </c>
      <c r="C3564" t="str">
        <f>RIGHT(All_Data[[#This Row],[Invoice (Year+Month)]],2)</f>
        <v>02</v>
      </c>
      <c r="D3564" t="s">
        <v>56</v>
      </c>
      <c r="E3564">
        <v>3014677</v>
      </c>
      <c r="F3564" t="s">
        <v>17</v>
      </c>
      <c r="G3564" t="s">
        <v>26</v>
      </c>
      <c r="H3564" t="s">
        <v>43</v>
      </c>
      <c r="I3564">
        <v>1555309</v>
      </c>
      <c r="J3564">
        <v>6</v>
      </c>
      <c r="K3564" s="1">
        <v>4.74</v>
      </c>
      <c r="L3564" s="1">
        <v>3.84</v>
      </c>
      <c r="M3564" s="1">
        <f>All_Data[[#This Row],[EUR Sales Amount]]-All_Data[[#This Row],[EUR Cost Amount]]</f>
        <v>0.90000000000000036</v>
      </c>
      <c r="N3564">
        <f>IF(All_Data[[#This Row],[Order Line Quantity]]&lt;0,1,0)</f>
        <v>0</v>
      </c>
      <c r="O3564" s="1" t="str">
        <f>All_Data[[#This Row],[Tier2 Description]]&amp;All_Data[[#This Row],[Order No]]</f>
        <v>SAFETY AUTO &amp; TOOLS1555309</v>
      </c>
    </row>
    <row r="3565" spans="1:15" x14ac:dyDescent="0.35">
      <c r="A3565">
        <v>202002</v>
      </c>
      <c r="B3565" t="str">
        <f>LEFT(All_Data[[#This Row],[Invoice (Year+Month)]],4)</f>
        <v>2020</v>
      </c>
      <c r="C3565" t="str">
        <f>RIGHT(All_Data[[#This Row],[Invoice (Year+Month)]],2)</f>
        <v>02</v>
      </c>
      <c r="D3565" t="s">
        <v>56</v>
      </c>
      <c r="E3565">
        <v>3014677</v>
      </c>
      <c r="F3565" t="s">
        <v>17</v>
      </c>
      <c r="G3565" t="s">
        <v>26</v>
      </c>
      <c r="H3565" t="s">
        <v>43</v>
      </c>
      <c r="I3565">
        <v>1555498</v>
      </c>
      <c r="J3565">
        <v>80</v>
      </c>
      <c r="K3565" s="1">
        <v>63.2</v>
      </c>
      <c r="L3565" s="1">
        <v>51.26</v>
      </c>
      <c r="M3565" s="1">
        <f>All_Data[[#This Row],[EUR Sales Amount]]-All_Data[[#This Row],[EUR Cost Amount]]</f>
        <v>11.940000000000005</v>
      </c>
      <c r="N3565">
        <f>IF(All_Data[[#This Row],[Order Line Quantity]]&lt;0,1,0)</f>
        <v>0</v>
      </c>
      <c r="O3565" s="1" t="str">
        <f>All_Data[[#This Row],[Tier2 Description]]&amp;All_Data[[#This Row],[Order No]]</f>
        <v>SAFETY AUTO &amp; TOOLS1555498</v>
      </c>
    </row>
    <row r="3566" spans="1:15" x14ac:dyDescent="0.35">
      <c r="A3566">
        <v>202002</v>
      </c>
      <c r="B3566" t="str">
        <f>LEFT(All_Data[[#This Row],[Invoice (Year+Month)]],4)</f>
        <v>2020</v>
      </c>
      <c r="C3566" t="str">
        <f>RIGHT(All_Data[[#This Row],[Invoice (Year+Month)]],2)</f>
        <v>02</v>
      </c>
      <c r="D3566" t="s">
        <v>56</v>
      </c>
      <c r="E3566">
        <v>3014677</v>
      </c>
      <c r="F3566" t="s">
        <v>17</v>
      </c>
      <c r="G3566" t="s">
        <v>26</v>
      </c>
      <c r="H3566" t="s">
        <v>43</v>
      </c>
      <c r="I3566">
        <v>1555972</v>
      </c>
      <c r="J3566">
        <v>40</v>
      </c>
      <c r="K3566" s="1">
        <v>31.6</v>
      </c>
      <c r="L3566" s="1">
        <v>25.64</v>
      </c>
      <c r="M3566" s="1">
        <f>All_Data[[#This Row],[EUR Sales Amount]]-All_Data[[#This Row],[EUR Cost Amount]]</f>
        <v>5.9600000000000009</v>
      </c>
      <c r="N3566">
        <f>IF(All_Data[[#This Row],[Order Line Quantity]]&lt;0,1,0)</f>
        <v>0</v>
      </c>
      <c r="O3566" s="1" t="str">
        <f>All_Data[[#This Row],[Tier2 Description]]&amp;All_Data[[#This Row],[Order No]]</f>
        <v>SAFETY AUTO &amp; TOOLS1555972</v>
      </c>
    </row>
    <row r="3567" spans="1:15" x14ac:dyDescent="0.35">
      <c r="A3567">
        <v>202002</v>
      </c>
      <c r="B3567" t="str">
        <f>LEFT(All_Data[[#This Row],[Invoice (Year+Month)]],4)</f>
        <v>2020</v>
      </c>
      <c r="C3567" t="str">
        <f>RIGHT(All_Data[[#This Row],[Invoice (Year+Month)]],2)</f>
        <v>02</v>
      </c>
      <c r="D3567" t="s">
        <v>56</v>
      </c>
      <c r="E3567">
        <v>3014677</v>
      </c>
      <c r="F3567" t="s">
        <v>17</v>
      </c>
      <c r="G3567" t="s">
        <v>18</v>
      </c>
      <c r="H3567" t="s">
        <v>19</v>
      </c>
      <c r="I3567">
        <v>1555143</v>
      </c>
      <c r="J3567">
        <v>10</v>
      </c>
      <c r="K3567" s="1">
        <v>156.5</v>
      </c>
      <c r="L3567" s="1">
        <v>75.38</v>
      </c>
      <c r="M3567" s="1">
        <f>All_Data[[#This Row],[EUR Sales Amount]]-All_Data[[#This Row],[EUR Cost Amount]]</f>
        <v>81.12</v>
      </c>
      <c r="N3567">
        <f>IF(All_Data[[#This Row],[Order Line Quantity]]&lt;0,1,0)</f>
        <v>0</v>
      </c>
      <c r="O3567" s="1" t="str">
        <f>All_Data[[#This Row],[Tier2 Description]]&amp;All_Data[[#This Row],[Order No]]</f>
        <v>FLEECE &amp; KNITS1555143</v>
      </c>
    </row>
    <row r="3568" spans="1:15" x14ac:dyDescent="0.35">
      <c r="A3568">
        <v>202002</v>
      </c>
      <c r="B3568" t="str">
        <f>LEFT(All_Data[[#This Row],[Invoice (Year+Month)]],4)</f>
        <v>2020</v>
      </c>
      <c r="C3568" t="str">
        <f>RIGHT(All_Data[[#This Row],[Invoice (Year+Month)]],2)</f>
        <v>02</v>
      </c>
      <c r="D3568" t="s">
        <v>56</v>
      </c>
      <c r="E3568">
        <v>3014677</v>
      </c>
      <c r="F3568" t="s">
        <v>17</v>
      </c>
      <c r="G3568" t="s">
        <v>18</v>
      </c>
      <c r="H3568" t="s">
        <v>20</v>
      </c>
      <c r="I3568">
        <v>1555143</v>
      </c>
      <c r="J3568">
        <v>30</v>
      </c>
      <c r="K3568" s="1">
        <v>272.7</v>
      </c>
      <c r="L3568" s="1">
        <v>125.48</v>
      </c>
      <c r="M3568" s="1">
        <f>All_Data[[#This Row],[EUR Sales Amount]]-All_Data[[#This Row],[EUR Cost Amount]]</f>
        <v>147.21999999999997</v>
      </c>
      <c r="N3568">
        <f>IF(All_Data[[#This Row],[Order Line Quantity]]&lt;0,1,0)</f>
        <v>0</v>
      </c>
      <c r="O3568" s="1" t="str">
        <f>All_Data[[#This Row],[Tier2 Description]]&amp;All_Data[[#This Row],[Order No]]</f>
        <v>POLOS1555143</v>
      </c>
    </row>
    <row r="3569" spans="1:15" x14ac:dyDescent="0.35">
      <c r="A3569">
        <v>202002</v>
      </c>
      <c r="B3569" t="str">
        <f>LEFT(All_Data[[#This Row],[Invoice (Year+Month)]],4)</f>
        <v>2020</v>
      </c>
      <c r="C3569" t="str">
        <f>RIGHT(All_Data[[#This Row],[Invoice (Year+Month)]],2)</f>
        <v>02</v>
      </c>
      <c r="D3569" t="s">
        <v>56</v>
      </c>
      <c r="E3569">
        <v>3014677</v>
      </c>
      <c r="F3569" t="s">
        <v>17</v>
      </c>
      <c r="G3569" t="s">
        <v>18</v>
      </c>
      <c r="H3569" t="s">
        <v>20</v>
      </c>
      <c r="I3569">
        <v>1555144</v>
      </c>
      <c r="J3569">
        <v>4</v>
      </c>
      <c r="K3569" s="1">
        <v>19.96</v>
      </c>
      <c r="L3569" s="1">
        <v>9.1999999999999993</v>
      </c>
      <c r="M3569" s="1">
        <f>All_Data[[#This Row],[EUR Sales Amount]]-All_Data[[#This Row],[EUR Cost Amount]]</f>
        <v>10.760000000000002</v>
      </c>
      <c r="N3569">
        <f>IF(All_Data[[#This Row],[Order Line Quantity]]&lt;0,1,0)</f>
        <v>0</v>
      </c>
      <c r="O3569" s="1" t="str">
        <f>All_Data[[#This Row],[Tier2 Description]]&amp;All_Data[[#This Row],[Order No]]</f>
        <v>POLOS1555144</v>
      </c>
    </row>
    <row r="3570" spans="1:15" x14ac:dyDescent="0.35">
      <c r="A3570">
        <v>202002</v>
      </c>
      <c r="B3570" t="str">
        <f>LEFT(All_Data[[#This Row],[Invoice (Year+Month)]],4)</f>
        <v>2020</v>
      </c>
      <c r="C3570" t="str">
        <f>RIGHT(All_Data[[#This Row],[Invoice (Year+Month)]],2)</f>
        <v>02</v>
      </c>
      <c r="D3570" t="s">
        <v>56</v>
      </c>
      <c r="E3570">
        <v>3014677</v>
      </c>
      <c r="F3570" t="s">
        <v>17</v>
      </c>
      <c r="G3570" t="s">
        <v>18</v>
      </c>
      <c r="H3570" t="s">
        <v>20</v>
      </c>
      <c r="I3570">
        <v>1556694</v>
      </c>
      <c r="J3570">
        <v>2</v>
      </c>
      <c r="K3570" s="1">
        <v>14.12</v>
      </c>
      <c r="L3570" s="1">
        <v>6.66</v>
      </c>
      <c r="M3570" s="1">
        <f>All_Data[[#This Row],[EUR Sales Amount]]-All_Data[[#This Row],[EUR Cost Amount]]</f>
        <v>7.4599999999999991</v>
      </c>
      <c r="N3570">
        <f>IF(All_Data[[#This Row],[Order Line Quantity]]&lt;0,1,0)</f>
        <v>0</v>
      </c>
      <c r="O3570" s="1" t="str">
        <f>All_Data[[#This Row],[Tier2 Description]]&amp;All_Data[[#This Row],[Order No]]</f>
        <v>POLOS1556694</v>
      </c>
    </row>
    <row r="3571" spans="1:15" x14ac:dyDescent="0.35">
      <c r="A3571">
        <v>202002</v>
      </c>
      <c r="B3571" t="str">
        <f>LEFT(All_Data[[#This Row],[Invoice (Year+Month)]],4)</f>
        <v>2020</v>
      </c>
      <c r="C3571" t="str">
        <f>RIGHT(All_Data[[#This Row],[Invoice (Year+Month)]],2)</f>
        <v>02</v>
      </c>
      <c r="D3571" t="s">
        <v>56</v>
      </c>
      <c r="E3571">
        <v>3014677</v>
      </c>
      <c r="F3571" t="s">
        <v>17</v>
      </c>
      <c r="G3571" t="s">
        <v>18</v>
      </c>
      <c r="H3571" t="s">
        <v>21</v>
      </c>
      <c r="I3571">
        <v>1555290</v>
      </c>
      <c r="J3571">
        <v>2</v>
      </c>
      <c r="K3571" s="1">
        <v>2.9</v>
      </c>
      <c r="L3571" s="1">
        <v>3.06</v>
      </c>
      <c r="M3571" s="1">
        <f>All_Data[[#This Row],[EUR Sales Amount]]-All_Data[[#This Row],[EUR Cost Amount]]</f>
        <v>-0.16000000000000014</v>
      </c>
      <c r="N3571">
        <f>IF(All_Data[[#This Row],[Order Line Quantity]]&lt;0,1,0)</f>
        <v>0</v>
      </c>
      <c r="O3571" s="1" t="str">
        <f>All_Data[[#This Row],[Tier2 Description]]&amp;All_Data[[#This Row],[Order No]]</f>
        <v>T-SHIRTS &amp; ACTIVE TOPS1555290</v>
      </c>
    </row>
    <row r="3572" spans="1:15" x14ac:dyDescent="0.35">
      <c r="A3572">
        <v>202002</v>
      </c>
      <c r="B3572" t="str">
        <f>LEFT(All_Data[[#This Row],[Invoice (Year+Month)]],4)</f>
        <v>2020</v>
      </c>
      <c r="C3572" t="str">
        <f>RIGHT(All_Data[[#This Row],[Invoice (Year+Month)]],2)</f>
        <v>02</v>
      </c>
      <c r="D3572" t="s">
        <v>56</v>
      </c>
      <c r="E3572">
        <v>3014677</v>
      </c>
      <c r="F3572" t="s">
        <v>17</v>
      </c>
      <c r="G3572" t="s">
        <v>18</v>
      </c>
      <c r="H3572" t="s">
        <v>21</v>
      </c>
      <c r="I3572">
        <v>1557271</v>
      </c>
      <c r="J3572">
        <v>20</v>
      </c>
      <c r="K3572" s="1">
        <v>31.8</v>
      </c>
      <c r="L3572" s="1">
        <v>20.58</v>
      </c>
      <c r="M3572" s="1">
        <f>All_Data[[#This Row],[EUR Sales Amount]]-All_Data[[#This Row],[EUR Cost Amount]]</f>
        <v>11.220000000000002</v>
      </c>
      <c r="N3572">
        <f>IF(All_Data[[#This Row],[Order Line Quantity]]&lt;0,1,0)</f>
        <v>0</v>
      </c>
      <c r="O3572" s="1" t="str">
        <f>All_Data[[#This Row],[Tier2 Description]]&amp;All_Data[[#This Row],[Order No]]</f>
        <v>T-SHIRTS &amp; ACTIVE TOPS1557271</v>
      </c>
    </row>
    <row r="3573" spans="1:15" x14ac:dyDescent="0.35">
      <c r="A3573">
        <v>202002</v>
      </c>
      <c r="B3573" t="str">
        <f>LEFT(All_Data[[#This Row],[Invoice (Year+Month)]],4)</f>
        <v>2020</v>
      </c>
      <c r="C3573" t="str">
        <f>RIGHT(All_Data[[#This Row],[Invoice (Year+Month)]],2)</f>
        <v>02</v>
      </c>
      <c r="D3573" t="s">
        <v>56</v>
      </c>
      <c r="E3573">
        <v>3014677</v>
      </c>
      <c r="F3573" t="s">
        <v>17</v>
      </c>
      <c r="G3573" t="s">
        <v>22</v>
      </c>
      <c r="H3573" t="s">
        <v>35</v>
      </c>
      <c r="I3573">
        <v>1549793</v>
      </c>
      <c r="J3573">
        <v>22</v>
      </c>
      <c r="K3573" s="1">
        <v>77.56</v>
      </c>
      <c r="L3573" s="1">
        <v>15.62</v>
      </c>
      <c r="M3573" s="1">
        <f>All_Data[[#This Row],[EUR Sales Amount]]-All_Data[[#This Row],[EUR Cost Amount]]</f>
        <v>61.940000000000005</v>
      </c>
      <c r="N3573">
        <f>IF(All_Data[[#This Row],[Order Line Quantity]]&lt;0,1,0)</f>
        <v>0</v>
      </c>
      <c r="O3573" s="1" t="str">
        <f>All_Data[[#This Row],[Tier2 Description]]&amp;All_Data[[#This Row],[Order No]]</f>
        <v>DECORATION CHARGES1549793</v>
      </c>
    </row>
    <row r="3574" spans="1:15" x14ac:dyDescent="0.35">
      <c r="A3574">
        <v>202002</v>
      </c>
      <c r="B3574" t="str">
        <f>LEFT(All_Data[[#This Row],[Invoice (Year+Month)]],4)</f>
        <v>2020</v>
      </c>
      <c r="C3574" t="str">
        <f>RIGHT(All_Data[[#This Row],[Invoice (Year+Month)]],2)</f>
        <v>02</v>
      </c>
      <c r="D3574" t="s">
        <v>56</v>
      </c>
      <c r="E3574">
        <v>3014677</v>
      </c>
      <c r="F3574" t="s">
        <v>17</v>
      </c>
      <c r="G3574" t="s">
        <v>22</v>
      </c>
      <c r="H3574" t="s">
        <v>35</v>
      </c>
      <c r="I3574">
        <v>1554838</v>
      </c>
      <c r="J3574">
        <v>44</v>
      </c>
      <c r="K3574" s="1">
        <v>91.6</v>
      </c>
      <c r="L3574" s="1">
        <v>30.58</v>
      </c>
      <c r="M3574" s="1">
        <f>All_Data[[#This Row],[EUR Sales Amount]]-All_Data[[#This Row],[EUR Cost Amount]]</f>
        <v>61.019999999999996</v>
      </c>
      <c r="N3574">
        <f>IF(All_Data[[#This Row],[Order Line Quantity]]&lt;0,1,0)</f>
        <v>0</v>
      </c>
      <c r="O3574" s="1" t="str">
        <f>All_Data[[#This Row],[Tier2 Description]]&amp;All_Data[[#This Row],[Order No]]</f>
        <v>DECORATION CHARGES1554838</v>
      </c>
    </row>
    <row r="3575" spans="1:15" x14ac:dyDescent="0.35">
      <c r="A3575">
        <v>202002</v>
      </c>
      <c r="B3575" t="str">
        <f>LEFT(All_Data[[#This Row],[Invoice (Year+Month)]],4)</f>
        <v>2020</v>
      </c>
      <c r="C3575" t="str">
        <f>RIGHT(All_Data[[#This Row],[Invoice (Year+Month)]],2)</f>
        <v>02</v>
      </c>
      <c r="D3575" t="s">
        <v>56</v>
      </c>
      <c r="E3575">
        <v>3014677</v>
      </c>
      <c r="F3575" t="s">
        <v>17</v>
      </c>
      <c r="G3575" t="s">
        <v>22</v>
      </c>
      <c r="H3575" t="s">
        <v>35</v>
      </c>
      <c r="I3575">
        <v>1555465</v>
      </c>
      <c r="J3575">
        <v>12</v>
      </c>
      <c r="K3575" s="1">
        <v>97.44</v>
      </c>
      <c r="L3575" s="1">
        <v>31.04</v>
      </c>
      <c r="M3575" s="1">
        <f>All_Data[[#This Row],[EUR Sales Amount]]-All_Data[[#This Row],[EUR Cost Amount]]</f>
        <v>66.400000000000006</v>
      </c>
      <c r="N3575">
        <f>IF(All_Data[[#This Row],[Order Line Quantity]]&lt;0,1,0)</f>
        <v>0</v>
      </c>
      <c r="O3575" s="1" t="str">
        <f>All_Data[[#This Row],[Tier2 Description]]&amp;All_Data[[#This Row],[Order No]]</f>
        <v>DECORATION CHARGES1555465</v>
      </c>
    </row>
    <row r="3576" spans="1:15" x14ac:dyDescent="0.35">
      <c r="A3576">
        <v>202002</v>
      </c>
      <c r="B3576" t="str">
        <f>LEFT(All_Data[[#This Row],[Invoice (Year+Month)]],4)</f>
        <v>2020</v>
      </c>
      <c r="C3576" t="str">
        <f>RIGHT(All_Data[[#This Row],[Invoice (Year+Month)]],2)</f>
        <v>02</v>
      </c>
      <c r="D3576" t="s">
        <v>56</v>
      </c>
      <c r="E3576">
        <v>3014677</v>
      </c>
      <c r="F3576" t="s">
        <v>17</v>
      </c>
      <c r="G3576" t="s">
        <v>22</v>
      </c>
      <c r="H3576" t="s">
        <v>35</v>
      </c>
      <c r="I3576">
        <v>1556479</v>
      </c>
      <c r="J3576">
        <v>2002</v>
      </c>
      <c r="K3576" s="1">
        <v>300</v>
      </c>
      <c r="L3576" s="1">
        <v>37.880000000000003</v>
      </c>
      <c r="M3576" s="1">
        <f>All_Data[[#This Row],[EUR Sales Amount]]-All_Data[[#This Row],[EUR Cost Amount]]</f>
        <v>262.12</v>
      </c>
      <c r="N3576">
        <f>IF(All_Data[[#This Row],[Order Line Quantity]]&lt;0,1,0)</f>
        <v>0</v>
      </c>
      <c r="O3576" s="1" t="str">
        <f>All_Data[[#This Row],[Tier2 Description]]&amp;All_Data[[#This Row],[Order No]]</f>
        <v>DECORATION CHARGES1556479</v>
      </c>
    </row>
    <row r="3577" spans="1:15" x14ac:dyDescent="0.35">
      <c r="A3577">
        <v>202002</v>
      </c>
      <c r="B3577" t="str">
        <f>LEFT(All_Data[[#This Row],[Invoice (Year+Month)]],4)</f>
        <v>2020</v>
      </c>
      <c r="C3577" t="str">
        <f>RIGHT(All_Data[[#This Row],[Invoice (Year+Month)]],2)</f>
        <v>02</v>
      </c>
      <c r="D3577" t="s">
        <v>56</v>
      </c>
      <c r="E3577">
        <v>3014677</v>
      </c>
      <c r="F3577" t="s">
        <v>17</v>
      </c>
      <c r="G3577" t="s">
        <v>22</v>
      </c>
      <c r="H3577" t="s">
        <v>35</v>
      </c>
      <c r="I3577">
        <v>1556487</v>
      </c>
      <c r="J3577">
        <v>302</v>
      </c>
      <c r="K3577" s="1">
        <v>151</v>
      </c>
      <c r="L3577" s="1">
        <v>24.18</v>
      </c>
      <c r="M3577" s="1">
        <f>All_Data[[#This Row],[EUR Sales Amount]]-All_Data[[#This Row],[EUR Cost Amount]]</f>
        <v>126.82</v>
      </c>
      <c r="N3577">
        <f>IF(All_Data[[#This Row],[Order Line Quantity]]&lt;0,1,0)</f>
        <v>0</v>
      </c>
      <c r="O3577" s="1" t="str">
        <f>All_Data[[#This Row],[Tier2 Description]]&amp;All_Data[[#This Row],[Order No]]</f>
        <v>DECORATION CHARGES1556487</v>
      </c>
    </row>
    <row r="3578" spans="1:15" x14ac:dyDescent="0.35">
      <c r="A3578">
        <v>202002</v>
      </c>
      <c r="B3578" t="str">
        <f>LEFT(All_Data[[#This Row],[Invoice (Year+Month)]],4)</f>
        <v>2020</v>
      </c>
      <c r="C3578" t="str">
        <f>RIGHT(All_Data[[#This Row],[Invoice (Year+Month)]],2)</f>
        <v>02</v>
      </c>
      <c r="D3578" t="s">
        <v>56</v>
      </c>
      <c r="E3578">
        <v>3014677</v>
      </c>
      <c r="F3578" t="s">
        <v>17</v>
      </c>
      <c r="G3578" t="s">
        <v>22</v>
      </c>
      <c r="H3578" t="s">
        <v>35</v>
      </c>
      <c r="I3578">
        <v>1556802</v>
      </c>
      <c r="J3578">
        <v>34</v>
      </c>
      <c r="K3578" s="1">
        <v>98.9</v>
      </c>
      <c r="L3578" s="1">
        <v>33.18</v>
      </c>
      <c r="M3578" s="1">
        <f>All_Data[[#This Row],[EUR Sales Amount]]-All_Data[[#This Row],[EUR Cost Amount]]</f>
        <v>65.72</v>
      </c>
      <c r="N3578">
        <f>IF(All_Data[[#This Row],[Order Line Quantity]]&lt;0,1,0)</f>
        <v>0</v>
      </c>
      <c r="O3578" s="1" t="str">
        <f>All_Data[[#This Row],[Tier2 Description]]&amp;All_Data[[#This Row],[Order No]]</f>
        <v>DECORATION CHARGES1556802</v>
      </c>
    </row>
    <row r="3579" spans="1:15" x14ac:dyDescent="0.35">
      <c r="A3579">
        <v>202002</v>
      </c>
      <c r="B3579" t="str">
        <f>LEFT(All_Data[[#This Row],[Invoice (Year+Month)]],4)</f>
        <v>2020</v>
      </c>
      <c r="C3579" t="str">
        <f>RIGHT(All_Data[[#This Row],[Invoice (Year+Month)]],2)</f>
        <v>02</v>
      </c>
      <c r="D3579" t="s">
        <v>56</v>
      </c>
      <c r="E3579">
        <v>3014677</v>
      </c>
      <c r="F3579" t="s">
        <v>17</v>
      </c>
      <c r="G3579" t="s">
        <v>22</v>
      </c>
      <c r="H3579" t="s">
        <v>35</v>
      </c>
      <c r="I3579">
        <v>1557116</v>
      </c>
      <c r="J3579">
        <v>206</v>
      </c>
      <c r="K3579" s="1">
        <v>366</v>
      </c>
      <c r="L3579" s="1">
        <v>26.88</v>
      </c>
      <c r="M3579" s="1">
        <f>All_Data[[#This Row],[EUR Sales Amount]]-All_Data[[#This Row],[EUR Cost Amount]]</f>
        <v>339.12</v>
      </c>
      <c r="N3579">
        <f>IF(All_Data[[#This Row],[Order Line Quantity]]&lt;0,1,0)</f>
        <v>0</v>
      </c>
      <c r="O3579" s="1" t="str">
        <f>All_Data[[#This Row],[Tier2 Description]]&amp;All_Data[[#This Row],[Order No]]</f>
        <v>DECORATION CHARGES1557116</v>
      </c>
    </row>
    <row r="3580" spans="1:15" x14ac:dyDescent="0.35">
      <c r="A3580">
        <v>202002</v>
      </c>
      <c r="B3580" t="str">
        <f>LEFT(All_Data[[#This Row],[Invoice (Year+Month)]],4)</f>
        <v>2020</v>
      </c>
      <c r="C3580" t="str">
        <f>RIGHT(All_Data[[#This Row],[Invoice (Year+Month)]],2)</f>
        <v>02</v>
      </c>
      <c r="D3580" t="s">
        <v>56</v>
      </c>
      <c r="E3580">
        <v>3014677</v>
      </c>
      <c r="F3580" t="s">
        <v>17</v>
      </c>
      <c r="G3580" t="s">
        <v>22</v>
      </c>
      <c r="H3580" t="s">
        <v>35</v>
      </c>
      <c r="I3580">
        <v>1557271</v>
      </c>
      <c r="J3580">
        <v>24</v>
      </c>
      <c r="K3580" s="1">
        <v>142.4</v>
      </c>
      <c r="L3580" s="1">
        <v>30.32</v>
      </c>
      <c r="M3580" s="1">
        <f>All_Data[[#This Row],[EUR Sales Amount]]-All_Data[[#This Row],[EUR Cost Amount]]</f>
        <v>112.08000000000001</v>
      </c>
      <c r="N3580">
        <f>IF(All_Data[[#This Row],[Order Line Quantity]]&lt;0,1,0)</f>
        <v>0</v>
      </c>
      <c r="O3580" s="1" t="str">
        <f>All_Data[[#This Row],[Tier2 Description]]&amp;All_Data[[#This Row],[Order No]]</f>
        <v>DECORATION CHARGES1557271</v>
      </c>
    </row>
    <row r="3581" spans="1:15" x14ac:dyDescent="0.35">
      <c r="A3581">
        <v>202002</v>
      </c>
      <c r="B3581" t="str">
        <f>LEFT(All_Data[[#This Row],[Invoice (Year+Month)]],4)</f>
        <v>2020</v>
      </c>
      <c r="C3581" t="str">
        <f>RIGHT(All_Data[[#This Row],[Invoice (Year+Month)]],2)</f>
        <v>02</v>
      </c>
      <c r="D3581" t="s">
        <v>56</v>
      </c>
      <c r="E3581">
        <v>3014677</v>
      </c>
      <c r="F3581" t="s">
        <v>17</v>
      </c>
      <c r="G3581" t="s">
        <v>22</v>
      </c>
      <c r="H3581" t="s">
        <v>35</v>
      </c>
      <c r="I3581">
        <v>1557576</v>
      </c>
      <c r="J3581">
        <v>1002</v>
      </c>
      <c r="K3581" s="1">
        <v>130</v>
      </c>
      <c r="L3581" s="1">
        <v>25.46</v>
      </c>
      <c r="M3581" s="1">
        <f>All_Data[[#This Row],[EUR Sales Amount]]-All_Data[[#This Row],[EUR Cost Amount]]</f>
        <v>104.53999999999999</v>
      </c>
      <c r="N3581">
        <f>IF(All_Data[[#This Row],[Order Line Quantity]]&lt;0,1,0)</f>
        <v>0</v>
      </c>
      <c r="O3581" s="1" t="str">
        <f>All_Data[[#This Row],[Tier2 Description]]&amp;All_Data[[#This Row],[Order No]]</f>
        <v>DECORATION CHARGES1557576</v>
      </c>
    </row>
    <row r="3582" spans="1:15" x14ac:dyDescent="0.35">
      <c r="A3582">
        <v>202002</v>
      </c>
      <c r="B3582" t="str">
        <f>LEFT(All_Data[[#This Row],[Invoice (Year+Month)]],4)</f>
        <v>2020</v>
      </c>
      <c r="C3582" t="str">
        <f>RIGHT(All_Data[[#This Row],[Invoice (Year+Month)]],2)</f>
        <v>02</v>
      </c>
      <c r="D3582" t="s">
        <v>56</v>
      </c>
      <c r="E3582">
        <v>3014677</v>
      </c>
      <c r="F3582" t="s">
        <v>17</v>
      </c>
      <c r="G3582" t="s">
        <v>24</v>
      </c>
      <c r="H3582" t="s">
        <v>25</v>
      </c>
      <c r="I3582">
        <v>1555143</v>
      </c>
      <c r="J3582">
        <v>10</v>
      </c>
      <c r="K3582" s="1">
        <v>282.7</v>
      </c>
      <c r="L3582" s="1">
        <v>126.96</v>
      </c>
      <c r="M3582" s="1">
        <f>All_Data[[#This Row],[EUR Sales Amount]]-All_Data[[#This Row],[EUR Cost Amount]]</f>
        <v>155.74</v>
      </c>
      <c r="N3582">
        <f>IF(All_Data[[#This Row],[Order Line Quantity]]&lt;0,1,0)</f>
        <v>0</v>
      </c>
      <c r="O3582" s="1" t="str">
        <f>All_Data[[#This Row],[Tier2 Description]]&amp;All_Data[[#This Row],[Order No]]</f>
        <v>JACKETS1555143</v>
      </c>
    </row>
    <row r="3583" spans="1:15" x14ac:dyDescent="0.35">
      <c r="A3583">
        <v>202002</v>
      </c>
      <c r="B3583" t="str">
        <f>LEFT(All_Data[[#This Row],[Invoice (Year+Month)]],4)</f>
        <v>2020</v>
      </c>
      <c r="C3583" t="str">
        <f>RIGHT(All_Data[[#This Row],[Invoice (Year+Month)]],2)</f>
        <v>02</v>
      </c>
      <c r="D3583" t="s">
        <v>56</v>
      </c>
      <c r="E3583">
        <v>3014677</v>
      </c>
      <c r="F3583" t="s">
        <v>17</v>
      </c>
      <c r="G3583" t="s">
        <v>24</v>
      </c>
      <c r="H3583" t="s">
        <v>54</v>
      </c>
      <c r="I3583">
        <v>1555213</v>
      </c>
      <c r="J3583">
        <v>6</v>
      </c>
      <c r="K3583" s="1">
        <v>137.94</v>
      </c>
      <c r="L3583" s="1">
        <v>125.8</v>
      </c>
      <c r="M3583" s="1">
        <f>All_Data[[#This Row],[EUR Sales Amount]]-All_Data[[#This Row],[EUR Cost Amount]]</f>
        <v>12.14</v>
      </c>
      <c r="N3583">
        <f>IF(All_Data[[#This Row],[Order Line Quantity]]&lt;0,1,0)</f>
        <v>0</v>
      </c>
      <c r="O3583" s="1" t="str">
        <f>All_Data[[#This Row],[Tier2 Description]]&amp;All_Data[[#This Row],[Order No]]</f>
        <v>VESTS-BODYWARMERS1555213</v>
      </c>
    </row>
    <row r="3584" spans="1:15" x14ac:dyDescent="0.35">
      <c r="A3584">
        <v>202002</v>
      </c>
      <c r="B3584" t="str">
        <f>LEFT(All_Data[[#This Row],[Invoice (Year+Month)]],4)</f>
        <v>2020</v>
      </c>
      <c r="C3584" t="str">
        <f>RIGHT(All_Data[[#This Row],[Invoice (Year+Month)]],2)</f>
        <v>02</v>
      </c>
      <c r="D3584" t="s">
        <v>56</v>
      </c>
      <c r="E3584">
        <v>3014677</v>
      </c>
      <c r="F3584" t="s">
        <v>17</v>
      </c>
      <c r="G3584" t="s">
        <v>24</v>
      </c>
      <c r="H3584" t="s">
        <v>54</v>
      </c>
      <c r="I3584">
        <v>1555465</v>
      </c>
      <c r="J3584">
        <v>4</v>
      </c>
      <c r="K3584" s="1">
        <v>71</v>
      </c>
      <c r="L3584" s="1">
        <v>33.299999999999997</v>
      </c>
      <c r="M3584" s="1">
        <f>All_Data[[#This Row],[EUR Sales Amount]]-All_Data[[#This Row],[EUR Cost Amount]]</f>
        <v>37.700000000000003</v>
      </c>
      <c r="N3584">
        <f>IF(All_Data[[#This Row],[Order Line Quantity]]&lt;0,1,0)</f>
        <v>0</v>
      </c>
      <c r="O3584" s="1" t="str">
        <f>All_Data[[#This Row],[Tier2 Description]]&amp;All_Data[[#This Row],[Order No]]</f>
        <v>VESTS-BODYWARMERS1555465</v>
      </c>
    </row>
    <row r="3585" spans="1:15" x14ac:dyDescent="0.35">
      <c r="A3585">
        <v>202002</v>
      </c>
      <c r="B3585" t="str">
        <f>LEFT(All_Data[[#This Row],[Invoice (Year+Month)]],4)</f>
        <v>2020</v>
      </c>
      <c r="C3585" t="str">
        <f>RIGHT(All_Data[[#This Row],[Invoice (Year+Month)]],2)</f>
        <v>02</v>
      </c>
      <c r="D3585" t="s">
        <v>56</v>
      </c>
      <c r="E3585">
        <v>3014677</v>
      </c>
      <c r="F3585" t="s">
        <v>17</v>
      </c>
      <c r="G3585" t="s">
        <v>24</v>
      </c>
      <c r="H3585" t="s">
        <v>54</v>
      </c>
      <c r="I3585">
        <v>1557116</v>
      </c>
      <c r="J3585">
        <v>200</v>
      </c>
      <c r="K3585" s="1">
        <v>3550</v>
      </c>
      <c r="L3585" s="1">
        <v>1663.82</v>
      </c>
      <c r="M3585" s="1">
        <f>All_Data[[#This Row],[EUR Sales Amount]]-All_Data[[#This Row],[EUR Cost Amount]]</f>
        <v>1886.18</v>
      </c>
      <c r="N3585">
        <f>IF(All_Data[[#This Row],[Order Line Quantity]]&lt;0,1,0)</f>
        <v>0</v>
      </c>
      <c r="O3585" s="1" t="str">
        <f>All_Data[[#This Row],[Tier2 Description]]&amp;All_Data[[#This Row],[Order No]]</f>
        <v>VESTS-BODYWARMERS1557116</v>
      </c>
    </row>
    <row r="3586" spans="1:15" x14ac:dyDescent="0.35">
      <c r="A3586">
        <v>202002</v>
      </c>
      <c r="B3586" t="str">
        <f>LEFT(All_Data[[#This Row],[Invoice (Year+Month)]],4)</f>
        <v>2020</v>
      </c>
      <c r="C3586" t="str">
        <f>RIGHT(All_Data[[#This Row],[Invoice (Year+Month)]],2)</f>
        <v>02</v>
      </c>
      <c r="D3586" t="s">
        <v>56</v>
      </c>
      <c r="E3586">
        <v>3014677</v>
      </c>
      <c r="F3586" t="s">
        <v>17</v>
      </c>
      <c r="G3586" t="s">
        <v>29</v>
      </c>
      <c r="H3586" t="s">
        <v>30</v>
      </c>
      <c r="I3586">
        <v>1557524</v>
      </c>
      <c r="J3586">
        <v>2</v>
      </c>
      <c r="K3586" s="1">
        <v>2.1800000000000002</v>
      </c>
      <c r="L3586" s="1">
        <v>4.3</v>
      </c>
      <c r="M3586" s="1">
        <f>All_Data[[#This Row],[EUR Sales Amount]]-All_Data[[#This Row],[EUR Cost Amount]]</f>
        <v>-2.1199999999999997</v>
      </c>
      <c r="N3586">
        <f>IF(All_Data[[#This Row],[Order Line Quantity]]&lt;0,1,0)</f>
        <v>0</v>
      </c>
      <c r="O3586" s="1" t="str">
        <f>All_Data[[#This Row],[Tier2 Description]]&amp;All_Data[[#This Row],[Order No]]</f>
        <v>AUDIO1557524</v>
      </c>
    </row>
    <row r="3587" spans="1:15" x14ac:dyDescent="0.35">
      <c r="A3587">
        <v>202002</v>
      </c>
      <c r="B3587" t="str">
        <f>LEFT(All_Data[[#This Row],[Invoice (Year+Month)]],4)</f>
        <v>2020</v>
      </c>
      <c r="C3587" t="str">
        <f>RIGHT(All_Data[[#This Row],[Invoice (Year+Month)]],2)</f>
        <v>02</v>
      </c>
      <c r="D3587" t="s">
        <v>56</v>
      </c>
      <c r="E3587">
        <v>3014677</v>
      </c>
      <c r="F3587" t="s">
        <v>17</v>
      </c>
      <c r="G3587" t="s">
        <v>29</v>
      </c>
      <c r="H3587" t="s">
        <v>52</v>
      </c>
      <c r="I3587">
        <v>1556189</v>
      </c>
      <c r="J3587">
        <v>2</v>
      </c>
      <c r="K3587" s="1">
        <v>103.34</v>
      </c>
      <c r="L3587" s="1">
        <v>70.98</v>
      </c>
      <c r="M3587" s="1">
        <f>All_Data[[#This Row],[EUR Sales Amount]]-All_Data[[#This Row],[EUR Cost Amount]]</f>
        <v>32.36</v>
      </c>
      <c r="N3587">
        <f>IF(All_Data[[#This Row],[Order Line Quantity]]&lt;0,1,0)</f>
        <v>0</v>
      </c>
      <c r="O3587" s="1" t="str">
        <f>All_Data[[#This Row],[Tier2 Description]]&amp;All_Data[[#This Row],[Order No]]</f>
        <v>GENERAL TECH1556189</v>
      </c>
    </row>
    <row r="3588" spans="1:15" x14ac:dyDescent="0.35">
      <c r="A3588">
        <v>202002</v>
      </c>
      <c r="B3588" t="str">
        <f>LEFT(All_Data[[#This Row],[Invoice (Year+Month)]],4)</f>
        <v>2020</v>
      </c>
      <c r="C3588" t="str">
        <f>RIGHT(All_Data[[#This Row],[Invoice (Year+Month)]],2)</f>
        <v>02</v>
      </c>
      <c r="D3588" t="s">
        <v>56</v>
      </c>
      <c r="E3588">
        <v>3014677</v>
      </c>
      <c r="F3588" t="s">
        <v>17</v>
      </c>
      <c r="G3588" t="s">
        <v>29</v>
      </c>
      <c r="H3588" t="s">
        <v>52</v>
      </c>
      <c r="I3588">
        <v>1556479</v>
      </c>
      <c r="J3588">
        <v>2000</v>
      </c>
      <c r="K3588" s="1">
        <v>240</v>
      </c>
      <c r="L3588" s="1">
        <v>87.54</v>
      </c>
      <c r="M3588" s="1">
        <f>All_Data[[#This Row],[EUR Sales Amount]]-All_Data[[#This Row],[EUR Cost Amount]]</f>
        <v>152.45999999999998</v>
      </c>
      <c r="N3588">
        <f>IF(All_Data[[#This Row],[Order Line Quantity]]&lt;0,1,0)</f>
        <v>0</v>
      </c>
      <c r="O3588" s="1" t="str">
        <f>All_Data[[#This Row],[Tier2 Description]]&amp;All_Data[[#This Row],[Order No]]</f>
        <v>GENERAL TECH1556479</v>
      </c>
    </row>
    <row r="3589" spans="1:15" x14ac:dyDescent="0.35">
      <c r="A3589">
        <v>202002</v>
      </c>
      <c r="B3589" t="str">
        <f>LEFT(All_Data[[#This Row],[Invoice (Year+Month)]],4)</f>
        <v>2020</v>
      </c>
      <c r="C3589" t="str">
        <f>RIGHT(All_Data[[#This Row],[Invoice (Year+Month)]],2)</f>
        <v>02</v>
      </c>
      <c r="D3589" t="s">
        <v>56</v>
      </c>
      <c r="E3589">
        <v>3014677</v>
      </c>
      <c r="F3589" t="s">
        <v>17</v>
      </c>
      <c r="G3589" t="s">
        <v>29</v>
      </c>
      <c r="H3589" t="s">
        <v>52</v>
      </c>
      <c r="I3589">
        <v>1556487</v>
      </c>
      <c r="J3589">
        <v>300</v>
      </c>
      <c r="K3589" s="1">
        <v>207</v>
      </c>
      <c r="L3589" s="1">
        <v>130.88</v>
      </c>
      <c r="M3589" s="1">
        <f>All_Data[[#This Row],[EUR Sales Amount]]-All_Data[[#This Row],[EUR Cost Amount]]</f>
        <v>76.12</v>
      </c>
      <c r="N3589">
        <f>IF(All_Data[[#This Row],[Order Line Quantity]]&lt;0,1,0)</f>
        <v>0</v>
      </c>
      <c r="O3589" s="1" t="str">
        <f>All_Data[[#This Row],[Tier2 Description]]&amp;All_Data[[#This Row],[Order No]]</f>
        <v>GENERAL TECH1556487</v>
      </c>
    </row>
    <row r="3590" spans="1:15" x14ac:dyDescent="0.35">
      <c r="A3590">
        <v>202002</v>
      </c>
      <c r="B3590" t="str">
        <f>LEFT(All_Data[[#This Row],[Invoice (Year+Month)]],4)</f>
        <v>2020</v>
      </c>
      <c r="C3590" t="str">
        <f>RIGHT(All_Data[[#This Row],[Invoice (Year+Month)]],2)</f>
        <v>02</v>
      </c>
      <c r="D3590" t="s">
        <v>56</v>
      </c>
      <c r="E3590">
        <v>3014678</v>
      </c>
      <c r="F3590" t="s">
        <v>17</v>
      </c>
      <c r="G3590" t="s">
        <v>32</v>
      </c>
      <c r="H3590" t="s">
        <v>33</v>
      </c>
      <c r="I3590">
        <v>1555127</v>
      </c>
      <c r="J3590">
        <v>200</v>
      </c>
      <c r="K3590" s="1">
        <v>306</v>
      </c>
      <c r="L3590" s="1">
        <v>164.16</v>
      </c>
      <c r="M3590" s="1">
        <f>All_Data[[#This Row],[EUR Sales Amount]]-All_Data[[#This Row],[EUR Cost Amount]]</f>
        <v>141.84</v>
      </c>
      <c r="N3590">
        <f>IF(All_Data[[#This Row],[Order Line Quantity]]&lt;0,1,0)</f>
        <v>0</v>
      </c>
      <c r="O3590" s="1" t="str">
        <f>All_Data[[#This Row],[Tier2 Description]]&amp;All_Data[[#This Row],[Order No]]</f>
        <v>SPORT BOTTLES1555127</v>
      </c>
    </row>
    <row r="3591" spans="1:15" x14ac:dyDescent="0.35">
      <c r="A3591">
        <v>202002</v>
      </c>
      <c r="B3591" t="str">
        <f>LEFT(All_Data[[#This Row],[Invoice (Year+Month)]],4)</f>
        <v>2020</v>
      </c>
      <c r="C3591" t="str">
        <f>RIGHT(All_Data[[#This Row],[Invoice (Year+Month)]],2)</f>
        <v>02</v>
      </c>
      <c r="D3591" t="s">
        <v>56</v>
      </c>
      <c r="E3591">
        <v>3014678</v>
      </c>
      <c r="F3591" t="s">
        <v>17</v>
      </c>
      <c r="G3591" t="s">
        <v>18</v>
      </c>
      <c r="H3591" t="s">
        <v>19</v>
      </c>
      <c r="I3591">
        <v>1556041</v>
      </c>
      <c r="J3591">
        <v>12</v>
      </c>
      <c r="K3591" s="1">
        <v>178.56</v>
      </c>
      <c r="L3591" s="1">
        <v>84.56</v>
      </c>
      <c r="M3591" s="1">
        <f>All_Data[[#This Row],[EUR Sales Amount]]-All_Data[[#This Row],[EUR Cost Amount]]</f>
        <v>94</v>
      </c>
      <c r="N3591">
        <f>IF(All_Data[[#This Row],[Order Line Quantity]]&lt;0,1,0)</f>
        <v>0</v>
      </c>
      <c r="O3591" s="1" t="str">
        <f>All_Data[[#This Row],[Tier2 Description]]&amp;All_Data[[#This Row],[Order No]]</f>
        <v>FLEECE &amp; KNITS1556041</v>
      </c>
    </row>
    <row r="3592" spans="1:15" x14ac:dyDescent="0.35">
      <c r="A3592">
        <v>202002</v>
      </c>
      <c r="B3592" t="str">
        <f>LEFT(All_Data[[#This Row],[Invoice (Year+Month)]],4)</f>
        <v>2020</v>
      </c>
      <c r="C3592" t="str">
        <f>RIGHT(All_Data[[#This Row],[Invoice (Year+Month)]],2)</f>
        <v>02</v>
      </c>
      <c r="D3592" t="s">
        <v>56</v>
      </c>
      <c r="E3592">
        <v>3014678</v>
      </c>
      <c r="F3592" t="s">
        <v>17</v>
      </c>
      <c r="G3592" t="s">
        <v>22</v>
      </c>
      <c r="H3592" t="s">
        <v>35</v>
      </c>
      <c r="I3592">
        <v>1555127</v>
      </c>
      <c r="J3592">
        <v>202</v>
      </c>
      <c r="K3592" s="1">
        <v>136</v>
      </c>
      <c r="L3592" s="1">
        <v>23.18</v>
      </c>
      <c r="M3592" s="1">
        <f>All_Data[[#This Row],[EUR Sales Amount]]-All_Data[[#This Row],[EUR Cost Amount]]</f>
        <v>112.82</v>
      </c>
      <c r="N3592">
        <f>IF(All_Data[[#This Row],[Order Line Quantity]]&lt;0,1,0)</f>
        <v>0</v>
      </c>
      <c r="O3592" s="1" t="str">
        <f>All_Data[[#This Row],[Tier2 Description]]&amp;All_Data[[#This Row],[Order No]]</f>
        <v>DECORATION CHARGES1555127</v>
      </c>
    </row>
    <row r="3593" spans="1:15" x14ac:dyDescent="0.35">
      <c r="A3593">
        <v>202002</v>
      </c>
      <c r="B3593" t="str">
        <f>LEFT(All_Data[[#This Row],[Invoice (Year+Month)]],4)</f>
        <v>2020</v>
      </c>
      <c r="C3593" t="str">
        <f>RIGHT(All_Data[[#This Row],[Invoice (Year+Month)]],2)</f>
        <v>02</v>
      </c>
      <c r="D3593" t="s">
        <v>56</v>
      </c>
      <c r="E3593">
        <v>3014679</v>
      </c>
      <c r="F3593" t="s">
        <v>17</v>
      </c>
      <c r="G3593" t="s">
        <v>11</v>
      </c>
      <c r="H3593" t="s">
        <v>38</v>
      </c>
      <c r="I3593">
        <v>1556246</v>
      </c>
      <c r="J3593">
        <v>4</v>
      </c>
      <c r="K3593" s="1">
        <v>2.46</v>
      </c>
      <c r="L3593" s="1">
        <v>1.1000000000000001</v>
      </c>
      <c r="M3593" s="1">
        <f>All_Data[[#This Row],[EUR Sales Amount]]-All_Data[[#This Row],[EUR Cost Amount]]</f>
        <v>1.3599999999999999</v>
      </c>
      <c r="N3593">
        <f>IF(All_Data[[#This Row],[Order Line Quantity]]&lt;0,1,0)</f>
        <v>0</v>
      </c>
      <c r="O3593" s="1" t="str">
        <f>All_Data[[#This Row],[Tier2 Description]]&amp;All_Data[[#This Row],[Order No]]</f>
        <v>BACKPACKS1556246</v>
      </c>
    </row>
    <row r="3594" spans="1:15" x14ac:dyDescent="0.35">
      <c r="A3594">
        <v>202002</v>
      </c>
      <c r="B3594" t="str">
        <f>LEFT(All_Data[[#This Row],[Invoice (Year+Month)]],4)</f>
        <v>2020</v>
      </c>
      <c r="C3594" t="str">
        <f>RIGHT(All_Data[[#This Row],[Invoice (Year+Month)]],2)</f>
        <v>02</v>
      </c>
      <c r="D3594" t="s">
        <v>56</v>
      </c>
      <c r="E3594">
        <v>3014679</v>
      </c>
      <c r="F3594" t="s">
        <v>17</v>
      </c>
      <c r="G3594" t="s">
        <v>11</v>
      </c>
      <c r="H3594" t="s">
        <v>38</v>
      </c>
      <c r="I3594">
        <v>1556698</v>
      </c>
      <c r="J3594">
        <v>2</v>
      </c>
      <c r="K3594" s="1">
        <v>45.48</v>
      </c>
      <c r="L3594" s="1">
        <v>35.56</v>
      </c>
      <c r="M3594" s="1">
        <f>All_Data[[#This Row],[EUR Sales Amount]]-All_Data[[#This Row],[EUR Cost Amount]]</f>
        <v>9.9199999999999946</v>
      </c>
      <c r="N3594">
        <f>IF(All_Data[[#This Row],[Order Line Quantity]]&lt;0,1,0)</f>
        <v>0</v>
      </c>
      <c r="O3594" s="1" t="str">
        <f>All_Data[[#This Row],[Tier2 Description]]&amp;All_Data[[#This Row],[Order No]]</f>
        <v>BACKPACKS1556698</v>
      </c>
    </row>
    <row r="3595" spans="1:15" x14ac:dyDescent="0.35">
      <c r="A3595">
        <v>202002</v>
      </c>
      <c r="B3595" t="str">
        <f>LEFT(All_Data[[#This Row],[Invoice (Year+Month)]],4)</f>
        <v>2020</v>
      </c>
      <c r="C3595" t="str">
        <f>RIGHT(All_Data[[#This Row],[Invoice (Year+Month)]],2)</f>
        <v>02</v>
      </c>
      <c r="D3595" t="s">
        <v>56</v>
      </c>
      <c r="E3595">
        <v>3014679</v>
      </c>
      <c r="F3595" t="s">
        <v>17</v>
      </c>
      <c r="G3595" t="s">
        <v>11</v>
      </c>
      <c r="H3595" t="s">
        <v>38</v>
      </c>
      <c r="I3595">
        <v>1556910</v>
      </c>
      <c r="J3595">
        <v>2</v>
      </c>
      <c r="K3595" s="1">
        <v>1.34</v>
      </c>
      <c r="L3595" s="1">
        <v>1.18</v>
      </c>
      <c r="M3595" s="1">
        <f>All_Data[[#This Row],[EUR Sales Amount]]-All_Data[[#This Row],[EUR Cost Amount]]</f>
        <v>0.16000000000000014</v>
      </c>
      <c r="N3595">
        <f>IF(All_Data[[#This Row],[Order Line Quantity]]&lt;0,1,0)</f>
        <v>0</v>
      </c>
      <c r="O3595" s="1" t="str">
        <f>All_Data[[#This Row],[Tier2 Description]]&amp;All_Data[[#This Row],[Order No]]</f>
        <v>BACKPACKS1556910</v>
      </c>
    </row>
    <row r="3596" spans="1:15" x14ac:dyDescent="0.35">
      <c r="A3596">
        <v>202002</v>
      </c>
      <c r="B3596" t="str">
        <f>LEFT(All_Data[[#This Row],[Invoice (Year+Month)]],4)</f>
        <v>2020</v>
      </c>
      <c r="C3596" t="str">
        <f>RIGHT(All_Data[[#This Row],[Invoice (Year+Month)]],2)</f>
        <v>02</v>
      </c>
      <c r="D3596" t="s">
        <v>56</v>
      </c>
      <c r="E3596">
        <v>3014679</v>
      </c>
      <c r="F3596" t="s">
        <v>17</v>
      </c>
      <c r="G3596" t="s">
        <v>11</v>
      </c>
      <c r="H3596" t="s">
        <v>12</v>
      </c>
      <c r="I3596">
        <v>1556698</v>
      </c>
      <c r="J3596">
        <v>2</v>
      </c>
      <c r="K3596" s="1">
        <v>84.84</v>
      </c>
      <c r="L3596" s="1">
        <v>60.56</v>
      </c>
      <c r="M3596" s="1">
        <f>All_Data[[#This Row],[EUR Sales Amount]]-All_Data[[#This Row],[EUR Cost Amount]]</f>
        <v>24.28</v>
      </c>
      <c r="N3596">
        <f>IF(All_Data[[#This Row],[Order Line Quantity]]&lt;0,1,0)</f>
        <v>0</v>
      </c>
      <c r="O3596" s="1" t="str">
        <f>All_Data[[#This Row],[Tier2 Description]]&amp;All_Data[[#This Row],[Order No]]</f>
        <v>BUSINESS CASES1556698</v>
      </c>
    </row>
    <row r="3597" spans="1:15" x14ac:dyDescent="0.35">
      <c r="A3597">
        <v>202002</v>
      </c>
      <c r="B3597" t="str">
        <f>LEFT(All_Data[[#This Row],[Invoice (Year+Month)]],4)</f>
        <v>2020</v>
      </c>
      <c r="C3597" t="str">
        <f>RIGHT(All_Data[[#This Row],[Invoice (Year+Month)]],2)</f>
        <v>02</v>
      </c>
      <c r="D3597" t="s">
        <v>56</v>
      </c>
      <c r="E3597">
        <v>3014679</v>
      </c>
      <c r="F3597" t="s">
        <v>17</v>
      </c>
      <c r="G3597" t="s">
        <v>11</v>
      </c>
      <c r="H3597" t="s">
        <v>40</v>
      </c>
      <c r="I3597">
        <v>1556246</v>
      </c>
      <c r="J3597">
        <v>4</v>
      </c>
      <c r="K3597" s="1">
        <v>2.58</v>
      </c>
      <c r="L3597" s="1">
        <v>1.1399999999999999</v>
      </c>
      <c r="M3597" s="1">
        <f>All_Data[[#This Row],[EUR Sales Amount]]-All_Data[[#This Row],[EUR Cost Amount]]</f>
        <v>1.4400000000000002</v>
      </c>
      <c r="N3597">
        <f>IF(All_Data[[#This Row],[Order Line Quantity]]&lt;0,1,0)</f>
        <v>0</v>
      </c>
      <c r="O3597" s="1" t="str">
        <f>All_Data[[#This Row],[Tier2 Description]]&amp;All_Data[[#This Row],[Order No]]</f>
        <v>TOTES1556246</v>
      </c>
    </row>
    <row r="3598" spans="1:15" x14ac:dyDescent="0.35">
      <c r="A3598">
        <v>202002</v>
      </c>
      <c r="B3598" t="str">
        <f>LEFT(All_Data[[#This Row],[Invoice (Year+Month)]],4)</f>
        <v>2020</v>
      </c>
      <c r="C3598" t="str">
        <f>RIGHT(All_Data[[#This Row],[Invoice (Year+Month)]],2)</f>
        <v>02</v>
      </c>
      <c r="D3598" t="s">
        <v>56</v>
      </c>
      <c r="E3598">
        <v>3014679</v>
      </c>
      <c r="F3598" t="s">
        <v>17</v>
      </c>
      <c r="G3598" t="s">
        <v>11</v>
      </c>
      <c r="H3598" t="s">
        <v>40</v>
      </c>
      <c r="I3598">
        <v>1556698</v>
      </c>
      <c r="J3598">
        <v>26</v>
      </c>
      <c r="K3598" s="1">
        <v>51.36</v>
      </c>
      <c r="L3598" s="1">
        <v>27.04</v>
      </c>
      <c r="M3598" s="1">
        <f>All_Data[[#This Row],[EUR Sales Amount]]-All_Data[[#This Row],[EUR Cost Amount]]</f>
        <v>24.32</v>
      </c>
      <c r="N3598">
        <f>IF(All_Data[[#This Row],[Order Line Quantity]]&lt;0,1,0)</f>
        <v>0</v>
      </c>
      <c r="O3598" s="1" t="str">
        <f>All_Data[[#This Row],[Tier2 Description]]&amp;All_Data[[#This Row],[Order No]]</f>
        <v>TOTES1556698</v>
      </c>
    </row>
    <row r="3599" spans="1:15" x14ac:dyDescent="0.35">
      <c r="A3599">
        <v>202002</v>
      </c>
      <c r="B3599" t="str">
        <f>LEFT(All_Data[[#This Row],[Invoice (Year+Month)]],4)</f>
        <v>2020</v>
      </c>
      <c r="C3599" t="str">
        <f>RIGHT(All_Data[[#This Row],[Invoice (Year+Month)]],2)</f>
        <v>02</v>
      </c>
      <c r="D3599" t="s">
        <v>56</v>
      </c>
      <c r="E3599">
        <v>3014679</v>
      </c>
      <c r="F3599" t="s">
        <v>17</v>
      </c>
      <c r="G3599" t="s">
        <v>13</v>
      </c>
      <c r="H3599" t="s">
        <v>34</v>
      </c>
      <c r="I3599">
        <v>1556698</v>
      </c>
      <c r="J3599">
        <v>12</v>
      </c>
      <c r="K3599" s="1">
        <v>40.42</v>
      </c>
      <c r="L3599" s="1">
        <v>24.06</v>
      </c>
      <c r="M3599" s="1">
        <f>All_Data[[#This Row],[EUR Sales Amount]]-All_Data[[#This Row],[EUR Cost Amount]]</f>
        <v>16.360000000000003</v>
      </c>
      <c r="N3599">
        <f>IF(All_Data[[#This Row],[Order Line Quantity]]&lt;0,1,0)</f>
        <v>0</v>
      </c>
      <c r="O3599" s="1" t="str">
        <f>All_Data[[#This Row],[Tier2 Description]]&amp;All_Data[[#This Row],[Order No]]</f>
        <v>STATIONERY1556698</v>
      </c>
    </row>
    <row r="3600" spans="1:15" x14ac:dyDescent="0.35">
      <c r="A3600">
        <v>202002</v>
      </c>
      <c r="B3600" t="str">
        <f>LEFT(All_Data[[#This Row],[Invoice (Year+Month)]],4)</f>
        <v>2020</v>
      </c>
      <c r="C3600" t="str">
        <f>RIGHT(All_Data[[#This Row],[Invoice (Year+Month)]],2)</f>
        <v>02</v>
      </c>
      <c r="D3600" t="s">
        <v>56</v>
      </c>
      <c r="E3600">
        <v>3014679</v>
      </c>
      <c r="F3600" t="s">
        <v>17</v>
      </c>
      <c r="G3600" t="s">
        <v>13</v>
      </c>
      <c r="H3600" t="s">
        <v>34</v>
      </c>
      <c r="I3600">
        <v>1557317</v>
      </c>
      <c r="J3600">
        <v>90</v>
      </c>
      <c r="K3600" s="1">
        <v>69.3</v>
      </c>
      <c r="L3600" s="1">
        <v>28.52</v>
      </c>
      <c r="M3600" s="1">
        <f>All_Data[[#This Row],[EUR Sales Amount]]-All_Data[[#This Row],[EUR Cost Amount]]</f>
        <v>40.78</v>
      </c>
      <c r="N3600">
        <f>IF(All_Data[[#This Row],[Order Line Quantity]]&lt;0,1,0)</f>
        <v>0</v>
      </c>
      <c r="O3600" s="1" t="str">
        <f>All_Data[[#This Row],[Tier2 Description]]&amp;All_Data[[#This Row],[Order No]]</f>
        <v>STATIONERY1557317</v>
      </c>
    </row>
    <row r="3601" spans="1:15" x14ac:dyDescent="0.35">
      <c r="A3601">
        <v>202002</v>
      </c>
      <c r="B3601" t="str">
        <f>LEFT(All_Data[[#This Row],[Invoice (Year+Month)]],4)</f>
        <v>2020</v>
      </c>
      <c r="C3601" t="str">
        <f>RIGHT(All_Data[[#This Row],[Invoice (Year+Month)]],2)</f>
        <v>02</v>
      </c>
      <c r="D3601" t="s">
        <v>56</v>
      </c>
      <c r="E3601">
        <v>3014679</v>
      </c>
      <c r="F3601" t="s">
        <v>17</v>
      </c>
      <c r="G3601" t="s">
        <v>13</v>
      </c>
      <c r="H3601" t="s">
        <v>15</v>
      </c>
      <c r="I3601">
        <v>1556698</v>
      </c>
      <c r="J3601">
        <v>4</v>
      </c>
      <c r="K3601" s="1">
        <v>9.24</v>
      </c>
      <c r="L3601" s="1">
        <v>7.1</v>
      </c>
      <c r="M3601" s="1">
        <f>All_Data[[#This Row],[EUR Sales Amount]]-All_Data[[#This Row],[EUR Cost Amount]]</f>
        <v>2.1400000000000006</v>
      </c>
      <c r="N3601">
        <f>IF(All_Data[[#This Row],[Order Line Quantity]]&lt;0,1,0)</f>
        <v>0</v>
      </c>
      <c r="O3601" s="1" t="str">
        <f>All_Data[[#This Row],[Tier2 Description]]&amp;All_Data[[#This Row],[Order No]]</f>
        <v>UMBRELLAS1556698</v>
      </c>
    </row>
    <row r="3602" spans="1:15" x14ac:dyDescent="0.35">
      <c r="A3602">
        <v>202002</v>
      </c>
      <c r="B3602" t="str">
        <f>LEFT(All_Data[[#This Row],[Invoice (Year+Month)]],4)</f>
        <v>2020</v>
      </c>
      <c r="C3602" t="str">
        <f>RIGHT(All_Data[[#This Row],[Invoice (Year+Month)]],2)</f>
        <v>02</v>
      </c>
      <c r="D3602" t="s">
        <v>56</v>
      </c>
      <c r="E3602">
        <v>3014679</v>
      </c>
      <c r="F3602" t="s">
        <v>17</v>
      </c>
      <c r="G3602" t="s">
        <v>26</v>
      </c>
      <c r="H3602" t="s">
        <v>27</v>
      </c>
      <c r="I3602">
        <v>1557882</v>
      </c>
      <c r="J3602">
        <v>600</v>
      </c>
      <c r="K3602" s="1">
        <v>1032</v>
      </c>
      <c r="L3602" s="1">
        <v>602.58000000000004</v>
      </c>
      <c r="M3602" s="1">
        <f>All_Data[[#This Row],[EUR Sales Amount]]-All_Data[[#This Row],[EUR Cost Amount]]</f>
        <v>429.41999999999996</v>
      </c>
      <c r="N3602">
        <f>IF(All_Data[[#This Row],[Order Line Quantity]]&lt;0,1,0)</f>
        <v>0</v>
      </c>
      <c r="O3602" s="1" t="str">
        <f>All_Data[[#This Row],[Tier2 Description]]&amp;All_Data[[#This Row],[Order No]]</f>
        <v>APRON &amp; KITCHEN TEXTILES1557882</v>
      </c>
    </row>
    <row r="3603" spans="1:15" x14ac:dyDescent="0.35">
      <c r="A3603">
        <v>202002</v>
      </c>
      <c r="B3603" t="str">
        <f>LEFT(All_Data[[#This Row],[Invoice (Year+Month)]],4)</f>
        <v>2020</v>
      </c>
      <c r="C3603" t="str">
        <f>RIGHT(All_Data[[#This Row],[Invoice (Year+Month)]],2)</f>
        <v>02</v>
      </c>
      <c r="D3603" t="s">
        <v>56</v>
      </c>
      <c r="E3603">
        <v>3014679</v>
      </c>
      <c r="F3603" t="s">
        <v>17</v>
      </c>
      <c r="G3603" t="s">
        <v>26</v>
      </c>
      <c r="H3603" t="s">
        <v>53</v>
      </c>
      <c r="I3603">
        <v>1556698</v>
      </c>
      <c r="J3603">
        <v>4</v>
      </c>
      <c r="K3603" s="1">
        <v>24.98</v>
      </c>
      <c r="L3603" s="1">
        <v>17.28</v>
      </c>
      <c r="M3603" s="1">
        <f>All_Data[[#This Row],[EUR Sales Amount]]-All_Data[[#This Row],[EUR Cost Amount]]</f>
        <v>7.6999999999999993</v>
      </c>
      <c r="N3603">
        <f>IF(All_Data[[#This Row],[Order Line Quantity]]&lt;0,1,0)</f>
        <v>0</v>
      </c>
      <c r="O3603" s="1" t="str">
        <f>All_Data[[#This Row],[Tier2 Description]]&amp;All_Data[[#This Row],[Order No]]</f>
        <v>BLANKETS1556698</v>
      </c>
    </row>
    <row r="3604" spans="1:15" x14ac:dyDescent="0.35">
      <c r="A3604">
        <v>202002</v>
      </c>
      <c r="B3604" t="str">
        <f>LEFT(All_Data[[#This Row],[Invoice (Year+Month)]],4)</f>
        <v>2020</v>
      </c>
      <c r="C3604" t="str">
        <f>RIGHT(All_Data[[#This Row],[Invoice (Year+Month)]],2)</f>
        <v>02</v>
      </c>
      <c r="D3604" t="s">
        <v>56</v>
      </c>
      <c r="E3604">
        <v>3014679</v>
      </c>
      <c r="F3604" t="s">
        <v>17</v>
      </c>
      <c r="G3604" t="s">
        <v>26</v>
      </c>
      <c r="H3604" t="s">
        <v>28</v>
      </c>
      <c r="I3604">
        <v>1556698</v>
      </c>
      <c r="J3604">
        <v>2</v>
      </c>
      <c r="K3604" s="1">
        <v>3.08</v>
      </c>
      <c r="L3604" s="1">
        <v>1.36</v>
      </c>
      <c r="M3604" s="1">
        <f>All_Data[[#This Row],[EUR Sales Amount]]-All_Data[[#This Row],[EUR Cost Amount]]</f>
        <v>1.72</v>
      </c>
      <c r="N3604">
        <f>IF(All_Data[[#This Row],[Order Line Quantity]]&lt;0,1,0)</f>
        <v>0</v>
      </c>
      <c r="O3604" s="1" t="str">
        <f>All_Data[[#This Row],[Tier2 Description]]&amp;All_Data[[#This Row],[Order No]]</f>
        <v>HOUSEWARES1556698</v>
      </c>
    </row>
    <row r="3605" spans="1:15" x14ac:dyDescent="0.35">
      <c r="A3605">
        <v>202002</v>
      </c>
      <c r="B3605" t="str">
        <f>LEFT(All_Data[[#This Row],[Invoice (Year+Month)]],4)</f>
        <v>2020</v>
      </c>
      <c r="C3605" t="str">
        <f>RIGHT(All_Data[[#This Row],[Invoice (Year+Month)]],2)</f>
        <v>02</v>
      </c>
      <c r="D3605" t="s">
        <v>56</v>
      </c>
      <c r="E3605">
        <v>3014679</v>
      </c>
      <c r="F3605" t="s">
        <v>17</v>
      </c>
      <c r="G3605" t="s">
        <v>18</v>
      </c>
      <c r="H3605" t="s">
        <v>19</v>
      </c>
      <c r="I3605">
        <v>1556698</v>
      </c>
      <c r="J3605">
        <v>6</v>
      </c>
      <c r="K3605" s="1">
        <v>93.6</v>
      </c>
      <c r="L3605" s="1">
        <v>59.9</v>
      </c>
      <c r="M3605" s="1">
        <f>All_Data[[#This Row],[EUR Sales Amount]]-All_Data[[#This Row],[EUR Cost Amount]]</f>
        <v>33.699999999999996</v>
      </c>
      <c r="N3605">
        <f>IF(All_Data[[#This Row],[Order Line Quantity]]&lt;0,1,0)</f>
        <v>0</v>
      </c>
      <c r="O3605" s="1" t="str">
        <f>All_Data[[#This Row],[Tier2 Description]]&amp;All_Data[[#This Row],[Order No]]</f>
        <v>FLEECE &amp; KNITS1556698</v>
      </c>
    </row>
    <row r="3606" spans="1:15" x14ac:dyDescent="0.35">
      <c r="A3606">
        <v>202002</v>
      </c>
      <c r="B3606" t="str">
        <f>LEFT(All_Data[[#This Row],[Invoice (Year+Month)]],4)</f>
        <v>2020</v>
      </c>
      <c r="C3606" t="str">
        <f>RIGHT(All_Data[[#This Row],[Invoice (Year+Month)]],2)</f>
        <v>02</v>
      </c>
      <c r="D3606" t="s">
        <v>56</v>
      </c>
      <c r="E3606">
        <v>3014679</v>
      </c>
      <c r="F3606" t="s">
        <v>17</v>
      </c>
      <c r="G3606" t="s">
        <v>18</v>
      </c>
      <c r="H3606" t="s">
        <v>20</v>
      </c>
      <c r="I3606">
        <v>1556246</v>
      </c>
      <c r="J3606">
        <v>2</v>
      </c>
      <c r="K3606" s="1">
        <v>8.1</v>
      </c>
      <c r="L3606" s="1">
        <v>4.72</v>
      </c>
      <c r="M3606" s="1">
        <f>All_Data[[#This Row],[EUR Sales Amount]]-All_Data[[#This Row],[EUR Cost Amount]]</f>
        <v>3.38</v>
      </c>
      <c r="N3606">
        <f>IF(All_Data[[#This Row],[Order Line Quantity]]&lt;0,1,0)</f>
        <v>0</v>
      </c>
      <c r="O3606" s="1" t="str">
        <f>All_Data[[#This Row],[Tier2 Description]]&amp;All_Data[[#This Row],[Order No]]</f>
        <v>POLOS1556246</v>
      </c>
    </row>
    <row r="3607" spans="1:15" x14ac:dyDescent="0.35">
      <c r="A3607">
        <v>202002</v>
      </c>
      <c r="B3607" t="str">
        <f>LEFT(All_Data[[#This Row],[Invoice (Year+Month)]],4)</f>
        <v>2020</v>
      </c>
      <c r="C3607" t="str">
        <f>RIGHT(All_Data[[#This Row],[Invoice (Year+Month)]],2)</f>
        <v>02</v>
      </c>
      <c r="D3607" t="s">
        <v>56</v>
      </c>
      <c r="E3607">
        <v>3014679</v>
      </c>
      <c r="F3607" t="s">
        <v>17</v>
      </c>
      <c r="G3607" t="s">
        <v>18</v>
      </c>
      <c r="H3607" t="s">
        <v>21</v>
      </c>
      <c r="I3607">
        <v>1556246</v>
      </c>
      <c r="J3607">
        <v>2</v>
      </c>
      <c r="K3607" s="1">
        <v>3</v>
      </c>
      <c r="L3607" s="1">
        <v>2.64</v>
      </c>
      <c r="M3607" s="1">
        <f>All_Data[[#This Row],[EUR Sales Amount]]-All_Data[[#This Row],[EUR Cost Amount]]</f>
        <v>0.35999999999999988</v>
      </c>
      <c r="N3607">
        <f>IF(All_Data[[#This Row],[Order Line Quantity]]&lt;0,1,0)</f>
        <v>0</v>
      </c>
      <c r="O3607" s="1" t="str">
        <f>All_Data[[#This Row],[Tier2 Description]]&amp;All_Data[[#This Row],[Order No]]</f>
        <v>T-SHIRTS &amp; ACTIVE TOPS1556246</v>
      </c>
    </row>
    <row r="3608" spans="1:15" x14ac:dyDescent="0.35">
      <c r="A3608">
        <v>202002</v>
      </c>
      <c r="B3608" t="str">
        <f>LEFT(All_Data[[#This Row],[Invoice (Year+Month)]],4)</f>
        <v>2020</v>
      </c>
      <c r="C3608" t="str">
        <f>RIGHT(All_Data[[#This Row],[Invoice (Year+Month)]],2)</f>
        <v>02</v>
      </c>
      <c r="D3608" t="s">
        <v>56</v>
      </c>
      <c r="E3608">
        <v>3014679</v>
      </c>
      <c r="F3608" t="s">
        <v>17</v>
      </c>
      <c r="G3608" t="s">
        <v>22</v>
      </c>
      <c r="H3608" t="s">
        <v>23</v>
      </c>
      <c r="I3608">
        <v>1556253</v>
      </c>
      <c r="J3608">
        <v>42</v>
      </c>
      <c r="K3608" s="1">
        <v>79.599999999999994</v>
      </c>
      <c r="L3608" s="1">
        <v>195.9</v>
      </c>
      <c r="M3608" s="1">
        <f>All_Data[[#This Row],[EUR Sales Amount]]-All_Data[[#This Row],[EUR Cost Amount]]</f>
        <v>-116.30000000000001</v>
      </c>
      <c r="N3608">
        <f>IF(All_Data[[#This Row],[Order Line Quantity]]&lt;0,1,0)</f>
        <v>0</v>
      </c>
      <c r="O3608" s="1" t="str">
        <f>All_Data[[#This Row],[Tier2 Description]]&amp;All_Data[[#This Row],[Order No]]</f>
        <v>CATALOGUES1556253</v>
      </c>
    </row>
    <row r="3609" spans="1:15" x14ac:dyDescent="0.35">
      <c r="A3609">
        <v>202002</v>
      </c>
      <c r="B3609" t="str">
        <f>LEFT(All_Data[[#This Row],[Invoice (Year+Month)]],4)</f>
        <v>2020</v>
      </c>
      <c r="C3609" t="str">
        <f>RIGHT(All_Data[[#This Row],[Invoice (Year+Month)]],2)</f>
        <v>02</v>
      </c>
      <c r="D3609" t="s">
        <v>56</v>
      </c>
      <c r="E3609">
        <v>3014694</v>
      </c>
      <c r="F3609" t="s">
        <v>10</v>
      </c>
      <c r="G3609" t="s">
        <v>13</v>
      </c>
      <c r="H3609" t="s">
        <v>37</v>
      </c>
      <c r="I3609">
        <v>1552618</v>
      </c>
      <c r="J3609">
        <v>20000</v>
      </c>
      <c r="K3609" s="1">
        <v>4600</v>
      </c>
      <c r="L3609" s="1">
        <v>4600</v>
      </c>
      <c r="M3609" s="1">
        <f>All_Data[[#This Row],[EUR Sales Amount]]-All_Data[[#This Row],[EUR Cost Amount]]</f>
        <v>0</v>
      </c>
      <c r="N3609">
        <f>IF(All_Data[[#This Row],[Order Line Quantity]]&lt;0,1,0)</f>
        <v>0</v>
      </c>
      <c r="O3609" s="1" t="str">
        <f>All_Data[[#This Row],[Tier2 Description]]&amp;All_Data[[#This Row],[Order No]]</f>
        <v>GENERAL1552618</v>
      </c>
    </row>
    <row r="3610" spans="1:15" x14ac:dyDescent="0.35">
      <c r="A3610">
        <v>202002</v>
      </c>
      <c r="B3610" t="str">
        <f>LEFT(All_Data[[#This Row],[Invoice (Year+Month)]],4)</f>
        <v>2020</v>
      </c>
      <c r="C3610" t="str">
        <f>RIGHT(All_Data[[#This Row],[Invoice (Year+Month)]],2)</f>
        <v>02</v>
      </c>
      <c r="D3610" t="s">
        <v>56</v>
      </c>
      <c r="E3610">
        <v>3014694</v>
      </c>
      <c r="F3610" t="s">
        <v>10</v>
      </c>
      <c r="G3610" t="s">
        <v>26</v>
      </c>
      <c r="H3610" t="s">
        <v>27</v>
      </c>
      <c r="I3610">
        <v>1557293</v>
      </c>
      <c r="J3610">
        <v>2</v>
      </c>
      <c r="K3610" s="1">
        <v>3.44</v>
      </c>
      <c r="L3610" s="1">
        <v>2.06</v>
      </c>
      <c r="M3610" s="1">
        <f>All_Data[[#This Row],[EUR Sales Amount]]-All_Data[[#This Row],[EUR Cost Amount]]</f>
        <v>1.38</v>
      </c>
      <c r="N3610">
        <f>IF(All_Data[[#This Row],[Order Line Quantity]]&lt;0,1,0)</f>
        <v>0</v>
      </c>
      <c r="O3610" s="1" t="str">
        <f>All_Data[[#This Row],[Tier2 Description]]&amp;All_Data[[#This Row],[Order No]]</f>
        <v>APRON &amp; KITCHEN TEXTILES1557293</v>
      </c>
    </row>
    <row r="3611" spans="1:15" x14ac:dyDescent="0.35">
      <c r="A3611">
        <v>202002</v>
      </c>
      <c r="B3611" t="str">
        <f>LEFT(All_Data[[#This Row],[Invoice (Year+Month)]],4)</f>
        <v>2020</v>
      </c>
      <c r="C3611" t="str">
        <f>RIGHT(All_Data[[#This Row],[Invoice (Year+Month)]],2)</f>
        <v>02</v>
      </c>
      <c r="D3611" t="s">
        <v>56</v>
      </c>
      <c r="E3611">
        <v>3014697</v>
      </c>
      <c r="F3611" t="s">
        <v>17</v>
      </c>
      <c r="G3611" t="s">
        <v>13</v>
      </c>
      <c r="H3611" t="s">
        <v>15</v>
      </c>
      <c r="I3611">
        <v>1557517</v>
      </c>
      <c r="J3611">
        <v>624</v>
      </c>
      <c r="K3611" s="1">
        <v>4517.76</v>
      </c>
      <c r="L3611" s="1">
        <v>1702.52</v>
      </c>
      <c r="M3611" s="1">
        <f>All_Data[[#This Row],[EUR Sales Amount]]-All_Data[[#This Row],[EUR Cost Amount]]</f>
        <v>2815.2400000000002</v>
      </c>
      <c r="N3611">
        <f>IF(All_Data[[#This Row],[Order Line Quantity]]&lt;0,1,0)</f>
        <v>0</v>
      </c>
      <c r="O3611" s="1" t="str">
        <f>All_Data[[#This Row],[Tier2 Description]]&amp;All_Data[[#This Row],[Order No]]</f>
        <v>UMBRELLAS1557517</v>
      </c>
    </row>
    <row r="3612" spans="1:15" x14ac:dyDescent="0.35">
      <c r="A3612">
        <v>202002</v>
      </c>
      <c r="B3612" t="str">
        <f>LEFT(All_Data[[#This Row],[Invoice (Year+Month)]],4)</f>
        <v>2020</v>
      </c>
      <c r="C3612" t="str">
        <f>RIGHT(All_Data[[#This Row],[Invoice (Year+Month)]],2)</f>
        <v>02</v>
      </c>
      <c r="D3612" t="s">
        <v>56</v>
      </c>
      <c r="E3612">
        <v>3014700</v>
      </c>
      <c r="F3612" t="s">
        <v>17</v>
      </c>
      <c r="G3612" t="s">
        <v>32</v>
      </c>
      <c r="H3612" t="s">
        <v>33</v>
      </c>
      <c r="I3612">
        <v>1555604</v>
      </c>
      <c r="J3612">
        <v>2</v>
      </c>
      <c r="K3612" s="1">
        <v>3.98</v>
      </c>
      <c r="L3612" s="1">
        <v>2.3199999999999998</v>
      </c>
      <c r="M3612" s="1">
        <f>All_Data[[#This Row],[EUR Sales Amount]]-All_Data[[#This Row],[EUR Cost Amount]]</f>
        <v>1.6600000000000001</v>
      </c>
      <c r="N3612">
        <f>IF(All_Data[[#This Row],[Order Line Quantity]]&lt;0,1,0)</f>
        <v>0</v>
      </c>
      <c r="O3612" s="1" t="str">
        <f>All_Data[[#This Row],[Tier2 Description]]&amp;All_Data[[#This Row],[Order No]]</f>
        <v>SPORT BOTTLES1555604</v>
      </c>
    </row>
    <row r="3613" spans="1:15" x14ac:dyDescent="0.35">
      <c r="A3613">
        <v>202002</v>
      </c>
      <c r="B3613" t="str">
        <f>LEFT(All_Data[[#This Row],[Invoice (Year+Month)]],4)</f>
        <v>2020</v>
      </c>
      <c r="C3613" t="str">
        <f>RIGHT(All_Data[[#This Row],[Invoice (Year+Month)]],2)</f>
        <v>02</v>
      </c>
      <c r="D3613" t="s">
        <v>56</v>
      </c>
      <c r="E3613">
        <v>3014700</v>
      </c>
      <c r="F3613" t="s">
        <v>17</v>
      </c>
      <c r="G3613" t="s">
        <v>22</v>
      </c>
      <c r="H3613" t="s">
        <v>23</v>
      </c>
      <c r="I3613">
        <v>1556931</v>
      </c>
      <c r="J3613">
        <v>40</v>
      </c>
      <c r="K3613" s="1">
        <v>79.599999999999994</v>
      </c>
      <c r="L3613" s="1">
        <v>40.799999999999997</v>
      </c>
      <c r="M3613" s="1">
        <f>All_Data[[#This Row],[EUR Sales Amount]]-All_Data[[#This Row],[EUR Cost Amount]]</f>
        <v>38.799999999999997</v>
      </c>
      <c r="N3613">
        <f>IF(All_Data[[#This Row],[Order Line Quantity]]&lt;0,1,0)</f>
        <v>0</v>
      </c>
      <c r="O3613" s="1" t="str">
        <f>All_Data[[#This Row],[Tier2 Description]]&amp;All_Data[[#This Row],[Order No]]</f>
        <v>CATALOGUES1556931</v>
      </c>
    </row>
    <row r="3614" spans="1:15" x14ac:dyDescent="0.35">
      <c r="A3614">
        <v>202002</v>
      </c>
      <c r="B3614" t="str">
        <f>LEFT(All_Data[[#This Row],[Invoice (Year+Month)]],4)</f>
        <v>2020</v>
      </c>
      <c r="C3614" t="str">
        <f>RIGHT(All_Data[[#This Row],[Invoice (Year+Month)]],2)</f>
        <v>02</v>
      </c>
      <c r="D3614" t="s">
        <v>56</v>
      </c>
      <c r="E3614">
        <v>3014702</v>
      </c>
      <c r="F3614" t="s">
        <v>17</v>
      </c>
      <c r="G3614" t="s">
        <v>11</v>
      </c>
      <c r="H3614" t="s">
        <v>38</v>
      </c>
      <c r="I3614">
        <v>1555758</v>
      </c>
      <c r="J3614">
        <v>6</v>
      </c>
      <c r="K3614" s="1">
        <v>39.92</v>
      </c>
      <c r="L3614" s="1">
        <v>14.32</v>
      </c>
      <c r="M3614" s="1">
        <f>All_Data[[#This Row],[EUR Sales Amount]]-All_Data[[#This Row],[EUR Cost Amount]]</f>
        <v>25.6</v>
      </c>
      <c r="N3614">
        <f>IF(All_Data[[#This Row],[Order Line Quantity]]&lt;0,1,0)</f>
        <v>0</v>
      </c>
      <c r="O3614" s="1" t="str">
        <f>All_Data[[#This Row],[Tier2 Description]]&amp;All_Data[[#This Row],[Order No]]</f>
        <v>BACKPACKS1555758</v>
      </c>
    </row>
    <row r="3615" spans="1:15" x14ac:dyDescent="0.35">
      <c r="A3615">
        <v>202002</v>
      </c>
      <c r="B3615" t="str">
        <f>LEFT(All_Data[[#This Row],[Invoice (Year+Month)]],4)</f>
        <v>2020</v>
      </c>
      <c r="C3615" t="str">
        <f>RIGHT(All_Data[[#This Row],[Invoice (Year+Month)]],2)</f>
        <v>02</v>
      </c>
      <c r="D3615" t="s">
        <v>56</v>
      </c>
      <c r="E3615">
        <v>3014702</v>
      </c>
      <c r="F3615" t="s">
        <v>17</v>
      </c>
      <c r="G3615" t="s">
        <v>11</v>
      </c>
      <c r="H3615" t="s">
        <v>40</v>
      </c>
      <c r="I3615">
        <v>1555758</v>
      </c>
      <c r="J3615">
        <v>2</v>
      </c>
      <c r="K3615" s="1">
        <v>3.88</v>
      </c>
      <c r="L3615" s="1">
        <v>1.78</v>
      </c>
      <c r="M3615" s="1">
        <f>All_Data[[#This Row],[EUR Sales Amount]]-All_Data[[#This Row],[EUR Cost Amount]]</f>
        <v>2.0999999999999996</v>
      </c>
      <c r="N3615">
        <f>IF(All_Data[[#This Row],[Order Line Quantity]]&lt;0,1,0)</f>
        <v>0</v>
      </c>
      <c r="O3615" s="1" t="str">
        <f>All_Data[[#This Row],[Tier2 Description]]&amp;All_Data[[#This Row],[Order No]]</f>
        <v>TOTES1555758</v>
      </c>
    </row>
    <row r="3616" spans="1:15" x14ac:dyDescent="0.35">
      <c r="A3616">
        <v>202002</v>
      </c>
      <c r="B3616" t="str">
        <f>LEFT(All_Data[[#This Row],[Invoice (Year+Month)]],4)</f>
        <v>2020</v>
      </c>
      <c r="C3616" t="str">
        <f>RIGHT(All_Data[[#This Row],[Invoice (Year+Month)]],2)</f>
        <v>02</v>
      </c>
      <c r="D3616" t="s">
        <v>56</v>
      </c>
      <c r="E3616">
        <v>3014702</v>
      </c>
      <c r="F3616" t="s">
        <v>17</v>
      </c>
      <c r="G3616" t="s">
        <v>11</v>
      </c>
      <c r="H3616" t="s">
        <v>47</v>
      </c>
      <c r="I3616">
        <v>1555758</v>
      </c>
      <c r="J3616">
        <v>2</v>
      </c>
      <c r="K3616" s="1">
        <v>2.1</v>
      </c>
      <c r="L3616" s="1">
        <v>0.88</v>
      </c>
      <c r="M3616" s="1">
        <f>All_Data[[#This Row],[EUR Sales Amount]]-All_Data[[#This Row],[EUR Cost Amount]]</f>
        <v>1.2200000000000002</v>
      </c>
      <c r="N3616">
        <f>IF(All_Data[[#This Row],[Order Line Quantity]]&lt;0,1,0)</f>
        <v>0</v>
      </c>
      <c r="O3616" s="1" t="str">
        <f>All_Data[[#This Row],[Tier2 Description]]&amp;All_Data[[#This Row],[Order No]]</f>
        <v>TRAVEL GIFTS1555758</v>
      </c>
    </row>
    <row r="3617" spans="1:15" x14ac:dyDescent="0.35">
      <c r="A3617">
        <v>202002</v>
      </c>
      <c r="B3617" t="str">
        <f>LEFT(All_Data[[#This Row],[Invoice (Year+Month)]],4)</f>
        <v>2020</v>
      </c>
      <c r="C3617" t="str">
        <f>RIGHT(All_Data[[#This Row],[Invoice (Year+Month)]],2)</f>
        <v>02</v>
      </c>
      <c r="D3617" t="s">
        <v>56</v>
      </c>
      <c r="E3617">
        <v>3014702</v>
      </c>
      <c r="F3617" t="s">
        <v>17</v>
      </c>
      <c r="G3617" t="s">
        <v>32</v>
      </c>
      <c r="H3617" t="s">
        <v>51</v>
      </c>
      <c r="I3617">
        <v>1555758</v>
      </c>
      <c r="J3617">
        <v>2</v>
      </c>
      <c r="K3617" s="1">
        <v>3.14</v>
      </c>
      <c r="L3617" s="1">
        <v>1.4</v>
      </c>
      <c r="M3617" s="1">
        <f>All_Data[[#This Row],[EUR Sales Amount]]-All_Data[[#This Row],[EUR Cost Amount]]</f>
        <v>1.7400000000000002</v>
      </c>
      <c r="N3617">
        <f>IF(All_Data[[#This Row],[Order Line Quantity]]&lt;0,1,0)</f>
        <v>0</v>
      </c>
      <c r="O3617" s="1" t="str">
        <f>All_Data[[#This Row],[Tier2 Description]]&amp;All_Data[[#This Row],[Order No]]</f>
        <v>MUGS &amp; TUMBLERS1555758</v>
      </c>
    </row>
    <row r="3618" spans="1:15" x14ac:dyDescent="0.35">
      <c r="A3618">
        <v>202002</v>
      </c>
      <c r="B3618" t="str">
        <f>LEFT(All_Data[[#This Row],[Invoice (Year+Month)]],4)</f>
        <v>2020</v>
      </c>
      <c r="C3618" t="str">
        <f>RIGHT(All_Data[[#This Row],[Invoice (Year+Month)]],2)</f>
        <v>02</v>
      </c>
      <c r="D3618" t="s">
        <v>56</v>
      </c>
      <c r="E3618">
        <v>3014702</v>
      </c>
      <c r="F3618" t="s">
        <v>17</v>
      </c>
      <c r="G3618" t="s">
        <v>32</v>
      </c>
      <c r="H3618" t="s">
        <v>33</v>
      </c>
      <c r="I3618">
        <v>1555758</v>
      </c>
      <c r="J3618">
        <v>2</v>
      </c>
      <c r="K3618" s="1">
        <v>18.920000000000002</v>
      </c>
      <c r="L3618" s="1">
        <v>7.6</v>
      </c>
      <c r="M3618" s="1">
        <f>All_Data[[#This Row],[EUR Sales Amount]]-All_Data[[#This Row],[EUR Cost Amount]]</f>
        <v>11.320000000000002</v>
      </c>
      <c r="N3618">
        <f>IF(All_Data[[#This Row],[Order Line Quantity]]&lt;0,1,0)</f>
        <v>0</v>
      </c>
      <c r="O3618" s="1" t="str">
        <f>All_Data[[#This Row],[Tier2 Description]]&amp;All_Data[[#This Row],[Order No]]</f>
        <v>SPORT BOTTLES1555758</v>
      </c>
    </row>
    <row r="3619" spans="1:15" x14ac:dyDescent="0.35">
      <c r="A3619">
        <v>202002</v>
      </c>
      <c r="B3619" t="str">
        <f>LEFT(All_Data[[#This Row],[Invoice (Year+Month)]],4)</f>
        <v>2020</v>
      </c>
      <c r="C3619" t="str">
        <f>RIGHT(All_Data[[#This Row],[Invoice (Year+Month)]],2)</f>
        <v>02</v>
      </c>
      <c r="D3619" t="s">
        <v>56</v>
      </c>
      <c r="E3619">
        <v>3014702</v>
      </c>
      <c r="F3619" t="s">
        <v>17</v>
      </c>
      <c r="G3619" t="s">
        <v>26</v>
      </c>
      <c r="H3619" t="s">
        <v>44</v>
      </c>
      <c r="I3619">
        <v>1555758</v>
      </c>
      <c r="J3619">
        <v>2</v>
      </c>
      <c r="K3619" s="1">
        <v>0.94</v>
      </c>
      <c r="L3619" s="1">
        <v>0.36</v>
      </c>
      <c r="M3619" s="1">
        <f>All_Data[[#This Row],[EUR Sales Amount]]-All_Data[[#This Row],[EUR Cost Amount]]</f>
        <v>0.57999999999999996</v>
      </c>
      <c r="N3619">
        <f>IF(All_Data[[#This Row],[Order Line Quantity]]&lt;0,1,0)</f>
        <v>0</v>
      </c>
      <c r="O3619" s="1" t="str">
        <f>All_Data[[#This Row],[Tier2 Description]]&amp;All_Data[[#This Row],[Order No]]</f>
        <v>HBA1555758</v>
      </c>
    </row>
    <row r="3620" spans="1:15" x14ac:dyDescent="0.35">
      <c r="A3620">
        <v>202002</v>
      </c>
      <c r="B3620" t="str">
        <f>LEFT(All_Data[[#This Row],[Invoice (Year+Month)]],4)</f>
        <v>2020</v>
      </c>
      <c r="C3620" t="str">
        <f>RIGHT(All_Data[[#This Row],[Invoice (Year+Month)]],2)</f>
        <v>02</v>
      </c>
      <c r="D3620" t="s">
        <v>56</v>
      </c>
      <c r="E3620">
        <v>3014702</v>
      </c>
      <c r="F3620" t="s">
        <v>17</v>
      </c>
      <c r="G3620" t="s">
        <v>26</v>
      </c>
      <c r="H3620" t="s">
        <v>28</v>
      </c>
      <c r="I3620">
        <v>1555758</v>
      </c>
      <c r="J3620">
        <v>2</v>
      </c>
      <c r="K3620" s="1">
        <v>10.98</v>
      </c>
      <c r="L3620" s="1">
        <v>6.08</v>
      </c>
      <c r="M3620" s="1">
        <f>All_Data[[#This Row],[EUR Sales Amount]]-All_Data[[#This Row],[EUR Cost Amount]]</f>
        <v>4.9000000000000004</v>
      </c>
      <c r="N3620">
        <f>IF(All_Data[[#This Row],[Order Line Quantity]]&lt;0,1,0)</f>
        <v>0</v>
      </c>
      <c r="O3620" s="1" t="str">
        <f>All_Data[[#This Row],[Tier2 Description]]&amp;All_Data[[#This Row],[Order No]]</f>
        <v>HOUSEWARES1555758</v>
      </c>
    </row>
    <row r="3621" spans="1:15" x14ac:dyDescent="0.35">
      <c r="A3621">
        <v>202002</v>
      </c>
      <c r="B3621" t="str">
        <f>LEFT(All_Data[[#This Row],[Invoice (Year+Month)]],4)</f>
        <v>2020</v>
      </c>
      <c r="C3621" t="str">
        <f>RIGHT(All_Data[[#This Row],[Invoice (Year+Month)]],2)</f>
        <v>02</v>
      </c>
      <c r="D3621" t="s">
        <v>56</v>
      </c>
      <c r="E3621">
        <v>3014702</v>
      </c>
      <c r="F3621" t="s">
        <v>17</v>
      </c>
      <c r="G3621" t="s">
        <v>26</v>
      </c>
      <c r="H3621" t="s">
        <v>50</v>
      </c>
      <c r="I3621">
        <v>1555758</v>
      </c>
      <c r="J3621">
        <v>2</v>
      </c>
      <c r="K3621" s="1">
        <v>2.36</v>
      </c>
      <c r="L3621" s="1">
        <v>1.18</v>
      </c>
      <c r="M3621" s="1">
        <f>All_Data[[#This Row],[EUR Sales Amount]]-All_Data[[#This Row],[EUR Cost Amount]]</f>
        <v>1.18</v>
      </c>
      <c r="N3621">
        <f>IF(All_Data[[#This Row],[Order Line Quantity]]&lt;0,1,0)</f>
        <v>0</v>
      </c>
      <c r="O3621" s="1" t="str">
        <f>All_Data[[#This Row],[Tier2 Description]]&amp;All_Data[[#This Row],[Order No]]</f>
        <v>OUTDOOR &amp; LEISURE1555758</v>
      </c>
    </row>
    <row r="3622" spans="1:15" x14ac:dyDescent="0.35">
      <c r="A3622">
        <v>202002</v>
      </c>
      <c r="B3622" t="str">
        <f>LEFT(All_Data[[#This Row],[Invoice (Year+Month)]],4)</f>
        <v>2020</v>
      </c>
      <c r="C3622" t="str">
        <f>RIGHT(All_Data[[#This Row],[Invoice (Year+Month)]],2)</f>
        <v>02</v>
      </c>
      <c r="D3622" t="s">
        <v>56</v>
      </c>
      <c r="E3622">
        <v>3014702</v>
      </c>
      <c r="F3622" t="s">
        <v>17</v>
      </c>
      <c r="G3622" t="s">
        <v>22</v>
      </c>
      <c r="H3622" t="s">
        <v>23</v>
      </c>
      <c r="I3622">
        <v>1557896</v>
      </c>
      <c r="J3622">
        <v>50</v>
      </c>
      <c r="K3622" s="1">
        <v>99.5</v>
      </c>
      <c r="L3622" s="1">
        <v>226.5</v>
      </c>
      <c r="M3622" s="1">
        <f>All_Data[[#This Row],[EUR Sales Amount]]-All_Data[[#This Row],[EUR Cost Amount]]</f>
        <v>-127</v>
      </c>
      <c r="N3622">
        <f>IF(All_Data[[#This Row],[Order Line Quantity]]&lt;0,1,0)</f>
        <v>0</v>
      </c>
      <c r="O3622" s="1" t="str">
        <f>All_Data[[#This Row],[Tier2 Description]]&amp;All_Data[[#This Row],[Order No]]</f>
        <v>CATALOGUES1557896</v>
      </c>
    </row>
    <row r="3623" spans="1:15" x14ac:dyDescent="0.35">
      <c r="A3623">
        <v>202002</v>
      </c>
      <c r="B3623" t="str">
        <f>LEFT(All_Data[[#This Row],[Invoice (Year+Month)]],4)</f>
        <v>2020</v>
      </c>
      <c r="C3623" t="str">
        <f>RIGHT(All_Data[[#This Row],[Invoice (Year+Month)]],2)</f>
        <v>02</v>
      </c>
      <c r="D3623" t="s">
        <v>56</v>
      </c>
      <c r="E3623">
        <v>3014707</v>
      </c>
      <c r="F3623" t="s">
        <v>10</v>
      </c>
      <c r="G3623" t="s">
        <v>11</v>
      </c>
      <c r="H3623" t="s">
        <v>40</v>
      </c>
      <c r="I3623">
        <v>1557386</v>
      </c>
      <c r="J3623">
        <v>40</v>
      </c>
      <c r="K3623" s="1">
        <v>24.8</v>
      </c>
      <c r="L3623" s="1">
        <v>11.54</v>
      </c>
      <c r="M3623" s="1">
        <f>All_Data[[#This Row],[EUR Sales Amount]]-All_Data[[#This Row],[EUR Cost Amount]]</f>
        <v>13.260000000000002</v>
      </c>
      <c r="N3623">
        <f>IF(All_Data[[#This Row],[Order Line Quantity]]&lt;0,1,0)</f>
        <v>0</v>
      </c>
      <c r="O3623" s="1" t="str">
        <f>All_Data[[#This Row],[Tier2 Description]]&amp;All_Data[[#This Row],[Order No]]</f>
        <v>TOTES1557386</v>
      </c>
    </row>
    <row r="3624" spans="1:15" x14ac:dyDescent="0.35">
      <c r="A3624">
        <v>202002</v>
      </c>
      <c r="B3624" t="str">
        <f>LEFT(All_Data[[#This Row],[Invoice (Year+Month)]],4)</f>
        <v>2020</v>
      </c>
      <c r="C3624" t="str">
        <f>RIGHT(All_Data[[#This Row],[Invoice (Year+Month)]],2)</f>
        <v>02</v>
      </c>
      <c r="D3624" t="s">
        <v>56</v>
      </c>
      <c r="E3624">
        <v>3014707</v>
      </c>
      <c r="F3624" t="s">
        <v>10</v>
      </c>
      <c r="G3624" t="s">
        <v>32</v>
      </c>
      <c r="H3624" t="s">
        <v>33</v>
      </c>
      <c r="I3624">
        <v>1558036</v>
      </c>
      <c r="J3624">
        <v>450</v>
      </c>
      <c r="K3624" s="1">
        <v>3820.5</v>
      </c>
      <c r="L3624" s="1">
        <v>1705.28</v>
      </c>
      <c r="M3624" s="1">
        <f>All_Data[[#This Row],[EUR Sales Amount]]-All_Data[[#This Row],[EUR Cost Amount]]</f>
        <v>2115.2200000000003</v>
      </c>
      <c r="N3624">
        <f>IF(All_Data[[#This Row],[Order Line Quantity]]&lt;0,1,0)</f>
        <v>0</v>
      </c>
      <c r="O3624" s="1" t="str">
        <f>All_Data[[#This Row],[Tier2 Description]]&amp;All_Data[[#This Row],[Order No]]</f>
        <v>SPORT BOTTLES1558036</v>
      </c>
    </row>
    <row r="3625" spans="1:15" x14ac:dyDescent="0.35">
      <c r="A3625">
        <v>202002</v>
      </c>
      <c r="B3625" t="str">
        <f>LEFT(All_Data[[#This Row],[Invoice (Year+Month)]],4)</f>
        <v>2020</v>
      </c>
      <c r="C3625" t="str">
        <f>RIGHT(All_Data[[#This Row],[Invoice (Year+Month)]],2)</f>
        <v>02</v>
      </c>
      <c r="D3625" t="s">
        <v>56</v>
      </c>
      <c r="E3625">
        <v>3014716</v>
      </c>
      <c r="F3625" t="s">
        <v>10</v>
      </c>
      <c r="G3625" t="s">
        <v>13</v>
      </c>
      <c r="H3625" t="s">
        <v>14</v>
      </c>
      <c r="I3625">
        <v>1556896</v>
      </c>
      <c r="J3625">
        <v>2</v>
      </c>
      <c r="K3625" s="1">
        <v>14.98</v>
      </c>
      <c r="L3625" s="1">
        <v>6.48</v>
      </c>
      <c r="M3625" s="1">
        <f>All_Data[[#This Row],[EUR Sales Amount]]-All_Data[[#This Row],[EUR Cost Amount]]</f>
        <v>8.5</v>
      </c>
      <c r="N3625">
        <f>IF(All_Data[[#This Row],[Order Line Quantity]]&lt;0,1,0)</f>
        <v>0</v>
      </c>
      <c r="O3625" s="1" t="str">
        <f>All_Data[[#This Row],[Tier2 Description]]&amp;All_Data[[#This Row],[Order No]]</f>
        <v>DESKTOP1556896</v>
      </c>
    </row>
    <row r="3626" spans="1:15" x14ac:dyDescent="0.35">
      <c r="A3626">
        <v>202002</v>
      </c>
      <c r="B3626" t="str">
        <f>LEFT(All_Data[[#This Row],[Invoice (Year+Month)]],4)</f>
        <v>2020</v>
      </c>
      <c r="C3626" t="str">
        <f>RIGHT(All_Data[[#This Row],[Invoice (Year+Month)]],2)</f>
        <v>02</v>
      </c>
      <c r="D3626" t="s">
        <v>56</v>
      </c>
      <c r="E3626">
        <v>3014716</v>
      </c>
      <c r="F3626" t="s">
        <v>10</v>
      </c>
      <c r="G3626" t="s">
        <v>13</v>
      </c>
      <c r="H3626" t="s">
        <v>15</v>
      </c>
      <c r="I3626">
        <v>1554667</v>
      </c>
      <c r="J3626">
        <v>520</v>
      </c>
      <c r="K3626" s="1">
        <v>1716</v>
      </c>
      <c r="L3626" s="1">
        <v>943.2</v>
      </c>
      <c r="M3626" s="1">
        <f>All_Data[[#This Row],[EUR Sales Amount]]-All_Data[[#This Row],[EUR Cost Amount]]</f>
        <v>772.8</v>
      </c>
      <c r="N3626">
        <f>IF(All_Data[[#This Row],[Order Line Quantity]]&lt;0,1,0)</f>
        <v>0</v>
      </c>
      <c r="O3626" s="1" t="str">
        <f>All_Data[[#This Row],[Tier2 Description]]&amp;All_Data[[#This Row],[Order No]]</f>
        <v>UMBRELLAS1554667</v>
      </c>
    </row>
    <row r="3627" spans="1:15" x14ac:dyDescent="0.35">
      <c r="A3627">
        <v>202002</v>
      </c>
      <c r="B3627" t="str">
        <f>LEFT(All_Data[[#This Row],[Invoice (Year+Month)]],4)</f>
        <v>2020</v>
      </c>
      <c r="C3627" t="str">
        <f>RIGHT(All_Data[[#This Row],[Invoice (Year+Month)]],2)</f>
        <v>02</v>
      </c>
      <c r="D3627" t="s">
        <v>56</v>
      </c>
      <c r="E3627">
        <v>3014716</v>
      </c>
      <c r="F3627" t="s">
        <v>10</v>
      </c>
      <c r="G3627" t="s">
        <v>18</v>
      </c>
      <c r="H3627" t="s">
        <v>21</v>
      </c>
      <c r="I3627">
        <v>1557599</v>
      </c>
      <c r="J3627">
        <v>2</v>
      </c>
      <c r="K3627" s="1">
        <v>7.58</v>
      </c>
      <c r="L3627" s="1">
        <v>4.58</v>
      </c>
      <c r="M3627" s="1">
        <f>All_Data[[#This Row],[EUR Sales Amount]]-All_Data[[#This Row],[EUR Cost Amount]]</f>
        <v>3</v>
      </c>
      <c r="N3627">
        <f>IF(All_Data[[#This Row],[Order Line Quantity]]&lt;0,1,0)</f>
        <v>0</v>
      </c>
      <c r="O3627" s="1" t="str">
        <f>All_Data[[#This Row],[Tier2 Description]]&amp;All_Data[[#This Row],[Order No]]</f>
        <v>T-SHIRTS &amp; ACTIVE TOPS1557599</v>
      </c>
    </row>
    <row r="3628" spans="1:15" x14ac:dyDescent="0.35">
      <c r="A3628">
        <v>202002</v>
      </c>
      <c r="B3628" t="str">
        <f>LEFT(All_Data[[#This Row],[Invoice (Year+Month)]],4)</f>
        <v>2020</v>
      </c>
      <c r="C3628" t="str">
        <f>RIGHT(All_Data[[#This Row],[Invoice (Year+Month)]],2)</f>
        <v>02</v>
      </c>
      <c r="D3628" t="s">
        <v>56</v>
      </c>
      <c r="E3628">
        <v>3014716</v>
      </c>
      <c r="F3628" t="s">
        <v>10</v>
      </c>
      <c r="G3628" t="s">
        <v>24</v>
      </c>
      <c r="H3628" t="s">
        <v>25</v>
      </c>
      <c r="I3628">
        <v>1556669</v>
      </c>
      <c r="J3628">
        <v>2</v>
      </c>
      <c r="K3628" s="1">
        <v>64.14</v>
      </c>
      <c r="L3628" s="1">
        <v>50.94</v>
      </c>
      <c r="M3628" s="1">
        <f>All_Data[[#This Row],[EUR Sales Amount]]-All_Data[[#This Row],[EUR Cost Amount]]</f>
        <v>13.200000000000003</v>
      </c>
      <c r="N3628">
        <f>IF(All_Data[[#This Row],[Order Line Quantity]]&lt;0,1,0)</f>
        <v>0</v>
      </c>
      <c r="O3628" s="1" t="str">
        <f>All_Data[[#This Row],[Tier2 Description]]&amp;All_Data[[#This Row],[Order No]]</f>
        <v>JACKETS1556669</v>
      </c>
    </row>
    <row r="3629" spans="1:15" x14ac:dyDescent="0.35">
      <c r="A3629">
        <v>202002</v>
      </c>
      <c r="B3629" t="str">
        <f>LEFT(All_Data[[#This Row],[Invoice (Year+Month)]],4)</f>
        <v>2020</v>
      </c>
      <c r="C3629" t="str">
        <f>RIGHT(All_Data[[#This Row],[Invoice (Year+Month)]],2)</f>
        <v>02</v>
      </c>
      <c r="D3629" t="s">
        <v>56</v>
      </c>
      <c r="E3629">
        <v>3014718</v>
      </c>
      <c r="F3629" t="s">
        <v>17</v>
      </c>
      <c r="G3629" t="s">
        <v>11</v>
      </c>
      <c r="H3629" t="s">
        <v>40</v>
      </c>
      <c r="I3629">
        <v>1555513</v>
      </c>
      <c r="J3629">
        <v>1040</v>
      </c>
      <c r="K3629" s="1">
        <v>686.4</v>
      </c>
      <c r="L3629" s="1">
        <v>364.02</v>
      </c>
      <c r="M3629" s="1">
        <f>All_Data[[#This Row],[EUR Sales Amount]]-All_Data[[#This Row],[EUR Cost Amount]]</f>
        <v>322.38</v>
      </c>
      <c r="N3629">
        <f>IF(All_Data[[#This Row],[Order Line Quantity]]&lt;0,1,0)</f>
        <v>0</v>
      </c>
      <c r="O3629" s="1" t="str">
        <f>All_Data[[#This Row],[Tier2 Description]]&amp;All_Data[[#This Row],[Order No]]</f>
        <v>TOTES1555513</v>
      </c>
    </row>
    <row r="3630" spans="1:15" x14ac:dyDescent="0.35">
      <c r="A3630">
        <v>202002</v>
      </c>
      <c r="B3630" t="str">
        <f>LEFT(All_Data[[#This Row],[Invoice (Year+Month)]],4)</f>
        <v>2020</v>
      </c>
      <c r="C3630" t="str">
        <f>RIGHT(All_Data[[#This Row],[Invoice (Year+Month)]],2)</f>
        <v>02</v>
      </c>
      <c r="D3630" t="s">
        <v>56</v>
      </c>
      <c r="E3630">
        <v>3014718</v>
      </c>
      <c r="F3630" t="s">
        <v>17</v>
      </c>
      <c r="G3630" t="s">
        <v>11</v>
      </c>
      <c r="H3630" t="s">
        <v>40</v>
      </c>
      <c r="I3630">
        <v>1555639</v>
      </c>
      <c r="J3630">
        <v>410</v>
      </c>
      <c r="K3630" s="1">
        <v>188.6</v>
      </c>
      <c r="L3630" s="1">
        <v>103.48</v>
      </c>
      <c r="M3630" s="1">
        <f>All_Data[[#This Row],[EUR Sales Amount]]-All_Data[[#This Row],[EUR Cost Amount]]</f>
        <v>85.11999999999999</v>
      </c>
      <c r="N3630">
        <f>IF(All_Data[[#This Row],[Order Line Quantity]]&lt;0,1,0)</f>
        <v>0</v>
      </c>
      <c r="O3630" s="1" t="str">
        <f>All_Data[[#This Row],[Tier2 Description]]&amp;All_Data[[#This Row],[Order No]]</f>
        <v>TOTES1555639</v>
      </c>
    </row>
    <row r="3631" spans="1:15" x14ac:dyDescent="0.35">
      <c r="A3631">
        <v>202002</v>
      </c>
      <c r="B3631" t="str">
        <f>LEFT(All_Data[[#This Row],[Invoice (Year+Month)]],4)</f>
        <v>2020</v>
      </c>
      <c r="C3631" t="str">
        <f>RIGHT(All_Data[[#This Row],[Invoice (Year+Month)]],2)</f>
        <v>02</v>
      </c>
      <c r="D3631" t="s">
        <v>56</v>
      </c>
      <c r="E3631">
        <v>3014718</v>
      </c>
      <c r="F3631" t="s">
        <v>17</v>
      </c>
      <c r="G3631" t="s">
        <v>11</v>
      </c>
      <c r="H3631" t="s">
        <v>40</v>
      </c>
      <c r="I3631">
        <v>1557673</v>
      </c>
      <c r="J3631">
        <v>840</v>
      </c>
      <c r="K3631" s="1">
        <v>520.79999999999995</v>
      </c>
      <c r="L3631" s="1">
        <v>301.38</v>
      </c>
      <c r="M3631" s="1">
        <f>All_Data[[#This Row],[EUR Sales Amount]]-All_Data[[#This Row],[EUR Cost Amount]]</f>
        <v>219.41999999999996</v>
      </c>
      <c r="N3631">
        <f>IF(All_Data[[#This Row],[Order Line Quantity]]&lt;0,1,0)</f>
        <v>0</v>
      </c>
      <c r="O3631" s="1" t="str">
        <f>All_Data[[#This Row],[Tier2 Description]]&amp;All_Data[[#This Row],[Order No]]</f>
        <v>TOTES1557673</v>
      </c>
    </row>
    <row r="3632" spans="1:15" x14ac:dyDescent="0.35">
      <c r="A3632">
        <v>202002</v>
      </c>
      <c r="B3632" t="str">
        <f>LEFT(All_Data[[#This Row],[Invoice (Year+Month)]],4)</f>
        <v>2020</v>
      </c>
      <c r="C3632" t="str">
        <f>RIGHT(All_Data[[#This Row],[Invoice (Year+Month)]],2)</f>
        <v>02</v>
      </c>
      <c r="D3632" t="s">
        <v>56</v>
      </c>
      <c r="E3632">
        <v>3014718</v>
      </c>
      <c r="F3632" t="s">
        <v>17</v>
      </c>
      <c r="G3632" t="s">
        <v>22</v>
      </c>
      <c r="H3632" t="s">
        <v>35</v>
      </c>
      <c r="I3632">
        <v>1555639</v>
      </c>
      <c r="J3632">
        <v>414</v>
      </c>
      <c r="K3632" s="1">
        <v>293.2</v>
      </c>
      <c r="L3632" s="1">
        <v>47.66</v>
      </c>
      <c r="M3632" s="1">
        <f>All_Data[[#This Row],[EUR Sales Amount]]-All_Data[[#This Row],[EUR Cost Amount]]</f>
        <v>245.54</v>
      </c>
      <c r="N3632">
        <f>IF(All_Data[[#This Row],[Order Line Quantity]]&lt;0,1,0)</f>
        <v>0</v>
      </c>
      <c r="O3632" s="1" t="str">
        <f>All_Data[[#This Row],[Tier2 Description]]&amp;All_Data[[#This Row],[Order No]]</f>
        <v>DECORATION CHARGES1555639</v>
      </c>
    </row>
    <row r="3633" spans="1:15" x14ac:dyDescent="0.35">
      <c r="A3633">
        <v>202002</v>
      </c>
      <c r="B3633" t="str">
        <f>LEFT(All_Data[[#This Row],[Invoice (Year+Month)]],4)</f>
        <v>2020</v>
      </c>
      <c r="C3633" t="str">
        <f>RIGHT(All_Data[[#This Row],[Invoice (Year+Month)]],2)</f>
        <v>02</v>
      </c>
      <c r="D3633" t="s">
        <v>56</v>
      </c>
      <c r="E3633">
        <v>3014718</v>
      </c>
      <c r="F3633" t="s">
        <v>17</v>
      </c>
      <c r="G3633" t="s">
        <v>22</v>
      </c>
      <c r="H3633" t="s">
        <v>35</v>
      </c>
      <c r="I3633">
        <v>1557673</v>
      </c>
      <c r="J3633">
        <v>842</v>
      </c>
      <c r="K3633" s="1">
        <v>295.2</v>
      </c>
      <c r="L3633" s="1">
        <v>55.58</v>
      </c>
      <c r="M3633" s="1">
        <f>All_Data[[#This Row],[EUR Sales Amount]]-All_Data[[#This Row],[EUR Cost Amount]]</f>
        <v>239.62</v>
      </c>
      <c r="N3633">
        <f>IF(All_Data[[#This Row],[Order Line Quantity]]&lt;0,1,0)</f>
        <v>0</v>
      </c>
      <c r="O3633" s="1" t="str">
        <f>All_Data[[#This Row],[Tier2 Description]]&amp;All_Data[[#This Row],[Order No]]</f>
        <v>DECORATION CHARGES1557673</v>
      </c>
    </row>
    <row r="3634" spans="1:15" x14ac:dyDescent="0.35">
      <c r="A3634">
        <v>202002</v>
      </c>
      <c r="B3634" t="str">
        <f>LEFT(All_Data[[#This Row],[Invoice (Year+Month)]],4)</f>
        <v>2020</v>
      </c>
      <c r="C3634" t="str">
        <f>RIGHT(All_Data[[#This Row],[Invoice (Year+Month)]],2)</f>
        <v>02</v>
      </c>
      <c r="D3634" t="s">
        <v>56</v>
      </c>
      <c r="E3634">
        <v>3014725</v>
      </c>
      <c r="F3634" t="s">
        <v>17</v>
      </c>
      <c r="G3634" t="s">
        <v>24</v>
      </c>
      <c r="H3634" t="s">
        <v>54</v>
      </c>
      <c r="I3634">
        <v>1556374</v>
      </c>
      <c r="J3634">
        <v>60</v>
      </c>
      <c r="K3634" s="1">
        <v>1306.2</v>
      </c>
      <c r="L3634" s="1">
        <v>477.68</v>
      </c>
      <c r="M3634" s="1">
        <f>All_Data[[#This Row],[EUR Sales Amount]]-All_Data[[#This Row],[EUR Cost Amount]]</f>
        <v>828.52</v>
      </c>
      <c r="N3634">
        <f>IF(All_Data[[#This Row],[Order Line Quantity]]&lt;0,1,0)</f>
        <v>0</v>
      </c>
      <c r="O3634" s="1" t="str">
        <f>All_Data[[#This Row],[Tier2 Description]]&amp;All_Data[[#This Row],[Order No]]</f>
        <v>VESTS-BODYWARMERS1556374</v>
      </c>
    </row>
    <row r="3635" spans="1:15" x14ac:dyDescent="0.35">
      <c r="A3635">
        <v>202002</v>
      </c>
      <c r="B3635" t="str">
        <f>LEFT(All_Data[[#This Row],[Invoice (Year+Month)]],4)</f>
        <v>2020</v>
      </c>
      <c r="C3635" t="str">
        <f>RIGHT(All_Data[[#This Row],[Invoice (Year+Month)]],2)</f>
        <v>02</v>
      </c>
      <c r="D3635" t="s">
        <v>56</v>
      </c>
      <c r="E3635">
        <v>3014725</v>
      </c>
      <c r="F3635" t="s">
        <v>17</v>
      </c>
      <c r="G3635" t="s">
        <v>24</v>
      </c>
      <c r="H3635" t="s">
        <v>54</v>
      </c>
      <c r="I3635">
        <v>1557661</v>
      </c>
      <c r="J3635">
        <v>2</v>
      </c>
      <c r="K3635" s="1">
        <v>43.54</v>
      </c>
      <c r="L3635" s="1">
        <v>14.8</v>
      </c>
      <c r="M3635" s="1">
        <f>All_Data[[#This Row],[EUR Sales Amount]]-All_Data[[#This Row],[EUR Cost Amount]]</f>
        <v>28.74</v>
      </c>
      <c r="N3635">
        <f>IF(All_Data[[#This Row],[Order Line Quantity]]&lt;0,1,0)</f>
        <v>0</v>
      </c>
      <c r="O3635" s="1" t="str">
        <f>All_Data[[#This Row],[Tier2 Description]]&amp;All_Data[[#This Row],[Order No]]</f>
        <v>VESTS-BODYWARMERS1557661</v>
      </c>
    </row>
    <row r="3636" spans="1:15" x14ac:dyDescent="0.35">
      <c r="A3636">
        <v>202002</v>
      </c>
      <c r="B3636" t="str">
        <f>LEFT(All_Data[[#This Row],[Invoice (Year+Month)]],4)</f>
        <v>2020</v>
      </c>
      <c r="C3636" t="str">
        <f>RIGHT(All_Data[[#This Row],[Invoice (Year+Month)]],2)</f>
        <v>02</v>
      </c>
      <c r="D3636" t="s">
        <v>56</v>
      </c>
      <c r="E3636">
        <v>3014725</v>
      </c>
      <c r="F3636" t="s">
        <v>17</v>
      </c>
      <c r="G3636" t="s">
        <v>29</v>
      </c>
      <c r="H3636" t="s">
        <v>52</v>
      </c>
      <c r="I3636">
        <v>1555929</v>
      </c>
      <c r="J3636">
        <v>2</v>
      </c>
      <c r="K3636" s="1">
        <v>1.96</v>
      </c>
      <c r="L3636" s="1">
        <v>0.8</v>
      </c>
      <c r="M3636" s="1">
        <f>All_Data[[#This Row],[EUR Sales Amount]]-All_Data[[#This Row],[EUR Cost Amount]]</f>
        <v>1.1599999999999999</v>
      </c>
      <c r="N3636">
        <f>IF(All_Data[[#This Row],[Order Line Quantity]]&lt;0,1,0)</f>
        <v>0</v>
      </c>
      <c r="O3636" s="1" t="str">
        <f>All_Data[[#This Row],[Tier2 Description]]&amp;All_Data[[#This Row],[Order No]]</f>
        <v>GENERAL TECH1555929</v>
      </c>
    </row>
    <row r="3637" spans="1:15" x14ac:dyDescent="0.35">
      <c r="A3637">
        <v>202002</v>
      </c>
      <c r="B3637" t="str">
        <f>LEFT(All_Data[[#This Row],[Invoice (Year+Month)]],4)</f>
        <v>2020</v>
      </c>
      <c r="C3637" t="str">
        <f>RIGHT(All_Data[[#This Row],[Invoice (Year+Month)]],2)</f>
        <v>02</v>
      </c>
      <c r="D3637" t="s">
        <v>56</v>
      </c>
      <c r="E3637">
        <v>3014725</v>
      </c>
      <c r="F3637" t="s">
        <v>17</v>
      </c>
      <c r="G3637" t="s">
        <v>29</v>
      </c>
      <c r="H3637" t="s">
        <v>52</v>
      </c>
      <c r="I3637">
        <v>1556801</v>
      </c>
      <c r="J3637">
        <v>1000</v>
      </c>
      <c r="K3637" s="1">
        <v>880</v>
      </c>
      <c r="L3637" s="1">
        <v>403.4</v>
      </c>
      <c r="M3637" s="1">
        <f>All_Data[[#This Row],[EUR Sales Amount]]-All_Data[[#This Row],[EUR Cost Amount]]</f>
        <v>476.6</v>
      </c>
      <c r="N3637">
        <f>IF(All_Data[[#This Row],[Order Line Quantity]]&lt;0,1,0)</f>
        <v>0</v>
      </c>
      <c r="O3637" s="1" t="str">
        <f>All_Data[[#This Row],[Tier2 Description]]&amp;All_Data[[#This Row],[Order No]]</f>
        <v>GENERAL TECH1556801</v>
      </c>
    </row>
    <row r="3638" spans="1:15" x14ac:dyDescent="0.35">
      <c r="A3638">
        <v>202002</v>
      </c>
      <c r="B3638" t="str">
        <f>LEFT(All_Data[[#This Row],[Invoice (Year+Month)]],4)</f>
        <v>2020</v>
      </c>
      <c r="C3638" t="str">
        <f>RIGHT(All_Data[[#This Row],[Invoice (Year+Month)]],2)</f>
        <v>02</v>
      </c>
      <c r="D3638" t="s">
        <v>56</v>
      </c>
      <c r="E3638">
        <v>3014733</v>
      </c>
      <c r="F3638" t="s">
        <v>10</v>
      </c>
      <c r="G3638" t="s">
        <v>26</v>
      </c>
      <c r="H3638" t="s">
        <v>44</v>
      </c>
      <c r="I3638">
        <v>1554080</v>
      </c>
      <c r="J3638">
        <v>2</v>
      </c>
      <c r="K3638" s="1">
        <v>0.34</v>
      </c>
      <c r="L3638" s="1">
        <v>0.22</v>
      </c>
      <c r="M3638" s="1">
        <f>All_Data[[#This Row],[EUR Sales Amount]]-All_Data[[#This Row],[EUR Cost Amount]]</f>
        <v>0.12000000000000002</v>
      </c>
      <c r="N3638">
        <f>IF(All_Data[[#This Row],[Order Line Quantity]]&lt;0,1,0)</f>
        <v>0</v>
      </c>
      <c r="O3638" s="1" t="str">
        <f>All_Data[[#This Row],[Tier2 Description]]&amp;All_Data[[#This Row],[Order No]]</f>
        <v>HBA1554080</v>
      </c>
    </row>
    <row r="3639" spans="1:15" x14ac:dyDescent="0.35">
      <c r="A3639">
        <v>202002</v>
      </c>
      <c r="B3639" t="str">
        <f>LEFT(All_Data[[#This Row],[Invoice (Year+Month)]],4)</f>
        <v>2020</v>
      </c>
      <c r="C3639" t="str">
        <f>RIGHT(All_Data[[#This Row],[Invoice (Year+Month)]],2)</f>
        <v>02</v>
      </c>
      <c r="D3639" t="s">
        <v>56</v>
      </c>
      <c r="E3639">
        <v>3014734</v>
      </c>
      <c r="F3639" t="s">
        <v>17</v>
      </c>
      <c r="G3639" t="s">
        <v>13</v>
      </c>
      <c r="H3639" t="s">
        <v>37</v>
      </c>
      <c r="I3639">
        <v>1554624</v>
      </c>
      <c r="J3639">
        <v>2000</v>
      </c>
      <c r="K3639" s="1">
        <v>300</v>
      </c>
      <c r="L3639" s="1">
        <v>240</v>
      </c>
      <c r="M3639" s="1">
        <f>All_Data[[#This Row],[EUR Sales Amount]]-All_Data[[#This Row],[EUR Cost Amount]]</f>
        <v>60</v>
      </c>
      <c r="N3639">
        <f>IF(All_Data[[#This Row],[Order Line Quantity]]&lt;0,1,0)</f>
        <v>0</v>
      </c>
      <c r="O3639" s="1" t="str">
        <f>All_Data[[#This Row],[Tier2 Description]]&amp;All_Data[[#This Row],[Order No]]</f>
        <v>GENERAL1554624</v>
      </c>
    </row>
    <row r="3640" spans="1:15" x14ac:dyDescent="0.35">
      <c r="A3640">
        <v>202002</v>
      </c>
      <c r="B3640" t="str">
        <f>LEFT(All_Data[[#This Row],[Invoice (Year+Month)]],4)</f>
        <v>2020</v>
      </c>
      <c r="C3640" t="str">
        <f>RIGHT(All_Data[[#This Row],[Invoice (Year+Month)]],2)</f>
        <v>02</v>
      </c>
      <c r="D3640" t="s">
        <v>56</v>
      </c>
      <c r="E3640">
        <v>3014734</v>
      </c>
      <c r="F3640" t="s">
        <v>17</v>
      </c>
      <c r="G3640" t="s">
        <v>13</v>
      </c>
      <c r="H3640" t="s">
        <v>37</v>
      </c>
      <c r="I3640">
        <v>1555965</v>
      </c>
      <c r="J3640">
        <v>1000</v>
      </c>
      <c r="K3640" s="1">
        <v>350</v>
      </c>
      <c r="L3640" s="1">
        <v>290</v>
      </c>
      <c r="M3640" s="1">
        <f>All_Data[[#This Row],[EUR Sales Amount]]-All_Data[[#This Row],[EUR Cost Amount]]</f>
        <v>60</v>
      </c>
      <c r="N3640">
        <f>IF(All_Data[[#This Row],[Order Line Quantity]]&lt;0,1,0)</f>
        <v>0</v>
      </c>
      <c r="O3640" s="1" t="str">
        <f>All_Data[[#This Row],[Tier2 Description]]&amp;All_Data[[#This Row],[Order No]]</f>
        <v>GENERAL1555965</v>
      </c>
    </row>
    <row r="3641" spans="1:15" x14ac:dyDescent="0.35">
      <c r="A3641">
        <v>202002</v>
      </c>
      <c r="B3641" t="str">
        <f>LEFT(All_Data[[#This Row],[Invoice (Year+Month)]],4)</f>
        <v>2020</v>
      </c>
      <c r="C3641" t="str">
        <f>RIGHT(All_Data[[#This Row],[Invoice (Year+Month)]],2)</f>
        <v>02</v>
      </c>
      <c r="D3641" t="s">
        <v>56</v>
      </c>
      <c r="E3641">
        <v>3014734</v>
      </c>
      <c r="F3641" t="s">
        <v>17</v>
      </c>
      <c r="G3641" t="s">
        <v>13</v>
      </c>
      <c r="H3641" t="s">
        <v>37</v>
      </c>
      <c r="I3641">
        <v>1555994</v>
      </c>
      <c r="J3641">
        <v>500</v>
      </c>
      <c r="K3641" s="1">
        <v>255</v>
      </c>
      <c r="L3641" s="1">
        <v>175</v>
      </c>
      <c r="M3641" s="1">
        <f>All_Data[[#This Row],[EUR Sales Amount]]-All_Data[[#This Row],[EUR Cost Amount]]</f>
        <v>80</v>
      </c>
      <c r="N3641">
        <f>IF(All_Data[[#This Row],[Order Line Quantity]]&lt;0,1,0)</f>
        <v>0</v>
      </c>
      <c r="O3641" s="1" t="str">
        <f>All_Data[[#This Row],[Tier2 Description]]&amp;All_Data[[#This Row],[Order No]]</f>
        <v>GENERAL1555994</v>
      </c>
    </row>
    <row r="3642" spans="1:15" x14ac:dyDescent="0.35">
      <c r="A3642">
        <v>202002</v>
      </c>
      <c r="B3642" t="str">
        <f>LEFT(All_Data[[#This Row],[Invoice (Year+Month)]],4)</f>
        <v>2020</v>
      </c>
      <c r="C3642" t="str">
        <f>RIGHT(All_Data[[#This Row],[Invoice (Year+Month)]],2)</f>
        <v>02</v>
      </c>
      <c r="D3642" t="s">
        <v>56</v>
      </c>
      <c r="E3642">
        <v>3014734</v>
      </c>
      <c r="F3642" t="s">
        <v>17</v>
      </c>
      <c r="G3642" t="s">
        <v>13</v>
      </c>
      <c r="H3642" t="s">
        <v>37</v>
      </c>
      <c r="I3642">
        <v>1557265</v>
      </c>
      <c r="J3642">
        <v>1000</v>
      </c>
      <c r="K3642" s="1">
        <v>290</v>
      </c>
      <c r="L3642" s="1">
        <v>270</v>
      </c>
      <c r="M3642" s="1">
        <f>All_Data[[#This Row],[EUR Sales Amount]]-All_Data[[#This Row],[EUR Cost Amount]]</f>
        <v>20</v>
      </c>
      <c r="N3642">
        <f>IF(All_Data[[#This Row],[Order Line Quantity]]&lt;0,1,0)</f>
        <v>0</v>
      </c>
      <c r="O3642" s="1" t="str">
        <f>All_Data[[#This Row],[Tier2 Description]]&amp;All_Data[[#This Row],[Order No]]</f>
        <v>GENERAL1557265</v>
      </c>
    </row>
    <row r="3643" spans="1:15" x14ac:dyDescent="0.35">
      <c r="A3643">
        <v>202002</v>
      </c>
      <c r="B3643" t="str">
        <f>LEFT(All_Data[[#This Row],[Invoice (Year+Month)]],4)</f>
        <v>2020</v>
      </c>
      <c r="C3643" t="str">
        <f>RIGHT(All_Data[[#This Row],[Invoice (Year+Month)]],2)</f>
        <v>02</v>
      </c>
      <c r="D3643" t="s">
        <v>56</v>
      </c>
      <c r="E3643">
        <v>3014738</v>
      </c>
      <c r="F3643" t="s">
        <v>17</v>
      </c>
      <c r="G3643" t="s">
        <v>13</v>
      </c>
      <c r="H3643" t="s">
        <v>37</v>
      </c>
      <c r="I3643">
        <v>1556505</v>
      </c>
      <c r="J3643">
        <v>2000</v>
      </c>
      <c r="K3643" s="1">
        <v>620</v>
      </c>
      <c r="L3643" s="1">
        <v>580</v>
      </c>
      <c r="M3643" s="1">
        <f>All_Data[[#This Row],[EUR Sales Amount]]-All_Data[[#This Row],[EUR Cost Amount]]</f>
        <v>40</v>
      </c>
      <c r="N3643">
        <f>IF(All_Data[[#This Row],[Order Line Quantity]]&lt;0,1,0)</f>
        <v>0</v>
      </c>
      <c r="O3643" s="1" t="str">
        <f>All_Data[[#This Row],[Tier2 Description]]&amp;All_Data[[#This Row],[Order No]]</f>
        <v>GENERAL1556505</v>
      </c>
    </row>
    <row r="3644" spans="1:15" x14ac:dyDescent="0.35">
      <c r="A3644">
        <v>202002</v>
      </c>
      <c r="B3644" t="str">
        <f>LEFT(All_Data[[#This Row],[Invoice (Year+Month)]],4)</f>
        <v>2020</v>
      </c>
      <c r="C3644" t="str">
        <f>RIGHT(All_Data[[#This Row],[Invoice (Year+Month)]],2)</f>
        <v>02</v>
      </c>
      <c r="D3644" t="s">
        <v>56</v>
      </c>
      <c r="E3644">
        <v>3014738</v>
      </c>
      <c r="F3644" t="s">
        <v>17</v>
      </c>
      <c r="G3644" t="s">
        <v>13</v>
      </c>
      <c r="H3644" t="s">
        <v>16</v>
      </c>
      <c r="I3644">
        <v>1556513</v>
      </c>
      <c r="J3644">
        <v>360</v>
      </c>
      <c r="K3644" s="1">
        <v>406.8</v>
      </c>
      <c r="L3644" s="1">
        <v>193.1</v>
      </c>
      <c r="M3644" s="1">
        <f>All_Data[[#This Row],[EUR Sales Amount]]-All_Data[[#This Row],[EUR Cost Amount]]</f>
        <v>213.70000000000002</v>
      </c>
      <c r="N3644">
        <f>IF(All_Data[[#This Row],[Order Line Quantity]]&lt;0,1,0)</f>
        <v>0</v>
      </c>
      <c r="O3644" s="1" t="str">
        <f>All_Data[[#This Row],[Tier2 Description]]&amp;All_Data[[#This Row],[Order No]]</f>
        <v>WRITING1556513</v>
      </c>
    </row>
    <row r="3645" spans="1:15" x14ac:dyDescent="0.35">
      <c r="A3645">
        <v>202002</v>
      </c>
      <c r="B3645" t="str">
        <f>LEFT(All_Data[[#This Row],[Invoice (Year+Month)]],4)</f>
        <v>2020</v>
      </c>
      <c r="C3645" t="str">
        <f>RIGHT(All_Data[[#This Row],[Invoice (Year+Month)]],2)</f>
        <v>02</v>
      </c>
      <c r="D3645" t="s">
        <v>56</v>
      </c>
      <c r="E3645">
        <v>3014738</v>
      </c>
      <c r="F3645" t="s">
        <v>17</v>
      </c>
      <c r="G3645" t="s">
        <v>29</v>
      </c>
      <c r="H3645" t="s">
        <v>31</v>
      </c>
      <c r="I3645">
        <v>1556513</v>
      </c>
      <c r="J3645">
        <v>200</v>
      </c>
      <c r="K3645" s="1">
        <v>956</v>
      </c>
      <c r="L3645" s="1">
        <v>429.34</v>
      </c>
      <c r="M3645" s="1">
        <f>All_Data[[#This Row],[EUR Sales Amount]]-All_Data[[#This Row],[EUR Cost Amount]]</f>
        <v>526.66000000000008</v>
      </c>
      <c r="N3645">
        <f>IF(All_Data[[#This Row],[Order Line Quantity]]&lt;0,1,0)</f>
        <v>0</v>
      </c>
      <c r="O3645" s="1" t="str">
        <f>All_Data[[#This Row],[Tier2 Description]]&amp;All_Data[[#This Row],[Order No]]</f>
        <v>POWER1556513</v>
      </c>
    </row>
    <row r="3646" spans="1:15" x14ac:dyDescent="0.35">
      <c r="A3646">
        <v>202002</v>
      </c>
      <c r="B3646" t="str">
        <f>LEFT(All_Data[[#This Row],[Invoice (Year+Month)]],4)</f>
        <v>2020</v>
      </c>
      <c r="C3646" t="str">
        <f>RIGHT(All_Data[[#This Row],[Invoice (Year+Month)]],2)</f>
        <v>02</v>
      </c>
      <c r="D3646" t="s">
        <v>56</v>
      </c>
      <c r="E3646">
        <v>3014741</v>
      </c>
      <c r="F3646" t="s">
        <v>10</v>
      </c>
      <c r="G3646" t="s">
        <v>11</v>
      </c>
      <c r="H3646" t="s">
        <v>40</v>
      </c>
      <c r="I3646">
        <v>1555955</v>
      </c>
      <c r="J3646">
        <v>500</v>
      </c>
      <c r="K3646" s="1">
        <v>230</v>
      </c>
      <c r="L3646" s="1">
        <v>126.18</v>
      </c>
      <c r="M3646" s="1">
        <f>All_Data[[#This Row],[EUR Sales Amount]]-All_Data[[#This Row],[EUR Cost Amount]]</f>
        <v>103.82</v>
      </c>
      <c r="N3646">
        <f>IF(All_Data[[#This Row],[Order Line Quantity]]&lt;0,1,0)</f>
        <v>0</v>
      </c>
      <c r="O3646" s="1" t="str">
        <f>All_Data[[#This Row],[Tier2 Description]]&amp;All_Data[[#This Row],[Order No]]</f>
        <v>TOTES1555955</v>
      </c>
    </row>
    <row r="3647" spans="1:15" x14ac:dyDescent="0.35">
      <c r="A3647">
        <v>202002</v>
      </c>
      <c r="B3647" t="str">
        <f>LEFT(All_Data[[#This Row],[Invoice (Year+Month)]],4)</f>
        <v>2020</v>
      </c>
      <c r="C3647" t="str">
        <f>RIGHT(All_Data[[#This Row],[Invoice (Year+Month)]],2)</f>
        <v>02</v>
      </c>
      <c r="D3647" t="s">
        <v>56</v>
      </c>
      <c r="E3647">
        <v>3014741</v>
      </c>
      <c r="F3647" t="s">
        <v>10</v>
      </c>
      <c r="G3647" t="s">
        <v>18</v>
      </c>
      <c r="H3647" t="s">
        <v>19</v>
      </c>
      <c r="I3647">
        <v>1555961</v>
      </c>
      <c r="J3647">
        <v>2</v>
      </c>
      <c r="K3647" s="1">
        <v>37.200000000000003</v>
      </c>
      <c r="L3647" s="1">
        <v>14.3</v>
      </c>
      <c r="M3647" s="1">
        <f>All_Data[[#This Row],[EUR Sales Amount]]-All_Data[[#This Row],[EUR Cost Amount]]</f>
        <v>22.900000000000002</v>
      </c>
      <c r="N3647">
        <f>IF(All_Data[[#This Row],[Order Line Quantity]]&lt;0,1,0)</f>
        <v>0</v>
      </c>
      <c r="O3647" s="1" t="str">
        <f>All_Data[[#This Row],[Tier2 Description]]&amp;All_Data[[#This Row],[Order No]]</f>
        <v>FLEECE &amp; KNITS1555961</v>
      </c>
    </row>
    <row r="3648" spans="1:15" x14ac:dyDescent="0.35">
      <c r="A3648">
        <v>202002</v>
      </c>
      <c r="B3648" t="str">
        <f>LEFT(All_Data[[#This Row],[Invoice (Year+Month)]],4)</f>
        <v>2020</v>
      </c>
      <c r="C3648" t="str">
        <f>RIGHT(All_Data[[#This Row],[Invoice (Year+Month)]],2)</f>
        <v>02</v>
      </c>
      <c r="D3648" t="s">
        <v>56</v>
      </c>
      <c r="E3648">
        <v>3014741</v>
      </c>
      <c r="F3648" t="s">
        <v>10</v>
      </c>
      <c r="G3648" t="s">
        <v>18</v>
      </c>
      <c r="H3648" t="s">
        <v>20</v>
      </c>
      <c r="I3648">
        <v>1555961</v>
      </c>
      <c r="J3648">
        <v>2</v>
      </c>
      <c r="K3648" s="1">
        <v>7.98</v>
      </c>
      <c r="L3648" s="1">
        <v>10.56</v>
      </c>
      <c r="M3648" s="1">
        <f>All_Data[[#This Row],[EUR Sales Amount]]-All_Data[[#This Row],[EUR Cost Amount]]</f>
        <v>-2.58</v>
      </c>
      <c r="N3648">
        <f>IF(All_Data[[#This Row],[Order Line Quantity]]&lt;0,1,0)</f>
        <v>0</v>
      </c>
      <c r="O3648" s="1" t="str">
        <f>All_Data[[#This Row],[Tier2 Description]]&amp;All_Data[[#This Row],[Order No]]</f>
        <v>POLOS1555961</v>
      </c>
    </row>
    <row r="3649" spans="1:15" x14ac:dyDescent="0.35">
      <c r="A3649">
        <v>202002</v>
      </c>
      <c r="B3649" t="str">
        <f>LEFT(All_Data[[#This Row],[Invoice (Year+Month)]],4)</f>
        <v>2020</v>
      </c>
      <c r="C3649" t="str">
        <f>RIGHT(All_Data[[#This Row],[Invoice (Year+Month)]],2)</f>
        <v>02</v>
      </c>
      <c r="D3649" t="s">
        <v>56</v>
      </c>
      <c r="E3649">
        <v>3014741</v>
      </c>
      <c r="F3649" t="s">
        <v>10</v>
      </c>
      <c r="G3649" t="s">
        <v>22</v>
      </c>
      <c r="H3649" t="s">
        <v>35</v>
      </c>
      <c r="I3649">
        <v>1555955</v>
      </c>
      <c r="J3649">
        <v>506</v>
      </c>
      <c r="K3649" s="1">
        <v>420</v>
      </c>
      <c r="L3649" s="1">
        <v>65.739999999999995</v>
      </c>
      <c r="M3649" s="1">
        <f>All_Data[[#This Row],[EUR Sales Amount]]-All_Data[[#This Row],[EUR Cost Amount]]</f>
        <v>354.26</v>
      </c>
      <c r="N3649">
        <f>IF(All_Data[[#This Row],[Order Line Quantity]]&lt;0,1,0)</f>
        <v>0</v>
      </c>
      <c r="O3649" s="1" t="str">
        <f>All_Data[[#This Row],[Tier2 Description]]&amp;All_Data[[#This Row],[Order No]]</f>
        <v>DECORATION CHARGES1555955</v>
      </c>
    </row>
    <row r="3650" spans="1:15" x14ac:dyDescent="0.35">
      <c r="A3650">
        <v>202002</v>
      </c>
      <c r="B3650" t="str">
        <f>LEFT(All_Data[[#This Row],[Invoice (Year+Month)]],4)</f>
        <v>2020</v>
      </c>
      <c r="C3650" t="str">
        <f>RIGHT(All_Data[[#This Row],[Invoice (Year+Month)]],2)</f>
        <v>02</v>
      </c>
      <c r="D3650" t="s">
        <v>56</v>
      </c>
      <c r="E3650">
        <v>3014741</v>
      </c>
      <c r="F3650" t="s">
        <v>10</v>
      </c>
      <c r="G3650" t="s">
        <v>57</v>
      </c>
      <c r="H3650" t="s">
        <v>58</v>
      </c>
      <c r="I3650">
        <v>1555961</v>
      </c>
      <c r="J3650">
        <v>4</v>
      </c>
      <c r="K3650" s="1">
        <v>72.28</v>
      </c>
      <c r="L3650" s="1">
        <v>29.6</v>
      </c>
      <c r="M3650" s="1">
        <f>All_Data[[#This Row],[EUR Sales Amount]]-All_Data[[#This Row],[EUR Cost Amount]]</f>
        <v>42.68</v>
      </c>
      <c r="N3650">
        <f>IF(All_Data[[#This Row],[Order Line Quantity]]&lt;0,1,0)</f>
        <v>0</v>
      </c>
      <c r="O3650" s="1" t="str">
        <f>All_Data[[#This Row],[Tier2 Description]]&amp;All_Data[[#This Row],[Order No]]</f>
        <v>SHIRTS1555961</v>
      </c>
    </row>
    <row r="3651" spans="1:15" x14ac:dyDescent="0.35">
      <c r="A3651">
        <v>202002</v>
      </c>
      <c r="B3651" t="str">
        <f>LEFT(All_Data[[#This Row],[Invoice (Year+Month)]],4)</f>
        <v>2020</v>
      </c>
      <c r="C3651" t="str">
        <f>RIGHT(All_Data[[#This Row],[Invoice (Year+Month)]],2)</f>
        <v>02</v>
      </c>
      <c r="D3651" t="s">
        <v>56</v>
      </c>
      <c r="E3651">
        <v>3014743</v>
      </c>
      <c r="F3651" t="s">
        <v>10</v>
      </c>
      <c r="G3651" t="s">
        <v>11</v>
      </c>
      <c r="H3651" t="s">
        <v>40</v>
      </c>
      <c r="I3651">
        <v>1557021</v>
      </c>
      <c r="J3651">
        <v>704</v>
      </c>
      <c r="K3651" s="1">
        <v>1281.28</v>
      </c>
      <c r="L3651" s="1">
        <v>596.41999999999996</v>
      </c>
      <c r="M3651" s="1">
        <f>All_Data[[#This Row],[EUR Sales Amount]]-All_Data[[#This Row],[EUR Cost Amount]]</f>
        <v>684.86</v>
      </c>
      <c r="N3651">
        <f>IF(All_Data[[#This Row],[Order Line Quantity]]&lt;0,1,0)</f>
        <v>0</v>
      </c>
      <c r="O3651" s="1" t="str">
        <f>All_Data[[#This Row],[Tier2 Description]]&amp;All_Data[[#This Row],[Order No]]</f>
        <v>TOTES1557021</v>
      </c>
    </row>
    <row r="3652" spans="1:15" x14ac:dyDescent="0.35">
      <c r="A3652">
        <v>202002</v>
      </c>
      <c r="B3652" t="str">
        <f>LEFT(All_Data[[#This Row],[Invoice (Year+Month)]],4)</f>
        <v>2020</v>
      </c>
      <c r="C3652" t="str">
        <f>RIGHT(All_Data[[#This Row],[Invoice (Year+Month)]],2)</f>
        <v>02</v>
      </c>
      <c r="D3652" t="s">
        <v>56</v>
      </c>
      <c r="E3652">
        <v>3014743</v>
      </c>
      <c r="F3652" t="s">
        <v>10</v>
      </c>
      <c r="G3652" t="s">
        <v>24</v>
      </c>
      <c r="H3652" t="s">
        <v>25</v>
      </c>
      <c r="I3652">
        <v>1556548</v>
      </c>
      <c r="J3652">
        <v>2</v>
      </c>
      <c r="K3652" s="1">
        <v>128.28</v>
      </c>
      <c r="L3652" s="1">
        <v>41.68</v>
      </c>
      <c r="M3652" s="1">
        <f>All_Data[[#This Row],[EUR Sales Amount]]-All_Data[[#This Row],[EUR Cost Amount]]</f>
        <v>86.6</v>
      </c>
      <c r="N3652">
        <f>IF(All_Data[[#This Row],[Order Line Quantity]]&lt;0,1,0)</f>
        <v>0</v>
      </c>
      <c r="O3652" s="1" t="str">
        <f>All_Data[[#This Row],[Tier2 Description]]&amp;All_Data[[#This Row],[Order No]]</f>
        <v>JACKETS1556548</v>
      </c>
    </row>
    <row r="3653" spans="1:15" x14ac:dyDescent="0.35">
      <c r="A3653">
        <v>202002</v>
      </c>
      <c r="B3653" t="str">
        <f>LEFT(All_Data[[#This Row],[Invoice (Year+Month)]],4)</f>
        <v>2020</v>
      </c>
      <c r="C3653" t="str">
        <f>RIGHT(All_Data[[#This Row],[Invoice (Year+Month)]],2)</f>
        <v>02</v>
      </c>
      <c r="D3653" t="s">
        <v>56</v>
      </c>
      <c r="E3653">
        <v>3014749</v>
      </c>
      <c r="F3653" t="s">
        <v>10</v>
      </c>
      <c r="G3653" t="s">
        <v>13</v>
      </c>
      <c r="H3653" t="s">
        <v>34</v>
      </c>
      <c r="I3653">
        <v>1555337</v>
      </c>
      <c r="J3653">
        <v>500</v>
      </c>
      <c r="K3653" s="1">
        <v>185</v>
      </c>
      <c r="L3653" s="1">
        <v>135.1</v>
      </c>
      <c r="M3653" s="1">
        <f>All_Data[[#This Row],[EUR Sales Amount]]-All_Data[[#This Row],[EUR Cost Amount]]</f>
        <v>49.900000000000006</v>
      </c>
      <c r="N3653">
        <f>IF(All_Data[[#This Row],[Order Line Quantity]]&lt;0,1,0)</f>
        <v>0</v>
      </c>
      <c r="O3653" s="1" t="str">
        <f>All_Data[[#This Row],[Tier2 Description]]&amp;All_Data[[#This Row],[Order No]]</f>
        <v>STATIONERY1555337</v>
      </c>
    </row>
    <row r="3654" spans="1:15" x14ac:dyDescent="0.35">
      <c r="A3654">
        <v>202002</v>
      </c>
      <c r="B3654" t="str">
        <f>LEFT(All_Data[[#This Row],[Invoice (Year+Month)]],4)</f>
        <v>2020</v>
      </c>
      <c r="C3654" t="str">
        <f>RIGHT(All_Data[[#This Row],[Invoice (Year+Month)]],2)</f>
        <v>02</v>
      </c>
      <c r="D3654" t="s">
        <v>56</v>
      </c>
      <c r="E3654">
        <v>3014749</v>
      </c>
      <c r="F3654" t="s">
        <v>10</v>
      </c>
      <c r="G3654" t="s">
        <v>22</v>
      </c>
      <c r="H3654" t="s">
        <v>35</v>
      </c>
      <c r="I3654">
        <v>1555337</v>
      </c>
      <c r="J3654">
        <v>502</v>
      </c>
      <c r="K3654" s="1">
        <v>55</v>
      </c>
      <c r="L3654" s="1">
        <v>10.02</v>
      </c>
      <c r="M3654" s="1">
        <f>All_Data[[#This Row],[EUR Sales Amount]]-All_Data[[#This Row],[EUR Cost Amount]]</f>
        <v>44.980000000000004</v>
      </c>
      <c r="N3654">
        <f>IF(All_Data[[#This Row],[Order Line Quantity]]&lt;0,1,0)</f>
        <v>0</v>
      </c>
      <c r="O3654" s="1" t="str">
        <f>All_Data[[#This Row],[Tier2 Description]]&amp;All_Data[[#This Row],[Order No]]</f>
        <v>DECORATION CHARGES1555337</v>
      </c>
    </row>
    <row r="3655" spans="1:15" x14ac:dyDescent="0.35">
      <c r="A3655">
        <v>202002</v>
      </c>
      <c r="B3655" t="str">
        <f>LEFT(All_Data[[#This Row],[Invoice (Year+Month)]],4)</f>
        <v>2020</v>
      </c>
      <c r="C3655" t="str">
        <f>RIGHT(All_Data[[#This Row],[Invoice (Year+Month)]],2)</f>
        <v>02</v>
      </c>
      <c r="D3655" t="s">
        <v>56</v>
      </c>
      <c r="E3655">
        <v>3014751</v>
      </c>
      <c r="F3655" t="s">
        <v>17</v>
      </c>
      <c r="G3655" t="s">
        <v>32</v>
      </c>
      <c r="H3655" t="s">
        <v>33</v>
      </c>
      <c r="I3655">
        <v>1555452</v>
      </c>
      <c r="J3655">
        <v>4</v>
      </c>
      <c r="K3655" s="1">
        <v>40.56</v>
      </c>
      <c r="L3655" s="1">
        <v>14.64</v>
      </c>
      <c r="M3655" s="1">
        <f>All_Data[[#This Row],[EUR Sales Amount]]-All_Data[[#This Row],[EUR Cost Amount]]</f>
        <v>25.92</v>
      </c>
      <c r="N3655">
        <f>IF(All_Data[[#This Row],[Order Line Quantity]]&lt;0,1,0)</f>
        <v>0</v>
      </c>
      <c r="O3655" s="1" t="str">
        <f>All_Data[[#This Row],[Tier2 Description]]&amp;All_Data[[#This Row],[Order No]]</f>
        <v>SPORT BOTTLES1555452</v>
      </c>
    </row>
    <row r="3656" spans="1:15" x14ac:dyDescent="0.35">
      <c r="A3656">
        <v>202002</v>
      </c>
      <c r="B3656" t="str">
        <f>LEFT(All_Data[[#This Row],[Invoice (Year+Month)]],4)</f>
        <v>2020</v>
      </c>
      <c r="C3656" t="str">
        <f>RIGHT(All_Data[[#This Row],[Invoice (Year+Month)]],2)</f>
        <v>02</v>
      </c>
      <c r="D3656" t="s">
        <v>56</v>
      </c>
      <c r="E3656">
        <v>3014751</v>
      </c>
      <c r="F3656" t="s">
        <v>17</v>
      </c>
      <c r="G3656" t="s">
        <v>13</v>
      </c>
      <c r="H3656" t="s">
        <v>16</v>
      </c>
      <c r="I3656">
        <v>1555452</v>
      </c>
      <c r="J3656">
        <v>200</v>
      </c>
      <c r="K3656" s="1">
        <v>714</v>
      </c>
      <c r="L3656" s="1">
        <v>713.78</v>
      </c>
      <c r="M3656" s="1">
        <f>All_Data[[#This Row],[EUR Sales Amount]]-All_Data[[#This Row],[EUR Cost Amount]]</f>
        <v>0.22000000000002728</v>
      </c>
      <c r="N3656">
        <f>IF(All_Data[[#This Row],[Order Line Quantity]]&lt;0,1,0)</f>
        <v>0</v>
      </c>
      <c r="O3656" s="1" t="str">
        <f>All_Data[[#This Row],[Tier2 Description]]&amp;All_Data[[#This Row],[Order No]]</f>
        <v>WRITING1555452</v>
      </c>
    </row>
    <row r="3657" spans="1:15" x14ac:dyDescent="0.35">
      <c r="A3657">
        <v>202002</v>
      </c>
      <c r="B3657" t="str">
        <f>LEFT(All_Data[[#This Row],[Invoice (Year+Month)]],4)</f>
        <v>2020</v>
      </c>
      <c r="C3657" t="str">
        <f>RIGHT(All_Data[[#This Row],[Invoice (Year+Month)]],2)</f>
        <v>02</v>
      </c>
      <c r="D3657" t="s">
        <v>56</v>
      </c>
      <c r="E3657">
        <v>3014764</v>
      </c>
      <c r="F3657" t="s">
        <v>17</v>
      </c>
      <c r="G3657" t="s">
        <v>32</v>
      </c>
      <c r="H3657" t="s">
        <v>33</v>
      </c>
      <c r="I3657">
        <v>1556691</v>
      </c>
      <c r="J3657">
        <v>2</v>
      </c>
      <c r="K3657" s="1">
        <v>2.8</v>
      </c>
      <c r="L3657" s="1">
        <v>0.66</v>
      </c>
      <c r="M3657" s="1">
        <f>All_Data[[#This Row],[EUR Sales Amount]]-All_Data[[#This Row],[EUR Cost Amount]]</f>
        <v>2.1399999999999997</v>
      </c>
      <c r="N3657">
        <f>IF(All_Data[[#This Row],[Order Line Quantity]]&lt;0,1,0)</f>
        <v>0</v>
      </c>
      <c r="O3657" s="1" t="str">
        <f>All_Data[[#This Row],[Tier2 Description]]&amp;All_Data[[#This Row],[Order No]]</f>
        <v>SPORT BOTTLES1556691</v>
      </c>
    </row>
    <row r="3658" spans="1:15" x14ac:dyDescent="0.35">
      <c r="A3658">
        <v>202002</v>
      </c>
      <c r="B3658" t="str">
        <f>LEFT(All_Data[[#This Row],[Invoice (Year+Month)]],4)</f>
        <v>2020</v>
      </c>
      <c r="C3658" t="str">
        <f>RIGHT(All_Data[[#This Row],[Invoice (Year+Month)]],2)</f>
        <v>02</v>
      </c>
      <c r="D3658" t="s">
        <v>56</v>
      </c>
      <c r="E3658">
        <v>3014764</v>
      </c>
      <c r="F3658" t="s">
        <v>17</v>
      </c>
      <c r="G3658" t="s">
        <v>26</v>
      </c>
      <c r="H3658" t="s">
        <v>50</v>
      </c>
      <c r="I3658">
        <v>1556697</v>
      </c>
      <c r="J3658">
        <v>1206</v>
      </c>
      <c r="K3658" s="1">
        <v>7163.64</v>
      </c>
      <c r="L3658" s="1">
        <v>3652.6</v>
      </c>
      <c r="M3658" s="1">
        <f>All_Data[[#This Row],[EUR Sales Amount]]-All_Data[[#This Row],[EUR Cost Amount]]</f>
        <v>3511.0400000000004</v>
      </c>
      <c r="N3658">
        <f>IF(All_Data[[#This Row],[Order Line Quantity]]&lt;0,1,0)</f>
        <v>0</v>
      </c>
      <c r="O3658" s="1" t="str">
        <f>All_Data[[#This Row],[Tier2 Description]]&amp;All_Data[[#This Row],[Order No]]</f>
        <v>OUTDOOR &amp; LEISURE1556697</v>
      </c>
    </row>
    <row r="3659" spans="1:15" x14ac:dyDescent="0.35">
      <c r="A3659">
        <v>202002</v>
      </c>
      <c r="B3659" t="str">
        <f>LEFT(All_Data[[#This Row],[Invoice (Year+Month)]],4)</f>
        <v>2020</v>
      </c>
      <c r="C3659" t="str">
        <f>RIGHT(All_Data[[#This Row],[Invoice (Year+Month)]],2)</f>
        <v>02</v>
      </c>
      <c r="D3659" t="s">
        <v>56</v>
      </c>
      <c r="E3659">
        <v>3014764</v>
      </c>
      <c r="F3659" t="s">
        <v>17</v>
      </c>
      <c r="G3659" t="s">
        <v>22</v>
      </c>
      <c r="H3659" t="s">
        <v>35</v>
      </c>
      <c r="I3659">
        <v>1556697</v>
      </c>
      <c r="J3659">
        <v>2416</v>
      </c>
      <c r="K3659" s="1">
        <v>819.48</v>
      </c>
      <c r="L3659" s="1">
        <v>63.18</v>
      </c>
      <c r="M3659" s="1">
        <f>All_Data[[#This Row],[EUR Sales Amount]]-All_Data[[#This Row],[EUR Cost Amount]]</f>
        <v>756.30000000000007</v>
      </c>
      <c r="N3659">
        <f>IF(All_Data[[#This Row],[Order Line Quantity]]&lt;0,1,0)</f>
        <v>0</v>
      </c>
      <c r="O3659" s="1" t="str">
        <f>All_Data[[#This Row],[Tier2 Description]]&amp;All_Data[[#This Row],[Order No]]</f>
        <v>DECORATION CHARGES1556697</v>
      </c>
    </row>
    <row r="3660" spans="1:15" x14ac:dyDescent="0.35">
      <c r="A3660">
        <v>202002</v>
      </c>
      <c r="B3660" t="str">
        <f>LEFT(All_Data[[#This Row],[Invoice (Year+Month)]],4)</f>
        <v>2020</v>
      </c>
      <c r="C3660" t="str">
        <f>RIGHT(All_Data[[#This Row],[Invoice (Year+Month)]],2)</f>
        <v>02</v>
      </c>
      <c r="D3660" t="s">
        <v>56</v>
      </c>
      <c r="E3660">
        <v>3014766</v>
      </c>
      <c r="F3660" t="s">
        <v>17</v>
      </c>
      <c r="G3660" t="s">
        <v>26</v>
      </c>
      <c r="H3660" t="s">
        <v>42</v>
      </c>
      <c r="I3660">
        <v>1555333</v>
      </c>
      <c r="J3660">
        <v>2</v>
      </c>
      <c r="K3660" s="1">
        <v>23.98</v>
      </c>
      <c r="L3660" s="1">
        <v>8.66</v>
      </c>
      <c r="M3660" s="1">
        <f>All_Data[[#This Row],[EUR Sales Amount]]-All_Data[[#This Row],[EUR Cost Amount]]</f>
        <v>15.32</v>
      </c>
      <c r="N3660">
        <f>IF(All_Data[[#This Row],[Order Line Quantity]]&lt;0,1,0)</f>
        <v>0</v>
      </c>
      <c r="O3660" s="1" t="str">
        <f>All_Data[[#This Row],[Tier2 Description]]&amp;All_Data[[#This Row],[Order No]]</f>
        <v>LIGHTING1555333</v>
      </c>
    </row>
    <row r="3661" spans="1:15" x14ac:dyDescent="0.35">
      <c r="A3661">
        <v>202002</v>
      </c>
      <c r="B3661" t="str">
        <f>LEFT(All_Data[[#This Row],[Invoice (Year+Month)]],4)</f>
        <v>2020</v>
      </c>
      <c r="C3661" t="str">
        <f>RIGHT(All_Data[[#This Row],[Invoice (Year+Month)]],2)</f>
        <v>02</v>
      </c>
      <c r="D3661" t="s">
        <v>56</v>
      </c>
      <c r="E3661">
        <v>3014766</v>
      </c>
      <c r="F3661" t="s">
        <v>17</v>
      </c>
      <c r="G3661" t="s">
        <v>29</v>
      </c>
      <c r="H3661" t="s">
        <v>52</v>
      </c>
      <c r="I3661">
        <v>1555784</v>
      </c>
      <c r="J3661">
        <v>8</v>
      </c>
      <c r="K3661" s="1">
        <v>2.3199999999999998</v>
      </c>
      <c r="L3661" s="1">
        <v>0.96</v>
      </c>
      <c r="M3661" s="1">
        <f>All_Data[[#This Row],[EUR Sales Amount]]-All_Data[[#This Row],[EUR Cost Amount]]</f>
        <v>1.3599999999999999</v>
      </c>
      <c r="N3661">
        <f>IF(All_Data[[#This Row],[Order Line Quantity]]&lt;0,1,0)</f>
        <v>0</v>
      </c>
      <c r="O3661" s="1" t="str">
        <f>All_Data[[#This Row],[Tier2 Description]]&amp;All_Data[[#This Row],[Order No]]</f>
        <v>GENERAL TECH1555784</v>
      </c>
    </row>
    <row r="3662" spans="1:15" x14ac:dyDescent="0.35">
      <c r="A3662">
        <v>202002</v>
      </c>
      <c r="B3662" t="str">
        <f>LEFT(All_Data[[#This Row],[Invoice (Year+Month)]],4)</f>
        <v>2020</v>
      </c>
      <c r="C3662" t="str">
        <f>RIGHT(All_Data[[#This Row],[Invoice (Year+Month)]],2)</f>
        <v>02</v>
      </c>
      <c r="D3662" t="s">
        <v>56</v>
      </c>
      <c r="E3662">
        <v>3014776</v>
      </c>
      <c r="F3662" t="s">
        <v>10</v>
      </c>
      <c r="G3662" t="s">
        <v>13</v>
      </c>
      <c r="H3662" t="s">
        <v>16</v>
      </c>
      <c r="I3662">
        <v>1555260</v>
      </c>
      <c r="J3662">
        <v>2</v>
      </c>
      <c r="K3662" s="1">
        <v>0.32</v>
      </c>
      <c r="L3662" s="1">
        <v>0.12</v>
      </c>
      <c r="M3662" s="1">
        <f>All_Data[[#This Row],[EUR Sales Amount]]-All_Data[[#This Row],[EUR Cost Amount]]</f>
        <v>0.2</v>
      </c>
      <c r="N3662">
        <f>IF(All_Data[[#This Row],[Order Line Quantity]]&lt;0,1,0)</f>
        <v>0</v>
      </c>
      <c r="O3662" s="1" t="str">
        <f>All_Data[[#This Row],[Tier2 Description]]&amp;All_Data[[#This Row],[Order No]]</f>
        <v>WRITING1555260</v>
      </c>
    </row>
    <row r="3663" spans="1:15" x14ac:dyDescent="0.35">
      <c r="A3663">
        <v>202002</v>
      </c>
      <c r="B3663" t="str">
        <f>LEFT(All_Data[[#This Row],[Invoice (Year+Month)]],4)</f>
        <v>2020</v>
      </c>
      <c r="C3663" t="str">
        <f>RIGHT(All_Data[[#This Row],[Invoice (Year+Month)]],2)</f>
        <v>02</v>
      </c>
      <c r="D3663" t="s">
        <v>56</v>
      </c>
      <c r="E3663">
        <v>3014779</v>
      </c>
      <c r="F3663" t="s">
        <v>17</v>
      </c>
      <c r="G3663" t="s">
        <v>11</v>
      </c>
      <c r="H3663" t="s">
        <v>38</v>
      </c>
      <c r="I3663">
        <v>1558006</v>
      </c>
      <c r="J3663">
        <v>2</v>
      </c>
      <c r="K3663" s="1">
        <v>3.2</v>
      </c>
      <c r="L3663" s="1">
        <v>1.2</v>
      </c>
      <c r="M3663" s="1">
        <f>All_Data[[#This Row],[EUR Sales Amount]]-All_Data[[#This Row],[EUR Cost Amount]]</f>
        <v>2</v>
      </c>
      <c r="N3663">
        <f>IF(All_Data[[#This Row],[Order Line Quantity]]&lt;0,1,0)</f>
        <v>0</v>
      </c>
      <c r="O3663" s="1" t="str">
        <f>All_Data[[#This Row],[Tier2 Description]]&amp;All_Data[[#This Row],[Order No]]</f>
        <v>BACKPACKS1558006</v>
      </c>
    </row>
    <row r="3664" spans="1:15" x14ac:dyDescent="0.35">
      <c r="A3664">
        <v>202002</v>
      </c>
      <c r="B3664" t="str">
        <f>LEFT(All_Data[[#This Row],[Invoice (Year+Month)]],4)</f>
        <v>2020</v>
      </c>
      <c r="C3664" t="str">
        <f>RIGHT(All_Data[[#This Row],[Invoice (Year+Month)]],2)</f>
        <v>02</v>
      </c>
      <c r="D3664" t="s">
        <v>56</v>
      </c>
      <c r="E3664">
        <v>3014779</v>
      </c>
      <c r="F3664" t="s">
        <v>17</v>
      </c>
      <c r="G3664" t="s">
        <v>13</v>
      </c>
      <c r="H3664" t="s">
        <v>16</v>
      </c>
      <c r="I3664">
        <v>1558006</v>
      </c>
      <c r="J3664">
        <v>2</v>
      </c>
      <c r="K3664" s="1">
        <v>0.62</v>
      </c>
      <c r="L3664" s="1">
        <v>0.28000000000000003</v>
      </c>
      <c r="M3664" s="1">
        <f>All_Data[[#This Row],[EUR Sales Amount]]-All_Data[[#This Row],[EUR Cost Amount]]</f>
        <v>0.33999999999999997</v>
      </c>
      <c r="N3664">
        <f>IF(All_Data[[#This Row],[Order Line Quantity]]&lt;0,1,0)</f>
        <v>0</v>
      </c>
      <c r="O3664" s="1" t="str">
        <f>All_Data[[#This Row],[Tier2 Description]]&amp;All_Data[[#This Row],[Order No]]</f>
        <v>WRITING1558006</v>
      </c>
    </row>
    <row r="3665" spans="1:15" x14ac:dyDescent="0.35">
      <c r="A3665">
        <v>202002</v>
      </c>
      <c r="B3665" t="str">
        <f>LEFT(All_Data[[#This Row],[Invoice (Year+Month)]],4)</f>
        <v>2020</v>
      </c>
      <c r="C3665" t="str">
        <f>RIGHT(All_Data[[#This Row],[Invoice (Year+Month)]],2)</f>
        <v>02</v>
      </c>
      <c r="D3665" t="s">
        <v>56</v>
      </c>
      <c r="E3665">
        <v>3014779</v>
      </c>
      <c r="F3665" t="s">
        <v>17</v>
      </c>
      <c r="G3665" t="s">
        <v>18</v>
      </c>
      <c r="H3665" t="s">
        <v>20</v>
      </c>
      <c r="I3665">
        <v>1558006</v>
      </c>
      <c r="J3665">
        <v>2</v>
      </c>
      <c r="K3665" s="1">
        <v>8.1</v>
      </c>
      <c r="L3665" s="1">
        <v>4.72</v>
      </c>
      <c r="M3665" s="1">
        <f>All_Data[[#This Row],[EUR Sales Amount]]-All_Data[[#This Row],[EUR Cost Amount]]</f>
        <v>3.38</v>
      </c>
      <c r="N3665">
        <f>IF(All_Data[[#This Row],[Order Line Quantity]]&lt;0,1,0)</f>
        <v>0</v>
      </c>
      <c r="O3665" s="1" t="str">
        <f>All_Data[[#This Row],[Tier2 Description]]&amp;All_Data[[#This Row],[Order No]]</f>
        <v>POLOS1558006</v>
      </c>
    </row>
    <row r="3666" spans="1:15" x14ac:dyDescent="0.35">
      <c r="A3666">
        <v>202002</v>
      </c>
      <c r="B3666" t="str">
        <f>LEFT(All_Data[[#This Row],[Invoice (Year+Month)]],4)</f>
        <v>2020</v>
      </c>
      <c r="C3666" t="str">
        <f>RIGHT(All_Data[[#This Row],[Invoice (Year+Month)]],2)</f>
        <v>02</v>
      </c>
      <c r="D3666" t="s">
        <v>56</v>
      </c>
      <c r="E3666">
        <v>3014779</v>
      </c>
      <c r="F3666" t="s">
        <v>17</v>
      </c>
      <c r="G3666" t="s">
        <v>24</v>
      </c>
      <c r="H3666" t="s">
        <v>25</v>
      </c>
      <c r="I3666">
        <v>1558006</v>
      </c>
      <c r="J3666">
        <v>2</v>
      </c>
      <c r="K3666" s="1">
        <v>40.04</v>
      </c>
      <c r="L3666" s="1">
        <v>13.76</v>
      </c>
      <c r="M3666" s="1">
        <f>All_Data[[#This Row],[EUR Sales Amount]]-All_Data[[#This Row],[EUR Cost Amount]]</f>
        <v>26.28</v>
      </c>
      <c r="N3666">
        <f>IF(All_Data[[#This Row],[Order Line Quantity]]&lt;0,1,0)</f>
        <v>0</v>
      </c>
      <c r="O3666" s="1" t="str">
        <f>All_Data[[#This Row],[Tier2 Description]]&amp;All_Data[[#This Row],[Order No]]</f>
        <v>JACKETS1558006</v>
      </c>
    </row>
    <row r="3667" spans="1:15" x14ac:dyDescent="0.35">
      <c r="A3667">
        <v>202002</v>
      </c>
      <c r="B3667" t="str">
        <f>LEFT(All_Data[[#This Row],[Invoice (Year+Month)]],4)</f>
        <v>2020</v>
      </c>
      <c r="C3667" t="str">
        <f>RIGHT(All_Data[[#This Row],[Invoice (Year+Month)]],2)</f>
        <v>02</v>
      </c>
      <c r="D3667" t="s">
        <v>56</v>
      </c>
      <c r="E3667">
        <v>3014787</v>
      </c>
      <c r="F3667" t="s">
        <v>10</v>
      </c>
      <c r="G3667" t="s">
        <v>32</v>
      </c>
      <c r="H3667" t="s">
        <v>33</v>
      </c>
      <c r="I3667">
        <v>1544487</v>
      </c>
      <c r="J3667">
        <v>60</v>
      </c>
      <c r="K3667" s="1">
        <v>419.4</v>
      </c>
      <c r="L3667" s="1">
        <v>186.86</v>
      </c>
      <c r="M3667" s="1">
        <f>All_Data[[#This Row],[EUR Sales Amount]]-All_Data[[#This Row],[EUR Cost Amount]]</f>
        <v>232.53999999999996</v>
      </c>
      <c r="N3667">
        <f>IF(All_Data[[#This Row],[Order Line Quantity]]&lt;0,1,0)</f>
        <v>0</v>
      </c>
      <c r="O3667" s="1" t="str">
        <f>All_Data[[#This Row],[Tier2 Description]]&amp;All_Data[[#This Row],[Order No]]</f>
        <v>SPORT BOTTLES1544487</v>
      </c>
    </row>
    <row r="3668" spans="1:15" x14ac:dyDescent="0.35">
      <c r="A3668">
        <v>202002</v>
      </c>
      <c r="B3668" t="str">
        <f>LEFT(All_Data[[#This Row],[Invoice (Year+Month)]],4)</f>
        <v>2020</v>
      </c>
      <c r="C3668" t="str">
        <f>RIGHT(All_Data[[#This Row],[Invoice (Year+Month)]],2)</f>
        <v>02</v>
      </c>
      <c r="D3668" t="s">
        <v>56</v>
      </c>
      <c r="E3668">
        <v>3014787</v>
      </c>
      <c r="F3668" t="s">
        <v>10</v>
      </c>
      <c r="G3668" t="s">
        <v>22</v>
      </c>
      <c r="H3668" t="s">
        <v>35</v>
      </c>
      <c r="I3668">
        <v>1544487</v>
      </c>
      <c r="J3668">
        <v>62</v>
      </c>
      <c r="K3668" s="1">
        <v>87.4</v>
      </c>
      <c r="L3668" s="1">
        <v>21.78</v>
      </c>
      <c r="M3668" s="1">
        <f>All_Data[[#This Row],[EUR Sales Amount]]-All_Data[[#This Row],[EUR Cost Amount]]</f>
        <v>65.62</v>
      </c>
      <c r="N3668">
        <f>IF(All_Data[[#This Row],[Order Line Quantity]]&lt;0,1,0)</f>
        <v>0</v>
      </c>
      <c r="O3668" s="1" t="str">
        <f>All_Data[[#This Row],[Tier2 Description]]&amp;All_Data[[#This Row],[Order No]]</f>
        <v>DECORATION CHARGES1544487</v>
      </c>
    </row>
    <row r="3669" spans="1:15" x14ac:dyDescent="0.35">
      <c r="A3669">
        <v>202002</v>
      </c>
      <c r="B3669" t="str">
        <f>LEFT(All_Data[[#This Row],[Invoice (Year+Month)]],4)</f>
        <v>2020</v>
      </c>
      <c r="C3669" t="str">
        <f>RIGHT(All_Data[[#This Row],[Invoice (Year+Month)]],2)</f>
        <v>02</v>
      </c>
      <c r="D3669" t="s">
        <v>56</v>
      </c>
      <c r="E3669">
        <v>3014798</v>
      </c>
      <c r="F3669" t="s">
        <v>17</v>
      </c>
      <c r="G3669" t="s">
        <v>32</v>
      </c>
      <c r="H3669" t="s">
        <v>33</v>
      </c>
      <c r="I3669">
        <v>1554802</v>
      </c>
      <c r="J3669">
        <v>144</v>
      </c>
      <c r="K3669" s="1">
        <v>1092.96</v>
      </c>
      <c r="L3669" s="1">
        <v>557.29999999999995</v>
      </c>
      <c r="M3669" s="1">
        <f>All_Data[[#This Row],[EUR Sales Amount]]-All_Data[[#This Row],[EUR Cost Amount]]</f>
        <v>535.66000000000008</v>
      </c>
      <c r="N3669">
        <f>IF(All_Data[[#This Row],[Order Line Quantity]]&lt;0,1,0)</f>
        <v>0</v>
      </c>
      <c r="O3669" s="1" t="str">
        <f>All_Data[[#This Row],[Tier2 Description]]&amp;All_Data[[#This Row],[Order No]]</f>
        <v>SPORT BOTTLES1554802</v>
      </c>
    </row>
    <row r="3670" spans="1:15" x14ac:dyDescent="0.35">
      <c r="A3670">
        <v>202002</v>
      </c>
      <c r="B3670" t="str">
        <f>LEFT(All_Data[[#This Row],[Invoice (Year+Month)]],4)</f>
        <v>2020</v>
      </c>
      <c r="C3670" t="str">
        <f>RIGHT(All_Data[[#This Row],[Invoice (Year+Month)]],2)</f>
        <v>02</v>
      </c>
      <c r="D3670" t="s">
        <v>56</v>
      </c>
      <c r="E3670">
        <v>3014798</v>
      </c>
      <c r="F3670" t="s">
        <v>17</v>
      </c>
      <c r="G3670" t="s">
        <v>32</v>
      </c>
      <c r="H3670" t="s">
        <v>33</v>
      </c>
      <c r="I3670">
        <v>1554833</v>
      </c>
      <c r="J3670">
        <v>300</v>
      </c>
      <c r="K3670" s="1">
        <v>2277</v>
      </c>
      <c r="L3670" s="1">
        <v>1161.04</v>
      </c>
      <c r="M3670" s="1">
        <f>All_Data[[#This Row],[EUR Sales Amount]]-All_Data[[#This Row],[EUR Cost Amount]]</f>
        <v>1115.96</v>
      </c>
      <c r="N3670">
        <f>IF(All_Data[[#This Row],[Order Line Quantity]]&lt;0,1,0)</f>
        <v>0</v>
      </c>
      <c r="O3670" s="1" t="str">
        <f>All_Data[[#This Row],[Tier2 Description]]&amp;All_Data[[#This Row],[Order No]]</f>
        <v>SPORT BOTTLES1554833</v>
      </c>
    </row>
    <row r="3671" spans="1:15" x14ac:dyDescent="0.35">
      <c r="A3671">
        <v>202002</v>
      </c>
      <c r="B3671" t="str">
        <f>LEFT(All_Data[[#This Row],[Invoice (Year+Month)]],4)</f>
        <v>2020</v>
      </c>
      <c r="C3671" t="str">
        <f>RIGHT(All_Data[[#This Row],[Invoice (Year+Month)]],2)</f>
        <v>02</v>
      </c>
      <c r="D3671" t="s">
        <v>56</v>
      </c>
      <c r="E3671">
        <v>3014798</v>
      </c>
      <c r="F3671" t="s">
        <v>17</v>
      </c>
      <c r="G3671" t="s">
        <v>32</v>
      </c>
      <c r="H3671" t="s">
        <v>33</v>
      </c>
      <c r="I3671">
        <v>1554950</v>
      </c>
      <c r="J3671">
        <v>130</v>
      </c>
      <c r="K3671" s="1">
        <v>1133.5999999999999</v>
      </c>
      <c r="L3671" s="1">
        <v>532.41999999999996</v>
      </c>
      <c r="M3671" s="1">
        <f>All_Data[[#This Row],[EUR Sales Amount]]-All_Data[[#This Row],[EUR Cost Amount]]</f>
        <v>601.17999999999995</v>
      </c>
      <c r="N3671">
        <f>IF(All_Data[[#This Row],[Order Line Quantity]]&lt;0,1,0)</f>
        <v>0</v>
      </c>
      <c r="O3671" s="1" t="str">
        <f>All_Data[[#This Row],[Tier2 Description]]&amp;All_Data[[#This Row],[Order No]]</f>
        <v>SPORT BOTTLES1554950</v>
      </c>
    </row>
    <row r="3672" spans="1:15" x14ac:dyDescent="0.35">
      <c r="A3672">
        <v>202002</v>
      </c>
      <c r="B3672" t="str">
        <f>LEFT(All_Data[[#This Row],[Invoice (Year+Month)]],4)</f>
        <v>2020</v>
      </c>
      <c r="C3672" t="str">
        <f>RIGHT(All_Data[[#This Row],[Invoice (Year+Month)]],2)</f>
        <v>02</v>
      </c>
      <c r="D3672" t="s">
        <v>56</v>
      </c>
      <c r="E3672">
        <v>3014798</v>
      </c>
      <c r="F3672" t="s">
        <v>17</v>
      </c>
      <c r="G3672" t="s">
        <v>32</v>
      </c>
      <c r="H3672" t="s">
        <v>33</v>
      </c>
      <c r="I3672">
        <v>1555197</v>
      </c>
      <c r="J3672">
        <v>18</v>
      </c>
      <c r="K3672" s="1">
        <v>170.28</v>
      </c>
      <c r="L3672" s="1">
        <v>68.319999999999993</v>
      </c>
      <c r="M3672" s="1">
        <f>All_Data[[#This Row],[EUR Sales Amount]]-All_Data[[#This Row],[EUR Cost Amount]]</f>
        <v>101.96000000000001</v>
      </c>
      <c r="N3672">
        <f>IF(All_Data[[#This Row],[Order Line Quantity]]&lt;0,1,0)</f>
        <v>0</v>
      </c>
      <c r="O3672" s="1" t="str">
        <f>All_Data[[#This Row],[Tier2 Description]]&amp;All_Data[[#This Row],[Order No]]</f>
        <v>SPORT BOTTLES1555197</v>
      </c>
    </row>
    <row r="3673" spans="1:15" x14ac:dyDescent="0.35">
      <c r="A3673">
        <v>202002</v>
      </c>
      <c r="B3673" t="str">
        <f>LEFT(All_Data[[#This Row],[Invoice (Year+Month)]],4)</f>
        <v>2020</v>
      </c>
      <c r="C3673" t="str">
        <f>RIGHT(All_Data[[#This Row],[Invoice (Year+Month)]],2)</f>
        <v>02</v>
      </c>
      <c r="D3673" t="s">
        <v>56</v>
      </c>
      <c r="E3673">
        <v>3014798</v>
      </c>
      <c r="F3673" t="s">
        <v>17</v>
      </c>
      <c r="G3673" t="s">
        <v>32</v>
      </c>
      <c r="H3673" t="s">
        <v>33</v>
      </c>
      <c r="I3673">
        <v>1556351</v>
      </c>
      <c r="J3673">
        <v>364</v>
      </c>
      <c r="K3673" s="1">
        <v>2762.76</v>
      </c>
      <c r="L3673" s="1">
        <v>1447.78</v>
      </c>
      <c r="M3673" s="1">
        <f>All_Data[[#This Row],[EUR Sales Amount]]-All_Data[[#This Row],[EUR Cost Amount]]</f>
        <v>1314.9800000000002</v>
      </c>
      <c r="N3673">
        <f>IF(All_Data[[#This Row],[Order Line Quantity]]&lt;0,1,0)</f>
        <v>0</v>
      </c>
      <c r="O3673" s="1" t="str">
        <f>All_Data[[#This Row],[Tier2 Description]]&amp;All_Data[[#This Row],[Order No]]</f>
        <v>SPORT BOTTLES1556351</v>
      </c>
    </row>
    <row r="3674" spans="1:15" x14ac:dyDescent="0.35">
      <c r="A3674">
        <v>202002</v>
      </c>
      <c r="B3674" t="str">
        <f>LEFT(All_Data[[#This Row],[Invoice (Year+Month)]],4)</f>
        <v>2020</v>
      </c>
      <c r="C3674" t="str">
        <f>RIGHT(All_Data[[#This Row],[Invoice (Year+Month)]],2)</f>
        <v>02</v>
      </c>
      <c r="D3674" t="s">
        <v>56</v>
      </c>
      <c r="E3674">
        <v>3014798</v>
      </c>
      <c r="F3674" t="s">
        <v>17</v>
      </c>
      <c r="G3674" t="s">
        <v>32</v>
      </c>
      <c r="H3674" t="s">
        <v>33</v>
      </c>
      <c r="I3674">
        <v>1557247</v>
      </c>
      <c r="J3674">
        <v>100</v>
      </c>
      <c r="K3674" s="1">
        <v>759</v>
      </c>
      <c r="L3674" s="1">
        <v>397.74</v>
      </c>
      <c r="M3674" s="1">
        <f>All_Data[[#This Row],[EUR Sales Amount]]-All_Data[[#This Row],[EUR Cost Amount]]</f>
        <v>361.26</v>
      </c>
      <c r="N3674">
        <f>IF(All_Data[[#This Row],[Order Line Quantity]]&lt;0,1,0)</f>
        <v>0</v>
      </c>
      <c r="O3674" s="1" t="str">
        <f>All_Data[[#This Row],[Tier2 Description]]&amp;All_Data[[#This Row],[Order No]]</f>
        <v>SPORT BOTTLES1557247</v>
      </c>
    </row>
    <row r="3675" spans="1:15" x14ac:dyDescent="0.35">
      <c r="A3675">
        <v>202002</v>
      </c>
      <c r="B3675" t="str">
        <f>LEFT(All_Data[[#This Row],[Invoice (Year+Month)]],4)</f>
        <v>2020</v>
      </c>
      <c r="C3675" t="str">
        <f>RIGHT(All_Data[[#This Row],[Invoice (Year+Month)]],2)</f>
        <v>02</v>
      </c>
      <c r="D3675" t="s">
        <v>56</v>
      </c>
      <c r="E3675">
        <v>3014798</v>
      </c>
      <c r="F3675" t="s">
        <v>17</v>
      </c>
      <c r="G3675" t="s">
        <v>22</v>
      </c>
      <c r="H3675" t="s">
        <v>35</v>
      </c>
      <c r="I3675">
        <v>1554802</v>
      </c>
      <c r="J3675">
        <v>436</v>
      </c>
      <c r="K3675" s="1">
        <v>261.44</v>
      </c>
      <c r="L3675" s="1">
        <v>3.76</v>
      </c>
      <c r="M3675" s="1">
        <f>All_Data[[#This Row],[EUR Sales Amount]]-All_Data[[#This Row],[EUR Cost Amount]]</f>
        <v>257.68</v>
      </c>
      <c r="N3675">
        <f>IF(All_Data[[#This Row],[Order Line Quantity]]&lt;0,1,0)</f>
        <v>0</v>
      </c>
      <c r="O3675" s="1" t="str">
        <f>All_Data[[#This Row],[Tier2 Description]]&amp;All_Data[[#This Row],[Order No]]</f>
        <v>DECORATION CHARGES1554802</v>
      </c>
    </row>
    <row r="3676" spans="1:15" x14ac:dyDescent="0.35">
      <c r="A3676">
        <v>202002</v>
      </c>
      <c r="B3676" t="str">
        <f>LEFT(All_Data[[#This Row],[Invoice (Year+Month)]],4)</f>
        <v>2020</v>
      </c>
      <c r="C3676" t="str">
        <f>RIGHT(All_Data[[#This Row],[Invoice (Year+Month)]],2)</f>
        <v>02</v>
      </c>
      <c r="D3676" t="s">
        <v>56</v>
      </c>
      <c r="E3676">
        <v>3014798</v>
      </c>
      <c r="F3676" t="s">
        <v>17</v>
      </c>
      <c r="G3676" t="s">
        <v>22</v>
      </c>
      <c r="H3676" t="s">
        <v>35</v>
      </c>
      <c r="I3676">
        <v>1554833</v>
      </c>
      <c r="J3676">
        <v>302</v>
      </c>
      <c r="K3676" s="1">
        <v>172</v>
      </c>
      <c r="L3676" s="1">
        <v>3.44</v>
      </c>
      <c r="M3676" s="1">
        <f>All_Data[[#This Row],[EUR Sales Amount]]-All_Data[[#This Row],[EUR Cost Amount]]</f>
        <v>168.56</v>
      </c>
      <c r="N3676">
        <f>IF(All_Data[[#This Row],[Order Line Quantity]]&lt;0,1,0)</f>
        <v>0</v>
      </c>
      <c r="O3676" s="1" t="str">
        <f>All_Data[[#This Row],[Tier2 Description]]&amp;All_Data[[#This Row],[Order No]]</f>
        <v>DECORATION CHARGES1554833</v>
      </c>
    </row>
    <row r="3677" spans="1:15" x14ac:dyDescent="0.35">
      <c r="A3677">
        <v>202002</v>
      </c>
      <c r="B3677" t="str">
        <f>LEFT(All_Data[[#This Row],[Invoice (Year+Month)]],4)</f>
        <v>2020</v>
      </c>
      <c r="C3677" t="str">
        <f>RIGHT(All_Data[[#This Row],[Invoice (Year+Month)]],2)</f>
        <v>02</v>
      </c>
      <c r="D3677" t="s">
        <v>56</v>
      </c>
      <c r="E3677">
        <v>3014798</v>
      </c>
      <c r="F3677" t="s">
        <v>17</v>
      </c>
      <c r="G3677" t="s">
        <v>22</v>
      </c>
      <c r="H3677" t="s">
        <v>35</v>
      </c>
      <c r="I3677">
        <v>1554950</v>
      </c>
      <c r="J3677">
        <v>132</v>
      </c>
      <c r="K3677" s="1">
        <v>121.9</v>
      </c>
      <c r="L3677" s="1">
        <v>22.48</v>
      </c>
      <c r="M3677" s="1">
        <f>All_Data[[#This Row],[EUR Sales Amount]]-All_Data[[#This Row],[EUR Cost Amount]]</f>
        <v>99.42</v>
      </c>
      <c r="N3677">
        <f>IF(All_Data[[#This Row],[Order Line Quantity]]&lt;0,1,0)</f>
        <v>0</v>
      </c>
      <c r="O3677" s="1" t="str">
        <f>All_Data[[#This Row],[Tier2 Description]]&amp;All_Data[[#This Row],[Order No]]</f>
        <v>DECORATION CHARGES1554950</v>
      </c>
    </row>
    <row r="3678" spans="1:15" x14ac:dyDescent="0.35">
      <c r="A3678">
        <v>202002</v>
      </c>
      <c r="B3678" t="str">
        <f>LEFT(All_Data[[#This Row],[Invoice (Year+Month)]],4)</f>
        <v>2020</v>
      </c>
      <c r="C3678" t="str">
        <f>RIGHT(All_Data[[#This Row],[Invoice (Year+Month)]],2)</f>
        <v>02</v>
      </c>
      <c r="D3678" t="s">
        <v>56</v>
      </c>
      <c r="E3678">
        <v>3014798</v>
      </c>
      <c r="F3678" t="s">
        <v>17</v>
      </c>
      <c r="G3678" t="s">
        <v>22</v>
      </c>
      <c r="H3678" t="s">
        <v>35</v>
      </c>
      <c r="I3678">
        <v>1555197</v>
      </c>
      <c r="J3678">
        <v>58</v>
      </c>
      <c r="K3678" s="1">
        <v>106.82</v>
      </c>
      <c r="L3678" s="1">
        <v>1.24</v>
      </c>
      <c r="M3678" s="1">
        <f>All_Data[[#This Row],[EUR Sales Amount]]-All_Data[[#This Row],[EUR Cost Amount]]</f>
        <v>105.58</v>
      </c>
      <c r="N3678">
        <f>IF(All_Data[[#This Row],[Order Line Quantity]]&lt;0,1,0)</f>
        <v>0</v>
      </c>
      <c r="O3678" s="1" t="str">
        <f>All_Data[[#This Row],[Tier2 Description]]&amp;All_Data[[#This Row],[Order No]]</f>
        <v>DECORATION CHARGES1555197</v>
      </c>
    </row>
    <row r="3679" spans="1:15" x14ac:dyDescent="0.35">
      <c r="A3679">
        <v>202002</v>
      </c>
      <c r="B3679" t="str">
        <f>LEFT(All_Data[[#This Row],[Invoice (Year+Month)]],4)</f>
        <v>2020</v>
      </c>
      <c r="C3679" t="str">
        <f>RIGHT(All_Data[[#This Row],[Invoice (Year+Month)]],2)</f>
        <v>02</v>
      </c>
      <c r="D3679" t="s">
        <v>56</v>
      </c>
      <c r="E3679">
        <v>3014798</v>
      </c>
      <c r="F3679" t="s">
        <v>17</v>
      </c>
      <c r="G3679" t="s">
        <v>22</v>
      </c>
      <c r="H3679" t="s">
        <v>35</v>
      </c>
      <c r="I3679">
        <v>1555291</v>
      </c>
      <c r="J3679">
        <v>5422</v>
      </c>
      <c r="K3679" s="1">
        <v>1882.8</v>
      </c>
      <c r="L3679" s="1">
        <v>54.64</v>
      </c>
      <c r="M3679" s="1">
        <f>All_Data[[#This Row],[EUR Sales Amount]]-All_Data[[#This Row],[EUR Cost Amount]]</f>
        <v>1828.1599999999999</v>
      </c>
      <c r="N3679">
        <f>IF(All_Data[[#This Row],[Order Line Quantity]]&lt;0,1,0)</f>
        <v>0</v>
      </c>
      <c r="O3679" s="1" t="str">
        <f>All_Data[[#This Row],[Tier2 Description]]&amp;All_Data[[#This Row],[Order No]]</f>
        <v>DECORATION CHARGES1555291</v>
      </c>
    </row>
    <row r="3680" spans="1:15" x14ac:dyDescent="0.35">
      <c r="A3680">
        <v>202002</v>
      </c>
      <c r="B3680" t="str">
        <f>LEFT(All_Data[[#This Row],[Invoice (Year+Month)]],4)</f>
        <v>2020</v>
      </c>
      <c r="C3680" t="str">
        <f>RIGHT(All_Data[[#This Row],[Invoice (Year+Month)]],2)</f>
        <v>02</v>
      </c>
      <c r="D3680" t="s">
        <v>56</v>
      </c>
      <c r="E3680">
        <v>3014798</v>
      </c>
      <c r="F3680" t="s">
        <v>17</v>
      </c>
      <c r="G3680" t="s">
        <v>22</v>
      </c>
      <c r="H3680" t="s">
        <v>35</v>
      </c>
      <c r="I3680">
        <v>1556351</v>
      </c>
      <c r="J3680">
        <v>366</v>
      </c>
      <c r="K3680" s="1">
        <v>214.72</v>
      </c>
      <c r="L3680" s="1">
        <v>24.82</v>
      </c>
      <c r="M3680" s="1">
        <f>All_Data[[#This Row],[EUR Sales Amount]]-All_Data[[#This Row],[EUR Cost Amount]]</f>
        <v>189.9</v>
      </c>
      <c r="N3680">
        <f>IF(All_Data[[#This Row],[Order Line Quantity]]&lt;0,1,0)</f>
        <v>0</v>
      </c>
      <c r="O3680" s="1" t="str">
        <f>All_Data[[#This Row],[Tier2 Description]]&amp;All_Data[[#This Row],[Order No]]</f>
        <v>DECORATION CHARGES1556351</v>
      </c>
    </row>
    <row r="3681" spans="1:15" x14ac:dyDescent="0.35">
      <c r="A3681">
        <v>202002</v>
      </c>
      <c r="B3681" t="str">
        <f>LEFT(All_Data[[#This Row],[Invoice (Year+Month)]],4)</f>
        <v>2020</v>
      </c>
      <c r="C3681" t="str">
        <f>RIGHT(All_Data[[#This Row],[Invoice (Year+Month)]],2)</f>
        <v>02</v>
      </c>
      <c r="D3681" t="s">
        <v>56</v>
      </c>
      <c r="E3681">
        <v>3014798</v>
      </c>
      <c r="F3681" t="s">
        <v>17</v>
      </c>
      <c r="G3681" t="s">
        <v>22</v>
      </c>
      <c r="H3681" t="s">
        <v>35</v>
      </c>
      <c r="I3681">
        <v>1557247</v>
      </c>
      <c r="J3681">
        <v>102</v>
      </c>
      <c r="K3681" s="1">
        <v>106</v>
      </c>
      <c r="L3681" s="1">
        <v>22.18</v>
      </c>
      <c r="M3681" s="1">
        <f>All_Data[[#This Row],[EUR Sales Amount]]-All_Data[[#This Row],[EUR Cost Amount]]</f>
        <v>83.82</v>
      </c>
      <c r="N3681">
        <f>IF(All_Data[[#This Row],[Order Line Quantity]]&lt;0,1,0)</f>
        <v>0</v>
      </c>
      <c r="O3681" s="1" t="str">
        <f>All_Data[[#This Row],[Tier2 Description]]&amp;All_Data[[#This Row],[Order No]]</f>
        <v>DECORATION CHARGES1557247</v>
      </c>
    </row>
    <row r="3682" spans="1:15" x14ac:dyDescent="0.35">
      <c r="A3682">
        <v>202002</v>
      </c>
      <c r="B3682" t="str">
        <f>LEFT(All_Data[[#This Row],[Invoice (Year+Month)]],4)</f>
        <v>2020</v>
      </c>
      <c r="C3682" t="str">
        <f>RIGHT(All_Data[[#This Row],[Invoice (Year+Month)]],2)</f>
        <v>02</v>
      </c>
      <c r="D3682" t="s">
        <v>56</v>
      </c>
      <c r="E3682">
        <v>3014798</v>
      </c>
      <c r="F3682" t="s">
        <v>17</v>
      </c>
      <c r="G3682" t="s">
        <v>29</v>
      </c>
      <c r="H3682" t="s">
        <v>52</v>
      </c>
      <c r="I3682">
        <v>1555291</v>
      </c>
      <c r="J3682">
        <v>5420</v>
      </c>
      <c r="K3682" s="1">
        <v>975.6</v>
      </c>
      <c r="L3682" s="1">
        <v>465.2</v>
      </c>
      <c r="M3682" s="1">
        <f>All_Data[[#This Row],[EUR Sales Amount]]-All_Data[[#This Row],[EUR Cost Amount]]</f>
        <v>510.40000000000003</v>
      </c>
      <c r="N3682">
        <f>IF(All_Data[[#This Row],[Order Line Quantity]]&lt;0,1,0)</f>
        <v>0</v>
      </c>
      <c r="O3682" s="1" t="str">
        <f>All_Data[[#This Row],[Tier2 Description]]&amp;All_Data[[#This Row],[Order No]]</f>
        <v>GENERAL TECH1555291</v>
      </c>
    </row>
    <row r="3683" spans="1:15" x14ac:dyDescent="0.35">
      <c r="A3683">
        <v>202002</v>
      </c>
      <c r="B3683" t="str">
        <f>LEFT(All_Data[[#This Row],[Invoice (Year+Month)]],4)</f>
        <v>2020</v>
      </c>
      <c r="C3683" t="str">
        <f>RIGHT(All_Data[[#This Row],[Invoice (Year+Month)]],2)</f>
        <v>02</v>
      </c>
      <c r="D3683" t="s">
        <v>56</v>
      </c>
      <c r="E3683">
        <v>3014798</v>
      </c>
      <c r="F3683" t="s">
        <v>17</v>
      </c>
      <c r="G3683" t="s">
        <v>29</v>
      </c>
      <c r="H3683" t="s">
        <v>52</v>
      </c>
      <c r="I3683">
        <v>1556457</v>
      </c>
      <c r="J3683">
        <v>6</v>
      </c>
      <c r="K3683" s="1">
        <v>2.1</v>
      </c>
      <c r="L3683" s="1">
        <v>0.84</v>
      </c>
      <c r="M3683" s="1">
        <f>All_Data[[#This Row],[EUR Sales Amount]]-All_Data[[#This Row],[EUR Cost Amount]]</f>
        <v>1.2600000000000002</v>
      </c>
      <c r="N3683">
        <f>IF(All_Data[[#This Row],[Order Line Quantity]]&lt;0,1,0)</f>
        <v>0</v>
      </c>
      <c r="O3683" s="1" t="str">
        <f>All_Data[[#This Row],[Tier2 Description]]&amp;All_Data[[#This Row],[Order No]]</f>
        <v>GENERAL TECH1556457</v>
      </c>
    </row>
    <row r="3684" spans="1:15" x14ac:dyDescent="0.35">
      <c r="A3684">
        <v>202002</v>
      </c>
      <c r="B3684" t="str">
        <f>LEFT(All_Data[[#This Row],[Invoice (Year+Month)]],4)</f>
        <v>2020</v>
      </c>
      <c r="C3684" t="str">
        <f>RIGHT(All_Data[[#This Row],[Invoice (Year+Month)]],2)</f>
        <v>02</v>
      </c>
      <c r="D3684" t="s">
        <v>56</v>
      </c>
      <c r="E3684">
        <v>3014798</v>
      </c>
      <c r="F3684" t="s">
        <v>17</v>
      </c>
      <c r="G3684" t="s">
        <v>29</v>
      </c>
      <c r="H3684" t="s">
        <v>52</v>
      </c>
      <c r="I3684">
        <v>1557625</v>
      </c>
      <c r="J3684">
        <v>32120</v>
      </c>
      <c r="K3684" s="1">
        <v>9314.7999999999993</v>
      </c>
      <c r="L3684" s="1">
        <v>4841.7</v>
      </c>
      <c r="M3684" s="1">
        <f>All_Data[[#This Row],[EUR Sales Amount]]-All_Data[[#This Row],[EUR Cost Amount]]</f>
        <v>4473.0999999999995</v>
      </c>
      <c r="N3684">
        <f>IF(All_Data[[#This Row],[Order Line Quantity]]&lt;0,1,0)</f>
        <v>0</v>
      </c>
      <c r="O3684" s="1" t="str">
        <f>All_Data[[#This Row],[Tier2 Description]]&amp;All_Data[[#This Row],[Order No]]</f>
        <v>GENERAL TECH1557625</v>
      </c>
    </row>
    <row r="3685" spans="1:15" x14ac:dyDescent="0.35">
      <c r="A3685">
        <v>202002</v>
      </c>
      <c r="B3685" t="str">
        <f>LEFT(All_Data[[#This Row],[Invoice (Year+Month)]],4)</f>
        <v>2020</v>
      </c>
      <c r="C3685" t="str">
        <f>RIGHT(All_Data[[#This Row],[Invoice (Year+Month)]],2)</f>
        <v>02</v>
      </c>
      <c r="D3685" t="s">
        <v>56</v>
      </c>
      <c r="E3685">
        <v>3014810</v>
      </c>
      <c r="F3685" t="s">
        <v>10</v>
      </c>
      <c r="G3685" t="s">
        <v>13</v>
      </c>
      <c r="H3685" t="s">
        <v>41</v>
      </c>
      <c r="I3685">
        <v>1555816</v>
      </c>
      <c r="J3685">
        <v>10200</v>
      </c>
      <c r="K3685" s="1">
        <v>3060</v>
      </c>
      <c r="L3685" s="1">
        <v>2455.48</v>
      </c>
      <c r="M3685" s="1">
        <f>All_Data[[#This Row],[EUR Sales Amount]]-All_Data[[#This Row],[EUR Cost Amount]]</f>
        <v>604.52</v>
      </c>
      <c r="N3685">
        <f>IF(All_Data[[#This Row],[Order Line Quantity]]&lt;0,1,0)</f>
        <v>0</v>
      </c>
      <c r="O3685" s="1" t="str">
        <f>All_Data[[#This Row],[Tier2 Description]]&amp;All_Data[[#This Row],[Order No]]</f>
        <v>KEYCHAINS1555816</v>
      </c>
    </row>
    <row r="3686" spans="1:15" x14ac:dyDescent="0.35">
      <c r="A3686">
        <v>202002</v>
      </c>
      <c r="B3686" t="str">
        <f>LEFT(All_Data[[#This Row],[Invoice (Year+Month)]],4)</f>
        <v>2020</v>
      </c>
      <c r="C3686" t="str">
        <f>RIGHT(All_Data[[#This Row],[Invoice (Year+Month)]],2)</f>
        <v>02</v>
      </c>
      <c r="D3686" t="s">
        <v>56</v>
      </c>
      <c r="E3686">
        <v>3014817</v>
      </c>
      <c r="F3686" t="s">
        <v>17</v>
      </c>
      <c r="G3686" t="s">
        <v>13</v>
      </c>
      <c r="H3686" t="s">
        <v>37</v>
      </c>
      <c r="I3686">
        <v>1557973</v>
      </c>
      <c r="J3686">
        <v>200</v>
      </c>
      <c r="K3686" s="1">
        <v>106</v>
      </c>
      <c r="L3686" s="1">
        <v>79.16</v>
      </c>
      <c r="M3686" s="1">
        <f>All_Data[[#This Row],[EUR Sales Amount]]-All_Data[[#This Row],[EUR Cost Amount]]</f>
        <v>26.840000000000003</v>
      </c>
      <c r="N3686">
        <f>IF(All_Data[[#This Row],[Order Line Quantity]]&lt;0,1,0)</f>
        <v>0</v>
      </c>
      <c r="O3686" s="1" t="str">
        <f>All_Data[[#This Row],[Tier2 Description]]&amp;All_Data[[#This Row],[Order No]]</f>
        <v>GENERAL1557973</v>
      </c>
    </row>
    <row r="3687" spans="1:15" x14ac:dyDescent="0.35">
      <c r="A3687">
        <v>202002</v>
      </c>
      <c r="B3687" t="str">
        <f>LEFT(All_Data[[#This Row],[Invoice (Year+Month)]],4)</f>
        <v>2020</v>
      </c>
      <c r="C3687" t="str">
        <f>RIGHT(All_Data[[#This Row],[Invoice (Year+Month)]],2)</f>
        <v>02</v>
      </c>
      <c r="D3687" t="s">
        <v>56</v>
      </c>
      <c r="E3687">
        <v>3014822</v>
      </c>
      <c r="F3687" t="s">
        <v>10</v>
      </c>
      <c r="G3687" t="s">
        <v>11</v>
      </c>
      <c r="H3687" t="s">
        <v>38</v>
      </c>
      <c r="I3687">
        <v>1556536</v>
      </c>
      <c r="J3687">
        <v>8</v>
      </c>
      <c r="K3687" s="1">
        <v>5.04</v>
      </c>
      <c r="L3687" s="1">
        <v>4.04</v>
      </c>
      <c r="M3687" s="1">
        <f>All_Data[[#This Row],[EUR Sales Amount]]-All_Data[[#This Row],[EUR Cost Amount]]</f>
        <v>1</v>
      </c>
      <c r="N3687">
        <f>IF(All_Data[[#This Row],[Order Line Quantity]]&lt;0,1,0)</f>
        <v>0</v>
      </c>
      <c r="O3687" s="1" t="str">
        <f>All_Data[[#This Row],[Tier2 Description]]&amp;All_Data[[#This Row],[Order No]]</f>
        <v>BACKPACKS1556536</v>
      </c>
    </row>
    <row r="3688" spans="1:15" x14ac:dyDescent="0.35">
      <c r="A3688">
        <v>202002</v>
      </c>
      <c r="B3688" t="str">
        <f>LEFT(All_Data[[#This Row],[Invoice (Year+Month)]],4)</f>
        <v>2020</v>
      </c>
      <c r="C3688" t="str">
        <f>RIGHT(All_Data[[#This Row],[Invoice (Year+Month)]],2)</f>
        <v>02</v>
      </c>
      <c r="D3688" t="s">
        <v>56</v>
      </c>
      <c r="E3688">
        <v>3014822</v>
      </c>
      <c r="F3688" t="s">
        <v>10</v>
      </c>
      <c r="G3688" t="s">
        <v>11</v>
      </c>
      <c r="H3688" t="s">
        <v>39</v>
      </c>
      <c r="I3688">
        <v>1556536</v>
      </c>
      <c r="J3688">
        <v>6</v>
      </c>
      <c r="K3688" s="1">
        <v>8.44</v>
      </c>
      <c r="L3688" s="1">
        <v>6.22</v>
      </c>
      <c r="M3688" s="1">
        <f>All_Data[[#This Row],[EUR Sales Amount]]-All_Data[[#This Row],[EUR Cost Amount]]</f>
        <v>2.2199999999999998</v>
      </c>
      <c r="N3688">
        <f>IF(All_Data[[#This Row],[Order Line Quantity]]&lt;0,1,0)</f>
        <v>0</v>
      </c>
      <c r="O3688" s="1" t="str">
        <f>All_Data[[#This Row],[Tier2 Description]]&amp;All_Data[[#This Row],[Order No]]</f>
        <v>COOLERS1556536</v>
      </c>
    </row>
    <row r="3689" spans="1:15" x14ac:dyDescent="0.35">
      <c r="A3689">
        <v>202002</v>
      </c>
      <c r="B3689" t="str">
        <f>LEFT(All_Data[[#This Row],[Invoice (Year+Month)]],4)</f>
        <v>2020</v>
      </c>
      <c r="C3689" t="str">
        <f>RIGHT(All_Data[[#This Row],[Invoice (Year+Month)]],2)</f>
        <v>02</v>
      </c>
      <c r="D3689" t="s">
        <v>56</v>
      </c>
      <c r="E3689">
        <v>3014822</v>
      </c>
      <c r="F3689" t="s">
        <v>10</v>
      </c>
      <c r="G3689" t="s">
        <v>11</v>
      </c>
      <c r="H3689" t="s">
        <v>40</v>
      </c>
      <c r="I3689">
        <v>1556536</v>
      </c>
      <c r="J3689">
        <v>10</v>
      </c>
      <c r="K3689" s="1">
        <v>6.54</v>
      </c>
      <c r="L3689" s="1">
        <v>5.36</v>
      </c>
      <c r="M3689" s="1">
        <f>All_Data[[#This Row],[EUR Sales Amount]]-All_Data[[#This Row],[EUR Cost Amount]]</f>
        <v>1.1799999999999997</v>
      </c>
      <c r="N3689">
        <f>IF(All_Data[[#This Row],[Order Line Quantity]]&lt;0,1,0)</f>
        <v>0</v>
      </c>
      <c r="O3689" s="1" t="str">
        <f>All_Data[[#This Row],[Tier2 Description]]&amp;All_Data[[#This Row],[Order No]]</f>
        <v>TOTES1556536</v>
      </c>
    </row>
    <row r="3690" spans="1:15" x14ac:dyDescent="0.35">
      <c r="A3690">
        <v>202002</v>
      </c>
      <c r="B3690" t="str">
        <f>LEFT(All_Data[[#This Row],[Invoice (Year+Month)]],4)</f>
        <v>2020</v>
      </c>
      <c r="C3690" t="str">
        <f>RIGHT(All_Data[[#This Row],[Invoice (Year+Month)]],2)</f>
        <v>02</v>
      </c>
      <c r="D3690" t="s">
        <v>56</v>
      </c>
      <c r="E3690">
        <v>3014822</v>
      </c>
      <c r="F3690" t="s">
        <v>10</v>
      </c>
      <c r="G3690" t="s">
        <v>32</v>
      </c>
      <c r="H3690" t="s">
        <v>51</v>
      </c>
      <c r="I3690">
        <v>1556536</v>
      </c>
      <c r="J3690">
        <v>2</v>
      </c>
      <c r="K3690" s="1">
        <v>0.86</v>
      </c>
      <c r="L3690" s="1">
        <v>0.64</v>
      </c>
      <c r="M3690" s="1">
        <f>All_Data[[#This Row],[EUR Sales Amount]]-All_Data[[#This Row],[EUR Cost Amount]]</f>
        <v>0.21999999999999997</v>
      </c>
      <c r="N3690">
        <f>IF(All_Data[[#This Row],[Order Line Quantity]]&lt;0,1,0)</f>
        <v>0</v>
      </c>
      <c r="O3690" s="1" t="str">
        <f>All_Data[[#This Row],[Tier2 Description]]&amp;All_Data[[#This Row],[Order No]]</f>
        <v>MUGS &amp; TUMBLERS1556536</v>
      </c>
    </row>
    <row r="3691" spans="1:15" x14ac:dyDescent="0.35">
      <c r="A3691">
        <v>202002</v>
      </c>
      <c r="B3691" t="str">
        <f>LEFT(All_Data[[#This Row],[Invoice (Year+Month)]],4)</f>
        <v>2020</v>
      </c>
      <c r="C3691" t="str">
        <f>RIGHT(All_Data[[#This Row],[Invoice (Year+Month)]],2)</f>
        <v>02</v>
      </c>
      <c r="D3691" t="s">
        <v>56</v>
      </c>
      <c r="E3691">
        <v>3014822</v>
      </c>
      <c r="F3691" t="s">
        <v>10</v>
      </c>
      <c r="G3691" t="s">
        <v>48</v>
      </c>
      <c r="H3691" t="s">
        <v>48</v>
      </c>
      <c r="I3691">
        <v>1556536</v>
      </c>
      <c r="J3691">
        <v>10</v>
      </c>
      <c r="K3691" s="1">
        <v>4.16</v>
      </c>
      <c r="L3691" s="1">
        <v>4.16</v>
      </c>
      <c r="M3691" s="1">
        <f>All_Data[[#This Row],[EUR Sales Amount]]-All_Data[[#This Row],[EUR Cost Amount]]</f>
        <v>0</v>
      </c>
      <c r="N3691">
        <f>IF(All_Data[[#This Row],[Order Line Quantity]]&lt;0,1,0)</f>
        <v>0</v>
      </c>
      <c r="O3691" s="1" t="str">
        <f>All_Data[[#This Row],[Tier2 Description]]&amp;All_Data[[#This Row],[Order No]]</f>
        <v>HEADWEAR1556536</v>
      </c>
    </row>
    <row r="3692" spans="1:15" x14ac:dyDescent="0.35">
      <c r="A3692">
        <v>202002</v>
      </c>
      <c r="B3692" t="str">
        <f>LEFT(All_Data[[#This Row],[Invoice (Year+Month)]],4)</f>
        <v>2020</v>
      </c>
      <c r="C3692" t="str">
        <f>RIGHT(All_Data[[#This Row],[Invoice (Year+Month)]],2)</f>
        <v>02</v>
      </c>
      <c r="D3692" t="s">
        <v>56</v>
      </c>
      <c r="E3692">
        <v>3014822</v>
      </c>
      <c r="F3692" t="s">
        <v>10</v>
      </c>
      <c r="G3692" t="s">
        <v>13</v>
      </c>
      <c r="H3692" t="s">
        <v>15</v>
      </c>
      <c r="I3692">
        <v>1546018</v>
      </c>
      <c r="J3692">
        <v>2</v>
      </c>
      <c r="K3692" s="1">
        <v>2.2799999999999998</v>
      </c>
      <c r="L3692" s="1">
        <v>3.18</v>
      </c>
      <c r="M3692" s="1">
        <f>All_Data[[#This Row],[EUR Sales Amount]]-All_Data[[#This Row],[EUR Cost Amount]]</f>
        <v>-0.90000000000000036</v>
      </c>
      <c r="N3692">
        <f>IF(All_Data[[#This Row],[Order Line Quantity]]&lt;0,1,0)</f>
        <v>0</v>
      </c>
      <c r="O3692" s="1" t="str">
        <f>All_Data[[#This Row],[Tier2 Description]]&amp;All_Data[[#This Row],[Order No]]</f>
        <v>UMBRELLAS1546018</v>
      </c>
    </row>
    <row r="3693" spans="1:15" x14ac:dyDescent="0.35">
      <c r="A3693">
        <v>202002</v>
      </c>
      <c r="B3693" t="str">
        <f>LEFT(All_Data[[#This Row],[Invoice (Year+Month)]],4)</f>
        <v>2020</v>
      </c>
      <c r="C3693" t="str">
        <f>RIGHT(All_Data[[#This Row],[Invoice (Year+Month)]],2)</f>
        <v>02</v>
      </c>
      <c r="D3693" t="s">
        <v>56</v>
      </c>
      <c r="E3693">
        <v>3014822</v>
      </c>
      <c r="F3693" t="s">
        <v>10</v>
      </c>
      <c r="G3693" t="s">
        <v>13</v>
      </c>
      <c r="H3693" t="s">
        <v>15</v>
      </c>
      <c r="I3693">
        <v>1556070</v>
      </c>
      <c r="J3693">
        <v>40</v>
      </c>
      <c r="K3693" s="1">
        <v>126</v>
      </c>
      <c r="L3693" s="1">
        <v>70.98</v>
      </c>
      <c r="M3693" s="1">
        <f>All_Data[[#This Row],[EUR Sales Amount]]-All_Data[[#This Row],[EUR Cost Amount]]</f>
        <v>55.019999999999996</v>
      </c>
      <c r="N3693">
        <f>IF(All_Data[[#This Row],[Order Line Quantity]]&lt;0,1,0)</f>
        <v>0</v>
      </c>
      <c r="O3693" s="1" t="str">
        <f>All_Data[[#This Row],[Tier2 Description]]&amp;All_Data[[#This Row],[Order No]]</f>
        <v>UMBRELLAS1556070</v>
      </c>
    </row>
    <row r="3694" spans="1:15" x14ac:dyDescent="0.35">
      <c r="A3694">
        <v>202002</v>
      </c>
      <c r="B3694" t="str">
        <f>LEFT(All_Data[[#This Row],[Invoice (Year+Month)]],4)</f>
        <v>2020</v>
      </c>
      <c r="C3694" t="str">
        <f>RIGHT(All_Data[[#This Row],[Invoice (Year+Month)]],2)</f>
        <v>02</v>
      </c>
      <c r="D3694" t="s">
        <v>56</v>
      </c>
      <c r="E3694">
        <v>3014822</v>
      </c>
      <c r="F3694" t="s">
        <v>10</v>
      </c>
      <c r="G3694" t="s">
        <v>13</v>
      </c>
      <c r="H3694" t="s">
        <v>15</v>
      </c>
      <c r="I3694">
        <v>1556536</v>
      </c>
      <c r="J3694">
        <v>4</v>
      </c>
      <c r="K3694" s="1">
        <v>16.62</v>
      </c>
      <c r="L3694" s="1">
        <v>12.34</v>
      </c>
      <c r="M3694" s="1">
        <f>All_Data[[#This Row],[EUR Sales Amount]]-All_Data[[#This Row],[EUR Cost Amount]]</f>
        <v>4.2800000000000011</v>
      </c>
      <c r="N3694">
        <f>IF(All_Data[[#This Row],[Order Line Quantity]]&lt;0,1,0)</f>
        <v>0</v>
      </c>
      <c r="O3694" s="1" t="str">
        <f>All_Data[[#This Row],[Tier2 Description]]&amp;All_Data[[#This Row],[Order No]]</f>
        <v>UMBRELLAS1556536</v>
      </c>
    </row>
    <row r="3695" spans="1:15" x14ac:dyDescent="0.35">
      <c r="A3695">
        <v>202002</v>
      </c>
      <c r="B3695" t="str">
        <f>LEFT(All_Data[[#This Row],[Invoice (Year+Month)]],4)</f>
        <v>2020</v>
      </c>
      <c r="C3695" t="str">
        <f>RIGHT(All_Data[[#This Row],[Invoice (Year+Month)]],2)</f>
        <v>02</v>
      </c>
      <c r="D3695" t="s">
        <v>56</v>
      </c>
      <c r="E3695">
        <v>3014822</v>
      </c>
      <c r="F3695" t="s">
        <v>10</v>
      </c>
      <c r="G3695" t="s">
        <v>13</v>
      </c>
      <c r="H3695" t="s">
        <v>16</v>
      </c>
      <c r="I3695">
        <v>1556536</v>
      </c>
      <c r="J3695">
        <v>8</v>
      </c>
      <c r="K3695" s="1">
        <v>1.06</v>
      </c>
      <c r="L3695" s="1">
        <v>1</v>
      </c>
      <c r="M3695" s="1">
        <f>All_Data[[#This Row],[EUR Sales Amount]]-All_Data[[#This Row],[EUR Cost Amount]]</f>
        <v>6.0000000000000053E-2</v>
      </c>
      <c r="N3695">
        <f>IF(All_Data[[#This Row],[Order Line Quantity]]&lt;0,1,0)</f>
        <v>0</v>
      </c>
      <c r="O3695" s="1" t="str">
        <f>All_Data[[#This Row],[Tier2 Description]]&amp;All_Data[[#This Row],[Order No]]</f>
        <v>WRITING1556536</v>
      </c>
    </row>
    <row r="3696" spans="1:15" x14ac:dyDescent="0.35">
      <c r="A3696">
        <v>202002</v>
      </c>
      <c r="B3696" t="str">
        <f>LEFT(All_Data[[#This Row],[Invoice (Year+Month)]],4)</f>
        <v>2020</v>
      </c>
      <c r="C3696" t="str">
        <f>RIGHT(All_Data[[#This Row],[Invoice (Year+Month)]],2)</f>
        <v>02</v>
      </c>
      <c r="D3696" t="s">
        <v>56</v>
      </c>
      <c r="E3696">
        <v>3014822</v>
      </c>
      <c r="F3696" t="s">
        <v>10</v>
      </c>
      <c r="G3696" t="s">
        <v>18</v>
      </c>
      <c r="H3696" t="s">
        <v>20</v>
      </c>
      <c r="I3696">
        <v>1556536</v>
      </c>
      <c r="J3696">
        <v>8</v>
      </c>
      <c r="K3696" s="1">
        <v>31.24</v>
      </c>
      <c r="L3696" s="1">
        <v>27.14</v>
      </c>
      <c r="M3696" s="1">
        <f>All_Data[[#This Row],[EUR Sales Amount]]-All_Data[[#This Row],[EUR Cost Amount]]</f>
        <v>4.0999999999999979</v>
      </c>
      <c r="N3696">
        <f>IF(All_Data[[#This Row],[Order Line Quantity]]&lt;0,1,0)</f>
        <v>0</v>
      </c>
      <c r="O3696" s="1" t="str">
        <f>All_Data[[#This Row],[Tier2 Description]]&amp;All_Data[[#This Row],[Order No]]</f>
        <v>POLOS1556536</v>
      </c>
    </row>
    <row r="3697" spans="1:15" x14ac:dyDescent="0.35">
      <c r="A3697">
        <v>202002</v>
      </c>
      <c r="B3697" t="str">
        <f>LEFT(All_Data[[#This Row],[Invoice (Year+Month)]],4)</f>
        <v>2020</v>
      </c>
      <c r="C3697" t="str">
        <f>RIGHT(All_Data[[#This Row],[Invoice (Year+Month)]],2)</f>
        <v>02</v>
      </c>
      <c r="D3697" t="s">
        <v>56</v>
      </c>
      <c r="E3697">
        <v>3014822</v>
      </c>
      <c r="F3697" t="s">
        <v>10</v>
      </c>
      <c r="G3697" t="s">
        <v>18</v>
      </c>
      <c r="H3697" t="s">
        <v>21</v>
      </c>
      <c r="I3697">
        <v>1556536</v>
      </c>
      <c r="J3697">
        <v>8</v>
      </c>
      <c r="K3697" s="1">
        <v>15.24</v>
      </c>
      <c r="L3697" s="1">
        <v>13.4</v>
      </c>
      <c r="M3697" s="1">
        <f>All_Data[[#This Row],[EUR Sales Amount]]-All_Data[[#This Row],[EUR Cost Amount]]</f>
        <v>1.8399999999999999</v>
      </c>
      <c r="N3697">
        <f>IF(All_Data[[#This Row],[Order Line Quantity]]&lt;0,1,0)</f>
        <v>0</v>
      </c>
      <c r="O3697" s="1" t="str">
        <f>All_Data[[#This Row],[Tier2 Description]]&amp;All_Data[[#This Row],[Order No]]</f>
        <v>T-SHIRTS &amp; ACTIVE TOPS1556536</v>
      </c>
    </row>
    <row r="3698" spans="1:15" x14ac:dyDescent="0.35">
      <c r="A3698">
        <v>202002</v>
      </c>
      <c r="B3698" t="str">
        <f>LEFT(All_Data[[#This Row],[Invoice (Year+Month)]],4)</f>
        <v>2020</v>
      </c>
      <c r="C3698" t="str">
        <f>RIGHT(All_Data[[#This Row],[Invoice (Year+Month)]],2)</f>
        <v>02</v>
      </c>
      <c r="D3698" t="s">
        <v>56</v>
      </c>
      <c r="E3698">
        <v>3014822</v>
      </c>
      <c r="F3698" t="s">
        <v>10</v>
      </c>
      <c r="G3698" t="s">
        <v>22</v>
      </c>
      <c r="H3698" t="s">
        <v>23</v>
      </c>
      <c r="I3698">
        <v>1556583</v>
      </c>
      <c r="J3698">
        <v>12</v>
      </c>
      <c r="K3698" s="1">
        <v>19.899999999999999</v>
      </c>
      <c r="L3698" s="1">
        <v>60</v>
      </c>
      <c r="M3698" s="1">
        <f>All_Data[[#This Row],[EUR Sales Amount]]-All_Data[[#This Row],[EUR Cost Amount]]</f>
        <v>-40.1</v>
      </c>
      <c r="N3698">
        <f>IF(All_Data[[#This Row],[Order Line Quantity]]&lt;0,1,0)</f>
        <v>0</v>
      </c>
      <c r="O3698" s="1" t="str">
        <f>All_Data[[#This Row],[Tier2 Description]]&amp;All_Data[[#This Row],[Order No]]</f>
        <v>CATALOGUES1556583</v>
      </c>
    </row>
    <row r="3699" spans="1:15" x14ac:dyDescent="0.35">
      <c r="A3699">
        <v>202002</v>
      </c>
      <c r="B3699" t="str">
        <f>LEFT(All_Data[[#This Row],[Invoice (Year+Month)]],4)</f>
        <v>2020</v>
      </c>
      <c r="C3699" t="str">
        <f>RIGHT(All_Data[[#This Row],[Invoice (Year+Month)]],2)</f>
        <v>02</v>
      </c>
      <c r="D3699" t="s">
        <v>56</v>
      </c>
      <c r="E3699">
        <v>3014822</v>
      </c>
      <c r="F3699" t="s">
        <v>10</v>
      </c>
      <c r="G3699" t="s">
        <v>24</v>
      </c>
      <c r="H3699" t="s">
        <v>25</v>
      </c>
      <c r="I3699">
        <v>1556536</v>
      </c>
      <c r="J3699">
        <v>4</v>
      </c>
      <c r="K3699" s="1">
        <v>128.28</v>
      </c>
      <c r="L3699" s="1">
        <v>94.66</v>
      </c>
      <c r="M3699" s="1">
        <f>All_Data[[#This Row],[EUR Sales Amount]]-All_Data[[#This Row],[EUR Cost Amount]]</f>
        <v>33.620000000000005</v>
      </c>
      <c r="N3699">
        <f>IF(All_Data[[#This Row],[Order Line Quantity]]&lt;0,1,0)</f>
        <v>0</v>
      </c>
      <c r="O3699" s="1" t="str">
        <f>All_Data[[#This Row],[Tier2 Description]]&amp;All_Data[[#This Row],[Order No]]</f>
        <v>JACKETS1556536</v>
      </c>
    </row>
    <row r="3700" spans="1:15" x14ac:dyDescent="0.35">
      <c r="A3700">
        <v>202002</v>
      </c>
      <c r="B3700" t="str">
        <f>LEFT(All_Data[[#This Row],[Invoice (Year+Month)]],4)</f>
        <v>2020</v>
      </c>
      <c r="C3700" t="str">
        <f>RIGHT(All_Data[[#This Row],[Invoice (Year+Month)]],2)</f>
        <v>02</v>
      </c>
      <c r="D3700" t="s">
        <v>56</v>
      </c>
      <c r="E3700">
        <v>3014825</v>
      </c>
      <c r="F3700" t="s">
        <v>17</v>
      </c>
      <c r="G3700" t="s">
        <v>32</v>
      </c>
      <c r="H3700" t="s">
        <v>33</v>
      </c>
      <c r="I3700">
        <v>1555484</v>
      </c>
      <c r="J3700">
        <v>302</v>
      </c>
      <c r="K3700" s="1">
        <v>1316.72</v>
      </c>
      <c r="L3700" s="1">
        <v>498.14</v>
      </c>
      <c r="M3700" s="1">
        <f>All_Data[[#This Row],[EUR Sales Amount]]-All_Data[[#This Row],[EUR Cost Amount]]</f>
        <v>818.58</v>
      </c>
      <c r="N3700">
        <f>IF(All_Data[[#This Row],[Order Line Quantity]]&lt;0,1,0)</f>
        <v>0</v>
      </c>
      <c r="O3700" s="1" t="str">
        <f>All_Data[[#This Row],[Tier2 Description]]&amp;All_Data[[#This Row],[Order No]]</f>
        <v>SPORT BOTTLES1555484</v>
      </c>
    </row>
    <row r="3701" spans="1:15" x14ac:dyDescent="0.35">
      <c r="A3701">
        <v>202002</v>
      </c>
      <c r="B3701" t="str">
        <f>LEFT(All_Data[[#This Row],[Invoice (Year+Month)]],4)</f>
        <v>2020</v>
      </c>
      <c r="C3701" t="str">
        <f>RIGHT(All_Data[[#This Row],[Invoice (Year+Month)]],2)</f>
        <v>02</v>
      </c>
      <c r="D3701" t="s">
        <v>56</v>
      </c>
      <c r="E3701">
        <v>3014830</v>
      </c>
      <c r="F3701" t="s">
        <v>17</v>
      </c>
      <c r="G3701" t="s">
        <v>13</v>
      </c>
      <c r="H3701" t="s">
        <v>34</v>
      </c>
      <c r="I3701">
        <v>1555233</v>
      </c>
      <c r="J3701">
        <v>6</v>
      </c>
      <c r="K3701" s="1">
        <v>2.2200000000000002</v>
      </c>
      <c r="L3701" s="1">
        <v>1.1399999999999999</v>
      </c>
      <c r="M3701" s="1">
        <f>All_Data[[#This Row],[EUR Sales Amount]]-All_Data[[#This Row],[EUR Cost Amount]]</f>
        <v>1.0800000000000003</v>
      </c>
      <c r="N3701">
        <f>IF(All_Data[[#This Row],[Order Line Quantity]]&lt;0,1,0)</f>
        <v>0</v>
      </c>
      <c r="O3701" s="1" t="str">
        <f>All_Data[[#This Row],[Tier2 Description]]&amp;All_Data[[#This Row],[Order No]]</f>
        <v>STATIONERY1555233</v>
      </c>
    </row>
    <row r="3702" spans="1:15" x14ac:dyDescent="0.35">
      <c r="A3702">
        <v>202002</v>
      </c>
      <c r="B3702" t="str">
        <f>LEFT(All_Data[[#This Row],[Invoice (Year+Month)]],4)</f>
        <v>2020</v>
      </c>
      <c r="C3702" t="str">
        <f>RIGHT(All_Data[[#This Row],[Invoice (Year+Month)]],2)</f>
        <v>02</v>
      </c>
      <c r="D3702" t="s">
        <v>56</v>
      </c>
      <c r="E3702">
        <v>3014830</v>
      </c>
      <c r="F3702" t="s">
        <v>17</v>
      </c>
      <c r="G3702" t="s">
        <v>13</v>
      </c>
      <c r="H3702" t="s">
        <v>16</v>
      </c>
      <c r="I3702">
        <v>1557777</v>
      </c>
      <c r="J3702">
        <v>2000</v>
      </c>
      <c r="K3702" s="1">
        <v>100</v>
      </c>
      <c r="L3702" s="1">
        <v>97.42</v>
      </c>
      <c r="M3702" s="1">
        <f>All_Data[[#This Row],[EUR Sales Amount]]-All_Data[[#This Row],[EUR Cost Amount]]</f>
        <v>2.5799999999999983</v>
      </c>
      <c r="N3702">
        <f>IF(All_Data[[#This Row],[Order Line Quantity]]&lt;0,1,0)</f>
        <v>0</v>
      </c>
      <c r="O3702" s="1" t="str">
        <f>All_Data[[#This Row],[Tier2 Description]]&amp;All_Data[[#This Row],[Order No]]</f>
        <v>WRITING1557777</v>
      </c>
    </row>
    <row r="3703" spans="1:15" x14ac:dyDescent="0.35">
      <c r="A3703">
        <v>202002</v>
      </c>
      <c r="B3703" t="str">
        <f>LEFT(All_Data[[#This Row],[Invoice (Year+Month)]],4)</f>
        <v>2020</v>
      </c>
      <c r="C3703" t="str">
        <f>RIGHT(All_Data[[#This Row],[Invoice (Year+Month)]],2)</f>
        <v>02</v>
      </c>
      <c r="D3703" t="s">
        <v>56</v>
      </c>
      <c r="E3703">
        <v>3014861</v>
      </c>
      <c r="F3703" t="s">
        <v>10</v>
      </c>
      <c r="G3703" t="s">
        <v>11</v>
      </c>
      <c r="H3703" t="s">
        <v>38</v>
      </c>
      <c r="I3703">
        <v>1556478</v>
      </c>
      <c r="J3703">
        <v>6</v>
      </c>
      <c r="K3703" s="1">
        <v>197.24</v>
      </c>
      <c r="L3703" s="1">
        <v>83.62</v>
      </c>
      <c r="M3703" s="1">
        <f>All_Data[[#This Row],[EUR Sales Amount]]-All_Data[[#This Row],[EUR Cost Amount]]</f>
        <v>113.62</v>
      </c>
      <c r="N3703">
        <f>IF(All_Data[[#This Row],[Order Line Quantity]]&lt;0,1,0)</f>
        <v>0</v>
      </c>
      <c r="O3703" s="1" t="str">
        <f>All_Data[[#This Row],[Tier2 Description]]&amp;All_Data[[#This Row],[Order No]]</f>
        <v>BACKPACKS1556478</v>
      </c>
    </row>
    <row r="3704" spans="1:15" x14ac:dyDescent="0.35">
      <c r="A3704">
        <v>202002</v>
      </c>
      <c r="B3704" t="str">
        <f>LEFT(All_Data[[#This Row],[Invoice (Year+Month)]],4)</f>
        <v>2020</v>
      </c>
      <c r="C3704" t="str">
        <f>RIGHT(All_Data[[#This Row],[Invoice (Year+Month)]],2)</f>
        <v>02</v>
      </c>
      <c r="D3704" t="s">
        <v>56</v>
      </c>
      <c r="E3704">
        <v>3014861</v>
      </c>
      <c r="F3704" t="s">
        <v>10</v>
      </c>
      <c r="G3704" t="s">
        <v>11</v>
      </c>
      <c r="H3704" t="s">
        <v>60</v>
      </c>
      <c r="I3704">
        <v>1557456</v>
      </c>
      <c r="J3704">
        <v>4</v>
      </c>
      <c r="K3704" s="1">
        <v>198.24</v>
      </c>
      <c r="L3704" s="1">
        <v>65.48</v>
      </c>
      <c r="M3704" s="1">
        <f>All_Data[[#This Row],[EUR Sales Amount]]-All_Data[[#This Row],[EUR Cost Amount]]</f>
        <v>132.76</v>
      </c>
      <c r="N3704">
        <f>IF(All_Data[[#This Row],[Order Line Quantity]]&lt;0,1,0)</f>
        <v>0</v>
      </c>
      <c r="O3704" s="1" t="str">
        <f>All_Data[[#This Row],[Tier2 Description]]&amp;All_Data[[#This Row],[Order No]]</f>
        <v>LUGGAGE1557456</v>
      </c>
    </row>
    <row r="3705" spans="1:15" x14ac:dyDescent="0.35">
      <c r="A3705">
        <v>202002</v>
      </c>
      <c r="B3705" t="str">
        <f>LEFT(All_Data[[#This Row],[Invoice (Year+Month)]],4)</f>
        <v>2020</v>
      </c>
      <c r="C3705" t="str">
        <f>RIGHT(All_Data[[#This Row],[Invoice (Year+Month)]],2)</f>
        <v>02</v>
      </c>
      <c r="D3705" t="s">
        <v>56</v>
      </c>
      <c r="E3705">
        <v>3014888</v>
      </c>
      <c r="F3705" t="s">
        <v>17</v>
      </c>
      <c r="G3705" t="s">
        <v>22</v>
      </c>
      <c r="H3705" t="s">
        <v>23</v>
      </c>
      <c r="I3705">
        <v>1556807</v>
      </c>
      <c r="J3705">
        <v>4</v>
      </c>
      <c r="K3705" s="1">
        <v>5.98</v>
      </c>
      <c r="L3705" s="1">
        <v>23.76</v>
      </c>
      <c r="M3705" s="1">
        <f>All_Data[[#This Row],[EUR Sales Amount]]-All_Data[[#This Row],[EUR Cost Amount]]</f>
        <v>-17.78</v>
      </c>
      <c r="N3705">
        <f>IF(All_Data[[#This Row],[Order Line Quantity]]&lt;0,1,0)</f>
        <v>0</v>
      </c>
      <c r="O3705" s="1" t="str">
        <f>All_Data[[#This Row],[Tier2 Description]]&amp;All_Data[[#This Row],[Order No]]</f>
        <v>CATALOGUES1556807</v>
      </c>
    </row>
    <row r="3706" spans="1:15" x14ac:dyDescent="0.35">
      <c r="A3706">
        <v>202002</v>
      </c>
      <c r="B3706" t="str">
        <f>LEFT(All_Data[[#This Row],[Invoice (Year+Month)]],4)</f>
        <v>2020</v>
      </c>
      <c r="C3706" t="str">
        <f>RIGHT(All_Data[[#This Row],[Invoice (Year+Month)]],2)</f>
        <v>02</v>
      </c>
      <c r="D3706" t="s">
        <v>56</v>
      </c>
      <c r="E3706">
        <v>3014894</v>
      </c>
      <c r="F3706" t="s">
        <v>10</v>
      </c>
      <c r="G3706" t="s">
        <v>11</v>
      </c>
      <c r="H3706" t="s">
        <v>47</v>
      </c>
      <c r="I3706">
        <v>1555413</v>
      </c>
      <c r="J3706">
        <v>6</v>
      </c>
      <c r="K3706" s="1">
        <v>1.1399999999999999</v>
      </c>
      <c r="L3706" s="1">
        <v>0.54</v>
      </c>
      <c r="M3706" s="1">
        <f>All_Data[[#This Row],[EUR Sales Amount]]-All_Data[[#This Row],[EUR Cost Amount]]</f>
        <v>0.59999999999999987</v>
      </c>
      <c r="N3706">
        <f>IF(All_Data[[#This Row],[Order Line Quantity]]&lt;0,1,0)</f>
        <v>0</v>
      </c>
      <c r="O3706" s="1" t="str">
        <f>All_Data[[#This Row],[Tier2 Description]]&amp;All_Data[[#This Row],[Order No]]</f>
        <v>TRAVEL GIFTS1555413</v>
      </c>
    </row>
    <row r="3707" spans="1:15" x14ac:dyDescent="0.35">
      <c r="A3707">
        <v>202002</v>
      </c>
      <c r="B3707" t="str">
        <f>LEFT(All_Data[[#This Row],[Invoice (Year+Month)]],4)</f>
        <v>2020</v>
      </c>
      <c r="C3707" t="str">
        <f>RIGHT(All_Data[[#This Row],[Invoice (Year+Month)]],2)</f>
        <v>02</v>
      </c>
      <c r="D3707" t="s">
        <v>56</v>
      </c>
      <c r="E3707">
        <v>3014894</v>
      </c>
      <c r="F3707" t="s">
        <v>10</v>
      </c>
      <c r="G3707" t="s">
        <v>32</v>
      </c>
      <c r="H3707" t="s">
        <v>33</v>
      </c>
      <c r="I3707">
        <v>1555413</v>
      </c>
      <c r="J3707">
        <v>6</v>
      </c>
      <c r="K3707" s="1">
        <v>38.4</v>
      </c>
      <c r="L3707" s="1">
        <v>14.46</v>
      </c>
      <c r="M3707" s="1">
        <f>All_Data[[#This Row],[EUR Sales Amount]]-All_Data[[#This Row],[EUR Cost Amount]]</f>
        <v>23.939999999999998</v>
      </c>
      <c r="N3707">
        <f>IF(All_Data[[#This Row],[Order Line Quantity]]&lt;0,1,0)</f>
        <v>0</v>
      </c>
      <c r="O3707" s="1" t="str">
        <f>All_Data[[#This Row],[Tier2 Description]]&amp;All_Data[[#This Row],[Order No]]</f>
        <v>SPORT BOTTLES1555413</v>
      </c>
    </row>
    <row r="3708" spans="1:15" x14ac:dyDescent="0.35">
      <c r="A3708">
        <v>202002</v>
      </c>
      <c r="B3708" t="str">
        <f>LEFT(All_Data[[#This Row],[Invoice (Year+Month)]],4)</f>
        <v>2020</v>
      </c>
      <c r="C3708" t="str">
        <f>RIGHT(All_Data[[#This Row],[Invoice (Year+Month)]],2)</f>
        <v>02</v>
      </c>
      <c r="D3708" t="s">
        <v>56</v>
      </c>
      <c r="E3708">
        <v>3014894</v>
      </c>
      <c r="F3708" t="s">
        <v>10</v>
      </c>
      <c r="G3708" t="s">
        <v>13</v>
      </c>
      <c r="H3708" t="s">
        <v>34</v>
      </c>
      <c r="I3708">
        <v>1555413</v>
      </c>
      <c r="J3708">
        <v>20</v>
      </c>
      <c r="K3708" s="1">
        <v>93</v>
      </c>
      <c r="L3708" s="1">
        <v>29.78</v>
      </c>
      <c r="M3708" s="1">
        <f>All_Data[[#This Row],[EUR Sales Amount]]-All_Data[[#This Row],[EUR Cost Amount]]</f>
        <v>63.22</v>
      </c>
      <c r="N3708">
        <f>IF(All_Data[[#This Row],[Order Line Quantity]]&lt;0,1,0)</f>
        <v>0</v>
      </c>
      <c r="O3708" s="1" t="str">
        <f>All_Data[[#This Row],[Tier2 Description]]&amp;All_Data[[#This Row],[Order No]]</f>
        <v>STATIONERY1555413</v>
      </c>
    </row>
    <row r="3709" spans="1:15" x14ac:dyDescent="0.35">
      <c r="A3709">
        <v>202002</v>
      </c>
      <c r="B3709" t="str">
        <f>LEFT(All_Data[[#This Row],[Invoice (Year+Month)]],4)</f>
        <v>2020</v>
      </c>
      <c r="C3709" t="str">
        <f>RIGHT(All_Data[[#This Row],[Invoice (Year+Month)]],2)</f>
        <v>02</v>
      </c>
      <c r="D3709" t="s">
        <v>56</v>
      </c>
      <c r="E3709">
        <v>3014894</v>
      </c>
      <c r="F3709" t="s">
        <v>10</v>
      </c>
      <c r="G3709" t="s">
        <v>26</v>
      </c>
      <c r="H3709" t="s">
        <v>43</v>
      </c>
      <c r="I3709">
        <v>1555413</v>
      </c>
      <c r="J3709">
        <v>6</v>
      </c>
      <c r="K3709" s="1">
        <v>3.24</v>
      </c>
      <c r="L3709" s="1">
        <v>1.22</v>
      </c>
      <c r="M3709" s="1">
        <f>All_Data[[#This Row],[EUR Sales Amount]]-All_Data[[#This Row],[EUR Cost Amount]]</f>
        <v>2.0200000000000005</v>
      </c>
      <c r="N3709">
        <f>IF(All_Data[[#This Row],[Order Line Quantity]]&lt;0,1,0)</f>
        <v>0</v>
      </c>
      <c r="O3709" s="1" t="str">
        <f>All_Data[[#This Row],[Tier2 Description]]&amp;All_Data[[#This Row],[Order No]]</f>
        <v>SAFETY AUTO &amp; TOOLS1555413</v>
      </c>
    </row>
    <row r="3710" spans="1:15" x14ac:dyDescent="0.35">
      <c r="A3710">
        <v>202002</v>
      </c>
      <c r="B3710" t="str">
        <f>LEFT(All_Data[[#This Row],[Invoice (Year+Month)]],4)</f>
        <v>2020</v>
      </c>
      <c r="C3710" t="str">
        <f>RIGHT(All_Data[[#This Row],[Invoice (Year+Month)]],2)</f>
        <v>02</v>
      </c>
      <c r="D3710" t="s">
        <v>56</v>
      </c>
      <c r="E3710">
        <v>3014899</v>
      </c>
      <c r="F3710" t="s">
        <v>17</v>
      </c>
      <c r="G3710" t="s">
        <v>26</v>
      </c>
      <c r="H3710" t="s">
        <v>62</v>
      </c>
      <c r="I3710">
        <v>1554945</v>
      </c>
      <c r="J3710">
        <v>200</v>
      </c>
      <c r="K3710" s="1">
        <v>192</v>
      </c>
      <c r="L3710" s="1">
        <v>83.4</v>
      </c>
      <c r="M3710" s="1">
        <f>All_Data[[#This Row],[EUR Sales Amount]]-All_Data[[#This Row],[EUR Cost Amount]]</f>
        <v>108.6</v>
      </c>
      <c r="N3710">
        <f>IF(All_Data[[#This Row],[Order Line Quantity]]&lt;0,1,0)</f>
        <v>0</v>
      </c>
      <c r="O3710" s="1" t="str">
        <f>All_Data[[#This Row],[Tier2 Description]]&amp;All_Data[[#This Row],[Order No]]</f>
        <v>TOWELS1554945</v>
      </c>
    </row>
    <row r="3711" spans="1:15" x14ac:dyDescent="0.35">
      <c r="A3711">
        <v>202002</v>
      </c>
      <c r="B3711" t="str">
        <f>LEFT(All_Data[[#This Row],[Invoice (Year+Month)]],4)</f>
        <v>2020</v>
      </c>
      <c r="C3711" t="str">
        <f>RIGHT(All_Data[[#This Row],[Invoice (Year+Month)]],2)</f>
        <v>02</v>
      </c>
      <c r="D3711" t="s">
        <v>56</v>
      </c>
      <c r="E3711">
        <v>3014899</v>
      </c>
      <c r="F3711" t="s">
        <v>17</v>
      </c>
      <c r="G3711" t="s">
        <v>22</v>
      </c>
      <c r="H3711" t="s">
        <v>35</v>
      </c>
      <c r="I3711">
        <v>1554945</v>
      </c>
      <c r="J3711">
        <v>202</v>
      </c>
      <c r="K3711" s="1">
        <v>150</v>
      </c>
      <c r="L3711" s="1">
        <v>23.58</v>
      </c>
      <c r="M3711" s="1">
        <f>All_Data[[#This Row],[EUR Sales Amount]]-All_Data[[#This Row],[EUR Cost Amount]]</f>
        <v>126.42</v>
      </c>
      <c r="N3711">
        <f>IF(All_Data[[#This Row],[Order Line Quantity]]&lt;0,1,0)</f>
        <v>0</v>
      </c>
      <c r="O3711" s="1" t="str">
        <f>All_Data[[#This Row],[Tier2 Description]]&amp;All_Data[[#This Row],[Order No]]</f>
        <v>DECORATION CHARGES1554945</v>
      </c>
    </row>
    <row r="3712" spans="1:15" x14ac:dyDescent="0.35">
      <c r="A3712">
        <v>202002</v>
      </c>
      <c r="B3712" t="str">
        <f>LEFT(All_Data[[#This Row],[Invoice (Year+Month)]],4)</f>
        <v>2020</v>
      </c>
      <c r="C3712" t="str">
        <f>RIGHT(All_Data[[#This Row],[Invoice (Year+Month)]],2)</f>
        <v>02</v>
      </c>
      <c r="D3712" t="s">
        <v>56</v>
      </c>
      <c r="E3712">
        <v>3014922</v>
      </c>
      <c r="F3712" t="s">
        <v>17</v>
      </c>
      <c r="G3712" t="s">
        <v>11</v>
      </c>
      <c r="H3712" t="s">
        <v>38</v>
      </c>
      <c r="I3712">
        <v>1554678</v>
      </c>
      <c r="J3712">
        <v>200</v>
      </c>
      <c r="K3712" s="1">
        <v>76</v>
      </c>
      <c r="L3712" s="1">
        <v>47.48</v>
      </c>
      <c r="M3712" s="1">
        <f>All_Data[[#This Row],[EUR Sales Amount]]-All_Data[[#This Row],[EUR Cost Amount]]</f>
        <v>28.520000000000003</v>
      </c>
      <c r="N3712">
        <f>IF(All_Data[[#This Row],[Order Line Quantity]]&lt;0,1,0)</f>
        <v>0</v>
      </c>
      <c r="O3712" s="1" t="str">
        <f>All_Data[[#This Row],[Tier2 Description]]&amp;All_Data[[#This Row],[Order No]]</f>
        <v>BACKPACKS1554678</v>
      </c>
    </row>
    <row r="3713" spans="1:15" x14ac:dyDescent="0.35">
      <c r="A3713">
        <v>202002</v>
      </c>
      <c r="B3713" t="str">
        <f>LEFT(All_Data[[#This Row],[Invoice (Year+Month)]],4)</f>
        <v>2020</v>
      </c>
      <c r="C3713" t="str">
        <f>RIGHT(All_Data[[#This Row],[Invoice (Year+Month)]],2)</f>
        <v>02</v>
      </c>
      <c r="D3713" t="s">
        <v>56</v>
      </c>
      <c r="E3713">
        <v>3014922</v>
      </c>
      <c r="F3713" t="s">
        <v>17</v>
      </c>
      <c r="G3713" t="s">
        <v>11</v>
      </c>
      <c r="H3713" t="s">
        <v>38</v>
      </c>
      <c r="I3713">
        <v>1555999</v>
      </c>
      <c r="J3713">
        <v>1000</v>
      </c>
      <c r="K3713" s="1">
        <v>990</v>
      </c>
      <c r="L3713" s="1">
        <v>567.78</v>
      </c>
      <c r="M3713" s="1">
        <f>All_Data[[#This Row],[EUR Sales Amount]]-All_Data[[#This Row],[EUR Cost Amount]]</f>
        <v>422.22</v>
      </c>
      <c r="N3713">
        <f>IF(All_Data[[#This Row],[Order Line Quantity]]&lt;0,1,0)</f>
        <v>0</v>
      </c>
      <c r="O3713" s="1" t="str">
        <f>All_Data[[#This Row],[Tier2 Description]]&amp;All_Data[[#This Row],[Order No]]</f>
        <v>BACKPACKS1555999</v>
      </c>
    </row>
    <row r="3714" spans="1:15" x14ac:dyDescent="0.35">
      <c r="A3714">
        <v>202002</v>
      </c>
      <c r="B3714" t="str">
        <f>LEFT(All_Data[[#This Row],[Invoice (Year+Month)]],4)</f>
        <v>2020</v>
      </c>
      <c r="C3714" t="str">
        <f>RIGHT(All_Data[[#This Row],[Invoice (Year+Month)]],2)</f>
        <v>02</v>
      </c>
      <c r="D3714" t="s">
        <v>56</v>
      </c>
      <c r="E3714">
        <v>3014922</v>
      </c>
      <c r="F3714" t="s">
        <v>17</v>
      </c>
      <c r="G3714" t="s">
        <v>32</v>
      </c>
      <c r="H3714" t="s">
        <v>49</v>
      </c>
      <c r="I3714">
        <v>1556016</v>
      </c>
      <c r="J3714">
        <v>16</v>
      </c>
      <c r="K3714" s="1">
        <v>21.12</v>
      </c>
      <c r="L3714" s="1">
        <v>9.18</v>
      </c>
      <c r="M3714" s="1">
        <f>All_Data[[#This Row],[EUR Sales Amount]]-All_Data[[#This Row],[EUR Cost Amount]]</f>
        <v>11.940000000000001</v>
      </c>
      <c r="N3714">
        <f>IF(All_Data[[#This Row],[Order Line Quantity]]&lt;0,1,0)</f>
        <v>0</v>
      </c>
      <c r="O3714" s="1" t="str">
        <f>All_Data[[#This Row],[Tier2 Description]]&amp;All_Data[[#This Row],[Order No]]</f>
        <v>CERAMICS1556016</v>
      </c>
    </row>
    <row r="3715" spans="1:15" x14ac:dyDescent="0.35">
      <c r="A3715">
        <v>202002</v>
      </c>
      <c r="B3715" t="str">
        <f>LEFT(All_Data[[#This Row],[Invoice (Year+Month)]],4)</f>
        <v>2020</v>
      </c>
      <c r="C3715" t="str">
        <f>RIGHT(All_Data[[#This Row],[Invoice (Year+Month)]],2)</f>
        <v>02</v>
      </c>
      <c r="D3715" t="s">
        <v>56</v>
      </c>
      <c r="E3715">
        <v>3014922</v>
      </c>
      <c r="F3715" t="s">
        <v>17</v>
      </c>
      <c r="G3715" t="s">
        <v>32</v>
      </c>
      <c r="H3715" t="s">
        <v>51</v>
      </c>
      <c r="I3715">
        <v>1557242</v>
      </c>
      <c r="J3715">
        <v>2</v>
      </c>
      <c r="K3715" s="1">
        <v>6.78</v>
      </c>
      <c r="L3715" s="1">
        <v>2.88</v>
      </c>
      <c r="M3715" s="1">
        <f>All_Data[[#This Row],[EUR Sales Amount]]-All_Data[[#This Row],[EUR Cost Amount]]</f>
        <v>3.9000000000000004</v>
      </c>
      <c r="N3715">
        <f>IF(All_Data[[#This Row],[Order Line Quantity]]&lt;0,1,0)</f>
        <v>0</v>
      </c>
      <c r="O3715" s="1" t="str">
        <f>All_Data[[#This Row],[Tier2 Description]]&amp;All_Data[[#This Row],[Order No]]</f>
        <v>MUGS &amp; TUMBLERS1557242</v>
      </c>
    </row>
    <row r="3716" spans="1:15" x14ac:dyDescent="0.35">
      <c r="A3716">
        <v>202002</v>
      </c>
      <c r="B3716" t="str">
        <f>LEFT(All_Data[[#This Row],[Invoice (Year+Month)]],4)</f>
        <v>2020</v>
      </c>
      <c r="C3716" t="str">
        <f>RIGHT(All_Data[[#This Row],[Invoice (Year+Month)]],2)</f>
        <v>02</v>
      </c>
      <c r="D3716" t="s">
        <v>56</v>
      </c>
      <c r="E3716">
        <v>3014922</v>
      </c>
      <c r="F3716" t="s">
        <v>17</v>
      </c>
      <c r="G3716" t="s">
        <v>32</v>
      </c>
      <c r="H3716" t="s">
        <v>51</v>
      </c>
      <c r="I3716">
        <v>1557398</v>
      </c>
      <c r="J3716">
        <v>2</v>
      </c>
      <c r="K3716" s="1">
        <v>2.98</v>
      </c>
      <c r="L3716" s="1">
        <v>0.96</v>
      </c>
      <c r="M3716" s="1">
        <f>All_Data[[#This Row],[EUR Sales Amount]]-All_Data[[#This Row],[EUR Cost Amount]]</f>
        <v>2.02</v>
      </c>
      <c r="N3716">
        <f>IF(All_Data[[#This Row],[Order Line Quantity]]&lt;0,1,0)</f>
        <v>0</v>
      </c>
      <c r="O3716" s="1" t="str">
        <f>All_Data[[#This Row],[Tier2 Description]]&amp;All_Data[[#This Row],[Order No]]</f>
        <v>MUGS &amp; TUMBLERS1557398</v>
      </c>
    </row>
    <row r="3717" spans="1:15" x14ac:dyDescent="0.35">
      <c r="A3717">
        <v>202002</v>
      </c>
      <c r="B3717" t="str">
        <f>LEFT(All_Data[[#This Row],[Invoice (Year+Month)]],4)</f>
        <v>2020</v>
      </c>
      <c r="C3717" t="str">
        <f>RIGHT(All_Data[[#This Row],[Invoice (Year+Month)]],2)</f>
        <v>02</v>
      </c>
      <c r="D3717" t="s">
        <v>56</v>
      </c>
      <c r="E3717">
        <v>3014922</v>
      </c>
      <c r="F3717" t="s">
        <v>17</v>
      </c>
      <c r="G3717" t="s">
        <v>32</v>
      </c>
      <c r="H3717" t="s">
        <v>33</v>
      </c>
      <c r="I3717">
        <v>1555441</v>
      </c>
      <c r="J3717">
        <v>40</v>
      </c>
      <c r="K3717" s="1">
        <v>315.60000000000002</v>
      </c>
      <c r="L3717" s="1">
        <v>114.12</v>
      </c>
      <c r="M3717" s="1">
        <f>All_Data[[#This Row],[EUR Sales Amount]]-All_Data[[#This Row],[EUR Cost Amount]]</f>
        <v>201.48000000000002</v>
      </c>
      <c r="N3717">
        <f>IF(All_Data[[#This Row],[Order Line Quantity]]&lt;0,1,0)</f>
        <v>0</v>
      </c>
      <c r="O3717" s="1" t="str">
        <f>All_Data[[#This Row],[Tier2 Description]]&amp;All_Data[[#This Row],[Order No]]</f>
        <v>SPORT BOTTLES1555441</v>
      </c>
    </row>
    <row r="3718" spans="1:15" x14ac:dyDescent="0.35">
      <c r="A3718">
        <v>202002</v>
      </c>
      <c r="B3718" t="str">
        <f>LEFT(All_Data[[#This Row],[Invoice (Year+Month)]],4)</f>
        <v>2020</v>
      </c>
      <c r="C3718" t="str">
        <f>RIGHT(All_Data[[#This Row],[Invoice (Year+Month)]],2)</f>
        <v>02</v>
      </c>
      <c r="D3718" t="s">
        <v>56</v>
      </c>
      <c r="E3718">
        <v>3014922</v>
      </c>
      <c r="F3718" t="s">
        <v>17</v>
      </c>
      <c r="G3718" t="s">
        <v>32</v>
      </c>
      <c r="H3718" t="s">
        <v>33</v>
      </c>
      <c r="I3718">
        <v>1556953</v>
      </c>
      <c r="J3718">
        <v>2</v>
      </c>
      <c r="K3718" s="1">
        <v>12.38</v>
      </c>
      <c r="L3718" s="1">
        <v>4.68</v>
      </c>
      <c r="M3718" s="1">
        <f>All_Data[[#This Row],[EUR Sales Amount]]-All_Data[[#This Row],[EUR Cost Amount]]</f>
        <v>7.7000000000000011</v>
      </c>
      <c r="N3718">
        <f>IF(All_Data[[#This Row],[Order Line Quantity]]&lt;0,1,0)</f>
        <v>0</v>
      </c>
      <c r="O3718" s="1" t="str">
        <f>All_Data[[#This Row],[Tier2 Description]]&amp;All_Data[[#This Row],[Order No]]</f>
        <v>SPORT BOTTLES1556953</v>
      </c>
    </row>
    <row r="3719" spans="1:15" x14ac:dyDescent="0.35">
      <c r="A3719">
        <v>202002</v>
      </c>
      <c r="B3719" t="str">
        <f>LEFT(All_Data[[#This Row],[Invoice (Year+Month)]],4)</f>
        <v>2020</v>
      </c>
      <c r="C3719" t="str">
        <f>RIGHT(All_Data[[#This Row],[Invoice (Year+Month)]],2)</f>
        <v>02</v>
      </c>
      <c r="D3719" t="s">
        <v>56</v>
      </c>
      <c r="E3719">
        <v>3014922</v>
      </c>
      <c r="F3719" t="s">
        <v>17</v>
      </c>
      <c r="G3719" t="s">
        <v>13</v>
      </c>
      <c r="H3719" t="s">
        <v>34</v>
      </c>
      <c r="I3719">
        <v>1556788</v>
      </c>
      <c r="J3719">
        <v>2000</v>
      </c>
      <c r="K3719" s="1">
        <v>2040</v>
      </c>
      <c r="L3719" s="1">
        <v>2735.28</v>
      </c>
      <c r="M3719" s="1">
        <f>All_Data[[#This Row],[EUR Sales Amount]]-All_Data[[#This Row],[EUR Cost Amount]]</f>
        <v>-695.2800000000002</v>
      </c>
      <c r="N3719">
        <f>IF(All_Data[[#This Row],[Order Line Quantity]]&lt;0,1,0)</f>
        <v>0</v>
      </c>
      <c r="O3719" s="1" t="str">
        <f>All_Data[[#This Row],[Tier2 Description]]&amp;All_Data[[#This Row],[Order No]]</f>
        <v>STATIONERY1556788</v>
      </c>
    </row>
    <row r="3720" spans="1:15" x14ac:dyDescent="0.35">
      <c r="A3720">
        <v>202002</v>
      </c>
      <c r="B3720" t="str">
        <f>LEFT(All_Data[[#This Row],[Invoice (Year+Month)]],4)</f>
        <v>2020</v>
      </c>
      <c r="C3720" t="str">
        <f>RIGHT(All_Data[[#This Row],[Invoice (Year+Month)]],2)</f>
        <v>02</v>
      </c>
      <c r="D3720" t="s">
        <v>56</v>
      </c>
      <c r="E3720">
        <v>3014922</v>
      </c>
      <c r="F3720" t="s">
        <v>17</v>
      </c>
      <c r="G3720" t="s">
        <v>13</v>
      </c>
      <c r="H3720" t="s">
        <v>15</v>
      </c>
      <c r="I3720">
        <v>1554678</v>
      </c>
      <c r="J3720">
        <v>40</v>
      </c>
      <c r="K3720" s="1">
        <v>87.6</v>
      </c>
      <c r="L3720" s="1">
        <v>52</v>
      </c>
      <c r="M3720" s="1">
        <f>All_Data[[#This Row],[EUR Sales Amount]]-All_Data[[#This Row],[EUR Cost Amount]]</f>
        <v>35.599999999999994</v>
      </c>
      <c r="N3720">
        <f>IF(All_Data[[#This Row],[Order Line Quantity]]&lt;0,1,0)</f>
        <v>0</v>
      </c>
      <c r="O3720" s="1" t="str">
        <f>All_Data[[#This Row],[Tier2 Description]]&amp;All_Data[[#This Row],[Order No]]</f>
        <v>UMBRELLAS1554678</v>
      </c>
    </row>
    <row r="3721" spans="1:15" x14ac:dyDescent="0.35">
      <c r="A3721">
        <v>202002</v>
      </c>
      <c r="B3721" t="str">
        <f>LEFT(All_Data[[#This Row],[Invoice (Year+Month)]],4)</f>
        <v>2020</v>
      </c>
      <c r="C3721" t="str">
        <f>RIGHT(All_Data[[#This Row],[Invoice (Year+Month)]],2)</f>
        <v>02</v>
      </c>
      <c r="D3721" t="s">
        <v>56</v>
      </c>
      <c r="E3721">
        <v>3014922</v>
      </c>
      <c r="F3721" t="s">
        <v>17</v>
      </c>
      <c r="G3721" t="s">
        <v>13</v>
      </c>
      <c r="H3721" t="s">
        <v>16</v>
      </c>
      <c r="I3721">
        <v>1554678</v>
      </c>
      <c r="J3721">
        <v>400</v>
      </c>
      <c r="K3721" s="1">
        <v>64</v>
      </c>
      <c r="L3721" s="1">
        <v>40.299999999999997</v>
      </c>
      <c r="M3721" s="1">
        <f>All_Data[[#This Row],[EUR Sales Amount]]-All_Data[[#This Row],[EUR Cost Amount]]</f>
        <v>23.700000000000003</v>
      </c>
      <c r="N3721">
        <f>IF(All_Data[[#This Row],[Order Line Quantity]]&lt;0,1,0)</f>
        <v>0</v>
      </c>
      <c r="O3721" s="1" t="str">
        <f>All_Data[[#This Row],[Tier2 Description]]&amp;All_Data[[#This Row],[Order No]]</f>
        <v>WRITING1554678</v>
      </c>
    </row>
    <row r="3722" spans="1:15" x14ac:dyDescent="0.35">
      <c r="A3722">
        <v>202002</v>
      </c>
      <c r="B3722" t="str">
        <f>LEFT(All_Data[[#This Row],[Invoice (Year+Month)]],4)</f>
        <v>2020</v>
      </c>
      <c r="C3722" t="str">
        <f>RIGHT(All_Data[[#This Row],[Invoice (Year+Month)]],2)</f>
        <v>02</v>
      </c>
      <c r="D3722" t="s">
        <v>56</v>
      </c>
      <c r="E3722">
        <v>3014922</v>
      </c>
      <c r="F3722" t="s">
        <v>17</v>
      </c>
      <c r="G3722" t="s">
        <v>13</v>
      </c>
      <c r="H3722" t="s">
        <v>16</v>
      </c>
      <c r="I3722">
        <v>1555999</v>
      </c>
      <c r="J3722">
        <v>1000</v>
      </c>
      <c r="K3722" s="1">
        <v>1890</v>
      </c>
      <c r="L3722" s="1">
        <v>947.98</v>
      </c>
      <c r="M3722" s="1">
        <f>All_Data[[#This Row],[EUR Sales Amount]]-All_Data[[#This Row],[EUR Cost Amount]]</f>
        <v>942.02</v>
      </c>
      <c r="N3722">
        <f>IF(All_Data[[#This Row],[Order Line Quantity]]&lt;0,1,0)</f>
        <v>0</v>
      </c>
      <c r="O3722" s="1" t="str">
        <f>All_Data[[#This Row],[Tier2 Description]]&amp;All_Data[[#This Row],[Order No]]</f>
        <v>WRITING1555999</v>
      </c>
    </row>
    <row r="3723" spans="1:15" x14ac:dyDescent="0.35">
      <c r="A3723">
        <v>202002</v>
      </c>
      <c r="B3723" t="str">
        <f>LEFT(All_Data[[#This Row],[Invoice (Year+Month)]],4)</f>
        <v>2020</v>
      </c>
      <c r="C3723" t="str">
        <f>RIGHT(All_Data[[#This Row],[Invoice (Year+Month)]],2)</f>
        <v>02</v>
      </c>
      <c r="D3723" t="s">
        <v>56</v>
      </c>
      <c r="E3723">
        <v>3014922</v>
      </c>
      <c r="F3723" t="s">
        <v>17</v>
      </c>
      <c r="G3723" t="s">
        <v>13</v>
      </c>
      <c r="H3723" t="s">
        <v>16</v>
      </c>
      <c r="I3723">
        <v>1557190</v>
      </c>
      <c r="J3723">
        <v>160</v>
      </c>
      <c r="K3723" s="1">
        <v>22.4</v>
      </c>
      <c r="L3723" s="1">
        <v>10.66</v>
      </c>
      <c r="M3723" s="1">
        <f>All_Data[[#This Row],[EUR Sales Amount]]-All_Data[[#This Row],[EUR Cost Amount]]</f>
        <v>11.739999999999998</v>
      </c>
      <c r="N3723">
        <f>IF(All_Data[[#This Row],[Order Line Quantity]]&lt;0,1,0)</f>
        <v>0</v>
      </c>
      <c r="O3723" s="1" t="str">
        <f>All_Data[[#This Row],[Tier2 Description]]&amp;All_Data[[#This Row],[Order No]]</f>
        <v>WRITING1557190</v>
      </c>
    </row>
    <row r="3724" spans="1:15" x14ac:dyDescent="0.35">
      <c r="A3724">
        <v>202002</v>
      </c>
      <c r="B3724" t="str">
        <f>LEFT(All_Data[[#This Row],[Invoice (Year+Month)]],4)</f>
        <v>2020</v>
      </c>
      <c r="C3724" t="str">
        <f>RIGHT(All_Data[[#This Row],[Invoice (Year+Month)]],2)</f>
        <v>02</v>
      </c>
      <c r="D3724" t="s">
        <v>56</v>
      </c>
      <c r="E3724">
        <v>3014922</v>
      </c>
      <c r="F3724" t="s">
        <v>17</v>
      </c>
      <c r="G3724" t="s">
        <v>26</v>
      </c>
      <c r="H3724" t="s">
        <v>28</v>
      </c>
      <c r="I3724">
        <v>1556354</v>
      </c>
      <c r="J3724">
        <v>2</v>
      </c>
      <c r="K3724" s="1">
        <v>10.98</v>
      </c>
      <c r="L3724" s="1">
        <v>6.08</v>
      </c>
      <c r="M3724" s="1">
        <f>All_Data[[#This Row],[EUR Sales Amount]]-All_Data[[#This Row],[EUR Cost Amount]]</f>
        <v>4.9000000000000004</v>
      </c>
      <c r="N3724">
        <f>IF(All_Data[[#This Row],[Order Line Quantity]]&lt;0,1,0)</f>
        <v>0</v>
      </c>
      <c r="O3724" s="1" t="str">
        <f>All_Data[[#This Row],[Tier2 Description]]&amp;All_Data[[#This Row],[Order No]]</f>
        <v>HOUSEWARES1556354</v>
      </c>
    </row>
    <row r="3725" spans="1:15" x14ac:dyDescent="0.35">
      <c r="A3725">
        <v>202002</v>
      </c>
      <c r="B3725" t="str">
        <f>LEFT(All_Data[[#This Row],[Invoice (Year+Month)]],4)</f>
        <v>2020</v>
      </c>
      <c r="C3725" t="str">
        <f>RIGHT(All_Data[[#This Row],[Invoice (Year+Month)]],2)</f>
        <v>02</v>
      </c>
      <c r="D3725" t="s">
        <v>56</v>
      </c>
      <c r="E3725">
        <v>3014922</v>
      </c>
      <c r="F3725" t="s">
        <v>17</v>
      </c>
      <c r="G3725" t="s">
        <v>26</v>
      </c>
      <c r="H3725" t="s">
        <v>42</v>
      </c>
      <c r="I3725">
        <v>1554678</v>
      </c>
      <c r="J3725">
        <v>40</v>
      </c>
      <c r="K3725" s="1">
        <v>51.6</v>
      </c>
      <c r="L3725" s="1">
        <v>70.12</v>
      </c>
      <c r="M3725" s="1">
        <f>All_Data[[#This Row],[EUR Sales Amount]]-All_Data[[#This Row],[EUR Cost Amount]]</f>
        <v>-18.520000000000003</v>
      </c>
      <c r="N3725">
        <f>IF(All_Data[[#This Row],[Order Line Quantity]]&lt;0,1,0)</f>
        <v>0</v>
      </c>
      <c r="O3725" s="1" t="str">
        <f>All_Data[[#This Row],[Tier2 Description]]&amp;All_Data[[#This Row],[Order No]]</f>
        <v>LIGHTING1554678</v>
      </c>
    </row>
    <row r="3726" spans="1:15" x14ac:dyDescent="0.35">
      <c r="A3726">
        <v>202002</v>
      </c>
      <c r="B3726" t="str">
        <f>LEFT(All_Data[[#This Row],[Invoice (Year+Month)]],4)</f>
        <v>2020</v>
      </c>
      <c r="C3726" t="str">
        <f>RIGHT(All_Data[[#This Row],[Invoice (Year+Month)]],2)</f>
        <v>02</v>
      </c>
      <c r="D3726" t="s">
        <v>56</v>
      </c>
      <c r="E3726">
        <v>3014922</v>
      </c>
      <c r="F3726" t="s">
        <v>17</v>
      </c>
      <c r="G3726" t="s">
        <v>26</v>
      </c>
      <c r="H3726" t="s">
        <v>43</v>
      </c>
      <c r="I3726">
        <v>1554678</v>
      </c>
      <c r="J3726">
        <v>40</v>
      </c>
      <c r="K3726" s="1">
        <v>343.6</v>
      </c>
      <c r="L3726" s="1">
        <v>105.24</v>
      </c>
      <c r="M3726" s="1">
        <f>All_Data[[#This Row],[EUR Sales Amount]]-All_Data[[#This Row],[EUR Cost Amount]]</f>
        <v>238.36</v>
      </c>
      <c r="N3726">
        <f>IF(All_Data[[#This Row],[Order Line Quantity]]&lt;0,1,0)</f>
        <v>0</v>
      </c>
      <c r="O3726" s="1" t="str">
        <f>All_Data[[#This Row],[Tier2 Description]]&amp;All_Data[[#This Row],[Order No]]</f>
        <v>SAFETY AUTO &amp; TOOLS1554678</v>
      </c>
    </row>
    <row r="3727" spans="1:15" x14ac:dyDescent="0.35">
      <c r="A3727">
        <v>202002</v>
      </c>
      <c r="B3727" t="str">
        <f>LEFT(All_Data[[#This Row],[Invoice (Year+Month)]],4)</f>
        <v>2020</v>
      </c>
      <c r="C3727" t="str">
        <f>RIGHT(All_Data[[#This Row],[Invoice (Year+Month)]],2)</f>
        <v>02</v>
      </c>
      <c r="D3727" t="s">
        <v>56</v>
      </c>
      <c r="E3727">
        <v>3014922</v>
      </c>
      <c r="F3727" t="s">
        <v>17</v>
      </c>
      <c r="G3727" t="s">
        <v>22</v>
      </c>
      <c r="H3727" t="s">
        <v>35</v>
      </c>
      <c r="I3727">
        <v>1554678</v>
      </c>
      <c r="J3727">
        <v>736</v>
      </c>
      <c r="K3727" s="1">
        <v>503.6</v>
      </c>
      <c r="L3727" s="1">
        <v>142.6</v>
      </c>
      <c r="M3727" s="1">
        <f>All_Data[[#This Row],[EUR Sales Amount]]-All_Data[[#This Row],[EUR Cost Amount]]</f>
        <v>361</v>
      </c>
      <c r="N3727">
        <f>IF(All_Data[[#This Row],[Order Line Quantity]]&lt;0,1,0)</f>
        <v>0</v>
      </c>
      <c r="O3727" s="1" t="str">
        <f>All_Data[[#This Row],[Tier2 Description]]&amp;All_Data[[#This Row],[Order No]]</f>
        <v>DECORATION CHARGES1554678</v>
      </c>
    </row>
    <row r="3728" spans="1:15" x14ac:dyDescent="0.35">
      <c r="A3728">
        <v>202002</v>
      </c>
      <c r="B3728" t="str">
        <f>LEFT(All_Data[[#This Row],[Invoice (Year+Month)]],4)</f>
        <v>2020</v>
      </c>
      <c r="C3728" t="str">
        <f>RIGHT(All_Data[[#This Row],[Invoice (Year+Month)]],2)</f>
        <v>02</v>
      </c>
      <c r="D3728" t="s">
        <v>56</v>
      </c>
      <c r="E3728">
        <v>3014922</v>
      </c>
      <c r="F3728" t="s">
        <v>17</v>
      </c>
      <c r="G3728" t="s">
        <v>22</v>
      </c>
      <c r="H3728" t="s">
        <v>35</v>
      </c>
      <c r="I3728">
        <v>1555441</v>
      </c>
      <c r="J3728">
        <v>44</v>
      </c>
      <c r="K3728" s="1">
        <v>101.6</v>
      </c>
      <c r="L3728" s="1">
        <v>36.58</v>
      </c>
      <c r="M3728" s="1">
        <f>All_Data[[#This Row],[EUR Sales Amount]]-All_Data[[#This Row],[EUR Cost Amount]]</f>
        <v>65.02</v>
      </c>
      <c r="N3728">
        <f>IF(All_Data[[#This Row],[Order Line Quantity]]&lt;0,1,0)</f>
        <v>0</v>
      </c>
      <c r="O3728" s="1" t="str">
        <f>All_Data[[#This Row],[Tier2 Description]]&amp;All_Data[[#This Row],[Order No]]</f>
        <v>DECORATION CHARGES1555441</v>
      </c>
    </row>
    <row r="3729" spans="1:15" x14ac:dyDescent="0.35">
      <c r="A3729">
        <v>202002</v>
      </c>
      <c r="B3729" t="str">
        <f>LEFT(All_Data[[#This Row],[Invoice (Year+Month)]],4)</f>
        <v>2020</v>
      </c>
      <c r="C3729" t="str">
        <f>RIGHT(All_Data[[#This Row],[Invoice (Year+Month)]],2)</f>
        <v>02</v>
      </c>
      <c r="D3729" t="s">
        <v>56</v>
      </c>
      <c r="E3729">
        <v>3014922</v>
      </c>
      <c r="F3729" t="s">
        <v>17</v>
      </c>
      <c r="G3729" t="s">
        <v>22</v>
      </c>
      <c r="H3729" t="s">
        <v>35</v>
      </c>
      <c r="I3729">
        <v>1555999</v>
      </c>
      <c r="J3729">
        <v>2004</v>
      </c>
      <c r="K3729" s="1">
        <v>650</v>
      </c>
      <c r="L3729" s="1">
        <v>91.46</v>
      </c>
      <c r="M3729" s="1">
        <f>All_Data[[#This Row],[EUR Sales Amount]]-All_Data[[#This Row],[EUR Cost Amount]]</f>
        <v>558.54</v>
      </c>
      <c r="N3729">
        <f>IF(All_Data[[#This Row],[Order Line Quantity]]&lt;0,1,0)</f>
        <v>0</v>
      </c>
      <c r="O3729" s="1" t="str">
        <f>All_Data[[#This Row],[Tier2 Description]]&amp;All_Data[[#This Row],[Order No]]</f>
        <v>DECORATION CHARGES1555999</v>
      </c>
    </row>
    <row r="3730" spans="1:15" x14ac:dyDescent="0.35">
      <c r="A3730">
        <v>202002</v>
      </c>
      <c r="B3730" t="str">
        <f>LEFT(All_Data[[#This Row],[Invoice (Year+Month)]],4)</f>
        <v>2020</v>
      </c>
      <c r="C3730" t="str">
        <f>RIGHT(All_Data[[#This Row],[Invoice (Year+Month)]],2)</f>
        <v>02</v>
      </c>
      <c r="D3730" t="s">
        <v>56</v>
      </c>
      <c r="E3730">
        <v>3014922</v>
      </c>
      <c r="F3730" t="s">
        <v>17</v>
      </c>
      <c r="G3730" t="s">
        <v>22</v>
      </c>
      <c r="H3730" t="s">
        <v>35</v>
      </c>
      <c r="I3730">
        <v>1556788</v>
      </c>
      <c r="J3730">
        <v>6024</v>
      </c>
      <c r="K3730" s="1">
        <v>360</v>
      </c>
      <c r="L3730" s="1">
        <v>120.24</v>
      </c>
      <c r="M3730" s="1">
        <f>All_Data[[#This Row],[EUR Sales Amount]]-All_Data[[#This Row],[EUR Cost Amount]]</f>
        <v>239.76</v>
      </c>
      <c r="N3730">
        <f>IF(All_Data[[#This Row],[Order Line Quantity]]&lt;0,1,0)</f>
        <v>0</v>
      </c>
      <c r="O3730" s="1" t="str">
        <f>All_Data[[#This Row],[Tier2 Description]]&amp;All_Data[[#This Row],[Order No]]</f>
        <v>DECORATION CHARGES1556788</v>
      </c>
    </row>
    <row r="3731" spans="1:15" x14ac:dyDescent="0.35">
      <c r="A3731">
        <v>202002</v>
      </c>
      <c r="B3731" t="str">
        <f>LEFT(All_Data[[#This Row],[Invoice (Year+Month)]],4)</f>
        <v>2020</v>
      </c>
      <c r="C3731" t="str">
        <f>RIGHT(All_Data[[#This Row],[Invoice (Year+Month)]],2)</f>
        <v>02</v>
      </c>
      <c r="D3731" t="s">
        <v>56</v>
      </c>
      <c r="E3731">
        <v>3014927</v>
      </c>
      <c r="F3731" t="s">
        <v>17</v>
      </c>
      <c r="G3731" t="s">
        <v>13</v>
      </c>
      <c r="H3731" t="s">
        <v>37</v>
      </c>
      <c r="I3731">
        <v>1555942</v>
      </c>
      <c r="J3731">
        <v>1000</v>
      </c>
      <c r="K3731" s="1">
        <v>90</v>
      </c>
      <c r="L3731" s="1">
        <v>68.02</v>
      </c>
      <c r="M3731" s="1">
        <f>All_Data[[#This Row],[EUR Sales Amount]]-All_Data[[#This Row],[EUR Cost Amount]]</f>
        <v>21.980000000000004</v>
      </c>
      <c r="N3731">
        <f>IF(All_Data[[#This Row],[Order Line Quantity]]&lt;0,1,0)</f>
        <v>0</v>
      </c>
      <c r="O3731" s="1" t="str">
        <f>All_Data[[#This Row],[Tier2 Description]]&amp;All_Data[[#This Row],[Order No]]</f>
        <v>GENERAL1555942</v>
      </c>
    </row>
    <row r="3732" spans="1:15" x14ac:dyDescent="0.35">
      <c r="A3732">
        <v>202002</v>
      </c>
      <c r="B3732" t="str">
        <f>LEFT(All_Data[[#This Row],[Invoice (Year+Month)]],4)</f>
        <v>2020</v>
      </c>
      <c r="C3732" t="str">
        <f>RIGHT(All_Data[[#This Row],[Invoice (Year+Month)]],2)</f>
        <v>02</v>
      </c>
      <c r="D3732" t="s">
        <v>56</v>
      </c>
      <c r="E3732">
        <v>3014927</v>
      </c>
      <c r="F3732" t="s">
        <v>17</v>
      </c>
      <c r="G3732" t="s">
        <v>13</v>
      </c>
      <c r="H3732" t="s">
        <v>15</v>
      </c>
      <c r="I3732">
        <v>1556322</v>
      </c>
      <c r="J3732">
        <v>100</v>
      </c>
      <c r="K3732" s="1">
        <v>683</v>
      </c>
      <c r="L3732" s="1">
        <v>245.54</v>
      </c>
      <c r="M3732" s="1">
        <f>All_Data[[#This Row],[EUR Sales Amount]]-All_Data[[#This Row],[EUR Cost Amount]]</f>
        <v>437.46000000000004</v>
      </c>
      <c r="N3732">
        <f>IF(All_Data[[#This Row],[Order Line Quantity]]&lt;0,1,0)</f>
        <v>0</v>
      </c>
      <c r="O3732" s="1" t="str">
        <f>All_Data[[#This Row],[Tier2 Description]]&amp;All_Data[[#This Row],[Order No]]</f>
        <v>UMBRELLAS1556322</v>
      </c>
    </row>
    <row r="3733" spans="1:15" x14ac:dyDescent="0.35">
      <c r="A3733">
        <v>202002</v>
      </c>
      <c r="B3733" t="str">
        <f>LEFT(All_Data[[#This Row],[Invoice (Year+Month)]],4)</f>
        <v>2020</v>
      </c>
      <c r="C3733" t="str">
        <f>RIGHT(All_Data[[#This Row],[Invoice (Year+Month)]],2)</f>
        <v>02</v>
      </c>
      <c r="D3733" t="s">
        <v>56</v>
      </c>
      <c r="E3733">
        <v>3014927</v>
      </c>
      <c r="F3733" t="s">
        <v>17</v>
      </c>
      <c r="G3733" t="s">
        <v>22</v>
      </c>
      <c r="H3733" t="s">
        <v>35</v>
      </c>
      <c r="I3733">
        <v>1555942</v>
      </c>
      <c r="J3733">
        <v>1002</v>
      </c>
      <c r="K3733" s="1">
        <v>372</v>
      </c>
      <c r="L3733" s="1">
        <v>181.92</v>
      </c>
      <c r="M3733" s="1">
        <f>All_Data[[#This Row],[EUR Sales Amount]]-All_Data[[#This Row],[EUR Cost Amount]]</f>
        <v>190.08</v>
      </c>
      <c r="N3733">
        <f>IF(All_Data[[#This Row],[Order Line Quantity]]&lt;0,1,0)</f>
        <v>0</v>
      </c>
      <c r="O3733" s="1" t="str">
        <f>All_Data[[#This Row],[Tier2 Description]]&amp;All_Data[[#This Row],[Order No]]</f>
        <v>DECORATION CHARGES1555942</v>
      </c>
    </row>
    <row r="3734" spans="1:15" x14ac:dyDescent="0.35">
      <c r="A3734">
        <v>202002</v>
      </c>
      <c r="B3734" t="str">
        <f>LEFT(All_Data[[#This Row],[Invoice (Year+Month)]],4)</f>
        <v>2020</v>
      </c>
      <c r="C3734" t="str">
        <f>RIGHT(All_Data[[#This Row],[Invoice (Year+Month)]],2)</f>
        <v>02</v>
      </c>
      <c r="D3734" t="s">
        <v>56</v>
      </c>
      <c r="E3734">
        <v>3014933</v>
      </c>
      <c r="F3734" t="s">
        <v>10</v>
      </c>
      <c r="G3734" t="s">
        <v>32</v>
      </c>
      <c r="H3734" t="s">
        <v>33</v>
      </c>
      <c r="I3734">
        <v>1555075</v>
      </c>
      <c r="J3734">
        <v>2</v>
      </c>
      <c r="K3734" s="1">
        <v>12.8</v>
      </c>
      <c r="L3734" s="1">
        <v>4.62</v>
      </c>
      <c r="M3734" s="1">
        <f>All_Data[[#This Row],[EUR Sales Amount]]-All_Data[[#This Row],[EUR Cost Amount]]</f>
        <v>8.18</v>
      </c>
      <c r="N3734">
        <f>IF(All_Data[[#This Row],[Order Line Quantity]]&lt;0,1,0)</f>
        <v>0</v>
      </c>
      <c r="O3734" s="1" t="str">
        <f>All_Data[[#This Row],[Tier2 Description]]&amp;All_Data[[#This Row],[Order No]]</f>
        <v>SPORT BOTTLES1555075</v>
      </c>
    </row>
    <row r="3735" spans="1:15" x14ac:dyDescent="0.35">
      <c r="A3735">
        <v>202002</v>
      </c>
      <c r="B3735" t="str">
        <f>LEFT(All_Data[[#This Row],[Invoice (Year+Month)]],4)</f>
        <v>2020</v>
      </c>
      <c r="C3735" t="str">
        <f>RIGHT(All_Data[[#This Row],[Invoice (Year+Month)]],2)</f>
        <v>02</v>
      </c>
      <c r="D3735" t="s">
        <v>56</v>
      </c>
      <c r="E3735">
        <v>3014946</v>
      </c>
      <c r="F3735" t="s">
        <v>17</v>
      </c>
      <c r="G3735" t="s">
        <v>32</v>
      </c>
      <c r="H3735" t="s">
        <v>33</v>
      </c>
      <c r="I3735">
        <v>1556198</v>
      </c>
      <c r="J3735">
        <v>1000</v>
      </c>
      <c r="K3735" s="1">
        <v>1040</v>
      </c>
      <c r="L3735" s="1">
        <v>572.28</v>
      </c>
      <c r="M3735" s="1">
        <f>All_Data[[#This Row],[EUR Sales Amount]]-All_Data[[#This Row],[EUR Cost Amount]]</f>
        <v>467.72</v>
      </c>
      <c r="N3735">
        <f>IF(All_Data[[#This Row],[Order Line Quantity]]&lt;0,1,0)</f>
        <v>0</v>
      </c>
      <c r="O3735" s="1" t="str">
        <f>All_Data[[#This Row],[Tier2 Description]]&amp;All_Data[[#This Row],[Order No]]</f>
        <v>SPORT BOTTLES1556198</v>
      </c>
    </row>
    <row r="3736" spans="1:15" x14ac:dyDescent="0.35">
      <c r="A3736">
        <v>202002</v>
      </c>
      <c r="B3736" t="str">
        <f>LEFT(All_Data[[#This Row],[Invoice (Year+Month)]],4)</f>
        <v>2020</v>
      </c>
      <c r="C3736" t="str">
        <f>RIGHT(All_Data[[#This Row],[Invoice (Year+Month)]],2)</f>
        <v>02</v>
      </c>
      <c r="D3736" t="s">
        <v>56</v>
      </c>
      <c r="E3736">
        <v>3014946</v>
      </c>
      <c r="F3736" t="s">
        <v>17</v>
      </c>
      <c r="G3736" t="s">
        <v>26</v>
      </c>
      <c r="H3736" t="s">
        <v>50</v>
      </c>
      <c r="I3736">
        <v>1555299</v>
      </c>
      <c r="J3736">
        <v>5600</v>
      </c>
      <c r="K3736" s="1">
        <v>2268</v>
      </c>
      <c r="L3736" s="1">
        <v>1311.9</v>
      </c>
      <c r="M3736" s="1">
        <f>All_Data[[#This Row],[EUR Sales Amount]]-All_Data[[#This Row],[EUR Cost Amount]]</f>
        <v>956.09999999999991</v>
      </c>
      <c r="N3736">
        <f>IF(All_Data[[#This Row],[Order Line Quantity]]&lt;0,1,0)</f>
        <v>0</v>
      </c>
      <c r="O3736" s="1" t="str">
        <f>All_Data[[#This Row],[Tier2 Description]]&amp;All_Data[[#This Row],[Order No]]</f>
        <v>OUTDOOR &amp; LEISURE1555299</v>
      </c>
    </row>
    <row r="3737" spans="1:15" x14ac:dyDescent="0.35">
      <c r="A3737">
        <v>202002</v>
      </c>
      <c r="B3737" t="str">
        <f>LEFT(All_Data[[#This Row],[Invoice (Year+Month)]],4)</f>
        <v>2020</v>
      </c>
      <c r="C3737" t="str">
        <f>RIGHT(All_Data[[#This Row],[Invoice (Year+Month)]],2)</f>
        <v>02</v>
      </c>
      <c r="D3737" t="s">
        <v>56</v>
      </c>
      <c r="E3737">
        <v>3014946</v>
      </c>
      <c r="F3737" t="s">
        <v>17</v>
      </c>
      <c r="G3737" t="s">
        <v>22</v>
      </c>
      <c r="H3737" t="s">
        <v>35</v>
      </c>
      <c r="I3737">
        <v>1555299</v>
      </c>
      <c r="J3737">
        <v>5606</v>
      </c>
      <c r="K3737" s="1">
        <v>1316</v>
      </c>
      <c r="L3737" s="1">
        <v>468.2</v>
      </c>
      <c r="M3737" s="1">
        <f>All_Data[[#This Row],[EUR Sales Amount]]-All_Data[[#This Row],[EUR Cost Amount]]</f>
        <v>847.8</v>
      </c>
      <c r="N3737">
        <f>IF(All_Data[[#This Row],[Order Line Quantity]]&lt;0,1,0)</f>
        <v>0</v>
      </c>
      <c r="O3737" s="1" t="str">
        <f>All_Data[[#This Row],[Tier2 Description]]&amp;All_Data[[#This Row],[Order No]]</f>
        <v>DECORATION CHARGES1555299</v>
      </c>
    </row>
    <row r="3738" spans="1:15" x14ac:dyDescent="0.35">
      <c r="A3738">
        <v>202002</v>
      </c>
      <c r="B3738" t="str">
        <f>LEFT(All_Data[[#This Row],[Invoice (Year+Month)]],4)</f>
        <v>2020</v>
      </c>
      <c r="C3738" t="str">
        <f>RIGHT(All_Data[[#This Row],[Invoice (Year+Month)]],2)</f>
        <v>02</v>
      </c>
      <c r="D3738" t="s">
        <v>56</v>
      </c>
      <c r="E3738">
        <v>3014946</v>
      </c>
      <c r="F3738" t="s">
        <v>17</v>
      </c>
      <c r="G3738" t="s">
        <v>22</v>
      </c>
      <c r="H3738" t="s">
        <v>35</v>
      </c>
      <c r="I3738">
        <v>1556198</v>
      </c>
      <c r="J3738">
        <v>1004</v>
      </c>
      <c r="K3738" s="1">
        <v>590</v>
      </c>
      <c r="L3738" s="1">
        <v>52.36</v>
      </c>
      <c r="M3738" s="1">
        <f>All_Data[[#This Row],[EUR Sales Amount]]-All_Data[[#This Row],[EUR Cost Amount]]</f>
        <v>537.64</v>
      </c>
      <c r="N3738">
        <f>IF(All_Data[[#This Row],[Order Line Quantity]]&lt;0,1,0)</f>
        <v>0</v>
      </c>
      <c r="O3738" s="1" t="str">
        <f>All_Data[[#This Row],[Tier2 Description]]&amp;All_Data[[#This Row],[Order No]]</f>
        <v>DECORATION CHARGES1556198</v>
      </c>
    </row>
    <row r="3739" spans="1:15" x14ac:dyDescent="0.35">
      <c r="A3739">
        <v>202002</v>
      </c>
      <c r="B3739" t="str">
        <f>LEFT(All_Data[[#This Row],[Invoice (Year+Month)]],4)</f>
        <v>2020</v>
      </c>
      <c r="C3739" t="str">
        <f>RIGHT(All_Data[[#This Row],[Invoice (Year+Month)]],2)</f>
        <v>02</v>
      </c>
      <c r="D3739" t="s">
        <v>63</v>
      </c>
      <c r="E3739">
        <v>10572</v>
      </c>
      <c r="F3739" t="s">
        <v>17</v>
      </c>
      <c r="G3739" t="s">
        <v>11</v>
      </c>
      <c r="H3739" t="s">
        <v>38</v>
      </c>
      <c r="I3739">
        <v>1108987</v>
      </c>
      <c r="J3739">
        <v>1000</v>
      </c>
      <c r="K3739" s="1">
        <v>1235.947279</v>
      </c>
      <c r="L3739" s="1">
        <v>571.20000000000005</v>
      </c>
      <c r="M3739" s="1">
        <f>All_Data[[#This Row],[EUR Sales Amount]]-All_Data[[#This Row],[EUR Cost Amount]]</f>
        <v>664.74727899999993</v>
      </c>
      <c r="N3739">
        <f>IF(All_Data[[#This Row],[Order Line Quantity]]&lt;0,1,0)</f>
        <v>0</v>
      </c>
      <c r="O3739" s="1" t="str">
        <f>All_Data[[#This Row],[Tier2 Description]]&amp;All_Data[[#This Row],[Order No]]</f>
        <v>BACKPACKS1108987</v>
      </c>
    </row>
    <row r="3740" spans="1:15" x14ac:dyDescent="0.35">
      <c r="A3740">
        <v>202002</v>
      </c>
      <c r="B3740" t="str">
        <f>LEFT(All_Data[[#This Row],[Invoice (Year+Month)]],4)</f>
        <v>2020</v>
      </c>
      <c r="C3740" t="str">
        <f>RIGHT(All_Data[[#This Row],[Invoice (Year+Month)]],2)</f>
        <v>02</v>
      </c>
      <c r="D3740" t="s">
        <v>63</v>
      </c>
      <c r="E3740">
        <v>10572</v>
      </c>
      <c r="F3740" t="s">
        <v>17</v>
      </c>
      <c r="G3740" t="s">
        <v>32</v>
      </c>
      <c r="H3740" t="s">
        <v>33</v>
      </c>
      <c r="I3740">
        <v>1109505</v>
      </c>
      <c r="J3740">
        <v>60</v>
      </c>
      <c r="K3740" s="1">
        <v>92.725708690000005</v>
      </c>
      <c r="L3740" s="1">
        <v>41.4</v>
      </c>
      <c r="M3740" s="1">
        <f>All_Data[[#This Row],[EUR Sales Amount]]-All_Data[[#This Row],[EUR Cost Amount]]</f>
        <v>51.325708690000006</v>
      </c>
      <c r="N3740">
        <f>IF(All_Data[[#This Row],[Order Line Quantity]]&lt;0,1,0)</f>
        <v>0</v>
      </c>
      <c r="O3740" s="1" t="str">
        <f>All_Data[[#This Row],[Tier2 Description]]&amp;All_Data[[#This Row],[Order No]]</f>
        <v>SPORT BOTTLES1109505</v>
      </c>
    </row>
    <row r="3741" spans="1:15" x14ac:dyDescent="0.35">
      <c r="A3741">
        <v>202002</v>
      </c>
      <c r="B3741" t="str">
        <f>LEFT(All_Data[[#This Row],[Invoice (Year+Month)]],4)</f>
        <v>2020</v>
      </c>
      <c r="C3741" t="str">
        <f>RIGHT(All_Data[[#This Row],[Invoice (Year+Month)]],2)</f>
        <v>02</v>
      </c>
      <c r="D3741" t="s">
        <v>63</v>
      </c>
      <c r="E3741">
        <v>10572</v>
      </c>
      <c r="F3741" t="s">
        <v>17</v>
      </c>
      <c r="G3741" t="s">
        <v>22</v>
      </c>
      <c r="H3741" t="s">
        <v>35</v>
      </c>
      <c r="I3741">
        <v>1108987</v>
      </c>
      <c r="J3741">
        <v>1002</v>
      </c>
      <c r="K3741" s="1">
        <v>489.43512270000002</v>
      </c>
      <c r="L3741" s="1">
        <v>63.58</v>
      </c>
      <c r="M3741" s="1">
        <f>All_Data[[#This Row],[EUR Sales Amount]]-All_Data[[#This Row],[EUR Cost Amount]]</f>
        <v>425.85512270000004</v>
      </c>
      <c r="N3741">
        <f>IF(All_Data[[#This Row],[Order Line Quantity]]&lt;0,1,0)</f>
        <v>0</v>
      </c>
      <c r="O3741" s="1" t="str">
        <f>All_Data[[#This Row],[Tier2 Description]]&amp;All_Data[[#This Row],[Order No]]</f>
        <v>DECORATION CHARGES1108987</v>
      </c>
    </row>
    <row r="3742" spans="1:15" x14ac:dyDescent="0.35">
      <c r="A3742">
        <v>202002</v>
      </c>
      <c r="B3742" t="str">
        <f>LEFT(All_Data[[#This Row],[Invoice (Year+Month)]],4)</f>
        <v>2020</v>
      </c>
      <c r="C3742" t="str">
        <f>RIGHT(All_Data[[#This Row],[Invoice (Year+Month)]],2)</f>
        <v>02</v>
      </c>
      <c r="D3742" t="s">
        <v>63</v>
      </c>
      <c r="E3742">
        <v>1005270</v>
      </c>
      <c r="F3742" t="s">
        <v>17</v>
      </c>
      <c r="G3742" t="s">
        <v>32</v>
      </c>
      <c r="H3742" t="s">
        <v>51</v>
      </c>
      <c r="I3742">
        <v>1109768</v>
      </c>
      <c r="J3742">
        <v>2</v>
      </c>
      <c r="K3742" s="1">
        <v>13.563779820000001</v>
      </c>
      <c r="L3742" s="1">
        <v>4.38</v>
      </c>
      <c r="M3742" s="1">
        <f>All_Data[[#This Row],[EUR Sales Amount]]-All_Data[[#This Row],[EUR Cost Amount]]</f>
        <v>9.1837798200000016</v>
      </c>
      <c r="N3742">
        <f>IF(All_Data[[#This Row],[Order Line Quantity]]&lt;0,1,0)</f>
        <v>0</v>
      </c>
      <c r="O3742" s="1" t="str">
        <f>All_Data[[#This Row],[Tier2 Description]]&amp;All_Data[[#This Row],[Order No]]</f>
        <v>MUGS &amp; TUMBLERS1109768</v>
      </c>
    </row>
    <row r="3743" spans="1:15" x14ac:dyDescent="0.35">
      <c r="A3743">
        <v>202002</v>
      </c>
      <c r="B3743" t="str">
        <f>LEFT(All_Data[[#This Row],[Invoice (Year+Month)]],4)</f>
        <v>2020</v>
      </c>
      <c r="C3743" t="str">
        <f>RIGHT(All_Data[[#This Row],[Invoice (Year+Month)]],2)</f>
        <v>02</v>
      </c>
      <c r="D3743" t="s">
        <v>63</v>
      </c>
      <c r="E3743">
        <v>1005270</v>
      </c>
      <c r="F3743" t="s">
        <v>17</v>
      </c>
      <c r="G3743" t="s">
        <v>48</v>
      </c>
      <c r="H3743" t="s">
        <v>48</v>
      </c>
      <c r="I3743">
        <v>1110027</v>
      </c>
      <c r="J3743">
        <v>40</v>
      </c>
      <c r="K3743" s="1">
        <v>35.595281649999997</v>
      </c>
      <c r="L3743" s="1">
        <v>14.62</v>
      </c>
      <c r="M3743" s="1">
        <f>All_Data[[#This Row],[EUR Sales Amount]]-All_Data[[#This Row],[EUR Cost Amount]]</f>
        <v>20.975281649999999</v>
      </c>
      <c r="N3743">
        <f>IF(All_Data[[#This Row],[Order Line Quantity]]&lt;0,1,0)</f>
        <v>0</v>
      </c>
      <c r="O3743" s="1" t="str">
        <f>All_Data[[#This Row],[Tier2 Description]]&amp;All_Data[[#This Row],[Order No]]</f>
        <v>HEADWEAR1110027</v>
      </c>
    </row>
    <row r="3744" spans="1:15" x14ac:dyDescent="0.35">
      <c r="A3744">
        <v>202002</v>
      </c>
      <c r="B3744" t="str">
        <f>LEFT(All_Data[[#This Row],[Invoice (Year+Month)]],4)</f>
        <v>2020</v>
      </c>
      <c r="C3744" t="str">
        <f>RIGHT(All_Data[[#This Row],[Invoice (Year+Month)]],2)</f>
        <v>02</v>
      </c>
      <c r="D3744" t="s">
        <v>63</v>
      </c>
      <c r="E3744">
        <v>1005270</v>
      </c>
      <c r="F3744" t="s">
        <v>17</v>
      </c>
      <c r="G3744" t="s">
        <v>22</v>
      </c>
      <c r="H3744" t="s">
        <v>35</v>
      </c>
      <c r="I3744">
        <v>1110027</v>
      </c>
      <c r="J3744">
        <v>44</v>
      </c>
      <c r="K3744" s="1">
        <v>123.0805739</v>
      </c>
      <c r="L3744" s="1">
        <v>30.504310589999999</v>
      </c>
      <c r="M3744" s="1">
        <f>All_Data[[#This Row],[EUR Sales Amount]]-All_Data[[#This Row],[EUR Cost Amount]]</f>
        <v>92.576263310000002</v>
      </c>
      <c r="N3744">
        <f>IF(All_Data[[#This Row],[Order Line Quantity]]&lt;0,1,0)</f>
        <v>0</v>
      </c>
      <c r="O3744" s="1" t="str">
        <f>All_Data[[#This Row],[Tier2 Description]]&amp;All_Data[[#This Row],[Order No]]</f>
        <v>DECORATION CHARGES1110027</v>
      </c>
    </row>
    <row r="3745" spans="1:15" x14ac:dyDescent="0.35">
      <c r="A3745">
        <v>202002</v>
      </c>
      <c r="B3745" t="str">
        <f>LEFT(All_Data[[#This Row],[Invoice (Year+Month)]],4)</f>
        <v>2020</v>
      </c>
      <c r="C3745" t="str">
        <f>RIGHT(All_Data[[#This Row],[Invoice (Year+Month)]],2)</f>
        <v>02</v>
      </c>
      <c r="D3745" t="s">
        <v>63</v>
      </c>
      <c r="E3745">
        <v>1005388</v>
      </c>
      <c r="F3745" t="s">
        <v>10</v>
      </c>
      <c r="G3745" t="s">
        <v>13</v>
      </c>
      <c r="H3745" t="s">
        <v>16</v>
      </c>
      <c r="I3745">
        <v>1109516</v>
      </c>
      <c r="J3745">
        <v>1000</v>
      </c>
      <c r="K3745" s="1">
        <v>96.898266710000001</v>
      </c>
      <c r="L3745" s="1">
        <v>192.48</v>
      </c>
      <c r="M3745" s="1">
        <f>All_Data[[#This Row],[EUR Sales Amount]]-All_Data[[#This Row],[EUR Cost Amount]]</f>
        <v>-95.581733289999988</v>
      </c>
      <c r="N3745">
        <f>IF(All_Data[[#This Row],[Order Line Quantity]]&lt;0,1,0)</f>
        <v>0</v>
      </c>
      <c r="O3745" s="1" t="str">
        <f>All_Data[[#This Row],[Tier2 Description]]&amp;All_Data[[#This Row],[Order No]]</f>
        <v>WRITING1109516</v>
      </c>
    </row>
    <row r="3746" spans="1:15" x14ac:dyDescent="0.35">
      <c r="A3746">
        <v>202002</v>
      </c>
      <c r="B3746" t="str">
        <f>LEFT(All_Data[[#This Row],[Invoice (Year+Month)]],4)</f>
        <v>2020</v>
      </c>
      <c r="C3746" t="str">
        <f>RIGHT(All_Data[[#This Row],[Invoice (Year+Month)]],2)</f>
        <v>02</v>
      </c>
      <c r="D3746" t="s">
        <v>63</v>
      </c>
      <c r="E3746">
        <v>1005388</v>
      </c>
      <c r="F3746" t="s">
        <v>10</v>
      </c>
      <c r="G3746" t="s">
        <v>22</v>
      </c>
      <c r="H3746" t="s">
        <v>35</v>
      </c>
      <c r="I3746">
        <v>1109516</v>
      </c>
      <c r="J3746">
        <v>1002</v>
      </c>
      <c r="K3746" s="1">
        <v>261.03206540000002</v>
      </c>
      <c r="L3746" s="1">
        <v>10.44</v>
      </c>
      <c r="M3746" s="1">
        <f>All_Data[[#This Row],[EUR Sales Amount]]-All_Data[[#This Row],[EUR Cost Amount]]</f>
        <v>250.59206540000002</v>
      </c>
      <c r="N3746">
        <f>IF(All_Data[[#This Row],[Order Line Quantity]]&lt;0,1,0)</f>
        <v>0</v>
      </c>
      <c r="O3746" s="1" t="str">
        <f>All_Data[[#This Row],[Tier2 Description]]&amp;All_Data[[#This Row],[Order No]]</f>
        <v>DECORATION CHARGES1109516</v>
      </c>
    </row>
    <row r="3747" spans="1:15" x14ac:dyDescent="0.35">
      <c r="A3747">
        <v>202002</v>
      </c>
      <c r="B3747" t="str">
        <f>LEFT(All_Data[[#This Row],[Invoice (Year+Month)]],4)</f>
        <v>2020</v>
      </c>
      <c r="C3747" t="str">
        <f>RIGHT(All_Data[[#This Row],[Invoice (Year+Month)]],2)</f>
        <v>02</v>
      </c>
      <c r="D3747" t="s">
        <v>63</v>
      </c>
      <c r="E3747">
        <v>3013308</v>
      </c>
      <c r="F3747" t="s">
        <v>10</v>
      </c>
      <c r="G3747" t="s">
        <v>13</v>
      </c>
      <c r="H3747" t="s">
        <v>14</v>
      </c>
      <c r="I3747">
        <v>1109223</v>
      </c>
      <c r="J3747">
        <v>2000</v>
      </c>
      <c r="K3747" s="1">
        <v>1087.6336060000001</v>
      </c>
      <c r="L3747" s="1">
        <v>418.98</v>
      </c>
      <c r="M3747" s="1">
        <f>All_Data[[#This Row],[EUR Sales Amount]]-All_Data[[#This Row],[EUR Cost Amount]]</f>
        <v>668.65360600000008</v>
      </c>
      <c r="N3747">
        <f>IF(All_Data[[#This Row],[Order Line Quantity]]&lt;0,1,0)</f>
        <v>0</v>
      </c>
      <c r="O3747" s="1" t="str">
        <f>All_Data[[#This Row],[Tier2 Description]]&amp;All_Data[[#This Row],[Order No]]</f>
        <v>DESKTOP1109223</v>
      </c>
    </row>
    <row r="3748" spans="1:15" x14ac:dyDescent="0.35">
      <c r="A3748">
        <v>202002</v>
      </c>
      <c r="B3748" t="str">
        <f>LEFT(All_Data[[#This Row],[Invoice (Year+Month)]],4)</f>
        <v>2020</v>
      </c>
      <c r="C3748" t="str">
        <f>RIGHT(All_Data[[#This Row],[Invoice (Year+Month)]],2)</f>
        <v>02</v>
      </c>
      <c r="D3748" t="s">
        <v>63</v>
      </c>
      <c r="E3748">
        <v>3013308</v>
      </c>
      <c r="F3748" t="s">
        <v>10</v>
      </c>
      <c r="G3748" t="s">
        <v>13</v>
      </c>
      <c r="H3748" t="s">
        <v>14</v>
      </c>
      <c r="I3748">
        <v>1109249</v>
      </c>
      <c r="J3748">
        <v>200</v>
      </c>
      <c r="K3748" s="1">
        <v>365.84039469999999</v>
      </c>
      <c r="L3748" s="1">
        <v>86.88</v>
      </c>
      <c r="M3748" s="1">
        <f>All_Data[[#This Row],[EUR Sales Amount]]-All_Data[[#This Row],[EUR Cost Amount]]</f>
        <v>278.96039469999999</v>
      </c>
      <c r="N3748">
        <f>IF(All_Data[[#This Row],[Order Line Quantity]]&lt;0,1,0)</f>
        <v>0</v>
      </c>
      <c r="O3748" s="1" t="str">
        <f>All_Data[[#This Row],[Tier2 Description]]&amp;All_Data[[#This Row],[Order No]]</f>
        <v>DESKTOP1109249</v>
      </c>
    </row>
    <row r="3749" spans="1:15" x14ac:dyDescent="0.35">
      <c r="A3749">
        <v>202002</v>
      </c>
      <c r="B3749" t="str">
        <f>LEFT(All_Data[[#This Row],[Invoice (Year+Month)]],4)</f>
        <v>2020</v>
      </c>
      <c r="C3749" t="str">
        <f>RIGHT(All_Data[[#This Row],[Invoice (Year+Month)]],2)</f>
        <v>02</v>
      </c>
      <c r="D3749" t="s">
        <v>63</v>
      </c>
      <c r="E3749">
        <v>3013308</v>
      </c>
      <c r="F3749" t="s">
        <v>10</v>
      </c>
      <c r="G3749" t="s">
        <v>22</v>
      </c>
      <c r="H3749" t="s">
        <v>35</v>
      </c>
      <c r="I3749">
        <v>1109223</v>
      </c>
      <c r="J3749">
        <v>2002</v>
      </c>
      <c r="K3749" s="1">
        <v>381.6605199</v>
      </c>
      <c r="L3749" s="1">
        <v>37.880000000000003</v>
      </c>
      <c r="M3749" s="1">
        <f>All_Data[[#This Row],[EUR Sales Amount]]-All_Data[[#This Row],[EUR Cost Amount]]</f>
        <v>343.7805199</v>
      </c>
      <c r="N3749">
        <f>IF(All_Data[[#This Row],[Order Line Quantity]]&lt;0,1,0)</f>
        <v>0</v>
      </c>
      <c r="O3749" s="1" t="str">
        <f>All_Data[[#This Row],[Tier2 Description]]&amp;All_Data[[#This Row],[Order No]]</f>
        <v>DECORATION CHARGES1109223</v>
      </c>
    </row>
    <row r="3750" spans="1:15" x14ac:dyDescent="0.35">
      <c r="A3750">
        <v>202002</v>
      </c>
      <c r="B3750" t="str">
        <f>LEFT(All_Data[[#This Row],[Invoice (Year+Month)]],4)</f>
        <v>2020</v>
      </c>
      <c r="C3750" t="str">
        <f>RIGHT(All_Data[[#This Row],[Invoice (Year+Month)]],2)</f>
        <v>02</v>
      </c>
      <c r="D3750" t="s">
        <v>63</v>
      </c>
      <c r="E3750">
        <v>3013308</v>
      </c>
      <c r="F3750" t="s">
        <v>10</v>
      </c>
      <c r="G3750" t="s">
        <v>22</v>
      </c>
      <c r="H3750" t="s">
        <v>35</v>
      </c>
      <c r="I3750">
        <v>1109249</v>
      </c>
      <c r="J3750">
        <v>202</v>
      </c>
      <c r="K3750" s="1">
        <v>115.0914107</v>
      </c>
      <c r="L3750" s="1">
        <v>37.790548860000001</v>
      </c>
      <c r="M3750" s="1">
        <f>All_Data[[#This Row],[EUR Sales Amount]]-All_Data[[#This Row],[EUR Cost Amount]]</f>
        <v>77.300861839999996</v>
      </c>
      <c r="N3750">
        <f>IF(All_Data[[#This Row],[Order Line Quantity]]&lt;0,1,0)</f>
        <v>0</v>
      </c>
      <c r="O3750" s="1" t="str">
        <f>All_Data[[#This Row],[Tier2 Description]]&amp;All_Data[[#This Row],[Order No]]</f>
        <v>DECORATION CHARGES1109249</v>
      </c>
    </row>
    <row r="3751" spans="1:15" x14ac:dyDescent="0.35">
      <c r="A3751">
        <v>202002</v>
      </c>
      <c r="B3751" t="str">
        <f>LEFT(All_Data[[#This Row],[Invoice (Year+Month)]],4)</f>
        <v>2020</v>
      </c>
      <c r="C3751" t="str">
        <f>RIGHT(All_Data[[#This Row],[Invoice (Year+Month)]],2)</f>
        <v>02</v>
      </c>
      <c r="D3751" t="s">
        <v>63</v>
      </c>
      <c r="E3751">
        <v>3013321</v>
      </c>
      <c r="F3751" t="s">
        <v>17</v>
      </c>
      <c r="G3751" t="s">
        <v>13</v>
      </c>
      <c r="H3751" t="s">
        <v>37</v>
      </c>
      <c r="I3751">
        <v>1109103</v>
      </c>
      <c r="J3751">
        <v>1600</v>
      </c>
      <c r="K3751" s="1">
        <v>965.02763579999998</v>
      </c>
      <c r="L3751" s="1">
        <v>575.86</v>
      </c>
      <c r="M3751" s="1">
        <f>All_Data[[#This Row],[EUR Sales Amount]]-All_Data[[#This Row],[EUR Cost Amount]]</f>
        <v>389.16763579999997</v>
      </c>
      <c r="N3751">
        <f>IF(All_Data[[#This Row],[Order Line Quantity]]&lt;0,1,0)</f>
        <v>0</v>
      </c>
      <c r="O3751" s="1" t="str">
        <f>All_Data[[#This Row],[Tier2 Description]]&amp;All_Data[[#This Row],[Order No]]</f>
        <v>GENERAL1109103</v>
      </c>
    </row>
    <row r="3752" spans="1:15" x14ac:dyDescent="0.35">
      <c r="A3752">
        <v>202002</v>
      </c>
      <c r="B3752" t="str">
        <f>LEFT(All_Data[[#This Row],[Invoice (Year+Month)]],4)</f>
        <v>2020</v>
      </c>
      <c r="C3752" t="str">
        <f>RIGHT(All_Data[[#This Row],[Invoice (Year+Month)]],2)</f>
        <v>02</v>
      </c>
      <c r="D3752" t="s">
        <v>63</v>
      </c>
      <c r="E3752">
        <v>3013321</v>
      </c>
      <c r="F3752" t="s">
        <v>17</v>
      </c>
      <c r="G3752" t="s">
        <v>13</v>
      </c>
      <c r="H3752" t="s">
        <v>37</v>
      </c>
      <c r="I3752">
        <v>1109560</v>
      </c>
      <c r="J3752">
        <v>2400</v>
      </c>
      <c r="K3752" s="1">
        <v>984.80279229999996</v>
      </c>
      <c r="L3752" s="1">
        <v>835.3</v>
      </c>
      <c r="M3752" s="1">
        <f>All_Data[[#This Row],[EUR Sales Amount]]-All_Data[[#This Row],[EUR Cost Amount]]</f>
        <v>149.50279230000001</v>
      </c>
      <c r="N3752">
        <f>IF(All_Data[[#This Row],[Order Line Quantity]]&lt;0,1,0)</f>
        <v>0</v>
      </c>
      <c r="O3752" s="1" t="str">
        <f>All_Data[[#This Row],[Tier2 Description]]&amp;All_Data[[#This Row],[Order No]]</f>
        <v>GENERAL1109560</v>
      </c>
    </row>
    <row r="3753" spans="1:15" x14ac:dyDescent="0.35">
      <c r="A3753">
        <v>202002</v>
      </c>
      <c r="B3753" t="str">
        <f>LEFT(All_Data[[#This Row],[Invoice (Year+Month)]],4)</f>
        <v>2020</v>
      </c>
      <c r="C3753" t="str">
        <f>RIGHT(All_Data[[#This Row],[Invoice (Year+Month)]],2)</f>
        <v>02</v>
      </c>
      <c r="D3753" t="s">
        <v>63</v>
      </c>
      <c r="E3753">
        <v>3013321</v>
      </c>
      <c r="F3753" t="s">
        <v>17</v>
      </c>
      <c r="G3753" t="s">
        <v>13</v>
      </c>
      <c r="H3753" t="s">
        <v>15</v>
      </c>
      <c r="I3753">
        <v>1108695</v>
      </c>
      <c r="J3753">
        <v>30</v>
      </c>
      <c r="K3753" s="1">
        <v>124.58348580000001</v>
      </c>
      <c r="L3753" s="1">
        <v>60.56</v>
      </c>
      <c r="M3753" s="1">
        <f>All_Data[[#This Row],[EUR Sales Amount]]-All_Data[[#This Row],[EUR Cost Amount]]</f>
        <v>64.023485800000003</v>
      </c>
      <c r="N3753">
        <f>IF(All_Data[[#This Row],[Order Line Quantity]]&lt;0,1,0)</f>
        <v>0</v>
      </c>
      <c r="O3753" s="1" t="str">
        <f>All_Data[[#This Row],[Tier2 Description]]&amp;All_Data[[#This Row],[Order No]]</f>
        <v>UMBRELLAS1108695</v>
      </c>
    </row>
    <row r="3754" spans="1:15" x14ac:dyDescent="0.35">
      <c r="A3754">
        <v>202002</v>
      </c>
      <c r="B3754" t="str">
        <f>LEFT(All_Data[[#This Row],[Invoice (Year+Month)]],4)</f>
        <v>2020</v>
      </c>
      <c r="C3754" t="str">
        <f>RIGHT(All_Data[[#This Row],[Invoice (Year+Month)]],2)</f>
        <v>02</v>
      </c>
      <c r="D3754" t="s">
        <v>63</v>
      </c>
      <c r="E3754">
        <v>3013321</v>
      </c>
      <c r="F3754" t="s">
        <v>17</v>
      </c>
      <c r="G3754" t="s">
        <v>22</v>
      </c>
      <c r="H3754" t="s">
        <v>35</v>
      </c>
      <c r="I3754">
        <v>1108695</v>
      </c>
      <c r="J3754">
        <v>68</v>
      </c>
      <c r="K3754" s="1">
        <v>256.72108129999998</v>
      </c>
      <c r="L3754" s="1">
        <v>60.127272120000001</v>
      </c>
      <c r="M3754" s="1">
        <f>All_Data[[#This Row],[EUR Sales Amount]]-All_Data[[#This Row],[EUR Cost Amount]]</f>
        <v>196.59380917999999</v>
      </c>
      <c r="N3754">
        <f>IF(All_Data[[#This Row],[Order Line Quantity]]&lt;0,1,0)</f>
        <v>0</v>
      </c>
      <c r="O3754" s="1" t="str">
        <f>All_Data[[#This Row],[Tier2 Description]]&amp;All_Data[[#This Row],[Order No]]</f>
        <v>DECORATION CHARGES1108695</v>
      </c>
    </row>
    <row r="3755" spans="1:15" x14ac:dyDescent="0.35">
      <c r="A3755">
        <v>202002</v>
      </c>
      <c r="B3755" t="str">
        <f>LEFT(All_Data[[#This Row],[Invoice (Year+Month)]],4)</f>
        <v>2020</v>
      </c>
      <c r="C3755" t="str">
        <f>RIGHT(All_Data[[#This Row],[Invoice (Year+Month)]],2)</f>
        <v>02</v>
      </c>
      <c r="D3755" t="s">
        <v>63</v>
      </c>
      <c r="E3755">
        <v>3013331</v>
      </c>
      <c r="F3755" t="s">
        <v>17</v>
      </c>
      <c r="G3755" t="s">
        <v>11</v>
      </c>
      <c r="H3755" t="s">
        <v>46</v>
      </c>
      <c r="I3755">
        <v>1109440</v>
      </c>
      <c r="J3755">
        <v>20</v>
      </c>
      <c r="K3755" s="1">
        <v>84.32126719</v>
      </c>
      <c r="L3755" s="1">
        <v>28</v>
      </c>
      <c r="M3755" s="1">
        <f>All_Data[[#This Row],[EUR Sales Amount]]-All_Data[[#This Row],[EUR Cost Amount]]</f>
        <v>56.32126719</v>
      </c>
      <c r="N3755">
        <f>IF(All_Data[[#This Row],[Order Line Quantity]]&lt;0,1,0)</f>
        <v>0</v>
      </c>
      <c r="O3755" s="1" t="str">
        <f>All_Data[[#This Row],[Tier2 Description]]&amp;All_Data[[#This Row],[Order No]]</f>
        <v>DUFFELS1109440</v>
      </c>
    </row>
    <row r="3756" spans="1:15" x14ac:dyDescent="0.35">
      <c r="A3756">
        <v>202002</v>
      </c>
      <c r="B3756" t="str">
        <f>LEFT(All_Data[[#This Row],[Invoice (Year+Month)]],4)</f>
        <v>2020</v>
      </c>
      <c r="C3756" t="str">
        <f>RIGHT(All_Data[[#This Row],[Invoice (Year+Month)]],2)</f>
        <v>02</v>
      </c>
      <c r="D3756" t="s">
        <v>63</v>
      </c>
      <c r="E3756">
        <v>3013331</v>
      </c>
      <c r="F3756" t="s">
        <v>17</v>
      </c>
      <c r="G3756" t="s">
        <v>11</v>
      </c>
      <c r="H3756" t="s">
        <v>40</v>
      </c>
      <c r="I3756">
        <v>1109941</v>
      </c>
      <c r="J3756">
        <v>22</v>
      </c>
      <c r="K3756" s="1">
        <v>19.860189640000002</v>
      </c>
      <c r="L3756" s="1">
        <v>6.78</v>
      </c>
      <c r="M3756" s="1">
        <f>All_Data[[#This Row],[EUR Sales Amount]]-All_Data[[#This Row],[EUR Cost Amount]]</f>
        <v>13.08018964</v>
      </c>
      <c r="N3756">
        <f>IF(All_Data[[#This Row],[Order Line Quantity]]&lt;0,1,0)</f>
        <v>0</v>
      </c>
      <c r="O3756" s="1" t="str">
        <f>All_Data[[#This Row],[Tier2 Description]]&amp;All_Data[[#This Row],[Order No]]</f>
        <v>TOTES1109941</v>
      </c>
    </row>
    <row r="3757" spans="1:15" x14ac:dyDescent="0.35">
      <c r="A3757">
        <v>202002</v>
      </c>
      <c r="B3757" t="str">
        <f>LEFT(All_Data[[#This Row],[Invoice (Year+Month)]],4)</f>
        <v>2020</v>
      </c>
      <c r="C3757" t="str">
        <f>RIGHT(All_Data[[#This Row],[Invoice (Year+Month)]],2)</f>
        <v>02</v>
      </c>
      <c r="D3757" t="s">
        <v>63</v>
      </c>
      <c r="E3757">
        <v>3013331</v>
      </c>
      <c r="F3757" t="s">
        <v>17</v>
      </c>
      <c r="G3757" t="s">
        <v>32</v>
      </c>
      <c r="H3757" t="s">
        <v>49</v>
      </c>
      <c r="I3757">
        <v>1110085</v>
      </c>
      <c r="J3757">
        <v>100</v>
      </c>
      <c r="K3757" s="1">
        <v>253.4186302</v>
      </c>
      <c r="L3757" s="1">
        <v>74.52</v>
      </c>
      <c r="M3757" s="1">
        <f>All_Data[[#This Row],[EUR Sales Amount]]-All_Data[[#This Row],[EUR Cost Amount]]</f>
        <v>178.89863020000001</v>
      </c>
      <c r="N3757">
        <f>IF(All_Data[[#This Row],[Order Line Quantity]]&lt;0,1,0)</f>
        <v>0</v>
      </c>
      <c r="O3757" s="1" t="str">
        <f>All_Data[[#This Row],[Tier2 Description]]&amp;All_Data[[#This Row],[Order No]]</f>
        <v>CERAMICS1110085</v>
      </c>
    </row>
    <row r="3758" spans="1:15" x14ac:dyDescent="0.35">
      <c r="A3758">
        <v>202002</v>
      </c>
      <c r="B3758" t="str">
        <f>LEFT(All_Data[[#This Row],[Invoice (Year+Month)]],4)</f>
        <v>2020</v>
      </c>
      <c r="C3758" t="str">
        <f>RIGHT(All_Data[[#This Row],[Invoice (Year+Month)]],2)</f>
        <v>02</v>
      </c>
      <c r="D3758" t="s">
        <v>63</v>
      </c>
      <c r="E3758">
        <v>3013331</v>
      </c>
      <c r="F3758" t="s">
        <v>17</v>
      </c>
      <c r="G3758" t="s">
        <v>32</v>
      </c>
      <c r="H3758" t="s">
        <v>33</v>
      </c>
      <c r="I3758">
        <v>1109242</v>
      </c>
      <c r="J3758">
        <v>480</v>
      </c>
      <c r="K3758" s="1">
        <v>715.70246299999997</v>
      </c>
      <c r="L3758" s="1">
        <v>279.26</v>
      </c>
      <c r="M3758" s="1">
        <f>All_Data[[#This Row],[EUR Sales Amount]]-All_Data[[#This Row],[EUR Cost Amount]]</f>
        <v>436.44246299999998</v>
      </c>
      <c r="N3758">
        <f>IF(All_Data[[#This Row],[Order Line Quantity]]&lt;0,1,0)</f>
        <v>0</v>
      </c>
      <c r="O3758" s="1" t="str">
        <f>All_Data[[#This Row],[Tier2 Description]]&amp;All_Data[[#This Row],[Order No]]</f>
        <v>SPORT BOTTLES1109242</v>
      </c>
    </row>
    <row r="3759" spans="1:15" x14ac:dyDescent="0.35">
      <c r="A3759">
        <v>202002</v>
      </c>
      <c r="B3759" t="str">
        <f>LEFT(All_Data[[#This Row],[Invoice (Year+Month)]],4)</f>
        <v>2020</v>
      </c>
      <c r="C3759" t="str">
        <f>RIGHT(All_Data[[#This Row],[Invoice (Year+Month)]],2)</f>
        <v>02</v>
      </c>
      <c r="D3759" t="s">
        <v>63</v>
      </c>
      <c r="E3759">
        <v>3013331</v>
      </c>
      <c r="F3759" t="s">
        <v>17</v>
      </c>
      <c r="G3759" t="s">
        <v>18</v>
      </c>
      <c r="H3759" t="s">
        <v>21</v>
      </c>
      <c r="I3759">
        <v>1109382</v>
      </c>
      <c r="J3759">
        <v>22</v>
      </c>
      <c r="K3759" s="1">
        <v>71.951906820000005</v>
      </c>
      <c r="L3759" s="1">
        <v>51.12</v>
      </c>
      <c r="M3759" s="1">
        <f>All_Data[[#This Row],[EUR Sales Amount]]-All_Data[[#This Row],[EUR Cost Amount]]</f>
        <v>20.831906820000007</v>
      </c>
      <c r="N3759">
        <f>IF(All_Data[[#This Row],[Order Line Quantity]]&lt;0,1,0)</f>
        <v>0</v>
      </c>
      <c r="O3759" s="1" t="str">
        <f>All_Data[[#This Row],[Tier2 Description]]&amp;All_Data[[#This Row],[Order No]]</f>
        <v>T-SHIRTS &amp; ACTIVE TOPS1109382</v>
      </c>
    </row>
    <row r="3760" spans="1:15" x14ac:dyDescent="0.35">
      <c r="A3760">
        <v>202002</v>
      </c>
      <c r="B3760" t="str">
        <f>LEFT(All_Data[[#This Row],[Invoice (Year+Month)]],4)</f>
        <v>2020</v>
      </c>
      <c r="C3760" t="str">
        <f>RIGHT(All_Data[[#This Row],[Invoice (Year+Month)]],2)</f>
        <v>02</v>
      </c>
      <c r="D3760" t="s">
        <v>63</v>
      </c>
      <c r="E3760">
        <v>3013331</v>
      </c>
      <c r="F3760" t="s">
        <v>17</v>
      </c>
      <c r="G3760" t="s">
        <v>22</v>
      </c>
      <c r="H3760" t="s">
        <v>35</v>
      </c>
      <c r="I3760">
        <v>1109242</v>
      </c>
      <c r="J3760">
        <v>482</v>
      </c>
      <c r="K3760" s="1">
        <v>274.71647369999999</v>
      </c>
      <c r="L3760" s="1">
        <v>25.98</v>
      </c>
      <c r="M3760" s="1">
        <f>All_Data[[#This Row],[EUR Sales Amount]]-All_Data[[#This Row],[EUR Cost Amount]]</f>
        <v>248.7364737</v>
      </c>
      <c r="N3760">
        <f>IF(All_Data[[#This Row],[Order Line Quantity]]&lt;0,1,0)</f>
        <v>0</v>
      </c>
      <c r="O3760" s="1" t="str">
        <f>All_Data[[#This Row],[Tier2 Description]]&amp;All_Data[[#This Row],[Order No]]</f>
        <v>DECORATION CHARGES1109242</v>
      </c>
    </row>
    <row r="3761" spans="1:15" x14ac:dyDescent="0.35">
      <c r="A3761">
        <v>202002</v>
      </c>
      <c r="B3761" t="str">
        <f>LEFT(All_Data[[#This Row],[Invoice (Year+Month)]],4)</f>
        <v>2020</v>
      </c>
      <c r="C3761" t="str">
        <f>RIGHT(All_Data[[#This Row],[Invoice (Year+Month)]],2)</f>
        <v>02</v>
      </c>
      <c r="D3761" t="s">
        <v>63</v>
      </c>
      <c r="E3761">
        <v>3013331</v>
      </c>
      <c r="F3761" t="s">
        <v>17</v>
      </c>
      <c r="G3761" t="s">
        <v>22</v>
      </c>
      <c r="H3761" t="s">
        <v>35</v>
      </c>
      <c r="I3761">
        <v>1109941</v>
      </c>
      <c r="J3761">
        <v>26</v>
      </c>
      <c r="K3761" s="1">
        <v>109.53459169999999</v>
      </c>
      <c r="L3761" s="1">
        <v>29.420401630000001</v>
      </c>
      <c r="M3761" s="1">
        <f>All_Data[[#This Row],[EUR Sales Amount]]-All_Data[[#This Row],[EUR Cost Amount]]</f>
        <v>80.114190069999992</v>
      </c>
      <c r="N3761">
        <f>IF(All_Data[[#This Row],[Order Line Quantity]]&lt;0,1,0)</f>
        <v>0</v>
      </c>
      <c r="O3761" s="1" t="str">
        <f>All_Data[[#This Row],[Tier2 Description]]&amp;All_Data[[#This Row],[Order No]]</f>
        <v>DECORATION CHARGES1109941</v>
      </c>
    </row>
    <row r="3762" spans="1:15" x14ac:dyDescent="0.35">
      <c r="A3762">
        <v>202002</v>
      </c>
      <c r="B3762" t="str">
        <f>LEFT(All_Data[[#This Row],[Invoice (Year+Month)]],4)</f>
        <v>2020</v>
      </c>
      <c r="C3762" t="str">
        <f>RIGHT(All_Data[[#This Row],[Invoice (Year+Month)]],2)</f>
        <v>02</v>
      </c>
      <c r="D3762" t="s">
        <v>63</v>
      </c>
      <c r="E3762">
        <v>3013331</v>
      </c>
      <c r="F3762" t="s">
        <v>17</v>
      </c>
      <c r="G3762" t="s">
        <v>22</v>
      </c>
      <c r="H3762" t="s">
        <v>35</v>
      </c>
      <c r="I3762">
        <v>1110085</v>
      </c>
      <c r="J3762">
        <v>104</v>
      </c>
      <c r="K3762" s="1">
        <v>200.9155897</v>
      </c>
      <c r="L3762" s="1">
        <v>36.76</v>
      </c>
      <c r="M3762" s="1">
        <f>All_Data[[#This Row],[EUR Sales Amount]]-All_Data[[#This Row],[EUR Cost Amount]]</f>
        <v>164.15558970000001</v>
      </c>
      <c r="N3762">
        <f>IF(All_Data[[#This Row],[Order Line Quantity]]&lt;0,1,0)</f>
        <v>0</v>
      </c>
      <c r="O3762" s="1" t="str">
        <f>All_Data[[#This Row],[Tier2 Description]]&amp;All_Data[[#This Row],[Order No]]</f>
        <v>DECORATION CHARGES1110085</v>
      </c>
    </row>
    <row r="3763" spans="1:15" x14ac:dyDescent="0.35">
      <c r="A3763">
        <v>202002</v>
      </c>
      <c r="B3763" t="str">
        <f>LEFT(All_Data[[#This Row],[Invoice (Year+Month)]],4)</f>
        <v>2020</v>
      </c>
      <c r="C3763" t="str">
        <f>RIGHT(All_Data[[#This Row],[Invoice (Year+Month)]],2)</f>
        <v>02</v>
      </c>
      <c r="D3763" t="s">
        <v>63</v>
      </c>
      <c r="E3763">
        <v>3013336</v>
      </c>
      <c r="F3763" t="s">
        <v>17</v>
      </c>
      <c r="G3763" t="s">
        <v>13</v>
      </c>
      <c r="H3763" t="s">
        <v>37</v>
      </c>
      <c r="I3763">
        <v>1109442</v>
      </c>
      <c r="J3763">
        <v>200</v>
      </c>
      <c r="K3763" s="1">
        <v>29.662734709999999</v>
      </c>
      <c r="L3763" s="1">
        <v>8.08</v>
      </c>
      <c r="M3763" s="1">
        <f>All_Data[[#This Row],[EUR Sales Amount]]-All_Data[[#This Row],[EUR Cost Amount]]</f>
        <v>21.582734709999997</v>
      </c>
      <c r="N3763">
        <f>IF(All_Data[[#This Row],[Order Line Quantity]]&lt;0,1,0)</f>
        <v>0</v>
      </c>
      <c r="O3763" s="1" t="str">
        <f>All_Data[[#This Row],[Tier2 Description]]&amp;All_Data[[#This Row],[Order No]]</f>
        <v>GENERAL1109442</v>
      </c>
    </row>
    <row r="3764" spans="1:15" x14ac:dyDescent="0.35">
      <c r="A3764">
        <v>202002</v>
      </c>
      <c r="B3764" t="str">
        <f>LEFT(All_Data[[#This Row],[Invoice (Year+Month)]],4)</f>
        <v>2020</v>
      </c>
      <c r="C3764" t="str">
        <f>RIGHT(All_Data[[#This Row],[Invoice (Year+Month)]],2)</f>
        <v>02</v>
      </c>
      <c r="D3764" t="s">
        <v>63</v>
      </c>
      <c r="E3764">
        <v>3013336</v>
      </c>
      <c r="F3764" t="s">
        <v>17</v>
      </c>
      <c r="G3764" t="s">
        <v>13</v>
      </c>
      <c r="H3764" t="s">
        <v>34</v>
      </c>
      <c r="I3764">
        <v>1110119</v>
      </c>
      <c r="J3764">
        <v>100</v>
      </c>
      <c r="K3764" s="1">
        <v>164.62817759999999</v>
      </c>
      <c r="L3764" s="1">
        <v>50.16</v>
      </c>
      <c r="M3764" s="1">
        <f>All_Data[[#This Row],[EUR Sales Amount]]-All_Data[[#This Row],[EUR Cost Amount]]</f>
        <v>114.46817759999999</v>
      </c>
      <c r="N3764">
        <f>IF(All_Data[[#This Row],[Order Line Quantity]]&lt;0,1,0)</f>
        <v>0</v>
      </c>
      <c r="O3764" s="1" t="str">
        <f>All_Data[[#This Row],[Tier2 Description]]&amp;All_Data[[#This Row],[Order No]]</f>
        <v>STATIONERY1110119</v>
      </c>
    </row>
    <row r="3765" spans="1:15" x14ac:dyDescent="0.35">
      <c r="A3765">
        <v>202002</v>
      </c>
      <c r="B3765" t="str">
        <f>LEFT(All_Data[[#This Row],[Invoice (Year+Month)]],4)</f>
        <v>2020</v>
      </c>
      <c r="C3765" t="str">
        <f>RIGHT(All_Data[[#This Row],[Invoice (Year+Month)]],2)</f>
        <v>02</v>
      </c>
      <c r="D3765" t="s">
        <v>63</v>
      </c>
      <c r="E3765">
        <v>3013336</v>
      </c>
      <c r="F3765" t="s">
        <v>17</v>
      </c>
      <c r="G3765" t="s">
        <v>13</v>
      </c>
      <c r="H3765" t="s">
        <v>15</v>
      </c>
      <c r="I3765">
        <v>1109603</v>
      </c>
      <c r="J3765">
        <v>100</v>
      </c>
      <c r="K3765" s="1">
        <v>694.10799210000005</v>
      </c>
      <c r="L3765" s="1">
        <v>190.28</v>
      </c>
      <c r="M3765" s="1">
        <f>All_Data[[#This Row],[EUR Sales Amount]]-All_Data[[#This Row],[EUR Cost Amount]]</f>
        <v>503.82799210000007</v>
      </c>
      <c r="N3765">
        <f>IF(All_Data[[#This Row],[Order Line Quantity]]&lt;0,1,0)</f>
        <v>0</v>
      </c>
      <c r="O3765" s="1" t="str">
        <f>All_Data[[#This Row],[Tier2 Description]]&amp;All_Data[[#This Row],[Order No]]</f>
        <v>UMBRELLAS1109603</v>
      </c>
    </row>
    <row r="3766" spans="1:15" x14ac:dyDescent="0.35">
      <c r="A3766">
        <v>202002</v>
      </c>
      <c r="B3766" t="str">
        <f>LEFT(All_Data[[#This Row],[Invoice (Year+Month)]],4)</f>
        <v>2020</v>
      </c>
      <c r="C3766" t="str">
        <f>RIGHT(All_Data[[#This Row],[Invoice (Year+Month)]],2)</f>
        <v>02</v>
      </c>
      <c r="D3766" t="s">
        <v>63</v>
      </c>
      <c r="E3766">
        <v>3013336</v>
      </c>
      <c r="F3766" t="s">
        <v>17</v>
      </c>
      <c r="G3766" t="s">
        <v>26</v>
      </c>
      <c r="H3766" t="s">
        <v>28</v>
      </c>
      <c r="I3766">
        <v>1109495</v>
      </c>
      <c r="J3766">
        <v>-98</v>
      </c>
      <c r="K3766" s="1">
        <v>-837.20102440000005</v>
      </c>
      <c r="L3766" s="1">
        <v>-188.42</v>
      </c>
      <c r="M3766" s="1">
        <f>All_Data[[#This Row],[EUR Sales Amount]]-All_Data[[#This Row],[EUR Cost Amount]]</f>
        <v>-648.78102440000009</v>
      </c>
      <c r="N3766">
        <f>IF(All_Data[[#This Row],[Order Line Quantity]]&lt;0,1,0)</f>
        <v>1</v>
      </c>
      <c r="O3766" s="1" t="str">
        <f>All_Data[[#This Row],[Tier2 Description]]&amp;All_Data[[#This Row],[Order No]]</f>
        <v>HOUSEWARES1109495</v>
      </c>
    </row>
    <row r="3767" spans="1:15" x14ac:dyDescent="0.35">
      <c r="A3767">
        <v>202002</v>
      </c>
      <c r="B3767" t="str">
        <f>LEFT(All_Data[[#This Row],[Invoice (Year+Month)]],4)</f>
        <v>2020</v>
      </c>
      <c r="C3767" t="str">
        <f>RIGHT(All_Data[[#This Row],[Invoice (Year+Month)]],2)</f>
        <v>02</v>
      </c>
      <c r="D3767" t="s">
        <v>63</v>
      </c>
      <c r="E3767">
        <v>3013336</v>
      </c>
      <c r="F3767" t="s">
        <v>17</v>
      </c>
      <c r="G3767" t="s">
        <v>22</v>
      </c>
      <c r="H3767" t="s">
        <v>35</v>
      </c>
      <c r="I3767">
        <v>1109503</v>
      </c>
      <c r="J3767">
        <v>106</v>
      </c>
      <c r="K3767" s="1">
        <v>188.85274430000001</v>
      </c>
      <c r="L3767" s="1">
        <v>36.78</v>
      </c>
      <c r="M3767" s="1">
        <f>All_Data[[#This Row],[EUR Sales Amount]]-All_Data[[#This Row],[EUR Cost Amount]]</f>
        <v>152.07274430000001</v>
      </c>
      <c r="N3767">
        <f>IF(All_Data[[#This Row],[Order Line Quantity]]&lt;0,1,0)</f>
        <v>0</v>
      </c>
      <c r="O3767" s="1" t="str">
        <f>All_Data[[#This Row],[Tier2 Description]]&amp;All_Data[[#This Row],[Order No]]</f>
        <v>DECORATION CHARGES1109503</v>
      </c>
    </row>
    <row r="3768" spans="1:15" x14ac:dyDescent="0.35">
      <c r="A3768">
        <v>202002</v>
      </c>
      <c r="B3768" t="str">
        <f>LEFT(All_Data[[#This Row],[Invoice (Year+Month)]],4)</f>
        <v>2020</v>
      </c>
      <c r="C3768" t="str">
        <f>RIGHT(All_Data[[#This Row],[Invoice (Year+Month)]],2)</f>
        <v>02</v>
      </c>
      <c r="D3768" t="s">
        <v>63</v>
      </c>
      <c r="E3768">
        <v>3013336</v>
      </c>
      <c r="F3768" t="s">
        <v>17</v>
      </c>
      <c r="G3768" t="s">
        <v>22</v>
      </c>
      <c r="H3768" t="s">
        <v>35</v>
      </c>
      <c r="I3768">
        <v>1109603</v>
      </c>
      <c r="J3768">
        <v>104</v>
      </c>
      <c r="K3768" s="1">
        <v>279.62071250000002</v>
      </c>
      <c r="L3768" s="1">
        <v>38.880000000000003</v>
      </c>
      <c r="M3768" s="1">
        <f>All_Data[[#This Row],[EUR Sales Amount]]-All_Data[[#This Row],[EUR Cost Amount]]</f>
        <v>240.74071250000003</v>
      </c>
      <c r="N3768">
        <f>IF(All_Data[[#This Row],[Order Line Quantity]]&lt;0,1,0)</f>
        <v>0</v>
      </c>
      <c r="O3768" s="1" t="str">
        <f>All_Data[[#This Row],[Tier2 Description]]&amp;All_Data[[#This Row],[Order No]]</f>
        <v>DECORATION CHARGES1109603</v>
      </c>
    </row>
    <row r="3769" spans="1:15" x14ac:dyDescent="0.35">
      <c r="A3769">
        <v>202002</v>
      </c>
      <c r="B3769" t="str">
        <f>LEFT(All_Data[[#This Row],[Invoice (Year+Month)]],4)</f>
        <v>2020</v>
      </c>
      <c r="C3769" t="str">
        <f>RIGHT(All_Data[[#This Row],[Invoice (Year+Month)]],2)</f>
        <v>02</v>
      </c>
      <c r="D3769" t="s">
        <v>63</v>
      </c>
      <c r="E3769">
        <v>3013336</v>
      </c>
      <c r="F3769" t="s">
        <v>17</v>
      </c>
      <c r="G3769" t="s">
        <v>29</v>
      </c>
      <c r="H3769" t="s">
        <v>31</v>
      </c>
      <c r="I3769">
        <v>1109503</v>
      </c>
      <c r="J3769">
        <v>102</v>
      </c>
      <c r="K3769" s="1">
        <v>456.86543990000001</v>
      </c>
      <c r="L3769" s="1">
        <v>164.38</v>
      </c>
      <c r="M3769" s="1">
        <f>All_Data[[#This Row],[EUR Sales Amount]]-All_Data[[#This Row],[EUR Cost Amount]]</f>
        <v>292.48543990000002</v>
      </c>
      <c r="N3769">
        <f>IF(All_Data[[#This Row],[Order Line Quantity]]&lt;0,1,0)</f>
        <v>0</v>
      </c>
      <c r="O3769" s="1" t="str">
        <f>All_Data[[#This Row],[Tier2 Description]]&amp;All_Data[[#This Row],[Order No]]</f>
        <v>POWER1109503</v>
      </c>
    </row>
    <row r="3770" spans="1:15" x14ac:dyDescent="0.35">
      <c r="A3770">
        <v>202002</v>
      </c>
      <c r="B3770" t="str">
        <f>LEFT(All_Data[[#This Row],[Invoice (Year+Month)]],4)</f>
        <v>2020</v>
      </c>
      <c r="C3770" t="str">
        <f>RIGHT(All_Data[[#This Row],[Invoice (Year+Month)]],2)</f>
        <v>02</v>
      </c>
      <c r="D3770" t="s">
        <v>63</v>
      </c>
      <c r="E3770">
        <v>3013339</v>
      </c>
      <c r="F3770" t="s">
        <v>17</v>
      </c>
      <c r="G3770" t="s">
        <v>11</v>
      </c>
      <c r="H3770" t="s">
        <v>12</v>
      </c>
      <c r="I3770">
        <v>1109426</v>
      </c>
      <c r="J3770">
        <v>4</v>
      </c>
      <c r="K3770" s="1">
        <v>6.2884997580000004</v>
      </c>
      <c r="L3770" s="1">
        <v>1.64</v>
      </c>
      <c r="M3770" s="1">
        <f>All_Data[[#This Row],[EUR Sales Amount]]-All_Data[[#This Row],[EUR Cost Amount]]</f>
        <v>4.6484997580000007</v>
      </c>
      <c r="N3770">
        <f>IF(All_Data[[#This Row],[Order Line Quantity]]&lt;0,1,0)</f>
        <v>0</v>
      </c>
      <c r="O3770" s="1" t="str">
        <f>All_Data[[#This Row],[Tier2 Description]]&amp;All_Data[[#This Row],[Order No]]</f>
        <v>BUSINESS CASES1109426</v>
      </c>
    </row>
    <row r="3771" spans="1:15" x14ac:dyDescent="0.35">
      <c r="A3771">
        <v>202002</v>
      </c>
      <c r="B3771" t="str">
        <f>LEFT(All_Data[[#This Row],[Invoice (Year+Month)]],4)</f>
        <v>2020</v>
      </c>
      <c r="C3771" t="str">
        <f>RIGHT(All_Data[[#This Row],[Invoice (Year+Month)]],2)</f>
        <v>02</v>
      </c>
      <c r="D3771" t="s">
        <v>63</v>
      </c>
      <c r="E3771">
        <v>3013339</v>
      </c>
      <c r="F3771" t="s">
        <v>17</v>
      </c>
      <c r="G3771" t="s">
        <v>11</v>
      </c>
      <c r="H3771" t="s">
        <v>40</v>
      </c>
      <c r="I3771">
        <v>1109590</v>
      </c>
      <c r="J3771">
        <v>200</v>
      </c>
      <c r="K3771" s="1">
        <v>169.0775878</v>
      </c>
      <c r="L3771" s="1">
        <v>65.38</v>
      </c>
      <c r="M3771" s="1">
        <f>All_Data[[#This Row],[EUR Sales Amount]]-All_Data[[#This Row],[EUR Cost Amount]]</f>
        <v>103.69758780000001</v>
      </c>
      <c r="N3771">
        <f>IF(All_Data[[#This Row],[Order Line Quantity]]&lt;0,1,0)</f>
        <v>0</v>
      </c>
      <c r="O3771" s="1" t="str">
        <f>All_Data[[#This Row],[Tier2 Description]]&amp;All_Data[[#This Row],[Order No]]</f>
        <v>TOTES1109590</v>
      </c>
    </row>
    <row r="3772" spans="1:15" x14ac:dyDescent="0.35">
      <c r="A3772">
        <v>202002</v>
      </c>
      <c r="B3772" t="str">
        <f>LEFT(All_Data[[#This Row],[Invoice (Year+Month)]],4)</f>
        <v>2020</v>
      </c>
      <c r="C3772" t="str">
        <f>RIGHT(All_Data[[#This Row],[Invoice (Year+Month)]],2)</f>
        <v>02</v>
      </c>
      <c r="D3772" t="s">
        <v>63</v>
      </c>
      <c r="E3772">
        <v>3013339</v>
      </c>
      <c r="F3772" t="s">
        <v>17</v>
      </c>
      <c r="G3772" t="s">
        <v>48</v>
      </c>
      <c r="H3772" t="s">
        <v>48</v>
      </c>
      <c r="I3772">
        <v>1110236</v>
      </c>
      <c r="J3772">
        <v>300</v>
      </c>
      <c r="K3772" s="1">
        <v>799.41070030000003</v>
      </c>
      <c r="L3772" s="1">
        <v>235.66</v>
      </c>
      <c r="M3772" s="1">
        <f>All_Data[[#This Row],[EUR Sales Amount]]-All_Data[[#This Row],[EUR Cost Amount]]</f>
        <v>563.75070030000006</v>
      </c>
      <c r="N3772">
        <f>IF(All_Data[[#This Row],[Order Line Quantity]]&lt;0,1,0)</f>
        <v>0</v>
      </c>
      <c r="O3772" s="1" t="str">
        <f>All_Data[[#This Row],[Tier2 Description]]&amp;All_Data[[#This Row],[Order No]]</f>
        <v>HEADWEAR1110236</v>
      </c>
    </row>
    <row r="3773" spans="1:15" x14ac:dyDescent="0.35">
      <c r="A3773">
        <v>202002</v>
      </c>
      <c r="B3773" t="str">
        <f>LEFT(All_Data[[#This Row],[Invoice (Year+Month)]],4)</f>
        <v>2020</v>
      </c>
      <c r="C3773" t="str">
        <f>RIGHT(All_Data[[#This Row],[Invoice (Year+Month)]],2)</f>
        <v>02</v>
      </c>
      <c r="D3773" t="s">
        <v>63</v>
      </c>
      <c r="E3773">
        <v>3013339</v>
      </c>
      <c r="F3773" t="s">
        <v>17</v>
      </c>
      <c r="G3773" t="s">
        <v>22</v>
      </c>
      <c r="H3773" t="s">
        <v>35</v>
      </c>
      <c r="I3773">
        <v>1109590</v>
      </c>
      <c r="J3773">
        <v>202</v>
      </c>
      <c r="K3773" s="1">
        <v>145.9406548</v>
      </c>
      <c r="L3773" s="1">
        <v>23.58</v>
      </c>
      <c r="M3773" s="1">
        <f>All_Data[[#This Row],[EUR Sales Amount]]-All_Data[[#This Row],[EUR Cost Amount]]</f>
        <v>122.36065480000001</v>
      </c>
      <c r="N3773">
        <f>IF(All_Data[[#This Row],[Order Line Quantity]]&lt;0,1,0)</f>
        <v>0</v>
      </c>
      <c r="O3773" s="1" t="str">
        <f>All_Data[[#This Row],[Tier2 Description]]&amp;All_Data[[#This Row],[Order No]]</f>
        <v>DECORATION CHARGES1109590</v>
      </c>
    </row>
    <row r="3774" spans="1:15" x14ac:dyDescent="0.35">
      <c r="A3774">
        <v>202002</v>
      </c>
      <c r="B3774" t="str">
        <f>LEFT(All_Data[[#This Row],[Invoice (Year+Month)]],4)</f>
        <v>2020</v>
      </c>
      <c r="C3774" t="str">
        <f>RIGHT(All_Data[[#This Row],[Invoice (Year+Month)]],2)</f>
        <v>02</v>
      </c>
      <c r="D3774" t="s">
        <v>63</v>
      </c>
      <c r="E3774">
        <v>3013356</v>
      </c>
      <c r="F3774" t="s">
        <v>17</v>
      </c>
      <c r="G3774" t="s">
        <v>11</v>
      </c>
      <c r="H3774" t="s">
        <v>40</v>
      </c>
      <c r="I3774">
        <v>1108819</v>
      </c>
      <c r="J3774">
        <v>400</v>
      </c>
      <c r="K3774" s="1">
        <v>126.56100139999999</v>
      </c>
      <c r="L3774" s="1">
        <v>47.76</v>
      </c>
      <c r="M3774" s="1">
        <f>All_Data[[#This Row],[EUR Sales Amount]]-All_Data[[#This Row],[EUR Cost Amount]]</f>
        <v>78.80100139999999</v>
      </c>
      <c r="N3774">
        <f>IF(All_Data[[#This Row],[Order Line Quantity]]&lt;0,1,0)</f>
        <v>0</v>
      </c>
      <c r="O3774" s="1" t="str">
        <f>All_Data[[#This Row],[Tier2 Description]]&amp;All_Data[[#This Row],[Order No]]</f>
        <v>TOTES1108819</v>
      </c>
    </row>
    <row r="3775" spans="1:15" x14ac:dyDescent="0.35">
      <c r="A3775">
        <v>202002</v>
      </c>
      <c r="B3775" t="str">
        <f>LEFT(All_Data[[#This Row],[Invoice (Year+Month)]],4)</f>
        <v>2020</v>
      </c>
      <c r="C3775" t="str">
        <f>RIGHT(All_Data[[#This Row],[Invoice (Year+Month)]],2)</f>
        <v>02</v>
      </c>
      <c r="D3775" t="s">
        <v>63</v>
      </c>
      <c r="E3775">
        <v>3013356</v>
      </c>
      <c r="F3775" t="s">
        <v>17</v>
      </c>
      <c r="G3775" t="s">
        <v>11</v>
      </c>
      <c r="H3775" t="s">
        <v>40</v>
      </c>
      <c r="I3775">
        <v>1109517</v>
      </c>
      <c r="J3775">
        <v>20</v>
      </c>
      <c r="K3775" s="1">
        <v>143.66651179999999</v>
      </c>
      <c r="L3775" s="1">
        <v>39.72</v>
      </c>
      <c r="M3775" s="1">
        <f>All_Data[[#This Row],[EUR Sales Amount]]-All_Data[[#This Row],[EUR Cost Amount]]</f>
        <v>103.9465118</v>
      </c>
      <c r="N3775">
        <f>IF(All_Data[[#This Row],[Order Line Quantity]]&lt;0,1,0)</f>
        <v>0</v>
      </c>
      <c r="O3775" s="1" t="str">
        <f>All_Data[[#This Row],[Tier2 Description]]&amp;All_Data[[#This Row],[Order No]]</f>
        <v>TOTES1109517</v>
      </c>
    </row>
    <row r="3776" spans="1:15" x14ac:dyDescent="0.35">
      <c r="A3776">
        <v>202002</v>
      </c>
      <c r="B3776" t="str">
        <f>LEFT(All_Data[[#This Row],[Invoice (Year+Month)]],4)</f>
        <v>2020</v>
      </c>
      <c r="C3776" t="str">
        <f>RIGHT(All_Data[[#This Row],[Invoice (Year+Month)]],2)</f>
        <v>02</v>
      </c>
      <c r="D3776" t="s">
        <v>63</v>
      </c>
      <c r="E3776">
        <v>3013356</v>
      </c>
      <c r="F3776" t="s">
        <v>17</v>
      </c>
      <c r="G3776" t="s">
        <v>11</v>
      </c>
      <c r="H3776" t="s">
        <v>40</v>
      </c>
      <c r="I3776">
        <v>1109911</v>
      </c>
      <c r="J3776">
        <v>400</v>
      </c>
      <c r="K3776" s="1">
        <v>611.05233499999997</v>
      </c>
      <c r="L3776" s="1">
        <v>197.54</v>
      </c>
      <c r="M3776" s="1">
        <f>All_Data[[#This Row],[EUR Sales Amount]]-All_Data[[#This Row],[EUR Cost Amount]]</f>
        <v>413.51233500000001</v>
      </c>
      <c r="N3776">
        <f>IF(All_Data[[#This Row],[Order Line Quantity]]&lt;0,1,0)</f>
        <v>0</v>
      </c>
      <c r="O3776" s="1" t="str">
        <f>All_Data[[#This Row],[Tier2 Description]]&amp;All_Data[[#This Row],[Order No]]</f>
        <v>TOTES1109911</v>
      </c>
    </row>
    <row r="3777" spans="1:15" x14ac:dyDescent="0.35">
      <c r="A3777">
        <v>202002</v>
      </c>
      <c r="B3777" t="str">
        <f>LEFT(All_Data[[#This Row],[Invoice (Year+Month)]],4)</f>
        <v>2020</v>
      </c>
      <c r="C3777" t="str">
        <f>RIGHT(All_Data[[#This Row],[Invoice (Year+Month)]],2)</f>
        <v>02</v>
      </c>
      <c r="D3777" t="s">
        <v>63</v>
      </c>
      <c r="E3777">
        <v>3013356</v>
      </c>
      <c r="F3777" t="s">
        <v>17</v>
      </c>
      <c r="G3777" t="s">
        <v>32</v>
      </c>
      <c r="H3777" t="s">
        <v>33</v>
      </c>
      <c r="I3777">
        <v>1109911</v>
      </c>
      <c r="J3777">
        <v>400</v>
      </c>
      <c r="K3777" s="1">
        <v>1506.866923</v>
      </c>
      <c r="L3777" s="1">
        <v>388.72</v>
      </c>
      <c r="M3777" s="1">
        <f>All_Data[[#This Row],[EUR Sales Amount]]-All_Data[[#This Row],[EUR Cost Amount]]</f>
        <v>1118.146923</v>
      </c>
      <c r="N3777">
        <f>IF(All_Data[[#This Row],[Order Line Quantity]]&lt;0,1,0)</f>
        <v>0</v>
      </c>
      <c r="O3777" s="1" t="str">
        <f>All_Data[[#This Row],[Tier2 Description]]&amp;All_Data[[#This Row],[Order No]]</f>
        <v>SPORT BOTTLES1109911</v>
      </c>
    </row>
    <row r="3778" spans="1:15" x14ac:dyDescent="0.35">
      <c r="A3778">
        <v>202002</v>
      </c>
      <c r="B3778" t="str">
        <f>LEFT(All_Data[[#This Row],[Invoice (Year+Month)]],4)</f>
        <v>2020</v>
      </c>
      <c r="C3778" t="str">
        <f>RIGHT(All_Data[[#This Row],[Invoice (Year+Month)]],2)</f>
        <v>02</v>
      </c>
      <c r="D3778" t="s">
        <v>63</v>
      </c>
      <c r="E3778">
        <v>3013356</v>
      </c>
      <c r="F3778" t="s">
        <v>17</v>
      </c>
      <c r="G3778" t="s">
        <v>13</v>
      </c>
      <c r="H3778" t="s">
        <v>16</v>
      </c>
      <c r="I3778">
        <v>1109911</v>
      </c>
      <c r="J3778">
        <v>600</v>
      </c>
      <c r="K3778" s="1">
        <v>169.0775878</v>
      </c>
      <c r="L3778" s="1">
        <v>41.06</v>
      </c>
      <c r="M3778" s="1">
        <f>All_Data[[#This Row],[EUR Sales Amount]]-All_Data[[#This Row],[EUR Cost Amount]]</f>
        <v>128.0175878</v>
      </c>
      <c r="N3778">
        <f>IF(All_Data[[#This Row],[Order Line Quantity]]&lt;0,1,0)</f>
        <v>0</v>
      </c>
      <c r="O3778" s="1" t="str">
        <f>All_Data[[#This Row],[Tier2 Description]]&amp;All_Data[[#This Row],[Order No]]</f>
        <v>WRITING1109911</v>
      </c>
    </row>
    <row r="3779" spans="1:15" x14ac:dyDescent="0.35">
      <c r="A3779">
        <v>202002</v>
      </c>
      <c r="B3779" t="str">
        <f>LEFT(All_Data[[#This Row],[Invoice (Year+Month)]],4)</f>
        <v>2020</v>
      </c>
      <c r="C3779" t="str">
        <f>RIGHT(All_Data[[#This Row],[Invoice (Year+Month)]],2)</f>
        <v>02</v>
      </c>
      <c r="D3779" t="s">
        <v>63</v>
      </c>
      <c r="E3779">
        <v>3013356</v>
      </c>
      <c r="F3779" t="s">
        <v>17</v>
      </c>
      <c r="G3779" t="s">
        <v>26</v>
      </c>
      <c r="H3779" t="s">
        <v>28</v>
      </c>
      <c r="I3779">
        <v>1109911</v>
      </c>
      <c r="J3779">
        <v>400</v>
      </c>
      <c r="K3779" s="1">
        <v>901.74713510000004</v>
      </c>
      <c r="L3779" s="1">
        <v>271.64</v>
      </c>
      <c r="M3779" s="1">
        <f>All_Data[[#This Row],[EUR Sales Amount]]-All_Data[[#This Row],[EUR Cost Amount]]</f>
        <v>630.10713510000005</v>
      </c>
      <c r="N3779">
        <f>IF(All_Data[[#This Row],[Order Line Quantity]]&lt;0,1,0)</f>
        <v>0</v>
      </c>
      <c r="O3779" s="1" t="str">
        <f>All_Data[[#This Row],[Tier2 Description]]&amp;All_Data[[#This Row],[Order No]]</f>
        <v>HOUSEWARES1109911</v>
      </c>
    </row>
    <row r="3780" spans="1:15" x14ac:dyDescent="0.35">
      <c r="A3780">
        <v>202002</v>
      </c>
      <c r="B3780" t="str">
        <f>LEFT(All_Data[[#This Row],[Invoice (Year+Month)]],4)</f>
        <v>2020</v>
      </c>
      <c r="C3780" t="str">
        <f>RIGHT(All_Data[[#This Row],[Invoice (Year+Month)]],2)</f>
        <v>02</v>
      </c>
      <c r="D3780" t="s">
        <v>63</v>
      </c>
      <c r="E3780">
        <v>3013356</v>
      </c>
      <c r="F3780" t="s">
        <v>17</v>
      </c>
      <c r="G3780" t="s">
        <v>22</v>
      </c>
      <c r="H3780" t="s">
        <v>35</v>
      </c>
      <c r="I3780">
        <v>1108819</v>
      </c>
      <c r="J3780">
        <v>406</v>
      </c>
      <c r="K3780" s="1">
        <v>448.89605189999997</v>
      </c>
      <c r="L3780" s="1">
        <v>95.780580400000005</v>
      </c>
      <c r="M3780" s="1">
        <f>All_Data[[#This Row],[EUR Sales Amount]]-All_Data[[#This Row],[EUR Cost Amount]]</f>
        <v>353.11547149999996</v>
      </c>
      <c r="N3780">
        <f>IF(All_Data[[#This Row],[Order Line Quantity]]&lt;0,1,0)</f>
        <v>0</v>
      </c>
      <c r="O3780" s="1" t="str">
        <f>All_Data[[#This Row],[Tier2 Description]]&amp;All_Data[[#This Row],[Order No]]</f>
        <v>DECORATION CHARGES1108819</v>
      </c>
    </row>
    <row r="3781" spans="1:15" x14ac:dyDescent="0.35">
      <c r="A3781">
        <v>202002</v>
      </c>
      <c r="B3781" t="str">
        <f>LEFT(All_Data[[#This Row],[Invoice (Year+Month)]],4)</f>
        <v>2020</v>
      </c>
      <c r="C3781" t="str">
        <f>RIGHT(All_Data[[#This Row],[Invoice (Year+Month)]],2)</f>
        <v>02</v>
      </c>
      <c r="D3781" t="s">
        <v>63</v>
      </c>
      <c r="E3781">
        <v>3013356</v>
      </c>
      <c r="F3781" t="s">
        <v>17</v>
      </c>
      <c r="G3781" t="s">
        <v>22</v>
      </c>
      <c r="H3781" t="s">
        <v>35</v>
      </c>
      <c r="I3781">
        <v>1109517</v>
      </c>
      <c r="J3781">
        <v>24</v>
      </c>
      <c r="K3781" s="1">
        <v>114.8145585</v>
      </c>
      <c r="L3781" s="1">
        <v>30.03379456</v>
      </c>
      <c r="M3781" s="1">
        <f>All_Data[[#This Row],[EUR Sales Amount]]-All_Data[[#This Row],[EUR Cost Amount]]</f>
        <v>84.78076394</v>
      </c>
      <c r="N3781">
        <f>IF(All_Data[[#This Row],[Order Line Quantity]]&lt;0,1,0)</f>
        <v>0</v>
      </c>
      <c r="O3781" s="1" t="str">
        <f>All_Data[[#This Row],[Tier2 Description]]&amp;All_Data[[#This Row],[Order No]]</f>
        <v>DECORATION CHARGES1109517</v>
      </c>
    </row>
    <row r="3782" spans="1:15" x14ac:dyDescent="0.35">
      <c r="A3782">
        <v>202002</v>
      </c>
      <c r="B3782" t="str">
        <f>LEFT(All_Data[[#This Row],[Invoice (Year+Month)]],4)</f>
        <v>2020</v>
      </c>
      <c r="C3782" t="str">
        <f>RIGHT(All_Data[[#This Row],[Invoice (Year+Month)]],2)</f>
        <v>02</v>
      </c>
      <c r="D3782" t="s">
        <v>63</v>
      </c>
      <c r="E3782">
        <v>3013356</v>
      </c>
      <c r="F3782" t="s">
        <v>17</v>
      </c>
      <c r="G3782" t="s">
        <v>22</v>
      </c>
      <c r="H3782" t="s">
        <v>35</v>
      </c>
      <c r="I3782">
        <v>1109911</v>
      </c>
      <c r="J3782">
        <v>1810</v>
      </c>
      <c r="K3782" s="1">
        <v>1006.357713</v>
      </c>
      <c r="L3782" s="1">
        <v>119.4284905</v>
      </c>
      <c r="M3782" s="1">
        <f>All_Data[[#This Row],[EUR Sales Amount]]-All_Data[[#This Row],[EUR Cost Amount]]</f>
        <v>886.92922250000004</v>
      </c>
      <c r="N3782">
        <f>IF(All_Data[[#This Row],[Order Line Quantity]]&lt;0,1,0)</f>
        <v>0</v>
      </c>
      <c r="O3782" s="1" t="str">
        <f>All_Data[[#This Row],[Tier2 Description]]&amp;All_Data[[#This Row],[Order No]]</f>
        <v>DECORATION CHARGES1109911</v>
      </c>
    </row>
    <row r="3783" spans="1:15" x14ac:dyDescent="0.35">
      <c r="A3783">
        <v>202002</v>
      </c>
      <c r="B3783" t="str">
        <f>LEFT(All_Data[[#This Row],[Invoice (Year+Month)]],4)</f>
        <v>2020</v>
      </c>
      <c r="C3783" t="str">
        <f>RIGHT(All_Data[[#This Row],[Invoice (Year+Month)]],2)</f>
        <v>02</v>
      </c>
      <c r="D3783" t="s">
        <v>63</v>
      </c>
      <c r="E3783">
        <v>3013358</v>
      </c>
      <c r="F3783" t="s">
        <v>10</v>
      </c>
      <c r="G3783" t="s">
        <v>13</v>
      </c>
      <c r="H3783" t="s">
        <v>41</v>
      </c>
      <c r="I3783">
        <v>1109208</v>
      </c>
      <c r="J3783">
        <v>200</v>
      </c>
      <c r="K3783" s="1">
        <v>337.16641779999998</v>
      </c>
      <c r="L3783" s="1">
        <v>83.36</v>
      </c>
      <c r="M3783" s="1">
        <f>All_Data[[#This Row],[EUR Sales Amount]]-All_Data[[#This Row],[EUR Cost Amount]]</f>
        <v>253.80641779999996</v>
      </c>
      <c r="N3783">
        <f>IF(All_Data[[#This Row],[Order Line Quantity]]&lt;0,1,0)</f>
        <v>0</v>
      </c>
      <c r="O3783" s="1" t="str">
        <f>All_Data[[#This Row],[Tier2 Description]]&amp;All_Data[[#This Row],[Order No]]</f>
        <v>KEYCHAINS1109208</v>
      </c>
    </row>
    <row r="3784" spans="1:15" x14ac:dyDescent="0.35">
      <c r="A3784">
        <v>202002</v>
      </c>
      <c r="B3784" t="str">
        <f>LEFT(All_Data[[#This Row],[Invoice (Year+Month)]],4)</f>
        <v>2020</v>
      </c>
      <c r="C3784" t="str">
        <f>RIGHT(All_Data[[#This Row],[Invoice (Year+Month)]],2)</f>
        <v>02</v>
      </c>
      <c r="D3784" t="s">
        <v>63</v>
      </c>
      <c r="E3784">
        <v>3013358</v>
      </c>
      <c r="F3784" t="s">
        <v>10</v>
      </c>
      <c r="G3784" t="s">
        <v>22</v>
      </c>
      <c r="H3784" t="s">
        <v>35</v>
      </c>
      <c r="I3784">
        <v>1109208</v>
      </c>
      <c r="J3784">
        <v>202</v>
      </c>
      <c r="K3784" s="1">
        <v>162.74953780000001</v>
      </c>
      <c r="L3784" s="1">
        <v>18.02</v>
      </c>
      <c r="M3784" s="1">
        <f>All_Data[[#This Row],[EUR Sales Amount]]-All_Data[[#This Row],[EUR Cost Amount]]</f>
        <v>144.7295378</v>
      </c>
      <c r="N3784">
        <f>IF(All_Data[[#This Row],[Order Line Quantity]]&lt;0,1,0)</f>
        <v>0</v>
      </c>
      <c r="O3784" s="1" t="str">
        <f>All_Data[[#This Row],[Tier2 Description]]&amp;All_Data[[#This Row],[Order No]]</f>
        <v>DECORATION CHARGES1109208</v>
      </c>
    </row>
    <row r="3785" spans="1:15" x14ac:dyDescent="0.35">
      <c r="A3785">
        <v>202002</v>
      </c>
      <c r="B3785" t="str">
        <f>LEFT(All_Data[[#This Row],[Invoice (Year+Month)]],4)</f>
        <v>2020</v>
      </c>
      <c r="C3785" t="str">
        <f>RIGHT(All_Data[[#This Row],[Invoice (Year+Month)]],2)</f>
        <v>02</v>
      </c>
      <c r="D3785" t="s">
        <v>63</v>
      </c>
      <c r="E3785">
        <v>3013358</v>
      </c>
      <c r="F3785" t="s">
        <v>10</v>
      </c>
      <c r="G3785" t="s">
        <v>22</v>
      </c>
      <c r="H3785" t="s">
        <v>35</v>
      </c>
      <c r="I3785">
        <v>1110081</v>
      </c>
      <c r="J3785">
        <v>408</v>
      </c>
      <c r="K3785" s="1">
        <v>370.58643230000001</v>
      </c>
      <c r="L3785" s="1">
        <v>72.548490459999996</v>
      </c>
      <c r="M3785" s="1">
        <f>All_Data[[#This Row],[EUR Sales Amount]]-All_Data[[#This Row],[EUR Cost Amount]]</f>
        <v>298.03794184000003</v>
      </c>
      <c r="N3785">
        <f>IF(All_Data[[#This Row],[Order Line Quantity]]&lt;0,1,0)</f>
        <v>0</v>
      </c>
      <c r="O3785" s="1" t="str">
        <f>All_Data[[#This Row],[Tier2 Description]]&amp;All_Data[[#This Row],[Order No]]</f>
        <v>DECORATION CHARGES1110081</v>
      </c>
    </row>
    <row r="3786" spans="1:15" x14ac:dyDescent="0.35">
      <c r="A3786">
        <v>202002</v>
      </c>
      <c r="B3786" t="str">
        <f>LEFT(All_Data[[#This Row],[Invoice (Year+Month)]],4)</f>
        <v>2020</v>
      </c>
      <c r="C3786" t="str">
        <f>RIGHT(All_Data[[#This Row],[Invoice (Year+Month)]],2)</f>
        <v>02</v>
      </c>
      <c r="D3786" t="s">
        <v>63</v>
      </c>
      <c r="E3786">
        <v>3013358</v>
      </c>
      <c r="F3786" t="s">
        <v>10</v>
      </c>
      <c r="G3786" t="s">
        <v>29</v>
      </c>
      <c r="H3786" t="s">
        <v>52</v>
      </c>
      <c r="I3786">
        <v>1110081</v>
      </c>
      <c r="J3786">
        <v>400</v>
      </c>
      <c r="K3786" s="1">
        <v>106.7858449</v>
      </c>
      <c r="L3786" s="1">
        <v>26</v>
      </c>
      <c r="M3786" s="1">
        <f>All_Data[[#This Row],[EUR Sales Amount]]-All_Data[[#This Row],[EUR Cost Amount]]</f>
        <v>80.785844900000001</v>
      </c>
      <c r="N3786">
        <f>IF(All_Data[[#This Row],[Order Line Quantity]]&lt;0,1,0)</f>
        <v>0</v>
      </c>
      <c r="O3786" s="1" t="str">
        <f>All_Data[[#This Row],[Tier2 Description]]&amp;All_Data[[#This Row],[Order No]]</f>
        <v>GENERAL TECH1110081</v>
      </c>
    </row>
    <row r="3787" spans="1:15" x14ac:dyDescent="0.35">
      <c r="A3787">
        <v>202002</v>
      </c>
      <c r="B3787" t="str">
        <f>LEFT(All_Data[[#This Row],[Invoice (Year+Month)]],4)</f>
        <v>2020</v>
      </c>
      <c r="C3787" t="str">
        <f>RIGHT(All_Data[[#This Row],[Invoice (Year+Month)]],2)</f>
        <v>02</v>
      </c>
      <c r="D3787" t="s">
        <v>63</v>
      </c>
      <c r="E3787">
        <v>3013361</v>
      </c>
      <c r="F3787" t="s">
        <v>17</v>
      </c>
      <c r="G3787" t="s">
        <v>26</v>
      </c>
      <c r="H3787" t="s">
        <v>44</v>
      </c>
      <c r="I3787">
        <v>1109044</v>
      </c>
      <c r="J3787">
        <v>11010</v>
      </c>
      <c r="K3787" s="1">
        <v>5018.5490970000001</v>
      </c>
      <c r="L3787" s="1">
        <v>6379.32</v>
      </c>
      <c r="M3787" s="1">
        <f>All_Data[[#This Row],[EUR Sales Amount]]-All_Data[[#This Row],[EUR Cost Amount]]</f>
        <v>-1360.7709029999996</v>
      </c>
      <c r="N3787">
        <f>IF(All_Data[[#This Row],[Order Line Quantity]]&lt;0,1,0)</f>
        <v>0</v>
      </c>
      <c r="O3787" s="1" t="str">
        <f>All_Data[[#This Row],[Tier2 Description]]&amp;All_Data[[#This Row],[Order No]]</f>
        <v>HBA1109044</v>
      </c>
    </row>
    <row r="3788" spans="1:15" x14ac:dyDescent="0.35">
      <c r="A3788">
        <v>202002</v>
      </c>
      <c r="B3788" t="str">
        <f>LEFT(All_Data[[#This Row],[Invoice (Year+Month)]],4)</f>
        <v>2020</v>
      </c>
      <c r="C3788" t="str">
        <f>RIGHT(All_Data[[#This Row],[Invoice (Year+Month)]],2)</f>
        <v>02</v>
      </c>
      <c r="D3788" t="s">
        <v>63</v>
      </c>
      <c r="E3788">
        <v>3013364</v>
      </c>
      <c r="F3788" t="s">
        <v>17</v>
      </c>
      <c r="G3788" t="s">
        <v>11</v>
      </c>
      <c r="H3788" t="s">
        <v>40</v>
      </c>
      <c r="I3788">
        <v>1109388</v>
      </c>
      <c r="J3788">
        <v>200</v>
      </c>
      <c r="K3788" s="1">
        <v>435.05344239999999</v>
      </c>
      <c r="L3788" s="1">
        <v>166.88</v>
      </c>
      <c r="M3788" s="1">
        <f>All_Data[[#This Row],[EUR Sales Amount]]-All_Data[[#This Row],[EUR Cost Amount]]</f>
        <v>268.1734424</v>
      </c>
      <c r="N3788">
        <f>IF(All_Data[[#This Row],[Order Line Quantity]]&lt;0,1,0)</f>
        <v>0</v>
      </c>
      <c r="O3788" s="1" t="str">
        <f>All_Data[[#This Row],[Tier2 Description]]&amp;All_Data[[#This Row],[Order No]]</f>
        <v>TOTES1109388</v>
      </c>
    </row>
    <row r="3789" spans="1:15" x14ac:dyDescent="0.35">
      <c r="A3789">
        <v>202002</v>
      </c>
      <c r="B3789" t="str">
        <f>LEFT(All_Data[[#This Row],[Invoice (Year+Month)]],4)</f>
        <v>2020</v>
      </c>
      <c r="C3789" t="str">
        <f>RIGHT(All_Data[[#This Row],[Invoice (Year+Month)]],2)</f>
        <v>02</v>
      </c>
      <c r="D3789" t="s">
        <v>63</v>
      </c>
      <c r="E3789">
        <v>3013364</v>
      </c>
      <c r="F3789" t="s">
        <v>17</v>
      </c>
      <c r="G3789" t="s">
        <v>11</v>
      </c>
      <c r="H3789" t="s">
        <v>40</v>
      </c>
      <c r="I3789">
        <v>1109569</v>
      </c>
      <c r="J3789">
        <v>12000</v>
      </c>
      <c r="K3789" s="1">
        <v>2788.2970620000001</v>
      </c>
      <c r="L3789" s="1">
        <v>817.38</v>
      </c>
      <c r="M3789" s="1">
        <f>All_Data[[#This Row],[EUR Sales Amount]]-All_Data[[#This Row],[EUR Cost Amount]]</f>
        <v>1970.917062</v>
      </c>
      <c r="N3789">
        <f>IF(All_Data[[#This Row],[Order Line Quantity]]&lt;0,1,0)</f>
        <v>0</v>
      </c>
      <c r="O3789" s="1" t="str">
        <f>All_Data[[#This Row],[Tier2 Description]]&amp;All_Data[[#This Row],[Order No]]</f>
        <v>TOTES1109569</v>
      </c>
    </row>
    <row r="3790" spans="1:15" x14ac:dyDescent="0.35">
      <c r="A3790">
        <v>202002</v>
      </c>
      <c r="B3790" t="str">
        <f>LEFT(All_Data[[#This Row],[Invoice (Year+Month)]],4)</f>
        <v>2020</v>
      </c>
      <c r="C3790" t="str">
        <f>RIGHT(All_Data[[#This Row],[Invoice (Year+Month)]],2)</f>
        <v>02</v>
      </c>
      <c r="D3790" t="s">
        <v>63</v>
      </c>
      <c r="E3790">
        <v>3013364</v>
      </c>
      <c r="F3790" t="s">
        <v>17</v>
      </c>
      <c r="G3790" t="s">
        <v>13</v>
      </c>
      <c r="H3790" t="s">
        <v>16</v>
      </c>
      <c r="I3790">
        <v>1109801</v>
      </c>
      <c r="J3790">
        <v>1000</v>
      </c>
      <c r="K3790" s="1">
        <v>203.68411169999999</v>
      </c>
      <c r="L3790" s="1">
        <v>73.5</v>
      </c>
      <c r="M3790" s="1">
        <f>All_Data[[#This Row],[EUR Sales Amount]]-All_Data[[#This Row],[EUR Cost Amount]]</f>
        <v>130.18411169999999</v>
      </c>
      <c r="N3790">
        <f>IF(All_Data[[#This Row],[Order Line Quantity]]&lt;0,1,0)</f>
        <v>0</v>
      </c>
      <c r="O3790" s="1" t="str">
        <f>All_Data[[#This Row],[Tier2 Description]]&amp;All_Data[[#This Row],[Order No]]</f>
        <v>WRITING1109801</v>
      </c>
    </row>
    <row r="3791" spans="1:15" x14ac:dyDescent="0.35">
      <c r="A3791">
        <v>202002</v>
      </c>
      <c r="B3791" t="str">
        <f>LEFT(All_Data[[#This Row],[Invoice (Year+Month)]],4)</f>
        <v>2020</v>
      </c>
      <c r="C3791" t="str">
        <f>RIGHT(All_Data[[#This Row],[Invoice (Year+Month)]],2)</f>
        <v>02</v>
      </c>
      <c r="D3791" t="s">
        <v>63</v>
      </c>
      <c r="E3791">
        <v>3013364</v>
      </c>
      <c r="F3791" t="s">
        <v>17</v>
      </c>
      <c r="G3791" t="s">
        <v>22</v>
      </c>
      <c r="H3791" t="s">
        <v>35</v>
      </c>
      <c r="I3791">
        <v>1109388</v>
      </c>
      <c r="J3791">
        <v>202</v>
      </c>
      <c r="K3791" s="1">
        <v>166.1113144</v>
      </c>
      <c r="L3791" s="1">
        <v>23.58</v>
      </c>
      <c r="M3791" s="1">
        <f>All_Data[[#This Row],[EUR Sales Amount]]-All_Data[[#This Row],[EUR Cost Amount]]</f>
        <v>142.53131439999999</v>
      </c>
      <c r="N3791">
        <f>IF(All_Data[[#This Row],[Order Line Quantity]]&lt;0,1,0)</f>
        <v>0</v>
      </c>
      <c r="O3791" s="1" t="str">
        <f>All_Data[[#This Row],[Tier2 Description]]&amp;All_Data[[#This Row],[Order No]]</f>
        <v>DECORATION CHARGES1109388</v>
      </c>
    </row>
    <row r="3792" spans="1:15" x14ac:dyDescent="0.35">
      <c r="A3792">
        <v>202002</v>
      </c>
      <c r="B3792" t="str">
        <f>LEFT(All_Data[[#This Row],[Invoice (Year+Month)]],4)</f>
        <v>2020</v>
      </c>
      <c r="C3792" t="str">
        <f>RIGHT(All_Data[[#This Row],[Invoice (Year+Month)]],2)</f>
        <v>02</v>
      </c>
      <c r="D3792" t="s">
        <v>63</v>
      </c>
      <c r="E3792">
        <v>3013364</v>
      </c>
      <c r="F3792" t="s">
        <v>17</v>
      </c>
      <c r="G3792" t="s">
        <v>22</v>
      </c>
      <c r="H3792" t="s">
        <v>35</v>
      </c>
      <c r="I3792">
        <v>1109569</v>
      </c>
      <c r="J3792">
        <v>12242</v>
      </c>
      <c r="K3792" s="1">
        <v>2391.2119200000002</v>
      </c>
      <c r="L3792" s="1">
        <v>632.80145210000001</v>
      </c>
      <c r="M3792" s="1">
        <f>All_Data[[#This Row],[EUR Sales Amount]]-All_Data[[#This Row],[EUR Cost Amount]]</f>
        <v>1758.4104679000002</v>
      </c>
      <c r="N3792">
        <f>IF(All_Data[[#This Row],[Order Line Quantity]]&lt;0,1,0)</f>
        <v>0</v>
      </c>
      <c r="O3792" s="1" t="str">
        <f>All_Data[[#This Row],[Tier2 Description]]&amp;All_Data[[#This Row],[Order No]]</f>
        <v>DECORATION CHARGES1109569</v>
      </c>
    </row>
    <row r="3793" spans="1:15" x14ac:dyDescent="0.35">
      <c r="A3793">
        <v>202002</v>
      </c>
      <c r="B3793" t="str">
        <f>LEFT(All_Data[[#This Row],[Invoice (Year+Month)]],4)</f>
        <v>2020</v>
      </c>
      <c r="C3793" t="str">
        <f>RIGHT(All_Data[[#This Row],[Invoice (Year+Month)]],2)</f>
        <v>02</v>
      </c>
      <c r="D3793" t="s">
        <v>63</v>
      </c>
      <c r="E3793">
        <v>3013364</v>
      </c>
      <c r="F3793" t="s">
        <v>17</v>
      </c>
      <c r="G3793" t="s">
        <v>22</v>
      </c>
      <c r="H3793" t="s">
        <v>35</v>
      </c>
      <c r="I3793">
        <v>1109801</v>
      </c>
      <c r="J3793">
        <v>1008</v>
      </c>
      <c r="K3793" s="1">
        <v>449.88480970000001</v>
      </c>
      <c r="L3793" s="1">
        <v>81.52</v>
      </c>
      <c r="M3793" s="1">
        <f>All_Data[[#This Row],[EUR Sales Amount]]-All_Data[[#This Row],[EUR Cost Amount]]</f>
        <v>368.36480970000002</v>
      </c>
      <c r="N3793">
        <f>IF(All_Data[[#This Row],[Order Line Quantity]]&lt;0,1,0)</f>
        <v>0</v>
      </c>
      <c r="O3793" s="1" t="str">
        <f>All_Data[[#This Row],[Tier2 Description]]&amp;All_Data[[#This Row],[Order No]]</f>
        <v>DECORATION CHARGES1109801</v>
      </c>
    </row>
    <row r="3794" spans="1:15" x14ac:dyDescent="0.35">
      <c r="A3794">
        <v>202002</v>
      </c>
      <c r="B3794" t="str">
        <f>LEFT(All_Data[[#This Row],[Invoice (Year+Month)]],4)</f>
        <v>2020</v>
      </c>
      <c r="C3794" t="str">
        <f>RIGHT(All_Data[[#This Row],[Invoice (Year+Month)]],2)</f>
        <v>02</v>
      </c>
      <c r="D3794" t="s">
        <v>63</v>
      </c>
      <c r="E3794">
        <v>3013368</v>
      </c>
      <c r="F3794" t="s">
        <v>17</v>
      </c>
      <c r="G3794" t="s">
        <v>32</v>
      </c>
      <c r="H3794" t="s">
        <v>33</v>
      </c>
      <c r="I3794">
        <v>1109321</v>
      </c>
      <c r="J3794">
        <v>2</v>
      </c>
      <c r="K3794" s="1">
        <v>5.2641466530000001</v>
      </c>
      <c r="L3794" s="1">
        <v>1.92</v>
      </c>
      <c r="M3794" s="1">
        <f>All_Data[[#This Row],[EUR Sales Amount]]-All_Data[[#This Row],[EUR Cost Amount]]</f>
        <v>3.3441466530000001</v>
      </c>
      <c r="N3794">
        <f>IF(All_Data[[#This Row],[Order Line Quantity]]&lt;0,1,0)</f>
        <v>0</v>
      </c>
      <c r="O3794" s="1" t="str">
        <f>All_Data[[#This Row],[Tier2 Description]]&amp;All_Data[[#This Row],[Order No]]</f>
        <v>SPORT BOTTLES1109321</v>
      </c>
    </row>
    <row r="3795" spans="1:15" x14ac:dyDescent="0.35">
      <c r="A3795">
        <v>202002</v>
      </c>
      <c r="B3795" t="str">
        <f>LEFT(All_Data[[#This Row],[Invoice (Year+Month)]],4)</f>
        <v>2020</v>
      </c>
      <c r="C3795" t="str">
        <f>RIGHT(All_Data[[#This Row],[Invoice (Year+Month)]],2)</f>
        <v>02</v>
      </c>
      <c r="D3795" t="s">
        <v>63</v>
      </c>
      <c r="E3795">
        <v>3013368</v>
      </c>
      <c r="F3795" t="s">
        <v>17</v>
      </c>
      <c r="G3795" t="s">
        <v>26</v>
      </c>
      <c r="H3795" t="s">
        <v>62</v>
      </c>
      <c r="I3795">
        <v>1109319</v>
      </c>
      <c r="J3795">
        <v>2</v>
      </c>
      <c r="K3795" s="1">
        <v>2.912880548</v>
      </c>
      <c r="L3795" s="1">
        <v>0.8</v>
      </c>
      <c r="M3795" s="1">
        <f>All_Data[[#This Row],[EUR Sales Amount]]-All_Data[[#This Row],[EUR Cost Amount]]</f>
        <v>2.1128805479999997</v>
      </c>
      <c r="N3795">
        <f>IF(All_Data[[#This Row],[Order Line Quantity]]&lt;0,1,0)</f>
        <v>0</v>
      </c>
      <c r="O3795" s="1" t="str">
        <f>All_Data[[#This Row],[Tier2 Description]]&amp;All_Data[[#This Row],[Order No]]</f>
        <v>TOWELS1109319</v>
      </c>
    </row>
    <row r="3796" spans="1:15" x14ac:dyDescent="0.35">
      <c r="A3796">
        <v>202002</v>
      </c>
      <c r="B3796" t="str">
        <f>LEFT(All_Data[[#This Row],[Invoice (Year+Month)]],4)</f>
        <v>2020</v>
      </c>
      <c r="C3796" t="str">
        <f>RIGHT(All_Data[[#This Row],[Invoice (Year+Month)]],2)</f>
        <v>02</v>
      </c>
      <c r="D3796" t="s">
        <v>63</v>
      </c>
      <c r="E3796">
        <v>3013385</v>
      </c>
      <c r="F3796" t="s">
        <v>17</v>
      </c>
      <c r="G3796" t="s">
        <v>11</v>
      </c>
      <c r="H3796" t="s">
        <v>47</v>
      </c>
      <c r="I3796">
        <v>1109726</v>
      </c>
      <c r="J3796">
        <v>1000</v>
      </c>
      <c r="K3796" s="1">
        <v>1735.26998</v>
      </c>
      <c r="L3796" s="1">
        <v>463.92</v>
      </c>
      <c r="M3796" s="1">
        <f>All_Data[[#This Row],[EUR Sales Amount]]-All_Data[[#This Row],[EUR Cost Amount]]</f>
        <v>1271.34998</v>
      </c>
      <c r="N3796">
        <f>IF(All_Data[[#This Row],[Order Line Quantity]]&lt;0,1,0)</f>
        <v>0</v>
      </c>
      <c r="O3796" s="1" t="str">
        <f>All_Data[[#This Row],[Tier2 Description]]&amp;All_Data[[#This Row],[Order No]]</f>
        <v>TRAVEL GIFTS1109726</v>
      </c>
    </row>
    <row r="3797" spans="1:15" x14ac:dyDescent="0.35">
      <c r="A3797">
        <v>202002</v>
      </c>
      <c r="B3797" t="str">
        <f>LEFT(All_Data[[#This Row],[Invoice (Year+Month)]],4)</f>
        <v>2020</v>
      </c>
      <c r="C3797" t="str">
        <f>RIGHT(All_Data[[#This Row],[Invoice (Year+Month)]],2)</f>
        <v>02</v>
      </c>
      <c r="D3797" t="s">
        <v>63</v>
      </c>
      <c r="E3797">
        <v>3013385</v>
      </c>
      <c r="F3797" t="s">
        <v>17</v>
      </c>
      <c r="G3797" t="s">
        <v>13</v>
      </c>
      <c r="H3797" t="s">
        <v>34</v>
      </c>
      <c r="I3797">
        <v>1108157</v>
      </c>
      <c r="J3797">
        <v>2000</v>
      </c>
      <c r="K3797" s="1">
        <v>3401.3269129999999</v>
      </c>
      <c r="L3797" s="1">
        <v>1010.42</v>
      </c>
      <c r="M3797" s="1">
        <f>All_Data[[#This Row],[EUR Sales Amount]]-All_Data[[#This Row],[EUR Cost Amount]]</f>
        <v>2390.9069129999998</v>
      </c>
      <c r="N3797">
        <f>IF(All_Data[[#This Row],[Order Line Quantity]]&lt;0,1,0)</f>
        <v>0</v>
      </c>
      <c r="O3797" s="1" t="str">
        <f>All_Data[[#This Row],[Tier2 Description]]&amp;All_Data[[#This Row],[Order No]]</f>
        <v>STATIONERY1108157</v>
      </c>
    </row>
    <row r="3798" spans="1:15" x14ac:dyDescent="0.35">
      <c r="A3798">
        <v>202002</v>
      </c>
      <c r="B3798" t="str">
        <f>LEFT(All_Data[[#This Row],[Invoice (Year+Month)]],4)</f>
        <v>2020</v>
      </c>
      <c r="C3798" t="str">
        <f>RIGHT(All_Data[[#This Row],[Invoice (Year+Month)]],2)</f>
        <v>02</v>
      </c>
      <c r="D3798" t="s">
        <v>63</v>
      </c>
      <c r="E3798">
        <v>3013385</v>
      </c>
      <c r="F3798" t="s">
        <v>17</v>
      </c>
      <c r="G3798" t="s">
        <v>13</v>
      </c>
      <c r="H3798" t="s">
        <v>16</v>
      </c>
      <c r="I3798">
        <v>1109364</v>
      </c>
      <c r="J3798">
        <v>1000</v>
      </c>
      <c r="K3798" s="1">
        <v>3658.4039469999998</v>
      </c>
      <c r="L3798" s="1">
        <v>796.62</v>
      </c>
      <c r="M3798" s="1">
        <f>All_Data[[#This Row],[EUR Sales Amount]]-All_Data[[#This Row],[EUR Cost Amount]]</f>
        <v>2861.7839469999999</v>
      </c>
      <c r="N3798">
        <f>IF(All_Data[[#This Row],[Order Line Quantity]]&lt;0,1,0)</f>
        <v>0</v>
      </c>
      <c r="O3798" s="1" t="str">
        <f>All_Data[[#This Row],[Tier2 Description]]&amp;All_Data[[#This Row],[Order No]]</f>
        <v>WRITING1109364</v>
      </c>
    </row>
    <row r="3799" spans="1:15" x14ac:dyDescent="0.35">
      <c r="A3799">
        <v>202002</v>
      </c>
      <c r="B3799" t="str">
        <f>LEFT(All_Data[[#This Row],[Invoice (Year+Month)]],4)</f>
        <v>2020</v>
      </c>
      <c r="C3799" t="str">
        <f>RIGHT(All_Data[[#This Row],[Invoice (Year+Month)]],2)</f>
        <v>02</v>
      </c>
      <c r="D3799" t="s">
        <v>63</v>
      </c>
      <c r="E3799">
        <v>3013385</v>
      </c>
      <c r="F3799" t="s">
        <v>17</v>
      </c>
      <c r="G3799" t="s">
        <v>22</v>
      </c>
      <c r="H3799" t="s">
        <v>35</v>
      </c>
      <c r="I3799">
        <v>1108157</v>
      </c>
      <c r="J3799">
        <v>2002</v>
      </c>
      <c r="K3799" s="1">
        <v>690.15296079999996</v>
      </c>
      <c r="L3799" s="1">
        <v>41.18</v>
      </c>
      <c r="M3799" s="1">
        <f>All_Data[[#This Row],[EUR Sales Amount]]-All_Data[[#This Row],[EUR Cost Amount]]</f>
        <v>648.97296080000001</v>
      </c>
      <c r="N3799">
        <f>IF(All_Data[[#This Row],[Order Line Quantity]]&lt;0,1,0)</f>
        <v>0</v>
      </c>
      <c r="O3799" s="1" t="str">
        <f>All_Data[[#This Row],[Tier2 Description]]&amp;All_Data[[#This Row],[Order No]]</f>
        <v>DECORATION CHARGES1108157</v>
      </c>
    </row>
    <row r="3800" spans="1:15" x14ac:dyDescent="0.35">
      <c r="A3800">
        <v>202002</v>
      </c>
      <c r="B3800" t="str">
        <f>LEFT(All_Data[[#This Row],[Invoice (Year+Month)]],4)</f>
        <v>2020</v>
      </c>
      <c r="C3800" t="str">
        <f>RIGHT(All_Data[[#This Row],[Invoice (Year+Month)]],2)</f>
        <v>02</v>
      </c>
      <c r="D3800" t="s">
        <v>63</v>
      </c>
      <c r="E3800">
        <v>3013385</v>
      </c>
      <c r="F3800" t="s">
        <v>17</v>
      </c>
      <c r="G3800" t="s">
        <v>22</v>
      </c>
      <c r="H3800" t="s">
        <v>35</v>
      </c>
      <c r="I3800">
        <v>1109364</v>
      </c>
      <c r="J3800">
        <v>1004</v>
      </c>
      <c r="K3800" s="1">
        <v>390.55934029999997</v>
      </c>
      <c r="L3800" s="1">
        <v>45.76</v>
      </c>
      <c r="M3800" s="1">
        <f>All_Data[[#This Row],[EUR Sales Amount]]-All_Data[[#This Row],[EUR Cost Amount]]</f>
        <v>344.79934029999998</v>
      </c>
      <c r="N3800">
        <f>IF(All_Data[[#This Row],[Order Line Quantity]]&lt;0,1,0)</f>
        <v>0</v>
      </c>
      <c r="O3800" s="1" t="str">
        <f>All_Data[[#This Row],[Tier2 Description]]&amp;All_Data[[#This Row],[Order No]]</f>
        <v>DECORATION CHARGES1109364</v>
      </c>
    </row>
    <row r="3801" spans="1:15" x14ac:dyDescent="0.35">
      <c r="A3801">
        <v>202002</v>
      </c>
      <c r="B3801" t="str">
        <f>LEFT(All_Data[[#This Row],[Invoice (Year+Month)]],4)</f>
        <v>2020</v>
      </c>
      <c r="C3801" t="str">
        <f>RIGHT(All_Data[[#This Row],[Invoice (Year+Month)]],2)</f>
        <v>02</v>
      </c>
      <c r="D3801" t="s">
        <v>63</v>
      </c>
      <c r="E3801">
        <v>3013385</v>
      </c>
      <c r="F3801" t="s">
        <v>17</v>
      </c>
      <c r="G3801" t="s">
        <v>22</v>
      </c>
      <c r="H3801" t="s">
        <v>35</v>
      </c>
      <c r="I3801">
        <v>1109726</v>
      </c>
      <c r="J3801">
        <v>1002</v>
      </c>
      <c r="K3801" s="1">
        <v>503.2777322</v>
      </c>
      <c r="L3801" s="1">
        <v>31.18</v>
      </c>
      <c r="M3801" s="1">
        <f>All_Data[[#This Row],[EUR Sales Amount]]-All_Data[[#This Row],[EUR Cost Amount]]</f>
        <v>472.0977322</v>
      </c>
      <c r="N3801">
        <f>IF(All_Data[[#This Row],[Order Line Quantity]]&lt;0,1,0)</f>
        <v>0</v>
      </c>
      <c r="O3801" s="1" t="str">
        <f>All_Data[[#This Row],[Tier2 Description]]&amp;All_Data[[#This Row],[Order No]]</f>
        <v>DECORATION CHARGES1109726</v>
      </c>
    </row>
    <row r="3802" spans="1:15" x14ac:dyDescent="0.35">
      <c r="A3802">
        <v>202002</v>
      </c>
      <c r="B3802" t="str">
        <f>LEFT(All_Data[[#This Row],[Invoice (Year+Month)]],4)</f>
        <v>2020</v>
      </c>
      <c r="C3802" t="str">
        <f>RIGHT(All_Data[[#This Row],[Invoice (Year+Month)]],2)</f>
        <v>02</v>
      </c>
      <c r="D3802" t="s">
        <v>63</v>
      </c>
      <c r="E3802">
        <v>3013393</v>
      </c>
      <c r="F3802" t="s">
        <v>17</v>
      </c>
      <c r="G3802" t="s">
        <v>11</v>
      </c>
      <c r="H3802" t="s">
        <v>40</v>
      </c>
      <c r="I3802">
        <v>1110192</v>
      </c>
      <c r="J3802">
        <v>2</v>
      </c>
      <c r="K3802" s="1">
        <v>1.690775878</v>
      </c>
      <c r="L3802" s="1">
        <v>0.66</v>
      </c>
      <c r="M3802" s="1">
        <f>All_Data[[#This Row],[EUR Sales Amount]]-All_Data[[#This Row],[EUR Cost Amount]]</f>
        <v>1.030775878</v>
      </c>
      <c r="N3802">
        <f>IF(All_Data[[#This Row],[Order Line Quantity]]&lt;0,1,0)</f>
        <v>0</v>
      </c>
      <c r="O3802" s="1" t="str">
        <f>All_Data[[#This Row],[Tier2 Description]]&amp;All_Data[[#This Row],[Order No]]</f>
        <v>TOTES1110192</v>
      </c>
    </row>
    <row r="3803" spans="1:15" x14ac:dyDescent="0.35">
      <c r="A3803">
        <v>202002</v>
      </c>
      <c r="B3803" t="str">
        <f>LEFT(All_Data[[#This Row],[Invoice (Year+Month)]],4)</f>
        <v>2020</v>
      </c>
      <c r="C3803" t="str">
        <f>RIGHT(All_Data[[#This Row],[Invoice (Year+Month)]],2)</f>
        <v>02</v>
      </c>
      <c r="D3803" t="s">
        <v>63</v>
      </c>
      <c r="E3803">
        <v>3013393</v>
      </c>
      <c r="F3803" t="s">
        <v>17</v>
      </c>
      <c r="G3803" t="s">
        <v>32</v>
      </c>
      <c r="H3803" t="s">
        <v>51</v>
      </c>
      <c r="I3803">
        <v>1109422</v>
      </c>
      <c r="J3803">
        <v>1000</v>
      </c>
      <c r="K3803" s="1">
        <v>2077.3801870000002</v>
      </c>
      <c r="L3803" s="1">
        <v>440.08</v>
      </c>
      <c r="M3803" s="1">
        <f>All_Data[[#This Row],[EUR Sales Amount]]-All_Data[[#This Row],[EUR Cost Amount]]</f>
        <v>1637.3001870000003</v>
      </c>
      <c r="N3803">
        <f>IF(All_Data[[#This Row],[Order Line Quantity]]&lt;0,1,0)</f>
        <v>0</v>
      </c>
      <c r="O3803" s="1" t="str">
        <f>All_Data[[#This Row],[Tier2 Description]]&amp;All_Data[[#This Row],[Order No]]</f>
        <v>MUGS &amp; TUMBLERS1109422</v>
      </c>
    </row>
    <row r="3804" spans="1:15" x14ac:dyDescent="0.35">
      <c r="A3804">
        <v>202002</v>
      </c>
      <c r="B3804" t="str">
        <f>LEFT(All_Data[[#This Row],[Invoice (Year+Month)]],4)</f>
        <v>2020</v>
      </c>
      <c r="C3804" t="str">
        <f>RIGHT(All_Data[[#This Row],[Invoice (Year+Month)]],2)</f>
        <v>02</v>
      </c>
      <c r="D3804" t="s">
        <v>63</v>
      </c>
      <c r="E3804">
        <v>3013393</v>
      </c>
      <c r="F3804" t="s">
        <v>17</v>
      </c>
      <c r="G3804" t="s">
        <v>32</v>
      </c>
      <c r="H3804" t="s">
        <v>33</v>
      </c>
      <c r="I3804">
        <v>1109423</v>
      </c>
      <c r="J3804">
        <v>1000</v>
      </c>
      <c r="K3804" s="1">
        <v>1794.59545</v>
      </c>
      <c r="L3804" s="1">
        <v>684.42</v>
      </c>
      <c r="M3804" s="1">
        <f>All_Data[[#This Row],[EUR Sales Amount]]-All_Data[[#This Row],[EUR Cost Amount]]</f>
        <v>1110.1754500000002</v>
      </c>
      <c r="N3804">
        <f>IF(All_Data[[#This Row],[Order Line Quantity]]&lt;0,1,0)</f>
        <v>0</v>
      </c>
      <c r="O3804" s="1" t="str">
        <f>All_Data[[#This Row],[Tier2 Description]]&amp;All_Data[[#This Row],[Order No]]</f>
        <v>SPORT BOTTLES1109423</v>
      </c>
    </row>
    <row r="3805" spans="1:15" x14ac:dyDescent="0.35">
      <c r="A3805">
        <v>202002</v>
      </c>
      <c r="B3805" t="str">
        <f>LEFT(All_Data[[#This Row],[Invoice (Year+Month)]],4)</f>
        <v>2020</v>
      </c>
      <c r="C3805" t="str">
        <f>RIGHT(All_Data[[#This Row],[Invoice (Year+Month)]],2)</f>
        <v>02</v>
      </c>
      <c r="D3805" t="s">
        <v>63</v>
      </c>
      <c r="E3805">
        <v>3013393</v>
      </c>
      <c r="F3805" t="s">
        <v>17</v>
      </c>
      <c r="G3805" t="s">
        <v>18</v>
      </c>
      <c r="H3805" t="s">
        <v>21</v>
      </c>
      <c r="I3805">
        <v>1110337</v>
      </c>
      <c r="J3805">
        <v>2</v>
      </c>
      <c r="K3805" s="1">
        <v>5.3373147320000003</v>
      </c>
      <c r="L3805" s="1">
        <v>5</v>
      </c>
      <c r="M3805" s="1">
        <f>All_Data[[#This Row],[EUR Sales Amount]]-All_Data[[#This Row],[EUR Cost Amount]]</f>
        <v>0.33731473200000028</v>
      </c>
      <c r="N3805">
        <f>IF(All_Data[[#This Row],[Order Line Quantity]]&lt;0,1,0)</f>
        <v>0</v>
      </c>
      <c r="O3805" s="1" t="str">
        <f>All_Data[[#This Row],[Tier2 Description]]&amp;All_Data[[#This Row],[Order No]]</f>
        <v>T-SHIRTS &amp; ACTIVE TOPS1110337</v>
      </c>
    </row>
    <row r="3806" spans="1:15" x14ac:dyDescent="0.35">
      <c r="A3806">
        <v>202002</v>
      </c>
      <c r="B3806" t="str">
        <f>LEFT(All_Data[[#This Row],[Invoice (Year+Month)]],4)</f>
        <v>2020</v>
      </c>
      <c r="C3806" t="str">
        <f>RIGHT(All_Data[[#This Row],[Invoice (Year+Month)]],2)</f>
        <v>02</v>
      </c>
      <c r="D3806" t="s">
        <v>63</v>
      </c>
      <c r="E3806">
        <v>3013393</v>
      </c>
      <c r="F3806" t="s">
        <v>17</v>
      </c>
      <c r="G3806" t="s">
        <v>22</v>
      </c>
      <c r="H3806" t="s">
        <v>35</v>
      </c>
      <c r="I3806">
        <v>1109422</v>
      </c>
      <c r="J3806">
        <v>1004</v>
      </c>
      <c r="K3806" s="1">
        <v>350.02026949999998</v>
      </c>
      <c r="L3806" s="1">
        <v>40.92</v>
      </c>
      <c r="M3806" s="1">
        <f>All_Data[[#This Row],[EUR Sales Amount]]-All_Data[[#This Row],[EUR Cost Amount]]</f>
        <v>309.10026949999997</v>
      </c>
      <c r="N3806">
        <f>IF(All_Data[[#This Row],[Order Line Quantity]]&lt;0,1,0)</f>
        <v>0</v>
      </c>
      <c r="O3806" s="1" t="str">
        <f>All_Data[[#This Row],[Tier2 Description]]&amp;All_Data[[#This Row],[Order No]]</f>
        <v>DECORATION CHARGES1109422</v>
      </c>
    </row>
    <row r="3807" spans="1:15" x14ac:dyDescent="0.35">
      <c r="A3807">
        <v>202002</v>
      </c>
      <c r="B3807" t="str">
        <f>LEFT(All_Data[[#This Row],[Invoice (Year+Month)]],4)</f>
        <v>2020</v>
      </c>
      <c r="C3807" t="str">
        <f>RIGHT(All_Data[[#This Row],[Invoice (Year+Month)]],2)</f>
        <v>02</v>
      </c>
      <c r="D3807" t="s">
        <v>63</v>
      </c>
      <c r="E3807">
        <v>3013393</v>
      </c>
      <c r="F3807" t="s">
        <v>17</v>
      </c>
      <c r="G3807" t="s">
        <v>22</v>
      </c>
      <c r="H3807" t="s">
        <v>35</v>
      </c>
      <c r="I3807">
        <v>1109423</v>
      </c>
      <c r="J3807">
        <v>1002</v>
      </c>
      <c r="K3807" s="1">
        <v>563.59195939999995</v>
      </c>
      <c r="L3807" s="1">
        <v>31.18</v>
      </c>
      <c r="M3807" s="1">
        <f>All_Data[[#This Row],[EUR Sales Amount]]-All_Data[[#This Row],[EUR Cost Amount]]</f>
        <v>532.4119594</v>
      </c>
      <c r="N3807">
        <f>IF(All_Data[[#This Row],[Order Line Quantity]]&lt;0,1,0)</f>
        <v>0</v>
      </c>
      <c r="O3807" s="1" t="str">
        <f>All_Data[[#This Row],[Tier2 Description]]&amp;All_Data[[#This Row],[Order No]]</f>
        <v>DECORATION CHARGES1109423</v>
      </c>
    </row>
    <row r="3808" spans="1:15" x14ac:dyDescent="0.35">
      <c r="A3808">
        <v>202002</v>
      </c>
      <c r="B3808" t="str">
        <f>LEFT(All_Data[[#This Row],[Invoice (Year+Month)]],4)</f>
        <v>2020</v>
      </c>
      <c r="C3808" t="str">
        <f>RIGHT(All_Data[[#This Row],[Invoice (Year+Month)]],2)</f>
        <v>02</v>
      </c>
      <c r="D3808" t="s">
        <v>63</v>
      </c>
      <c r="E3808">
        <v>3013393</v>
      </c>
      <c r="F3808" t="s">
        <v>17</v>
      </c>
      <c r="G3808" t="s">
        <v>24</v>
      </c>
      <c r="H3808" t="s">
        <v>25</v>
      </c>
      <c r="I3808">
        <v>1109757</v>
      </c>
      <c r="J3808">
        <v>-12</v>
      </c>
      <c r="K3808" s="1">
        <v>-232.79314199999999</v>
      </c>
      <c r="L3808" s="1">
        <v>-74.36</v>
      </c>
      <c r="M3808" s="1">
        <f>All_Data[[#This Row],[EUR Sales Amount]]-All_Data[[#This Row],[EUR Cost Amount]]</f>
        <v>-158.43314199999998</v>
      </c>
      <c r="N3808">
        <f>IF(All_Data[[#This Row],[Order Line Quantity]]&lt;0,1,0)</f>
        <v>1</v>
      </c>
      <c r="O3808" s="1" t="str">
        <f>All_Data[[#This Row],[Tier2 Description]]&amp;All_Data[[#This Row],[Order No]]</f>
        <v>JACKETS1109757</v>
      </c>
    </row>
    <row r="3809" spans="1:15" x14ac:dyDescent="0.35">
      <c r="A3809">
        <v>202002</v>
      </c>
      <c r="B3809" t="str">
        <f>LEFT(All_Data[[#This Row],[Invoice (Year+Month)]],4)</f>
        <v>2020</v>
      </c>
      <c r="C3809" t="str">
        <f>RIGHT(All_Data[[#This Row],[Invoice (Year+Month)]],2)</f>
        <v>02</v>
      </c>
      <c r="D3809" t="s">
        <v>63</v>
      </c>
      <c r="E3809">
        <v>3013395</v>
      </c>
      <c r="F3809" t="s">
        <v>17</v>
      </c>
      <c r="G3809" t="s">
        <v>11</v>
      </c>
      <c r="H3809" t="s">
        <v>40</v>
      </c>
      <c r="I3809">
        <v>1108962</v>
      </c>
      <c r="J3809">
        <v>200</v>
      </c>
      <c r="K3809" s="1">
        <v>170.46184880000001</v>
      </c>
      <c r="L3809" s="1">
        <v>56.18</v>
      </c>
      <c r="M3809" s="1">
        <f>All_Data[[#This Row],[EUR Sales Amount]]-All_Data[[#This Row],[EUR Cost Amount]]</f>
        <v>114.28184880000001</v>
      </c>
      <c r="N3809">
        <f>IF(All_Data[[#This Row],[Order Line Quantity]]&lt;0,1,0)</f>
        <v>0</v>
      </c>
      <c r="O3809" s="1" t="str">
        <f>All_Data[[#This Row],[Tier2 Description]]&amp;All_Data[[#This Row],[Order No]]</f>
        <v>TOTES1108962</v>
      </c>
    </row>
    <row r="3810" spans="1:15" x14ac:dyDescent="0.35">
      <c r="A3810">
        <v>202002</v>
      </c>
      <c r="B3810" t="str">
        <f>LEFT(All_Data[[#This Row],[Invoice (Year+Month)]],4)</f>
        <v>2020</v>
      </c>
      <c r="C3810" t="str">
        <f>RIGHT(All_Data[[#This Row],[Invoice (Year+Month)]],2)</f>
        <v>02</v>
      </c>
      <c r="D3810" t="s">
        <v>63</v>
      </c>
      <c r="E3810">
        <v>3013395</v>
      </c>
      <c r="F3810" t="s">
        <v>17</v>
      </c>
      <c r="G3810" t="s">
        <v>11</v>
      </c>
      <c r="H3810" t="s">
        <v>40</v>
      </c>
      <c r="I3810">
        <v>1108965</v>
      </c>
      <c r="J3810">
        <v>200</v>
      </c>
      <c r="K3810" s="1">
        <v>170.46184880000001</v>
      </c>
      <c r="L3810" s="1">
        <v>56.18</v>
      </c>
      <c r="M3810" s="1">
        <f>All_Data[[#This Row],[EUR Sales Amount]]-All_Data[[#This Row],[EUR Cost Amount]]</f>
        <v>114.28184880000001</v>
      </c>
      <c r="N3810">
        <f>IF(All_Data[[#This Row],[Order Line Quantity]]&lt;0,1,0)</f>
        <v>0</v>
      </c>
      <c r="O3810" s="1" t="str">
        <f>All_Data[[#This Row],[Tier2 Description]]&amp;All_Data[[#This Row],[Order No]]</f>
        <v>TOTES1108965</v>
      </c>
    </row>
    <row r="3811" spans="1:15" x14ac:dyDescent="0.35">
      <c r="A3811">
        <v>202002</v>
      </c>
      <c r="B3811" t="str">
        <f>LEFT(All_Data[[#This Row],[Invoice (Year+Month)]],4)</f>
        <v>2020</v>
      </c>
      <c r="C3811" t="str">
        <f>RIGHT(All_Data[[#This Row],[Invoice (Year+Month)]],2)</f>
        <v>02</v>
      </c>
      <c r="D3811" t="s">
        <v>63</v>
      </c>
      <c r="E3811">
        <v>3013395</v>
      </c>
      <c r="F3811" t="s">
        <v>17</v>
      </c>
      <c r="G3811" t="s">
        <v>11</v>
      </c>
      <c r="H3811" t="s">
        <v>40</v>
      </c>
      <c r="I3811">
        <v>1109355</v>
      </c>
      <c r="J3811">
        <v>20</v>
      </c>
      <c r="K3811" s="1">
        <v>18.212919110000001</v>
      </c>
      <c r="L3811" s="1">
        <v>5.72</v>
      </c>
      <c r="M3811" s="1">
        <f>All_Data[[#This Row],[EUR Sales Amount]]-All_Data[[#This Row],[EUR Cost Amount]]</f>
        <v>12.492919110000003</v>
      </c>
      <c r="N3811">
        <f>IF(All_Data[[#This Row],[Order Line Quantity]]&lt;0,1,0)</f>
        <v>0</v>
      </c>
      <c r="O3811" s="1" t="str">
        <f>All_Data[[#This Row],[Tier2 Description]]&amp;All_Data[[#This Row],[Order No]]</f>
        <v>TOTES1109355</v>
      </c>
    </row>
    <row r="3812" spans="1:15" x14ac:dyDescent="0.35">
      <c r="A3812">
        <v>202002</v>
      </c>
      <c r="B3812" t="str">
        <f>LEFT(All_Data[[#This Row],[Invoice (Year+Month)]],4)</f>
        <v>2020</v>
      </c>
      <c r="C3812" t="str">
        <f>RIGHT(All_Data[[#This Row],[Invoice (Year+Month)]],2)</f>
        <v>02</v>
      </c>
      <c r="D3812" t="s">
        <v>63</v>
      </c>
      <c r="E3812">
        <v>3013395</v>
      </c>
      <c r="F3812" t="s">
        <v>17</v>
      </c>
      <c r="G3812" t="s">
        <v>13</v>
      </c>
      <c r="H3812" t="s">
        <v>14</v>
      </c>
      <c r="I3812">
        <v>1109611</v>
      </c>
      <c r="J3812">
        <v>1000</v>
      </c>
      <c r="K3812" s="1">
        <v>571.50202200000001</v>
      </c>
      <c r="L3812" s="1">
        <v>203.56</v>
      </c>
      <c r="M3812" s="1">
        <f>All_Data[[#This Row],[EUR Sales Amount]]-All_Data[[#This Row],[EUR Cost Amount]]</f>
        <v>367.94202200000001</v>
      </c>
      <c r="N3812">
        <f>IF(All_Data[[#This Row],[Order Line Quantity]]&lt;0,1,0)</f>
        <v>0</v>
      </c>
      <c r="O3812" s="1" t="str">
        <f>All_Data[[#This Row],[Tier2 Description]]&amp;All_Data[[#This Row],[Order No]]</f>
        <v>DESKTOP1109611</v>
      </c>
    </row>
    <row r="3813" spans="1:15" x14ac:dyDescent="0.35">
      <c r="A3813">
        <v>202002</v>
      </c>
      <c r="B3813" t="str">
        <f>LEFT(All_Data[[#This Row],[Invoice (Year+Month)]],4)</f>
        <v>2020</v>
      </c>
      <c r="C3813" t="str">
        <f>RIGHT(All_Data[[#This Row],[Invoice (Year+Month)]],2)</f>
        <v>02</v>
      </c>
      <c r="D3813" t="s">
        <v>63</v>
      </c>
      <c r="E3813">
        <v>3013395</v>
      </c>
      <c r="F3813" t="s">
        <v>17</v>
      </c>
      <c r="G3813" t="s">
        <v>13</v>
      </c>
      <c r="H3813" t="s">
        <v>14</v>
      </c>
      <c r="I3813">
        <v>1109698</v>
      </c>
      <c r="J3813">
        <v>500</v>
      </c>
      <c r="K3813" s="1">
        <v>258.5601709</v>
      </c>
      <c r="L3813" s="1">
        <v>90.54</v>
      </c>
      <c r="M3813" s="1">
        <f>All_Data[[#This Row],[EUR Sales Amount]]-All_Data[[#This Row],[EUR Cost Amount]]</f>
        <v>168.02017089999998</v>
      </c>
      <c r="N3813">
        <f>IF(All_Data[[#This Row],[Order Line Quantity]]&lt;0,1,0)</f>
        <v>0</v>
      </c>
      <c r="O3813" s="1" t="str">
        <f>All_Data[[#This Row],[Tier2 Description]]&amp;All_Data[[#This Row],[Order No]]</f>
        <v>DESKTOP1109698</v>
      </c>
    </row>
    <row r="3814" spans="1:15" x14ac:dyDescent="0.35">
      <c r="A3814">
        <v>202002</v>
      </c>
      <c r="B3814" t="str">
        <f>LEFT(All_Data[[#This Row],[Invoice (Year+Month)]],4)</f>
        <v>2020</v>
      </c>
      <c r="C3814" t="str">
        <f>RIGHT(All_Data[[#This Row],[Invoice (Year+Month)]],2)</f>
        <v>02</v>
      </c>
      <c r="D3814" t="s">
        <v>63</v>
      </c>
      <c r="E3814">
        <v>3013395</v>
      </c>
      <c r="F3814" t="s">
        <v>17</v>
      </c>
      <c r="G3814" t="s">
        <v>13</v>
      </c>
      <c r="H3814" t="s">
        <v>41</v>
      </c>
      <c r="I3814">
        <v>1109112</v>
      </c>
      <c r="J3814">
        <v>500</v>
      </c>
      <c r="K3814" s="1">
        <v>173.03261910000001</v>
      </c>
      <c r="L3814" s="1">
        <v>40.58</v>
      </c>
      <c r="M3814" s="1">
        <f>All_Data[[#This Row],[EUR Sales Amount]]-All_Data[[#This Row],[EUR Cost Amount]]</f>
        <v>132.45261909999999</v>
      </c>
      <c r="N3814">
        <f>IF(All_Data[[#This Row],[Order Line Quantity]]&lt;0,1,0)</f>
        <v>0</v>
      </c>
      <c r="O3814" s="1" t="str">
        <f>All_Data[[#This Row],[Tier2 Description]]&amp;All_Data[[#This Row],[Order No]]</f>
        <v>KEYCHAINS1109112</v>
      </c>
    </row>
    <row r="3815" spans="1:15" x14ac:dyDescent="0.35">
      <c r="A3815">
        <v>202002</v>
      </c>
      <c r="B3815" t="str">
        <f>LEFT(All_Data[[#This Row],[Invoice (Year+Month)]],4)</f>
        <v>2020</v>
      </c>
      <c r="C3815" t="str">
        <f>RIGHT(All_Data[[#This Row],[Invoice (Year+Month)]],2)</f>
        <v>02</v>
      </c>
      <c r="D3815" t="s">
        <v>63</v>
      </c>
      <c r="E3815">
        <v>3013395</v>
      </c>
      <c r="F3815" t="s">
        <v>17</v>
      </c>
      <c r="G3815" t="s">
        <v>13</v>
      </c>
      <c r="H3815" t="s">
        <v>34</v>
      </c>
      <c r="I3815">
        <v>1109638</v>
      </c>
      <c r="J3815">
        <v>200</v>
      </c>
      <c r="K3815" s="1">
        <v>473.21949430000001</v>
      </c>
      <c r="L3815" s="1">
        <v>144.38</v>
      </c>
      <c r="M3815" s="1">
        <f>All_Data[[#This Row],[EUR Sales Amount]]-All_Data[[#This Row],[EUR Cost Amount]]</f>
        <v>328.83949430000001</v>
      </c>
      <c r="N3815">
        <f>IF(All_Data[[#This Row],[Order Line Quantity]]&lt;0,1,0)</f>
        <v>0</v>
      </c>
      <c r="O3815" s="1" t="str">
        <f>All_Data[[#This Row],[Tier2 Description]]&amp;All_Data[[#This Row],[Order No]]</f>
        <v>STATIONERY1109638</v>
      </c>
    </row>
    <row r="3816" spans="1:15" x14ac:dyDescent="0.35">
      <c r="A3816">
        <v>202002</v>
      </c>
      <c r="B3816" t="str">
        <f>LEFT(All_Data[[#This Row],[Invoice (Year+Month)]],4)</f>
        <v>2020</v>
      </c>
      <c r="C3816" t="str">
        <f>RIGHT(All_Data[[#This Row],[Invoice (Year+Month)]],2)</f>
        <v>02</v>
      </c>
      <c r="D3816" t="s">
        <v>63</v>
      </c>
      <c r="E3816">
        <v>3013395</v>
      </c>
      <c r="F3816" t="s">
        <v>17</v>
      </c>
      <c r="G3816" t="s">
        <v>13</v>
      </c>
      <c r="H3816" t="s">
        <v>34</v>
      </c>
      <c r="I3816">
        <v>1110131</v>
      </c>
      <c r="J3816">
        <v>40</v>
      </c>
      <c r="K3816" s="1">
        <v>19.023700529999999</v>
      </c>
      <c r="L3816" s="1">
        <v>6.46</v>
      </c>
      <c r="M3816" s="1">
        <f>All_Data[[#This Row],[EUR Sales Amount]]-All_Data[[#This Row],[EUR Cost Amount]]</f>
        <v>12.563700529999998</v>
      </c>
      <c r="N3816">
        <f>IF(All_Data[[#This Row],[Order Line Quantity]]&lt;0,1,0)</f>
        <v>0</v>
      </c>
      <c r="O3816" s="1" t="str">
        <f>All_Data[[#This Row],[Tier2 Description]]&amp;All_Data[[#This Row],[Order No]]</f>
        <v>STATIONERY1110131</v>
      </c>
    </row>
    <row r="3817" spans="1:15" x14ac:dyDescent="0.35">
      <c r="A3817">
        <v>202002</v>
      </c>
      <c r="B3817" t="str">
        <f>LEFT(All_Data[[#This Row],[Invoice (Year+Month)]],4)</f>
        <v>2020</v>
      </c>
      <c r="C3817" t="str">
        <f>RIGHT(All_Data[[#This Row],[Invoice (Year+Month)]],2)</f>
        <v>02</v>
      </c>
      <c r="D3817" t="s">
        <v>63</v>
      </c>
      <c r="E3817">
        <v>3013395</v>
      </c>
      <c r="F3817" t="s">
        <v>17</v>
      </c>
      <c r="G3817" t="s">
        <v>13</v>
      </c>
      <c r="H3817" t="s">
        <v>16</v>
      </c>
      <c r="I3817">
        <v>1108971</v>
      </c>
      <c r="J3817">
        <v>1000</v>
      </c>
      <c r="K3817" s="1">
        <v>158.20125179999999</v>
      </c>
      <c r="L3817" s="1">
        <v>64.84</v>
      </c>
      <c r="M3817" s="1">
        <f>All_Data[[#This Row],[EUR Sales Amount]]-All_Data[[#This Row],[EUR Cost Amount]]</f>
        <v>93.361251799999991</v>
      </c>
      <c r="N3817">
        <f>IF(All_Data[[#This Row],[Order Line Quantity]]&lt;0,1,0)</f>
        <v>0</v>
      </c>
      <c r="O3817" s="1" t="str">
        <f>All_Data[[#This Row],[Tier2 Description]]&amp;All_Data[[#This Row],[Order No]]</f>
        <v>WRITING1108971</v>
      </c>
    </row>
    <row r="3818" spans="1:15" x14ac:dyDescent="0.35">
      <c r="A3818">
        <v>202002</v>
      </c>
      <c r="B3818" t="str">
        <f>LEFT(All_Data[[#This Row],[Invoice (Year+Month)]],4)</f>
        <v>2020</v>
      </c>
      <c r="C3818" t="str">
        <f>RIGHT(All_Data[[#This Row],[Invoice (Year+Month)]],2)</f>
        <v>02</v>
      </c>
      <c r="D3818" t="s">
        <v>63</v>
      </c>
      <c r="E3818">
        <v>3013395</v>
      </c>
      <c r="F3818" t="s">
        <v>17</v>
      </c>
      <c r="G3818" t="s">
        <v>26</v>
      </c>
      <c r="H3818" t="s">
        <v>50</v>
      </c>
      <c r="I3818">
        <v>1109247</v>
      </c>
      <c r="J3818">
        <v>1200</v>
      </c>
      <c r="K3818" s="1">
        <v>2906.9480010000002</v>
      </c>
      <c r="L3818" s="1">
        <v>957.3</v>
      </c>
      <c r="M3818" s="1">
        <f>All_Data[[#This Row],[EUR Sales Amount]]-All_Data[[#This Row],[EUR Cost Amount]]</f>
        <v>1949.6480010000002</v>
      </c>
      <c r="N3818">
        <f>IF(All_Data[[#This Row],[Order Line Quantity]]&lt;0,1,0)</f>
        <v>0</v>
      </c>
      <c r="O3818" s="1" t="str">
        <f>All_Data[[#This Row],[Tier2 Description]]&amp;All_Data[[#This Row],[Order No]]</f>
        <v>OUTDOOR &amp; LEISURE1109247</v>
      </c>
    </row>
    <row r="3819" spans="1:15" x14ac:dyDescent="0.35">
      <c r="A3819">
        <v>202002</v>
      </c>
      <c r="B3819" t="str">
        <f>LEFT(All_Data[[#This Row],[Invoice (Year+Month)]],4)</f>
        <v>2020</v>
      </c>
      <c r="C3819" t="str">
        <f>RIGHT(All_Data[[#This Row],[Invoice (Year+Month)]],2)</f>
        <v>02</v>
      </c>
      <c r="D3819" t="s">
        <v>63</v>
      </c>
      <c r="E3819">
        <v>3013395</v>
      </c>
      <c r="F3819" t="s">
        <v>17</v>
      </c>
      <c r="G3819" t="s">
        <v>26</v>
      </c>
      <c r="H3819" t="s">
        <v>50</v>
      </c>
      <c r="I3819">
        <v>1109574</v>
      </c>
      <c r="J3819">
        <v>100</v>
      </c>
      <c r="K3819" s="1">
        <v>293.66107360000001</v>
      </c>
      <c r="L3819" s="1">
        <v>78.16</v>
      </c>
      <c r="M3819" s="1">
        <f>All_Data[[#This Row],[EUR Sales Amount]]-All_Data[[#This Row],[EUR Cost Amount]]</f>
        <v>215.50107360000001</v>
      </c>
      <c r="N3819">
        <f>IF(All_Data[[#This Row],[Order Line Quantity]]&lt;0,1,0)</f>
        <v>0</v>
      </c>
      <c r="O3819" s="1" t="str">
        <f>All_Data[[#This Row],[Tier2 Description]]&amp;All_Data[[#This Row],[Order No]]</f>
        <v>OUTDOOR &amp; LEISURE1109574</v>
      </c>
    </row>
    <row r="3820" spans="1:15" x14ac:dyDescent="0.35">
      <c r="A3820">
        <v>202002</v>
      </c>
      <c r="B3820" t="str">
        <f>LEFT(All_Data[[#This Row],[Invoice (Year+Month)]],4)</f>
        <v>2020</v>
      </c>
      <c r="C3820" t="str">
        <f>RIGHT(All_Data[[#This Row],[Invoice (Year+Month)]],2)</f>
        <v>02</v>
      </c>
      <c r="D3820" t="s">
        <v>63</v>
      </c>
      <c r="E3820">
        <v>3013395</v>
      </c>
      <c r="F3820" t="s">
        <v>17</v>
      </c>
      <c r="G3820" t="s">
        <v>26</v>
      </c>
      <c r="H3820" t="s">
        <v>50</v>
      </c>
      <c r="I3820">
        <v>1109621</v>
      </c>
      <c r="J3820">
        <v>100</v>
      </c>
      <c r="K3820" s="1">
        <v>293.66107360000001</v>
      </c>
      <c r="L3820" s="1">
        <v>78.16</v>
      </c>
      <c r="M3820" s="1">
        <f>All_Data[[#This Row],[EUR Sales Amount]]-All_Data[[#This Row],[EUR Cost Amount]]</f>
        <v>215.50107360000001</v>
      </c>
      <c r="N3820">
        <f>IF(All_Data[[#This Row],[Order Line Quantity]]&lt;0,1,0)</f>
        <v>0</v>
      </c>
      <c r="O3820" s="1" t="str">
        <f>All_Data[[#This Row],[Tier2 Description]]&amp;All_Data[[#This Row],[Order No]]</f>
        <v>OUTDOOR &amp; LEISURE1109621</v>
      </c>
    </row>
    <row r="3821" spans="1:15" x14ac:dyDescent="0.35">
      <c r="A3821">
        <v>202002</v>
      </c>
      <c r="B3821" t="str">
        <f>LEFT(All_Data[[#This Row],[Invoice (Year+Month)]],4)</f>
        <v>2020</v>
      </c>
      <c r="C3821" t="str">
        <f>RIGHT(All_Data[[#This Row],[Invoice (Year+Month)]],2)</f>
        <v>02</v>
      </c>
      <c r="D3821" t="s">
        <v>63</v>
      </c>
      <c r="E3821">
        <v>3013395</v>
      </c>
      <c r="F3821" t="s">
        <v>17</v>
      </c>
      <c r="G3821" t="s">
        <v>26</v>
      </c>
      <c r="H3821" t="s">
        <v>43</v>
      </c>
      <c r="I3821">
        <v>1109759</v>
      </c>
      <c r="J3821">
        <v>16</v>
      </c>
      <c r="K3821" s="1">
        <v>31.766811350000001</v>
      </c>
      <c r="L3821" s="1">
        <v>13.46</v>
      </c>
      <c r="M3821" s="1">
        <f>All_Data[[#This Row],[EUR Sales Amount]]-All_Data[[#This Row],[EUR Cost Amount]]</f>
        <v>18.30681135</v>
      </c>
      <c r="N3821">
        <f>IF(All_Data[[#This Row],[Order Line Quantity]]&lt;0,1,0)</f>
        <v>0</v>
      </c>
      <c r="O3821" s="1" t="str">
        <f>All_Data[[#This Row],[Tier2 Description]]&amp;All_Data[[#This Row],[Order No]]</f>
        <v>SAFETY AUTO &amp; TOOLS1109759</v>
      </c>
    </row>
    <row r="3822" spans="1:15" x14ac:dyDescent="0.35">
      <c r="A3822">
        <v>202002</v>
      </c>
      <c r="B3822" t="str">
        <f>LEFT(All_Data[[#This Row],[Invoice (Year+Month)]],4)</f>
        <v>2020</v>
      </c>
      <c r="C3822" t="str">
        <f>RIGHT(All_Data[[#This Row],[Invoice (Year+Month)]],2)</f>
        <v>02</v>
      </c>
      <c r="D3822" t="s">
        <v>63</v>
      </c>
      <c r="E3822">
        <v>3013395</v>
      </c>
      <c r="F3822" t="s">
        <v>17</v>
      </c>
      <c r="G3822" t="s">
        <v>22</v>
      </c>
      <c r="H3822" t="s">
        <v>35</v>
      </c>
      <c r="I3822">
        <v>1108962</v>
      </c>
      <c r="J3822">
        <v>202</v>
      </c>
      <c r="K3822" s="1">
        <v>145.9406548</v>
      </c>
      <c r="L3822" s="1">
        <v>23.58</v>
      </c>
      <c r="M3822" s="1">
        <f>All_Data[[#This Row],[EUR Sales Amount]]-All_Data[[#This Row],[EUR Cost Amount]]</f>
        <v>122.36065480000001</v>
      </c>
      <c r="N3822">
        <f>IF(All_Data[[#This Row],[Order Line Quantity]]&lt;0,1,0)</f>
        <v>0</v>
      </c>
      <c r="O3822" s="1" t="str">
        <f>All_Data[[#This Row],[Tier2 Description]]&amp;All_Data[[#This Row],[Order No]]</f>
        <v>DECORATION CHARGES1108962</v>
      </c>
    </row>
    <row r="3823" spans="1:15" x14ac:dyDescent="0.35">
      <c r="A3823">
        <v>202002</v>
      </c>
      <c r="B3823" t="str">
        <f>LEFT(All_Data[[#This Row],[Invoice (Year+Month)]],4)</f>
        <v>2020</v>
      </c>
      <c r="C3823" t="str">
        <f>RIGHT(All_Data[[#This Row],[Invoice (Year+Month)]],2)</f>
        <v>02</v>
      </c>
      <c r="D3823" t="s">
        <v>63</v>
      </c>
      <c r="E3823">
        <v>3013395</v>
      </c>
      <c r="F3823" t="s">
        <v>17</v>
      </c>
      <c r="G3823" t="s">
        <v>22</v>
      </c>
      <c r="H3823" t="s">
        <v>35</v>
      </c>
      <c r="I3823">
        <v>1108965</v>
      </c>
      <c r="J3823">
        <v>202</v>
      </c>
      <c r="K3823" s="1">
        <v>143.56763599999999</v>
      </c>
      <c r="L3823" s="1">
        <v>23.58</v>
      </c>
      <c r="M3823" s="1">
        <f>All_Data[[#This Row],[EUR Sales Amount]]-All_Data[[#This Row],[EUR Cost Amount]]</f>
        <v>119.98763599999999</v>
      </c>
      <c r="N3823">
        <f>IF(All_Data[[#This Row],[Order Line Quantity]]&lt;0,1,0)</f>
        <v>0</v>
      </c>
      <c r="O3823" s="1" t="str">
        <f>All_Data[[#This Row],[Tier2 Description]]&amp;All_Data[[#This Row],[Order No]]</f>
        <v>DECORATION CHARGES1108965</v>
      </c>
    </row>
    <row r="3824" spans="1:15" x14ac:dyDescent="0.35">
      <c r="A3824">
        <v>202002</v>
      </c>
      <c r="B3824" t="str">
        <f>LEFT(All_Data[[#This Row],[Invoice (Year+Month)]],4)</f>
        <v>2020</v>
      </c>
      <c r="C3824" t="str">
        <f>RIGHT(All_Data[[#This Row],[Invoice (Year+Month)]],2)</f>
        <v>02</v>
      </c>
      <c r="D3824" t="s">
        <v>63</v>
      </c>
      <c r="E3824">
        <v>3013395</v>
      </c>
      <c r="F3824" t="s">
        <v>17</v>
      </c>
      <c r="G3824" t="s">
        <v>22</v>
      </c>
      <c r="H3824" t="s">
        <v>35</v>
      </c>
      <c r="I3824">
        <v>1108971</v>
      </c>
      <c r="J3824">
        <v>1002</v>
      </c>
      <c r="K3824" s="1">
        <v>149.30243139999999</v>
      </c>
      <c r="L3824" s="1">
        <v>27.88</v>
      </c>
      <c r="M3824" s="1">
        <f>All_Data[[#This Row],[EUR Sales Amount]]-All_Data[[#This Row],[EUR Cost Amount]]</f>
        <v>121.42243139999999</v>
      </c>
      <c r="N3824">
        <f>IF(All_Data[[#This Row],[Order Line Quantity]]&lt;0,1,0)</f>
        <v>0</v>
      </c>
      <c r="O3824" s="1" t="str">
        <f>All_Data[[#This Row],[Tier2 Description]]&amp;All_Data[[#This Row],[Order No]]</f>
        <v>DECORATION CHARGES1108971</v>
      </c>
    </row>
    <row r="3825" spans="1:15" x14ac:dyDescent="0.35">
      <c r="A3825">
        <v>202002</v>
      </c>
      <c r="B3825" t="str">
        <f>LEFT(All_Data[[#This Row],[Invoice (Year+Month)]],4)</f>
        <v>2020</v>
      </c>
      <c r="C3825" t="str">
        <f>RIGHT(All_Data[[#This Row],[Invoice (Year+Month)]],2)</f>
        <v>02</v>
      </c>
      <c r="D3825" t="s">
        <v>63</v>
      </c>
      <c r="E3825">
        <v>3013395</v>
      </c>
      <c r="F3825" t="s">
        <v>17</v>
      </c>
      <c r="G3825" t="s">
        <v>22</v>
      </c>
      <c r="H3825" t="s">
        <v>35</v>
      </c>
      <c r="I3825">
        <v>1109112</v>
      </c>
      <c r="J3825">
        <v>502</v>
      </c>
      <c r="K3825" s="1">
        <v>62.786121799999997</v>
      </c>
      <c r="L3825" s="1">
        <v>10.02</v>
      </c>
      <c r="M3825" s="1">
        <f>All_Data[[#This Row],[EUR Sales Amount]]-All_Data[[#This Row],[EUR Cost Amount]]</f>
        <v>52.766121799999993</v>
      </c>
      <c r="N3825">
        <f>IF(All_Data[[#This Row],[Order Line Quantity]]&lt;0,1,0)</f>
        <v>0</v>
      </c>
      <c r="O3825" s="1" t="str">
        <f>All_Data[[#This Row],[Tier2 Description]]&amp;All_Data[[#This Row],[Order No]]</f>
        <v>DECORATION CHARGES1109112</v>
      </c>
    </row>
    <row r="3826" spans="1:15" x14ac:dyDescent="0.35">
      <c r="A3826">
        <v>202002</v>
      </c>
      <c r="B3826" t="str">
        <f>LEFT(All_Data[[#This Row],[Invoice (Year+Month)]],4)</f>
        <v>2020</v>
      </c>
      <c r="C3826" t="str">
        <f>RIGHT(All_Data[[#This Row],[Invoice (Year+Month)]],2)</f>
        <v>02</v>
      </c>
      <c r="D3826" t="s">
        <v>63</v>
      </c>
      <c r="E3826">
        <v>3013395</v>
      </c>
      <c r="F3826" t="s">
        <v>17</v>
      </c>
      <c r="G3826" t="s">
        <v>22</v>
      </c>
      <c r="H3826" t="s">
        <v>35</v>
      </c>
      <c r="I3826">
        <v>1109611</v>
      </c>
      <c r="J3826">
        <v>1002</v>
      </c>
      <c r="K3826" s="1">
        <v>240.26815110000001</v>
      </c>
      <c r="L3826" s="1">
        <v>27.88</v>
      </c>
      <c r="M3826" s="1">
        <f>All_Data[[#This Row],[EUR Sales Amount]]-All_Data[[#This Row],[EUR Cost Amount]]</f>
        <v>212.38815110000002</v>
      </c>
      <c r="N3826">
        <f>IF(All_Data[[#This Row],[Order Line Quantity]]&lt;0,1,0)</f>
        <v>0</v>
      </c>
      <c r="O3826" s="1" t="str">
        <f>All_Data[[#This Row],[Tier2 Description]]&amp;All_Data[[#This Row],[Order No]]</f>
        <v>DECORATION CHARGES1109611</v>
      </c>
    </row>
    <row r="3827" spans="1:15" x14ac:dyDescent="0.35">
      <c r="A3827">
        <v>202002</v>
      </c>
      <c r="B3827" t="str">
        <f>LEFT(All_Data[[#This Row],[Invoice (Year+Month)]],4)</f>
        <v>2020</v>
      </c>
      <c r="C3827" t="str">
        <f>RIGHT(All_Data[[#This Row],[Invoice (Year+Month)]],2)</f>
        <v>02</v>
      </c>
      <c r="D3827" t="s">
        <v>63</v>
      </c>
      <c r="E3827">
        <v>3013395</v>
      </c>
      <c r="F3827" t="s">
        <v>17</v>
      </c>
      <c r="G3827" t="s">
        <v>22</v>
      </c>
      <c r="H3827" t="s">
        <v>35</v>
      </c>
      <c r="I3827">
        <v>1109638</v>
      </c>
      <c r="J3827">
        <v>202</v>
      </c>
      <c r="K3827" s="1">
        <v>234.53335569999999</v>
      </c>
      <c r="L3827" s="1">
        <v>23.18</v>
      </c>
      <c r="M3827" s="1">
        <f>All_Data[[#This Row],[EUR Sales Amount]]-All_Data[[#This Row],[EUR Cost Amount]]</f>
        <v>211.35335569999998</v>
      </c>
      <c r="N3827">
        <f>IF(All_Data[[#This Row],[Order Line Quantity]]&lt;0,1,0)</f>
        <v>0</v>
      </c>
      <c r="O3827" s="1" t="str">
        <f>All_Data[[#This Row],[Tier2 Description]]&amp;All_Data[[#This Row],[Order No]]</f>
        <v>DECORATION CHARGES1109638</v>
      </c>
    </row>
    <row r="3828" spans="1:15" x14ac:dyDescent="0.35">
      <c r="A3828">
        <v>202002</v>
      </c>
      <c r="B3828" t="str">
        <f>LEFT(All_Data[[#This Row],[Invoice (Year+Month)]],4)</f>
        <v>2020</v>
      </c>
      <c r="C3828" t="str">
        <f>RIGHT(All_Data[[#This Row],[Invoice (Year+Month)]],2)</f>
        <v>02</v>
      </c>
      <c r="D3828" t="s">
        <v>63</v>
      </c>
      <c r="E3828">
        <v>3013395</v>
      </c>
      <c r="F3828" t="s">
        <v>17</v>
      </c>
      <c r="G3828" t="s">
        <v>22</v>
      </c>
      <c r="H3828" t="s">
        <v>35</v>
      </c>
      <c r="I3828">
        <v>1109698</v>
      </c>
      <c r="J3828">
        <v>502</v>
      </c>
      <c r="K3828" s="1">
        <v>154.74059940000001</v>
      </c>
      <c r="L3828" s="1">
        <v>22.88</v>
      </c>
      <c r="M3828" s="1">
        <f>All_Data[[#This Row],[EUR Sales Amount]]-All_Data[[#This Row],[EUR Cost Amount]]</f>
        <v>131.86059940000001</v>
      </c>
      <c r="N3828">
        <f>IF(All_Data[[#This Row],[Order Line Quantity]]&lt;0,1,0)</f>
        <v>0</v>
      </c>
      <c r="O3828" s="1" t="str">
        <f>All_Data[[#This Row],[Tier2 Description]]&amp;All_Data[[#This Row],[Order No]]</f>
        <v>DECORATION CHARGES1109698</v>
      </c>
    </row>
    <row r="3829" spans="1:15" x14ac:dyDescent="0.35">
      <c r="A3829">
        <v>202002</v>
      </c>
      <c r="B3829" t="str">
        <f>LEFT(All_Data[[#This Row],[Invoice (Year+Month)]],4)</f>
        <v>2020</v>
      </c>
      <c r="C3829" t="str">
        <f>RIGHT(All_Data[[#This Row],[Invoice (Year+Month)]],2)</f>
        <v>02</v>
      </c>
      <c r="D3829" t="s">
        <v>63</v>
      </c>
      <c r="E3829">
        <v>3013395</v>
      </c>
      <c r="F3829" t="s">
        <v>17</v>
      </c>
      <c r="G3829" t="s">
        <v>22</v>
      </c>
      <c r="H3829" t="s">
        <v>35</v>
      </c>
      <c r="I3829">
        <v>1109759</v>
      </c>
      <c r="J3829">
        <v>24</v>
      </c>
      <c r="K3829" s="1">
        <v>210.3443843</v>
      </c>
      <c r="L3829" s="1">
        <v>57.500128740000001</v>
      </c>
      <c r="M3829" s="1">
        <f>All_Data[[#This Row],[EUR Sales Amount]]-All_Data[[#This Row],[EUR Cost Amount]]</f>
        <v>152.84425555999999</v>
      </c>
      <c r="N3829">
        <f>IF(All_Data[[#This Row],[Order Line Quantity]]&lt;0,1,0)</f>
        <v>0</v>
      </c>
      <c r="O3829" s="1" t="str">
        <f>All_Data[[#This Row],[Tier2 Description]]&amp;All_Data[[#This Row],[Order No]]</f>
        <v>DECORATION CHARGES1109759</v>
      </c>
    </row>
    <row r="3830" spans="1:15" x14ac:dyDescent="0.35">
      <c r="A3830">
        <v>202002</v>
      </c>
      <c r="B3830" t="str">
        <f>LEFT(All_Data[[#This Row],[Invoice (Year+Month)]],4)</f>
        <v>2020</v>
      </c>
      <c r="C3830" t="str">
        <f>RIGHT(All_Data[[#This Row],[Invoice (Year+Month)]],2)</f>
        <v>02</v>
      </c>
      <c r="D3830" t="s">
        <v>63</v>
      </c>
      <c r="E3830">
        <v>3013410</v>
      </c>
      <c r="F3830" t="s">
        <v>10</v>
      </c>
      <c r="G3830" t="s">
        <v>13</v>
      </c>
      <c r="H3830" t="s">
        <v>37</v>
      </c>
      <c r="I3830">
        <v>1109714</v>
      </c>
      <c r="J3830">
        <v>600</v>
      </c>
      <c r="K3830" s="1">
        <v>281.79597969999998</v>
      </c>
      <c r="L3830" s="1">
        <v>166.7</v>
      </c>
      <c r="M3830" s="1">
        <f>All_Data[[#This Row],[EUR Sales Amount]]-All_Data[[#This Row],[EUR Cost Amount]]</f>
        <v>115.09597969999999</v>
      </c>
      <c r="N3830">
        <f>IF(All_Data[[#This Row],[Order Line Quantity]]&lt;0,1,0)</f>
        <v>0</v>
      </c>
      <c r="O3830" s="1" t="str">
        <f>All_Data[[#This Row],[Tier2 Description]]&amp;All_Data[[#This Row],[Order No]]</f>
        <v>GENERAL1109714</v>
      </c>
    </row>
    <row r="3831" spans="1:15" x14ac:dyDescent="0.35">
      <c r="A3831">
        <v>202002</v>
      </c>
      <c r="B3831" t="str">
        <f>LEFT(All_Data[[#This Row],[Invoice (Year+Month)]],4)</f>
        <v>2020</v>
      </c>
      <c r="C3831" t="str">
        <f>RIGHT(All_Data[[#This Row],[Invoice (Year+Month)]],2)</f>
        <v>02</v>
      </c>
      <c r="D3831" t="s">
        <v>63</v>
      </c>
      <c r="E3831">
        <v>3013411</v>
      </c>
      <c r="F3831" t="s">
        <v>17</v>
      </c>
      <c r="G3831" t="s">
        <v>26</v>
      </c>
      <c r="H3831" t="s">
        <v>43</v>
      </c>
      <c r="I3831">
        <v>1109126</v>
      </c>
      <c r="J3831">
        <v>5000</v>
      </c>
      <c r="K3831" s="1">
        <v>2743.80296</v>
      </c>
      <c r="L3831" s="1">
        <v>2288.98</v>
      </c>
      <c r="M3831" s="1">
        <f>All_Data[[#This Row],[EUR Sales Amount]]-All_Data[[#This Row],[EUR Cost Amount]]</f>
        <v>454.82295999999997</v>
      </c>
      <c r="N3831">
        <f>IF(All_Data[[#This Row],[Order Line Quantity]]&lt;0,1,0)</f>
        <v>0</v>
      </c>
      <c r="O3831" s="1" t="str">
        <f>All_Data[[#This Row],[Tier2 Description]]&amp;All_Data[[#This Row],[Order No]]</f>
        <v>SAFETY AUTO &amp; TOOLS1109126</v>
      </c>
    </row>
    <row r="3832" spans="1:15" x14ac:dyDescent="0.35">
      <c r="A3832">
        <v>202002</v>
      </c>
      <c r="B3832" t="str">
        <f>LEFT(All_Data[[#This Row],[Invoice (Year+Month)]],4)</f>
        <v>2020</v>
      </c>
      <c r="C3832" t="str">
        <f>RIGHT(All_Data[[#This Row],[Invoice (Year+Month)]],2)</f>
        <v>02</v>
      </c>
      <c r="D3832" t="s">
        <v>63</v>
      </c>
      <c r="E3832">
        <v>3013412</v>
      </c>
      <c r="F3832" t="s">
        <v>17</v>
      </c>
      <c r="G3832" t="s">
        <v>11</v>
      </c>
      <c r="H3832" t="s">
        <v>40</v>
      </c>
      <c r="I3832">
        <v>1109548</v>
      </c>
      <c r="J3832">
        <v>800</v>
      </c>
      <c r="K3832" s="1">
        <v>555.28639369999996</v>
      </c>
      <c r="L3832" s="1">
        <v>273.02</v>
      </c>
      <c r="M3832" s="1">
        <f>All_Data[[#This Row],[EUR Sales Amount]]-All_Data[[#This Row],[EUR Cost Amount]]</f>
        <v>282.26639369999998</v>
      </c>
      <c r="N3832">
        <f>IF(All_Data[[#This Row],[Order Line Quantity]]&lt;0,1,0)</f>
        <v>0</v>
      </c>
      <c r="O3832" s="1" t="str">
        <f>All_Data[[#This Row],[Tier2 Description]]&amp;All_Data[[#This Row],[Order No]]</f>
        <v>TOTES1109548</v>
      </c>
    </row>
    <row r="3833" spans="1:15" x14ac:dyDescent="0.35">
      <c r="A3833">
        <v>202002</v>
      </c>
      <c r="B3833" t="str">
        <f>LEFT(All_Data[[#This Row],[Invoice (Year+Month)]],4)</f>
        <v>2020</v>
      </c>
      <c r="C3833" t="str">
        <f>RIGHT(All_Data[[#This Row],[Invoice (Year+Month)]],2)</f>
        <v>02</v>
      </c>
      <c r="D3833" t="s">
        <v>63</v>
      </c>
      <c r="E3833">
        <v>3013412</v>
      </c>
      <c r="F3833" t="s">
        <v>17</v>
      </c>
      <c r="G3833" t="s">
        <v>11</v>
      </c>
      <c r="H3833" t="s">
        <v>40</v>
      </c>
      <c r="I3833">
        <v>1109687</v>
      </c>
      <c r="J3833">
        <v>320</v>
      </c>
      <c r="K3833" s="1">
        <v>234.45425510000001</v>
      </c>
      <c r="L3833" s="1">
        <v>108.38</v>
      </c>
      <c r="M3833" s="1">
        <f>All_Data[[#This Row],[EUR Sales Amount]]-All_Data[[#This Row],[EUR Cost Amount]]</f>
        <v>126.07425510000002</v>
      </c>
      <c r="N3833">
        <f>IF(All_Data[[#This Row],[Order Line Quantity]]&lt;0,1,0)</f>
        <v>0</v>
      </c>
      <c r="O3833" s="1" t="str">
        <f>All_Data[[#This Row],[Tier2 Description]]&amp;All_Data[[#This Row],[Order No]]</f>
        <v>TOTES1109687</v>
      </c>
    </row>
    <row r="3834" spans="1:15" x14ac:dyDescent="0.35">
      <c r="A3834">
        <v>202002</v>
      </c>
      <c r="B3834" t="str">
        <f>LEFT(All_Data[[#This Row],[Invoice (Year+Month)]],4)</f>
        <v>2020</v>
      </c>
      <c r="C3834" t="str">
        <f>RIGHT(All_Data[[#This Row],[Invoice (Year+Month)]],2)</f>
        <v>02</v>
      </c>
      <c r="D3834" t="s">
        <v>63</v>
      </c>
      <c r="E3834">
        <v>3013412</v>
      </c>
      <c r="F3834" t="s">
        <v>17</v>
      </c>
      <c r="G3834" t="s">
        <v>32</v>
      </c>
      <c r="H3834" t="s">
        <v>33</v>
      </c>
      <c r="I3834">
        <v>1109536</v>
      </c>
      <c r="J3834">
        <v>500</v>
      </c>
      <c r="K3834" s="1">
        <v>3682.628514</v>
      </c>
      <c r="L3834" s="1">
        <v>1452.5</v>
      </c>
      <c r="M3834" s="1">
        <f>All_Data[[#This Row],[EUR Sales Amount]]-All_Data[[#This Row],[EUR Cost Amount]]</f>
        <v>2230.128514</v>
      </c>
      <c r="N3834">
        <f>IF(All_Data[[#This Row],[Order Line Quantity]]&lt;0,1,0)</f>
        <v>0</v>
      </c>
      <c r="O3834" s="1" t="str">
        <f>All_Data[[#This Row],[Tier2 Description]]&amp;All_Data[[#This Row],[Order No]]</f>
        <v>SPORT BOTTLES1109536</v>
      </c>
    </row>
    <row r="3835" spans="1:15" x14ac:dyDescent="0.35">
      <c r="A3835">
        <v>202002</v>
      </c>
      <c r="B3835" t="str">
        <f>LEFT(All_Data[[#This Row],[Invoice (Year+Month)]],4)</f>
        <v>2020</v>
      </c>
      <c r="C3835" t="str">
        <f>RIGHT(All_Data[[#This Row],[Invoice (Year+Month)]],2)</f>
        <v>02</v>
      </c>
      <c r="D3835" t="s">
        <v>63</v>
      </c>
      <c r="E3835">
        <v>3013412</v>
      </c>
      <c r="F3835" t="s">
        <v>17</v>
      </c>
      <c r="G3835" t="s">
        <v>32</v>
      </c>
      <c r="H3835" t="s">
        <v>33</v>
      </c>
      <c r="I3835">
        <v>1109811</v>
      </c>
      <c r="J3835">
        <v>260</v>
      </c>
      <c r="K3835" s="1">
        <v>1567.3986769999999</v>
      </c>
      <c r="L3835" s="1">
        <v>634.78</v>
      </c>
      <c r="M3835" s="1">
        <f>All_Data[[#This Row],[EUR Sales Amount]]-All_Data[[#This Row],[EUR Cost Amount]]</f>
        <v>932.61867699999993</v>
      </c>
      <c r="N3835">
        <f>IF(All_Data[[#This Row],[Order Line Quantity]]&lt;0,1,0)</f>
        <v>0</v>
      </c>
      <c r="O3835" s="1" t="str">
        <f>All_Data[[#This Row],[Tier2 Description]]&amp;All_Data[[#This Row],[Order No]]</f>
        <v>SPORT BOTTLES1109811</v>
      </c>
    </row>
    <row r="3836" spans="1:15" x14ac:dyDescent="0.35">
      <c r="A3836">
        <v>202002</v>
      </c>
      <c r="B3836" t="str">
        <f>LEFT(All_Data[[#This Row],[Invoice (Year+Month)]],4)</f>
        <v>2020</v>
      </c>
      <c r="C3836" t="str">
        <f>RIGHT(All_Data[[#This Row],[Invoice (Year+Month)]],2)</f>
        <v>02</v>
      </c>
      <c r="D3836" t="s">
        <v>63</v>
      </c>
      <c r="E3836">
        <v>3013412</v>
      </c>
      <c r="F3836" t="s">
        <v>17</v>
      </c>
      <c r="G3836" t="s">
        <v>13</v>
      </c>
      <c r="H3836" t="s">
        <v>16</v>
      </c>
      <c r="I3836">
        <v>1109631</v>
      </c>
      <c r="J3836">
        <v>500</v>
      </c>
      <c r="K3836" s="1">
        <v>64.269258530000002</v>
      </c>
      <c r="L3836" s="1">
        <v>28.36</v>
      </c>
      <c r="M3836" s="1">
        <f>All_Data[[#This Row],[EUR Sales Amount]]-All_Data[[#This Row],[EUR Cost Amount]]</f>
        <v>35.909258530000002</v>
      </c>
      <c r="N3836">
        <f>IF(All_Data[[#This Row],[Order Line Quantity]]&lt;0,1,0)</f>
        <v>0</v>
      </c>
      <c r="O3836" s="1" t="str">
        <f>All_Data[[#This Row],[Tier2 Description]]&amp;All_Data[[#This Row],[Order No]]</f>
        <v>WRITING1109631</v>
      </c>
    </row>
    <row r="3837" spans="1:15" x14ac:dyDescent="0.35">
      <c r="A3837">
        <v>202002</v>
      </c>
      <c r="B3837" t="str">
        <f>LEFT(All_Data[[#This Row],[Invoice (Year+Month)]],4)</f>
        <v>2020</v>
      </c>
      <c r="C3837" t="str">
        <f>RIGHT(All_Data[[#This Row],[Invoice (Year+Month)]],2)</f>
        <v>02</v>
      </c>
      <c r="D3837" t="s">
        <v>63</v>
      </c>
      <c r="E3837">
        <v>3013412</v>
      </c>
      <c r="F3837" t="s">
        <v>17</v>
      </c>
      <c r="G3837" t="s">
        <v>26</v>
      </c>
      <c r="H3837" t="s">
        <v>43</v>
      </c>
      <c r="I3837">
        <v>1109550</v>
      </c>
      <c r="J3837">
        <v>200</v>
      </c>
      <c r="K3837" s="1">
        <v>74.552339900000007</v>
      </c>
      <c r="L3837" s="1">
        <v>22.32</v>
      </c>
      <c r="M3837" s="1">
        <f>All_Data[[#This Row],[EUR Sales Amount]]-All_Data[[#This Row],[EUR Cost Amount]]</f>
        <v>52.232339900000007</v>
      </c>
      <c r="N3837">
        <f>IF(All_Data[[#This Row],[Order Line Quantity]]&lt;0,1,0)</f>
        <v>0</v>
      </c>
      <c r="O3837" s="1" t="str">
        <f>All_Data[[#This Row],[Tier2 Description]]&amp;All_Data[[#This Row],[Order No]]</f>
        <v>SAFETY AUTO &amp; TOOLS1109550</v>
      </c>
    </row>
    <row r="3838" spans="1:15" x14ac:dyDescent="0.35">
      <c r="A3838">
        <v>202002</v>
      </c>
      <c r="B3838" t="str">
        <f>LEFT(All_Data[[#This Row],[Invoice (Year+Month)]],4)</f>
        <v>2020</v>
      </c>
      <c r="C3838" t="str">
        <f>RIGHT(All_Data[[#This Row],[Invoice (Year+Month)]],2)</f>
        <v>02</v>
      </c>
      <c r="D3838" t="s">
        <v>63</v>
      </c>
      <c r="E3838">
        <v>3013412</v>
      </c>
      <c r="F3838" t="s">
        <v>17</v>
      </c>
      <c r="G3838" t="s">
        <v>22</v>
      </c>
      <c r="H3838" t="s">
        <v>35</v>
      </c>
      <c r="I3838">
        <v>1109536</v>
      </c>
      <c r="J3838">
        <v>502</v>
      </c>
      <c r="K3838" s="1">
        <v>351.50340629999999</v>
      </c>
      <c r="L3838" s="1">
        <v>26.18</v>
      </c>
      <c r="M3838" s="1">
        <f>All_Data[[#This Row],[EUR Sales Amount]]-All_Data[[#This Row],[EUR Cost Amount]]</f>
        <v>325.32340629999999</v>
      </c>
      <c r="N3838">
        <f>IF(All_Data[[#This Row],[Order Line Quantity]]&lt;0,1,0)</f>
        <v>0</v>
      </c>
      <c r="O3838" s="1" t="str">
        <f>All_Data[[#This Row],[Tier2 Description]]&amp;All_Data[[#This Row],[Order No]]</f>
        <v>DECORATION CHARGES1109536</v>
      </c>
    </row>
    <row r="3839" spans="1:15" x14ac:dyDescent="0.35">
      <c r="A3839">
        <v>202002</v>
      </c>
      <c r="B3839" t="str">
        <f>LEFT(All_Data[[#This Row],[Invoice (Year+Month)]],4)</f>
        <v>2020</v>
      </c>
      <c r="C3839" t="str">
        <f>RIGHT(All_Data[[#This Row],[Invoice (Year+Month)]],2)</f>
        <v>02</v>
      </c>
      <c r="D3839" t="s">
        <v>63</v>
      </c>
      <c r="E3839">
        <v>3013412</v>
      </c>
      <c r="F3839" t="s">
        <v>17</v>
      </c>
      <c r="G3839" t="s">
        <v>22</v>
      </c>
      <c r="H3839" t="s">
        <v>35</v>
      </c>
      <c r="I3839">
        <v>1109548</v>
      </c>
      <c r="J3839">
        <v>802</v>
      </c>
      <c r="K3839" s="1">
        <v>1023.75985</v>
      </c>
      <c r="L3839" s="1">
        <v>147.91999999999999</v>
      </c>
      <c r="M3839" s="1">
        <f>All_Data[[#This Row],[EUR Sales Amount]]-All_Data[[#This Row],[EUR Cost Amount]]</f>
        <v>875.83985000000007</v>
      </c>
      <c r="N3839">
        <f>IF(All_Data[[#This Row],[Order Line Quantity]]&lt;0,1,0)</f>
        <v>0</v>
      </c>
      <c r="O3839" s="1" t="str">
        <f>All_Data[[#This Row],[Tier2 Description]]&amp;All_Data[[#This Row],[Order No]]</f>
        <v>DECORATION CHARGES1109548</v>
      </c>
    </row>
    <row r="3840" spans="1:15" x14ac:dyDescent="0.35">
      <c r="A3840">
        <v>202002</v>
      </c>
      <c r="B3840" t="str">
        <f>LEFT(All_Data[[#This Row],[Invoice (Year+Month)]],4)</f>
        <v>2020</v>
      </c>
      <c r="C3840" t="str">
        <f>RIGHT(All_Data[[#This Row],[Invoice (Year+Month)]],2)</f>
        <v>02</v>
      </c>
      <c r="D3840" t="s">
        <v>63</v>
      </c>
      <c r="E3840">
        <v>3013412</v>
      </c>
      <c r="F3840" t="s">
        <v>17</v>
      </c>
      <c r="G3840" t="s">
        <v>22</v>
      </c>
      <c r="H3840" t="s">
        <v>35</v>
      </c>
      <c r="I3840">
        <v>1109550</v>
      </c>
      <c r="J3840">
        <v>206</v>
      </c>
      <c r="K3840" s="1">
        <v>304.53740970000001</v>
      </c>
      <c r="L3840" s="1">
        <v>55.64</v>
      </c>
      <c r="M3840" s="1">
        <f>All_Data[[#This Row],[EUR Sales Amount]]-All_Data[[#This Row],[EUR Cost Amount]]</f>
        <v>248.89740970000003</v>
      </c>
      <c r="N3840">
        <f>IF(All_Data[[#This Row],[Order Line Quantity]]&lt;0,1,0)</f>
        <v>0</v>
      </c>
      <c r="O3840" s="1" t="str">
        <f>All_Data[[#This Row],[Tier2 Description]]&amp;All_Data[[#This Row],[Order No]]</f>
        <v>DECORATION CHARGES1109550</v>
      </c>
    </row>
    <row r="3841" spans="1:15" x14ac:dyDescent="0.35">
      <c r="A3841">
        <v>202002</v>
      </c>
      <c r="B3841" t="str">
        <f>LEFT(All_Data[[#This Row],[Invoice (Year+Month)]],4)</f>
        <v>2020</v>
      </c>
      <c r="C3841" t="str">
        <f>RIGHT(All_Data[[#This Row],[Invoice (Year+Month)]],2)</f>
        <v>02</v>
      </c>
      <c r="D3841" t="s">
        <v>63</v>
      </c>
      <c r="E3841">
        <v>3013412</v>
      </c>
      <c r="F3841" t="s">
        <v>17</v>
      </c>
      <c r="G3841" t="s">
        <v>22</v>
      </c>
      <c r="H3841" t="s">
        <v>35</v>
      </c>
      <c r="I3841">
        <v>1109631</v>
      </c>
      <c r="J3841">
        <v>504</v>
      </c>
      <c r="K3841" s="1">
        <v>129.52727490000001</v>
      </c>
      <c r="L3841" s="1">
        <v>37.650064370000003</v>
      </c>
      <c r="M3841" s="1">
        <f>All_Data[[#This Row],[EUR Sales Amount]]-All_Data[[#This Row],[EUR Cost Amount]]</f>
        <v>91.877210530000013</v>
      </c>
      <c r="N3841">
        <f>IF(All_Data[[#This Row],[Order Line Quantity]]&lt;0,1,0)</f>
        <v>0</v>
      </c>
      <c r="O3841" s="1" t="str">
        <f>All_Data[[#This Row],[Tier2 Description]]&amp;All_Data[[#This Row],[Order No]]</f>
        <v>DECORATION CHARGES1109631</v>
      </c>
    </row>
    <row r="3842" spans="1:15" x14ac:dyDescent="0.35">
      <c r="A3842">
        <v>202002</v>
      </c>
      <c r="B3842" t="str">
        <f>LEFT(All_Data[[#This Row],[Invoice (Year+Month)]],4)</f>
        <v>2020</v>
      </c>
      <c r="C3842" t="str">
        <f>RIGHT(All_Data[[#This Row],[Invoice (Year+Month)]],2)</f>
        <v>02</v>
      </c>
      <c r="D3842" t="s">
        <v>63</v>
      </c>
      <c r="E3842">
        <v>3013412</v>
      </c>
      <c r="F3842" t="s">
        <v>17</v>
      </c>
      <c r="G3842" t="s">
        <v>22</v>
      </c>
      <c r="H3842" t="s">
        <v>35</v>
      </c>
      <c r="I3842">
        <v>1109687</v>
      </c>
      <c r="J3842">
        <v>324</v>
      </c>
      <c r="K3842" s="1">
        <v>192.53092340000001</v>
      </c>
      <c r="L3842" s="1">
        <v>30.131726870000001</v>
      </c>
      <c r="M3842" s="1">
        <f>All_Data[[#This Row],[EUR Sales Amount]]-All_Data[[#This Row],[EUR Cost Amount]]</f>
        <v>162.39919653000001</v>
      </c>
      <c r="N3842">
        <f>IF(All_Data[[#This Row],[Order Line Quantity]]&lt;0,1,0)</f>
        <v>0</v>
      </c>
      <c r="O3842" s="1" t="str">
        <f>All_Data[[#This Row],[Tier2 Description]]&amp;All_Data[[#This Row],[Order No]]</f>
        <v>DECORATION CHARGES1109687</v>
      </c>
    </row>
    <row r="3843" spans="1:15" x14ac:dyDescent="0.35">
      <c r="A3843">
        <v>202002</v>
      </c>
      <c r="B3843" t="str">
        <f>LEFT(All_Data[[#This Row],[Invoice (Year+Month)]],4)</f>
        <v>2020</v>
      </c>
      <c r="C3843" t="str">
        <f>RIGHT(All_Data[[#This Row],[Invoice (Year+Month)]],2)</f>
        <v>02</v>
      </c>
      <c r="D3843" t="s">
        <v>63</v>
      </c>
      <c r="E3843">
        <v>3013412</v>
      </c>
      <c r="F3843" t="s">
        <v>17</v>
      </c>
      <c r="G3843" t="s">
        <v>22</v>
      </c>
      <c r="H3843" t="s">
        <v>35</v>
      </c>
      <c r="I3843">
        <v>1109811</v>
      </c>
      <c r="J3843">
        <v>262</v>
      </c>
      <c r="K3843" s="1">
        <v>184.640636</v>
      </c>
      <c r="L3843" s="1">
        <v>23.78</v>
      </c>
      <c r="M3843" s="1">
        <f>All_Data[[#This Row],[EUR Sales Amount]]-All_Data[[#This Row],[EUR Cost Amount]]</f>
        <v>160.860636</v>
      </c>
      <c r="N3843">
        <f>IF(All_Data[[#This Row],[Order Line Quantity]]&lt;0,1,0)</f>
        <v>0</v>
      </c>
      <c r="O3843" s="1" t="str">
        <f>All_Data[[#This Row],[Tier2 Description]]&amp;All_Data[[#This Row],[Order No]]</f>
        <v>DECORATION CHARGES1109811</v>
      </c>
    </row>
    <row r="3844" spans="1:15" x14ac:dyDescent="0.35">
      <c r="A3844">
        <v>202002</v>
      </c>
      <c r="B3844" t="str">
        <f>LEFT(All_Data[[#This Row],[Invoice (Year+Month)]],4)</f>
        <v>2020</v>
      </c>
      <c r="C3844" t="str">
        <f>RIGHT(All_Data[[#This Row],[Invoice (Year+Month)]],2)</f>
        <v>02</v>
      </c>
      <c r="D3844" t="s">
        <v>63</v>
      </c>
      <c r="E3844">
        <v>3013413</v>
      </c>
      <c r="F3844" t="s">
        <v>17</v>
      </c>
      <c r="G3844" t="s">
        <v>22</v>
      </c>
      <c r="H3844" t="s">
        <v>45</v>
      </c>
      <c r="I3844">
        <v>1108865</v>
      </c>
      <c r="J3844">
        <v>2016</v>
      </c>
      <c r="K3844" s="1">
        <v>1606.6286319999999</v>
      </c>
      <c r="L3844" s="1">
        <v>1233.8800000000001</v>
      </c>
      <c r="M3844" s="1">
        <f>All_Data[[#This Row],[EUR Sales Amount]]-All_Data[[#This Row],[EUR Cost Amount]]</f>
        <v>372.74863199999982</v>
      </c>
      <c r="N3844">
        <f>IF(All_Data[[#This Row],[Order Line Quantity]]&lt;0,1,0)</f>
        <v>0</v>
      </c>
      <c r="O3844" s="1" t="str">
        <f>All_Data[[#This Row],[Tier2 Description]]&amp;All_Data[[#This Row],[Order No]]</f>
        <v>NONWEARABLES OTHERS1108865</v>
      </c>
    </row>
    <row r="3845" spans="1:15" x14ac:dyDescent="0.35">
      <c r="A3845">
        <v>202002</v>
      </c>
      <c r="B3845" t="str">
        <f>LEFT(All_Data[[#This Row],[Invoice (Year+Month)]],4)</f>
        <v>2020</v>
      </c>
      <c r="C3845" t="str">
        <f>RIGHT(All_Data[[#This Row],[Invoice (Year+Month)]],2)</f>
        <v>02</v>
      </c>
      <c r="D3845" t="s">
        <v>63</v>
      </c>
      <c r="E3845">
        <v>3013420</v>
      </c>
      <c r="F3845" t="s">
        <v>17</v>
      </c>
      <c r="G3845" t="s">
        <v>11</v>
      </c>
      <c r="H3845" t="s">
        <v>12</v>
      </c>
      <c r="I3845">
        <v>1109225</v>
      </c>
      <c r="J3845">
        <v>20</v>
      </c>
      <c r="K3845" s="1">
        <v>128.3407655</v>
      </c>
      <c r="L3845" s="1">
        <v>47.54</v>
      </c>
      <c r="M3845" s="1">
        <f>All_Data[[#This Row],[EUR Sales Amount]]-All_Data[[#This Row],[EUR Cost Amount]]</f>
        <v>80.800765500000011</v>
      </c>
      <c r="N3845">
        <f>IF(All_Data[[#This Row],[Order Line Quantity]]&lt;0,1,0)</f>
        <v>0</v>
      </c>
      <c r="O3845" s="1" t="str">
        <f>All_Data[[#This Row],[Tier2 Description]]&amp;All_Data[[#This Row],[Order No]]</f>
        <v>BUSINESS CASES1109225</v>
      </c>
    </row>
    <row r="3846" spans="1:15" x14ac:dyDescent="0.35">
      <c r="A3846">
        <v>202002</v>
      </c>
      <c r="B3846" t="str">
        <f>LEFT(All_Data[[#This Row],[Invoice (Year+Month)]],4)</f>
        <v>2020</v>
      </c>
      <c r="C3846" t="str">
        <f>RIGHT(All_Data[[#This Row],[Invoice (Year+Month)]],2)</f>
        <v>02</v>
      </c>
      <c r="D3846" t="s">
        <v>63</v>
      </c>
      <c r="E3846">
        <v>3013420</v>
      </c>
      <c r="F3846" t="s">
        <v>17</v>
      </c>
      <c r="G3846" t="s">
        <v>26</v>
      </c>
      <c r="H3846" t="s">
        <v>43</v>
      </c>
      <c r="I3846">
        <v>1108976</v>
      </c>
      <c r="J3846">
        <v>2000</v>
      </c>
      <c r="K3846" s="1">
        <v>1101.4762149999999</v>
      </c>
      <c r="L3846" s="1">
        <v>933.38</v>
      </c>
      <c r="M3846" s="1">
        <f>All_Data[[#This Row],[EUR Sales Amount]]-All_Data[[#This Row],[EUR Cost Amount]]</f>
        <v>168.09621499999992</v>
      </c>
      <c r="N3846">
        <f>IF(All_Data[[#This Row],[Order Line Quantity]]&lt;0,1,0)</f>
        <v>0</v>
      </c>
      <c r="O3846" s="1" t="str">
        <f>All_Data[[#This Row],[Tier2 Description]]&amp;All_Data[[#This Row],[Order No]]</f>
        <v>SAFETY AUTO &amp; TOOLS1108976</v>
      </c>
    </row>
    <row r="3847" spans="1:15" x14ac:dyDescent="0.35">
      <c r="A3847">
        <v>202002</v>
      </c>
      <c r="B3847" t="str">
        <f>LEFT(All_Data[[#This Row],[Invoice (Year+Month)]],4)</f>
        <v>2020</v>
      </c>
      <c r="C3847" t="str">
        <f>RIGHT(All_Data[[#This Row],[Invoice (Year+Month)]],2)</f>
        <v>02</v>
      </c>
      <c r="D3847" t="s">
        <v>63</v>
      </c>
      <c r="E3847">
        <v>3013420</v>
      </c>
      <c r="F3847" t="s">
        <v>17</v>
      </c>
      <c r="G3847" t="s">
        <v>22</v>
      </c>
      <c r="H3847" t="s">
        <v>35</v>
      </c>
      <c r="I3847">
        <v>1109225</v>
      </c>
      <c r="J3847">
        <v>26</v>
      </c>
      <c r="K3847" s="1">
        <v>122.467544</v>
      </c>
      <c r="L3847" s="1">
        <v>42.900401629999998</v>
      </c>
      <c r="M3847" s="1">
        <f>All_Data[[#This Row],[EUR Sales Amount]]-All_Data[[#This Row],[EUR Cost Amount]]</f>
        <v>79.567142369999999</v>
      </c>
      <c r="N3847">
        <f>IF(All_Data[[#This Row],[Order Line Quantity]]&lt;0,1,0)</f>
        <v>0</v>
      </c>
      <c r="O3847" s="1" t="str">
        <f>All_Data[[#This Row],[Tier2 Description]]&amp;All_Data[[#This Row],[Order No]]</f>
        <v>DECORATION CHARGES1109225</v>
      </c>
    </row>
    <row r="3848" spans="1:15" x14ac:dyDescent="0.35">
      <c r="A3848">
        <v>202002</v>
      </c>
      <c r="B3848" t="str">
        <f>LEFT(All_Data[[#This Row],[Invoice (Year+Month)]],4)</f>
        <v>2020</v>
      </c>
      <c r="C3848" t="str">
        <f>RIGHT(All_Data[[#This Row],[Invoice (Year+Month)]],2)</f>
        <v>02</v>
      </c>
      <c r="D3848" t="s">
        <v>63</v>
      </c>
      <c r="E3848">
        <v>3013422</v>
      </c>
      <c r="F3848" t="s">
        <v>17</v>
      </c>
      <c r="G3848" t="s">
        <v>48</v>
      </c>
      <c r="H3848" t="s">
        <v>48</v>
      </c>
      <c r="I3848">
        <v>1109825</v>
      </c>
      <c r="J3848">
        <v>12</v>
      </c>
      <c r="K3848" s="1">
        <v>11.21251372</v>
      </c>
      <c r="L3848" s="1">
        <v>4.1399999999999997</v>
      </c>
      <c r="M3848" s="1">
        <f>All_Data[[#This Row],[EUR Sales Amount]]-All_Data[[#This Row],[EUR Cost Amount]]</f>
        <v>7.0725137200000008</v>
      </c>
      <c r="N3848">
        <f>IF(All_Data[[#This Row],[Order Line Quantity]]&lt;0,1,0)</f>
        <v>0</v>
      </c>
      <c r="O3848" s="1" t="str">
        <f>All_Data[[#This Row],[Tier2 Description]]&amp;All_Data[[#This Row],[Order No]]</f>
        <v>HEADWEAR1109825</v>
      </c>
    </row>
    <row r="3849" spans="1:15" x14ac:dyDescent="0.35">
      <c r="A3849">
        <v>202002</v>
      </c>
      <c r="B3849" t="str">
        <f>LEFT(All_Data[[#This Row],[Invoice (Year+Month)]],4)</f>
        <v>2020</v>
      </c>
      <c r="C3849" t="str">
        <f>RIGHT(All_Data[[#This Row],[Invoice (Year+Month)]],2)</f>
        <v>02</v>
      </c>
      <c r="D3849" t="s">
        <v>63</v>
      </c>
      <c r="E3849">
        <v>3013422</v>
      </c>
      <c r="F3849" t="s">
        <v>17</v>
      </c>
      <c r="G3849" t="s">
        <v>26</v>
      </c>
      <c r="H3849" t="s">
        <v>44</v>
      </c>
      <c r="I3849">
        <v>1109345</v>
      </c>
      <c r="J3849">
        <v>2000</v>
      </c>
      <c r="K3849" s="1">
        <v>622.91742880000004</v>
      </c>
      <c r="L3849" s="1">
        <v>210.22</v>
      </c>
      <c r="M3849" s="1">
        <f>All_Data[[#This Row],[EUR Sales Amount]]-All_Data[[#This Row],[EUR Cost Amount]]</f>
        <v>412.69742880000001</v>
      </c>
      <c r="N3849">
        <f>IF(All_Data[[#This Row],[Order Line Quantity]]&lt;0,1,0)</f>
        <v>0</v>
      </c>
      <c r="O3849" s="1" t="str">
        <f>All_Data[[#This Row],[Tier2 Description]]&amp;All_Data[[#This Row],[Order No]]</f>
        <v>HBA1109345</v>
      </c>
    </row>
    <row r="3850" spans="1:15" x14ac:dyDescent="0.35">
      <c r="A3850">
        <v>202002</v>
      </c>
      <c r="B3850" t="str">
        <f>LEFT(All_Data[[#This Row],[Invoice (Year+Month)]],4)</f>
        <v>2020</v>
      </c>
      <c r="C3850" t="str">
        <f>RIGHT(All_Data[[#This Row],[Invoice (Year+Month)]],2)</f>
        <v>02</v>
      </c>
      <c r="D3850" t="s">
        <v>63</v>
      </c>
      <c r="E3850">
        <v>3013422</v>
      </c>
      <c r="F3850" t="s">
        <v>17</v>
      </c>
      <c r="G3850" t="s">
        <v>22</v>
      </c>
      <c r="H3850" t="s">
        <v>35</v>
      </c>
      <c r="I3850">
        <v>1109345</v>
      </c>
      <c r="J3850">
        <v>2002</v>
      </c>
      <c r="K3850" s="1">
        <v>216.5379634</v>
      </c>
      <c r="L3850" s="1">
        <v>35.46</v>
      </c>
      <c r="M3850" s="1">
        <f>All_Data[[#This Row],[EUR Sales Amount]]-All_Data[[#This Row],[EUR Cost Amount]]</f>
        <v>181.07796339999999</v>
      </c>
      <c r="N3850">
        <f>IF(All_Data[[#This Row],[Order Line Quantity]]&lt;0,1,0)</f>
        <v>0</v>
      </c>
      <c r="O3850" s="1" t="str">
        <f>All_Data[[#This Row],[Tier2 Description]]&amp;All_Data[[#This Row],[Order No]]</f>
        <v>DECORATION CHARGES1109345</v>
      </c>
    </row>
    <row r="3851" spans="1:15" x14ac:dyDescent="0.35">
      <c r="A3851">
        <v>202002</v>
      </c>
      <c r="B3851" t="str">
        <f>LEFT(All_Data[[#This Row],[Invoice (Year+Month)]],4)</f>
        <v>2020</v>
      </c>
      <c r="C3851" t="str">
        <f>RIGHT(All_Data[[#This Row],[Invoice (Year+Month)]],2)</f>
        <v>02</v>
      </c>
      <c r="D3851" t="s">
        <v>63</v>
      </c>
      <c r="E3851">
        <v>3013424</v>
      </c>
      <c r="F3851" t="s">
        <v>17</v>
      </c>
      <c r="G3851" t="s">
        <v>11</v>
      </c>
      <c r="H3851" t="s">
        <v>38</v>
      </c>
      <c r="I3851">
        <v>1109332</v>
      </c>
      <c r="J3851">
        <v>4</v>
      </c>
      <c r="K3851" s="1">
        <v>14.23613514</v>
      </c>
      <c r="L3851" s="1">
        <v>5.88</v>
      </c>
      <c r="M3851" s="1">
        <f>All_Data[[#This Row],[EUR Sales Amount]]-All_Data[[#This Row],[EUR Cost Amount]]</f>
        <v>8.3561351399999992</v>
      </c>
      <c r="N3851">
        <f>IF(All_Data[[#This Row],[Order Line Quantity]]&lt;0,1,0)</f>
        <v>0</v>
      </c>
      <c r="O3851" s="1" t="str">
        <f>All_Data[[#This Row],[Tier2 Description]]&amp;All_Data[[#This Row],[Order No]]</f>
        <v>BACKPACKS1109332</v>
      </c>
    </row>
    <row r="3852" spans="1:15" x14ac:dyDescent="0.35">
      <c r="A3852">
        <v>202002</v>
      </c>
      <c r="B3852" t="str">
        <f>LEFT(All_Data[[#This Row],[Invoice (Year+Month)]],4)</f>
        <v>2020</v>
      </c>
      <c r="C3852" t="str">
        <f>RIGHT(All_Data[[#This Row],[Invoice (Year+Month)]],2)</f>
        <v>02</v>
      </c>
      <c r="D3852" t="s">
        <v>63</v>
      </c>
      <c r="E3852">
        <v>3013424</v>
      </c>
      <c r="F3852" t="s">
        <v>17</v>
      </c>
      <c r="G3852" t="s">
        <v>11</v>
      </c>
      <c r="H3852" t="s">
        <v>38</v>
      </c>
      <c r="I3852">
        <v>1109656</v>
      </c>
      <c r="J3852">
        <v>10</v>
      </c>
      <c r="K3852" s="1">
        <v>7.3583357229999997</v>
      </c>
      <c r="L3852" s="1">
        <v>4.8600000000000003</v>
      </c>
      <c r="M3852" s="1">
        <f>All_Data[[#This Row],[EUR Sales Amount]]-All_Data[[#This Row],[EUR Cost Amount]]</f>
        <v>2.4983357229999994</v>
      </c>
      <c r="N3852">
        <f>IF(All_Data[[#This Row],[Order Line Quantity]]&lt;0,1,0)</f>
        <v>0</v>
      </c>
      <c r="O3852" s="1" t="str">
        <f>All_Data[[#This Row],[Tier2 Description]]&amp;All_Data[[#This Row],[Order No]]</f>
        <v>BACKPACKS1109656</v>
      </c>
    </row>
    <row r="3853" spans="1:15" x14ac:dyDescent="0.35">
      <c r="A3853">
        <v>202002</v>
      </c>
      <c r="B3853" t="str">
        <f>LEFT(All_Data[[#This Row],[Invoice (Year+Month)]],4)</f>
        <v>2020</v>
      </c>
      <c r="C3853" t="str">
        <f>RIGHT(All_Data[[#This Row],[Invoice (Year+Month)]],2)</f>
        <v>02</v>
      </c>
      <c r="D3853" t="s">
        <v>63</v>
      </c>
      <c r="E3853">
        <v>3013424</v>
      </c>
      <c r="F3853" t="s">
        <v>17</v>
      </c>
      <c r="G3853" t="s">
        <v>11</v>
      </c>
      <c r="H3853" t="s">
        <v>40</v>
      </c>
      <c r="I3853">
        <v>1109113</v>
      </c>
      <c r="J3853">
        <v>600</v>
      </c>
      <c r="K3853" s="1">
        <v>385.61555120000003</v>
      </c>
      <c r="L3853" s="1">
        <v>131.36000000000001</v>
      </c>
      <c r="M3853" s="1">
        <f>All_Data[[#This Row],[EUR Sales Amount]]-All_Data[[#This Row],[EUR Cost Amount]]</f>
        <v>254.25555120000001</v>
      </c>
      <c r="N3853">
        <f>IF(All_Data[[#This Row],[Order Line Quantity]]&lt;0,1,0)</f>
        <v>0</v>
      </c>
      <c r="O3853" s="1" t="str">
        <f>All_Data[[#This Row],[Tier2 Description]]&amp;All_Data[[#This Row],[Order No]]</f>
        <v>TOTES1109113</v>
      </c>
    </row>
    <row r="3854" spans="1:15" x14ac:dyDescent="0.35">
      <c r="A3854">
        <v>202002</v>
      </c>
      <c r="B3854" t="str">
        <f>LEFT(All_Data[[#This Row],[Invoice (Year+Month)]],4)</f>
        <v>2020</v>
      </c>
      <c r="C3854" t="str">
        <f>RIGHT(All_Data[[#This Row],[Invoice (Year+Month)]],2)</f>
        <v>02</v>
      </c>
      <c r="D3854" t="s">
        <v>63</v>
      </c>
      <c r="E3854">
        <v>3013424</v>
      </c>
      <c r="F3854" t="s">
        <v>17</v>
      </c>
      <c r="G3854" t="s">
        <v>11</v>
      </c>
      <c r="H3854" t="s">
        <v>40</v>
      </c>
      <c r="I3854">
        <v>1109656</v>
      </c>
      <c r="J3854">
        <v>2</v>
      </c>
      <c r="K3854" s="1">
        <v>2.4026815109999999</v>
      </c>
      <c r="L3854" s="1">
        <v>1.52</v>
      </c>
      <c r="M3854" s="1">
        <f>All_Data[[#This Row],[EUR Sales Amount]]-All_Data[[#This Row],[EUR Cost Amount]]</f>
        <v>0.88268151099999992</v>
      </c>
      <c r="N3854">
        <f>IF(All_Data[[#This Row],[Order Line Quantity]]&lt;0,1,0)</f>
        <v>0</v>
      </c>
      <c r="O3854" s="1" t="str">
        <f>All_Data[[#This Row],[Tier2 Description]]&amp;All_Data[[#This Row],[Order No]]</f>
        <v>TOTES1109656</v>
      </c>
    </row>
    <row r="3855" spans="1:15" x14ac:dyDescent="0.35">
      <c r="A3855">
        <v>202002</v>
      </c>
      <c r="B3855" t="str">
        <f>LEFT(All_Data[[#This Row],[Invoice (Year+Month)]],4)</f>
        <v>2020</v>
      </c>
      <c r="C3855" t="str">
        <f>RIGHT(All_Data[[#This Row],[Invoice (Year+Month)]],2)</f>
        <v>02</v>
      </c>
      <c r="D3855" t="s">
        <v>63</v>
      </c>
      <c r="E3855">
        <v>3013424</v>
      </c>
      <c r="F3855" t="s">
        <v>17</v>
      </c>
      <c r="G3855" t="s">
        <v>32</v>
      </c>
      <c r="H3855" t="s">
        <v>51</v>
      </c>
      <c r="I3855">
        <v>1109656</v>
      </c>
      <c r="J3855">
        <v>4</v>
      </c>
      <c r="K3855" s="1">
        <v>9.5533780910000008</v>
      </c>
      <c r="L3855" s="1">
        <v>5.3</v>
      </c>
      <c r="M3855" s="1">
        <f>All_Data[[#This Row],[EUR Sales Amount]]-All_Data[[#This Row],[EUR Cost Amount]]</f>
        <v>4.253378091000001</v>
      </c>
      <c r="N3855">
        <f>IF(All_Data[[#This Row],[Order Line Quantity]]&lt;0,1,0)</f>
        <v>0</v>
      </c>
      <c r="O3855" s="1" t="str">
        <f>All_Data[[#This Row],[Tier2 Description]]&amp;All_Data[[#This Row],[Order No]]</f>
        <v>MUGS &amp; TUMBLERS1109656</v>
      </c>
    </row>
    <row r="3856" spans="1:15" x14ac:dyDescent="0.35">
      <c r="A3856">
        <v>202002</v>
      </c>
      <c r="B3856" t="str">
        <f>LEFT(All_Data[[#This Row],[Invoice (Year+Month)]],4)</f>
        <v>2020</v>
      </c>
      <c r="C3856" t="str">
        <f>RIGHT(All_Data[[#This Row],[Invoice (Year+Month)]],2)</f>
        <v>02</v>
      </c>
      <c r="D3856" t="s">
        <v>63</v>
      </c>
      <c r="E3856">
        <v>3013424</v>
      </c>
      <c r="F3856" t="s">
        <v>17</v>
      </c>
      <c r="G3856" t="s">
        <v>32</v>
      </c>
      <c r="H3856" t="s">
        <v>33</v>
      </c>
      <c r="I3856">
        <v>1109656</v>
      </c>
      <c r="J3856">
        <v>4</v>
      </c>
      <c r="K3856" s="1">
        <v>18.274222089999999</v>
      </c>
      <c r="L3856" s="1">
        <v>12.26</v>
      </c>
      <c r="M3856" s="1">
        <f>All_Data[[#This Row],[EUR Sales Amount]]-All_Data[[#This Row],[EUR Cost Amount]]</f>
        <v>6.0142220899999987</v>
      </c>
      <c r="N3856">
        <f>IF(All_Data[[#This Row],[Order Line Quantity]]&lt;0,1,0)</f>
        <v>0</v>
      </c>
      <c r="O3856" s="1" t="str">
        <f>All_Data[[#This Row],[Tier2 Description]]&amp;All_Data[[#This Row],[Order No]]</f>
        <v>SPORT BOTTLES1109656</v>
      </c>
    </row>
    <row r="3857" spans="1:15" x14ac:dyDescent="0.35">
      <c r="A3857">
        <v>202002</v>
      </c>
      <c r="B3857" t="str">
        <f>LEFT(All_Data[[#This Row],[Invoice (Year+Month)]],4)</f>
        <v>2020</v>
      </c>
      <c r="C3857" t="str">
        <f>RIGHT(All_Data[[#This Row],[Invoice (Year+Month)]],2)</f>
        <v>02</v>
      </c>
      <c r="D3857" t="s">
        <v>63</v>
      </c>
      <c r="E3857">
        <v>3013424</v>
      </c>
      <c r="F3857" t="s">
        <v>17</v>
      </c>
      <c r="G3857" t="s">
        <v>13</v>
      </c>
      <c r="H3857" t="s">
        <v>14</v>
      </c>
      <c r="I3857">
        <v>1109656</v>
      </c>
      <c r="J3857">
        <v>4</v>
      </c>
      <c r="K3857" s="1">
        <v>12.503831440000001</v>
      </c>
      <c r="L3857" s="1">
        <v>7.08</v>
      </c>
      <c r="M3857" s="1">
        <f>All_Data[[#This Row],[EUR Sales Amount]]-All_Data[[#This Row],[EUR Cost Amount]]</f>
        <v>5.4238314400000007</v>
      </c>
      <c r="N3857">
        <f>IF(All_Data[[#This Row],[Order Line Quantity]]&lt;0,1,0)</f>
        <v>0</v>
      </c>
      <c r="O3857" s="1" t="str">
        <f>All_Data[[#This Row],[Tier2 Description]]&amp;All_Data[[#This Row],[Order No]]</f>
        <v>DESKTOP1109656</v>
      </c>
    </row>
    <row r="3858" spans="1:15" x14ac:dyDescent="0.35">
      <c r="A3858">
        <v>202002</v>
      </c>
      <c r="B3858" t="str">
        <f>LEFT(All_Data[[#This Row],[Invoice (Year+Month)]],4)</f>
        <v>2020</v>
      </c>
      <c r="C3858" t="str">
        <f>RIGHT(All_Data[[#This Row],[Invoice (Year+Month)]],2)</f>
        <v>02</v>
      </c>
      <c r="D3858" t="s">
        <v>63</v>
      </c>
      <c r="E3858">
        <v>3013424</v>
      </c>
      <c r="F3858" t="s">
        <v>17</v>
      </c>
      <c r="G3858" t="s">
        <v>13</v>
      </c>
      <c r="H3858" t="s">
        <v>37</v>
      </c>
      <c r="I3858">
        <v>1109458</v>
      </c>
      <c r="J3858">
        <v>1400</v>
      </c>
      <c r="K3858" s="1">
        <v>553.70438119999994</v>
      </c>
      <c r="L3858" s="1">
        <v>247.12</v>
      </c>
      <c r="M3858" s="1">
        <f>All_Data[[#This Row],[EUR Sales Amount]]-All_Data[[#This Row],[EUR Cost Amount]]</f>
        <v>306.58438119999994</v>
      </c>
      <c r="N3858">
        <f>IF(All_Data[[#This Row],[Order Line Quantity]]&lt;0,1,0)</f>
        <v>0</v>
      </c>
      <c r="O3858" s="1" t="str">
        <f>All_Data[[#This Row],[Tier2 Description]]&amp;All_Data[[#This Row],[Order No]]</f>
        <v>GENERAL1109458</v>
      </c>
    </row>
    <row r="3859" spans="1:15" x14ac:dyDescent="0.35">
      <c r="A3859">
        <v>202002</v>
      </c>
      <c r="B3859" t="str">
        <f>LEFT(All_Data[[#This Row],[Invoice (Year+Month)]],4)</f>
        <v>2020</v>
      </c>
      <c r="C3859" t="str">
        <f>RIGHT(All_Data[[#This Row],[Invoice (Year+Month)]],2)</f>
        <v>02</v>
      </c>
      <c r="D3859" t="s">
        <v>63</v>
      </c>
      <c r="E3859">
        <v>3013424</v>
      </c>
      <c r="F3859" t="s">
        <v>17</v>
      </c>
      <c r="G3859" t="s">
        <v>13</v>
      </c>
      <c r="H3859" t="s">
        <v>37</v>
      </c>
      <c r="I3859">
        <v>1109656</v>
      </c>
      <c r="J3859">
        <v>2</v>
      </c>
      <c r="K3859" s="1">
        <v>3.7375045729999998</v>
      </c>
      <c r="L3859" s="1">
        <v>2.2200000000000002</v>
      </c>
      <c r="M3859" s="1">
        <f>All_Data[[#This Row],[EUR Sales Amount]]-All_Data[[#This Row],[EUR Cost Amount]]</f>
        <v>1.5175045729999996</v>
      </c>
      <c r="N3859">
        <f>IF(All_Data[[#This Row],[Order Line Quantity]]&lt;0,1,0)</f>
        <v>0</v>
      </c>
      <c r="O3859" s="1" t="str">
        <f>All_Data[[#This Row],[Tier2 Description]]&amp;All_Data[[#This Row],[Order No]]</f>
        <v>GENERAL1109656</v>
      </c>
    </row>
    <row r="3860" spans="1:15" x14ac:dyDescent="0.35">
      <c r="A3860">
        <v>202002</v>
      </c>
      <c r="B3860" t="str">
        <f>LEFT(All_Data[[#This Row],[Invoice (Year+Month)]],4)</f>
        <v>2020</v>
      </c>
      <c r="C3860" t="str">
        <f>RIGHT(All_Data[[#This Row],[Invoice (Year+Month)]],2)</f>
        <v>02</v>
      </c>
      <c r="D3860" t="s">
        <v>63</v>
      </c>
      <c r="E3860">
        <v>3013424</v>
      </c>
      <c r="F3860" t="s">
        <v>17</v>
      </c>
      <c r="G3860" t="s">
        <v>13</v>
      </c>
      <c r="H3860" t="s">
        <v>37</v>
      </c>
      <c r="I3860">
        <v>1109719</v>
      </c>
      <c r="J3860">
        <v>200</v>
      </c>
      <c r="K3860" s="1">
        <v>86.615185339999996</v>
      </c>
      <c r="L3860" s="1">
        <v>35</v>
      </c>
      <c r="M3860" s="1">
        <f>All_Data[[#This Row],[EUR Sales Amount]]-All_Data[[#This Row],[EUR Cost Amount]]</f>
        <v>51.615185339999996</v>
      </c>
      <c r="N3860">
        <f>IF(All_Data[[#This Row],[Order Line Quantity]]&lt;0,1,0)</f>
        <v>0</v>
      </c>
      <c r="O3860" s="1" t="str">
        <f>All_Data[[#This Row],[Tier2 Description]]&amp;All_Data[[#This Row],[Order No]]</f>
        <v>GENERAL1109719</v>
      </c>
    </row>
    <row r="3861" spans="1:15" x14ac:dyDescent="0.35">
      <c r="A3861">
        <v>202002</v>
      </c>
      <c r="B3861" t="str">
        <f>LEFT(All_Data[[#This Row],[Invoice (Year+Month)]],4)</f>
        <v>2020</v>
      </c>
      <c r="C3861" t="str">
        <f>RIGHT(All_Data[[#This Row],[Invoice (Year+Month)]],2)</f>
        <v>02</v>
      </c>
      <c r="D3861" t="s">
        <v>63</v>
      </c>
      <c r="E3861">
        <v>3013424</v>
      </c>
      <c r="F3861" t="s">
        <v>17</v>
      </c>
      <c r="G3861" t="s">
        <v>13</v>
      </c>
      <c r="H3861" t="s">
        <v>41</v>
      </c>
      <c r="I3861">
        <v>1109656</v>
      </c>
      <c r="J3861">
        <v>2</v>
      </c>
      <c r="K3861" s="1">
        <v>0.65258016399999996</v>
      </c>
      <c r="L3861" s="1">
        <v>0.4</v>
      </c>
      <c r="M3861" s="1">
        <f>All_Data[[#This Row],[EUR Sales Amount]]-All_Data[[#This Row],[EUR Cost Amount]]</f>
        <v>0.25258016399999994</v>
      </c>
      <c r="N3861">
        <f>IF(All_Data[[#This Row],[Order Line Quantity]]&lt;0,1,0)</f>
        <v>0</v>
      </c>
      <c r="O3861" s="1" t="str">
        <f>All_Data[[#This Row],[Tier2 Description]]&amp;All_Data[[#This Row],[Order No]]</f>
        <v>KEYCHAINS1109656</v>
      </c>
    </row>
    <row r="3862" spans="1:15" x14ac:dyDescent="0.35">
      <c r="A3862">
        <v>202002</v>
      </c>
      <c r="B3862" t="str">
        <f>LEFT(All_Data[[#This Row],[Invoice (Year+Month)]],4)</f>
        <v>2020</v>
      </c>
      <c r="C3862" t="str">
        <f>RIGHT(All_Data[[#This Row],[Invoice (Year+Month)]],2)</f>
        <v>02</v>
      </c>
      <c r="D3862" t="s">
        <v>63</v>
      </c>
      <c r="E3862">
        <v>3013424</v>
      </c>
      <c r="F3862" t="s">
        <v>17</v>
      </c>
      <c r="G3862" t="s">
        <v>13</v>
      </c>
      <c r="H3862" t="s">
        <v>34</v>
      </c>
      <c r="I3862">
        <v>1109656</v>
      </c>
      <c r="J3862">
        <v>4</v>
      </c>
      <c r="K3862" s="1">
        <v>6.2153316790000002</v>
      </c>
      <c r="L3862" s="1">
        <v>4.76</v>
      </c>
      <c r="M3862" s="1">
        <f>All_Data[[#This Row],[EUR Sales Amount]]-All_Data[[#This Row],[EUR Cost Amount]]</f>
        <v>1.4553316790000004</v>
      </c>
      <c r="N3862">
        <f>IF(All_Data[[#This Row],[Order Line Quantity]]&lt;0,1,0)</f>
        <v>0</v>
      </c>
      <c r="O3862" s="1" t="str">
        <f>All_Data[[#This Row],[Tier2 Description]]&amp;All_Data[[#This Row],[Order No]]</f>
        <v>STATIONERY1109656</v>
      </c>
    </row>
    <row r="3863" spans="1:15" x14ac:dyDescent="0.35">
      <c r="A3863">
        <v>202002</v>
      </c>
      <c r="B3863" t="str">
        <f>LEFT(All_Data[[#This Row],[Invoice (Year+Month)]],4)</f>
        <v>2020</v>
      </c>
      <c r="C3863" t="str">
        <f>RIGHT(All_Data[[#This Row],[Invoice (Year+Month)]],2)</f>
        <v>02</v>
      </c>
      <c r="D3863" t="s">
        <v>63</v>
      </c>
      <c r="E3863">
        <v>3013424</v>
      </c>
      <c r="F3863" t="s">
        <v>17</v>
      </c>
      <c r="G3863" t="s">
        <v>13</v>
      </c>
      <c r="H3863" t="s">
        <v>16</v>
      </c>
      <c r="I3863">
        <v>1108108</v>
      </c>
      <c r="J3863">
        <v>2000</v>
      </c>
      <c r="K3863" s="1">
        <v>193.79653339999999</v>
      </c>
      <c r="L3863" s="1">
        <v>135.66</v>
      </c>
      <c r="M3863" s="1">
        <f>All_Data[[#This Row],[EUR Sales Amount]]-All_Data[[#This Row],[EUR Cost Amount]]</f>
        <v>58.13653339999999</v>
      </c>
      <c r="N3863">
        <f>IF(All_Data[[#This Row],[Order Line Quantity]]&lt;0,1,0)</f>
        <v>0</v>
      </c>
      <c r="O3863" s="1" t="str">
        <f>All_Data[[#This Row],[Tier2 Description]]&amp;All_Data[[#This Row],[Order No]]</f>
        <v>WRITING1108108</v>
      </c>
    </row>
    <row r="3864" spans="1:15" x14ac:dyDescent="0.35">
      <c r="A3864">
        <v>202002</v>
      </c>
      <c r="B3864" t="str">
        <f>LEFT(All_Data[[#This Row],[Invoice (Year+Month)]],4)</f>
        <v>2020</v>
      </c>
      <c r="C3864" t="str">
        <f>RIGHT(All_Data[[#This Row],[Invoice (Year+Month)]],2)</f>
        <v>02</v>
      </c>
      <c r="D3864" t="s">
        <v>63</v>
      </c>
      <c r="E3864">
        <v>3013424</v>
      </c>
      <c r="F3864" t="s">
        <v>17</v>
      </c>
      <c r="G3864" t="s">
        <v>13</v>
      </c>
      <c r="H3864" t="s">
        <v>16</v>
      </c>
      <c r="I3864">
        <v>1109656</v>
      </c>
      <c r="J3864">
        <v>70</v>
      </c>
      <c r="K3864" s="1">
        <v>9.9132859389999997</v>
      </c>
      <c r="L3864" s="1">
        <v>9.1</v>
      </c>
      <c r="M3864" s="1">
        <f>All_Data[[#This Row],[EUR Sales Amount]]-All_Data[[#This Row],[EUR Cost Amount]]</f>
        <v>0.81328593900000001</v>
      </c>
      <c r="N3864">
        <f>IF(All_Data[[#This Row],[Order Line Quantity]]&lt;0,1,0)</f>
        <v>0</v>
      </c>
      <c r="O3864" s="1" t="str">
        <f>All_Data[[#This Row],[Tier2 Description]]&amp;All_Data[[#This Row],[Order No]]</f>
        <v>WRITING1109656</v>
      </c>
    </row>
    <row r="3865" spans="1:15" x14ac:dyDescent="0.35">
      <c r="A3865">
        <v>202002</v>
      </c>
      <c r="B3865" t="str">
        <f>LEFT(All_Data[[#This Row],[Invoice (Year+Month)]],4)</f>
        <v>2020</v>
      </c>
      <c r="C3865" t="str">
        <f>RIGHT(All_Data[[#This Row],[Invoice (Year+Month)]],2)</f>
        <v>02</v>
      </c>
      <c r="D3865" t="s">
        <v>63</v>
      </c>
      <c r="E3865">
        <v>3013424</v>
      </c>
      <c r="F3865" t="s">
        <v>17</v>
      </c>
      <c r="G3865" t="s">
        <v>26</v>
      </c>
      <c r="H3865" t="s">
        <v>53</v>
      </c>
      <c r="I3865">
        <v>1109656</v>
      </c>
      <c r="J3865">
        <v>2</v>
      </c>
      <c r="K3865" s="1">
        <v>11.627791999999999</v>
      </c>
      <c r="L3865" s="1">
        <v>7.86</v>
      </c>
      <c r="M3865" s="1">
        <f>All_Data[[#This Row],[EUR Sales Amount]]-All_Data[[#This Row],[EUR Cost Amount]]</f>
        <v>3.7677919999999991</v>
      </c>
      <c r="N3865">
        <f>IF(All_Data[[#This Row],[Order Line Quantity]]&lt;0,1,0)</f>
        <v>0</v>
      </c>
      <c r="O3865" s="1" t="str">
        <f>All_Data[[#This Row],[Tier2 Description]]&amp;All_Data[[#This Row],[Order No]]</f>
        <v>BLANKETS1109656</v>
      </c>
    </row>
    <row r="3866" spans="1:15" x14ac:dyDescent="0.35">
      <c r="A3866">
        <v>202002</v>
      </c>
      <c r="B3866" t="str">
        <f>LEFT(All_Data[[#This Row],[Invoice (Year+Month)]],4)</f>
        <v>2020</v>
      </c>
      <c r="C3866" t="str">
        <f>RIGHT(All_Data[[#This Row],[Invoice (Year+Month)]],2)</f>
        <v>02</v>
      </c>
      <c r="D3866" t="s">
        <v>63</v>
      </c>
      <c r="E3866">
        <v>3013424</v>
      </c>
      <c r="F3866" t="s">
        <v>17</v>
      </c>
      <c r="G3866" t="s">
        <v>26</v>
      </c>
      <c r="H3866" t="s">
        <v>50</v>
      </c>
      <c r="I3866">
        <v>1109656</v>
      </c>
      <c r="J3866">
        <v>6</v>
      </c>
      <c r="K3866" s="1">
        <v>5.0149796809999998</v>
      </c>
      <c r="L3866" s="1">
        <v>2.82</v>
      </c>
      <c r="M3866" s="1">
        <f>All_Data[[#This Row],[EUR Sales Amount]]-All_Data[[#This Row],[EUR Cost Amount]]</f>
        <v>2.194979681</v>
      </c>
      <c r="N3866">
        <f>IF(All_Data[[#This Row],[Order Line Quantity]]&lt;0,1,0)</f>
        <v>0</v>
      </c>
      <c r="O3866" s="1" t="str">
        <f>All_Data[[#This Row],[Tier2 Description]]&amp;All_Data[[#This Row],[Order No]]</f>
        <v>OUTDOOR &amp; LEISURE1109656</v>
      </c>
    </row>
    <row r="3867" spans="1:15" x14ac:dyDescent="0.35">
      <c r="A3867">
        <v>202002</v>
      </c>
      <c r="B3867" t="str">
        <f>LEFT(All_Data[[#This Row],[Invoice (Year+Month)]],4)</f>
        <v>2020</v>
      </c>
      <c r="C3867" t="str">
        <f>RIGHT(All_Data[[#This Row],[Invoice (Year+Month)]],2)</f>
        <v>02</v>
      </c>
      <c r="D3867" t="s">
        <v>63</v>
      </c>
      <c r="E3867">
        <v>3013424</v>
      </c>
      <c r="F3867" t="s">
        <v>17</v>
      </c>
      <c r="G3867" t="s">
        <v>26</v>
      </c>
      <c r="H3867" t="s">
        <v>43</v>
      </c>
      <c r="I3867">
        <v>1109656</v>
      </c>
      <c r="J3867">
        <v>4</v>
      </c>
      <c r="K3867" s="1">
        <v>13.08324352</v>
      </c>
      <c r="L3867" s="1">
        <v>7.38</v>
      </c>
      <c r="M3867" s="1">
        <f>All_Data[[#This Row],[EUR Sales Amount]]-All_Data[[#This Row],[EUR Cost Amount]]</f>
        <v>5.70324352</v>
      </c>
      <c r="N3867">
        <f>IF(All_Data[[#This Row],[Order Line Quantity]]&lt;0,1,0)</f>
        <v>0</v>
      </c>
      <c r="O3867" s="1" t="str">
        <f>All_Data[[#This Row],[Tier2 Description]]&amp;All_Data[[#This Row],[Order No]]</f>
        <v>SAFETY AUTO &amp; TOOLS1109656</v>
      </c>
    </row>
    <row r="3868" spans="1:15" x14ac:dyDescent="0.35">
      <c r="A3868">
        <v>202002</v>
      </c>
      <c r="B3868" t="str">
        <f>LEFT(All_Data[[#This Row],[Invoice (Year+Month)]],4)</f>
        <v>2020</v>
      </c>
      <c r="C3868" t="str">
        <f>RIGHT(All_Data[[#This Row],[Invoice (Year+Month)]],2)</f>
        <v>02</v>
      </c>
      <c r="D3868" t="s">
        <v>63</v>
      </c>
      <c r="E3868">
        <v>3013424</v>
      </c>
      <c r="F3868" t="s">
        <v>17</v>
      </c>
      <c r="G3868" t="s">
        <v>18</v>
      </c>
      <c r="H3868" t="s">
        <v>21</v>
      </c>
      <c r="I3868">
        <v>1109656</v>
      </c>
      <c r="J3868">
        <v>2</v>
      </c>
      <c r="K3868" s="1">
        <v>6.7492609039999998</v>
      </c>
      <c r="L3868" s="1">
        <v>4.22</v>
      </c>
      <c r="M3868" s="1">
        <f>All_Data[[#This Row],[EUR Sales Amount]]-All_Data[[#This Row],[EUR Cost Amount]]</f>
        <v>2.529260904</v>
      </c>
      <c r="N3868">
        <f>IF(All_Data[[#This Row],[Order Line Quantity]]&lt;0,1,0)</f>
        <v>0</v>
      </c>
      <c r="O3868" s="1" t="str">
        <f>All_Data[[#This Row],[Tier2 Description]]&amp;All_Data[[#This Row],[Order No]]</f>
        <v>T-SHIRTS &amp; ACTIVE TOPS1109656</v>
      </c>
    </row>
    <row r="3869" spans="1:15" x14ac:dyDescent="0.35">
      <c r="A3869">
        <v>202002</v>
      </c>
      <c r="B3869" t="str">
        <f>LEFT(All_Data[[#This Row],[Invoice (Year+Month)]],4)</f>
        <v>2020</v>
      </c>
      <c r="C3869" t="str">
        <f>RIGHT(All_Data[[#This Row],[Invoice (Year+Month)]],2)</f>
        <v>02</v>
      </c>
      <c r="D3869" t="s">
        <v>63</v>
      </c>
      <c r="E3869">
        <v>3013424</v>
      </c>
      <c r="F3869" t="s">
        <v>17</v>
      </c>
      <c r="G3869" t="s">
        <v>22</v>
      </c>
      <c r="H3869" t="s">
        <v>35</v>
      </c>
      <c r="I3869">
        <v>1108108</v>
      </c>
      <c r="J3869">
        <v>4004</v>
      </c>
      <c r="K3869" s="1">
        <v>664.44525739999995</v>
      </c>
      <c r="L3869" s="1">
        <v>120.04</v>
      </c>
      <c r="M3869" s="1">
        <f>All_Data[[#This Row],[EUR Sales Amount]]-All_Data[[#This Row],[EUR Cost Amount]]</f>
        <v>544.40525739999998</v>
      </c>
      <c r="N3869">
        <f>IF(All_Data[[#This Row],[Order Line Quantity]]&lt;0,1,0)</f>
        <v>0</v>
      </c>
      <c r="O3869" s="1" t="str">
        <f>All_Data[[#This Row],[Tier2 Description]]&amp;All_Data[[#This Row],[Order No]]</f>
        <v>DECORATION CHARGES1108108</v>
      </c>
    </row>
    <row r="3870" spans="1:15" x14ac:dyDescent="0.35">
      <c r="A3870">
        <v>202002</v>
      </c>
      <c r="B3870" t="str">
        <f>LEFT(All_Data[[#This Row],[Invoice (Year+Month)]],4)</f>
        <v>2020</v>
      </c>
      <c r="C3870" t="str">
        <f>RIGHT(All_Data[[#This Row],[Invoice (Year+Month)]],2)</f>
        <v>02</v>
      </c>
      <c r="D3870" t="s">
        <v>63</v>
      </c>
      <c r="E3870">
        <v>3013424</v>
      </c>
      <c r="F3870" t="s">
        <v>17</v>
      </c>
      <c r="G3870" t="s">
        <v>22</v>
      </c>
      <c r="H3870" t="s">
        <v>35</v>
      </c>
      <c r="I3870">
        <v>1109113</v>
      </c>
      <c r="J3870">
        <v>606</v>
      </c>
      <c r="K3870" s="1">
        <v>636.56228680000004</v>
      </c>
      <c r="L3870" s="1">
        <v>121.32</v>
      </c>
      <c r="M3870" s="1">
        <f>All_Data[[#This Row],[EUR Sales Amount]]-All_Data[[#This Row],[EUR Cost Amount]]</f>
        <v>515.2422868000001</v>
      </c>
      <c r="N3870">
        <f>IF(All_Data[[#This Row],[Order Line Quantity]]&lt;0,1,0)</f>
        <v>0</v>
      </c>
      <c r="O3870" s="1" t="str">
        <f>All_Data[[#This Row],[Tier2 Description]]&amp;All_Data[[#This Row],[Order No]]</f>
        <v>DECORATION CHARGES1109113</v>
      </c>
    </row>
    <row r="3871" spans="1:15" x14ac:dyDescent="0.35">
      <c r="A3871">
        <v>202002</v>
      </c>
      <c r="B3871" t="str">
        <f>LEFT(All_Data[[#This Row],[Invoice (Year+Month)]],4)</f>
        <v>2020</v>
      </c>
      <c r="C3871" t="str">
        <f>RIGHT(All_Data[[#This Row],[Invoice (Year+Month)]],2)</f>
        <v>02</v>
      </c>
      <c r="D3871" t="s">
        <v>63</v>
      </c>
      <c r="E3871">
        <v>3013424</v>
      </c>
      <c r="F3871" t="s">
        <v>17</v>
      </c>
      <c r="G3871" t="s">
        <v>22</v>
      </c>
      <c r="H3871" t="s">
        <v>35</v>
      </c>
      <c r="I3871">
        <v>1109719</v>
      </c>
      <c r="J3871">
        <v>202</v>
      </c>
      <c r="K3871" s="1">
        <v>174.8123832</v>
      </c>
      <c r="L3871" s="1">
        <v>45.92</v>
      </c>
      <c r="M3871" s="1">
        <f>All_Data[[#This Row],[EUR Sales Amount]]-All_Data[[#This Row],[EUR Cost Amount]]</f>
        <v>128.89238319999998</v>
      </c>
      <c r="N3871">
        <f>IF(All_Data[[#This Row],[Order Line Quantity]]&lt;0,1,0)</f>
        <v>0</v>
      </c>
      <c r="O3871" s="1" t="str">
        <f>All_Data[[#This Row],[Tier2 Description]]&amp;All_Data[[#This Row],[Order No]]</f>
        <v>DECORATION CHARGES1109719</v>
      </c>
    </row>
    <row r="3872" spans="1:15" x14ac:dyDescent="0.35">
      <c r="A3872">
        <v>202002</v>
      </c>
      <c r="B3872" t="str">
        <f>LEFT(All_Data[[#This Row],[Invoice (Year+Month)]],4)</f>
        <v>2020</v>
      </c>
      <c r="C3872" t="str">
        <f>RIGHT(All_Data[[#This Row],[Invoice (Year+Month)]],2)</f>
        <v>02</v>
      </c>
      <c r="D3872" t="s">
        <v>63</v>
      </c>
      <c r="E3872">
        <v>3013424</v>
      </c>
      <c r="F3872" t="s">
        <v>17</v>
      </c>
      <c r="G3872" t="s">
        <v>29</v>
      </c>
      <c r="H3872" t="s">
        <v>30</v>
      </c>
      <c r="I3872">
        <v>1109656</v>
      </c>
      <c r="J3872">
        <v>2</v>
      </c>
      <c r="K3872" s="1">
        <v>26.59363042</v>
      </c>
      <c r="L3872" s="1">
        <v>19.14</v>
      </c>
      <c r="M3872" s="1">
        <f>All_Data[[#This Row],[EUR Sales Amount]]-All_Data[[#This Row],[EUR Cost Amount]]</f>
        <v>7.4536304199999996</v>
      </c>
      <c r="N3872">
        <f>IF(All_Data[[#This Row],[Order Line Quantity]]&lt;0,1,0)</f>
        <v>0</v>
      </c>
      <c r="O3872" s="1" t="str">
        <f>All_Data[[#This Row],[Tier2 Description]]&amp;All_Data[[#This Row],[Order No]]</f>
        <v>AUDIO1109656</v>
      </c>
    </row>
    <row r="3873" spans="1:15" x14ac:dyDescent="0.35">
      <c r="A3873">
        <v>202002</v>
      </c>
      <c r="B3873" t="str">
        <f>LEFT(All_Data[[#This Row],[Invoice (Year+Month)]],4)</f>
        <v>2020</v>
      </c>
      <c r="C3873" t="str">
        <f>RIGHT(All_Data[[#This Row],[Invoice (Year+Month)]],2)</f>
        <v>02</v>
      </c>
      <c r="D3873" t="s">
        <v>63</v>
      </c>
      <c r="E3873">
        <v>3013424</v>
      </c>
      <c r="F3873" t="s">
        <v>17</v>
      </c>
      <c r="G3873" t="s">
        <v>29</v>
      </c>
      <c r="H3873" t="s">
        <v>52</v>
      </c>
      <c r="I3873">
        <v>1109656</v>
      </c>
      <c r="J3873">
        <v>10</v>
      </c>
      <c r="K3873" s="1">
        <v>3.3222262869999999</v>
      </c>
      <c r="L3873" s="1">
        <v>2.06</v>
      </c>
      <c r="M3873" s="1">
        <f>All_Data[[#This Row],[EUR Sales Amount]]-All_Data[[#This Row],[EUR Cost Amount]]</f>
        <v>1.2622262869999998</v>
      </c>
      <c r="N3873">
        <f>IF(All_Data[[#This Row],[Order Line Quantity]]&lt;0,1,0)</f>
        <v>0</v>
      </c>
      <c r="O3873" s="1" t="str">
        <f>All_Data[[#This Row],[Tier2 Description]]&amp;All_Data[[#This Row],[Order No]]</f>
        <v>GENERAL TECH1109656</v>
      </c>
    </row>
    <row r="3874" spans="1:15" x14ac:dyDescent="0.35">
      <c r="A3874">
        <v>202002</v>
      </c>
      <c r="B3874" t="str">
        <f>LEFT(All_Data[[#This Row],[Invoice (Year+Month)]],4)</f>
        <v>2020</v>
      </c>
      <c r="C3874" t="str">
        <f>RIGHT(All_Data[[#This Row],[Invoice (Year+Month)]],2)</f>
        <v>02</v>
      </c>
      <c r="D3874" t="s">
        <v>63</v>
      </c>
      <c r="E3874">
        <v>3013424</v>
      </c>
      <c r="F3874" t="s">
        <v>17</v>
      </c>
      <c r="G3874" t="s">
        <v>29</v>
      </c>
      <c r="H3874" t="s">
        <v>31</v>
      </c>
      <c r="I3874">
        <v>1109656</v>
      </c>
      <c r="J3874">
        <v>2</v>
      </c>
      <c r="K3874" s="1">
        <v>25.258807359999999</v>
      </c>
      <c r="L3874" s="1">
        <v>18.62</v>
      </c>
      <c r="M3874" s="1">
        <f>All_Data[[#This Row],[EUR Sales Amount]]-All_Data[[#This Row],[EUR Cost Amount]]</f>
        <v>6.6388073599999977</v>
      </c>
      <c r="N3874">
        <f>IF(All_Data[[#This Row],[Order Line Quantity]]&lt;0,1,0)</f>
        <v>0</v>
      </c>
      <c r="O3874" s="1" t="str">
        <f>All_Data[[#This Row],[Tier2 Description]]&amp;All_Data[[#This Row],[Order No]]</f>
        <v>POWER1109656</v>
      </c>
    </row>
    <row r="3875" spans="1:15" x14ac:dyDescent="0.35">
      <c r="A3875">
        <v>202002</v>
      </c>
      <c r="B3875" t="str">
        <f>LEFT(All_Data[[#This Row],[Invoice (Year+Month)]],4)</f>
        <v>2020</v>
      </c>
      <c r="C3875" t="str">
        <f>RIGHT(All_Data[[#This Row],[Invoice (Year+Month)]],2)</f>
        <v>02</v>
      </c>
      <c r="D3875" t="s">
        <v>63</v>
      </c>
      <c r="E3875">
        <v>3013430</v>
      </c>
      <c r="F3875" t="s">
        <v>17</v>
      </c>
      <c r="G3875" t="s">
        <v>26</v>
      </c>
      <c r="H3875" t="s">
        <v>43</v>
      </c>
      <c r="I3875">
        <v>1109679</v>
      </c>
      <c r="J3875">
        <v>500</v>
      </c>
      <c r="K3875" s="1">
        <v>917.56726030000004</v>
      </c>
      <c r="L3875" s="1">
        <v>416.02</v>
      </c>
      <c r="M3875" s="1">
        <f>All_Data[[#This Row],[EUR Sales Amount]]-All_Data[[#This Row],[EUR Cost Amount]]</f>
        <v>501.54726030000006</v>
      </c>
      <c r="N3875">
        <f>IF(All_Data[[#This Row],[Order Line Quantity]]&lt;0,1,0)</f>
        <v>0</v>
      </c>
      <c r="O3875" s="1" t="str">
        <f>All_Data[[#This Row],[Tier2 Description]]&amp;All_Data[[#This Row],[Order No]]</f>
        <v>SAFETY AUTO &amp; TOOLS1109679</v>
      </c>
    </row>
    <row r="3876" spans="1:15" x14ac:dyDescent="0.35">
      <c r="A3876">
        <v>202002</v>
      </c>
      <c r="B3876" t="str">
        <f>LEFT(All_Data[[#This Row],[Invoice (Year+Month)]],4)</f>
        <v>2020</v>
      </c>
      <c r="C3876" t="str">
        <f>RIGHT(All_Data[[#This Row],[Invoice (Year+Month)]],2)</f>
        <v>02</v>
      </c>
      <c r="D3876" t="s">
        <v>63</v>
      </c>
      <c r="E3876">
        <v>3013435</v>
      </c>
      <c r="F3876" t="s">
        <v>17</v>
      </c>
      <c r="G3876" t="s">
        <v>11</v>
      </c>
      <c r="H3876" t="s">
        <v>40</v>
      </c>
      <c r="I3876">
        <v>1109708</v>
      </c>
      <c r="J3876">
        <v>1000</v>
      </c>
      <c r="K3876" s="1">
        <v>897.79210379999995</v>
      </c>
      <c r="L3876" s="1">
        <v>344.08</v>
      </c>
      <c r="M3876" s="1">
        <f>All_Data[[#This Row],[EUR Sales Amount]]-All_Data[[#This Row],[EUR Cost Amount]]</f>
        <v>553.71210380000002</v>
      </c>
      <c r="N3876">
        <f>IF(All_Data[[#This Row],[Order Line Quantity]]&lt;0,1,0)</f>
        <v>0</v>
      </c>
      <c r="O3876" s="1" t="str">
        <f>All_Data[[#This Row],[Tier2 Description]]&amp;All_Data[[#This Row],[Order No]]</f>
        <v>TOTES1109708</v>
      </c>
    </row>
    <row r="3877" spans="1:15" x14ac:dyDescent="0.35">
      <c r="A3877">
        <v>202002</v>
      </c>
      <c r="B3877" t="str">
        <f>LEFT(All_Data[[#This Row],[Invoice (Year+Month)]],4)</f>
        <v>2020</v>
      </c>
      <c r="C3877" t="str">
        <f>RIGHT(All_Data[[#This Row],[Invoice (Year+Month)]],2)</f>
        <v>02</v>
      </c>
      <c r="D3877" t="s">
        <v>63</v>
      </c>
      <c r="E3877">
        <v>3013435</v>
      </c>
      <c r="F3877" t="s">
        <v>17</v>
      </c>
      <c r="G3877" t="s">
        <v>13</v>
      </c>
      <c r="H3877" t="s">
        <v>37</v>
      </c>
      <c r="I3877">
        <v>1109684</v>
      </c>
      <c r="J3877">
        <v>300</v>
      </c>
      <c r="K3877" s="1">
        <v>126.36324980000001</v>
      </c>
      <c r="L3877" s="1">
        <v>41.34</v>
      </c>
      <c r="M3877" s="1">
        <f>All_Data[[#This Row],[EUR Sales Amount]]-All_Data[[#This Row],[EUR Cost Amount]]</f>
        <v>85.023249800000002</v>
      </c>
      <c r="N3877">
        <f>IF(All_Data[[#This Row],[Order Line Quantity]]&lt;0,1,0)</f>
        <v>0</v>
      </c>
      <c r="O3877" s="1" t="str">
        <f>All_Data[[#This Row],[Tier2 Description]]&amp;All_Data[[#This Row],[Order No]]</f>
        <v>GENERAL1109684</v>
      </c>
    </row>
    <row r="3878" spans="1:15" x14ac:dyDescent="0.35">
      <c r="A3878">
        <v>202002</v>
      </c>
      <c r="B3878" t="str">
        <f>LEFT(All_Data[[#This Row],[Invoice (Year+Month)]],4)</f>
        <v>2020</v>
      </c>
      <c r="C3878" t="str">
        <f>RIGHT(All_Data[[#This Row],[Invoice (Year+Month)]],2)</f>
        <v>02</v>
      </c>
      <c r="D3878" t="s">
        <v>63</v>
      </c>
      <c r="E3878">
        <v>3013435</v>
      </c>
      <c r="F3878" t="s">
        <v>17</v>
      </c>
      <c r="G3878" t="s">
        <v>13</v>
      </c>
      <c r="H3878" t="s">
        <v>37</v>
      </c>
      <c r="I3878">
        <v>1109949</v>
      </c>
      <c r="J3878">
        <v>240</v>
      </c>
      <c r="K3878" s="1">
        <v>110.3453731</v>
      </c>
      <c r="L3878" s="1">
        <v>32.76</v>
      </c>
      <c r="M3878" s="1">
        <f>All_Data[[#This Row],[EUR Sales Amount]]-All_Data[[#This Row],[EUR Cost Amount]]</f>
        <v>77.585373099999998</v>
      </c>
      <c r="N3878">
        <f>IF(All_Data[[#This Row],[Order Line Quantity]]&lt;0,1,0)</f>
        <v>0</v>
      </c>
      <c r="O3878" s="1" t="str">
        <f>All_Data[[#This Row],[Tier2 Description]]&amp;All_Data[[#This Row],[Order No]]</f>
        <v>GENERAL1109949</v>
      </c>
    </row>
    <row r="3879" spans="1:15" x14ac:dyDescent="0.35">
      <c r="A3879">
        <v>202002</v>
      </c>
      <c r="B3879" t="str">
        <f>LEFT(All_Data[[#This Row],[Invoice (Year+Month)]],4)</f>
        <v>2020</v>
      </c>
      <c r="C3879" t="str">
        <f>RIGHT(All_Data[[#This Row],[Invoice (Year+Month)]],2)</f>
        <v>02</v>
      </c>
      <c r="D3879" t="s">
        <v>63</v>
      </c>
      <c r="E3879">
        <v>3013435</v>
      </c>
      <c r="F3879" t="s">
        <v>17</v>
      </c>
      <c r="G3879" t="s">
        <v>26</v>
      </c>
      <c r="H3879" t="s">
        <v>50</v>
      </c>
      <c r="I3879">
        <v>1109706</v>
      </c>
      <c r="J3879">
        <v>500</v>
      </c>
      <c r="K3879" s="1">
        <v>306.0205464</v>
      </c>
      <c r="L3879" s="1">
        <v>93.58</v>
      </c>
      <c r="M3879" s="1">
        <f>All_Data[[#This Row],[EUR Sales Amount]]-All_Data[[#This Row],[EUR Cost Amount]]</f>
        <v>212.44054640000002</v>
      </c>
      <c r="N3879">
        <f>IF(All_Data[[#This Row],[Order Line Quantity]]&lt;0,1,0)</f>
        <v>0</v>
      </c>
      <c r="O3879" s="1" t="str">
        <f>All_Data[[#This Row],[Tier2 Description]]&amp;All_Data[[#This Row],[Order No]]</f>
        <v>OUTDOOR &amp; LEISURE1109706</v>
      </c>
    </row>
    <row r="3880" spans="1:15" x14ac:dyDescent="0.35">
      <c r="A3880">
        <v>202002</v>
      </c>
      <c r="B3880" t="str">
        <f>LEFT(All_Data[[#This Row],[Invoice (Year+Month)]],4)</f>
        <v>2020</v>
      </c>
      <c r="C3880" t="str">
        <f>RIGHT(All_Data[[#This Row],[Invoice (Year+Month)]],2)</f>
        <v>02</v>
      </c>
      <c r="D3880" t="s">
        <v>63</v>
      </c>
      <c r="E3880">
        <v>3013435</v>
      </c>
      <c r="F3880" t="s">
        <v>17</v>
      </c>
      <c r="G3880" t="s">
        <v>22</v>
      </c>
      <c r="H3880" t="s">
        <v>35</v>
      </c>
      <c r="I3880">
        <v>1109706</v>
      </c>
      <c r="J3880">
        <v>504</v>
      </c>
      <c r="K3880" s="1">
        <v>279.81846410000003</v>
      </c>
      <c r="L3880" s="1">
        <v>40.76</v>
      </c>
      <c r="M3880" s="1">
        <f>All_Data[[#This Row],[EUR Sales Amount]]-All_Data[[#This Row],[EUR Cost Amount]]</f>
        <v>239.05846410000004</v>
      </c>
      <c r="N3880">
        <f>IF(All_Data[[#This Row],[Order Line Quantity]]&lt;0,1,0)</f>
        <v>0</v>
      </c>
      <c r="O3880" s="1" t="str">
        <f>All_Data[[#This Row],[Tier2 Description]]&amp;All_Data[[#This Row],[Order No]]</f>
        <v>DECORATION CHARGES1109706</v>
      </c>
    </row>
    <row r="3881" spans="1:15" x14ac:dyDescent="0.35">
      <c r="A3881">
        <v>202002</v>
      </c>
      <c r="B3881" t="str">
        <f>LEFT(All_Data[[#This Row],[Invoice (Year+Month)]],4)</f>
        <v>2020</v>
      </c>
      <c r="C3881" t="str">
        <f>RIGHT(All_Data[[#This Row],[Invoice (Year+Month)]],2)</f>
        <v>02</v>
      </c>
      <c r="D3881" t="s">
        <v>63</v>
      </c>
      <c r="E3881">
        <v>3013435</v>
      </c>
      <c r="F3881" t="s">
        <v>17</v>
      </c>
      <c r="G3881" t="s">
        <v>22</v>
      </c>
      <c r="H3881" t="s">
        <v>35</v>
      </c>
      <c r="I3881">
        <v>1109708</v>
      </c>
      <c r="J3881">
        <v>1004</v>
      </c>
      <c r="K3881" s="1">
        <v>602.15351450000003</v>
      </c>
      <c r="L3881" s="1">
        <v>77.16</v>
      </c>
      <c r="M3881" s="1">
        <f>All_Data[[#This Row],[EUR Sales Amount]]-All_Data[[#This Row],[EUR Cost Amount]]</f>
        <v>524.99351450000006</v>
      </c>
      <c r="N3881">
        <f>IF(All_Data[[#This Row],[Order Line Quantity]]&lt;0,1,0)</f>
        <v>0</v>
      </c>
      <c r="O3881" s="1" t="str">
        <f>All_Data[[#This Row],[Tier2 Description]]&amp;All_Data[[#This Row],[Order No]]</f>
        <v>DECORATION CHARGES1109708</v>
      </c>
    </row>
    <row r="3882" spans="1:15" x14ac:dyDescent="0.35">
      <c r="A3882">
        <v>202002</v>
      </c>
      <c r="B3882" t="str">
        <f>LEFT(All_Data[[#This Row],[Invoice (Year+Month)]],4)</f>
        <v>2020</v>
      </c>
      <c r="C3882" t="str">
        <f>RIGHT(All_Data[[#This Row],[Invoice (Year+Month)]],2)</f>
        <v>02</v>
      </c>
      <c r="D3882" t="s">
        <v>63</v>
      </c>
      <c r="E3882">
        <v>3013439</v>
      </c>
      <c r="F3882" t="s">
        <v>17</v>
      </c>
      <c r="G3882" t="s">
        <v>13</v>
      </c>
      <c r="H3882" t="s">
        <v>37</v>
      </c>
      <c r="I3882">
        <v>1109229</v>
      </c>
      <c r="J3882">
        <v>1000</v>
      </c>
      <c r="K3882" s="1">
        <v>474.60375529999999</v>
      </c>
      <c r="L3882" s="1">
        <v>108.82</v>
      </c>
      <c r="M3882" s="1">
        <f>All_Data[[#This Row],[EUR Sales Amount]]-All_Data[[#This Row],[EUR Cost Amount]]</f>
        <v>365.7837553</v>
      </c>
      <c r="N3882">
        <f>IF(All_Data[[#This Row],[Order Line Quantity]]&lt;0,1,0)</f>
        <v>0</v>
      </c>
      <c r="O3882" s="1" t="str">
        <f>All_Data[[#This Row],[Tier2 Description]]&amp;All_Data[[#This Row],[Order No]]</f>
        <v>GENERAL1109229</v>
      </c>
    </row>
    <row r="3883" spans="1:15" x14ac:dyDescent="0.35">
      <c r="A3883">
        <v>202002</v>
      </c>
      <c r="B3883" t="str">
        <f>LEFT(All_Data[[#This Row],[Invoice (Year+Month)]],4)</f>
        <v>2020</v>
      </c>
      <c r="C3883" t="str">
        <f>RIGHT(All_Data[[#This Row],[Invoice (Year+Month)]],2)</f>
        <v>02</v>
      </c>
      <c r="D3883" t="s">
        <v>63</v>
      </c>
      <c r="E3883">
        <v>3013439</v>
      </c>
      <c r="F3883" t="s">
        <v>17</v>
      </c>
      <c r="G3883" t="s">
        <v>22</v>
      </c>
      <c r="H3883" t="s">
        <v>35</v>
      </c>
      <c r="I3883">
        <v>1109229</v>
      </c>
      <c r="J3883">
        <v>1002</v>
      </c>
      <c r="K3883" s="1">
        <v>428.13213760000002</v>
      </c>
      <c r="L3883" s="1">
        <v>63.58</v>
      </c>
      <c r="M3883" s="1">
        <f>All_Data[[#This Row],[EUR Sales Amount]]-All_Data[[#This Row],[EUR Cost Amount]]</f>
        <v>364.55213760000004</v>
      </c>
      <c r="N3883">
        <f>IF(All_Data[[#This Row],[Order Line Quantity]]&lt;0,1,0)</f>
        <v>0</v>
      </c>
      <c r="O3883" s="1" t="str">
        <f>All_Data[[#This Row],[Tier2 Description]]&amp;All_Data[[#This Row],[Order No]]</f>
        <v>DECORATION CHARGES1109229</v>
      </c>
    </row>
    <row r="3884" spans="1:15" x14ac:dyDescent="0.35">
      <c r="A3884">
        <v>202002</v>
      </c>
      <c r="B3884" t="str">
        <f>LEFT(All_Data[[#This Row],[Invoice (Year+Month)]],4)</f>
        <v>2020</v>
      </c>
      <c r="C3884" t="str">
        <f>RIGHT(All_Data[[#This Row],[Invoice (Year+Month)]],2)</f>
        <v>02</v>
      </c>
      <c r="D3884" t="s">
        <v>63</v>
      </c>
      <c r="E3884">
        <v>3013440</v>
      </c>
      <c r="F3884" t="s">
        <v>17</v>
      </c>
      <c r="G3884" t="s">
        <v>13</v>
      </c>
      <c r="H3884" t="s">
        <v>37</v>
      </c>
      <c r="I3884">
        <v>1109226</v>
      </c>
      <c r="J3884">
        <v>4000</v>
      </c>
      <c r="K3884" s="1">
        <v>1057.970871</v>
      </c>
      <c r="L3884" s="1">
        <v>319.26</v>
      </c>
      <c r="M3884" s="1">
        <f>All_Data[[#This Row],[EUR Sales Amount]]-All_Data[[#This Row],[EUR Cost Amount]]</f>
        <v>738.710871</v>
      </c>
      <c r="N3884">
        <f>IF(All_Data[[#This Row],[Order Line Quantity]]&lt;0,1,0)</f>
        <v>0</v>
      </c>
      <c r="O3884" s="1" t="str">
        <f>All_Data[[#This Row],[Tier2 Description]]&amp;All_Data[[#This Row],[Order No]]</f>
        <v>GENERAL1109226</v>
      </c>
    </row>
    <row r="3885" spans="1:15" x14ac:dyDescent="0.35">
      <c r="A3885">
        <v>202002</v>
      </c>
      <c r="B3885" t="str">
        <f>LEFT(All_Data[[#This Row],[Invoice (Year+Month)]],4)</f>
        <v>2020</v>
      </c>
      <c r="C3885" t="str">
        <f>RIGHT(All_Data[[#This Row],[Invoice (Year+Month)]],2)</f>
        <v>02</v>
      </c>
      <c r="D3885" t="s">
        <v>63</v>
      </c>
      <c r="E3885">
        <v>3013440</v>
      </c>
      <c r="F3885" t="s">
        <v>17</v>
      </c>
      <c r="G3885" t="s">
        <v>13</v>
      </c>
      <c r="H3885" t="s">
        <v>16</v>
      </c>
      <c r="I3885">
        <v>1108391</v>
      </c>
      <c r="J3885">
        <v>17000</v>
      </c>
      <c r="K3885" s="1">
        <v>3866.0430900000001</v>
      </c>
      <c r="L3885" s="1">
        <v>1888.9</v>
      </c>
      <c r="M3885" s="1">
        <f>All_Data[[#This Row],[EUR Sales Amount]]-All_Data[[#This Row],[EUR Cost Amount]]</f>
        <v>1977.14309</v>
      </c>
      <c r="N3885">
        <f>IF(All_Data[[#This Row],[Order Line Quantity]]&lt;0,1,0)</f>
        <v>0</v>
      </c>
      <c r="O3885" s="1" t="str">
        <f>All_Data[[#This Row],[Tier2 Description]]&amp;All_Data[[#This Row],[Order No]]</f>
        <v>WRITING1108391</v>
      </c>
    </row>
    <row r="3886" spans="1:15" x14ac:dyDescent="0.35">
      <c r="A3886">
        <v>202002</v>
      </c>
      <c r="B3886" t="str">
        <f>LEFT(All_Data[[#This Row],[Invoice (Year+Month)]],4)</f>
        <v>2020</v>
      </c>
      <c r="C3886" t="str">
        <f>RIGHT(All_Data[[#This Row],[Invoice (Year+Month)]],2)</f>
        <v>02</v>
      </c>
      <c r="D3886" t="s">
        <v>63</v>
      </c>
      <c r="E3886">
        <v>3013440</v>
      </c>
      <c r="F3886" t="s">
        <v>17</v>
      </c>
      <c r="G3886" t="s">
        <v>13</v>
      </c>
      <c r="H3886" t="s">
        <v>16</v>
      </c>
      <c r="I3886">
        <v>1109448</v>
      </c>
      <c r="J3886">
        <v>2400</v>
      </c>
      <c r="K3886" s="1">
        <v>533.92922469999996</v>
      </c>
      <c r="L3886" s="1">
        <v>220.54</v>
      </c>
      <c r="M3886" s="1">
        <f>All_Data[[#This Row],[EUR Sales Amount]]-All_Data[[#This Row],[EUR Cost Amount]]</f>
        <v>313.3892247</v>
      </c>
      <c r="N3886">
        <f>IF(All_Data[[#This Row],[Order Line Quantity]]&lt;0,1,0)</f>
        <v>0</v>
      </c>
      <c r="O3886" s="1" t="str">
        <f>All_Data[[#This Row],[Tier2 Description]]&amp;All_Data[[#This Row],[Order No]]</f>
        <v>WRITING1109448</v>
      </c>
    </row>
    <row r="3887" spans="1:15" x14ac:dyDescent="0.35">
      <c r="A3887">
        <v>202002</v>
      </c>
      <c r="B3887" t="str">
        <f>LEFT(All_Data[[#This Row],[Invoice (Year+Month)]],4)</f>
        <v>2020</v>
      </c>
      <c r="C3887" t="str">
        <f>RIGHT(All_Data[[#This Row],[Invoice (Year+Month)]],2)</f>
        <v>02</v>
      </c>
      <c r="D3887" t="s">
        <v>63</v>
      </c>
      <c r="E3887">
        <v>3013440</v>
      </c>
      <c r="F3887" t="s">
        <v>17</v>
      </c>
      <c r="G3887" t="s">
        <v>22</v>
      </c>
      <c r="H3887" t="s">
        <v>35</v>
      </c>
      <c r="I3887">
        <v>1108391</v>
      </c>
      <c r="J3887">
        <v>17004</v>
      </c>
      <c r="K3887" s="1">
        <v>1582.012518</v>
      </c>
      <c r="L3887" s="1">
        <v>205.76</v>
      </c>
      <c r="M3887" s="1">
        <f>All_Data[[#This Row],[EUR Sales Amount]]-All_Data[[#This Row],[EUR Cost Amount]]</f>
        <v>1376.252518</v>
      </c>
      <c r="N3887">
        <f>IF(All_Data[[#This Row],[Order Line Quantity]]&lt;0,1,0)</f>
        <v>0</v>
      </c>
      <c r="O3887" s="1" t="str">
        <f>All_Data[[#This Row],[Tier2 Description]]&amp;All_Data[[#This Row],[Order No]]</f>
        <v>DECORATION CHARGES1108391</v>
      </c>
    </row>
    <row r="3888" spans="1:15" x14ac:dyDescent="0.35">
      <c r="A3888">
        <v>202002</v>
      </c>
      <c r="B3888" t="str">
        <f>LEFT(All_Data[[#This Row],[Invoice (Year+Month)]],4)</f>
        <v>2020</v>
      </c>
      <c r="C3888" t="str">
        <f>RIGHT(All_Data[[#This Row],[Invoice (Year+Month)]],2)</f>
        <v>02</v>
      </c>
      <c r="D3888" t="s">
        <v>63</v>
      </c>
      <c r="E3888">
        <v>3013440</v>
      </c>
      <c r="F3888" t="s">
        <v>17</v>
      </c>
      <c r="G3888" t="s">
        <v>22</v>
      </c>
      <c r="H3888" t="s">
        <v>35</v>
      </c>
      <c r="I3888">
        <v>1109226</v>
      </c>
      <c r="J3888">
        <v>4004</v>
      </c>
      <c r="K3888" s="1">
        <v>1330.4725269999999</v>
      </c>
      <c r="L3888" s="1">
        <v>227.16</v>
      </c>
      <c r="M3888" s="1">
        <f>All_Data[[#This Row],[EUR Sales Amount]]-All_Data[[#This Row],[EUR Cost Amount]]</f>
        <v>1103.3125269999998</v>
      </c>
      <c r="N3888">
        <f>IF(All_Data[[#This Row],[Order Line Quantity]]&lt;0,1,0)</f>
        <v>0</v>
      </c>
      <c r="O3888" s="1" t="str">
        <f>All_Data[[#This Row],[Tier2 Description]]&amp;All_Data[[#This Row],[Order No]]</f>
        <v>DECORATION CHARGES1109226</v>
      </c>
    </row>
    <row r="3889" spans="1:15" x14ac:dyDescent="0.35">
      <c r="A3889">
        <v>202002</v>
      </c>
      <c r="B3889" t="str">
        <f>LEFT(All_Data[[#This Row],[Invoice (Year+Month)]],4)</f>
        <v>2020</v>
      </c>
      <c r="C3889" t="str">
        <f>RIGHT(All_Data[[#This Row],[Invoice (Year+Month)]],2)</f>
        <v>02</v>
      </c>
      <c r="D3889" t="s">
        <v>63</v>
      </c>
      <c r="E3889">
        <v>3013440</v>
      </c>
      <c r="F3889" t="s">
        <v>17</v>
      </c>
      <c r="G3889" t="s">
        <v>22</v>
      </c>
      <c r="H3889" t="s">
        <v>35</v>
      </c>
      <c r="I3889">
        <v>1109448</v>
      </c>
      <c r="J3889">
        <v>2404</v>
      </c>
      <c r="K3889" s="1">
        <v>479.745296</v>
      </c>
      <c r="L3889" s="1">
        <v>59.76</v>
      </c>
      <c r="M3889" s="1">
        <f>All_Data[[#This Row],[EUR Sales Amount]]-All_Data[[#This Row],[EUR Cost Amount]]</f>
        <v>419.98529600000001</v>
      </c>
      <c r="N3889">
        <f>IF(All_Data[[#This Row],[Order Line Quantity]]&lt;0,1,0)</f>
        <v>0</v>
      </c>
      <c r="O3889" s="1" t="str">
        <f>All_Data[[#This Row],[Tier2 Description]]&amp;All_Data[[#This Row],[Order No]]</f>
        <v>DECORATION CHARGES1109448</v>
      </c>
    </row>
    <row r="3890" spans="1:15" x14ac:dyDescent="0.35">
      <c r="A3890">
        <v>202002</v>
      </c>
      <c r="B3890" t="str">
        <f>LEFT(All_Data[[#This Row],[Invoice (Year+Month)]],4)</f>
        <v>2020</v>
      </c>
      <c r="C3890" t="str">
        <f>RIGHT(All_Data[[#This Row],[Invoice (Year+Month)]],2)</f>
        <v>02</v>
      </c>
      <c r="D3890" t="s">
        <v>63</v>
      </c>
      <c r="E3890">
        <v>3013440</v>
      </c>
      <c r="F3890" t="s">
        <v>17</v>
      </c>
      <c r="G3890" t="s">
        <v>22</v>
      </c>
      <c r="H3890" t="s">
        <v>35</v>
      </c>
      <c r="I3890">
        <v>1109666</v>
      </c>
      <c r="J3890">
        <v>16</v>
      </c>
      <c r="K3890" s="1">
        <v>103.5980897</v>
      </c>
      <c r="L3890" s="1">
        <v>32.81554723</v>
      </c>
      <c r="M3890" s="1">
        <f>All_Data[[#This Row],[EUR Sales Amount]]-All_Data[[#This Row],[EUR Cost Amount]]</f>
        <v>70.78254247000001</v>
      </c>
      <c r="N3890">
        <f>IF(All_Data[[#This Row],[Order Line Quantity]]&lt;0,1,0)</f>
        <v>0</v>
      </c>
      <c r="O3890" s="1" t="str">
        <f>All_Data[[#This Row],[Tier2 Description]]&amp;All_Data[[#This Row],[Order No]]</f>
        <v>DECORATION CHARGES1109666</v>
      </c>
    </row>
    <row r="3891" spans="1:15" x14ac:dyDescent="0.35">
      <c r="A3891">
        <v>202002</v>
      </c>
      <c r="B3891" t="str">
        <f>LEFT(All_Data[[#This Row],[Invoice (Year+Month)]],4)</f>
        <v>2020</v>
      </c>
      <c r="C3891" t="str">
        <f>RIGHT(All_Data[[#This Row],[Invoice (Year+Month)]],2)</f>
        <v>02</v>
      </c>
      <c r="D3891" t="s">
        <v>63</v>
      </c>
      <c r="E3891">
        <v>3013440</v>
      </c>
      <c r="F3891" t="s">
        <v>17</v>
      </c>
      <c r="G3891" t="s">
        <v>29</v>
      </c>
      <c r="H3891" t="s">
        <v>30</v>
      </c>
      <c r="I3891">
        <v>1109666</v>
      </c>
      <c r="J3891">
        <v>12</v>
      </c>
      <c r="K3891" s="1">
        <v>366.92802829999999</v>
      </c>
      <c r="L3891" s="1">
        <v>160.91999999999999</v>
      </c>
      <c r="M3891" s="1">
        <f>All_Data[[#This Row],[EUR Sales Amount]]-All_Data[[#This Row],[EUR Cost Amount]]</f>
        <v>206.00802830000001</v>
      </c>
      <c r="N3891">
        <f>IF(All_Data[[#This Row],[Order Line Quantity]]&lt;0,1,0)</f>
        <v>0</v>
      </c>
      <c r="O3891" s="1" t="str">
        <f>All_Data[[#This Row],[Tier2 Description]]&amp;All_Data[[#This Row],[Order No]]</f>
        <v>AUDIO1109666</v>
      </c>
    </row>
    <row r="3892" spans="1:15" x14ac:dyDescent="0.35">
      <c r="A3892">
        <v>202002</v>
      </c>
      <c r="B3892" t="str">
        <f>LEFT(All_Data[[#This Row],[Invoice (Year+Month)]],4)</f>
        <v>2020</v>
      </c>
      <c r="C3892" t="str">
        <f>RIGHT(All_Data[[#This Row],[Invoice (Year+Month)]],2)</f>
        <v>02</v>
      </c>
      <c r="D3892" t="s">
        <v>63</v>
      </c>
      <c r="E3892">
        <v>3013447</v>
      </c>
      <c r="F3892" t="s">
        <v>10</v>
      </c>
      <c r="G3892" t="s">
        <v>11</v>
      </c>
      <c r="H3892" t="s">
        <v>40</v>
      </c>
      <c r="I3892">
        <v>1109088</v>
      </c>
      <c r="J3892">
        <v>3000</v>
      </c>
      <c r="K3892" s="1">
        <v>1972.571858</v>
      </c>
      <c r="L3892" s="1">
        <v>1005.28</v>
      </c>
      <c r="M3892" s="1">
        <f>All_Data[[#This Row],[EUR Sales Amount]]-All_Data[[#This Row],[EUR Cost Amount]]</f>
        <v>967.29185800000005</v>
      </c>
      <c r="N3892">
        <f>IF(All_Data[[#This Row],[Order Line Quantity]]&lt;0,1,0)</f>
        <v>0</v>
      </c>
      <c r="O3892" s="1" t="str">
        <f>All_Data[[#This Row],[Tier2 Description]]&amp;All_Data[[#This Row],[Order No]]</f>
        <v>TOTES1109088</v>
      </c>
    </row>
    <row r="3893" spans="1:15" x14ac:dyDescent="0.35">
      <c r="A3893">
        <v>202002</v>
      </c>
      <c r="B3893" t="str">
        <f>LEFT(All_Data[[#This Row],[Invoice (Year+Month)]],4)</f>
        <v>2020</v>
      </c>
      <c r="C3893" t="str">
        <f>RIGHT(All_Data[[#This Row],[Invoice (Year+Month)]],2)</f>
        <v>02</v>
      </c>
      <c r="D3893" t="s">
        <v>63</v>
      </c>
      <c r="E3893">
        <v>3013447</v>
      </c>
      <c r="F3893" t="s">
        <v>10</v>
      </c>
      <c r="G3893" t="s">
        <v>32</v>
      </c>
      <c r="H3893" t="s">
        <v>51</v>
      </c>
      <c r="I3893">
        <v>1109343</v>
      </c>
      <c r="J3893">
        <v>2</v>
      </c>
      <c r="K3893" s="1">
        <v>7.4769866619999998</v>
      </c>
      <c r="L3893" s="1">
        <v>2.4</v>
      </c>
      <c r="M3893" s="1">
        <f>All_Data[[#This Row],[EUR Sales Amount]]-All_Data[[#This Row],[EUR Cost Amount]]</f>
        <v>5.0769866619999995</v>
      </c>
      <c r="N3893">
        <f>IF(All_Data[[#This Row],[Order Line Quantity]]&lt;0,1,0)</f>
        <v>0</v>
      </c>
      <c r="O3893" s="1" t="str">
        <f>All_Data[[#This Row],[Tier2 Description]]&amp;All_Data[[#This Row],[Order No]]</f>
        <v>MUGS &amp; TUMBLERS1109343</v>
      </c>
    </row>
    <row r="3894" spans="1:15" x14ac:dyDescent="0.35">
      <c r="A3894">
        <v>202002</v>
      </c>
      <c r="B3894" t="str">
        <f>LEFT(All_Data[[#This Row],[Invoice (Year+Month)]],4)</f>
        <v>2020</v>
      </c>
      <c r="C3894" t="str">
        <f>RIGHT(All_Data[[#This Row],[Invoice (Year+Month)]],2)</f>
        <v>02</v>
      </c>
      <c r="D3894" t="s">
        <v>63</v>
      </c>
      <c r="E3894">
        <v>3013447</v>
      </c>
      <c r="F3894" t="s">
        <v>10</v>
      </c>
      <c r="G3894" t="s">
        <v>22</v>
      </c>
      <c r="H3894" t="s">
        <v>35</v>
      </c>
      <c r="I3894">
        <v>1109088</v>
      </c>
      <c r="J3894">
        <v>3002</v>
      </c>
      <c r="K3894" s="1">
        <v>822.64650919999997</v>
      </c>
      <c r="L3894" s="1">
        <v>163.58000000000001</v>
      </c>
      <c r="M3894" s="1">
        <f>All_Data[[#This Row],[EUR Sales Amount]]-All_Data[[#This Row],[EUR Cost Amount]]</f>
        <v>659.06650919999993</v>
      </c>
      <c r="N3894">
        <f>IF(All_Data[[#This Row],[Order Line Quantity]]&lt;0,1,0)</f>
        <v>0</v>
      </c>
      <c r="O3894" s="1" t="str">
        <f>All_Data[[#This Row],[Tier2 Description]]&amp;All_Data[[#This Row],[Order No]]</f>
        <v>DECORATION CHARGES1109088</v>
      </c>
    </row>
    <row r="3895" spans="1:15" x14ac:dyDescent="0.35">
      <c r="A3895">
        <v>202002</v>
      </c>
      <c r="B3895" t="str">
        <f>LEFT(All_Data[[#This Row],[Invoice (Year+Month)]],4)</f>
        <v>2020</v>
      </c>
      <c r="C3895" t="str">
        <f>RIGHT(All_Data[[#This Row],[Invoice (Year+Month)]],2)</f>
        <v>02</v>
      </c>
      <c r="D3895" t="s">
        <v>63</v>
      </c>
      <c r="E3895">
        <v>3013448</v>
      </c>
      <c r="F3895" t="s">
        <v>17</v>
      </c>
      <c r="G3895" t="s">
        <v>48</v>
      </c>
      <c r="H3895" t="s">
        <v>48</v>
      </c>
      <c r="I3895">
        <v>1110072</v>
      </c>
      <c r="J3895">
        <v>12</v>
      </c>
      <c r="K3895" s="1">
        <v>9.4802100120000006</v>
      </c>
      <c r="L3895" s="1">
        <v>13.84</v>
      </c>
      <c r="M3895" s="1">
        <f>All_Data[[#This Row],[EUR Sales Amount]]-All_Data[[#This Row],[EUR Cost Amount]]</f>
        <v>-4.3597899879999993</v>
      </c>
      <c r="N3895">
        <f>IF(All_Data[[#This Row],[Order Line Quantity]]&lt;0,1,0)</f>
        <v>0</v>
      </c>
      <c r="O3895" s="1" t="str">
        <f>All_Data[[#This Row],[Tier2 Description]]&amp;All_Data[[#This Row],[Order No]]</f>
        <v>HEADWEAR1110072</v>
      </c>
    </row>
    <row r="3896" spans="1:15" x14ac:dyDescent="0.35">
      <c r="A3896">
        <v>202002</v>
      </c>
      <c r="B3896" t="str">
        <f>LEFT(All_Data[[#This Row],[Invoice (Year+Month)]],4)</f>
        <v>2020</v>
      </c>
      <c r="C3896" t="str">
        <f>RIGHT(All_Data[[#This Row],[Invoice (Year+Month)]],2)</f>
        <v>02</v>
      </c>
      <c r="D3896" t="s">
        <v>63</v>
      </c>
      <c r="E3896">
        <v>3013448</v>
      </c>
      <c r="F3896" t="s">
        <v>17</v>
      </c>
      <c r="G3896" t="s">
        <v>22</v>
      </c>
      <c r="H3896" t="s">
        <v>35</v>
      </c>
      <c r="I3896">
        <v>1109148</v>
      </c>
      <c r="J3896">
        <v>2002</v>
      </c>
      <c r="K3896" s="1">
        <v>656.5351948</v>
      </c>
      <c r="L3896" s="1">
        <v>41.18</v>
      </c>
      <c r="M3896" s="1">
        <f>All_Data[[#This Row],[EUR Sales Amount]]-All_Data[[#This Row],[EUR Cost Amount]]</f>
        <v>615.35519480000005</v>
      </c>
      <c r="N3896">
        <f>IF(All_Data[[#This Row],[Order Line Quantity]]&lt;0,1,0)</f>
        <v>0</v>
      </c>
      <c r="O3896" s="1" t="str">
        <f>All_Data[[#This Row],[Tier2 Description]]&amp;All_Data[[#This Row],[Order No]]</f>
        <v>DECORATION CHARGES1109148</v>
      </c>
    </row>
    <row r="3897" spans="1:15" x14ac:dyDescent="0.35">
      <c r="A3897">
        <v>202002</v>
      </c>
      <c r="B3897" t="str">
        <f>LEFT(All_Data[[#This Row],[Invoice (Year+Month)]],4)</f>
        <v>2020</v>
      </c>
      <c r="C3897" t="str">
        <f>RIGHT(All_Data[[#This Row],[Invoice (Year+Month)]],2)</f>
        <v>02</v>
      </c>
      <c r="D3897" t="s">
        <v>63</v>
      </c>
      <c r="E3897">
        <v>3013448</v>
      </c>
      <c r="F3897" t="s">
        <v>17</v>
      </c>
      <c r="G3897" t="s">
        <v>29</v>
      </c>
      <c r="H3897" t="s">
        <v>52</v>
      </c>
      <c r="I3897">
        <v>1109148</v>
      </c>
      <c r="J3897">
        <v>2000</v>
      </c>
      <c r="K3897" s="1">
        <v>458.78363009999998</v>
      </c>
      <c r="L3897" s="1">
        <v>171.42</v>
      </c>
      <c r="M3897" s="1">
        <f>All_Data[[#This Row],[EUR Sales Amount]]-All_Data[[#This Row],[EUR Cost Amount]]</f>
        <v>287.36363010000002</v>
      </c>
      <c r="N3897">
        <f>IF(All_Data[[#This Row],[Order Line Quantity]]&lt;0,1,0)</f>
        <v>0</v>
      </c>
      <c r="O3897" s="1" t="str">
        <f>All_Data[[#This Row],[Tier2 Description]]&amp;All_Data[[#This Row],[Order No]]</f>
        <v>GENERAL TECH1109148</v>
      </c>
    </row>
    <row r="3898" spans="1:15" x14ac:dyDescent="0.35">
      <c r="A3898">
        <v>202002</v>
      </c>
      <c r="B3898" t="str">
        <f>LEFT(All_Data[[#This Row],[Invoice (Year+Month)]],4)</f>
        <v>2020</v>
      </c>
      <c r="C3898" t="str">
        <f>RIGHT(All_Data[[#This Row],[Invoice (Year+Month)]],2)</f>
        <v>02</v>
      </c>
      <c r="D3898" t="s">
        <v>63</v>
      </c>
      <c r="E3898">
        <v>3013452</v>
      </c>
      <c r="F3898" t="s">
        <v>17</v>
      </c>
      <c r="G3898" t="s">
        <v>11</v>
      </c>
      <c r="H3898" t="s">
        <v>46</v>
      </c>
      <c r="I3898">
        <v>1110097</v>
      </c>
      <c r="J3898">
        <v>100</v>
      </c>
      <c r="K3898" s="1">
        <v>784.57933300000002</v>
      </c>
      <c r="L3898" s="1">
        <v>136.52000000000001</v>
      </c>
      <c r="M3898" s="1">
        <f>All_Data[[#This Row],[EUR Sales Amount]]-All_Data[[#This Row],[EUR Cost Amount]]</f>
        <v>648.05933300000004</v>
      </c>
      <c r="N3898">
        <f>IF(All_Data[[#This Row],[Order Line Quantity]]&lt;0,1,0)</f>
        <v>0</v>
      </c>
      <c r="O3898" s="1" t="str">
        <f>All_Data[[#This Row],[Tier2 Description]]&amp;All_Data[[#This Row],[Order No]]</f>
        <v>DUFFELS1110097</v>
      </c>
    </row>
    <row r="3899" spans="1:15" x14ac:dyDescent="0.35">
      <c r="A3899">
        <v>202002</v>
      </c>
      <c r="B3899" t="str">
        <f>LEFT(All_Data[[#This Row],[Invoice (Year+Month)]],4)</f>
        <v>2020</v>
      </c>
      <c r="C3899" t="str">
        <f>RIGHT(All_Data[[#This Row],[Invoice (Year+Month)]],2)</f>
        <v>02</v>
      </c>
      <c r="D3899" t="s">
        <v>63</v>
      </c>
      <c r="E3899">
        <v>3013452</v>
      </c>
      <c r="F3899" t="s">
        <v>17</v>
      </c>
      <c r="G3899" t="s">
        <v>26</v>
      </c>
      <c r="H3899" t="s">
        <v>44</v>
      </c>
      <c r="I3899">
        <v>1109213</v>
      </c>
      <c r="J3899">
        <v>500</v>
      </c>
      <c r="K3899" s="1">
        <v>326.2900818</v>
      </c>
      <c r="L3899" s="1">
        <v>81.739999999999995</v>
      </c>
      <c r="M3899" s="1">
        <f>All_Data[[#This Row],[EUR Sales Amount]]-All_Data[[#This Row],[EUR Cost Amount]]</f>
        <v>244.55008179999999</v>
      </c>
      <c r="N3899">
        <f>IF(All_Data[[#This Row],[Order Line Quantity]]&lt;0,1,0)</f>
        <v>0</v>
      </c>
      <c r="O3899" s="1" t="str">
        <f>All_Data[[#This Row],[Tier2 Description]]&amp;All_Data[[#This Row],[Order No]]</f>
        <v>HBA1109213</v>
      </c>
    </row>
    <row r="3900" spans="1:15" x14ac:dyDescent="0.35">
      <c r="A3900">
        <v>202002</v>
      </c>
      <c r="B3900" t="str">
        <f>LEFT(All_Data[[#This Row],[Invoice (Year+Month)]],4)</f>
        <v>2020</v>
      </c>
      <c r="C3900" t="str">
        <f>RIGHT(All_Data[[#This Row],[Invoice (Year+Month)]],2)</f>
        <v>02</v>
      </c>
      <c r="D3900" t="s">
        <v>63</v>
      </c>
      <c r="E3900">
        <v>3013452</v>
      </c>
      <c r="F3900" t="s">
        <v>17</v>
      </c>
      <c r="G3900" t="s">
        <v>26</v>
      </c>
      <c r="H3900" t="s">
        <v>44</v>
      </c>
      <c r="I3900">
        <v>1109214</v>
      </c>
      <c r="J3900">
        <v>2000</v>
      </c>
      <c r="K3900" s="1">
        <v>593.25469410000005</v>
      </c>
      <c r="L3900" s="1">
        <v>215.66</v>
      </c>
      <c r="M3900" s="1">
        <f>All_Data[[#This Row],[EUR Sales Amount]]-All_Data[[#This Row],[EUR Cost Amount]]</f>
        <v>377.59469410000008</v>
      </c>
      <c r="N3900">
        <f>IF(All_Data[[#This Row],[Order Line Quantity]]&lt;0,1,0)</f>
        <v>0</v>
      </c>
      <c r="O3900" s="1" t="str">
        <f>All_Data[[#This Row],[Tier2 Description]]&amp;All_Data[[#This Row],[Order No]]</f>
        <v>HBA1109214</v>
      </c>
    </row>
    <row r="3901" spans="1:15" x14ac:dyDescent="0.35">
      <c r="A3901">
        <v>202002</v>
      </c>
      <c r="B3901" t="str">
        <f>LEFT(All_Data[[#This Row],[Invoice (Year+Month)]],4)</f>
        <v>2020</v>
      </c>
      <c r="C3901" t="str">
        <f>RIGHT(All_Data[[#This Row],[Invoice (Year+Month)]],2)</f>
        <v>02</v>
      </c>
      <c r="D3901" t="s">
        <v>63</v>
      </c>
      <c r="E3901">
        <v>3013452</v>
      </c>
      <c r="F3901" t="s">
        <v>17</v>
      </c>
      <c r="G3901" t="s">
        <v>22</v>
      </c>
      <c r="H3901" t="s">
        <v>35</v>
      </c>
      <c r="I3901">
        <v>1109213</v>
      </c>
      <c r="J3901">
        <v>502</v>
      </c>
      <c r="K3901" s="1">
        <v>159.1900096</v>
      </c>
      <c r="L3901" s="1">
        <v>22.88</v>
      </c>
      <c r="M3901" s="1">
        <f>All_Data[[#This Row],[EUR Sales Amount]]-All_Data[[#This Row],[EUR Cost Amount]]</f>
        <v>136.3100096</v>
      </c>
      <c r="N3901">
        <f>IF(All_Data[[#This Row],[Order Line Quantity]]&lt;0,1,0)</f>
        <v>0</v>
      </c>
      <c r="O3901" s="1" t="str">
        <f>All_Data[[#This Row],[Tier2 Description]]&amp;All_Data[[#This Row],[Order No]]</f>
        <v>DECORATION CHARGES1109213</v>
      </c>
    </row>
    <row r="3902" spans="1:15" x14ac:dyDescent="0.35">
      <c r="A3902">
        <v>202002</v>
      </c>
      <c r="B3902" t="str">
        <f>LEFT(All_Data[[#This Row],[Invoice (Year+Month)]],4)</f>
        <v>2020</v>
      </c>
      <c r="C3902" t="str">
        <f>RIGHT(All_Data[[#This Row],[Invoice (Year+Month)]],2)</f>
        <v>02</v>
      </c>
      <c r="D3902" t="s">
        <v>63</v>
      </c>
      <c r="E3902">
        <v>3013452</v>
      </c>
      <c r="F3902" t="s">
        <v>17</v>
      </c>
      <c r="G3902" t="s">
        <v>22</v>
      </c>
      <c r="H3902" t="s">
        <v>35</v>
      </c>
      <c r="I3902">
        <v>1109214</v>
      </c>
      <c r="J3902">
        <v>2004</v>
      </c>
      <c r="K3902" s="1">
        <v>480.53630220000002</v>
      </c>
      <c r="L3902" s="1">
        <v>55.76</v>
      </c>
      <c r="M3902" s="1">
        <f>All_Data[[#This Row],[EUR Sales Amount]]-All_Data[[#This Row],[EUR Cost Amount]]</f>
        <v>424.77630220000003</v>
      </c>
      <c r="N3902">
        <f>IF(All_Data[[#This Row],[Order Line Quantity]]&lt;0,1,0)</f>
        <v>0</v>
      </c>
      <c r="O3902" s="1" t="str">
        <f>All_Data[[#This Row],[Tier2 Description]]&amp;All_Data[[#This Row],[Order No]]</f>
        <v>DECORATION CHARGES1109214</v>
      </c>
    </row>
    <row r="3903" spans="1:15" x14ac:dyDescent="0.35">
      <c r="A3903">
        <v>202002</v>
      </c>
      <c r="B3903" t="str">
        <f>LEFT(All_Data[[#This Row],[Invoice (Year+Month)]],4)</f>
        <v>2020</v>
      </c>
      <c r="C3903" t="str">
        <f>RIGHT(All_Data[[#This Row],[Invoice (Year+Month)]],2)</f>
        <v>02</v>
      </c>
      <c r="D3903" t="s">
        <v>63</v>
      </c>
      <c r="E3903">
        <v>3013452</v>
      </c>
      <c r="F3903" t="s">
        <v>17</v>
      </c>
      <c r="G3903" t="s">
        <v>22</v>
      </c>
      <c r="H3903" t="s">
        <v>35</v>
      </c>
      <c r="I3903">
        <v>1110097</v>
      </c>
      <c r="J3903">
        <v>102</v>
      </c>
      <c r="K3903" s="1">
        <v>137.8328406</v>
      </c>
      <c r="L3903" s="1">
        <v>18.579999999999998</v>
      </c>
      <c r="M3903" s="1">
        <f>All_Data[[#This Row],[EUR Sales Amount]]-All_Data[[#This Row],[EUR Cost Amount]]</f>
        <v>119.2528406</v>
      </c>
      <c r="N3903">
        <f>IF(All_Data[[#This Row],[Order Line Quantity]]&lt;0,1,0)</f>
        <v>0</v>
      </c>
      <c r="O3903" s="1" t="str">
        <f>All_Data[[#This Row],[Tier2 Description]]&amp;All_Data[[#This Row],[Order No]]</f>
        <v>DECORATION CHARGES1110097</v>
      </c>
    </row>
    <row r="3904" spans="1:15" x14ac:dyDescent="0.35">
      <c r="A3904">
        <v>202002</v>
      </c>
      <c r="B3904" t="str">
        <f>LEFT(All_Data[[#This Row],[Invoice (Year+Month)]],4)</f>
        <v>2020</v>
      </c>
      <c r="C3904" t="str">
        <f>RIGHT(All_Data[[#This Row],[Invoice (Year+Month)]],2)</f>
        <v>02</v>
      </c>
      <c r="D3904" t="s">
        <v>63</v>
      </c>
      <c r="E3904">
        <v>3013452</v>
      </c>
      <c r="F3904" t="s">
        <v>17</v>
      </c>
      <c r="G3904" t="s">
        <v>24</v>
      </c>
      <c r="H3904" t="s">
        <v>54</v>
      </c>
      <c r="I3904">
        <v>1109523</v>
      </c>
      <c r="J3904">
        <v>6</v>
      </c>
      <c r="K3904" s="1">
        <v>319.91259380000002</v>
      </c>
      <c r="L3904" s="1">
        <v>107.7</v>
      </c>
      <c r="M3904" s="1">
        <f>All_Data[[#This Row],[EUR Sales Amount]]-All_Data[[#This Row],[EUR Cost Amount]]</f>
        <v>212.21259380000004</v>
      </c>
      <c r="N3904">
        <f>IF(All_Data[[#This Row],[Order Line Quantity]]&lt;0,1,0)</f>
        <v>0</v>
      </c>
      <c r="O3904" s="1" t="str">
        <f>All_Data[[#This Row],[Tier2 Description]]&amp;All_Data[[#This Row],[Order No]]</f>
        <v>VESTS-BODYWARMERS1109523</v>
      </c>
    </row>
    <row r="3905" spans="1:15" x14ac:dyDescent="0.35">
      <c r="A3905">
        <v>202002</v>
      </c>
      <c r="B3905" t="str">
        <f>LEFT(All_Data[[#This Row],[Invoice (Year+Month)]],4)</f>
        <v>2020</v>
      </c>
      <c r="C3905" t="str">
        <f>RIGHT(All_Data[[#This Row],[Invoice (Year+Month)]],2)</f>
        <v>02</v>
      </c>
      <c r="D3905" t="s">
        <v>63</v>
      </c>
      <c r="E3905">
        <v>3013452</v>
      </c>
      <c r="F3905" t="s">
        <v>17</v>
      </c>
      <c r="G3905" t="s">
        <v>24</v>
      </c>
      <c r="H3905" t="s">
        <v>54</v>
      </c>
      <c r="I3905">
        <v>1109559</v>
      </c>
      <c r="J3905">
        <v>4</v>
      </c>
      <c r="K3905" s="1">
        <v>213.27506249999999</v>
      </c>
      <c r="L3905" s="1">
        <v>68.2</v>
      </c>
      <c r="M3905" s="1">
        <f>All_Data[[#This Row],[EUR Sales Amount]]-All_Data[[#This Row],[EUR Cost Amount]]</f>
        <v>145.0750625</v>
      </c>
      <c r="N3905">
        <f>IF(All_Data[[#This Row],[Order Line Quantity]]&lt;0,1,0)</f>
        <v>0</v>
      </c>
      <c r="O3905" s="1" t="str">
        <f>All_Data[[#This Row],[Tier2 Description]]&amp;All_Data[[#This Row],[Order No]]</f>
        <v>VESTS-BODYWARMERS1109559</v>
      </c>
    </row>
    <row r="3906" spans="1:15" x14ac:dyDescent="0.35">
      <c r="A3906">
        <v>202002</v>
      </c>
      <c r="B3906" t="str">
        <f>LEFT(All_Data[[#This Row],[Invoice (Year+Month)]],4)</f>
        <v>2020</v>
      </c>
      <c r="C3906" t="str">
        <f>RIGHT(All_Data[[#This Row],[Invoice (Year+Month)]],2)</f>
        <v>02</v>
      </c>
      <c r="D3906" t="s">
        <v>63</v>
      </c>
      <c r="E3906">
        <v>3013452</v>
      </c>
      <c r="F3906" t="s">
        <v>17</v>
      </c>
      <c r="G3906" t="s">
        <v>24</v>
      </c>
      <c r="H3906" t="s">
        <v>54</v>
      </c>
      <c r="I3906">
        <v>1110096</v>
      </c>
      <c r="J3906">
        <v>4</v>
      </c>
      <c r="K3906" s="1">
        <v>213.27506249999999</v>
      </c>
      <c r="L3906" s="1">
        <v>68.7</v>
      </c>
      <c r="M3906" s="1">
        <f>All_Data[[#This Row],[EUR Sales Amount]]-All_Data[[#This Row],[EUR Cost Amount]]</f>
        <v>144.5750625</v>
      </c>
      <c r="N3906">
        <f>IF(All_Data[[#This Row],[Order Line Quantity]]&lt;0,1,0)</f>
        <v>0</v>
      </c>
      <c r="O3906" s="1" t="str">
        <f>All_Data[[#This Row],[Tier2 Description]]&amp;All_Data[[#This Row],[Order No]]</f>
        <v>VESTS-BODYWARMERS1110096</v>
      </c>
    </row>
    <row r="3907" spans="1:15" x14ac:dyDescent="0.35">
      <c r="A3907">
        <v>202002</v>
      </c>
      <c r="B3907" t="str">
        <f>LEFT(All_Data[[#This Row],[Invoice (Year+Month)]],4)</f>
        <v>2020</v>
      </c>
      <c r="C3907" t="str">
        <f>RIGHT(All_Data[[#This Row],[Invoice (Year+Month)]],2)</f>
        <v>02</v>
      </c>
      <c r="D3907" t="s">
        <v>63</v>
      </c>
      <c r="E3907">
        <v>3013455</v>
      </c>
      <c r="F3907" t="s">
        <v>10</v>
      </c>
      <c r="G3907" t="s">
        <v>32</v>
      </c>
      <c r="H3907" t="s">
        <v>33</v>
      </c>
      <c r="I3907">
        <v>1110263</v>
      </c>
      <c r="J3907">
        <v>200</v>
      </c>
      <c r="K3907" s="1">
        <v>1693.939903</v>
      </c>
      <c r="L3907" s="1">
        <v>670.04</v>
      </c>
      <c r="M3907" s="1">
        <f>All_Data[[#This Row],[EUR Sales Amount]]-All_Data[[#This Row],[EUR Cost Amount]]</f>
        <v>1023.899903</v>
      </c>
      <c r="N3907">
        <f>IF(All_Data[[#This Row],[Order Line Quantity]]&lt;0,1,0)</f>
        <v>0</v>
      </c>
      <c r="O3907" s="1" t="str">
        <f>All_Data[[#This Row],[Tier2 Description]]&amp;All_Data[[#This Row],[Order No]]</f>
        <v>SPORT BOTTLES1110263</v>
      </c>
    </row>
    <row r="3908" spans="1:15" x14ac:dyDescent="0.35">
      <c r="A3908">
        <v>202002</v>
      </c>
      <c r="B3908" t="str">
        <f>LEFT(All_Data[[#This Row],[Invoice (Year+Month)]],4)</f>
        <v>2020</v>
      </c>
      <c r="C3908" t="str">
        <f>RIGHT(All_Data[[#This Row],[Invoice (Year+Month)]],2)</f>
        <v>02</v>
      </c>
      <c r="D3908" t="s">
        <v>63</v>
      </c>
      <c r="E3908">
        <v>3013465</v>
      </c>
      <c r="F3908" t="s">
        <v>10</v>
      </c>
      <c r="G3908" t="s">
        <v>13</v>
      </c>
      <c r="H3908" t="s">
        <v>37</v>
      </c>
      <c r="I3908">
        <v>1109652</v>
      </c>
      <c r="J3908">
        <v>5000</v>
      </c>
      <c r="K3908" s="1">
        <v>3781.9986749999998</v>
      </c>
      <c r="L3908" s="1">
        <v>1833.78</v>
      </c>
      <c r="M3908" s="1">
        <f>All_Data[[#This Row],[EUR Sales Amount]]-All_Data[[#This Row],[EUR Cost Amount]]</f>
        <v>1948.2186749999998</v>
      </c>
      <c r="N3908">
        <f>IF(All_Data[[#This Row],[Order Line Quantity]]&lt;0,1,0)</f>
        <v>0</v>
      </c>
      <c r="O3908" s="1" t="str">
        <f>All_Data[[#This Row],[Tier2 Description]]&amp;All_Data[[#This Row],[Order No]]</f>
        <v>GENERAL1109652</v>
      </c>
    </row>
    <row r="3909" spans="1:15" x14ac:dyDescent="0.35">
      <c r="A3909">
        <v>202002</v>
      </c>
      <c r="B3909" t="str">
        <f>LEFT(All_Data[[#This Row],[Invoice (Year+Month)]],4)</f>
        <v>2020</v>
      </c>
      <c r="C3909" t="str">
        <f>RIGHT(All_Data[[#This Row],[Invoice (Year+Month)]],2)</f>
        <v>02</v>
      </c>
      <c r="D3909" t="s">
        <v>63</v>
      </c>
      <c r="E3909">
        <v>3013466</v>
      </c>
      <c r="F3909" t="s">
        <v>17</v>
      </c>
      <c r="G3909" t="s">
        <v>26</v>
      </c>
      <c r="H3909" t="s">
        <v>62</v>
      </c>
      <c r="I3909">
        <v>1109506</v>
      </c>
      <c r="J3909">
        <v>4</v>
      </c>
      <c r="K3909" s="1">
        <v>6.1065683179999999</v>
      </c>
      <c r="L3909" s="1">
        <v>1.62</v>
      </c>
      <c r="M3909" s="1">
        <f>All_Data[[#This Row],[EUR Sales Amount]]-All_Data[[#This Row],[EUR Cost Amount]]</f>
        <v>4.4865683179999998</v>
      </c>
      <c r="N3909">
        <f>IF(All_Data[[#This Row],[Order Line Quantity]]&lt;0,1,0)</f>
        <v>0</v>
      </c>
      <c r="O3909" s="1" t="str">
        <f>All_Data[[#This Row],[Tier2 Description]]&amp;All_Data[[#This Row],[Order No]]</f>
        <v>TOWELS1109506</v>
      </c>
    </row>
    <row r="3910" spans="1:15" x14ac:dyDescent="0.35">
      <c r="A3910">
        <v>202002</v>
      </c>
      <c r="B3910" t="str">
        <f>LEFT(All_Data[[#This Row],[Invoice (Year+Month)]],4)</f>
        <v>2020</v>
      </c>
      <c r="C3910" t="str">
        <f>RIGHT(All_Data[[#This Row],[Invoice (Year+Month)]],2)</f>
        <v>02</v>
      </c>
      <c r="D3910" t="s">
        <v>63</v>
      </c>
      <c r="E3910">
        <v>3013471</v>
      </c>
      <c r="F3910" t="s">
        <v>17</v>
      </c>
      <c r="G3910" t="s">
        <v>13</v>
      </c>
      <c r="H3910" t="s">
        <v>37</v>
      </c>
      <c r="I3910">
        <v>1109614</v>
      </c>
      <c r="J3910">
        <v>2000</v>
      </c>
      <c r="K3910" s="1">
        <v>478.55878660000002</v>
      </c>
      <c r="L3910" s="1">
        <v>419.2</v>
      </c>
      <c r="M3910" s="1">
        <f>All_Data[[#This Row],[EUR Sales Amount]]-All_Data[[#This Row],[EUR Cost Amount]]</f>
        <v>59.35878660000003</v>
      </c>
      <c r="N3910">
        <f>IF(All_Data[[#This Row],[Order Line Quantity]]&lt;0,1,0)</f>
        <v>0</v>
      </c>
      <c r="O3910" s="1" t="str">
        <f>All_Data[[#This Row],[Tier2 Description]]&amp;All_Data[[#This Row],[Order No]]</f>
        <v>GENERAL1109614</v>
      </c>
    </row>
    <row r="3911" spans="1:15" x14ac:dyDescent="0.35">
      <c r="A3911">
        <v>202002</v>
      </c>
      <c r="B3911" t="str">
        <f>LEFT(All_Data[[#This Row],[Invoice (Year+Month)]],4)</f>
        <v>2020</v>
      </c>
      <c r="C3911" t="str">
        <f>RIGHT(All_Data[[#This Row],[Invoice (Year+Month)]],2)</f>
        <v>02</v>
      </c>
      <c r="D3911" t="s">
        <v>63</v>
      </c>
      <c r="E3911">
        <v>3013471</v>
      </c>
      <c r="F3911" t="s">
        <v>17</v>
      </c>
      <c r="G3911" t="s">
        <v>13</v>
      </c>
      <c r="H3911" t="s">
        <v>37</v>
      </c>
      <c r="I3911">
        <v>1109821</v>
      </c>
      <c r="J3911">
        <v>500</v>
      </c>
      <c r="K3911" s="1">
        <v>229.88619399999999</v>
      </c>
      <c r="L3911" s="1">
        <v>133.47999999999999</v>
      </c>
      <c r="M3911" s="1">
        <f>All_Data[[#This Row],[EUR Sales Amount]]-All_Data[[#This Row],[EUR Cost Amount]]</f>
        <v>96.406193999999999</v>
      </c>
      <c r="N3911">
        <f>IF(All_Data[[#This Row],[Order Line Quantity]]&lt;0,1,0)</f>
        <v>0</v>
      </c>
      <c r="O3911" s="1" t="str">
        <f>All_Data[[#This Row],[Tier2 Description]]&amp;All_Data[[#This Row],[Order No]]</f>
        <v>GENERAL1109821</v>
      </c>
    </row>
    <row r="3912" spans="1:15" x14ac:dyDescent="0.35">
      <c r="A3912">
        <v>202002</v>
      </c>
      <c r="B3912" t="str">
        <f>LEFT(All_Data[[#This Row],[Invoice (Year+Month)]],4)</f>
        <v>2020</v>
      </c>
      <c r="C3912" t="str">
        <f>RIGHT(All_Data[[#This Row],[Invoice (Year+Month)]],2)</f>
        <v>02</v>
      </c>
      <c r="D3912" t="s">
        <v>63</v>
      </c>
      <c r="E3912">
        <v>3013471</v>
      </c>
      <c r="F3912" t="s">
        <v>17</v>
      </c>
      <c r="G3912" t="s">
        <v>13</v>
      </c>
      <c r="H3912" t="s">
        <v>34</v>
      </c>
      <c r="I3912">
        <v>1109865</v>
      </c>
      <c r="J3912">
        <v>12</v>
      </c>
      <c r="K3912" s="1">
        <v>55.350662960000001</v>
      </c>
      <c r="L3912" s="1">
        <v>12.16</v>
      </c>
      <c r="M3912" s="1">
        <f>All_Data[[#This Row],[EUR Sales Amount]]-All_Data[[#This Row],[EUR Cost Amount]]</f>
        <v>43.190662959999997</v>
      </c>
      <c r="N3912">
        <f>IF(All_Data[[#This Row],[Order Line Quantity]]&lt;0,1,0)</f>
        <v>0</v>
      </c>
      <c r="O3912" s="1" t="str">
        <f>All_Data[[#This Row],[Tier2 Description]]&amp;All_Data[[#This Row],[Order No]]</f>
        <v>STATIONERY1109865</v>
      </c>
    </row>
    <row r="3913" spans="1:15" x14ac:dyDescent="0.35">
      <c r="A3913">
        <v>202002</v>
      </c>
      <c r="B3913" t="str">
        <f>LEFT(All_Data[[#This Row],[Invoice (Year+Month)]],4)</f>
        <v>2020</v>
      </c>
      <c r="C3913" t="str">
        <f>RIGHT(All_Data[[#This Row],[Invoice (Year+Month)]],2)</f>
        <v>02</v>
      </c>
      <c r="D3913" t="s">
        <v>63</v>
      </c>
      <c r="E3913">
        <v>3013478</v>
      </c>
      <c r="F3913" t="s">
        <v>17</v>
      </c>
      <c r="G3913" t="s">
        <v>13</v>
      </c>
      <c r="H3913" t="s">
        <v>16</v>
      </c>
      <c r="I3913">
        <v>1109207</v>
      </c>
      <c r="J3913">
        <v>1000</v>
      </c>
      <c r="K3913" s="1">
        <v>96.898266710000001</v>
      </c>
      <c r="L3913" s="1">
        <v>60.16</v>
      </c>
      <c r="M3913" s="1">
        <f>All_Data[[#This Row],[EUR Sales Amount]]-All_Data[[#This Row],[EUR Cost Amount]]</f>
        <v>36.738266710000005</v>
      </c>
      <c r="N3913">
        <f>IF(All_Data[[#This Row],[Order Line Quantity]]&lt;0,1,0)</f>
        <v>0</v>
      </c>
      <c r="O3913" s="1" t="str">
        <f>All_Data[[#This Row],[Tier2 Description]]&amp;All_Data[[#This Row],[Order No]]</f>
        <v>WRITING1109207</v>
      </c>
    </row>
    <row r="3914" spans="1:15" x14ac:dyDescent="0.35">
      <c r="A3914">
        <v>202002</v>
      </c>
      <c r="B3914" t="str">
        <f>LEFT(All_Data[[#This Row],[Invoice (Year+Month)]],4)</f>
        <v>2020</v>
      </c>
      <c r="C3914" t="str">
        <f>RIGHT(All_Data[[#This Row],[Invoice (Year+Month)]],2)</f>
        <v>02</v>
      </c>
      <c r="D3914" t="s">
        <v>63</v>
      </c>
      <c r="E3914">
        <v>3013478</v>
      </c>
      <c r="F3914" t="s">
        <v>17</v>
      </c>
      <c r="G3914" t="s">
        <v>22</v>
      </c>
      <c r="H3914" t="s">
        <v>35</v>
      </c>
      <c r="I3914">
        <v>1109207</v>
      </c>
      <c r="J3914">
        <v>1002</v>
      </c>
      <c r="K3914" s="1">
        <v>158.20125179999999</v>
      </c>
      <c r="L3914" s="1">
        <v>27.88</v>
      </c>
      <c r="M3914" s="1">
        <f>All_Data[[#This Row],[EUR Sales Amount]]-All_Data[[#This Row],[EUR Cost Amount]]</f>
        <v>130.3212518</v>
      </c>
      <c r="N3914">
        <f>IF(All_Data[[#This Row],[Order Line Quantity]]&lt;0,1,0)</f>
        <v>0</v>
      </c>
      <c r="O3914" s="1" t="str">
        <f>All_Data[[#This Row],[Tier2 Description]]&amp;All_Data[[#This Row],[Order No]]</f>
        <v>DECORATION CHARGES1109207</v>
      </c>
    </row>
    <row r="3915" spans="1:15" x14ac:dyDescent="0.35">
      <c r="A3915">
        <v>202002</v>
      </c>
      <c r="B3915" t="str">
        <f>LEFT(All_Data[[#This Row],[Invoice (Year+Month)]],4)</f>
        <v>2020</v>
      </c>
      <c r="C3915" t="str">
        <f>RIGHT(All_Data[[#This Row],[Invoice (Year+Month)]],2)</f>
        <v>02</v>
      </c>
      <c r="D3915" t="s">
        <v>63</v>
      </c>
      <c r="E3915">
        <v>3013483</v>
      </c>
      <c r="F3915" t="s">
        <v>17</v>
      </c>
      <c r="G3915" t="s">
        <v>32</v>
      </c>
      <c r="H3915" t="s">
        <v>55</v>
      </c>
      <c r="I3915">
        <v>1110070</v>
      </c>
      <c r="J3915">
        <v>14</v>
      </c>
      <c r="K3915" s="1">
        <v>61.295074999999997</v>
      </c>
      <c r="L3915" s="1">
        <v>18</v>
      </c>
      <c r="M3915" s="1">
        <f>All_Data[[#This Row],[EUR Sales Amount]]-All_Data[[#This Row],[EUR Cost Amount]]</f>
        <v>43.295074999999997</v>
      </c>
      <c r="N3915">
        <f>IF(All_Data[[#This Row],[Order Line Quantity]]&lt;0,1,0)</f>
        <v>0</v>
      </c>
      <c r="O3915" s="1" t="str">
        <f>All_Data[[#This Row],[Tier2 Description]]&amp;All_Data[[#This Row],[Order No]]</f>
        <v>SPECIALTIES &amp; PACKAGING1110070</v>
      </c>
    </row>
    <row r="3916" spans="1:15" x14ac:dyDescent="0.35">
      <c r="A3916">
        <v>202002</v>
      </c>
      <c r="B3916" t="str">
        <f>LEFT(All_Data[[#This Row],[Invoice (Year+Month)]],4)</f>
        <v>2020</v>
      </c>
      <c r="C3916" t="str">
        <f>RIGHT(All_Data[[#This Row],[Invoice (Year+Month)]],2)</f>
        <v>02</v>
      </c>
      <c r="D3916" t="s">
        <v>63</v>
      </c>
      <c r="E3916">
        <v>3013483</v>
      </c>
      <c r="F3916" t="s">
        <v>17</v>
      </c>
      <c r="G3916" t="s">
        <v>22</v>
      </c>
      <c r="H3916" t="s">
        <v>35</v>
      </c>
      <c r="I3916">
        <v>1109339</v>
      </c>
      <c r="J3916">
        <v>1002</v>
      </c>
      <c r="K3916" s="1">
        <v>210.6054164</v>
      </c>
      <c r="L3916" s="1">
        <v>27.88</v>
      </c>
      <c r="M3916" s="1">
        <f>All_Data[[#This Row],[EUR Sales Amount]]-All_Data[[#This Row],[EUR Cost Amount]]</f>
        <v>182.7254164</v>
      </c>
      <c r="N3916">
        <f>IF(All_Data[[#This Row],[Order Line Quantity]]&lt;0,1,0)</f>
        <v>0</v>
      </c>
      <c r="O3916" s="1" t="str">
        <f>All_Data[[#This Row],[Tier2 Description]]&amp;All_Data[[#This Row],[Order No]]</f>
        <v>DECORATION CHARGES1109339</v>
      </c>
    </row>
    <row r="3917" spans="1:15" x14ac:dyDescent="0.35">
      <c r="A3917">
        <v>202002</v>
      </c>
      <c r="B3917" t="str">
        <f>LEFT(All_Data[[#This Row],[Invoice (Year+Month)]],4)</f>
        <v>2020</v>
      </c>
      <c r="C3917" t="str">
        <f>RIGHT(All_Data[[#This Row],[Invoice (Year+Month)]],2)</f>
        <v>02</v>
      </c>
      <c r="D3917" t="s">
        <v>63</v>
      </c>
      <c r="E3917">
        <v>3013483</v>
      </c>
      <c r="F3917" t="s">
        <v>17</v>
      </c>
      <c r="G3917" t="s">
        <v>29</v>
      </c>
      <c r="H3917" t="s">
        <v>52</v>
      </c>
      <c r="I3917">
        <v>1109339</v>
      </c>
      <c r="J3917">
        <v>1000</v>
      </c>
      <c r="K3917" s="1">
        <v>252.13324499999999</v>
      </c>
      <c r="L3917" s="1">
        <v>65.92</v>
      </c>
      <c r="M3917" s="1">
        <f>All_Data[[#This Row],[EUR Sales Amount]]-All_Data[[#This Row],[EUR Cost Amount]]</f>
        <v>186.21324499999997</v>
      </c>
      <c r="N3917">
        <f>IF(All_Data[[#This Row],[Order Line Quantity]]&lt;0,1,0)</f>
        <v>0</v>
      </c>
      <c r="O3917" s="1" t="str">
        <f>All_Data[[#This Row],[Tier2 Description]]&amp;All_Data[[#This Row],[Order No]]</f>
        <v>GENERAL TECH1109339</v>
      </c>
    </row>
    <row r="3918" spans="1:15" x14ac:dyDescent="0.35">
      <c r="A3918">
        <v>202002</v>
      </c>
      <c r="B3918" t="str">
        <f>LEFT(All_Data[[#This Row],[Invoice (Year+Month)]],4)</f>
        <v>2020</v>
      </c>
      <c r="C3918" t="str">
        <f>RIGHT(All_Data[[#This Row],[Invoice (Year+Month)]],2)</f>
        <v>02</v>
      </c>
      <c r="D3918" t="s">
        <v>63</v>
      </c>
      <c r="E3918">
        <v>3013484</v>
      </c>
      <c r="F3918" t="s">
        <v>17</v>
      </c>
      <c r="G3918" t="s">
        <v>24</v>
      </c>
      <c r="H3918" t="s">
        <v>25</v>
      </c>
      <c r="I3918">
        <v>1109670</v>
      </c>
      <c r="J3918">
        <v>2</v>
      </c>
      <c r="K3918" s="1">
        <v>116.9047925</v>
      </c>
      <c r="L3918" s="1">
        <v>50.84</v>
      </c>
      <c r="M3918" s="1">
        <f>All_Data[[#This Row],[EUR Sales Amount]]-All_Data[[#This Row],[EUR Cost Amount]]</f>
        <v>66.064792499999996</v>
      </c>
      <c r="N3918">
        <f>IF(All_Data[[#This Row],[Order Line Quantity]]&lt;0,1,0)</f>
        <v>0</v>
      </c>
      <c r="O3918" s="1" t="str">
        <f>All_Data[[#This Row],[Tier2 Description]]&amp;All_Data[[#This Row],[Order No]]</f>
        <v>JACKETS1109670</v>
      </c>
    </row>
    <row r="3919" spans="1:15" x14ac:dyDescent="0.35">
      <c r="A3919">
        <v>202002</v>
      </c>
      <c r="B3919" t="str">
        <f>LEFT(All_Data[[#This Row],[Invoice (Year+Month)]],4)</f>
        <v>2020</v>
      </c>
      <c r="C3919" t="str">
        <f>RIGHT(All_Data[[#This Row],[Invoice (Year+Month)]],2)</f>
        <v>02</v>
      </c>
      <c r="D3919" t="s">
        <v>63</v>
      </c>
      <c r="E3919">
        <v>3013486</v>
      </c>
      <c r="F3919" t="s">
        <v>17</v>
      </c>
      <c r="G3919" t="s">
        <v>22</v>
      </c>
      <c r="H3919" t="s">
        <v>45</v>
      </c>
      <c r="I3919">
        <v>1109096</v>
      </c>
      <c r="J3919">
        <v>1008</v>
      </c>
      <c r="K3919" s="1">
        <v>1013.61124</v>
      </c>
      <c r="L3919" s="1">
        <v>799.32</v>
      </c>
      <c r="M3919" s="1">
        <f>All_Data[[#This Row],[EUR Sales Amount]]-All_Data[[#This Row],[EUR Cost Amount]]</f>
        <v>214.2912399999999</v>
      </c>
      <c r="N3919">
        <f>IF(All_Data[[#This Row],[Order Line Quantity]]&lt;0,1,0)</f>
        <v>0</v>
      </c>
      <c r="O3919" s="1" t="str">
        <f>All_Data[[#This Row],[Tier2 Description]]&amp;All_Data[[#This Row],[Order No]]</f>
        <v>NONWEARABLES OTHERS1109096</v>
      </c>
    </row>
    <row r="3920" spans="1:15" x14ac:dyDescent="0.35">
      <c r="A3920">
        <v>202002</v>
      </c>
      <c r="B3920" t="str">
        <f>LEFT(All_Data[[#This Row],[Invoice (Year+Month)]],4)</f>
        <v>2020</v>
      </c>
      <c r="C3920" t="str">
        <f>RIGHT(All_Data[[#This Row],[Invoice (Year+Month)]],2)</f>
        <v>02</v>
      </c>
      <c r="D3920" t="s">
        <v>63</v>
      </c>
      <c r="E3920">
        <v>3013496</v>
      </c>
      <c r="F3920" t="s">
        <v>17</v>
      </c>
      <c r="G3920" t="s">
        <v>13</v>
      </c>
      <c r="H3920" t="s">
        <v>37</v>
      </c>
      <c r="I3920">
        <v>1110158</v>
      </c>
      <c r="J3920">
        <v>100</v>
      </c>
      <c r="K3920" s="1">
        <v>25.213324499999999</v>
      </c>
      <c r="L3920" s="1">
        <v>4.72</v>
      </c>
      <c r="M3920" s="1">
        <f>All_Data[[#This Row],[EUR Sales Amount]]-All_Data[[#This Row],[EUR Cost Amount]]</f>
        <v>20.4933245</v>
      </c>
      <c r="N3920">
        <f>IF(All_Data[[#This Row],[Order Line Quantity]]&lt;0,1,0)</f>
        <v>0</v>
      </c>
      <c r="O3920" s="1" t="str">
        <f>All_Data[[#This Row],[Tier2 Description]]&amp;All_Data[[#This Row],[Order No]]</f>
        <v>GENERAL1110158</v>
      </c>
    </row>
    <row r="3921" spans="1:15" x14ac:dyDescent="0.35">
      <c r="A3921">
        <v>202002</v>
      </c>
      <c r="B3921" t="str">
        <f>LEFT(All_Data[[#This Row],[Invoice (Year+Month)]],4)</f>
        <v>2020</v>
      </c>
      <c r="C3921" t="str">
        <f>RIGHT(All_Data[[#This Row],[Invoice (Year+Month)]],2)</f>
        <v>02</v>
      </c>
      <c r="D3921" t="s">
        <v>63</v>
      </c>
      <c r="E3921">
        <v>3013496</v>
      </c>
      <c r="F3921" t="s">
        <v>17</v>
      </c>
      <c r="G3921" t="s">
        <v>22</v>
      </c>
      <c r="H3921" t="s">
        <v>35</v>
      </c>
      <c r="I3921">
        <v>1110158</v>
      </c>
      <c r="J3921">
        <v>104</v>
      </c>
      <c r="K3921" s="1">
        <v>145.05077270000001</v>
      </c>
      <c r="L3921" s="1">
        <v>44.006466869999997</v>
      </c>
      <c r="M3921" s="1">
        <f>All_Data[[#This Row],[EUR Sales Amount]]-All_Data[[#This Row],[EUR Cost Amount]]</f>
        <v>101.04430583000001</v>
      </c>
      <c r="N3921">
        <f>IF(All_Data[[#This Row],[Order Line Quantity]]&lt;0,1,0)</f>
        <v>0</v>
      </c>
      <c r="O3921" s="1" t="str">
        <f>All_Data[[#This Row],[Tier2 Description]]&amp;All_Data[[#This Row],[Order No]]</f>
        <v>DECORATION CHARGES1110158</v>
      </c>
    </row>
    <row r="3922" spans="1:15" x14ac:dyDescent="0.35">
      <c r="A3922">
        <v>202002</v>
      </c>
      <c r="B3922" t="str">
        <f>LEFT(All_Data[[#This Row],[Invoice (Year+Month)]],4)</f>
        <v>2020</v>
      </c>
      <c r="C3922" t="str">
        <f>RIGHT(All_Data[[#This Row],[Invoice (Year+Month)]],2)</f>
        <v>02</v>
      </c>
      <c r="D3922" t="s">
        <v>63</v>
      </c>
      <c r="E3922">
        <v>3013498</v>
      </c>
      <c r="F3922" t="s">
        <v>17</v>
      </c>
      <c r="G3922" t="s">
        <v>11</v>
      </c>
      <c r="H3922" t="s">
        <v>38</v>
      </c>
      <c r="I3922">
        <v>1109118</v>
      </c>
      <c r="J3922">
        <v>50</v>
      </c>
      <c r="K3922" s="1">
        <v>2457.0631920000001</v>
      </c>
      <c r="L3922" s="1">
        <v>948.78</v>
      </c>
      <c r="M3922" s="1">
        <f>All_Data[[#This Row],[EUR Sales Amount]]-All_Data[[#This Row],[EUR Cost Amount]]</f>
        <v>1508.2831920000001</v>
      </c>
      <c r="N3922">
        <f>IF(All_Data[[#This Row],[Order Line Quantity]]&lt;0,1,0)</f>
        <v>0</v>
      </c>
      <c r="O3922" s="1" t="str">
        <f>All_Data[[#This Row],[Tier2 Description]]&amp;All_Data[[#This Row],[Order No]]</f>
        <v>BACKPACKS1109118</v>
      </c>
    </row>
    <row r="3923" spans="1:15" x14ac:dyDescent="0.35">
      <c r="A3923">
        <v>202002</v>
      </c>
      <c r="B3923" t="str">
        <f>LEFT(All_Data[[#This Row],[Invoice (Year+Month)]],4)</f>
        <v>2020</v>
      </c>
      <c r="C3923" t="str">
        <f>RIGHT(All_Data[[#This Row],[Invoice (Year+Month)]],2)</f>
        <v>02</v>
      </c>
      <c r="D3923" t="s">
        <v>63</v>
      </c>
      <c r="E3923">
        <v>3013498</v>
      </c>
      <c r="F3923" t="s">
        <v>17</v>
      </c>
      <c r="G3923" t="s">
        <v>22</v>
      </c>
      <c r="H3923" t="s">
        <v>35</v>
      </c>
      <c r="I3923">
        <v>1109118</v>
      </c>
      <c r="J3923">
        <v>52</v>
      </c>
      <c r="K3923" s="1">
        <v>169.47309100000001</v>
      </c>
      <c r="L3923" s="1">
        <v>1.94</v>
      </c>
      <c r="M3923" s="1">
        <f>All_Data[[#This Row],[EUR Sales Amount]]-All_Data[[#This Row],[EUR Cost Amount]]</f>
        <v>167.53309100000001</v>
      </c>
      <c r="N3923">
        <f>IF(All_Data[[#This Row],[Order Line Quantity]]&lt;0,1,0)</f>
        <v>0</v>
      </c>
      <c r="O3923" s="1" t="str">
        <f>All_Data[[#This Row],[Tier2 Description]]&amp;All_Data[[#This Row],[Order No]]</f>
        <v>DECORATION CHARGES1109118</v>
      </c>
    </row>
    <row r="3924" spans="1:15" x14ac:dyDescent="0.35">
      <c r="A3924">
        <v>202002</v>
      </c>
      <c r="B3924" t="str">
        <f>LEFT(All_Data[[#This Row],[Invoice (Year+Month)]],4)</f>
        <v>2020</v>
      </c>
      <c r="C3924" t="str">
        <f>RIGHT(All_Data[[#This Row],[Invoice (Year+Month)]],2)</f>
        <v>02</v>
      </c>
      <c r="D3924" t="s">
        <v>63</v>
      </c>
      <c r="E3924">
        <v>3013498</v>
      </c>
      <c r="F3924" t="s">
        <v>17</v>
      </c>
      <c r="G3924" t="s">
        <v>29</v>
      </c>
      <c r="H3924" t="s">
        <v>52</v>
      </c>
      <c r="I3924">
        <v>1109414</v>
      </c>
      <c r="J3924">
        <v>2</v>
      </c>
      <c r="K3924" s="1">
        <v>256.08827630000002</v>
      </c>
      <c r="L3924" s="1">
        <v>242.54</v>
      </c>
      <c r="M3924" s="1">
        <f>All_Data[[#This Row],[EUR Sales Amount]]-All_Data[[#This Row],[EUR Cost Amount]]</f>
        <v>13.548276300000026</v>
      </c>
      <c r="N3924">
        <f>IF(All_Data[[#This Row],[Order Line Quantity]]&lt;0,1,0)</f>
        <v>0</v>
      </c>
      <c r="O3924" s="1" t="str">
        <f>All_Data[[#This Row],[Tier2 Description]]&amp;All_Data[[#This Row],[Order No]]</f>
        <v>GENERAL TECH1109414</v>
      </c>
    </row>
    <row r="3925" spans="1:15" x14ac:dyDescent="0.35">
      <c r="A3925">
        <v>202002</v>
      </c>
      <c r="B3925" t="str">
        <f>LEFT(All_Data[[#This Row],[Invoice (Year+Month)]],4)</f>
        <v>2020</v>
      </c>
      <c r="C3925" t="str">
        <f>RIGHT(All_Data[[#This Row],[Invoice (Year+Month)]],2)</f>
        <v>02</v>
      </c>
      <c r="D3925" t="s">
        <v>63</v>
      </c>
      <c r="E3925">
        <v>3013500</v>
      </c>
      <c r="F3925" t="s">
        <v>10</v>
      </c>
      <c r="G3925" t="s">
        <v>13</v>
      </c>
      <c r="H3925" t="s">
        <v>34</v>
      </c>
      <c r="I3925">
        <v>1108781</v>
      </c>
      <c r="J3925">
        <v>200</v>
      </c>
      <c r="K3925" s="1">
        <v>257.07703409999999</v>
      </c>
      <c r="L3925" s="1">
        <v>109.6</v>
      </c>
      <c r="M3925" s="1">
        <f>All_Data[[#This Row],[EUR Sales Amount]]-All_Data[[#This Row],[EUR Cost Amount]]</f>
        <v>147.4770341</v>
      </c>
      <c r="N3925">
        <f>IF(All_Data[[#This Row],[Order Line Quantity]]&lt;0,1,0)</f>
        <v>0</v>
      </c>
      <c r="O3925" s="1" t="str">
        <f>All_Data[[#This Row],[Tier2 Description]]&amp;All_Data[[#This Row],[Order No]]</f>
        <v>STATIONERY1108781</v>
      </c>
    </row>
    <row r="3926" spans="1:15" x14ac:dyDescent="0.35">
      <c r="A3926">
        <v>202002</v>
      </c>
      <c r="B3926" t="str">
        <f>LEFT(All_Data[[#This Row],[Invoice (Year+Month)]],4)</f>
        <v>2020</v>
      </c>
      <c r="C3926" t="str">
        <f>RIGHT(All_Data[[#This Row],[Invoice (Year+Month)]],2)</f>
        <v>02</v>
      </c>
      <c r="D3926" t="s">
        <v>63</v>
      </c>
      <c r="E3926">
        <v>3013500</v>
      </c>
      <c r="F3926" t="s">
        <v>10</v>
      </c>
      <c r="G3926" t="s">
        <v>22</v>
      </c>
      <c r="H3926" t="s">
        <v>35</v>
      </c>
      <c r="I3926">
        <v>1108781</v>
      </c>
      <c r="J3926">
        <v>202</v>
      </c>
      <c r="K3926" s="1">
        <v>73.563582069999995</v>
      </c>
      <c r="L3926" s="1">
        <v>19.88</v>
      </c>
      <c r="M3926" s="1">
        <f>All_Data[[#This Row],[EUR Sales Amount]]-All_Data[[#This Row],[EUR Cost Amount]]</f>
        <v>53.68358207</v>
      </c>
      <c r="N3926">
        <f>IF(All_Data[[#This Row],[Order Line Quantity]]&lt;0,1,0)</f>
        <v>0</v>
      </c>
      <c r="O3926" s="1" t="str">
        <f>All_Data[[#This Row],[Tier2 Description]]&amp;All_Data[[#This Row],[Order No]]</f>
        <v>DECORATION CHARGES1108781</v>
      </c>
    </row>
    <row r="3927" spans="1:15" x14ac:dyDescent="0.35">
      <c r="A3927">
        <v>202002</v>
      </c>
      <c r="B3927" t="str">
        <f>LEFT(All_Data[[#This Row],[Invoice (Year+Month)]],4)</f>
        <v>2020</v>
      </c>
      <c r="C3927" t="str">
        <f>RIGHT(All_Data[[#This Row],[Invoice (Year+Month)]],2)</f>
        <v>02</v>
      </c>
      <c r="D3927" t="s">
        <v>63</v>
      </c>
      <c r="E3927">
        <v>3013501</v>
      </c>
      <c r="F3927" t="s">
        <v>17</v>
      </c>
      <c r="G3927" t="s">
        <v>13</v>
      </c>
      <c r="H3927" t="s">
        <v>34</v>
      </c>
      <c r="I3927">
        <v>1109842</v>
      </c>
      <c r="J3927">
        <v>400</v>
      </c>
      <c r="K3927" s="1">
        <v>658.51271050000003</v>
      </c>
      <c r="L3927" s="1">
        <v>203.14</v>
      </c>
      <c r="M3927" s="1">
        <f>All_Data[[#This Row],[EUR Sales Amount]]-All_Data[[#This Row],[EUR Cost Amount]]</f>
        <v>455.37271050000004</v>
      </c>
      <c r="N3927">
        <f>IF(All_Data[[#This Row],[Order Line Quantity]]&lt;0,1,0)</f>
        <v>0</v>
      </c>
      <c r="O3927" s="1" t="str">
        <f>All_Data[[#This Row],[Tier2 Description]]&amp;All_Data[[#This Row],[Order No]]</f>
        <v>STATIONERY1109842</v>
      </c>
    </row>
    <row r="3928" spans="1:15" x14ac:dyDescent="0.35">
      <c r="A3928">
        <v>202002</v>
      </c>
      <c r="B3928" t="str">
        <f>LEFT(All_Data[[#This Row],[Invoice (Year+Month)]],4)</f>
        <v>2020</v>
      </c>
      <c r="C3928" t="str">
        <f>RIGHT(All_Data[[#This Row],[Invoice (Year+Month)]],2)</f>
        <v>02</v>
      </c>
      <c r="D3928" t="s">
        <v>63</v>
      </c>
      <c r="E3928">
        <v>3013501</v>
      </c>
      <c r="F3928" t="s">
        <v>17</v>
      </c>
      <c r="G3928" t="s">
        <v>13</v>
      </c>
      <c r="H3928" t="s">
        <v>15</v>
      </c>
      <c r="I3928">
        <v>1108954</v>
      </c>
      <c r="J3928">
        <v>100</v>
      </c>
      <c r="K3928" s="1">
        <v>302.55989399999999</v>
      </c>
      <c r="L3928" s="1">
        <v>128</v>
      </c>
      <c r="M3928" s="1">
        <f>All_Data[[#This Row],[EUR Sales Amount]]-All_Data[[#This Row],[EUR Cost Amount]]</f>
        <v>174.55989399999999</v>
      </c>
      <c r="N3928">
        <f>IF(All_Data[[#This Row],[Order Line Quantity]]&lt;0,1,0)</f>
        <v>0</v>
      </c>
      <c r="O3928" s="1" t="str">
        <f>All_Data[[#This Row],[Tier2 Description]]&amp;All_Data[[#This Row],[Order No]]</f>
        <v>UMBRELLAS1108954</v>
      </c>
    </row>
    <row r="3929" spans="1:15" x14ac:dyDescent="0.35">
      <c r="A3929">
        <v>202002</v>
      </c>
      <c r="B3929" t="str">
        <f>LEFT(All_Data[[#This Row],[Invoice (Year+Month)]],4)</f>
        <v>2020</v>
      </c>
      <c r="C3929" t="str">
        <f>RIGHT(All_Data[[#This Row],[Invoice (Year+Month)]],2)</f>
        <v>02</v>
      </c>
      <c r="D3929" t="s">
        <v>63</v>
      </c>
      <c r="E3929">
        <v>3013501</v>
      </c>
      <c r="F3929" t="s">
        <v>17</v>
      </c>
      <c r="G3929" t="s">
        <v>22</v>
      </c>
      <c r="H3929" t="s">
        <v>35</v>
      </c>
      <c r="I3929">
        <v>1108954</v>
      </c>
      <c r="J3929">
        <v>204</v>
      </c>
      <c r="K3929" s="1">
        <v>268.94212800000003</v>
      </c>
      <c r="L3929" s="1">
        <v>37.159999999999997</v>
      </c>
      <c r="M3929" s="1">
        <f>All_Data[[#This Row],[EUR Sales Amount]]-All_Data[[#This Row],[EUR Cost Amount]]</f>
        <v>231.78212800000003</v>
      </c>
      <c r="N3929">
        <f>IF(All_Data[[#This Row],[Order Line Quantity]]&lt;0,1,0)</f>
        <v>0</v>
      </c>
      <c r="O3929" s="1" t="str">
        <f>All_Data[[#This Row],[Tier2 Description]]&amp;All_Data[[#This Row],[Order No]]</f>
        <v>DECORATION CHARGES1108954</v>
      </c>
    </row>
    <row r="3930" spans="1:15" x14ac:dyDescent="0.35">
      <c r="A3930">
        <v>202002</v>
      </c>
      <c r="B3930" t="str">
        <f>LEFT(All_Data[[#This Row],[Invoice (Year+Month)]],4)</f>
        <v>2020</v>
      </c>
      <c r="C3930" t="str">
        <f>RIGHT(All_Data[[#This Row],[Invoice (Year+Month)]],2)</f>
        <v>02</v>
      </c>
      <c r="D3930" t="s">
        <v>63</v>
      </c>
      <c r="E3930">
        <v>3013506</v>
      </c>
      <c r="F3930" t="s">
        <v>10</v>
      </c>
      <c r="G3930" t="s">
        <v>13</v>
      </c>
      <c r="H3930" t="s">
        <v>34</v>
      </c>
      <c r="I3930">
        <v>1109468</v>
      </c>
      <c r="J3930">
        <v>2</v>
      </c>
      <c r="K3930" s="1">
        <v>1.957740491</v>
      </c>
      <c r="L3930" s="1">
        <v>0.6</v>
      </c>
      <c r="M3930" s="1">
        <f>All_Data[[#This Row],[EUR Sales Amount]]-All_Data[[#This Row],[EUR Cost Amount]]</f>
        <v>1.3577404909999999</v>
      </c>
      <c r="N3930">
        <f>IF(All_Data[[#This Row],[Order Line Quantity]]&lt;0,1,0)</f>
        <v>0</v>
      </c>
      <c r="O3930" s="1" t="str">
        <f>All_Data[[#This Row],[Tier2 Description]]&amp;All_Data[[#This Row],[Order No]]</f>
        <v>STATIONERY1109468</v>
      </c>
    </row>
    <row r="3931" spans="1:15" x14ac:dyDescent="0.35">
      <c r="A3931">
        <v>202002</v>
      </c>
      <c r="B3931" t="str">
        <f>LEFT(All_Data[[#This Row],[Invoice (Year+Month)]],4)</f>
        <v>2020</v>
      </c>
      <c r="C3931" t="str">
        <f>RIGHT(All_Data[[#This Row],[Invoice (Year+Month)]],2)</f>
        <v>02</v>
      </c>
      <c r="D3931" t="s">
        <v>63</v>
      </c>
      <c r="E3931">
        <v>3013506</v>
      </c>
      <c r="F3931" t="s">
        <v>10</v>
      </c>
      <c r="G3931" t="s">
        <v>13</v>
      </c>
      <c r="H3931" t="s">
        <v>34</v>
      </c>
      <c r="I3931">
        <v>1110080</v>
      </c>
      <c r="J3931">
        <v>200</v>
      </c>
      <c r="K3931" s="1">
        <v>352.98654299999998</v>
      </c>
      <c r="L3931" s="1">
        <v>106.02</v>
      </c>
      <c r="M3931" s="1">
        <f>All_Data[[#This Row],[EUR Sales Amount]]-All_Data[[#This Row],[EUR Cost Amount]]</f>
        <v>246.966543</v>
      </c>
      <c r="N3931">
        <f>IF(All_Data[[#This Row],[Order Line Quantity]]&lt;0,1,0)</f>
        <v>0</v>
      </c>
      <c r="O3931" s="1" t="str">
        <f>All_Data[[#This Row],[Tier2 Description]]&amp;All_Data[[#This Row],[Order No]]</f>
        <v>STATIONERY1110080</v>
      </c>
    </row>
    <row r="3932" spans="1:15" x14ac:dyDescent="0.35">
      <c r="A3932">
        <v>202002</v>
      </c>
      <c r="B3932" t="str">
        <f>LEFT(All_Data[[#This Row],[Invoice (Year+Month)]],4)</f>
        <v>2020</v>
      </c>
      <c r="C3932" t="str">
        <f>RIGHT(All_Data[[#This Row],[Invoice (Year+Month)]],2)</f>
        <v>02</v>
      </c>
      <c r="D3932" t="s">
        <v>63</v>
      </c>
      <c r="E3932">
        <v>3013506</v>
      </c>
      <c r="F3932" t="s">
        <v>10</v>
      </c>
      <c r="G3932" t="s">
        <v>22</v>
      </c>
      <c r="H3932" t="s">
        <v>35</v>
      </c>
      <c r="I3932">
        <v>1110080</v>
      </c>
      <c r="J3932">
        <v>202</v>
      </c>
      <c r="K3932" s="1">
        <v>74.947843019999993</v>
      </c>
      <c r="L3932" s="1">
        <v>19.88</v>
      </c>
      <c r="M3932" s="1">
        <f>All_Data[[#This Row],[EUR Sales Amount]]-All_Data[[#This Row],[EUR Cost Amount]]</f>
        <v>55.067843019999998</v>
      </c>
      <c r="N3932">
        <f>IF(All_Data[[#This Row],[Order Line Quantity]]&lt;0,1,0)</f>
        <v>0</v>
      </c>
      <c r="O3932" s="1" t="str">
        <f>All_Data[[#This Row],[Tier2 Description]]&amp;All_Data[[#This Row],[Order No]]</f>
        <v>DECORATION CHARGES1110080</v>
      </c>
    </row>
    <row r="3933" spans="1:15" x14ac:dyDescent="0.35">
      <c r="A3933">
        <v>202002</v>
      </c>
      <c r="B3933" t="str">
        <f>LEFT(All_Data[[#This Row],[Invoice (Year+Month)]],4)</f>
        <v>2020</v>
      </c>
      <c r="C3933" t="str">
        <f>RIGHT(All_Data[[#This Row],[Invoice (Year+Month)]],2)</f>
        <v>02</v>
      </c>
      <c r="D3933" t="s">
        <v>63</v>
      </c>
      <c r="E3933">
        <v>3013512</v>
      </c>
      <c r="F3933" t="s">
        <v>17</v>
      </c>
      <c r="G3933" t="s">
        <v>32</v>
      </c>
      <c r="H3933" t="s">
        <v>33</v>
      </c>
      <c r="I3933">
        <v>1109303</v>
      </c>
      <c r="J3933">
        <v>100</v>
      </c>
      <c r="K3933" s="1">
        <v>105.3027082</v>
      </c>
      <c r="L3933" s="1">
        <v>27.6</v>
      </c>
      <c r="M3933" s="1">
        <f>All_Data[[#This Row],[EUR Sales Amount]]-All_Data[[#This Row],[EUR Cost Amount]]</f>
        <v>77.702708199999989</v>
      </c>
      <c r="N3933">
        <f>IF(All_Data[[#This Row],[Order Line Quantity]]&lt;0,1,0)</f>
        <v>0</v>
      </c>
      <c r="O3933" s="1" t="str">
        <f>All_Data[[#This Row],[Tier2 Description]]&amp;All_Data[[#This Row],[Order No]]</f>
        <v>SPORT BOTTLES1109303</v>
      </c>
    </row>
    <row r="3934" spans="1:15" x14ac:dyDescent="0.35">
      <c r="A3934">
        <v>202002</v>
      </c>
      <c r="B3934" t="str">
        <f>LEFT(All_Data[[#This Row],[Invoice (Year+Month)]],4)</f>
        <v>2020</v>
      </c>
      <c r="C3934" t="str">
        <f>RIGHT(All_Data[[#This Row],[Invoice (Year+Month)]],2)</f>
        <v>02</v>
      </c>
      <c r="D3934" t="s">
        <v>63</v>
      </c>
      <c r="E3934">
        <v>3013512</v>
      </c>
      <c r="F3934" t="s">
        <v>17</v>
      </c>
      <c r="G3934" t="s">
        <v>32</v>
      </c>
      <c r="H3934" t="s">
        <v>33</v>
      </c>
      <c r="I3934">
        <v>1110017</v>
      </c>
      <c r="J3934">
        <v>300</v>
      </c>
      <c r="K3934" s="1">
        <v>807.71626609999998</v>
      </c>
      <c r="L3934" s="1">
        <v>253.74</v>
      </c>
      <c r="M3934" s="1">
        <f>All_Data[[#This Row],[EUR Sales Amount]]-All_Data[[#This Row],[EUR Cost Amount]]</f>
        <v>553.97626609999998</v>
      </c>
      <c r="N3934">
        <f>IF(All_Data[[#This Row],[Order Line Quantity]]&lt;0,1,0)</f>
        <v>0</v>
      </c>
      <c r="O3934" s="1" t="str">
        <f>All_Data[[#This Row],[Tier2 Description]]&amp;All_Data[[#This Row],[Order No]]</f>
        <v>SPORT BOTTLES1110017</v>
      </c>
    </row>
    <row r="3935" spans="1:15" x14ac:dyDescent="0.35">
      <c r="A3935">
        <v>202002</v>
      </c>
      <c r="B3935" t="str">
        <f>LEFT(All_Data[[#This Row],[Invoice (Year+Month)]],4)</f>
        <v>2020</v>
      </c>
      <c r="C3935" t="str">
        <f>RIGHT(All_Data[[#This Row],[Invoice (Year+Month)]],2)</f>
        <v>02</v>
      </c>
      <c r="D3935" t="s">
        <v>63</v>
      </c>
      <c r="E3935">
        <v>3013512</v>
      </c>
      <c r="F3935" t="s">
        <v>17</v>
      </c>
      <c r="G3935" t="s">
        <v>13</v>
      </c>
      <c r="H3935" t="s">
        <v>16</v>
      </c>
      <c r="I3935">
        <v>1109310</v>
      </c>
      <c r="J3935">
        <v>600</v>
      </c>
      <c r="K3935" s="1">
        <v>88.988204120000006</v>
      </c>
      <c r="L3935" s="1">
        <v>33.86</v>
      </c>
      <c r="M3935" s="1">
        <f>All_Data[[#This Row],[EUR Sales Amount]]-All_Data[[#This Row],[EUR Cost Amount]]</f>
        <v>55.128204120000007</v>
      </c>
      <c r="N3935">
        <f>IF(All_Data[[#This Row],[Order Line Quantity]]&lt;0,1,0)</f>
        <v>0</v>
      </c>
      <c r="O3935" s="1" t="str">
        <f>All_Data[[#This Row],[Tier2 Description]]&amp;All_Data[[#This Row],[Order No]]</f>
        <v>WRITING1109310</v>
      </c>
    </row>
    <row r="3936" spans="1:15" x14ac:dyDescent="0.35">
      <c r="A3936">
        <v>202002</v>
      </c>
      <c r="B3936" t="str">
        <f>LEFT(All_Data[[#This Row],[Invoice (Year+Month)]],4)</f>
        <v>2020</v>
      </c>
      <c r="C3936" t="str">
        <f>RIGHT(All_Data[[#This Row],[Invoice (Year+Month)]],2)</f>
        <v>02</v>
      </c>
      <c r="D3936" t="s">
        <v>63</v>
      </c>
      <c r="E3936">
        <v>3013512</v>
      </c>
      <c r="F3936" t="s">
        <v>17</v>
      </c>
      <c r="G3936" t="s">
        <v>22</v>
      </c>
      <c r="H3936" t="s">
        <v>35</v>
      </c>
      <c r="I3936">
        <v>1109303</v>
      </c>
      <c r="J3936">
        <v>104</v>
      </c>
      <c r="K3936" s="1">
        <v>181.5359364</v>
      </c>
      <c r="L3936" s="1">
        <v>37.203186369999997</v>
      </c>
      <c r="M3936" s="1">
        <f>All_Data[[#This Row],[EUR Sales Amount]]-All_Data[[#This Row],[EUR Cost Amount]]</f>
        <v>144.33275003</v>
      </c>
      <c r="N3936">
        <f>IF(All_Data[[#This Row],[Order Line Quantity]]&lt;0,1,0)</f>
        <v>0</v>
      </c>
      <c r="O3936" s="1" t="str">
        <f>All_Data[[#This Row],[Tier2 Description]]&amp;All_Data[[#This Row],[Order No]]</f>
        <v>DECORATION CHARGES1109303</v>
      </c>
    </row>
    <row r="3937" spans="1:15" x14ac:dyDescent="0.35">
      <c r="A3937">
        <v>202002</v>
      </c>
      <c r="B3937" t="str">
        <f>LEFT(All_Data[[#This Row],[Invoice (Year+Month)]],4)</f>
        <v>2020</v>
      </c>
      <c r="C3937" t="str">
        <f>RIGHT(All_Data[[#This Row],[Invoice (Year+Month)]],2)</f>
        <v>02</v>
      </c>
      <c r="D3937" t="s">
        <v>63</v>
      </c>
      <c r="E3937">
        <v>3013512</v>
      </c>
      <c r="F3937" t="s">
        <v>17</v>
      </c>
      <c r="G3937" t="s">
        <v>22</v>
      </c>
      <c r="H3937" t="s">
        <v>35</v>
      </c>
      <c r="I3937">
        <v>1109310</v>
      </c>
      <c r="J3937">
        <v>608</v>
      </c>
      <c r="K3937" s="1">
        <v>287.13527199999999</v>
      </c>
      <c r="L3937" s="1">
        <v>74.556400530000005</v>
      </c>
      <c r="M3937" s="1">
        <f>All_Data[[#This Row],[EUR Sales Amount]]-All_Data[[#This Row],[EUR Cost Amount]]</f>
        <v>212.57887146999997</v>
      </c>
      <c r="N3937">
        <f>IF(All_Data[[#This Row],[Order Line Quantity]]&lt;0,1,0)</f>
        <v>0</v>
      </c>
      <c r="O3937" s="1" t="str">
        <f>All_Data[[#This Row],[Tier2 Description]]&amp;All_Data[[#This Row],[Order No]]</f>
        <v>DECORATION CHARGES1109310</v>
      </c>
    </row>
    <row r="3938" spans="1:15" x14ac:dyDescent="0.35">
      <c r="A3938">
        <v>202002</v>
      </c>
      <c r="B3938" t="str">
        <f>LEFT(All_Data[[#This Row],[Invoice (Year+Month)]],4)</f>
        <v>2020</v>
      </c>
      <c r="C3938" t="str">
        <f>RIGHT(All_Data[[#This Row],[Invoice (Year+Month)]],2)</f>
        <v>02</v>
      </c>
      <c r="D3938" t="s">
        <v>63</v>
      </c>
      <c r="E3938">
        <v>3013512</v>
      </c>
      <c r="F3938" t="s">
        <v>17</v>
      </c>
      <c r="G3938" t="s">
        <v>22</v>
      </c>
      <c r="H3938" t="s">
        <v>35</v>
      </c>
      <c r="I3938">
        <v>1110017</v>
      </c>
      <c r="J3938">
        <v>302</v>
      </c>
      <c r="K3938" s="1">
        <v>147.81929460000001</v>
      </c>
      <c r="L3938" s="1">
        <v>18.46</v>
      </c>
      <c r="M3938" s="1">
        <f>All_Data[[#This Row],[EUR Sales Amount]]-All_Data[[#This Row],[EUR Cost Amount]]</f>
        <v>129.3592946</v>
      </c>
      <c r="N3938">
        <f>IF(All_Data[[#This Row],[Order Line Quantity]]&lt;0,1,0)</f>
        <v>0</v>
      </c>
      <c r="O3938" s="1" t="str">
        <f>All_Data[[#This Row],[Tier2 Description]]&amp;All_Data[[#This Row],[Order No]]</f>
        <v>DECORATION CHARGES1110017</v>
      </c>
    </row>
    <row r="3939" spans="1:15" x14ac:dyDescent="0.35">
      <c r="A3939">
        <v>202002</v>
      </c>
      <c r="B3939" t="str">
        <f>LEFT(All_Data[[#This Row],[Invoice (Year+Month)]],4)</f>
        <v>2020</v>
      </c>
      <c r="C3939" t="str">
        <f>RIGHT(All_Data[[#This Row],[Invoice (Year+Month)]],2)</f>
        <v>02</v>
      </c>
      <c r="D3939" t="s">
        <v>63</v>
      </c>
      <c r="E3939">
        <v>3013516</v>
      </c>
      <c r="F3939" t="s">
        <v>10</v>
      </c>
      <c r="G3939" t="s">
        <v>32</v>
      </c>
      <c r="H3939" t="s">
        <v>33</v>
      </c>
      <c r="I3939">
        <v>1108263</v>
      </c>
      <c r="J3939">
        <v>60</v>
      </c>
      <c r="K3939" s="1">
        <v>361.88536340000002</v>
      </c>
      <c r="L3939" s="1">
        <v>183.04</v>
      </c>
      <c r="M3939" s="1">
        <f>All_Data[[#This Row],[EUR Sales Amount]]-All_Data[[#This Row],[EUR Cost Amount]]</f>
        <v>178.84536340000002</v>
      </c>
      <c r="N3939">
        <f>IF(All_Data[[#This Row],[Order Line Quantity]]&lt;0,1,0)</f>
        <v>0</v>
      </c>
      <c r="O3939" s="1" t="str">
        <f>All_Data[[#This Row],[Tier2 Description]]&amp;All_Data[[#This Row],[Order No]]</f>
        <v>SPORT BOTTLES1108263</v>
      </c>
    </row>
    <row r="3940" spans="1:15" x14ac:dyDescent="0.35">
      <c r="A3940">
        <v>202002</v>
      </c>
      <c r="B3940" t="str">
        <f>LEFT(All_Data[[#This Row],[Invoice (Year+Month)]],4)</f>
        <v>2020</v>
      </c>
      <c r="C3940" t="str">
        <f>RIGHT(All_Data[[#This Row],[Invoice (Year+Month)]],2)</f>
        <v>02</v>
      </c>
      <c r="D3940" t="s">
        <v>63</v>
      </c>
      <c r="E3940">
        <v>3013516</v>
      </c>
      <c r="F3940" t="s">
        <v>10</v>
      </c>
      <c r="G3940" t="s">
        <v>36</v>
      </c>
      <c r="H3940" t="s">
        <v>36</v>
      </c>
      <c r="I3940">
        <v>1109435</v>
      </c>
      <c r="J3940">
        <v>200</v>
      </c>
      <c r="K3940" s="1">
        <v>419.23331719999999</v>
      </c>
      <c r="L3940" s="1">
        <v>291.60000000000002</v>
      </c>
      <c r="M3940" s="1">
        <f>All_Data[[#This Row],[EUR Sales Amount]]-All_Data[[#This Row],[EUR Cost Amount]]</f>
        <v>127.63331719999996</v>
      </c>
      <c r="N3940">
        <f>IF(All_Data[[#This Row],[Order Line Quantity]]&lt;0,1,0)</f>
        <v>0</v>
      </c>
      <c r="O3940" s="1" t="str">
        <f>All_Data[[#This Row],[Tier2 Description]]&amp;All_Data[[#This Row],[Order No]]</f>
        <v>MEMORY1109435</v>
      </c>
    </row>
    <row r="3941" spans="1:15" x14ac:dyDescent="0.35">
      <c r="A3941">
        <v>202002</v>
      </c>
      <c r="B3941" t="str">
        <f>LEFT(All_Data[[#This Row],[Invoice (Year+Month)]],4)</f>
        <v>2020</v>
      </c>
      <c r="C3941" t="str">
        <f>RIGHT(All_Data[[#This Row],[Invoice (Year+Month)]],2)</f>
        <v>02</v>
      </c>
      <c r="D3941" t="s">
        <v>63</v>
      </c>
      <c r="E3941">
        <v>3013516</v>
      </c>
      <c r="F3941" t="s">
        <v>10</v>
      </c>
      <c r="G3941" t="s">
        <v>22</v>
      </c>
      <c r="H3941" t="s">
        <v>35</v>
      </c>
      <c r="I3941">
        <v>1108263</v>
      </c>
      <c r="J3941">
        <v>62</v>
      </c>
      <c r="K3941" s="1">
        <v>98.28252766</v>
      </c>
      <c r="L3941" s="1">
        <v>18.48</v>
      </c>
      <c r="M3941" s="1">
        <f>All_Data[[#This Row],[EUR Sales Amount]]-All_Data[[#This Row],[EUR Cost Amount]]</f>
        <v>79.802527659999996</v>
      </c>
      <c r="N3941">
        <f>IF(All_Data[[#This Row],[Order Line Quantity]]&lt;0,1,0)</f>
        <v>0</v>
      </c>
      <c r="O3941" s="1" t="str">
        <f>All_Data[[#This Row],[Tier2 Description]]&amp;All_Data[[#This Row],[Order No]]</f>
        <v>DECORATION CHARGES1108263</v>
      </c>
    </row>
    <row r="3942" spans="1:15" x14ac:dyDescent="0.35">
      <c r="A3942">
        <v>202002</v>
      </c>
      <c r="B3942" t="str">
        <f>LEFT(All_Data[[#This Row],[Invoice (Year+Month)]],4)</f>
        <v>2020</v>
      </c>
      <c r="C3942" t="str">
        <f>RIGHT(All_Data[[#This Row],[Invoice (Year+Month)]],2)</f>
        <v>02</v>
      </c>
      <c r="D3942" t="s">
        <v>63</v>
      </c>
      <c r="E3942">
        <v>3013516</v>
      </c>
      <c r="F3942" t="s">
        <v>10</v>
      </c>
      <c r="G3942" t="s">
        <v>22</v>
      </c>
      <c r="H3942" t="s">
        <v>35</v>
      </c>
      <c r="I3942">
        <v>1109435</v>
      </c>
      <c r="J3942">
        <v>202</v>
      </c>
      <c r="K3942" s="1">
        <v>107.57685119999999</v>
      </c>
      <c r="L3942" s="1">
        <v>19.88</v>
      </c>
      <c r="M3942" s="1">
        <f>All_Data[[#This Row],[EUR Sales Amount]]-All_Data[[#This Row],[EUR Cost Amount]]</f>
        <v>87.696851199999998</v>
      </c>
      <c r="N3942">
        <f>IF(All_Data[[#This Row],[Order Line Quantity]]&lt;0,1,0)</f>
        <v>0</v>
      </c>
      <c r="O3942" s="1" t="str">
        <f>All_Data[[#This Row],[Tier2 Description]]&amp;All_Data[[#This Row],[Order No]]</f>
        <v>DECORATION CHARGES1109435</v>
      </c>
    </row>
    <row r="3943" spans="1:15" x14ac:dyDescent="0.35">
      <c r="A3943">
        <v>202002</v>
      </c>
      <c r="B3943" t="str">
        <f>LEFT(All_Data[[#This Row],[Invoice (Year+Month)]],4)</f>
        <v>2020</v>
      </c>
      <c r="C3943" t="str">
        <f>RIGHT(All_Data[[#This Row],[Invoice (Year+Month)]],2)</f>
        <v>02</v>
      </c>
      <c r="D3943" t="s">
        <v>63</v>
      </c>
      <c r="E3943">
        <v>3013522</v>
      </c>
      <c r="F3943" t="s">
        <v>10</v>
      </c>
      <c r="G3943" t="s">
        <v>24</v>
      </c>
      <c r="H3943" t="s">
        <v>25</v>
      </c>
      <c r="I3943">
        <v>1109356</v>
      </c>
      <c r="J3943">
        <v>10</v>
      </c>
      <c r="K3943" s="1">
        <v>410.3246092</v>
      </c>
      <c r="L3943" s="1">
        <v>396.24</v>
      </c>
      <c r="M3943" s="1">
        <f>All_Data[[#This Row],[EUR Sales Amount]]-All_Data[[#This Row],[EUR Cost Amount]]</f>
        <v>14.084609199999989</v>
      </c>
      <c r="N3943">
        <f>IF(All_Data[[#This Row],[Order Line Quantity]]&lt;0,1,0)</f>
        <v>0</v>
      </c>
      <c r="O3943" s="1" t="str">
        <f>All_Data[[#This Row],[Tier2 Description]]&amp;All_Data[[#This Row],[Order No]]</f>
        <v>JACKETS1109356</v>
      </c>
    </row>
    <row r="3944" spans="1:15" x14ac:dyDescent="0.35">
      <c r="A3944">
        <v>202002</v>
      </c>
      <c r="B3944" t="str">
        <f>LEFT(All_Data[[#This Row],[Invoice (Year+Month)]],4)</f>
        <v>2020</v>
      </c>
      <c r="C3944" t="str">
        <f>RIGHT(All_Data[[#This Row],[Invoice (Year+Month)]],2)</f>
        <v>02</v>
      </c>
      <c r="D3944" t="s">
        <v>63</v>
      </c>
      <c r="E3944">
        <v>3013522</v>
      </c>
      <c r="F3944" t="s">
        <v>10</v>
      </c>
      <c r="G3944" t="s">
        <v>24</v>
      </c>
      <c r="H3944" t="s">
        <v>25</v>
      </c>
      <c r="I3944">
        <v>1109627</v>
      </c>
      <c r="J3944">
        <v>6</v>
      </c>
      <c r="K3944" s="1">
        <v>246.19476549999999</v>
      </c>
      <c r="L3944" s="1">
        <v>226.28</v>
      </c>
      <c r="M3944" s="1">
        <f>All_Data[[#This Row],[EUR Sales Amount]]-All_Data[[#This Row],[EUR Cost Amount]]</f>
        <v>19.914765499999987</v>
      </c>
      <c r="N3944">
        <f>IF(All_Data[[#This Row],[Order Line Quantity]]&lt;0,1,0)</f>
        <v>0</v>
      </c>
      <c r="O3944" s="1" t="str">
        <f>All_Data[[#This Row],[Tier2 Description]]&amp;All_Data[[#This Row],[Order No]]</f>
        <v>JACKETS1109627</v>
      </c>
    </row>
    <row r="3945" spans="1:15" x14ac:dyDescent="0.35">
      <c r="A3945">
        <v>202002</v>
      </c>
      <c r="B3945" t="str">
        <f>LEFT(All_Data[[#This Row],[Invoice (Year+Month)]],4)</f>
        <v>2020</v>
      </c>
      <c r="C3945" t="str">
        <f>RIGHT(All_Data[[#This Row],[Invoice (Year+Month)]],2)</f>
        <v>02</v>
      </c>
      <c r="D3945" t="s">
        <v>63</v>
      </c>
      <c r="E3945">
        <v>3013522</v>
      </c>
      <c r="F3945" t="s">
        <v>10</v>
      </c>
      <c r="G3945" t="s">
        <v>24</v>
      </c>
      <c r="H3945" t="s">
        <v>25</v>
      </c>
      <c r="I3945">
        <v>1109993</v>
      </c>
      <c r="J3945">
        <v>2</v>
      </c>
      <c r="K3945" s="1">
        <v>82.064921839999997</v>
      </c>
      <c r="L3945" s="1">
        <v>69.819999999999993</v>
      </c>
      <c r="M3945" s="1">
        <f>All_Data[[#This Row],[EUR Sales Amount]]-All_Data[[#This Row],[EUR Cost Amount]]</f>
        <v>12.244921840000003</v>
      </c>
      <c r="N3945">
        <f>IF(All_Data[[#This Row],[Order Line Quantity]]&lt;0,1,0)</f>
        <v>0</v>
      </c>
      <c r="O3945" s="1" t="str">
        <f>All_Data[[#This Row],[Tier2 Description]]&amp;All_Data[[#This Row],[Order No]]</f>
        <v>JACKETS1109993</v>
      </c>
    </row>
    <row r="3946" spans="1:15" x14ac:dyDescent="0.35">
      <c r="A3946">
        <v>202002</v>
      </c>
      <c r="B3946" t="str">
        <f>LEFT(All_Data[[#This Row],[Invoice (Year+Month)]],4)</f>
        <v>2020</v>
      </c>
      <c r="C3946" t="str">
        <f>RIGHT(All_Data[[#This Row],[Invoice (Year+Month)]],2)</f>
        <v>02</v>
      </c>
      <c r="D3946" t="s">
        <v>63</v>
      </c>
      <c r="E3946">
        <v>3013522</v>
      </c>
      <c r="F3946" t="s">
        <v>10</v>
      </c>
      <c r="G3946" t="s">
        <v>24</v>
      </c>
      <c r="H3946" t="s">
        <v>25</v>
      </c>
      <c r="I3946">
        <v>1110374</v>
      </c>
      <c r="J3946">
        <v>2</v>
      </c>
      <c r="K3946" s="1">
        <v>82.064921839999997</v>
      </c>
      <c r="L3946" s="1">
        <v>69.8</v>
      </c>
      <c r="M3946" s="1">
        <f>All_Data[[#This Row],[EUR Sales Amount]]-All_Data[[#This Row],[EUR Cost Amount]]</f>
        <v>12.26492184</v>
      </c>
      <c r="N3946">
        <f>IF(All_Data[[#This Row],[Order Line Quantity]]&lt;0,1,0)</f>
        <v>0</v>
      </c>
      <c r="O3946" s="1" t="str">
        <f>All_Data[[#This Row],[Tier2 Description]]&amp;All_Data[[#This Row],[Order No]]</f>
        <v>JACKETS1110374</v>
      </c>
    </row>
    <row r="3947" spans="1:15" x14ac:dyDescent="0.35">
      <c r="A3947">
        <v>202002</v>
      </c>
      <c r="B3947" t="str">
        <f>LEFT(All_Data[[#This Row],[Invoice (Year+Month)]],4)</f>
        <v>2020</v>
      </c>
      <c r="C3947" t="str">
        <f>RIGHT(All_Data[[#This Row],[Invoice (Year+Month)]],2)</f>
        <v>02</v>
      </c>
      <c r="D3947" t="s">
        <v>63</v>
      </c>
      <c r="E3947">
        <v>3013522</v>
      </c>
      <c r="F3947" t="s">
        <v>10</v>
      </c>
      <c r="G3947" t="s">
        <v>24</v>
      </c>
      <c r="H3947" t="s">
        <v>25</v>
      </c>
      <c r="I3947">
        <v>1110378</v>
      </c>
      <c r="J3947">
        <v>2</v>
      </c>
      <c r="K3947" s="1">
        <v>82.064921839999997</v>
      </c>
      <c r="L3947" s="1">
        <v>73.92</v>
      </c>
      <c r="M3947" s="1">
        <f>All_Data[[#This Row],[EUR Sales Amount]]-All_Data[[#This Row],[EUR Cost Amount]]</f>
        <v>8.144921839999995</v>
      </c>
      <c r="N3947">
        <f>IF(All_Data[[#This Row],[Order Line Quantity]]&lt;0,1,0)</f>
        <v>0</v>
      </c>
      <c r="O3947" s="1" t="str">
        <f>All_Data[[#This Row],[Tier2 Description]]&amp;All_Data[[#This Row],[Order No]]</f>
        <v>JACKETS1110378</v>
      </c>
    </row>
    <row r="3948" spans="1:15" x14ac:dyDescent="0.35">
      <c r="A3948">
        <v>202002</v>
      </c>
      <c r="B3948" t="str">
        <f>LEFT(All_Data[[#This Row],[Invoice (Year+Month)]],4)</f>
        <v>2020</v>
      </c>
      <c r="C3948" t="str">
        <f>RIGHT(All_Data[[#This Row],[Invoice (Year+Month)]],2)</f>
        <v>02</v>
      </c>
      <c r="D3948" t="s">
        <v>63</v>
      </c>
      <c r="E3948">
        <v>3013523</v>
      </c>
      <c r="F3948" t="s">
        <v>17</v>
      </c>
      <c r="G3948" t="s">
        <v>32</v>
      </c>
      <c r="H3948" t="s">
        <v>33</v>
      </c>
      <c r="I3948">
        <v>1109512</v>
      </c>
      <c r="J3948">
        <v>400</v>
      </c>
      <c r="K3948" s="1">
        <v>363.07187279999999</v>
      </c>
      <c r="L3948" s="1">
        <v>380.34</v>
      </c>
      <c r="M3948" s="1">
        <f>All_Data[[#This Row],[EUR Sales Amount]]-All_Data[[#This Row],[EUR Cost Amount]]</f>
        <v>-17.268127199999981</v>
      </c>
      <c r="N3948">
        <f>IF(All_Data[[#This Row],[Order Line Quantity]]&lt;0,1,0)</f>
        <v>0</v>
      </c>
      <c r="O3948" s="1" t="str">
        <f>All_Data[[#This Row],[Tier2 Description]]&amp;All_Data[[#This Row],[Order No]]</f>
        <v>SPORT BOTTLES1109512</v>
      </c>
    </row>
    <row r="3949" spans="1:15" x14ac:dyDescent="0.35">
      <c r="A3949">
        <v>202002</v>
      </c>
      <c r="B3949" t="str">
        <f>LEFT(All_Data[[#This Row],[Invoice (Year+Month)]],4)</f>
        <v>2020</v>
      </c>
      <c r="C3949" t="str">
        <f>RIGHT(All_Data[[#This Row],[Invoice (Year+Month)]],2)</f>
        <v>02</v>
      </c>
      <c r="D3949" t="s">
        <v>63</v>
      </c>
      <c r="E3949">
        <v>3013523</v>
      </c>
      <c r="F3949" t="s">
        <v>17</v>
      </c>
      <c r="G3949" t="s">
        <v>13</v>
      </c>
      <c r="H3949" t="s">
        <v>15</v>
      </c>
      <c r="I3949">
        <v>1109216</v>
      </c>
      <c r="J3949">
        <v>400</v>
      </c>
      <c r="K3949" s="1">
        <v>2254.3678380000001</v>
      </c>
      <c r="L3949" s="1">
        <v>1043.04</v>
      </c>
      <c r="M3949" s="1">
        <f>All_Data[[#This Row],[EUR Sales Amount]]-All_Data[[#This Row],[EUR Cost Amount]]</f>
        <v>1211.3278380000002</v>
      </c>
      <c r="N3949">
        <f>IF(All_Data[[#This Row],[Order Line Quantity]]&lt;0,1,0)</f>
        <v>0</v>
      </c>
      <c r="O3949" s="1" t="str">
        <f>All_Data[[#This Row],[Tier2 Description]]&amp;All_Data[[#This Row],[Order No]]</f>
        <v>UMBRELLAS1109216</v>
      </c>
    </row>
    <row r="3950" spans="1:15" x14ac:dyDescent="0.35">
      <c r="A3950">
        <v>202002</v>
      </c>
      <c r="B3950" t="str">
        <f>LEFT(All_Data[[#This Row],[Invoice (Year+Month)]],4)</f>
        <v>2020</v>
      </c>
      <c r="C3950" t="str">
        <f>RIGHT(All_Data[[#This Row],[Invoice (Year+Month)]],2)</f>
        <v>02</v>
      </c>
      <c r="D3950" t="s">
        <v>63</v>
      </c>
      <c r="E3950">
        <v>3013523</v>
      </c>
      <c r="F3950" t="s">
        <v>17</v>
      </c>
      <c r="G3950" t="s">
        <v>26</v>
      </c>
      <c r="H3950" t="s">
        <v>50</v>
      </c>
      <c r="I3950">
        <v>1109444</v>
      </c>
      <c r="J3950">
        <v>200</v>
      </c>
      <c r="K3950" s="1">
        <v>139.41485309999999</v>
      </c>
      <c r="L3950" s="1">
        <v>41.42</v>
      </c>
      <c r="M3950" s="1">
        <f>All_Data[[#This Row],[EUR Sales Amount]]-All_Data[[#This Row],[EUR Cost Amount]]</f>
        <v>97.994853099999986</v>
      </c>
      <c r="N3950">
        <f>IF(All_Data[[#This Row],[Order Line Quantity]]&lt;0,1,0)</f>
        <v>0</v>
      </c>
      <c r="O3950" s="1" t="str">
        <f>All_Data[[#This Row],[Tier2 Description]]&amp;All_Data[[#This Row],[Order No]]</f>
        <v>OUTDOOR &amp; LEISURE1109444</v>
      </c>
    </row>
    <row r="3951" spans="1:15" x14ac:dyDescent="0.35">
      <c r="A3951">
        <v>202002</v>
      </c>
      <c r="B3951" t="str">
        <f>LEFT(All_Data[[#This Row],[Invoice (Year+Month)]],4)</f>
        <v>2020</v>
      </c>
      <c r="C3951" t="str">
        <f>RIGHT(All_Data[[#This Row],[Invoice (Year+Month)]],2)</f>
        <v>02</v>
      </c>
      <c r="D3951" t="s">
        <v>63</v>
      </c>
      <c r="E3951">
        <v>3013523</v>
      </c>
      <c r="F3951" t="s">
        <v>17</v>
      </c>
      <c r="G3951" t="s">
        <v>26</v>
      </c>
      <c r="H3951" t="s">
        <v>50</v>
      </c>
      <c r="I3951">
        <v>1110038</v>
      </c>
      <c r="J3951">
        <v>1000</v>
      </c>
      <c r="K3951" s="1">
        <v>667.4115309</v>
      </c>
      <c r="L3951" s="1">
        <v>193.58</v>
      </c>
      <c r="M3951" s="1">
        <f>All_Data[[#This Row],[EUR Sales Amount]]-All_Data[[#This Row],[EUR Cost Amount]]</f>
        <v>473.83153089999996</v>
      </c>
      <c r="N3951">
        <f>IF(All_Data[[#This Row],[Order Line Quantity]]&lt;0,1,0)</f>
        <v>0</v>
      </c>
      <c r="O3951" s="1" t="str">
        <f>All_Data[[#This Row],[Tier2 Description]]&amp;All_Data[[#This Row],[Order No]]</f>
        <v>OUTDOOR &amp; LEISURE1110038</v>
      </c>
    </row>
    <row r="3952" spans="1:15" x14ac:dyDescent="0.35">
      <c r="A3952">
        <v>202002</v>
      </c>
      <c r="B3952" t="str">
        <f>LEFT(All_Data[[#This Row],[Invoice (Year+Month)]],4)</f>
        <v>2020</v>
      </c>
      <c r="C3952" t="str">
        <f>RIGHT(All_Data[[#This Row],[Invoice (Year+Month)]],2)</f>
        <v>02</v>
      </c>
      <c r="D3952" t="s">
        <v>63</v>
      </c>
      <c r="E3952">
        <v>3013523</v>
      </c>
      <c r="F3952" t="s">
        <v>17</v>
      </c>
      <c r="G3952" t="s">
        <v>22</v>
      </c>
      <c r="H3952" t="s">
        <v>35</v>
      </c>
      <c r="I3952">
        <v>1109216</v>
      </c>
      <c r="J3952">
        <v>804</v>
      </c>
      <c r="K3952" s="1">
        <v>711.90563299999997</v>
      </c>
      <c r="L3952" s="1">
        <v>67.16</v>
      </c>
      <c r="M3952" s="1">
        <f>All_Data[[#This Row],[EUR Sales Amount]]-All_Data[[#This Row],[EUR Cost Amount]]</f>
        <v>644.745633</v>
      </c>
      <c r="N3952">
        <f>IF(All_Data[[#This Row],[Order Line Quantity]]&lt;0,1,0)</f>
        <v>0</v>
      </c>
      <c r="O3952" s="1" t="str">
        <f>All_Data[[#This Row],[Tier2 Description]]&amp;All_Data[[#This Row],[Order No]]</f>
        <v>DECORATION CHARGES1109216</v>
      </c>
    </row>
    <row r="3953" spans="1:15" x14ac:dyDescent="0.35">
      <c r="A3953">
        <v>202002</v>
      </c>
      <c r="B3953" t="str">
        <f>LEFT(All_Data[[#This Row],[Invoice (Year+Month)]],4)</f>
        <v>2020</v>
      </c>
      <c r="C3953" t="str">
        <f>RIGHT(All_Data[[#This Row],[Invoice (Year+Month)]],2)</f>
        <v>02</v>
      </c>
      <c r="D3953" t="s">
        <v>63</v>
      </c>
      <c r="E3953">
        <v>3013523</v>
      </c>
      <c r="F3953" t="s">
        <v>17</v>
      </c>
      <c r="G3953" t="s">
        <v>22</v>
      </c>
      <c r="H3953" t="s">
        <v>35</v>
      </c>
      <c r="I3953">
        <v>1109444</v>
      </c>
      <c r="J3953">
        <v>402</v>
      </c>
      <c r="K3953" s="1">
        <v>141.9856235</v>
      </c>
      <c r="L3953" s="1">
        <v>21.88</v>
      </c>
      <c r="M3953" s="1">
        <f>All_Data[[#This Row],[EUR Sales Amount]]-All_Data[[#This Row],[EUR Cost Amount]]</f>
        <v>120.10562350000001</v>
      </c>
      <c r="N3953">
        <f>IF(All_Data[[#This Row],[Order Line Quantity]]&lt;0,1,0)</f>
        <v>0</v>
      </c>
      <c r="O3953" s="1" t="str">
        <f>All_Data[[#This Row],[Tier2 Description]]&amp;All_Data[[#This Row],[Order No]]</f>
        <v>DECORATION CHARGES1109444</v>
      </c>
    </row>
    <row r="3954" spans="1:15" x14ac:dyDescent="0.35">
      <c r="A3954">
        <v>202002</v>
      </c>
      <c r="B3954" t="str">
        <f>LEFT(All_Data[[#This Row],[Invoice (Year+Month)]],4)</f>
        <v>2020</v>
      </c>
      <c r="C3954" t="str">
        <f>RIGHT(All_Data[[#This Row],[Invoice (Year+Month)]],2)</f>
        <v>02</v>
      </c>
      <c r="D3954" t="s">
        <v>63</v>
      </c>
      <c r="E3954">
        <v>3013523</v>
      </c>
      <c r="F3954" t="s">
        <v>17</v>
      </c>
      <c r="G3954" t="s">
        <v>22</v>
      </c>
      <c r="H3954" t="s">
        <v>35</v>
      </c>
      <c r="I3954">
        <v>1109512</v>
      </c>
      <c r="J3954">
        <v>402</v>
      </c>
      <c r="K3954" s="1">
        <v>162.1562831</v>
      </c>
      <c r="L3954" s="1">
        <v>19.46</v>
      </c>
      <c r="M3954" s="1">
        <f>All_Data[[#This Row],[EUR Sales Amount]]-All_Data[[#This Row],[EUR Cost Amount]]</f>
        <v>142.69628309999999</v>
      </c>
      <c r="N3954">
        <f>IF(All_Data[[#This Row],[Order Line Quantity]]&lt;0,1,0)</f>
        <v>0</v>
      </c>
      <c r="O3954" s="1" t="str">
        <f>All_Data[[#This Row],[Tier2 Description]]&amp;All_Data[[#This Row],[Order No]]</f>
        <v>DECORATION CHARGES1109512</v>
      </c>
    </row>
    <row r="3955" spans="1:15" x14ac:dyDescent="0.35">
      <c r="A3955">
        <v>202002</v>
      </c>
      <c r="B3955" t="str">
        <f>LEFT(All_Data[[#This Row],[Invoice (Year+Month)]],4)</f>
        <v>2020</v>
      </c>
      <c r="C3955" t="str">
        <f>RIGHT(All_Data[[#This Row],[Invoice (Year+Month)]],2)</f>
        <v>02</v>
      </c>
      <c r="D3955" t="s">
        <v>63</v>
      </c>
      <c r="E3955">
        <v>3013523</v>
      </c>
      <c r="F3955" t="s">
        <v>17</v>
      </c>
      <c r="G3955" t="s">
        <v>22</v>
      </c>
      <c r="H3955" t="s">
        <v>35</v>
      </c>
      <c r="I3955">
        <v>1110038</v>
      </c>
      <c r="J3955">
        <v>2004</v>
      </c>
      <c r="K3955" s="1">
        <v>411.32325459999998</v>
      </c>
      <c r="L3955" s="1">
        <v>55.76</v>
      </c>
      <c r="M3955" s="1">
        <f>All_Data[[#This Row],[EUR Sales Amount]]-All_Data[[#This Row],[EUR Cost Amount]]</f>
        <v>355.56325459999999</v>
      </c>
      <c r="N3955">
        <f>IF(All_Data[[#This Row],[Order Line Quantity]]&lt;0,1,0)</f>
        <v>0</v>
      </c>
      <c r="O3955" s="1" t="str">
        <f>All_Data[[#This Row],[Tier2 Description]]&amp;All_Data[[#This Row],[Order No]]</f>
        <v>DECORATION CHARGES1110038</v>
      </c>
    </row>
    <row r="3956" spans="1:15" x14ac:dyDescent="0.35">
      <c r="A3956">
        <v>202002</v>
      </c>
      <c r="B3956" t="str">
        <f>LEFT(All_Data[[#This Row],[Invoice (Year+Month)]],4)</f>
        <v>2020</v>
      </c>
      <c r="C3956" t="str">
        <f>RIGHT(All_Data[[#This Row],[Invoice (Year+Month)]],2)</f>
        <v>02</v>
      </c>
      <c r="D3956" t="s">
        <v>63</v>
      </c>
      <c r="E3956">
        <v>3013533</v>
      </c>
      <c r="F3956" t="s">
        <v>10</v>
      </c>
      <c r="G3956" t="s">
        <v>13</v>
      </c>
      <c r="H3956" t="s">
        <v>37</v>
      </c>
      <c r="I3956">
        <v>1109973</v>
      </c>
      <c r="J3956">
        <v>400</v>
      </c>
      <c r="K3956" s="1">
        <v>272.8971593</v>
      </c>
      <c r="L3956" s="1">
        <v>57.52</v>
      </c>
      <c r="M3956" s="1">
        <f>All_Data[[#This Row],[EUR Sales Amount]]-All_Data[[#This Row],[EUR Cost Amount]]</f>
        <v>215.37715929999999</v>
      </c>
      <c r="N3956">
        <f>IF(All_Data[[#This Row],[Order Line Quantity]]&lt;0,1,0)</f>
        <v>0</v>
      </c>
      <c r="O3956" s="1" t="str">
        <f>All_Data[[#This Row],[Tier2 Description]]&amp;All_Data[[#This Row],[Order No]]</f>
        <v>GENERAL1109973</v>
      </c>
    </row>
    <row r="3957" spans="1:15" x14ac:dyDescent="0.35">
      <c r="A3957">
        <v>202002</v>
      </c>
      <c r="B3957" t="str">
        <f>LEFT(All_Data[[#This Row],[Invoice (Year+Month)]],4)</f>
        <v>2020</v>
      </c>
      <c r="C3957" t="str">
        <f>RIGHT(All_Data[[#This Row],[Invoice (Year+Month)]],2)</f>
        <v>02</v>
      </c>
      <c r="D3957" t="s">
        <v>63</v>
      </c>
      <c r="E3957">
        <v>3013542</v>
      </c>
      <c r="F3957" t="s">
        <v>17</v>
      </c>
      <c r="G3957" t="s">
        <v>13</v>
      </c>
      <c r="H3957" t="s">
        <v>34</v>
      </c>
      <c r="I3957">
        <v>1109815</v>
      </c>
      <c r="J3957">
        <v>1000</v>
      </c>
      <c r="K3957" s="1">
        <v>393.52561379999997</v>
      </c>
      <c r="L3957" s="1">
        <v>291.74</v>
      </c>
      <c r="M3957" s="1">
        <f>All_Data[[#This Row],[EUR Sales Amount]]-All_Data[[#This Row],[EUR Cost Amount]]</f>
        <v>101.78561379999996</v>
      </c>
      <c r="N3957">
        <f>IF(All_Data[[#This Row],[Order Line Quantity]]&lt;0,1,0)</f>
        <v>0</v>
      </c>
      <c r="O3957" s="1" t="str">
        <f>All_Data[[#This Row],[Tier2 Description]]&amp;All_Data[[#This Row],[Order No]]</f>
        <v>STATIONERY1109815</v>
      </c>
    </row>
    <row r="3958" spans="1:15" x14ac:dyDescent="0.35">
      <c r="A3958">
        <v>202002</v>
      </c>
      <c r="B3958" t="str">
        <f>LEFT(All_Data[[#This Row],[Invoice (Year+Month)]],4)</f>
        <v>2020</v>
      </c>
      <c r="C3958" t="str">
        <f>RIGHT(All_Data[[#This Row],[Invoice (Year+Month)]],2)</f>
        <v>02</v>
      </c>
      <c r="D3958" t="s">
        <v>63</v>
      </c>
      <c r="E3958">
        <v>3013542</v>
      </c>
      <c r="F3958" t="s">
        <v>17</v>
      </c>
      <c r="G3958" t="s">
        <v>22</v>
      </c>
      <c r="H3958" t="s">
        <v>35</v>
      </c>
      <c r="I3958">
        <v>1109361</v>
      </c>
      <c r="J3958">
        <v>1004</v>
      </c>
      <c r="K3958" s="1">
        <v>450.87356749999998</v>
      </c>
      <c r="L3958" s="1">
        <v>52.36</v>
      </c>
      <c r="M3958" s="1">
        <f>All_Data[[#This Row],[EUR Sales Amount]]-All_Data[[#This Row],[EUR Cost Amount]]</f>
        <v>398.51356749999997</v>
      </c>
      <c r="N3958">
        <f>IF(All_Data[[#This Row],[Order Line Quantity]]&lt;0,1,0)</f>
        <v>0</v>
      </c>
      <c r="O3958" s="1" t="str">
        <f>All_Data[[#This Row],[Tier2 Description]]&amp;All_Data[[#This Row],[Order No]]</f>
        <v>DECORATION CHARGES1109361</v>
      </c>
    </row>
    <row r="3959" spans="1:15" x14ac:dyDescent="0.35">
      <c r="A3959">
        <v>202002</v>
      </c>
      <c r="B3959" t="str">
        <f>LEFT(All_Data[[#This Row],[Invoice (Year+Month)]],4)</f>
        <v>2020</v>
      </c>
      <c r="C3959" t="str">
        <f>RIGHT(All_Data[[#This Row],[Invoice (Year+Month)]],2)</f>
        <v>02</v>
      </c>
      <c r="D3959" t="s">
        <v>63</v>
      </c>
      <c r="E3959">
        <v>3013542</v>
      </c>
      <c r="F3959" t="s">
        <v>17</v>
      </c>
      <c r="G3959" t="s">
        <v>22</v>
      </c>
      <c r="H3959" t="s">
        <v>35</v>
      </c>
      <c r="I3959">
        <v>1109815</v>
      </c>
      <c r="J3959">
        <v>1002</v>
      </c>
      <c r="K3959" s="1">
        <v>60.314227240000001</v>
      </c>
      <c r="L3959" s="1">
        <v>10.02</v>
      </c>
      <c r="M3959" s="1">
        <f>All_Data[[#This Row],[EUR Sales Amount]]-All_Data[[#This Row],[EUR Cost Amount]]</f>
        <v>50.294227239999998</v>
      </c>
      <c r="N3959">
        <f>IF(All_Data[[#This Row],[Order Line Quantity]]&lt;0,1,0)</f>
        <v>0</v>
      </c>
      <c r="O3959" s="1" t="str">
        <f>All_Data[[#This Row],[Tier2 Description]]&amp;All_Data[[#This Row],[Order No]]</f>
        <v>DECORATION CHARGES1109815</v>
      </c>
    </row>
    <row r="3960" spans="1:15" x14ac:dyDescent="0.35">
      <c r="A3960">
        <v>202002</v>
      </c>
      <c r="B3960" t="str">
        <f>LEFT(All_Data[[#This Row],[Invoice (Year+Month)]],4)</f>
        <v>2020</v>
      </c>
      <c r="C3960" t="str">
        <f>RIGHT(All_Data[[#This Row],[Invoice (Year+Month)]],2)</f>
        <v>02</v>
      </c>
      <c r="D3960" t="s">
        <v>63</v>
      </c>
      <c r="E3960">
        <v>3013542</v>
      </c>
      <c r="F3960" t="s">
        <v>17</v>
      </c>
      <c r="G3960" t="s">
        <v>29</v>
      </c>
      <c r="H3960" t="s">
        <v>52</v>
      </c>
      <c r="I3960">
        <v>1109361</v>
      </c>
      <c r="J3960">
        <v>1000</v>
      </c>
      <c r="K3960" s="1">
        <v>306.51492530000002</v>
      </c>
      <c r="L3960" s="1">
        <v>100.72</v>
      </c>
      <c r="M3960" s="1">
        <f>All_Data[[#This Row],[EUR Sales Amount]]-All_Data[[#This Row],[EUR Cost Amount]]</f>
        <v>205.79492530000002</v>
      </c>
      <c r="N3960">
        <f>IF(All_Data[[#This Row],[Order Line Quantity]]&lt;0,1,0)</f>
        <v>0</v>
      </c>
      <c r="O3960" s="1" t="str">
        <f>All_Data[[#This Row],[Tier2 Description]]&amp;All_Data[[#This Row],[Order No]]</f>
        <v>GENERAL TECH1109361</v>
      </c>
    </row>
    <row r="3961" spans="1:15" x14ac:dyDescent="0.35">
      <c r="A3961">
        <v>202002</v>
      </c>
      <c r="B3961" t="str">
        <f>LEFT(All_Data[[#This Row],[Invoice (Year+Month)]],4)</f>
        <v>2020</v>
      </c>
      <c r="C3961" t="str">
        <f>RIGHT(All_Data[[#This Row],[Invoice (Year+Month)]],2)</f>
        <v>02</v>
      </c>
      <c r="D3961" t="s">
        <v>63</v>
      </c>
      <c r="E3961">
        <v>3013549</v>
      </c>
      <c r="F3961" t="s">
        <v>17</v>
      </c>
      <c r="G3961" t="s">
        <v>32</v>
      </c>
      <c r="H3961" t="s">
        <v>33</v>
      </c>
      <c r="I3961">
        <v>1109700</v>
      </c>
      <c r="J3961">
        <v>80</v>
      </c>
      <c r="K3961" s="1">
        <v>603.93327859999999</v>
      </c>
      <c r="L3961" s="1">
        <v>196.14</v>
      </c>
      <c r="M3961" s="1">
        <f>All_Data[[#This Row],[EUR Sales Amount]]-All_Data[[#This Row],[EUR Cost Amount]]</f>
        <v>407.79327860000001</v>
      </c>
      <c r="N3961">
        <f>IF(All_Data[[#This Row],[Order Line Quantity]]&lt;0,1,0)</f>
        <v>0</v>
      </c>
      <c r="O3961" s="1" t="str">
        <f>All_Data[[#This Row],[Tier2 Description]]&amp;All_Data[[#This Row],[Order No]]</f>
        <v>SPORT BOTTLES1109700</v>
      </c>
    </row>
    <row r="3962" spans="1:15" x14ac:dyDescent="0.35">
      <c r="A3962">
        <v>202002</v>
      </c>
      <c r="B3962" t="str">
        <f>LEFT(All_Data[[#This Row],[Invoice (Year+Month)]],4)</f>
        <v>2020</v>
      </c>
      <c r="C3962" t="str">
        <f>RIGHT(All_Data[[#This Row],[Invoice (Year+Month)]],2)</f>
        <v>02</v>
      </c>
      <c r="D3962" t="s">
        <v>63</v>
      </c>
      <c r="E3962">
        <v>3013549</v>
      </c>
      <c r="F3962" t="s">
        <v>17</v>
      </c>
      <c r="G3962" t="s">
        <v>22</v>
      </c>
      <c r="H3962" t="s">
        <v>35</v>
      </c>
      <c r="I3962">
        <v>1109700</v>
      </c>
      <c r="J3962">
        <v>82</v>
      </c>
      <c r="K3962" s="1">
        <v>153.13881169999999</v>
      </c>
      <c r="L3962" s="1">
        <v>1.24</v>
      </c>
      <c r="M3962" s="1">
        <f>All_Data[[#This Row],[EUR Sales Amount]]-All_Data[[#This Row],[EUR Cost Amount]]</f>
        <v>151.89881169999998</v>
      </c>
      <c r="N3962">
        <f>IF(All_Data[[#This Row],[Order Line Quantity]]&lt;0,1,0)</f>
        <v>0</v>
      </c>
      <c r="O3962" s="1" t="str">
        <f>All_Data[[#This Row],[Tier2 Description]]&amp;All_Data[[#This Row],[Order No]]</f>
        <v>DECORATION CHARGES1109700</v>
      </c>
    </row>
    <row r="3963" spans="1:15" x14ac:dyDescent="0.35">
      <c r="A3963">
        <v>202002</v>
      </c>
      <c r="B3963" t="str">
        <f>LEFT(All_Data[[#This Row],[Invoice (Year+Month)]],4)</f>
        <v>2020</v>
      </c>
      <c r="C3963" t="str">
        <f>RIGHT(All_Data[[#This Row],[Invoice (Year+Month)]],2)</f>
        <v>02</v>
      </c>
      <c r="D3963" t="s">
        <v>63</v>
      </c>
      <c r="E3963">
        <v>3013553</v>
      </c>
      <c r="F3963" t="s">
        <v>10</v>
      </c>
      <c r="G3963" t="s">
        <v>13</v>
      </c>
      <c r="H3963" t="s">
        <v>34</v>
      </c>
      <c r="I3963">
        <v>1109705</v>
      </c>
      <c r="J3963">
        <v>2</v>
      </c>
      <c r="K3963" s="1">
        <v>6.6523626370000004</v>
      </c>
      <c r="L3963" s="1">
        <v>1.58</v>
      </c>
      <c r="M3963" s="1">
        <f>All_Data[[#This Row],[EUR Sales Amount]]-All_Data[[#This Row],[EUR Cost Amount]]</f>
        <v>5.0723626370000003</v>
      </c>
      <c r="N3963">
        <f>IF(All_Data[[#This Row],[Order Line Quantity]]&lt;0,1,0)</f>
        <v>0</v>
      </c>
      <c r="O3963" s="1" t="str">
        <f>All_Data[[#This Row],[Tier2 Description]]&amp;All_Data[[#This Row],[Order No]]</f>
        <v>STATIONERY1109705</v>
      </c>
    </row>
    <row r="3964" spans="1:15" x14ac:dyDescent="0.35">
      <c r="A3964">
        <v>202002</v>
      </c>
      <c r="B3964" t="str">
        <f>LEFT(All_Data[[#This Row],[Invoice (Year+Month)]],4)</f>
        <v>2020</v>
      </c>
      <c r="C3964" t="str">
        <f>RIGHT(All_Data[[#This Row],[Invoice (Year+Month)]],2)</f>
        <v>02</v>
      </c>
      <c r="D3964" t="s">
        <v>63</v>
      </c>
      <c r="E3964">
        <v>3013557</v>
      </c>
      <c r="F3964" t="s">
        <v>10</v>
      </c>
      <c r="G3964" t="s">
        <v>32</v>
      </c>
      <c r="H3964" t="s">
        <v>33</v>
      </c>
      <c r="I3964">
        <v>1109547</v>
      </c>
      <c r="J3964">
        <v>200</v>
      </c>
      <c r="K3964" s="1">
        <v>177.5809051</v>
      </c>
      <c r="L3964" s="1">
        <v>196.7</v>
      </c>
      <c r="M3964" s="1">
        <f>All_Data[[#This Row],[EUR Sales Amount]]-All_Data[[#This Row],[EUR Cost Amount]]</f>
        <v>-19.119094899999993</v>
      </c>
      <c r="N3964">
        <f>IF(All_Data[[#This Row],[Order Line Quantity]]&lt;0,1,0)</f>
        <v>0</v>
      </c>
      <c r="O3964" s="1" t="str">
        <f>All_Data[[#This Row],[Tier2 Description]]&amp;All_Data[[#This Row],[Order No]]</f>
        <v>SPORT BOTTLES1109547</v>
      </c>
    </row>
    <row r="3965" spans="1:15" x14ac:dyDescent="0.35">
      <c r="A3965">
        <v>202002</v>
      </c>
      <c r="B3965" t="str">
        <f>LEFT(All_Data[[#This Row],[Invoice (Year+Month)]],4)</f>
        <v>2020</v>
      </c>
      <c r="C3965" t="str">
        <f>RIGHT(All_Data[[#This Row],[Invoice (Year+Month)]],2)</f>
        <v>02</v>
      </c>
      <c r="D3965" t="s">
        <v>63</v>
      </c>
      <c r="E3965">
        <v>3013557</v>
      </c>
      <c r="F3965" t="s">
        <v>10</v>
      </c>
      <c r="G3965" t="s">
        <v>22</v>
      </c>
      <c r="H3965" t="s">
        <v>35</v>
      </c>
      <c r="I3965">
        <v>1109547</v>
      </c>
      <c r="J3965">
        <v>202</v>
      </c>
      <c r="K3965" s="1">
        <v>115.6846654</v>
      </c>
      <c r="L3965" s="1">
        <v>17.46</v>
      </c>
      <c r="M3965" s="1">
        <f>All_Data[[#This Row],[EUR Sales Amount]]-All_Data[[#This Row],[EUR Cost Amount]]</f>
        <v>98.224665399999992</v>
      </c>
      <c r="N3965">
        <f>IF(All_Data[[#This Row],[Order Line Quantity]]&lt;0,1,0)</f>
        <v>0</v>
      </c>
      <c r="O3965" s="1" t="str">
        <f>All_Data[[#This Row],[Tier2 Description]]&amp;All_Data[[#This Row],[Order No]]</f>
        <v>DECORATION CHARGES1109547</v>
      </c>
    </row>
    <row r="3966" spans="1:15" x14ac:dyDescent="0.35">
      <c r="A3966">
        <v>202002</v>
      </c>
      <c r="B3966" t="str">
        <f>LEFT(All_Data[[#This Row],[Invoice (Year+Month)]],4)</f>
        <v>2020</v>
      </c>
      <c r="C3966" t="str">
        <f>RIGHT(All_Data[[#This Row],[Invoice (Year+Month)]],2)</f>
        <v>02</v>
      </c>
      <c r="D3966" t="s">
        <v>63</v>
      </c>
      <c r="E3966">
        <v>3013558</v>
      </c>
      <c r="F3966" t="s">
        <v>17</v>
      </c>
      <c r="G3966" t="s">
        <v>13</v>
      </c>
      <c r="H3966" t="s">
        <v>37</v>
      </c>
      <c r="I3966">
        <v>1109494</v>
      </c>
      <c r="J3966">
        <v>200</v>
      </c>
      <c r="K3966" s="1">
        <v>44.494102060000003</v>
      </c>
      <c r="L3966" s="1">
        <v>14.18</v>
      </c>
      <c r="M3966" s="1">
        <f>All_Data[[#This Row],[EUR Sales Amount]]-All_Data[[#This Row],[EUR Cost Amount]]</f>
        <v>30.314102060000003</v>
      </c>
      <c r="N3966">
        <f>IF(All_Data[[#This Row],[Order Line Quantity]]&lt;0,1,0)</f>
        <v>0</v>
      </c>
      <c r="O3966" s="1" t="str">
        <f>All_Data[[#This Row],[Tier2 Description]]&amp;All_Data[[#This Row],[Order No]]</f>
        <v>GENERAL1109494</v>
      </c>
    </row>
    <row r="3967" spans="1:15" x14ac:dyDescent="0.35">
      <c r="A3967">
        <v>202002</v>
      </c>
      <c r="B3967" t="str">
        <f>LEFT(All_Data[[#This Row],[Invoice (Year+Month)]],4)</f>
        <v>2020</v>
      </c>
      <c r="C3967" t="str">
        <f>RIGHT(All_Data[[#This Row],[Invoice (Year+Month)]],2)</f>
        <v>02</v>
      </c>
      <c r="D3967" t="s">
        <v>63</v>
      </c>
      <c r="E3967">
        <v>3013558</v>
      </c>
      <c r="F3967" t="s">
        <v>17</v>
      </c>
      <c r="G3967" t="s">
        <v>13</v>
      </c>
      <c r="H3967" t="s">
        <v>16</v>
      </c>
      <c r="I3967">
        <v>1109802</v>
      </c>
      <c r="J3967">
        <v>1000</v>
      </c>
      <c r="K3967" s="1">
        <v>148.31367349999999</v>
      </c>
      <c r="L3967" s="1">
        <v>48.28</v>
      </c>
      <c r="M3967" s="1">
        <f>All_Data[[#This Row],[EUR Sales Amount]]-All_Data[[#This Row],[EUR Cost Amount]]</f>
        <v>100.03367349999999</v>
      </c>
      <c r="N3967">
        <f>IF(All_Data[[#This Row],[Order Line Quantity]]&lt;0,1,0)</f>
        <v>0</v>
      </c>
      <c r="O3967" s="1" t="str">
        <f>All_Data[[#This Row],[Tier2 Description]]&amp;All_Data[[#This Row],[Order No]]</f>
        <v>WRITING1109802</v>
      </c>
    </row>
    <row r="3968" spans="1:15" x14ac:dyDescent="0.35">
      <c r="A3968">
        <v>202002</v>
      </c>
      <c r="B3968" t="str">
        <f>LEFT(All_Data[[#This Row],[Invoice (Year+Month)]],4)</f>
        <v>2020</v>
      </c>
      <c r="C3968" t="str">
        <f>RIGHT(All_Data[[#This Row],[Invoice (Year+Month)]],2)</f>
        <v>02</v>
      </c>
      <c r="D3968" t="s">
        <v>63</v>
      </c>
      <c r="E3968">
        <v>3013558</v>
      </c>
      <c r="F3968" t="s">
        <v>17</v>
      </c>
      <c r="G3968" t="s">
        <v>22</v>
      </c>
      <c r="H3968" t="s">
        <v>35</v>
      </c>
      <c r="I3968">
        <v>1109494</v>
      </c>
      <c r="J3968">
        <v>204</v>
      </c>
      <c r="K3968" s="1">
        <v>177.5809051</v>
      </c>
      <c r="L3968" s="1">
        <v>38.068715310000002</v>
      </c>
      <c r="M3968" s="1">
        <f>All_Data[[#This Row],[EUR Sales Amount]]-All_Data[[#This Row],[EUR Cost Amount]]</f>
        <v>139.51218978999998</v>
      </c>
      <c r="N3968">
        <f>IF(All_Data[[#This Row],[Order Line Quantity]]&lt;0,1,0)</f>
        <v>0</v>
      </c>
      <c r="O3968" s="1" t="str">
        <f>All_Data[[#This Row],[Tier2 Description]]&amp;All_Data[[#This Row],[Order No]]</f>
        <v>DECORATION CHARGES1109494</v>
      </c>
    </row>
    <row r="3969" spans="1:15" x14ac:dyDescent="0.35">
      <c r="A3969">
        <v>202002</v>
      </c>
      <c r="B3969" t="str">
        <f>LEFT(All_Data[[#This Row],[Invoice (Year+Month)]],4)</f>
        <v>2020</v>
      </c>
      <c r="C3969" t="str">
        <f>RIGHT(All_Data[[#This Row],[Invoice (Year+Month)]],2)</f>
        <v>02</v>
      </c>
      <c r="D3969" t="s">
        <v>63</v>
      </c>
      <c r="E3969">
        <v>3013558</v>
      </c>
      <c r="F3969" t="s">
        <v>17</v>
      </c>
      <c r="G3969" t="s">
        <v>22</v>
      </c>
      <c r="H3969" t="s">
        <v>35</v>
      </c>
      <c r="I3969">
        <v>1109802</v>
      </c>
      <c r="J3969">
        <v>1006</v>
      </c>
      <c r="K3969" s="1">
        <v>350.02026949999998</v>
      </c>
      <c r="L3969" s="1">
        <v>63.64</v>
      </c>
      <c r="M3969" s="1">
        <f>All_Data[[#This Row],[EUR Sales Amount]]-All_Data[[#This Row],[EUR Cost Amount]]</f>
        <v>286.3802695</v>
      </c>
      <c r="N3969">
        <f>IF(All_Data[[#This Row],[Order Line Quantity]]&lt;0,1,0)</f>
        <v>0</v>
      </c>
      <c r="O3969" s="1" t="str">
        <f>All_Data[[#This Row],[Tier2 Description]]&amp;All_Data[[#This Row],[Order No]]</f>
        <v>DECORATION CHARGES1109802</v>
      </c>
    </row>
    <row r="3970" spans="1:15" x14ac:dyDescent="0.35">
      <c r="A3970">
        <v>202002</v>
      </c>
      <c r="B3970" t="str">
        <f>LEFT(All_Data[[#This Row],[Invoice (Year+Month)]],4)</f>
        <v>2020</v>
      </c>
      <c r="C3970" t="str">
        <f>RIGHT(All_Data[[#This Row],[Invoice (Year+Month)]],2)</f>
        <v>02</v>
      </c>
      <c r="D3970" t="s">
        <v>63</v>
      </c>
      <c r="E3970">
        <v>3013558</v>
      </c>
      <c r="F3970" t="s">
        <v>17</v>
      </c>
      <c r="G3970" t="s">
        <v>29</v>
      </c>
      <c r="H3970" t="s">
        <v>52</v>
      </c>
      <c r="I3970">
        <v>1109347</v>
      </c>
      <c r="J3970">
        <v>2</v>
      </c>
      <c r="K3970" s="1">
        <v>256.08827630000002</v>
      </c>
      <c r="L3970" s="1">
        <v>242.54</v>
      </c>
      <c r="M3970" s="1">
        <f>All_Data[[#This Row],[EUR Sales Amount]]-All_Data[[#This Row],[EUR Cost Amount]]</f>
        <v>13.548276300000026</v>
      </c>
      <c r="N3970">
        <f>IF(All_Data[[#This Row],[Order Line Quantity]]&lt;0,1,0)</f>
        <v>0</v>
      </c>
      <c r="O3970" s="1" t="str">
        <f>All_Data[[#This Row],[Tier2 Description]]&amp;All_Data[[#This Row],[Order No]]</f>
        <v>GENERAL TECH1109347</v>
      </c>
    </row>
    <row r="3971" spans="1:15" x14ac:dyDescent="0.35">
      <c r="A3971">
        <v>202002</v>
      </c>
      <c r="B3971" t="str">
        <f>LEFT(All_Data[[#This Row],[Invoice (Year+Month)]],4)</f>
        <v>2020</v>
      </c>
      <c r="C3971" t="str">
        <f>RIGHT(All_Data[[#This Row],[Invoice (Year+Month)]],2)</f>
        <v>02</v>
      </c>
      <c r="D3971" t="s">
        <v>63</v>
      </c>
      <c r="E3971">
        <v>3013564</v>
      </c>
      <c r="F3971" t="s">
        <v>17</v>
      </c>
      <c r="G3971" t="s">
        <v>13</v>
      </c>
      <c r="H3971" t="s">
        <v>16</v>
      </c>
      <c r="I3971">
        <v>1110067</v>
      </c>
      <c r="J3971">
        <v>2000</v>
      </c>
      <c r="K3971" s="1">
        <v>193.79653339999999</v>
      </c>
      <c r="L3971" s="1">
        <v>121.28</v>
      </c>
      <c r="M3971" s="1">
        <f>All_Data[[#This Row],[EUR Sales Amount]]-All_Data[[#This Row],[EUR Cost Amount]]</f>
        <v>72.516533399999986</v>
      </c>
      <c r="N3971">
        <f>IF(All_Data[[#This Row],[Order Line Quantity]]&lt;0,1,0)</f>
        <v>0</v>
      </c>
      <c r="O3971" s="1" t="str">
        <f>All_Data[[#This Row],[Tier2 Description]]&amp;All_Data[[#This Row],[Order No]]</f>
        <v>WRITING1110067</v>
      </c>
    </row>
    <row r="3972" spans="1:15" x14ac:dyDescent="0.35">
      <c r="A3972">
        <v>202002</v>
      </c>
      <c r="B3972" t="str">
        <f>LEFT(All_Data[[#This Row],[Invoice (Year+Month)]],4)</f>
        <v>2020</v>
      </c>
      <c r="C3972" t="str">
        <f>RIGHT(All_Data[[#This Row],[Invoice (Year+Month)]],2)</f>
        <v>02</v>
      </c>
      <c r="D3972" t="s">
        <v>63</v>
      </c>
      <c r="E3972">
        <v>3013564</v>
      </c>
      <c r="F3972" t="s">
        <v>17</v>
      </c>
      <c r="G3972" t="s">
        <v>26</v>
      </c>
      <c r="H3972" t="s">
        <v>28</v>
      </c>
      <c r="I3972">
        <v>1109371</v>
      </c>
      <c r="J3972">
        <v>200</v>
      </c>
      <c r="K3972" s="1">
        <v>163.1450409</v>
      </c>
      <c r="L3972" s="1">
        <v>38.68</v>
      </c>
      <c r="M3972" s="1">
        <f>All_Data[[#This Row],[EUR Sales Amount]]-All_Data[[#This Row],[EUR Cost Amount]]</f>
        <v>124.46504089999999</v>
      </c>
      <c r="N3972">
        <f>IF(All_Data[[#This Row],[Order Line Quantity]]&lt;0,1,0)</f>
        <v>0</v>
      </c>
      <c r="O3972" s="1" t="str">
        <f>All_Data[[#This Row],[Tier2 Description]]&amp;All_Data[[#This Row],[Order No]]</f>
        <v>HOUSEWARES1109371</v>
      </c>
    </row>
    <row r="3973" spans="1:15" x14ac:dyDescent="0.35">
      <c r="A3973">
        <v>202002</v>
      </c>
      <c r="B3973" t="str">
        <f>LEFT(All_Data[[#This Row],[Invoice (Year+Month)]],4)</f>
        <v>2020</v>
      </c>
      <c r="C3973" t="str">
        <f>RIGHT(All_Data[[#This Row],[Invoice (Year+Month)]],2)</f>
        <v>02</v>
      </c>
      <c r="D3973" t="s">
        <v>63</v>
      </c>
      <c r="E3973">
        <v>3013564</v>
      </c>
      <c r="F3973" t="s">
        <v>17</v>
      </c>
      <c r="G3973" t="s">
        <v>22</v>
      </c>
      <c r="H3973" t="s">
        <v>35</v>
      </c>
      <c r="I3973">
        <v>1109371</v>
      </c>
      <c r="J3973">
        <v>204</v>
      </c>
      <c r="K3973" s="1">
        <v>202.8931054</v>
      </c>
      <c r="L3973" s="1">
        <v>37.76</v>
      </c>
      <c r="M3973" s="1">
        <f>All_Data[[#This Row],[EUR Sales Amount]]-All_Data[[#This Row],[EUR Cost Amount]]</f>
        <v>165.13310540000001</v>
      </c>
      <c r="N3973">
        <f>IF(All_Data[[#This Row],[Order Line Quantity]]&lt;0,1,0)</f>
        <v>0</v>
      </c>
      <c r="O3973" s="1" t="str">
        <f>All_Data[[#This Row],[Tier2 Description]]&amp;All_Data[[#This Row],[Order No]]</f>
        <v>DECORATION CHARGES1109371</v>
      </c>
    </row>
    <row r="3974" spans="1:15" x14ac:dyDescent="0.35">
      <c r="A3974">
        <v>202002</v>
      </c>
      <c r="B3974" t="str">
        <f>LEFT(All_Data[[#This Row],[Invoice (Year+Month)]],4)</f>
        <v>2020</v>
      </c>
      <c r="C3974" t="str">
        <f>RIGHT(All_Data[[#This Row],[Invoice (Year+Month)]],2)</f>
        <v>02</v>
      </c>
      <c r="D3974" t="s">
        <v>63</v>
      </c>
      <c r="E3974">
        <v>3013564</v>
      </c>
      <c r="F3974" t="s">
        <v>17</v>
      </c>
      <c r="G3974" t="s">
        <v>22</v>
      </c>
      <c r="H3974" t="s">
        <v>35</v>
      </c>
      <c r="I3974">
        <v>1110067</v>
      </c>
      <c r="J3974">
        <v>2002</v>
      </c>
      <c r="K3974" s="1">
        <v>332.22262869999997</v>
      </c>
      <c r="L3974" s="1">
        <v>37.880000000000003</v>
      </c>
      <c r="M3974" s="1">
        <f>All_Data[[#This Row],[EUR Sales Amount]]-All_Data[[#This Row],[EUR Cost Amount]]</f>
        <v>294.34262869999998</v>
      </c>
      <c r="N3974">
        <f>IF(All_Data[[#This Row],[Order Line Quantity]]&lt;0,1,0)</f>
        <v>0</v>
      </c>
      <c r="O3974" s="1" t="str">
        <f>All_Data[[#This Row],[Tier2 Description]]&amp;All_Data[[#This Row],[Order No]]</f>
        <v>DECORATION CHARGES1110067</v>
      </c>
    </row>
    <row r="3975" spans="1:15" x14ac:dyDescent="0.35">
      <c r="A3975">
        <v>202002</v>
      </c>
      <c r="B3975" t="str">
        <f>LEFT(All_Data[[#This Row],[Invoice (Year+Month)]],4)</f>
        <v>2020</v>
      </c>
      <c r="C3975" t="str">
        <f>RIGHT(All_Data[[#This Row],[Invoice (Year+Month)]],2)</f>
        <v>02</v>
      </c>
      <c r="D3975" t="s">
        <v>63</v>
      </c>
      <c r="E3975">
        <v>3013569</v>
      </c>
      <c r="F3975" t="s">
        <v>10</v>
      </c>
      <c r="G3975" t="s">
        <v>13</v>
      </c>
      <c r="H3975" t="s">
        <v>37</v>
      </c>
      <c r="I3975">
        <v>1109288</v>
      </c>
      <c r="J3975">
        <v>400</v>
      </c>
      <c r="K3975" s="1">
        <v>168.08883</v>
      </c>
      <c r="L3975" s="1">
        <v>44.32</v>
      </c>
      <c r="M3975" s="1">
        <f>All_Data[[#This Row],[EUR Sales Amount]]-All_Data[[#This Row],[EUR Cost Amount]]</f>
        <v>123.76883000000001</v>
      </c>
      <c r="N3975">
        <f>IF(All_Data[[#This Row],[Order Line Quantity]]&lt;0,1,0)</f>
        <v>0</v>
      </c>
      <c r="O3975" s="1" t="str">
        <f>All_Data[[#This Row],[Tier2 Description]]&amp;All_Data[[#This Row],[Order No]]</f>
        <v>GENERAL1109288</v>
      </c>
    </row>
    <row r="3976" spans="1:15" x14ac:dyDescent="0.35">
      <c r="A3976">
        <v>202002</v>
      </c>
      <c r="B3976" t="str">
        <f>LEFT(All_Data[[#This Row],[Invoice (Year+Month)]],4)</f>
        <v>2020</v>
      </c>
      <c r="C3976" t="str">
        <f>RIGHT(All_Data[[#This Row],[Invoice (Year+Month)]],2)</f>
        <v>02</v>
      </c>
      <c r="D3976" t="s">
        <v>63</v>
      </c>
      <c r="E3976">
        <v>3013569</v>
      </c>
      <c r="F3976" t="s">
        <v>10</v>
      </c>
      <c r="G3976" t="s">
        <v>22</v>
      </c>
      <c r="H3976" t="s">
        <v>35</v>
      </c>
      <c r="I3976">
        <v>1109288</v>
      </c>
      <c r="J3976">
        <v>402</v>
      </c>
      <c r="K3976" s="1">
        <v>263.00958109999999</v>
      </c>
      <c r="L3976" s="1">
        <v>33.58</v>
      </c>
      <c r="M3976" s="1">
        <f>All_Data[[#This Row],[EUR Sales Amount]]-All_Data[[#This Row],[EUR Cost Amount]]</f>
        <v>229.42958110000001</v>
      </c>
      <c r="N3976">
        <f>IF(All_Data[[#This Row],[Order Line Quantity]]&lt;0,1,0)</f>
        <v>0</v>
      </c>
      <c r="O3976" s="1" t="str">
        <f>All_Data[[#This Row],[Tier2 Description]]&amp;All_Data[[#This Row],[Order No]]</f>
        <v>DECORATION CHARGES1109288</v>
      </c>
    </row>
    <row r="3977" spans="1:15" x14ac:dyDescent="0.35">
      <c r="A3977">
        <v>202002</v>
      </c>
      <c r="B3977" t="str">
        <f>LEFT(All_Data[[#This Row],[Invoice (Year+Month)]],4)</f>
        <v>2020</v>
      </c>
      <c r="C3977" t="str">
        <f>RIGHT(All_Data[[#This Row],[Invoice (Year+Month)]],2)</f>
        <v>02</v>
      </c>
      <c r="D3977" t="s">
        <v>63</v>
      </c>
      <c r="E3977">
        <v>3013578</v>
      </c>
      <c r="F3977" t="s">
        <v>17</v>
      </c>
      <c r="G3977" t="s">
        <v>11</v>
      </c>
      <c r="H3977" t="s">
        <v>40</v>
      </c>
      <c r="I3977">
        <v>1109555</v>
      </c>
      <c r="J3977">
        <v>600</v>
      </c>
      <c r="K3977" s="1">
        <v>872.08440040000005</v>
      </c>
      <c r="L3977" s="1">
        <v>293.92</v>
      </c>
      <c r="M3977" s="1">
        <f>All_Data[[#This Row],[EUR Sales Amount]]-All_Data[[#This Row],[EUR Cost Amount]]</f>
        <v>578.16440039999998</v>
      </c>
      <c r="N3977">
        <f>IF(All_Data[[#This Row],[Order Line Quantity]]&lt;0,1,0)</f>
        <v>0</v>
      </c>
      <c r="O3977" s="1" t="str">
        <f>All_Data[[#This Row],[Tier2 Description]]&amp;All_Data[[#This Row],[Order No]]</f>
        <v>TOTES1109555</v>
      </c>
    </row>
    <row r="3978" spans="1:15" x14ac:dyDescent="0.35">
      <c r="A3978">
        <v>202002</v>
      </c>
      <c r="B3978" t="str">
        <f>LEFT(All_Data[[#This Row],[Invoice (Year+Month)]],4)</f>
        <v>2020</v>
      </c>
      <c r="C3978" t="str">
        <f>RIGHT(All_Data[[#This Row],[Invoice (Year+Month)]],2)</f>
        <v>02</v>
      </c>
      <c r="D3978" t="s">
        <v>63</v>
      </c>
      <c r="E3978">
        <v>3013578</v>
      </c>
      <c r="F3978" t="s">
        <v>17</v>
      </c>
      <c r="G3978" t="s">
        <v>13</v>
      </c>
      <c r="H3978" t="s">
        <v>37</v>
      </c>
      <c r="I3978">
        <v>1110401</v>
      </c>
      <c r="J3978">
        <v>800</v>
      </c>
      <c r="K3978" s="1">
        <v>344.08772260000001</v>
      </c>
      <c r="L3978" s="1">
        <v>113.04</v>
      </c>
      <c r="M3978" s="1">
        <f>All_Data[[#This Row],[EUR Sales Amount]]-All_Data[[#This Row],[EUR Cost Amount]]</f>
        <v>231.04772259999999</v>
      </c>
      <c r="N3978">
        <f>IF(All_Data[[#This Row],[Order Line Quantity]]&lt;0,1,0)</f>
        <v>0</v>
      </c>
      <c r="O3978" s="1" t="str">
        <f>All_Data[[#This Row],[Tier2 Description]]&amp;All_Data[[#This Row],[Order No]]</f>
        <v>GENERAL1110401</v>
      </c>
    </row>
    <row r="3979" spans="1:15" x14ac:dyDescent="0.35">
      <c r="A3979">
        <v>202002</v>
      </c>
      <c r="B3979" t="str">
        <f>LEFT(All_Data[[#This Row],[Invoice (Year+Month)]],4)</f>
        <v>2020</v>
      </c>
      <c r="C3979" t="str">
        <f>RIGHT(All_Data[[#This Row],[Invoice (Year+Month)]],2)</f>
        <v>02</v>
      </c>
      <c r="D3979" t="s">
        <v>63</v>
      </c>
      <c r="E3979">
        <v>3013578</v>
      </c>
      <c r="F3979" t="s">
        <v>17</v>
      </c>
      <c r="G3979" t="s">
        <v>13</v>
      </c>
      <c r="H3979" t="s">
        <v>16</v>
      </c>
      <c r="I3979">
        <v>1109217</v>
      </c>
      <c r="J3979">
        <v>6000</v>
      </c>
      <c r="K3979" s="1">
        <v>652.58016350000003</v>
      </c>
      <c r="L3979" s="1">
        <v>349.16</v>
      </c>
      <c r="M3979" s="1">
        <f>All_Data[[#This Row],[EUR Sales Amount]]-All_Data[[#This Row],[EUR Cost Amount]]</f>
        <v>303.4201635</v>
      </c>
      <c r="N3979">
        <f>IF(All_Data[[#This Row],[Order Line Quantity]]&lt;0,1,0)</f>
        <v>0</v>
      </c>
      <c r="O3979" s="1" t="str">
        <f>All_Data[[#This Row],[Tier2 Description]]&amp;All_Data[[#This Row],[Order No]]</f>
        <v>WRITING1109217</v>
      </c>
    </row>
    <row r="3980" spans="1:15" x14ac:dyDescent="0.35">
      <c r="A3980">
        <v>202002</v>
      </c>
      <c r="B3980" t="str">
        <f>LEFT(All_Data[[#This Row],[Invoice (Year+Month)]],4)</f>
        <v>2020</v>
      </c>
      <c r="C3980" t="str">
        <f>RIGHT(All_Data[[#This Row],[Invoice (Year+Month)]],2)</f>
        <v>02</v>
      </c>
      <c r="D3980" t="s">
        <v>63</v>
      </c>
      <c r="E3980">
        <v>3013578</v>
      </c>
      <c r="F3980" t="s">
        <v>17</v>
      </c>
      <c r="G3980" t="s">
        <v>26</v>
      </c>
      <c r="H3980" t="s">
        <v>28</v>
      </c>
      <c r="I3980">
        <v>1109544</v>
      </c>
      <c r="J3980">
        <v>1000</v>
      </c>
      <c r="K3980" s="1">
        <v>370.78418379999999</v>
      </c>
      <c r="L3980" s="1">
        <v>82.1</v>
      </c>
      <c r="M3980" s="1">
        <f>All_Data[[#This Row],[EUR Sales Amount]]-All_Data[[#This Row],[EUR Cost Amount]]</f>
        <v>288.68418380000003</v>
      </c>
      <c r="N3980">
        <f>IF(All_Data[[#This Row],[Order Line Quantity]]&lt;0,1,0)</f>
        <v>0</v>
      </c>
      <c r="O3980" s="1" t="str">
        <f>All_Data[[#This Row],[Tier2 Description]]&amp;All_Data[[#This Row],[Order No]]</f>
        <v>HOUSEWARES1109544</v>
      </c>
    </row>
    <row r="3981" spans="1:15" x14ac:dyDescent="0.35">
      <c r="A3981">
        <v>202002</v>
      </c>
      <c r="B3981" t="str">
        <f>LEFT(All_Data[[#This Row],[Invoice (Year+Month)]],4)</f>
        <v>2020</v>
      </c>
      <c r="C3981" t="str">
        <f>RIGHT(All_Data[[#This Row],[Invoice (Year+Month)]],2)</f>
        <v>02</v>
      </c>
      <c r="D3981" t="s">
        <v>63</v>
      </c>
      <c r="E3981">
        <v>3013578</v>
      </c>
      <c r="F3981" t="s">
        <v>17</v>
      </c>
      <c r="G3981" t="s">
        <v>26</v>
      </c>
      <c r="H3981" t="s">
        <v>43</v>
      </c>
      <c r="I3981">
        <v>1109555</v>
      </c>
      <c r="J3981">
        <v>600</v>
      </c>
      <c r="K3981" s="1">
        <v>400.44691849999998</v>
      </c>
      <c r="L3981" s="1">
        <v>116.14</v>
      </c>
      <c r="M3981" s="1">
        <f>All_Data[[#This Row],[EUR Sales Amount]]-All_Data[[#This Row],[EUR Cost Amount]]</f>
        <v>284.30691849999999</v>
      </c>
      <c r="N3981">
        <f>IF(All_Data[[#This Row],[Order Line Quantity]]&lt;0,1,0)</f>
        <v>0</v>
      </c>
      <c r="O3981" s="1" t="str">
        <f>All_Data[[#This Row],[Tier2 Description]]&amp;All_Data[[#This Row],[Order No]]</f>
        <v>SAFETY AUTO &amp; TOOLS1109555</v>
      </c>
    </row>
    <row r="3982" spans="1:15" x14ac:dyDescent="0.35">
      <c r="A3982">
        <v>202002</v>
      </c>
      <c r="B3982" t="str">
        <f>LEFT(All_Data[[#This Row],[Invoice (Year+Month)]],4)</f>
        <v>2020</v>
      </c>
      <c r="C3982" t="str">
        <f>RIGHT(All_Data[[#This Row],[Invoice (Year+Month)]],2)</f>
        <v>02</v>
      </c>
      <c r="D3982" t="s">
        <v>63</v>
      </c>
      <c r="E3982">
        <v>3013578</v>
      </c>
      <c r="F3982" t="s">
        <v>17</v>
      </c>
      <c r="G3982" t="s">
        <v>18</v>
      </c>
      <c r="H3982" t="s">
        <v>21</v>
      </c>
      <c r="I3982">
        <v>1110268</v>
      </c>
      <c r="J3982">
        <v>350</v>
      </c>
      <c r="K3982" s="1">
        <v>484.1452683</v>
      </c>
      <c r="L3982" s="1">
        <v>540.04</v>
      </c>
      <c r="M3982" s="1">
        <f>All_Data[[#This Row],[EUR Sales Amount]]-All_Data[[#This Row],[EUR Cost Amount]]</f>
        <v>-55.894731699999966</v>
      </c>
      <c r="N3982">
        <f>IF(All_Data[[#This Row],[Order Line Quantity]]&lt;0,1,0)</f>
        <v>0</v>
      </c>
      <c r="O3982" s="1" t="str">
        <f>All_Data[[#This Row],[Tier2 Description]]&amp;All_Data[[#This Row],[Order No]]</f>
        <v>T-SHIRTS &amp; ACTIVE TOPS1110268</v>
      </c>
    </row>
    <row r="3983" spans="1:15" x14ac:dyDescent="0.35">
      <c r="A3983">
        <v>202002</v>
      </c>
      <c r="B3983" t="str">
        <f>LEFT(All_Data[[#This Row],[Invoice (Year+Month)]],4)</f>
        <v>2020</v>
      </c>
      <c r="C3983" t="str">
        <f>RIGHT(All_Data[[#This Row],[Invoice (Year+Month)]],2)</f>
        <v>02</v>
      </c>
      <c r="D3983" t="s">
        <v>63</v>
      </c>
      <c r="E3983">
        <v>3013578</v>
      </c>
      <c r="F3983" t="s">
        <v>17</v>
      </c>
      <c r="G3983" t="s">
        <v>22</v>
      </c>
      <c r="H3983" t="s">
        <v>35</v>
      </c>
      <c r="I3983">
        <v>1109217</v>
      </c>
      <c r="J3983">
        <v>6004</v>
      </c>
      <c r="K3983" s="1">
        <v>899.76961940000001</v>
      </c>
      <c r="L3983" s="1">
        <v>95.76</v>
      </c>
      <c r="M3983" s="1">
        <f>All_Data[[#This Row],[EUR Sales Amount]]-All_Data[[#This Row],[EUR Cost Amount]]</f>
        <v>804.00961940000002</v>
      </c>
      <c r="N3983">
        <f>IF(All_Data[[#This Row],[Order Line Quantity]]&lt;0,1,0)</f>
        <v>0</v>
      </c>
      <c r="O3983" s="1" t="str">
        <f>All_Data[[#This Row],[Tier2 Description]]&amp;All_Data[[#This Row],[Order No]]</f>
        <v>DECORATION CHARGES1109217</v>
      </c>
    </row>
    <row r="3984" spans="1:15" x14ac:dyDescent="0.35">
      <c r="A3984">
        <v>202002</v>
      </c>
      <c r="B3984" t="str">
        <f>LEFT(All_Data[[#This Row],[Invoice (Year+Month)]],4)</f>
        <v>2020</v>
      </c>
      <c r="C3984" t="str">
        <f>RIGHT(All_Data[[#This Row],[Invoice (Year+Month)]],2)</f>
        <v>02</v>
      </c>
      <c r="D3984" t="s">
        <v>63</v>
      </c>
      <c r="E3984">
        <v>3013578</v>
      </c>
      <c r="F3984" t="s">
        <v>17</v>
      </c>
      <c r="G3984" t="s">
        <v>22</v>
      </c>
      <c r="H3984" t="s">
        <v>35</v>
      </c>
      <c r="I3984">
        <v>1109544</v>
      </c>
      <c r="J3984">
        <v>1002</v>
      </c>
      <c r="K3984" s="1">
        <v>391.5480981</v>
      </c>
      <c r="L3984" s="1">
        <v>31.18</v>
      </c>
      <c r="M3984" s="1">
        <f>All_Data[[#This Row],[EUR Sales Amount]]-All_Data[[#This Row],[EUR Cost Amount]]</f>
        <v>360.3680981</v>
      </c>
      <c r="N3984">
        <f>IF(All_Data[[#This Row],[Order Line Quantity]]&lt;0,1,0)</f>
        <v>0</v>
      </c>
      <c r="O3984" s="1" t="str">
        <f>All_Data[[#This Row],[Tier2 Description]]&amp;All_Data[[#This Row],[Order No]]</f>
        <v>DECORATION CHARGES1109544</v>
      </c>
    </row>
    <row r="3985" spans="1:15" x14ac:dyDescent="0.35">
      <c r="A3985">
        <v>202002</v>
      </c>
      <c r="B3985" t="str">
        <f>LEFT(All_Data[[#This Row],[Invoice (Year+Month)]],4)</f>
        <v>2020</v>
      </c>
      <c r="C3985" t="str">
        <f>RIGHT(All_Data[[#This Row],[Invoice (Year+Month)]],2)</f>
        <v>02</v>
      </c>
      <c r="D3985" t="s">
        <v>63</v>
      </c>
      <c r="E3985">
        <v>3013578</v>
      </c>
      <c r="F3985" t="s">
        <v>17</v>
      </c>
      <c r="G3985" t="s">
        <v>22</v>
      </c>
      <c r="H3985" t="s">
        <v>35</v>
      </c>
      <c r="I3985">
        <v>1109555</v>
      </c>
      <c r="J3985">
        <v>1208</v>
      </c>
      <c r="K3985" s="1">
        <v>791.20401040000002</v>
      </c>
      <c r="L3985" s="1">
        <v>98.92</v>
      </c>
      <c r="M3985" s="1">
        <f>All_Data[[#This Row],[EUR Sales Amount]]-All_Data[[#This Row],[EUR Cost Amount]]</f>
        <v>692.28401040000006</v>
      </c>
      <c r="N3985">
        <f>IF(All_Data[[#This Row],[Order Line Quantity]]&lt;0,1,0)</f>
        <v>0</v>
      </c>
      <c r="O3985" s="1" t="str">
        <f>All_Data[[#This Row],[Tier2 Description]]&amp;All_Data[[#This Row],[Order No]]</f>
        <v>DECORATION CHARGES1109555</v>
      </c>
    </row>
    <row r="3986" spans="1:15" x14ac:dyDescent="0.35">
      <c r="A3986">
        <v>202003</v>
      </c>
      <c r="B3986" t="str">
        <f>LEFT(All_Data[[#This Row],[Invoice (Year+Month)]],4)</f>
        <v>2020</v>
      </c>
      <c r="C3986" t="str">
        <f>RIGHT(All_Data[[#This Row],[Invoice (Year+Month)]],2)</f>
        <v>03</v>
      </c>
      <c r="D3986" t="s">
        <v>9</v>
      </c>
      <c r="E3986">
        <v>2223</v>
      </c>
      <c r="F3986" t="s">
        <v>10</v>
      </c>
      <c r="G3986" t="s">
        <v>13</v>
      </c>
      <c r="H3986" t="s">
        <v>16</v>
      </c>
      <c r="I3986">
        <v>4283144</v>
      </c>
      <c r="J3986">
        <v>2000</v>
      </c>
      <c r="K3986" s="1">
        <v>260</v>
      </c>
      <c r="L3986" s="1">
        <v>132.78</v>
      </c>
      <c r="M3986" s="1">
        <f>All_Data[[#This Row],[EUR Sales Amount]]-All_Data[[#This Row],[EUR Cost Amount]]</f>
        <v>127.22</v>
      </c>
      <c r="N3986">
        <f>IF(All_Data[[#This Row],[Order Line Quantity]]&lt;0,1,0)</f>
        <v>0</v>
      </c>
      <c r="O3986" s="1" t="str">
        <f>All_Data[[#This Row],[Tier2 Description]]&amp;All_Data[[#This Row],[Order No]]</f>
        <v>WRITING4283144</v>
      </c>
    </row>
    <row r="3987" spans="1:15" x14ac:dyDescent="0.35">
      <c r="A3987">
        <v>202003</v>
      </c>
      <c r="B3987" t="str">
        <f>LEFT(All_Data[[#This Row],[Invoice (Year+Month)]],4)</f>
        <v>2020</v>
      </c>
      <c r="C3987" t="str">
        <f>RIGHT(All_Data[[#This Row],[Invoice (Year+Month)]],2)</f>
        <v>03</v>
      </c>
      <c r="D3987" t="s">
        <v>9</v>
      </c>
      <c r="E3987">
        <v>2223</v>
      </c>
      <c r="F3987" t="s">
        <v>10</v>
      </c>
      <c r="G3987" t="s">
        <v>22</v>
      </c>
      <c r="H3987" t="s">
        <v>35</v>
      </c>
      <c r="I3987">
        <v>4283144</v>
      </c>
      <c r="J3987">
        <v>2002</v>
      </c>
      <c r="K3987" s="1">
        <v>190</v>
      </c>
      <c r="L3987" s="1">
        <v>35.46</v>
      </c>
      <c r="M3987" s="1">
        <f>All_Data[[#This Row],[EUR Sales Amount]]-All_Data[[#This Row],[EUR Cost Amount]]</f>
        <v>154.54</v>
      </c>
      <c r="N3987">
        <f>IF(All_Data[[#This Row],[Order Line Quantity]]&lt;0,1,0)</f>
        <v>0</v>
      </c>
      <c r="O3987" s="1" t="str">
        <f>All_Data[[#This Row],[Tier2 Description]]&amp;All_Data[[#This Row],[Order No]]</f>
        <v>DECORATION CHARGES4283144</v>
      </c>
    </row>
    <row r="3988" spans="1:15" x14ac:dyDescent="0.35">
      <c r="A3988">
        <v>202003</v>
      </c>
      <c r="B3988" t="str">
        <f>LEFT(All_Data[[#This Row],[Invoice (Year+Month)]],4)</f>
        <v>2020</v>
      </c>
      <c r="C3988" t="str">
        <f>RIGHT(All_Data[[#This Row],[Invoice (Year+Month)]],2)</f>
        <v>03</v>
      </c>
      <c r="D3988" t="s">
        <v>9</v>
      </c>
      <c r="E3988">
        <v>2392</v>
      </c>
      <c r="F3988" t="s">
        <v>10</v>
      </c>
      <c r="G3988" t="s">
        <v>36</v>
      </c>
      <c r="H3988" t="s">
        <v>36</v>
      </c>
      <c r="I3988">
        <v>4276365</v>
      </c>
      <c r="J3988">
        <v>1000</v>
      </c>
      <c r="K3988" s="1">
        <v>2080</v>
      </c>
      <c r="L3988" s="1">
        <v>1307.6600000000001</v>
      </c>
      <c r="M3988" s="1">
        <f>All_Data[[#This Row],[EUR Sales Amount]]-All_Data[[#This Row],[EUR Cost Amount]]</f>
        <v>772.33999999999992</v>
      </c>
      <c r="N3988">
        <f>IF(All_Data[[#This Row],[Order Line Quantity]]&lt;0,1,0)</f>
        <v>0</v>
      </c>
      <c r="O3988" s="1" t="str">
        <f>All_Data[[#This Row],[Tier2 Description]]&amp;All_Data[[#This Row],[Order No]]</f>
        <v>MEMORY4276365</v>
      </c>
    </row>
    <row r="3989" spans="1:15" x14ac:dyDescent="0.35">
      <c r="A3989">
        <v>202003</v>
      </c>
      <c r="B3989" t="str">
        <f>LEFT(All_Data[[#This Row],[Invoice (Year+Month)]],4)</f>
        <v>2020</v>
      </c>
      <c r="C3989" t="str">
        <f>RIGHT(All_Data[[#This Row],[Invoice (Year+Month)]],2)</f>
        <v>03</v>
      </c>
      <c r="D3989" t="s">
        <v>9</v>
      </c>
      <c r="E3989">
        <v>2392</v>
      </c>
      <c r="F3989" t="s">
        <v>10</v>
      </c>
      <c r="G3989" t="s">
        <v>22</v>
      </c>
      <c r="H3989" t="s">
        <v>35</v>
      </c>
      <c r="I3989">
        <v>4276365</v>
      </c>
      <c r="J3989">
        <v>1006</v>
      </c>
      <c r="K3989" s="1">
        <v>580</v>
      </c>
      <c r="L3989" s="1">
        <v>63.64</v>
      </c>
      <c r="M3989" s="1">
        <f>All_Data[[#This Row],[EUR Sales Amount]]-All_Data[[#This Row],[EUR Cost Amount]]</f>
        <v>516.36</v>
      </c>
      <c r="N3989">
        <f>IF(All_Data[[#This Row],[Order Line Quantity]]&lt;0,1,0)</f>
        <v>0</v>
      </c>
      <c r="O3989" s="1" t="str">
        <f>All_Data[[#This Row],[Tier2 Description]]&amp;All_Data[[#This Row],[Order No]]</f>
        <v>DECORATION CHARGES4276365</v>
      </c>
    </row>
    <row r="3990" spans="1:15" x14ac:dyDescent="0.35">
      <c r="A3990">
        <v>202003</v>
      </c>
      <c r="B3990" t="str">
        <f>LEFT(All_Data[[#This Row],[Invoice (Year+Month)]],4)</f>
        <v>2020</v>
      </c>
      <c r="C3990" t="str">
        <f>RIGHT(All_Data[[#This Row],[Invoice (Year+Month)]],2)</f>
        <v>03</v>
      </c>
      <c r="D3990" t="s">
        <v>9</v>
      </c>
      <c r="E3990">
        <v>2466</v>
      </c>
      <c r="F3990" t="s">
        <v>17</v>
      </c>
      <c r="G3990" t="s">
        <v>13</v>
      </c>
      <c r="H3990" t="s">
        <v>37</v>
      </c>
      <c r="I3990">
        <v>4273761</v>
      </c>
      <c r="J3990">
        <v>2400</v>
      </c>
      <c r="K3990" s="1">
        <v>816</v>
      </c>
      <c r="L3990" s="1">
        <v>672</v>
      </c>
      <c r="M3990" s="1">
        <f>All_Data[[#This Row],[EUR Sales Amount]]-All_Data[[#This Row],[EUR Cost Amount]]</f>
        <v>144</v>
      </c>
      <c r="N3990">
        <f>IF(All_Data[[#This Row],[Order Line Quantity]]&lt;0,1,0)</f>
        <v>0</v>
      </c>
      <c r="O3990" s="1" t="str">
        <f>All_Data[[#This Row],[Tier2 Description]]&amp;All_Data[[#This Row],[Order No]]</f>
        <v>GENERAL4273761</v>
      </c>
    </row>
    <row r="3991" spans="1:15" x14ac:dyDescent="0.35">
      <c r="A3991">
        <v>202003</v>
      </c>
      <c r="B3991" t="str">
        <f>LEFT(All_Data[[#This Row],[Invoice (Year+Month)]],4)</f>
        <v>2020</v>
      </c>
      <c r="C3991" t="str">
        <f>RIGHT(All_Data[[#This Row],[Invoice (Year+Month)]],2)</f>
        <v>03</v>
      </c>
      <c r="D3991" t="s">
        <v>9</v>
      </c>
      <c r="E3991">
        <v>2466</v>
      </c>
      <c r="F3991" t="s">
        <v>17</v>
      </c>
      <c r="G3991" t="s">
        <v>24</v>
      </c>
      <c r="H3991" t="s">
        <v>25</v>
      </c>
      <c r="I3991">
        <v>4280851</v>
      </c>
      <c r="J3991">
        <v>94</v>
      </c>
      <c r="K3991" s="1">
        <v>2162</v>
      </c>
      <c r="L3991" s="1">
        <v>866.76</v>
      </c>
      <c r="M3991" s="1">
        <f>All_Data[[#This Row],[EUR Sales Amount]]-All_Data[[#This Row],[EUR Cost Amount]]</f>
        <v>1295.24</v>
      </c>
      <c r="N3991">
        <f>IF(All_Data[[#This Row],[Order Line Quantity]]&lt;0,1,0)</f>
        <v>0</v>
      </c>
      <c r="O3991" s="1" t="str">
        <f>All_Data[[#This Row],[Tier2 Description]]&amp;All_Data[[#This Row],[Order No]]</f>
        <v>JACKETS4280851</v>
      </c>
    </row>
    <row r="3992" spans="1:15" x14ac:dyDescent="0.35">
      <c r="A3992">
        <v>202003</v>
      </c>
      <c r="B3992" t="str">
        <f>LEFT(All_Data[[#This Row],[Invoice (Year+Month)]],4)</f>
        <v>2020</v>
      </c>
      <c r="C3992" t="str">
        <f>RIGHT(All_Data[[#This Row],[Invoice (Year+Month)]],2)</f>
        <v>03</v>
      </c>
      <c r="D3992" t="s">
        <v>9</v>
      </c>
      <c r="E3992">
        <v>2632</v>
      </c>
      <c r="F3992" t="s">
        <v>17</v>
      </c>
      <c r="G3992" t="s">
        <v>11</v>
      </c>
      <c r="H3992" t="s">
        <v>12</v>
      </c>
      <c r="I3992">
        <v>4221463</v>
      </c>
      <c r="J3992">
        <v>155500</v>
      </c>
      <c r="K3992" s="1">
        <v>74640</v>
      </c>
      <c r="L3992" s="1">
        <v>57592.6</v>
      </c>
      <c r="M3992" s="1">
        <f>All_Data[[#This Row],[EUR Sales Amount]]-All_Data[[#This Row],[EUR Cost Amount]]</f>
        <v>17047.400000000001</v>
      </c>
      <c r="N3992">
        <f>IF(All_Data[[#This Row],[Order Line Quantity]]&lt;0,1,0)</f>
        <v>0</v>
      </c>
      <c r="O3992" s="1" t="str">
        <f>All_Data[[#This Row],[Tier2 Description]]&amp;All_Data[[#This Row],[Order No]]</f>
        <v>BUSINESS CASES4221463</v>
      </c>
    </row>
    <row r="3993" spans="1:15" x14ac:dyDescent="0.35">
      <c r="A3993">
        <v>202003</v>
      </c>
      <c r="B3993" t="str">
        <f>LEFT(All_Data[[#This Row],[Invoice (Year+Month)]],4)</f>
        <v>2020</v>
      </c>
      <c r="C3993" t="str">
        <f>RIGHT(All_Data[[#This Row],[Invoice (Year+Month)]],2)</f>
        <v>03</v>
      </c>
      <c r="D3993" t="s">
        <v>9</v>
      </c>
      <c r="E3993">
        <v>2632</v>
      </c>
      <c r="F3993" t="s">
        <v>17</v>
      </c>
      <c r="G3993" t="s">
        <v>13</v>
      </c>
      <c r="H3993" t="s">
        <v>15</v>
      </c>
      <c r="I3993">
        <v>4277442</v>
      </c>
      <c r="J3993">
        <v>4</v>
      </c>
      <c r="K3993" s="1">
        <v>38.06</v>
      </c>
      <c r="L3993" s="1">
        <v>13.48</v>
      </c>
      <c r="M3993" s="1">
        <f>All_Data[[#This Row],[EUR Sales Amount]]-All_Data[[#This Row],[EUR Cost Amount]]</f>
        <v>24.580000000000002</v>
      </c>
      <c r="N3993">
        <f>IF(All_Data[[#This Row],[Order Line Quantity]]&lt;0,1,0)</f>
        <v>0</v>
      </c>
      <c r="O3993" s="1" t="str">
        <f>All_Data[[#This Row],[Tier2 Description]]&amp;All_Data[[#This Row],[Order No]]</f>
        <v>UMBRELLAS4277442</v>
      </c>
    </row>
    <row r="3994" spans="1:15" x14ac:dyDescent="0.35">
      <c r="A3994">
        <v>202003</v>
      </c>
      <c r="B3994" t="str">
        <f>LEFT(All_Data[[#This Row],[Invoice (Year+Month)]],4)</f>
        <v>2020</v>
      </c>
      <c r="C3994" t="str">
        <f>RIGHT(All_Data[[#This Row],[Invoice (Year+Month)]],2)</f>
        <v>03</v>
      </c>
      <c r="D3994" t="s">
        <v>9</v>
      </c>
      <c r="E3994">
        <v>2632</v>
      </c>
      <c r="F3994" t="s">
        <v>17</v>
      </c>
      <c r="G3994" t="s">
        <v>18</v>
      </c>
      <c r="H3994" t="s">
        <v>21</v>
      </c>
      <c r="I3994">
        <v>4277858</v>
      </c>
      <c r="J3994">
        <v>2</v>
      </c>
      <c r="K3994" s="1">
        <v>16.559999999999999</v>
      </c>
      <c r="L3994" s="1">
        <v>6.24</v>
      </c>
      <c r="M3994" s="1">
        <f>All_Data[[#This Row],[EUR Sales Amount]]-All_Data[[#This Row],[EUR Cost Amount]]</f>
        <v>10.319999999999999</v>
      </c>
      <c r="N3994">
        <f>IF(All_Data[[#This Row],[Order Line Quantity]]&lt;0,1,0)</f>
        <v>0</v>
      </c>
      <c r="O3994" s="1" t="str">
        <f>All_Data[[#This Row],[Tier2 Description]]&amp;All_Data[[#This Row],[Order No]]</f>
        <v>T-SHIRTS &amp; ACTIVE TOPS4277858</v>
      </c>
    </row>
    <row r="3995" spans="1:15" x14ac:dyDescent="0.35">
      <c r="A3995">
        <v>202003</v>
      </c>
      <c r="B3995" t="str">
        <f>LEFT(All_Data[[#This Row],[Invoice (Year+Month)]],4)</f>
        <v>2020</v>
      </c>
      <c r="C3995" t="str">
        <f>RIGHT(All_Data[[#This Row],[Invoice (Year+Month)]],2)</f>
        <v>03</v>
      </c>
      <c r="D3995" t="s">
        <v>9</v>
      </c>
      <c r="E3995">
        <v>2632</v>
      </c>
      <c r="F3995" t="s">
        <v>17</v>
      </c>
      <c r="G3995" t="s">
        <v>18</v>
      </c>
      <c r="H3995" t="s">
        <v>21</v>
      </c>
      <c r="I3995">
        <v>4279807</v>
      </c>
      <c r="J3995">
        <v>2</v>
      </c>
      <c r="K3995" s="1">
        <v>16.559999999999999</v>
      </c>
      <c r="L3995" s="1">
        <v>6.24</v>
      </c>
      <c r="M3995" s="1">
        <f>All_Data[[#This Row],[EUR Sales Amount]]-All_Data[[#This Row],[EUR Cost Amount]]</f>
        <v>10.319999999999999</v>
      </c>
      <c r="N3995">
        <f>IF(All_Data[[#This Row],[Order Line Quantity]]&lt;0,1,0)</f>
        <v>0</v>
      </c>
      <c r="O3995" s="1" t="str">
        <f>All_Data[[#This Row],[Tier2 Description]]&amp;All_Data[[#This Row],[Order No]]</f>
        <v>T-SHIRTS &amp; ACTIVE TOPS4279807</v>
      </c>
    </row>
    <row r="3996" spans="1:15" x14ac:dyDescent="0.35">
      <c r="A3996">
        <v>202003</v>
      </c>
      <c r="B3996" t="str">
        <f>LEFT(All_Data[[#This Row],[Invoice (Year+Month)]],4)</f>
        <v>2020</v>
      </c>
      <c r="C3996" t="str">
        <f>RIGHT(All_Data[[#This Row],[Invoice (Year+Month)]],2)</f>
        <v>03</v>
      </c>
      <c r="D3996" t="s">
        <v>9</v>
      </c>
      <c r="E3996">
        <v>3295</v>
      </c>
      <c r="F3996" t="s">
        <v>17</v>
      </c>
      <c r="G3996" t="s">
        <v>18</v>
      </c>
      <c r="H3996" t="s">
        <v>19</v>
      </c>
      <c r="I3996">
        <v>4285457</v>
      </c>
      <c r="J3996">
        <v>32</v>
      </c>
      <c r="K3996" s="1">
        <v>667.52</v>
      </c>
      <c r="L3996" s="1">
        <v>223.52</v>
      </c>
      <c r="M3996" s="1">
        <f>All_Data[[#This Row],[EUR Sales Amount]]-All_Data[[#This Row],[EUR Cost Amount]]</f>
        <v>444</v>
      </c>
      <c r="N3996">
        <f>IF(All_Data[[#This Row],[Order Line Quantity]]&lt;0,1,0)</f>
        <v>0</v>
      </c>
      <c r="O3996" s="1" t="str">
        <f>All_Data[[#This Row],[Tier2 Description]]&amp;All_Data[[#This Row],[Order No]]</f>
        <v>FLEECE &amp; KNITS4285457</v>
      </c>
    </row>
    <row r="3997" spans="1:15" x14ac:dyDescent="0.35">
      <c r="A3997">
        <v>202003</v>
      </c>
      <c r="B3997" t="str">
        <f>LEFT(All_Data[[#This Row],[Invoice (Year+Month)]],4)</f>
        <v>2020</v>
      </c>
      <c r="C3997" t="str">
        <f>RIGHT(All_Data[[#This Row],[Invoice (Year+Month)]],2)</f>
        <v>03</v>
      </c>
      <c r="D3997" t="s">
        <v>9</v>
      </c>
      <c r="E3997">
        <v>3295</v>
      </c>
      <c r="F3997" t="s">
        <v>17</v>
      </c>
      <c r="G3997" t="s">
        <v>18</v>
      </c>
      <c r="H3997" t="s">
        <v>20</v>
      </c>
      <c r="I3997">
        <v>4271580</v>
      </c>
      <c r="J3997">
        <v>14</v>
      </c>
      <c r="K3997" s="1">
        <v>110.18</v>
      </c>
      <c r="L3997" s="1">
        <v>44.86</v>
      </c>
      <c r="M3997" s="1">
        <f>All_Data[[#This Row],[EUR Sales Amount]]-All_Data[[#This Row],[EUR Cost Amount]]</f>
        <v>65.320000000000007</v>
      </c>
      <c r="N3997">
        <f>IF(All_Data[[#This Row],[Order Line Quantity]]&lt;0,1,0)</f>
        <v>0</v>
      </c>
      <c r="O3997" s="1" t="str">
        <f>All_Data[[#This Row],[Tier2 Description]]&amp;All_Data[[#This Row],[Order No]]</f>
        <v>POLOS4271580</v>
      </c>
    </row>
    <row r="3998" spans="1:15" x14ac:dyDescent="0.35">
      <c r="A3998">
        <v>202003</v>
      </c>
      <c r="B3998" t="str">
        <f>LEFT(All_Data[[#This Row],[Invoice (Year+Month)]],4)</f>
        <v>2020</v>
      </c>
      <c r="C3998" t="str">
        <f>RIGHT(All_Data[[#This Row],[Invoice (Year+Month)]],2)</f>
        <v>03</v>
      </c>
      <c r="D3998" t="s">
        <v>9</v>
      </c>
      <c r="E3998">
        <v>3295</v>
      </c>
      <c r="F3998" t="s">
        <v>17</v>
      </c>
      <c r="G3998" t="s">
        <v>18</v>
      </c>
      <c r="H3998" t="s">
        <v>20</v>
      </c>
      <c r="I3998">
        <v>4278330</v>
      </c>
      <c r="J3998">
        <v>4</v>
      </c>
      <c r="K3998" s="1">
        <v>31.48</v>
      </c>
      <c r="L3998" s="1">
        <v>15.04</v>
      </c>
      <c r="M3998" s="1">
        <f>All_Data[[#This Row],[EUR Sales Amount]]-All_Data[[#This Row],[EUR Cost Amount]]</f>
        <v>16.440000000000001</v>
      </c>
      <c r="N3998">
        <f>IF(All_Data[[#This Row],[Order Line Quantity]]&lt;0,1,0)</f>
        <v>0</v>
      </c>
      <c r="O3998" s="1" t="str">
        <f>All_Data[[#This Row],[Tier2 Description]]&amp;All_Data[[#This Row],[Order No]]</f>
        <v>POLOS4278330</v>
      </c>
    </row>
    <row r="3999" spans="1:15" x14ac:dyDescent="0.35">
      <c r="A3999">
        <v>202003</v>
      </c>
      <c r="B3999" t="str">
        <f>LEFT(All_Data[[#This Row],[Invoice (Year+Month)]],4)</f>
        <v>2020</v>
      </c>
      <c r="C3999" t="str">
        <f>RIGHT(All_Data[[#This Row],[Invoice (Year+Month)]],2)</f>
        <v>03</v>
      </c>
      <c r="D3999" t="s">
        <v>9</v>
      </c>
      <c r="E3999">
        <v>3295</v>
      </c>
      <c r="F3999" t="s">
        <v>17</v>
      </c>
      <c r="G3999" t="s">
        <v>18</v>
      </c>
      <c r="H3999" t="s">
        <v>20</v>
      </c>
      <c r="I3999">
        <v>4285457</v>
      </c>
      <c r="J3999">
        <v>2</v>
      </c>
      <c r="K3999" s="1">
        <v>15.74</v>
      </c>
      <c r="L3999" s="1">
        <v>7.28</v>
      </c>
      <c r="M3999" s="1">
        <f>All_Data[[#This Row],[EUR Sales Amount]]-All_Data[[#This Row],[EUR Cost Amount]]</f>
        <v>8.4600000000000009</v>
      </c>
      <c r="N3999">
        <f>IF(All_Data[[#This Row],[Order Line Quantity]]&lt;0,1,0)</f>
        <v>0</v>
      </c>
      <c r="O3999" s="1" t="str">
        <f>All_Data[[#This Row],[Tier2 Description]]&amp;All_Data[[#This Row],[Order No]]</f>
        <v>POLOS4285457</v>
      </c>
    </row>
    <row r="4000" spans="1:15" x14ac:dyDescent="0.35">
      <c r="A4000">
        <v>202003</v>
      </c>
      <c r="B4000" t="str">
        <f>LEFT(All_Data[[#This Row],[Invoice (Year+Month)]],4)</f>
        <v>2020</v>
      </c>
      <c r="C4000" t="str">
        <f>RIGHT(All_Data[[#This Row],[Invoice (Year+Month)]],2)</f>
        <v>03</v>
      </c>
      <c r="D4000" t="s">
        <v>9</v>
      </c>
      <c r="E4000">
        <v>3295</v>
      </c>
      <c r="F4000" t="s">
        <v>17</v>
      </c>
      <c r="G4000" t="s">
        <v>18</v>
      </c>
      <c r="H4000" t="s">
        <v>21</v>
      </c>
      <c r="I4000">
        <v>4278330</v>
      </c>
      <c r="J4000">
        <v>98</v>
      </c>
      <c r="K4000" s="1">
        <v>572.17999999999995</v>
      </c>
      <c r="L4000" s="1">
        <v>268.72000000000003</v>
      </c>
      <c r="M4000" s="1">
        <f>All_Data[[#This Row],[EUR Sales Amount]]-All_Data[[#This Row],[EUR Cost Amount]]</f>
        <v>303.45999999999992</v>
      </c>
      <c r="N4000">
        <f>IF(All_Data[[#This Row],[Order Line Quantity]]&lt;0,1,0)</f>
        <v>0</v>
      </c>
      <c r="O4000" s="1" t="str">
        <f>All_Data[[#This Row],[Tier2 Description]]&amp;All_Data[[#This Row],[Order No]]</f>
        <v>T-SHIRTS &amp; ACTIVE TOPS4278330</v>
      </c>
    </row>
    <row r="4001" spans="1:15" x14ac:dyDescent="0.35">
      <c r="A4001">
        <v>202003</v>
      </c>
      <c r="B4001" t="str">
        <f>LEFT(All_Data[[#This Row],[Invoice (Year+Month)]],4)</f>
        <v>2020</v>
      </c>
      <c r="C4001" t="str">
        <f>RIGHT(All_Data[[#This Row],[Invoice (Year+Month)]],2)</f>
        <v>03</v>
      </c>
      <c r="D4001" t="s">
        <v>9</v>
      </c>
      <c r="E4001">
        <v>3437</v>
      </c>
      <c r="F4001" t="s">
        <v>10</v>
      </c>
      <c r="G4001" t="s">
        <v>13</v>
      </c>
      <c r="H4001" t="s">
        <v>37</v>
      </c>
      <c r="I4001">
        <v>4284848</v>
      </c>
      <c r="J4001">
        <v>500</v>
      </c>
      <c r="K4001" s="1">
        <v>165</v>
      </c>
      <c r="L4001" s="1">
        <v>77.540000000000006</v>
      </c>
      <c r="M4001" s="1">
        <f>All_Data[[#This Row],[EUR Sales Amount]]-All_Data[[#This Row],[EUR Cost Amount]]</f>
        <v>87.46</v>
      </c>
      <c r="N4001">
        <f>IF(All_Data[[#This Row],[Order Line Quantity]]&lt;0,1,0)</f>
        <v>0</v>
      </c>
      <c r="O4001" s="1" t="str">
        <f>All_Data[[#This Row],[Tier2 Description]]&amp;All_Data[[#This Row],[Order No]]</f>
        <v>GENERAL4284848</v>
      </c>
    </row>
    <row r="4002" spans="1:15" x14ac:dyDescent="0.35">
      <c r="A4002">
        <v>202003</v>
      </c>
      <c r="B4002" t="str">
        <f>LEFT(All_Data[[#This Row],[Invoice (Year+Month)]],4)</f>
        <v>2020</v>
      </c>
      <c r="C4002" t="str">
        <f>RIGHT(All_Data[[#This Row],[Invoice (Year+Month)]],2)</f>
        <v>03</v>
      </c>
      <c r="D4002" t="s">
        <v>9</v>
      </c>
      <c r="E4002">
        <v>3437</v>
      </c>
      <c r="F4002" t="s">
        <v>10</v>
      </c>
      <c r="G4002" t="s">
        <v>22</v>
      </c>
      <c r="H4002" t="s">
        <v>35</v>
      </c>
      <c r="I4002">
        <v>4284848</v>
      </c>
      <c r="J4002">
        <v>502</v>
      </c>
      <c r="K4002" s="1">
        <v>224</v>
      </c>
      <c r="L4002" s="1">
        <v>82.44</v>
      </c>
      <c r="M4002" s="1">
        <f>All_Data[[#This Row],[EUR Sales Amount]]-All_Data[[#This Row],[EUR Cost Amount]]</f>
        <v>141.56</v>
      </c>
      <c r="N4002">
        <f>IF(All_Data[[#This Row],[Order Line Quantity]]&lt;0,1,0)</f>
        <v>0</v>
      </c>
      <c r="O4002" s="1" t="str">
        <f>All_Data[[#This Row],[Tier2 Description]]&amp;All_Data[[#This Row],[Order No]]</f>
        <v>DECORATION CHARGES4284848</v>
      </c>
    </row>
    <row r="4003" spans="1:15" x14ac:dyDescent="0.35">
      <c r="A4003">
        <v>202003</v>
      </c>
      <c r="B4003" t="str">
        <f>LEFT(All_Data[[#This Row],[Invoice (Year+Month)]],4)</f>
        <v>2020</v>
      </c>
      <c r="C4003" t="str">
        <f>RIGHT(All_Data[[#This Row],[Invoice (Year+Month)]],2)</f>
        <v>03</v>
      </c>
      <c r="D4003" t="s">
        <v>9</v>
      </c>
      <c r="E4003">
        <v>3507</v>
      </c>
      <c r="F4003" t="s">
        <v>17</v>
      </c>
      <c r="G4003" t="s">
        <v>22</v>
      </c>
      <c r="H4003" t="s">
        <v>23</v>
      </c>
      <c r="I4003">
        <v>4283855</v>
      </c>
      <c r="J4003">
        <v>10</v>
      </c>
      <c r="K4003" s="1">
        <v>0</v>
      </c>
      <c r="L4003" s="1">
        <v>42.5</v>
      </c>
      <c r="M4003" s="1">
        <f>All_Data[[#This Row],[EUR Sales Amount]]-All_Data[[#This Row],[EUR Cost Amount]]</f>
        <v>-42.5</v>
      </c>
      <c r="N4003">
        <f>IF(All_Data[[#This Row],[Order Line Quantity]]&lt;0,1,0)</f>
        <v>0</v>
      </c>
      <c r="O4003" s="1" t="str">
        <f>All_Data[[#This Row],[Tier2 Description]]&amp;All_Data[[#This Row],[Order No]]</f>
        <v>CATALOGUES4283855</v>
      </c>
    </row>
    <row r="4004" spans="1:15" x14ac:dyDescent="0.35">
      <c r="A4004">
        <v>202003</v>
      </c>
      <c r="B4004" t="str">
        <f>LEFT(All_Data[[#This Row],[Invoice (Year+Month)]],4)</f>
        <v>2020</v>
      </c>
      <c r="C4004" t="str">
        <f>RIGHT(All_Data[[#This Row],[Invoice (Year+Month)]],2)</f>
        <v>03</v>
      </c>
      <c r="D4004" t="s">
        <v>9</v>
      </c>
      <c r="E4004">
        <v>4018</v>
      </c>
      <c r="F4004" t="s">
        <v>17</v>
      </c>
      <c r="G4004" t="s">
        <v>32</v>
      </c>
      <c r="H4004" t="s">
        <v>33</v>
      </c>
      <c r="I4004">
        <v>4279230</v>
      </c>
      <c r="J4004">
        <v>120</v>
      </c>
      <c r="K4004" s="1">
        <v>231.6</v>
      </c>
      <c r="L4004" s="1">
        <v>82.16</v>
      </c>
      <c r="M4004" s="1">
        <f>All_Data[[#This Row],[EUR Sales Amount]]-All_Data[[#This Row],[EUR Cost Amount]]</f>
        <v>149.44</v>
      </c>
      <c r="N4004">
        <f>IF(All_Data[[#This Row],[Order Line Quantity]]&lt;0,1,0)</f>
        <v>0</v>
      </c>
      <c r="O4004" s="1" t="str">
        <f>All_Data[[#This Row],[Tier2 Description]]&amp;All_Data[[#This Row],[Order No]]</f>
        <v>SPORT BOTTLES4279230</v>
      </c>
    </row>
    <row r="4005" spans="1:15" x14ac:dyDescent="0.35">
      <c r="A4005">
        <v>202003</v>
      </c>
      <c r="B4005" t="str">
        <f>LEFT(All_Data[[#This Row],[Invoice (Year+Month)]],4)</f>
        <v>2020</v>
      </c>
      <c r="C4005" t="str">
        <f>RIGHT(All_Data[[#This Row],[Invoice (Year+Month)]],2)</f>
        <v>03</v>
      </c>
      <c r="D4005" t="s">
        <v>9</v>
      </c>
      <c r="E4005">
        <v>4018</v>
      </c>
      <c r="F4005" t="s">
        <v>17</v>
      </c>
      <c r="G4005" t="s">
        <v>22</v>
      </c>
      <c r="H4005" t="s">
        <v>35</v>
      </c>
      <c r="I4005">
        <v>4279230</v>
      </c>
      <c r="J4005">
        <v>122</v>
      </c>
      <c r="K4005" s="1">
        <v>178</v>
      </c>
      <c r="L4005" s="1">
        <v>22.38</v>
      </c>
      <c r="M4005" s="1">
        <f>All_Data[[#This Row],[EUR Sales Amount]]-All_Data[[#This Row],[EUR Cost Amount]]</f>
        <v>155.62</v>
      </c>
      <c r="N4005">
        <f>IF(All_Data[[#This Row],[Order Line Quantity]]&lt;0,1,0)</f>
        <v>0</v>
      </c>
      <c r="O4005" s="1" t="str">
        <f>All_Data[[#This Row],[Tier2 Description]]&amp;All_Data[[#This Row],[Order No]]</f>
        <v>DECORATION CHARGES4279230</v>
      </c>
    </row>
    <row r="4006" spans="1:15" x14ac:dyDescent="0.35">
      <c r="A4006">
        <v>202003</v>
      </c>
      <c r="B4006" t="str">
        <f>LEFT(All_Data[[#This Row],[Invoice (Year+Month)]],4)</f>
        <v>2020</v>
      </c>
      <c r="C4006" t="str">
        <f>RIGHT(All_Data[[#This Row],[Invoice (Year+Month)]],2)</f>
        <v>03</v>
      </c>
      <c r="D4006" t="s">
        <v>9</v>
      </c>
      <c r="E4006">
        <v>4391</v>
      </c>
      <c r="F4006" t="s">
        <v>17</v>
      </c>
      <c r="G4006" t="s">
        <v>48</v>
      </c>
      <c r="H4006" t="s">
        <v>48</v>
      </c>
      <c r="I4006">
        <v>4279246</v>
      </c>
      <c r="J4006">
        <v>2</v>
      </c>
      <c r="K4006" s="1">
        <v>2.1</v>
      </c>
      <c r="L4006" s="1">
        <v>1.06</v>
      </c>
      <c r="M4006" s="1">
        <f>All_Data[[#This Row],[EUR Sales Amount]]-All_Data[[#This Row],[EUR Cost Amount]]</f>
        <v>1.04</v>
      </c>
      <c r="N4006">
        <f>IF(All_Data[[#This Row],[Order Line Quantity]]&lt;0,1,0)</f>
        <v>0</v>
      </c>
      <c r="O4006" s="1" t="str">
        <f>All_Data[[#This Row],[Tier2 Description]]&amp;All_Data[[#This Row],[Order No]]</f>
        <v>HEADWEAR4279246</v>
      </c>
    </row>
    <row r="4007" spans="1:15" x14ac:dyDescent="0.35">
      <c r="A4007">
        <v>202003</v>
      </c>
      <c r="B4007" t="str">
        <f>LEFT(All_Data[[#This Row],[Invoice (Year+Month)]],4)</f>
        <v>2020</v>
      </c>
      <c r="C4007" t="str">
        <f>RIGHT(All_Data[[#This Row],[Invoice (Year+Month)]],2)</f>
        <v>03</v>
      </c>
      <c r="D4007" t="s">
        <v>9</v>
      </c>
      <c r="E4007">
        <v>4391</v>
      </c>
      <c r="F4007" t="s">
        <v>17</v>
      </c>
      <c r="G4007" t="s">
        <v>18</v>
      </c>
      <c r="H4007" t="s">
        <v>20</v>
      </c>
      <c r="I4007">
        <v>4279246</v>
      </c>
      <c r="J4007">
        <v>2</v>
      </c>
      <c r="K4007" s="1">
        <v>26.08</v>
      </c>
      <c r="L4007" s="1">
        <v>8.52</v>
      </c>
      <c r="M4007" s="1">
        <f>All_Data[[#This Row],[EUR Sales Amount]]-All_Data[[#This Row],[EUR Cost Amount]]</f>
        <v>17.559999999999999</v>
      </c>
      <c r="N4007">
        <f>IF(All_Data[[#This Row],[Order Line Quantity]]&lt;0,1,0)</f>
        <v>0</v>
      </c>
      <c r="O4007" s="1" t="str">
        <f>All_Data[[#This Row],[Tier2 Description]]&amp;All_Data[[#This Row],[Order No]]</f>
        <v>POLOS4279246</v>
      </c>
    </row>
    <row r="4008" spans="1:15" x14ac:dyDescent="0.35">
      <c r="A4008">
        <v>202003</v>
      </c>
      <c r="B4008" t="str">
        <f>LEFT(All_Data[[#This Row],[Invoice (Year+Month)]],4)</f>
        <v>2020</v>
      </c>
      <c r="C4008" t="str">
        <f>RIGHT(All_Data[[#This Row],[Invoice (Year+Month)]],2)</f>
        <v>03</v>
      </c>
      <c r="D4008" t="s">
        <v>9</v>
      </c>
      <c r="E4008">
        <v>4391</v>
      </c>
      <c r="F4008" t="s">
        <v>17</v>
      </c>
      <c r="G4008" t="s">
        <v>18</v>
      </c>
      <c r="H4008" t="s">
        <v>21</v>
      </c>
      <c r="I4008">
        <v>4277565</v>
      </c>
      <c r="J4008">
        <v>80</v>
      </c>
      <c r="K4008" s="1">
        <v>743.2</v>
      </c>
      <c r="L4008" s="1">
        <v>250.34</v>
      </c>
      <c r="M4008" s="1">
        <f>All_Data[[#This Row],[EUR Sales Amount]]-All_Data[[#This Row],[EUR Cost Amount]]</f>
        <v>492.86</v>
      </c>
      <c r="N4008">
        <f>IF(All_Data[[#This Row],[Order Line Quantity]]&lt;0,1,0)</f>
        <v>0</v>
      </c>
      <c r="O4008" s="1" t="str">
        <f>All_Data[[#This Row],[Tier2 Description]]&amp;All_Data[[#This Row],[Order No]]</f>
        <v>T-SHIRTS &amp; ACTIVE TOPS4277565</v>
      </c>
    </row>
    <row r="4009" spans="1:15" x14ac:dyDescent="0.35">
      <c r="A4009">
        <v>202003</v>
      </c>
      <c r="B4009" t="str">
        <f>LEFT(All_Data[[#This Row],[Invoice (Year+Month)]],4)</f>
        <v>2020</v>
      </c>
      <c r="C4009" t="str">
        <f>RIGHT(All_Data[[#This Row],[Invoice (Year+Month)]],2)</f>
        <v>03</v>
      </c>
      <c r="D4009" t="s">
        <v>9</v>
      </c>
      <c r="E4009">
        <v>4391</v>
      </c>
      <c r="F4009" t="s">
        <v>17</v>
      </c>
      <c r="G4009" t="s">
        <v>18</v>
      </c>
      <c r="H4009" t="s">
        <v>21</v>
      </c>
      <c r="I4009">
        <v>4279246</v>
      </c>
      <c r="J4009">
        <v>8</v>
      </c>
      <c r="K4009" s="1">
        <v>25.22</v>
      </c>
      <c r="L4009" s="1">
        <v>11.7</v>
      </c>
      <c r="M4009" s="1">
        <f>All_Data[[#This Row],[EUR Sales Amount]]-All_Data[[#This Row],[EUR Cost Amount]]</f>
        <v>13.52</v>
      </c>
      <c r="N4009">
        <f>IF(All_Data[[#This Row],[Order Line Quantity]]&lt;0,1,0)</f>
        <v>0</v>
      </c>
      <c r="O4009" s="1" t="str">
        <f>All_Data[[#This Row],[Tier2 Description]]&amp;All_Data[[#This Row],[Order No]]</f>
        <v>T-SHIRTS &amp; ACTIVE TOPS4279246</v>
      </c>
    </row>
    <row r="4010" spans="1:15" x14ac:dyDescent="0.35">
      <c r="A4010">
        <v>202003</v>
      </c>
      <c r="B4010" t="str">
        <f>LEFT(All_Data[[#This Row],[Invoice (Year+Month)]],4)</f>
        <v>2020</v>
      </c>
      <c r="C4010" t="str">
        <f>RIGHT(All_Data[[#This Row],[Invoice (Year+Month)]],2)</f>
        <v>03</v>
      </c>
      <c r="D4010" t="s">
        <v>9</v>
      </c>
      <c r="E4010">
        <v>4391</v>
      </c>
      <c r="F4010" t="s">
        <v>17</v>
      </c>
      <c r="G4010" t="s">
        <v>24</v>
      </c>
      <c r="H4010" t="s">
        <v>25</v>
      </c>
      <c r="I4010">
        <v>4279246</v>
      </c>
      <c r="J4010">
        <v>8</v>
      </c>
      <c r="K4010" s="1">
        <v>144</v>
      </c>
      <c r="L4010" s="1">
        <v>64.58</v>
      </c>
      <c r="M4010" s="1">
        <f>All_Data[[#This Row],[EUR Sales Amount]]-All_Data[[#This Row],[EUR Cost Amount]]</f>
        <v>79.42</v>
      </c>
      <c r="N4010">
        <f>IF(All_Data[[#This Row],[Order Line Quantity]]&lt;0,1,0)</f>
        <v>0</v>
      </c>
      <c r="O4010" s="1" t="str">
        <f>All_Data[[#This Row],[Tier2 Description]]&amp;All_Data[[#This Row],[Order No]]</f>
        <v>JACKETS4279246</v>
      </c>
    </row>
    <row r="4011" spans="1:15" x14ac:dyDescent="0.35">
      <c r="A4011">
        <v>202003</v>
      </c>
      <c r="B4011" t="str">
        <f>LEFT(All_Data[[#This Row],[Invoice (Year+Month)]],4)</f>
        <v>2020</v>
      </c>
      <c r="C4011" t="str">
        <f>RIGHT(All_Data[[#This Row],[Invoice (Year+Month)]],2)</f>
        <v>03</v>
      </c>
      <c r="D4011" t="s">
        <v>9</v>
      </c>
      <c r="E4011">
        <v>4391</v>
      </c>
      <c r="F4011" t="s">
        <v>17</v>
      </c>
      <c r="G4011" t="s">
        <v>24</v>
      </c>
      <c r="H4011" t="s">
        <v>54</v>
      </c>
      <c r="I4011">
        <v>4279246</v>
      </c>
      <c r="J4011">
        <v>6</v>
      </c>
      <c r="K4011" s="1">
        <v>109.5</v>
      </c>
      <c r="L4011" s="1">
        <v>49.88</v>
      </c>
      <c r="M4011" s="1">
        <f>All_Data[[#This Row],[EUR Sales Amount]]-All_Data[[#This Row],[EUR Cost Amount]]</f>
        <v>59.62</v>
      </c>
      <c r="N4011">
        <f>IF(All_Data[[#This Row],[Order Line Quantity]]&lt;0,1,0)</f>
        <v>0</v>
      </c>
      <c r="O4011" s="1" t="str">
        <f>All_Data[[#This Row],[Tier2 Description]]&amp;All_Data[[#This Row],[Order No]]</f>
        <v>VESTS-BODYWARMERS4279246</v>
      </c>
    </row>
    <row r="4012" spans="1:15" x14ac:dyDescent="0.35">
      <c r="A4012">
        <v>202003</v>
      </c>
      <c r="B4012" t="str">
        <f>LEFT(All_Data[[#This Row],[Invoice (Year+Month)]],4)</f>
        <v>2020</v>
      </c>
      <c r="C4012" t="str">
        <f>RIGHT(All_Data[[#This Row],[Invoice (Year+Month)]],2)</f>
        <v>03</v>
      </c>
      <c r="D4012" t="s">
        <v>9</v>
      </c>
      <c r="E4012">
        <v>5048</v>
      </c>
      <c r="F4012" t="s">
        <v>17</v>
      </c>
      <c r="G4012" t="s">
        <v>32</v>
      </c>
      <c r="H4012" t="s">
        <v>49</v>
      </c>
      <c r="I4012">
        <v>4276600</v>
      </c>
      <c r="J4012">
        <v>200</v>
      </c>
      <c r="K4012" s="1">
        <v>260</v>
      </c>
      <c r="L4012" s="1">
        <v>97.24</v>
      </c>
      <c r="M4012" s="1">
        <f>All_Data[[#This Row],[EUR Sales Amount]]-All_Data[[#This Row],[EUR Cost Amount]]</f>
        <v>162.76</v>
      </c>
      <c r="N4012">
        <f>IF(All_Data[[#This Row],[Order Line Quantity]]&lt;0,1,0)</f>
        <v>0</v>
      </c>
      <c r="O4012" s="1" t="str">
        <f>All_Data[[#This Row],[Tier2 Description]]&amp;All_Data[[#This Row],[Order No]]</f>
        <v>CERAMICS4276600</v>
      </c>
    </row>
    <row r="4013" spans="1:15" x14ac:dyDescent="0.35">
      <c r="A4013">
        <v>202003</v>
      </c>
      <c r="B4013" t="str">
        <f>LEFT(All_Data[[#This Row],[Invoice (Year+Month)]],4)</f>
        <v>2020</v>
      </c>
      <c r="C4013" t="str">
        <f>RIGHT(All_Data[[#This Row],[Invoice (Year+Month)]],2)</f>
        <v>03</v>
      </c>
      <c r="D4013" t="s">
        <v>9</v>
      </c>
      <c r="E4013">
        <v>5048</v>
      </c>
      <c r="F4013" t="s">
        <v>17</v>
      </c>
      <c r="G4013" t="s">
        <v>22</v>
      </c>
      <c r="H4013" t="s">
        <v>35</v>
      </c>
      <c r="I4013">
        <v>4276600</v>
      </c>
      <c r="J4013">
        <v>202</v>
      </c>
      <c r="K4013" s="1">
        <v>246</v>
      </c>
      <c r="L4013" s="1">
        <v>23.18</v>
      </c>
      <c r="M4013" s="1">
        <f>All_Data[[#This Row],[EUR Sales Amount]]-All_Data[[#This Row],[EUR Cost Amount]]</f>
        <v>222.82</v>
      </c>
      <c r="N4013">
        <f>IF(All_Data[[#This Row],[Order Line Quantity]]&lt;0,1,0)</f>
        <v>0</v>
      </c>
      <c r="O4013" s="1" t="str">
        <f>All_Data[[#This Row],[Tier2 Description]]&amp;All_Data[[#This Row],[Order No]]</f>
        <v>DECORATION CHARGES4276600</v>
      </c>
    </row>
    <row r="4014" spans="1:15" x14ac:dyDescent="0.35">
      <c r="A4014">
        <v>202003</v>
      </c>
      <c r="B4014" t="str">
        <f>LEFT(All_Data[[#This Row],[Invoice (Year+Month)]],4)</f>
        <v>2020</v>
      </c>
      <c r="C4014" t="str">
        <f>RIGHT(All_Data[[#This Row],[Invoice (Year+Month)]],2)</f>
        <v>03</v>
      </c>
      <c r="D4014" t="s">
        <v>9</v>
      </c>
      <c r="E4014">
        <v>5243</v>
      </c>
      <c r="F4014" t="s">
        <v>17</v>
      </c>
      <c r="G4014" t="s">
        <v>11</v>
      </c>
      <c r="H4014" t="s">
        <v>38</v>
      </c>
      <c r="I4014">
        <v>4284553</v>
      </c>
      <c r="J4014">
        <v>16</v>
      </c>
      <c r="K4014" s="1">
        <v>27.7</v>
      </c>
      <c r="L4014" s="1">
        <v>11.66</v>
      </c>
      <c r="M4014" s="1">
        <f>All_Data[[#This Row],[EUR Sales Amount]]-All_Data[[#This Row],[EUR Cost Amount]]</f>
        <v>16.04</v>
      </c>
      <c r="N4014">
        <f>IF(All_Data[[#This Row],[Order Line Quantity]]&lt;0,1,0)</f>
        <v>0</v>
      </c>
      <c r="O4014" s="1" t="str">
        <f>All_Data[[#This Row],[Tier2 Description]]&amp;All_Data[[#This Row],[Order No]]</f>
        <v>BACKPACKS4284553</v>
      </c>
    </row>
    <row r="4015" spans="1:15" x14ac:dyDescent="0.35">
      <c r="A4015">
        <v>202003</v>
      </c>
      <c r="B4015" t="str">
        <f>LEFT(All_Data[[#This Row],[Invoice (Year+Month)]],4)</f>
        <v>2020</v>
      </c>
      <c r="C4015" t="str">
        <f>RIGHT(All_Data[[#This Row],[Invoice (Year+Month)]],2)</f>
        <v>03</v>
      </c>
      <c r="D4015" t="s">
        <v>9</v>
      </c>
      <c r="E4015">
        <v>5243</v>
      </c>
      <c r="F4015" t="s">
        <v>17</v>
      </c>
      <c r="G4015" t="s">
        <v>13</v>
      </c>
      <c r="H4015" t="s">
        <v>34</v>
      </c>
      <c r="I4015">
        <v>4272600</v>
      </c>
      <c r="J4015">
        <v>500</v>
      </c>
      <c r="K4015" s="1">
        <v>185</v>
      </c>
      <c r="L4015" s="1">
        <v>110.7</v>
      </c>
      <c r="M4015" s="1">
        <f>All_Data[[#This Row],[EUR Sales Amount]]-All_Data[[#This Row],[EUR Cost Amount]]</f>
        <v>74.3</v>
      </c>
      <c r="N4015">
        <f>IF(All_Data[[#This Row],[Order Line Quantity]]&lt;0,1,0)</f>
        <v>0</v>
      </c>
      <c r="O4015" s="1" t="str">
        <f>All_Data[[#This Row],[Tier2 Description]]&amp;All_Data[[#This Row],[Order No]]</f>
        <v>STATIONERY4272600</v>
      </c>
    </row>
    <row r="4016" spans="1:15" x14ac:dyDescent="0.35">
      <c r="A4016">
        <v>202003</v>
      </c>
      <c r="B4016" t="str">
        <f>LEFT(All_Data[[#This Row],[Invoice (Year+Month)]],4)</f>
        <v>2020</v>
      </c>
      <c r="C4016" t="str">
        <f>RIGHT(All_Data[[#This Row],[Invoice (Year+Month)]],2)</f>
        <v>03</v>
      </c>
      <c r="D4016" t="s">
        <v>9</v>
      </c>
      <c r="E4016">
        <v>5243</v>
      </c>
      <c r="F4016" t="s">
        <v>17</v>
      </c>
      <c r="G4016" t="s">
        <v>13</v>
      </c>
      <c r="H4016" t="s">
        <v>34</v>
      </c>
      <c r="I4016">
        <v>4283758</v>
      </c>
      <c r="J4016">
        <v>2</v>
      </c>
      <c r="K4016" s="1">
        <v>0</v>
      </c>
      <c r="L4016" s="1">
        <v>12.12</v>
      </c>
      <c r="M4016" s="1">
        <f>All_Data[[#This Row],[EUR Sales Amount]]-All_Data[[#This Row],[EUR Cost Amount]]</f>
        <v>-12.12</v>
      </c>
      <c r="N4016">
        <f>IF(All_Data[[#This Row],[Order Line Quantity]]&lt;0,1,0)</f>
        <v>0</v>
      </c>
      <c r="O4016" s="1" t="str">
        <f>All_Data[[#This Row],[Tier2 Description]]&amp;All_Data[[#This Row],[Order No]]</f>
        <v>STATIONERY4283758</v>
      </c>
    </row>
    <row r="4017" spans="1:15" x14ac:dyDescent="0.35">
      <c r="A4017">
        <v>202003</v>
      </c>
      <c r="B4017" t="str">
        <f>LEFT(All_Data[[#This Row],[Invoice (Year+Month)]],4)</f>
        <v>2020</v>
      </c>
      <c r="C4017" t="str">
        <f>RIGHT(All_Data[[#This Row],[Invoice (Year+Month)]],2)</f>
        <v>03</v>
      </c>
      <c r="D4017" t="s">
        <v>9</v>
      </c>
      <c r="E4017">
        <v>5243</v>
      </c>
      <c r="F4017" t="s">
        <v>17</v>
      </c>
      <c r="G4017" t="s">
        <v>13</v>
      </c>
      <c r="H4017" t="s">
        <v>15</v>
      </c>
      <c r="I4017">
        <v>4282534</v>
      </c>
      <c r="J4017">
        <v>400</v>
      </c>
      <c r="K4017" s="1">
        <v>1048</v>
      </c>
      <c r="L4017" s="1">
        <v>615.98</v>
      </c>
      <c r="M4017" s="1">
        <f>All_Data[[#This Row],[EUR Sales Amount]]-All_Data[[#This Row],[EUR Cost Amount]]</f>
        <v>432.02</v>
      </c>
      <c r="N4017">
        <f>IF(All_Data[[#This Row],[Order Line Quantity]]&lt;0,1,0)</f>
        <v>0</v>
      </c>
      <c r="O4017" s="1" t="str">
        <f>All_Data[[#This Row],[Tier2 Description]]&amp;All_Data[[#This Row],[Order No]]</f>
        <v>UMBRELLAS4282534</v>
      </c>
    </row>
    <row r="4018" spans="1:15" x14ac:dyDescent="0.35">
      <c r="A4018">
        <v>202003</v>
      </c>
      <c r="B4018" t="str">
        <f>LEFT(All_Data[[#This Row],[Invoice (Year+Month)]],4)</f>
        <v>2020</v>
      </c>
      <c r="C4018" t="str">
        <f>RIGHT(All_Data[[#This Row],[Invoice (Year+Month)]],2)</f>
        <v>03</v>
      </c>
      <c r="D4018" t="s">
        <v>9</v>
      </c>
      <c r="E4018">
        <v>5243</v>
      </c>
      <c r="F4018" t="s">
        <v>17</v>
      </c>
      <c r="G4018" t="s">
        <v>13</v>
      </c>
      <c r="H4018" t="s">
        <v>16</v>
      </c>
      <c r="I4018">
        <v>4279249</v>
      </c>
      <c r="J4018">
        <v>-200</v>
      </c>
      <c r="K4018" s="1">
        <v>0</v>
      </c>
      <c r="L4018" s="1">
        <v>-10.14</v>
      </c>
      <c r="M4018" s="1">
        <f>All_Data[[#This Row],[EUR Sales Amount]]-All_Data[[#This Row],[EUR Cost Amount]]</f>
        <v>10.14</v>
      </c>
      <c r="N4018">
        <f>IF(All_Data[[#This Row],[Order Line Quantity]]&lt;0,1,0)</f>
        <v>1</v>
      </c>
      <c r="O4018" s="1" t="str">
        <f>All_Data[[#This Row],[Tier2 Description]]&amp;All_Data[[#This Row],[Order No]]</f>
        <v>WRITING4279249</v>
      </c>
    </row>
    <row r="4019" spans="1:15" x14ac:dyDescent="0.35">
      <c r="A4019">
        <v>202003</v>
      </c>
      <c r="B4019" t="str">
        <f>LEFT(All_Data[[#This Row],[Invoice (Year+Month)]],4)</f>
        <v>2020</v>
      </c>
      <c r="C4019" t="str">
        <f>RIGHT(All_Data[[#This Row],[Invoice (Year+Month)]],2)</f>
        <v>03</v>
      </c>
      <c r="D4019" t="s">
        <v>9</v>
      </c>
      <c r="E4019">
        <v>5243</v>
      </c>
      <c r="F4019" t="s">
        <v>17</v>
      </c>
      <c r="G4019" t="s">
        <v>26</v>
      </c>
      <c r="H4019" t="s">
        <v>28</v>
      </c>
      <c r="I4019">
        <v>4275953</v>
      </c>
      <c r="J4019">
        <v>202</v>
      </c>
      <c r="K4019" s="1">
        <v>222.2</v>
      </c>
      <c r="L4019" s="1">
        <v>63.08</v>
      </c>
      <c r="M4019" s="1">
        <f>All_Data[[#This Row],[EUR Sales Amount]]-All_Data[[#This Row],[EUR Cost Amount]]</f>
        <v>159.12</v>
      </c>
      <c r="N4019">
        <f>IF(All_Data[[#This Row],[Order Line Quantity]]&lt;0,1,0)</f>
        <v>0</v>
      </c>
      <c r="O4019" s="1" t="str">
        <f>All_Data[[#This Row],[Tier2 Description]]&amp;All_Data[[#This Row],[Order No]]</f>
        <v>HOUSEWARES4275953</v>
      </c>
    </row>
    <row r="4020" spans="1:15" x14ac:dyDescent="0.35">
      <c r="A4020">
        <v>202003</v>
      </c>
      <c r="B4020" t="str">
        <f>LEFT(All_Data[[#This Row],[Invoice (Year+Month)]],4)</f>
        <v>2020</v>
      </c>
      <c r="C4020" t="str">
        <f>RIGHT(All_Data[[#This Row],[Invoice (Year+Month)]],2)</f>
        <v>03</v>
      </c>
      <c r="D4020" t="s">
        <v>9</v>
      </c>
      <c r="E4020">
        <v>5243</v>
      </c>
      <c r="F4020" t="s">
        <v>17</v>
      </c>
      <c r="G4020" t="s">
        <v>22</v>
      </c>
      <c r="H4020" t="s">
        <v>35</v>
      </c>
      <c r="I4020">
        <v>4272600</v>
      </c>
      <c r="J4020">
        <v>502</v>
      </c>
      <c r="K4020" s="1">
        <v>50</v>
      </c>
      <c r="L4020" s="1">
        <v>5.0199999999999996</v>
      </c>
      <c r="M4020" s="1">
        <f>All_Data[[#This Row],[EUR Sales Amount]]-All_Data[[#This Row],[EUR Cost Amount]]</f>
        <v>44.980000000000004</v>
      </c>
      <c r="N4020">
        <f>IF(All_Data[[#This Row],[Order Line Quantity]]&lt;0,1,0)</f>
        <v>0</v>
      </c>
      <c r="O4020" s="1" t="str">
        <f>All_Data[[#This Row],[Tier2 Description]]&amp;All_Data[[#This Row],[Order No]]</f>
        <v>DECORATION CHARGES4272600</v>
      </c>
    </row>
    <row r="4021" spans="1:15" x14ac:dyDescent="0.35">
      <c r="A4021">
        <v>202003</v>
      </c>
      <c r="B4021" t="str">
        <f>LEFT(All_Data[[#This Row],[Invoice (Year+Month)]],4)</f>
        <v>2020</v>
      </c>
      <c r="C4021" t="str">
        <f>RIGHT(All_Data[[#This Row],[Invoice (Year+Month)]],2)</f>
        <v>03</v>
      </c>
      <c r="D4021" t="s">
        <v>9</v>
      </c>
      <c r="E4021">
        <v>5243</v>
      </c>
      <c r="F4021" t="s">
        <v>17</v>
      </c>
      <c r="G4021" t="s">
        <v>22</v>
      </c>
      <c r="H4021" t="s">
        <v>35</v>
      </c>
      <c r="I4021">
        <v>4275953</v>
      </c>
      <c r="J4021">
        <v>204</v>
      </c>
      <c r="K4021" s="1">
        <v>113.64</v>
      </c>
      <c r="L4021" s="1">
        <v>19.899999999999999</v>
      </c>
      <c r="M4021" s="1">
        <f>All_Data[[#This Row],[EUR Sales Amount]]-All_Data[[#This Row],[EUR Cost Amount]]</f>
        <v>93.740000000000009</v>
      </c>
      <c r="N4021">
        <f>IF(All_Data[[#This Row],[Order Line Quantity]]&lt;0,1,0)</f>
        <v>0</v>
      </c>
      <c r="O4021" s="1" t="str">
        <f>All_Data[[#This Row],[Tier2 Description]]&amp;All_Data[[#This Row],[Order No]]</f>
        <v>DECORATION CHARGES4275953</v>
      </c>
    </row>
    <row r="4022" spans="1:15" x14ac:dyDescent="0.35">
      <c r="A4022">
        <v>202003</v>
      </c>
      <c r="B4022" t="str">
        <f>LEFT(All_Data[[#This Row],[Invoice (Year+Month)]],4)</f>
        <v>2020</v>
      </c>
      <c r="C4022" t="str">
        <f>RIGHT(All_Data[[#This Row],[Invoice (Year+Month)]],2)</f>
        <v>03</v>
      </c>
      <c r="D4022" t="s">
        <v>9</v>
      </c>
      <c r="E4022">
        <v>5243</v>
      </c>
      <c r="F4022" t="s">
        <v>17</v>
      </c>
      <c r="G4022" t="s">
        <v>22</v>
      </c>
      <c r="H4022" t="s">
        <v>35</v>
      </c>
      <c r="I4022">
        <v>4282534</v>
      </c>
      <c r="J4022">
        <v>402</v>
      </c>
      <c r="K4022" s="1">
        <v>266</v>
      </c>
      <c r="L4022" s="1">
        <v>33.58</v>
      </c>
      <c r="M4022" s="1">
        <f>All_Data[[#This Row],[EUR Sales Amount]]-All_Data[[#This Row],[EUR Cost Amount]]</f>
        <v>232.42000000000002</v>
      </c>
      <c r="N4022">
        <f>IF(All_Data[[#This Row],[Order Line Quantity]]&lt;0,1,0)</f>
        <v>0</v>
      </c>
      <c r="O4022" s="1" t="str">
        <f>All_Data[[#This Row],[Tier2 Description]]&amp;All_Data[[#This Row],[Order No]]</f>
        <v>DECORATION CHARGES4282534</v>
      </c>
    </row>
    <row r="4023" spans="1:15" x14ac:dyDescent="0.35">
      <c r="A4023">
        <v>202003</v>
      </c>
      <c r="B4023" t="str">
        <f>LEFT(All_Data[[#This Row],[Invoice (Year+Month)]],4)</f>
        <v>2020</v>
      </c>
      <c r="C4023" t="str">
        <f>RIGHT(All_Data[[#This Row],[Invoice (Year+Month)]],2)</f>
        <v>03</v>
      </c>
      <c r="D4023" t="s">
        <v>9</v>
      </c>
      <c r="E4023">
        <v>43825</v>
      </c>
      <c r="F4023" t="s">
        <v>17</v>
      </c>
      <c r="G4023" t="s">
        <v>48</v>
      </c>
      <c r="H4023" t="s">
        <v>48</v>
      </c>
      <c r="I4023">
        <v>4280007</v>
      </c>
      <c r="J4023">
        <v>60</v>
      </c>
      <c r="K4023" s="1">
        <v>147.6</v>
      </c>
      <c r="L4023" s="1">
        <v>55.28</v>
      </c>
      <c r="M4023" s="1">
        <f>All_Data[[#This Row],[EUR Sales Amount]]-All_Data[[#This Row],[EUR Cost Amount]]</f>
        <v>92.32</v>
      </c>
      <c r="N4023">
        <f>IF(All_Data[[#This Row],[Order Line Quantity]]&lt;0,1,0)</f>
        <v>0</v>
      </c>
      <c r="O4023" s="1" t="str">
        <f>All_Data[[#This Row],[Tier2 Description]]&amp;All_Data[[#This Row],[Order No]]</f>
        <v>HEADWEAR4280007</v>
      </c>
    </row>
    <row r="4024" spans="1:15" x14ac:dyDescent="0.35">
      <c r="A4024">
        <v>202003</v>
      </c>
      <c r="B4024" t="str">
        <f>LEFT(All_Data[[#This Row],[Invoice (Year+Month)]],4)</f>
        <v>2020</v>
      </c>
      <c r="C4024" t="str">
        <f>RIGHT(All_Data[[#This Row],[Invoice (Year+Month)]],2)</f>
        <v>03</v>
      </c>
      <c r="D4024" t="s">
        <v>9</v>
      </c>
      <c r="E4024">
        <v>43825</v>
      </c>
      <c r="F4024" t="s">
        <v>17</v>
      </c>
      <c r="G4024" t="s">
        <v>13</v>
      </c>
      <c r="H4024" t="s">
        <v>37</v>
      </c>
      <c r="I4024">
        <v>4281259</v>
      </c>
      <c r="J4024">
        <v>200</v>
      </c>
      <c r="K4024" s="1">
        <v>124</v>
      </c>
      <c r="L4024" s="1">
        <v>71.459999999999994</v>
      </c>
      <c r="M4024" s="1">
        <f>All_Data[[#This Row],[EUR Sales Amount]]-All_Data[[#This Row],[EUR Cost Amount]]</f>
        <v>52.540000000000006</v>
      </c>
      <c r="N4024">
        <f>IF(All_Data[[#This Row],[Order Line Quantity]]&lt;0,1,0)</f>
        <v>0</v>
      </c>
      <c r="O4024" s="1" t="str">
        <f>All_Data[[#This Row],[Tier2 Description]]&amp;All_Data[[#This Row],[Order No]]</f>
        <v>GENERAL4281259</v>
      </c>
    </row>
    <row r="4025" spans="1:15" x14ac:dyDescent="0.35">
      <c r="A4025">
        <v>202003</v>
      </c>
      <c r="B4025" t="str">
        <f>LEFT(All_Data[[#This Row],[Invoice (Year+Month)]],4)</f>
        <v>2020</v>
      </c>
      <c r="C4025" t="str">
        <f>RIGHT(All_Data[[#This Row],[Invoice (Year+Month)]],2)</f>
        <v>03</v>
      </c>
      <c r="D4025" t="s">
        <v>9</v>
      </c>
      <c r="E4025">
        <v>43825</v>
      </c>
      <c r="F4025" t="s">
        <v>17</v>
      </c>
      <c r="G4025" t="s">
        <v>13</v>
      </c>
      <c r="H4025" t="s">
        <v>16</v>
      </c>
      <c r="I4025">
        <v>4280007</v>
      </c>
      <c r="J4025">
        <v>20000</v>
      </c>
      <c r="K4025" s="1">
        <v>3200</v>
      </c>
      <c r="L4025" s="1">
        <v>1662.32</v>
      </c>
      <c r="M4025" s="1">
        <f>All_Data[[#This Row],[EUR Sales Amount]]-All_Data[[#This Row],[EUR Cost Amount]]</f>
        <v>1537.68</v>
      </c>
      <c r="N4025">
        <f>IF(All_Data[[#This Row],[Order Line Quantity]]&lt;0,1,0)</f>
        <v>0</v>
      </c>
      <c r="O4025" s="1" t="str">
        <f>All_Data[[#This Row],[Tier2 Description]]&amp;All_Data[[#This Row],[Order No]]</f>
        <v>WRITING4280007</v>
      </c>
    </row>
    <row r="4026" spans="1:15" x14ac:dyDescent="0.35">
      <c r="A4026">
        <v>202003</v>
      </c>
      <c r="B4026" t="str">
        <f>LEFT(All_Data[[#This Row],[Invoice (Year+Month)]],4)</f>
        <v>2020</v>
      </c>
      <c r="C4026" t="str">
        <f>RIGHT(All_Data[[#This Row],[Invoice (Year+Month)]],2)</f>
        <v>03</v>
      </c>
      <c r="D4026" t="s">
        <v>9</v>
      </c>
      <c r="E4026">
        <v>43825</v>
      </c>
      <c r="F4026" t="s">
        <v>17</v>
      </c>
      <c r="G4026" t="s">
        <v>13</v>
      </c>
      <c r="H4026" t="s">
        <v>16</v>
      </c>
      <c r="I4026">
        <v>4281259</v>
      </c>
      <c r="J4026">
        <v>2000</v>
      </c>
      <c r="K4026" s="1">
        <v>300</v>
      </c>
      <c r="L4026" s="1">
        <v>166.5</v>
      </c>
      <c r="M4026" s="1">
        <f>All_Data[[#This Row],[EUR Sales Amount]]-All_Data[[#This Row],[EUR Cost Amount]]</f>
        <v>133.5</v>
      </c>
      <c r="N4026">
        <f>IF(All_Data[[#This Row],[Order Line Quantity]]&lt;0,1,0)</f>
        <v>0</v>
      </c>
      <c r="O4026" s="1" t="str">
        <f>All_Data[[#This Row],[Tier2 Description]]&amp;All_Data[[#This Row],[Order No]]</f>
        <v>WRITING4281259</v>
      </c>
    </row>
    <row r="4027" spans="1:15" x14ac:dyDescent="0.35">
      <c r="A4027">
        <v>202003</v>
      </c>
      <c r="B4027" t="str">
        <f>LEFT(All_Data[[#This Row],[Invoice (Year+Month)]],4)</f>
        <v>2020</v>
      </c>
      <c r="C4027" t="str">
        <f>RIGHT(All_Data[[#This Row],[Invoice (Year+Month)]],2)</f>
        <v>03</v>
      </c>
      <c r="D4027" t="s">
        <v>9</v>
      </c>
      <c r="E4027">
        <v>43825</v>
      </c>
      <c r="F4027" t="s">
        <v>17</v>
      </c>
      <c r="G4027" t="s">
        <v>26</v>
      </c>
      <c r="H4027" t="s">
        <v>44</v>
      </c>
      <c r="I4027">
        <v>4266005</v>
      </c>
      <c r="J4027">
        <v>30</v>
      </c>
      <c r="K4027" s="1">
        <v>23.1</v>
      </c>
      <c r="L4027" s="1">
        <v>8.7200000000000006</v>
      </c>
      <c r="M4027" s="1">
        <f>All_Data[[#This Row],[EUR Sales Amount]]-All_Data[[#This Row],[EUR Cost Amount]]</f>
        <v>14.38</v>
      </c>
      <c r="N4027">
        <f>IF(All_Data[[#This Row],[Order Line Quantity]]&lt;0,1,0)</f>
        <v>0</v>
      </c>
      <c r="O4027" s="1" t="str">
        <f>All_Data[[#This Row],[Tier2 Description]]&amp;All_Data[[#This Row],[Order No]]</f>
        <v>HBA4266005</v>
      </c>
    </row>
    <row r="4028" spans="1:15" x14ac:dyDescent="0.35">
      <c r="A4028">
        <v>202003</v>
      </c>
      <c r="B4028" t="str">
        <f>LEFT(All_Data[[#This Row],[Invoice (Year+Month)]],4)</f>
        <v>2020</v>
      </c>
      <c r="C4028" t="str">
        <f>RIGHT(All_Data[[#This Row],[Invoice (Year+Month)]],2)</f>
        <v>03</v>
      </c>
      <c r="D4028" t="s">
        <v>9</v>
      </c>
      <c r="E4028">
        <v>43825</v>
      </c>
      <c r="F4028" t="s">
        <v>17</v>
      </c>
      <c r="G4028" t="s">
        <v>29</v>
      </c>
      <c r="H4028" t="s">
        <v>31</v>
      </c>
      <c r="I4028">
        <v>4280007</v>
      </c>
      <c r="J4028">
        <v>100</v>
      </c>
      <c r="K4028" s="1">
        <v>249</v>
      </c>
      <c r="L4028" s="1">
        <v>130.74</v>
      </c>
      <c r="M4028" s="1">
        <f>All_Data[[#This Row],[EUR Sales Amount]]-All_Data[[#This Row],[EUR Cost Amount]]</f>
        <v>118.25999999999999</v>
      </c>
      <c r="N4028">
        <f>IF(All_Data[[#This Row],[Order Line Quantity]]&lt;0,1,0)</f>
        <v>0</v>
      </c>
      <c r="O4028" s="1" t="str">
        <f>All_Data[[#This Row],[Tier2 Description]]&amp;All_Data[[#This Row],[Order No]]</f>
        <v>POWER4280007</v>
      </c>
    </row>
    <row r="4029" spans="1:15" x14ac:dyDescent="0.35">
      <c r="A4029">
        <v>202003</v>
      </c>
      <c r="B4029" t="str">
        <f>LEFT(All_Data[[#This Row],[Invoice (Year+Month)]],4)</f>
        <v>2020</v>
      </c>
      <c r="C4029" t="str">
        <f>RIGHT(All_Data[[#This Row],[Invoice (Year+Month)]],2)</f>
        <v>03</v>
      </c>
      <c r="D4029" t="s">
        <v>9</v>
      </c>
      <c r="E4029">
        <v>102176</v>
      </c>
      <c r="F4029" t="s">
        <v>17</v>
      </c>
      <c r="G4029" t="s">
        <v>36</v>
      </c>
      <c r="H4029" t="s">
        <v>36</v>
      </c>
      <c r="I4029">
        <v>4281556</v>
      </c>
      <c r="J4029">
        <v>300</v>
      </c>
      <c r="K4029" s="1">
        <v>633</v>
      </c>
      <c r="L4029" s="1">
        <v>392.3</v>
      </c>
      <c r="M4029" s="1">
        <f>All_Data[[#This Row],[EUR Sales Amount]]-All_Data[[#This Row],[EUR Cost Amount]]</f>
        <v>240.7</v>
      </c>
      <c r="N4029">
        <f>IF(All_Data[[#This Row],[Order Line Quantity]]&lt;0,1,0)</f>
        <v>0</v>
      </c>
      <c r="O4029" s="1" t="str">
        <f>All_Data[[#This Row],[Tier2 Description]]&amp;All_Data[[#This Row],[Order No]]</f>
        <v>MEMORY4281556</v>
      </c>
    </row>
    <row r="4030" spans="1:15" x14ac:dyDescent="0.35">
      <c r="A4030">
        <v>202003</v>
      </c>
      <c r="B4030" t="str">
        <f>LEFT(All_Data[[#This Row],[Invoice (Year+Month)]],4)</f>
        <v>2020</v>
      </c>
      <c r="C4030" t="str">
        <f>RIGHT(All_Data[[#This Row],[Invoice (Year+Month)]],2)</f>
        <v>03</v>
      </c>
      <c r="D4030" t="s">
        <v>9</v>
      </c>
      <c r="E4030">
        <v>102628</v>
      </c>
      <c r="F4030" t="s">
        <v>10</v>
      </c>
      <c r="G4030" t="s">
        <v>26</v>
      </c>
      <c r="H4030" t="s">
        <v>43</v>
      </c>
      <c r="I4030">
        <v>4279889</v>
      </c>
      <c r="J4030">
        <v>4</v>
      </c>
      <c r="K4030" s="1">
        <v>10.36</v>
      </c>
      <c r="L4030" s="1">
        <v>3.26</v>
      </c>
      <c r="M4030" s="1">
        <f>All_Data[[#This Row],[EUR Sales Amount]]-All_Data[[#This Row],[EUR Cost Amount]]</f>
        <v>7.1</v>
      </c>
      <c r="N4030">
        <f>IF(All_Data[[#This Row],[Order Line Quantity]]&lt;0,1,0)</f>
        <v>0</v>
      </c>
      <c r="O4030" s="1" t="str">
        <f>All_Data[[#This Row],[Tier2 Description]]&amp;All_Data[[#This Row],[Order No]]</f>
        <v>SAFETY AUTO &amp; TOOLS4279889</v>
      </c>
    </row>
    <row r="4031" spans="1:15" x14ac:dyDescent="0.35">
      <c r="A4031">
        <v>202003</v>
      </c>
      <c r="B4031" t="str">
        <f>LEFT(All_Data[[#This Row],[Invoice (Year+Month)]],4)</f>
        <v>2020</v>
      </c>
      <c r="C4031" t="str">
        <f>RIGHT(All_Data[[#This Row],[Invoice (Year+Month)]],2)</f>
        <v>03</v>
      </c>
      <c r="D4031" t="s">
        <v>9</v>
      </c>
      <c r="E4031">
        <v>102628</v>
      </c>
      <c r="F4031" t="s">
        <v>10</v>
      </c>
      <c r="G4031" t="s">
        <v>18</v>
      </c>
      <c r="H4031" t="s">
        <v>20</v>
      </c>
      <c r="I4031">
        <v>4279889</v>
      </c>
      <c r="J4031">
        <v>2</v>
      </c>
      <c r="K4031" s="1">
        <v>26.84</v>
      </c>
      <c r="L4031" s="1">
        <v>10.34</v>
      </c>
      <c r="M4031" s="1">
        <f>All_Data[[#This Row],[EUR Sales Amount]]-All_Data[[#This Row],[EUR Cost Amount]]</f>
        <v>16.5</v>
      </c>
      <c r="N4031">
        <f>IF(All_Data[[#This Row],[Order Line Quantity]]&lt;0,1,0)</f>
        <v>0</v>
      </c>
      <c r="O4031" s="1" t="str">
        <f>All_Data[[#This Row],[Tier2 Description]]&amp;All_Data[[#This Row],[Order No]]</f>
        <v>POLOS4279889</v>
      </c>
    </row>
    <row r="4032" spans="1:15" x14ac:dyDescent="0.35">
      <c r="A4032">
        <v>202003</v>
      </c>
      <c r="B4032" t="str">
        <f>LEFT(All_Data[[#This Row],[Invoice (Year+Month)]],4)</f>
        <v>2020</v>
      </c>
      <c r="C4032" t="str">
        <f>RIGHT(All_Data[[#This Row],[Invoice (Year+Month)]],2)</f>
        <v>03</v>
      </c>
      <c r="D4032" t="s">
        <v>9</v>
      </c>
      <c r="E4032">
        <v>102628</v>
      </c>
      <c r="F4032" t="s">
        <v>10</v>
      </c>
      <c r="G4032" t="s">
        <v>29</v>
      </c>
      <c r="H4032" t="s">
        <v>52</v>
      </c>
      <c r="I4032">
        <v>4279889</v>
      </c>
      <c r="J4032">
        <v>4</v>
      </c>
      <c r="K4032" s="1">
        <v>3.96</v>
      </c>
      <c r="L4032" s="1">
        <v>3</v>
      </c>
      <c r="M4032" s="1">
        <f>All_Data[[#This Row],[EUR Sales Amount]]-All_Data[[#This Row],[EUR Cost Amount]]</f>
        <v>0.96</v>
      </c>
      <c r="N4032">
        <f>IF(All_Data[[#This Row],[Order Line Quantity]]&lt;0,1,0)</f>
        <v>0</v>
      </c>
      <c r="O4032" s="1" t="str">
        <f>All_Data[[#This Row],[Tier2 Description]]&amp;All_Data[[#This Row],[Order No]]</f>
        <v>GENERAL TECH4279889</v>
      </c>
    </row>
    <row r="4033" spans="1:15" x14ac:dyDescent="0.35">
      <c r="A4033">
        <v>202003</v>
      </c>
      <c r="B4033" t="str">
        <f>LEFT(All_Data[[#This Row],[Invoice (Year+Month)]],4)</f>
        <v>2020</v>
      </c>
      <c r="C4033" t="str">
        <f>RIGHT(All_Data[[#This Row],[Invoice (Year+Month)]],2)</f>
        <v>03</v>
      </c>
      <c r="D4033" t="s">
        <v>9</v>
      </c>
      <c r="E4033">
        <v>103010</v>
      </c>
      <c r="F4033" t="s">
        <v>17</v>
      </c>
      <c r="G4033" t="s">
        <v>11</v>
      </c>
      <c r="H4033" t="s">
        <v>46</v>
      </c>
      <c r="I4033">
        <v>4281048</v>
      </c>
      <c r="J4033">
        <v>100</v>
      </c>
      <c r="K4033" s="1">
        <v>1210</v>
      </c>
      <c r="L4033" s="1">
        <v>391.12</v>
      </c>
      <c r="M4033" s="1">
        <f>All_Data[[#This Row],[EUR Sales Amount]]-All_Data[[#This Row],[EUR Cost Amount]]</f>
        <v>818.88</v>
      </c>
      <c r="N4033">
        <f>IF(All_Data[[#This Row],[Order Line Quantity]]&lt;0,1,0)</f>
        <v>0</v>
      </c>
      <c r="O4033" s="1" t="str">
        <f>All_Data[[#This Row],[Tier2 Description]]&amp;All_Data[[#This Row],[Order No]]</f>
        <v>DUFFELS4281048</v>
      </c>
    </row>
    <row r="4034" spans="1:15" x14ac:dyDescent="0.35">
      <c r="A4034">
        <v>202003</v>
      </c>
      <c r="B4034" t="str">
        <f>LEFT(All_Data[[#This Row],[Invoice (Year+Month)]],4)</f>
        <v>2020</v>
      </c>
      <c r="C4034" t="str">
        <f>RIGHT(All_Data[[#This Row],[Invoice (Year+Month)]],2)</f>
        <v>03</v>
      </c>
      <c r="D4034" t="s">
        <v>9</v>
      </c>
      <c r="E4034">
        <v>103010</v>
      </c>
      <c r="F4034" t="s">
        <v>17</v>
      </c>
      <c r="G4034" t="s">
        <v>22</v>
      </c>
      <c r="H4034" t="s">
        <v>35</v>
      </c>
      <c r="I4034">
        <v>4281048</v>
      </c>
      <c r="J4034">
        <v>102</v>
      </c>
      <c r="K4034" s="1">
        <v>170</v>
      </c>
      <c r="L4034" s="1">
        <v>26.44</v>
      </c>
      <c r="M4034" s="1">
        <f>All_Data[[#This Row],[EUR Sales Amount]]-All_Data[[#This Row],[EUR Cost Amount]]</f>
        <v>143.56</v>
      </c>
      <c r="N4034">
        <f>IF(All_Data[[#This Row],[Order Line Quantity]]&lt;0,1,0)</f>
        <v>0</v>
      </c>
      <c r="O4034" s="1" t="str">
        <f>All_Data[[#This Row],[Tier2 Description]]&amp;All_Data[[#This Row],[Order No]]</f>
        <v>DECORATION CHARGES4281048</v>
      </c>
    </row>
    <row r="4035" spans="1:15" x14ac:dyDescent="0.35">
      <c r="A4035">
        <v>202003</v>
      </c>
      <c r="B4035" t="str">
        <f>LEFT(All_Data[[#This Row],[Invoice (Year+Month)]],4)</f>
        <v>2020</v>
      </c>
      <c r="C4035" t="str">
        <f>RIGHT(All_Data[[#This Row],[Invoice (Year+Month)]],2)</f>
        <v>03</v>
      </c>
      <c r="D4035" t="s">
        <v>9</v>
      </c>
      <c r="E4035">
        <v>103037</v>
      </c>
      <c r="F4035" t="s">
        <v>17</v>
      </c>
      <c r="G4035" t="s">
        <v>11</v>
      </c>
      <c r="H4035" t="s">
        <v>38</v>
      </c>
      <c r="I4035">
        <v>4282164</v>
      </c>
      <c r="J4035">
        <v>2</v>
      </c>
      <c r="K4035" s="1">
        <v>25.6</v>
      </c>
      <c r="L4035" s="1">
        <v>7.06</v>
      </c>
      <c r="M4035" s="1">
        <f>All_Data[[#This Row],[EUR Sales Amount]]-All_Data[[#This Row],[EUR Cost Amount]]</f>
        <v>18.540000000000003</v>
      </c>
      <c r="N4035">
        <f>IF(All_Data[[#This Row],[Order Line Quantity]]&lt;0,1,0)</f>
        <v>0</v>
      </c>
      <c r="O4035" s="1" t="str">
        <f>All_Data[[#This Row],[Tier2 Description]]&amp;All_Data[[#This Row],[Order No]]</f>
        <v>BACKPACKS4282164</v>
      </c>
    </row>
    <row r="4036" spans="1:15" x14ac:dyDescent="0.35">
      <c r="A4036">
        <v>202003</v>
      </c>
      <c r="B4036" t="str">
        <f>LEFT(All_Data[[#This Row],[Invoice (Year+Month)]],4)</f>
        <v>2020</v>
      </c>
      <c r="C4036" t="str">
        <f>RIGHT(All_Data[[#This Row],[Invoice (Year+Month)]],2)</f>
        <v>03</v>
      </c>
      <c r="D4036" t="s">
        <v>9</v>
      </c>
      <c r="E4036">
        <v>103037</v>
      </c>
      <c r="F4036" t="s">
        <v>17</v>
      </c>
      <c r="G4036" t="s">
        <v>11</v>
      </c>
      <c r="H4036" t="s">
        <v>40</v>
      </c>
      <c r="I4036">
        <v>4285312</v>
      </c>
      <c r="J4036">
        <v>2</v>
      </c>
      <c r="K4036" s="1">
        <v>1.36</v>
      </c>
      <c r="L4036" s="1">
        <v>0.5</v>
      </c>
      <c r="M4036" s="1">
        <f>All_Data[[#This Row],[EUR Sales Amount]]-All_Data[[#This Row],[EUR Cost Amount]]</f>
        <v>0.8600000000000001</v>
      </c>
      <c r="N4036">
        <f>IF(All_Data[[#This Row],[Order Line Quantity]]&lt;0,1,0)</f>
        <v>0</v>
      </c>
      <c r="O4036" s="1" t="str">
        <f>All_Data[[#This Row],[Tier2 Description]]&amp;All_Data[[#This Row],[Order No]]</f>
        <v>TOTES4285312</v>
      </c>
    </row>
    <row r="4037" spans="1:15" x14ac:dyDescent="0.35">
      <c r="A4037">
        <v>202003</v>
      </c>
      <c r="B4037" t="str">
        <f>LEFT(All_Data[[#This Row],[Invoice (Year+Month)]],4)</f>
        <v>2020</v>
      </c>
      <c r="C4037" t="str">
        <f>RIGHT(All_Data[[#This Row],[Invoice (Year+Month)]],2)</f>
        <v>03</v>
      </c>
      <c r="D4037" t="s">
        <v>9</v>
      </c>
      <c r="E4037">
        <v>103205</v>
      </c>
      <c r="F4037" t="s">
        <v>17</v>
      </c>
      <c r="G4037" t="s">
        <v>13</v>
      </c>
      <c r="H4037" t="s">
        <v>15</v>
      </c>
      <c r="I4037">
        <v>4279626</v>
      </c>
      <c r="J4037">
        <v>20</v>
      </c>
      <c r="K4037" s="1">
        <v>105</v>
      </c>
      <c r="L4037" s="1">
        <v>40.06</v>
      </c>
      <c r="M4037" s="1">
        <f>All_Data[[#This Row],[EUR Sales Amount]]-All_Data[[#This Row],[EUR Cost Amount]]</f>
        <v>64.94</v>
      </c>
      <c r="N4037">
        <f>IF(All_Data[[#This Row],[Order Line Quantity]]&lt;0,1,0)</f>
        <v>0</v>
      </c>
      <c r="O4037" s="1" t="str">
        <f>All_Data[[#This Row],[Tier2 Description]]&amp;All_Data[[#This Row],[Order No]]</f>
        <v>UMBRELLAS4279626</v>
      </c>
    </row>
    <row r="4038" spans="1:15" x14ac:dyDescent="0.35">
      <c r="A4038">
        <v>202003</v>
      </c>
      <c r="B4038" t="str">
        <f>LEFT(All_Data[[#This Row],[Invoice (Year+Month)]],4)</f>
        <v>2020</v>
      </c>
      <c r="C4038" t="str">
        <f>RIGHT(All_Data[[#This Row],[Invoice (Year+Month)]],2)</f>
        <v>03</v>
      </c>
      <c r="D4038" t="s">
        <v>9</v>
      </c>
      <c r="E4038">
        <v>103205</v>
      </c>
      <c r="F4038" t="s">
        <v>17</v>
      </c>
      <c r="G4038" t="s">
        <v>22</v>
      </c>
      <c r="H4038" t="s">
        <v>35</v>
      </c>
      <c r="I4038">
        <v>4279626</v>
      </c>
      <c r="J4038">
        <v>26</v>
      </c>
      <c r="K4038" s="1">
        <v>202.6</v>
      </c>
      <c r="L4038" s="1">
        <v>42.68</v>
      </c>
      <c r="M4038" s="1">
        <f>All_Data[[#This Row],[EUR Sales Amount]]-All_Data[[#This Row],[EUR Cost Amount]]</f>
        <v>159.91999999999999</v>
      </c>
      <c r="N4038">
        <f>IF(All_Data[[#This Row],[Order Line Quantity]]&lt;0,1,0)</f>
        <v>0</v>
      </c>
      <c r="O4038" s="1" t="str">
        <f>All_Data[[#This Row],[Tier2 Description]]&amp;All_Data[[#This Row],[Order No]]</f>
        <v>DECORATION CHARGES4279626</v>
      </c>
    </row>
    <row r="4039" spans="1:15" x14ac:dyDescent="0.35">
      <c r="A4039">
        <v>202003</v>
      </c>
      <c r="B4039" t="str">
        <f>LEFT(All_Data[[#This Row],[Invoice (Year+Month)]],4)</f>
        <v>2020</v>
      </c>
      <c r="C4039" t="str">
        <f>RIGHT(All_Data[[#This Row],[Invoice (Year+Month)]],2)</f>
        <v>03</v>
      </c>
      <c r="D4039" t="s">
        <v>9</v>
      </c>
      <c r="E4039">
        <v>110641</v>
      </c>
      <c r="F4039" t="s">
        <v>17</v>
      </c>
      <c r="G4039" t="s">
        <v>11</v>
      </c>
      <c r="H4039" t="s">
        <v>40</v>
      </c>
      <c r="I4039">
        <v>4271846</v>
      </c>
      <c r="J4039">
        <v>500</v>
      </c>
      <c r="K4039" s="1">
        <v>145</v>
      </c>
      <c r="L4039" s="1">
        <v>63.92</v>
      </c>
      <c r="M4039" s="1">
        <f>All_Data[[#This Row],[EUR Sales Amount]]-All_Data[[#This Row],[EUR Cost Amount]]</f>
        <v>81.08</v>
      </c>
      <c r="N4039">
        <f>IF(All_Data[[#This Row],[Order Line Quantity]]&lt;0,1,0)</f>
        <v>0</v>
      </c>
      <c r="O4039" s="1" t="str">
        <f>All_Data[[#This Row],[Tier2 Description]]&amp;All_Data[[#This Row],[Order No]]</f>
        <v>TOTES4271846</v>
      </c>
    </row>
    <row r="4040" spans="1:15" x14ac:dyDescent="0.35">
      <c r="A4040">
        <v>202003</v>
      </c>
      <c r="B4040" t="str">
        <f>LEFT(All_Data[[#This Row],[Invoice (Year+Month)]],4)</f>
        <v>2020</v>
      </c>
      <c r="C4040" t="str">
        <f>RIGHT(All_Data[[#This Row],[Invoice (Year+Month)]],2)</f>
        <v>03</v>
      </c>
      <c r="D4040" t="s">
        <v>9</v>
      </c>
      <c r="E4040">
        <v>110641</v>
      </c>
      <c r="F4040" t="s">
        <v>17</v>
      </c>
      <c r="G4040" t="s">
        <v>11</v>
      </c>
      <c r="H4040" t="s">
        <v>40</v>
      </c>
      <c r="I4040">
        <v>4280167</v>
      </c>
      <c r="J4040">
        <v>1000</v>
      </c>
      <c r="K4040" s="1">
        <v>270</v>
      </c>
      <c r="L4040" s="1">
        <v>127.82</v>
      </c>
      <c r="M4040" s="1">
        <f>All_Data[[#This Row],[EUR Sales Amount]]-All_Data[[#This Row],[EUR Cost Amount]]</f>
        <v>142.18</v>
      </c>
      <c r="N4040">
        <f>IF(All_Data[[#This Row],[Order Line Quantity]]&lt;0,1,0)</f>
        <v>0</v>
      </c>
      <c r="O4040" s="1" t="str">
        <f>All_Data[[#This Row],[Tier2 Description]]&amp;All_Data[[#This Row],[Order No]]</f>
        <v>TOTES4280167</v>
      </c>
    </row>
    <row r="4041" spans="1:15" x14ac:dyDescent="0.35">
      <c r="A4041">
        <v>202003</v>
      </c>
      <c r="B4041" t="str">
        <f>LEFT(All_Data[[#This Row],[Invoice (Year+Month)]],4)</f>
        <v>2020</v>
      </c>
      <c r="C4041" t="str">
        <f>RIGHT(All_Data[[#This Row],[Invoice (Year+Month)]],2)</f>
        <v>03</v>
      </c>
      <c r="D4041" t="s">
        <v>9</v>
      </c>
      <c r="E4041">
        <v>110641</v>
      </c>
      <c r="F4041" t="s">
        <v>17</v>
      </c>
      <c r="G4041" t="s">
        <v>32</v>
      </c>
      <c r="H4041" t="s">
        <v>51</v>
      </c>
      <c r="I4041">
        <v>4284351</v>
      </c>
      <c r="J4041">
        <v>170</v>
      </c>
      <c r="K4041" s="1">
        <v>319.60000000000002</v>
      </c>
      <c r="L4041" s="1">
        <v>144.68</v>
      </c>
      <c r="M4041" s="1">
        <f>All_Data[[#This Row],[EUR Sales Amount]]-All_Data[[#This Row],[EUR Cost Amount]]</f>
        <v>174.92000000000002</v>
      </c>
      <c r="N4041">
        <f>IF(All_Data[[#This Row],[Order Line Quantity]]&lt;0,1,0)</f>
        <v>0</v>
      </c>
      <c r="O4041" s="1" t="str">
        <f>All_Data[[#This Row],[Tier2 Description]]&amp;All_Data[[#This Row],[Order No]]</f>
        <v>MUGS &amp; TUMBLERS4284351</v>
      </c>
    </row>
    <row r="4042" spans="1:15" x14ac:dyDescent="0.35">
      <c r="A4042">
        <v>202003</v>
      </c>
      <c r="B4042" t="str">
        <f>LEFT(All_Data[[#This Row],[Invoice (Year+Month)]],4)</f>
        <v>2020</v>
      </c>
      <c r="C4042" t="str">
        <f>RIGHT(All_Data[[#This Row],[Invoice (Year+Month)]],2)</f>
        <v>03</v>
      </c>
      <c r="D4042" t="s">
        <v>9</v>
      </c>
      <c r="E4042">
        <v>110641</v>
      </c>
      <c r="F4042" t="s">
        <v>17</v>
      </c>
      <c r="G4042" t="s">
        <v>13</v>
      </c>
      <c r="H4042" t="s">
        <v>15</v>
      </c>
      <c r="I4042">
        <v>4280167</v>
      </c>
      <c r="J4042">
        <v>200</v>
      </c>
      <c r="K4042" s="1">
        <v>816</v>
      </c>
      <c r="L4042" s="1">
        <v>362.76</v>
      </c>
      <c r="M4042" s="1">
        <f>All_Data[[#This Row],[EUR Sales Amount]]-All_Data[[#This Row],[EUR Cost Amount]]</f>
        <v>453.24</v>
      </c>
      <c r="N4042">
        <f>IF(All_Data[[#This Row],[Order Line Quantity]]&lt;0,1,0)</f>
        <v>0</v>
      </c>
      <c r="O4042" s="1" t="str">
        <f>All_Data[[#This Row],[Tier2 Description]]&amp;All_Data[[#This Row],[Order No]]</f>
        <v>UMBRELLAS4280167</v>
      </c>
    </row>
    <row r="4043" spans="1:15" x14ac:dyDescent="0.35">
      <c r="A4043">
        <v>202003</v>
      </c>
      <c r="B4043" t="str">
        <f>LEFT(All_Data[[#This Row],[Invoice (Year+Month)]],4)</f>
        <v>2020</v>
      </c>
      <c r="C4043" t="str">
        <f>RIGHT(All_Data[[#This Row],[Invoice (Year+Month)]],2)</f>
        <v>03</v>
      </c>
      <c r="D4043" t="s">
        <v>9</v>
      </c>
      <c r="E4043">
        <v>110641</v>
      </c>
      <c r="F4043" t="s">
        <v>17</v>
      </c>
      <c r="G4043" t="s">
        <v>18</v>
      </c>
      <c r="H4043" t="s">
        <v>20</v>
      </c>
      <c r="I4043">
        <v>4271846</v>
      </c>
      <c r="J4043">
        <v>50</v>
      </c>
      <c r="K4043" s="1">
        <v>536</v>
      </c>
      <c r="L4043" s="1">
        <v>240.04</v>
      </c>
      <c r="M4043" s="1">
        <f>All_Data[[#This Row],[EUR Sales Amount]]-All_Data[[#This Row],[EUR Cost Amount]]</f>
        <v>295.96000000000004</v>
      </c>
      <c r="N4043">
        <f>IF(All_Data[[#This Row],[Order Line Quantity]]&lt;0,1,0)</f>
        <v>0</v>
      </c>
      <c r="O4043" s="1" t="str">
        <f>All_Data[[#This Row],[Tier2 Description]]&amp;All_Data[[#This Row],[Order No]]</f>
        <v>POLOS4271846</v>
      </c>
    </row>
    <row r="4044" spans="1:15" x14ac:dyDescent="0.35">
      <c r="A4044">
        <v>202003</v>
      </c>
      <c r="B4044" t="str">
        <f>LEFT(All_Data[[#This Row],[Invoice (Year+Month)]],4)</f>
        <v>2020</v>
      </c>
      <c r="C4044" t="str">
        <f>RIGHT(All_Data[[#This Row],[Invoice (Year+Month)]],2)</f>
        <v>03</v>
      </c>
      <c r="D4044" t="s">
        <v>9</v>
      </c>
      <c r="E4044">
        <v>110641</v>
      </c>
      <c r="F4044" t="s">
        <v>17</v>
      </c>
      <c r="G4044" t="s">
        <v>22</v>
      </c>
      <c r="H4044" t="s">
        <v>35</v>
      </c>
      <c r="I4044">
        <v>4271846</v>
      </c>
      <c r="J4044">
        <v>1106</v>
      </c>
      <c r="K4044" s="1">
        <v>602</v>
      </c>
      <c r="L4044" s="1">
        <v>95.74</v>
      </c>
      <c r="M4044" s="1">
        <f>All_Data[[#This Row],[EUR Sales Amount]]-All_Data[[#This Row],[EUR Cost Amount]]</f>
        <v>506.26</v>
      </c>
      <c r="N4044">
        <f>IF(All_Data[[#This Row],[Order Line Quantity]]&lt;0,1,0)</f>
        <v>0</v>
      </c>
      <c r="O4044" s="1" t="str">
        <f>All_Data[[#This Row],[Tier2 Description]]&amp;All_Data[[#This Row],[Order No]]</f>
        <v>DECORATION CHARGES4271846</v>
      </c>
    </row>
    <row r="4045" spans="1:15" x14ac:dyDescent="0.35">
      <c r="A4045">
        <v>202003</v>
      </c>
      <c r="B4045" t="str">
        <f>LEFT(All_Data[[#This Row],[Invoice (Year+Month)]],4)</f>
        <v>2020</v>
      </c>
      <c r="C4045" t="str">
        <f>RIGHT(All_Data[[#This Row],[Invoice (Year+Month)]],2)</f>
        <v>03</v>
      </c>
      <c r="D4045" t="s">
        <v>9</v>
      </c>
      <c r="E4045">
        <v>110641</v>
      </c>
      <c r="F4045" t="s">
        <v>17</v>
      </c>
      <c r="G4045" t="s">
        <v>22</v>
      </c>
      <c r="H4045" t="s">
        <v>35</v>
      </c>
      <c r="I4045">
        <v>4280167</v>
      </c>
      <c r="J4045">
        <v>1406</v>
      </c>
      <c r="K4045" s="1">
        <v>686</v>
      </c>
      <c r="L4045" s="1">
        <v>110.74</v>
      </c>
      <c r="M4045" s="1">
        <f>All_Data[[#This Row],[EUR Sales Amount]]-All_Data[[#This Row],[EUR Cost Amount]]</f>
        <v>575.26</v>
      </c>
      <c r="N4045">
        <f>IF(All_Data[[#This Row],[Order Line Quantity]]&lt;0,1,0)</f>
        <v>0</v>
      </c>
      <c r="O4045" s="1" t="str">
        <f>All_Data[[#This Row],[Tier2 Description]]&amp;All_Data[[#This Row],[Order No]]</f>
        <v>DECORATION CHARGES4280167</v>
      </c>
    </row>
    <row r="4046" spans="1:15" x14ac:dyDescent="0.35">
      <c r="A4046">
        <v>202003</v>
      </c>
      <c r="B4046" t="str">
        <f>LEFT(All_Data[[#This Row],[Invoice (Year+Month)]],4)</f>
        <v>2020</v>
      </c>
      <c r="C4046" t="str">
        <f>RIGHT(All_Data[[#This Row],[Invoice (Year+Month)]],2)</f>
        <v>03</v>
      </c>
      <c r="D4046" t="s">
        <v>9</v>
      </c>
      <c r="E4046">
        <v>110700</v>
      </c>
      <c r="F4046" t="s">
        <v>17</v>
      </c>
      <c r="G4046" t="s">
        <v>32</v>
      </c>
      <c r="H4046" t="s">
        <v>51</v>
      </c>
      <c r="I4046">
        <v>4281024</v>
      </c>
      <c r="J4046">
        <v>50</v>
      </c>
      <c r="K4046" s="1">
        <v>68.5</v>
      </c>
      <c r="L4046" s="1">
        <v>25.1</v>
      </c>
      <c r="M4046" s="1">
        <f>All_Data[[#This Row],[EUR Sales Amount]]-All_Data[[#This Row],[EUR Cost Amount]]</f>
        <v>43.4</v>
      </c>
      <c r="N4046">
        <f>IF(All_Data[[#This Row],[Order Line Quantity]]&lt;0,1,0)</f>
        <v>0</v>
      </c>
      <c r="O4046" s="1" t="str">
        <f>All_Data[[#This Row],[Tier2 Description]]&amp;All_Data[[#This Row],[Order No]]</f>
        <v>MUGS &amp; TUMBLERS4281024</v>
      </c>
    </row>
    <row r="4047" spans="1:15" x14ac:dyDescent="0.35">
      <c r="A4047">
        <v>202003</v>
      </c>
      <c r="B4047" t="str">
        <f>LEFT(All_Data[[#This Row],[Invoice (Year+Month)]],4)</f>
        <v>2020</v>
      </c>
      <c r="C4047" t="str">
        <f>RIGHT(All_Data[[#This Row],[Invoice (Year+Month)]],2)</f>
        <v>03</v>
      </c>
      <c r="D4047" t="s">
        <v>9</v>
      </c>
      <c r="E4047">
        <v>110700</v>
      </c>
      <c r="F4047" t="s">
        <v>17</v>
      </c>
      <c r="G4047" t="s">
        <v>13</v>
      </c>
      <c r="H4047" t="s">
        <v>37</v>
      </c>
      <c r="I4047">
        <v>4267295</v>
      </c>
      <c r="J4047">
        <v>1100</v>
      </c>
      <c r="K4047" s="1">
        <v>539</v>
      </c>
      <c r="L4047" s="1">
        <v>451</v>
      </c>
      <c r="M4047" s="1">
        <f>All_Data[[#This Row],[EUR Sales Amount]]-All_Data[[#This Row],[EUR Cost Amount]]</f>
        <v>88</v>
      </c>
      <c r="N4047">
        <f>IF(All_Data[[#This Row],[Order Line Quantity]]&lt;0,1,0)</f>
        <v>0</v>
      </c>
      <c r="O4047" s="1" t="str">
        <f>All_Data[[#This Row],[Tier2 Description]]&amp;All_Data[[#This Row],[Order No]]</f>
        <v>GENERAL4267295</v>
      </c>
    </row>
    <row r="4048" spans="1:15" x14ac:dyDescent="0.35">
      <c r="A4048">
        <v>202003</v>
      </c>
      <c r="B4048" t="str">
        <f>LEFT(All_Data[[#This Row],[Invoice (Year+Month)]],4)</f>
        <v>2020</v>
      </c>
      <c r="C4048" t="str">
        <f>RIGHT(All_Data[[#This Row],[Invoice (Year+Month)]],2)</f>
        <v>03</v>
      </c>
      <c r="D4048" t="s">
        <v>9</v>
      </c>
      <c r="E4048">
        <v>110700</v>
      </c>
      <c r="F4048" t="s">
        <v>17</v>
      </c>
      <c r="G4048" t="s">
        <v>18</v>
      </c>
      <c r="H4048" t="s">
        <v>19</v>
      </c>
      <c r="I4048">
        <v>4279064</v>
      </c>
      <c r="J4048">
        <v>2</v>
      </c>
      <c r="K4048" s="1">
        <v>19.98</v>
      </c>
      <c r="L4048" s="1">
        <v>16.54</v>
      </c>
      <c r="M4048" s="1">
        <f>All_Data[[#This Row],[EUR Sales Amount]]-All_Data[[#This Row],[EUR Cost Amount]]</f>
        <v>3.4400000000000013</v>
      </c>
      <c r="N4048">
        <f>IF(All_Data[[#This Row],[Order Line Quantity]]&lt;0,1,0)</f>
        <v>0</v>
      </c>
      <c r="O4048" s="1" t="str">
        <f>All_Data[[#This Row],[Tier2 Description]]&amp;All_Data[[#This Row],[Order No]]</f>
        <v>FLEECE &amp; KNITS4279064</v>
      </c>
    </row>
    <row r="4049" spans="1:15" x14ac:dyDescent="0.35">
      <c r="A4049">
        <v>202003</v>
      </c>
      <c r="B4049" t="str">
        <f>LEFT(All_Data[[#This Row],[Invoice (Year+Month)]],4)</f>
        <v>2020</v>
      </c>
      <c r="C4049" t="str">
        <f>RIGHT(All_Data[[#This Row],[Invoice (Year+Month)]],2)</f>
        <v>03</v>
      </c>
      <c r="D4049" t="s">
        <v>9</v>
      </c>
      <c r="E4049">
        <v>110700</v>
      </c>
      <c r="F4049" t="s">
        <v>17</v>
      </c>
      <c r="G4049" t="s">
        <v>22</v>
      </c>
      <c r="H4049" t="s">
        <v>35</v>
      </c>
      <c r="I4049">
        <v>4281024</v>
      </c>
      <c r="J4049">
        <v>54</v>
      </c>
      <c r="K4049" s="1">
        <v>159.5</v>
      </c>
      <c r="L4049" s="1">
        <v>36.68</v>
      </c>
      <c r="M4049" s="1">
        <f>All_Data[[#This Row],[EUR Sales Amount]]-All_Data[[#This Row],[EUR Cost Amount]]</f>
        <v>122.82</v>
      </c>
      <c r="N4049">
        <f>IF(All_Data[[#This Row],[Order Line Quantity]]&lt;0,1,0)</f>
        <v>0</v>
      </c>
      <c r="O4049" s="1" t="str">
        <f>All_Data[[#This Row],[Tier2 Description]]&amp;All_Data[[#This Row],[Order No]]</f>
        <v>DECORATION CHARGES4281024</v>
      </c>
    </row>
    <row r="4050" spans="1:15" x14ac:dyDescent="0.35">
      <c r="A4050">
        <v>202003</v>
      </c>
      <c r="B4050" t="str">
        <f>LEFT(All_Data[[#This Row],[Invoice (Year+Month)]],4)</f>
        <v>2020</v>
      </c>
      <c r="C4050" t="str">
        <f>RIGHT(All_Data[[#This Row],[Invoice (Year+Month)]],2)</f>
        <v>03</v>
      </c>
      <c r="D4050" t="s">
        <v>9</v>
      </c>
      <c r="E4050">
        <v>110964</v>
      </c>
      <c r="F4050" t="s">
        <v>17</v>
      </c>
      <c r="G4050" t="s">
        <v>13</v>
      </c>
      <c r="H4050" t="s">
        <v>37</v>
      </c>
      <c r="I4050">
        <v>4279825</v>
      </c>
      <c r="J4050">
        <v>6600</v>
      </c>
      <c r="K4050" s="1">
        <v>924</v>
      </c>
      <c r="L4050" s="1">
        <v>792</v>
      </c>
      <c r="M4050" s="1">
        <f>All_Data[[#This Row],[EUR Sales Amount]]-All_Data[[#This Row],[EUR Cost Amount]]</f>
        <v>132</v>
      </c>
      <c r="N4050">
        <f>IF(All_Data[[#This Row],[Order Line Quantity]]&lt;0,1,0)</f>
        <v>0</v>
      </c>
      <c r="O4050" s="1" t="str">
        <f>All_Data[[#This Row],[Tier2 Description]]&amp;All_Data[[#This Row],[Order No]]</f>
        <v>GENERAL4279825</v>
      </c>
    </row>
    <row r="4051" spans="1:15" x14ac:dyDescent="0.35">
      <c r="A4051">
        <v>202003</v>
      </c>
      <c r="B4051" t="str">
        <f>LEFT(All_Data[[#This Row],[Invoice (Year+Month)]],4)</f>
        <v>2020</v>
      </c>
      <c r="C4051" t="str">
        <f>RIGHT(All_Data[[#This Row],[Invoice (Year+Month)]],2)</f>
        <v>03</v>
      </c>
      <c r="D4051" t="s">
        <v>9</v>
      </c>
      <c r="E4051">
        <v>111446</v>
      </c>
      <c r="F4051" t="s">
        <v>10</v>
      </c>
      <c r="G4051" t="s">
        <v>22</v>
      </c>
      <c r="H4051" t="s">
        <v>45</v>
      </c>
      <c r="I4051">
        <v>4280640</v>
      </c>
      <c r="J4051">
        <v>4000</v>
      </c>
      <c r="K4051" s="1">
        <v>2040</v>
      </c>
      <c r="L4051" s="1">
        <v>2016.8</v>
      </c>
      <c r="M4051" s="1">
        <f>All_Data[[#This Row],[EUR Sales Amount]]-All_Data[[#This Row],[EUR Cost Amount]]</f>
        <v>23.200000000000045</v>
      </c>
      <c r="N4051">
        <f>IF(All_Data[[#This Row],[Order Line Quantity]]&lt;0,1,0)</f>
        <v>0</v>
      </c>
      <c r="O4051" s="1" t="str">
        <f>All_Data[[#This Row],[Tier2 Description]]&amp;All_Data[[#This Row],[Order No]]</f>
        <v>NONWEARABLES OTHERS4280640</v>
      </c>
    </row>
    <row r="4052" spans="1:15" x14ac:dyDescent="0.35">
      <c r="A4052">
        <v>202003</v>
      </c>
      <c r="B4052" t="str">
        <f>LEFT(All_Data[[#This Row],[Invoice (Year+Month)]],4)</f>
        <v>2020</v>
      </c>
      <c r="C4052" t="str">
        <f>RIGHT(All_Data[[#This Row],[Invoice (Year+Month)]],2)</f>
        <v>03</v>
      </c>
      <c r="D4052" t="s">
        <v>9</v>
      </c>
      <c r="E4052">
        <v>111669</v>
      </c>
      <c r="F4052" t="s">
        <v>17</v>
      </c>
      <c r="G4052" t="s">
        <v>22</v>
      </c>
      <c r="H4052" t="s">
        <v>35</v>
      </c>
      <c r="I4052">
        <v>4281748</v>
      </c>
      <c r="J4052">
        <v>16</v>
      </c>
      <c r="K4052" s="1">
        <v>115.24</v>
      </c>
      <c r="L4052" s="1">
        <v>28.96</v>
      </c>
      <c r="M4052" s="1">
        <f>All_Data[[#This Row],[EUR Sales Amount]]-All_Data[[#This Row],[EUR Cost Amount]]</f>
        <v>86.28</v>
      </c>
      <c r="N4052">
        <f>IF(All_Data[[#This Row],[Order Line Quantity]]&lt;0,1,0)</f>
        <v>0</v>
      </c>
      <c r="O4052" s="1" t="str">
        <f>All_Data[[#This Row],[Tier2 Description]]&amp;All_Data[[#This Row],[Order No]]</f>
        <v>DECORATION CHARGES4281748</v>
      </c>
    </row>
    <row r="4053" spans="1:15" x14ac:dyDescent="0.35">
      <c r="A4053">
        <v>202003</v>
      </c>
      <c r="B4053" t="str">
        <f>LEFT(All_Data[[#This Row],[Invoice (Year+Month)]],4)</f>
        <v>2020</v>
      </c>
      <c r="C4053" t="str">
        <f>RIGHT(All_Data[[#This Row],[Invoice (Year+Month)]],2)</f>
        <v>03</v>
      </c>
      <c r="D4053" t="s">
        <v>9</v>
      </c>
      <c r="E4053">
        <v>111669</v>
      </c>
      <c r="F4053" t="s">
        <v>17</v>
      </c>
      <c r="G4053" t="s">
        <v>24</v>
      </c>
      <c r="H4053" t="s">
        <v>25</v>
      </c>
      <c r="I4053">
        <v>4281748</v>
      </c>
      <c r="J4053">
        <v>12</v>
      </c>
      <c r="K4053" s="1">
        <v>171</v>
      </c>
      <c r="L4053" s="1">
        <v>78.7</v>
      </c>
      <c r="M4053" s="1">
        <f>All_Data[[#This Row],[EUR Sales Amount]]-All_Data[[#This Row],[EUR Cost Amount]]</f>
        <v>92.3</v>
      </c>
      <c r="N4053">
        <f>IF(All_Data[[#This Row],[Order Line Quantity]]&lt;0,1,0)</f>
        <v>0</v>
      </c>
      <c r="O4053" s="1" t="str">
        <f>All_Data[[#This Row],[Tier2 Description]]&amp;All_Data[[#This Row],[Order No]]</f>
        <v>JACKETS4281748</v>
      </c>
    </row>
    <row r="4054" spans="1:15" x14ac:dyDescent="0.35">
      <c r="A4054">
        <v>202003</v>
      </c>
      <c r="B4054" t="str">
        <f>LEFT(All_Data[[#This Row],[Invoice (Year+Month)]],4)</f>
        <v>2020</v>
      </c>
      <c r="C4054" t="str">
        <f>RIGHT(All_Data[[#This Row],[Invoice (Year+Month)]],2)</f>
        <v>03</v>
      </c>
      <c r="D4054" t="s">
        <v>9</v>
      </c>
      <c r="E4054">
        <v>111799</v>
      </c>
      <c r="F4054" t="s">
        <v>17</v>
      </c>
      <c r="G4054" t="s">
        <v>11</v>
      </c>
      <c r="H4054" t="s">
        <v>12</v>
      </c>
      <c r="I4054">
        <v>4281135</v>
      </c>
      <c r="J4054">
        <v>2</v>
      </c>
      <c r="K4054" s="1">
        <v>10.44</v>
      </c>
      <c r="L4054" s="1">
        <v>3.14</v>
      </c>
      <c r="M4054" s="1">
        <f>All_Data[[#This Row],[EUR Sales Amount]]-All_Data[[#This Row],[EUR Cost Amount]]</f>
        <v>7.2999999999999989</v>
      </c>
      <c r="N4054">
        <f>IF(All_Data[[#This Row],[Order Line Quantity]]&lt;0,1,0)</f>
        <v>0</v>
      </c>
      <c r="O4054" s="1" t="str">
        <f>All_Data[[#This Row],[Tier2 Description]]&amp;All_Data[[#This Row],[Order No]]</f>
        <v>BUSINESS CASES4281135</v>
      </c>
    </row>
    <row r="4055" spans="1:15" x14ac:dyDescent="0.35">
      <c r="A4055">
        <v>202003</v>
      </c>
      <c r="B4055" t="str">
        <f>LEFT(All_Data[[#This Row],[Invoice (Year+Month)]],4)</f>
        <v>2020</v>
      </c>
      <c r="C4055" t="str">
        <f>RIGHT(All_Data[[#This Row],[Invoice (Year+Month)]],2)</f>
        <v>03</v>
      </c>
      <c r="D4055" t="s">
        <v>9</v>
      </c>
      <c r="E4055">
        <v>111799</v>
      </c>
      <c r="F4055" t="s">
        <v>17</v>
      </c>
      <c r="G4055" t="s">
        <v>13</v>
      </c>
      <c r="H4055" t="s">
        <v>34</v>
      </c>
      <c r="I4055">
        <v>4276523</v>
      </c>
      <c r="J4055">
        <v>270</v>
      </c>
      <c r="K4055" s="1">
        <v>2724.3</v>
      </c>
      <c r="L4055" s="1">
        <v>1565.88</v>
      </c>
      <c r="M4055" s="1">
        <f>All_Data[[#This Row],[EUR Sales Amount]]-All_Data[[#This Row],[EUR Cost Amount]]</f>
        <v>1158.42</v>
      </c>
      <c r="N4055">
        <f>IF(All_Data[[#This Row],[Order Line Quantity]]&lt;0,1,0)</f>
        <v>0</v>
      </c>
      <c r="O4055" s="1" t="str">
        <f>All_Data[[#This Row],[Tier2 Description]]&amp;All_Data[[#This Row],[Order No]]</f>
        <v>STATIONERY4276523</v>
      </c>
    </row>
    <row r="4056" spans="1:15" x14ac:dyDescent="0.35">
      <c r="A4056">
        <v>202003</v>
      </c>
      <c r="B4056" t="str">
        <f>LEFT(All_Data[[#This Row],[Invoice (Year+Month)]],4)</f>
        <v>2020</v>
      </c>
      <c r="C4056" t="str">
        <f>RIGHT(All_Data[[#This Row],[Invoice (Year+Month)]],2)</f>
        <v>03</v>
      </c>
      <c r="D4056" t="s">
        <v>9</v>
      </c>
      <c r="E4056">
        <v>111799</v>
      </c>
      <c r="F4056" t="s">
        <v>17</v>
      </c>
      <c r="G4056" t="s">
        <v>13</v>
      </c>
      <c r="H4056" t="s">
        <v>34</v>
      </c>
      <c r="I4056">
        <v>4282196</v>
      </c>
      <c r="J4056">
        <v>500</v>
      </c>
      <c r="K4056" s="1">
        <v>1165</v>
      </c>
      <c r="L4056" s="1">
        <v>422.66</v>
      </c>
      <c r="M4056" s="1">
        <f>All_Data[[#This Row],[EUR Sales Amount]]-All_Data[[#This Row],[EUR Cost Amount]]</f>
        <v>742.33999999999992</v>
      </c>
      <c r="N4056">
        <f>IF(All_Data[[#This Row],[Order Line Quantity]]&lt;0,1,0)</f>
        <v>0</v>
      </c>
      <c r="O4056" s="1" t="str">
        <f>All_Data[[#This Row],[Tier2 Description]]&amp;All_Data[[#This Row],[Order No]]</f>
        <v>STATIONERY4282196</v>
      </c>
    </row>
    <row r="4057" spans="1:15" x14ac:dyDescent="0.35">
      <c r="A4057">
        <v>202003</v>
      </c>
      <c r="B4057" t="str">
        <f>LEFT(All_Data[[#This Row],[Invoice (Year+Month)]],4)</f>
        <v>2020</v>
      </c>
      <c r="C4057" t="str">
        <f>RIGHT(All_Data[[#This Row],[Invoice (Year+Month)]],2)</f>
        <v>03</v>
      </c>
      <c r="D4057" t="s">
        <v>9</v>
      </c>
      <c r="E4057">
        <v>111799</v>
      </c>
      <c r="F4057" t="s">
        <v>17</v>
      </c>
      <c r="G4057" t="s">
        <v>18</v>
      </c>
      <c r="H4057" t="s">
        <v>20</v>
      </c>
      <c r="I4057">
        <v>4281135</v>
      </c>
      <c r="J4057">
        <v>2</v>
      </c>
      <c r="K4057" s="1">
        <v>7.78</v>
      </c>
      <c r="L4057" s="1">
        <v>7.92</v>
      </c>
      <c r="M4057" s="1">
        <f>All_Data[[#This Row],[EUR Sales Amount]]-All_Data[[#This Row],[EUR Cost Amount]]</f>
        <v>-0.13999999999999968</v>
      </c>
      <c r="N4057">
        <f>IF(All_Data[[#This Row],[Order Line Quantity]]&lt;0,1,0)</f>
        <v>0</v>
      </c>
      <c r="O4057" s="1" t="str">
        <f>All_Data[[#This Row],[Tier2 Description]]&amp;All_Data[[#This Row],[Order No]]</f>
        <v>POLOS4281135</v>
      </c>
    </row>
    <row r="4058" spans="1:15" x14ac:dyDescent="0.35">
      <c r="A4058">
        <v>202003</v>
      </c>
      <c r="B4058" t="str">
        <f>LEFT(All_Data[[#This Row],[Invoice (Year+Month)]],4)</f>
        <v>2020</v>
      </c>
      <c r="C4058" t="str">
        <f>RIGHT(All_Data[[#This Row],[Invoice (Year+Month)]],2)</f>
        <v>03</v>
      </c>
      <c r="D4058" t="s">
        <v>9</v>
      </c>
      <c r="E4058">
        <v>111799</v>
      </c>
      <c r="F4058" t="s">
        <v>17</v>
      </c>
      <c r="G4058" t="s">
        <v>18</v>
      </c>
      <c r="H4058" t="s">
        <v>21</v>
      </c>
      <c r="I4058">
        <v>4281135</v>
      </c>
      <c r="J4058">
        <v>2</v>
      </c>
      <c r="K4058" s="1">
        <v>8.98</v>
      </c>
      <c r="L4058" s="1">
        <v>8.7200000000000006</v>
      </c>
      <c r="M4058" s="1">
        <f>All_Data[[#This Row],[EUR Sales Amount]]-All_Data[[#This Row],[EUR Cost Amount]]</f>
        <v>0.25999999999999979</v>
      </c>
      <c r="N4058">
        <f>IF(All_Data[[#This Row],[Order Line Quantity]]&lt;0,1,0)</f>
        <v>0</v>
      </c>
      <c r="O4058" s="1" t="str">
        <f>All_Data[[#This Row],[Tier2 Description]]&amp;All_Data[[#This Row],[Order No]]</f>
        <v>T-SHIRTS &amp; ACTIVE TOPS4281135</v>
      </c>
    </row>
    <row r="4059" spans="1:15" x14ac:dyDescent="0.35">
      <c r="A4059">
        <v>202003</v>
      </c>
      <c r="B4059" t="str">
        <f>LEFT(All_Data[[#This Row],[Invoice (Year+Month)]],4)</f>
        <v>2020</v>
      </c>
      <c r="C4059" t="str">
        <f>RIGHT(All_Data[[#This Row],[Invoice (Year+Month)]],2)</f>
        <v>03</v>
      </c>
      <c r="D4059" t="s">
        <v>9</v>
      </c>
      <c r="E4059">
        <v>111799</v>
      </c>
      <c r="F4059" t="s">
        <v>17</v>
      </c>
      <c r="G4059" t="s">
        <v>22</v>
      </c>
      <c r="H4059" t="s">
        <v>35</v>
      </c>
      <c r="I4059">
        <v>4276523</v>
      </c>
      <c r="J4059">
        <v>276</v>
      </c>
      <c r="K4059" s="1">
        <v>403.2</v>
      </c>
      <c r="L4059" s="1">
        <v>71.88</v>
      </c>
      <c r="M4059" s="1">
        <f>All_Data[[#This Row],[EUR Sales Amount]]-All_Data[[#This Row],[EUR Cost Amount]]</f>
        <v>331.32</v>
      </c>
      <c r="N4059">
        <f>IF(All_Data[[#This Row],[Order Line Quantity]]&lt;0,1,0)</f>
        <v>0</v>
      </c>
      <c r="O4059" s="1" t="str">
        <f>All_Data[[#This Row],[Tier2 Description]]&amp;All_Data[[#This Row],[Order No]]</f>
        <v>DECORATION CHARGES4276523</v>
      </c>
    </row>
    <row r="4060" spans="1:15" x14ac:dyDescent="0.35">
      <c r="A4060">
        <v>202003</v>
      </c>
      <c r="B4060" t="str">
        <f>LEFT(All_Data[[#This Row],[Invoice (Year+Month)]],4)</f>
        <v>2020</v>
      </c>
      <c r="C4060" t="str">
        <f>RIGHT(All_Data[[#This Row],[Invoice (Year+Month)]],2)</f>
        <v>03</v>
      </c>
      <c r="D4060" t="s">
        <v>9</v>
      </c>
      <c r="E4060">
        <v>111799</v>
      </c>
      <c r="F4060" t="s">
        <v>17</v>
      </c>
      <c r="G4060" t="s">
        <v>22</v>
      </c>
      <c r="H4060" t="s">
        <v>35</v>
      </c>
      <c r="I4060">
        <v>4282196</v>
      </c>
      <c r="J4060">
        <v>502</v>
      </c>
      <c r="K4060" s="1">
        <v>340</v>
      </c>
      <c r="L4060" s="1">
        <v>26.18</v>
      </c>
      <c r="M4060" s="1">
        <f>All_Data[[#This Row],[EUR Sales Amount]]-All_Data[[#This Row],[EUR Cost Amount]]</f>
        <v>313.82</v>
      </c>
      <c r="N4060">
        <f>IF(All_Data[[#This Row],[Order Line Quantity]]&lt;0,1,0)</f>
        <v>0</v>
      </c>
      <c r="O4060" s="1" t="str">
        <f>All_Data[[#This Row],[Tier2 Description]]&amp;All_Data[[#This Row],[Order No]]</f>
        <v>DECORATION CHARGES4282196</v>
      </c>
    </row>
    <row r="4061" spans="1:15" x14ac:dyDescent="0.35">
      <c r="A4061">
        <v>202003</v>
      </c>
      <c r="B4061" t="str">
        <f>LEFT(All_Data[[#This Row],[Invoice (Year+Month)]],4)</f>
        <v>2020</v>
      </c>
      <c r="C4061" t="str">
        <f>RIGHT(All_Data[[#This Row],[Invoice (Year+Month)]],2)</f>
        <v>03</v>
      </c>
      <c r="D4061" t="s">
        <v>9</v>
      </c>
      <c r="E4061">
        <v>111840</v>
      </c>
      <c r="F4061" t="s">
        <v>17</v>
      </c>
      <c r="G4061" t="s">
        <v>13</v>
      </c>
      <c r="H4061" t="s">
        <v>16</v>
      </c>
      <c r="I4061">
        <v>4278045</v>
      </c>
      <c r="J4061">
        <v>1002</v>
      </c>
      <c r="K4061" s="1">
        <v>240.48</v>
      </c>
      <c r="L4061" s="1">
        <v>83.28</v>
      </c>
      <c r="M4061" s="1">
        <f>All_Data[[#This Row],[EUR Sales Amount]]-All_Data[[#This Row],[EUR Cost Amount]]</f>
        <v>157.19999999999999</v>
      </c>
      <c r="N4061">
        <f>IF(All_Data[[#This Row],[Order Line Quantity]]&lt;0,1,0)</f>
        <v>0</v>
      </c>
      <c r="O4061" s="1" t="str">
        <f>All_Data[[#This Row],[Tier2 Description]]&amp;All_Data[[#This Row],[Order No]]</f>
        <v>WRITING4278045</v>
      </c>
    </row>
    <row r="4062" spans="1:15" x14ac:dyDescent="0.35">
      <c r="A4062">
        <v>202003</v>
      </c>
      <c r="B4062" t="str">
        <f>LEFT(All_Data[[#This Row],[Invoice (Year+Month)]],4)</f>
        <v>2020</v>
      </c>
      <c r="C4062" t="str">
        <f>RIGHT(All_Data[[#This Row],[Invoice (Year+Month)]],2)</f>
        <v>03</v>
      </c>
      <c r="D4062" t="s">
        <v>9</v>
      </c>
      <c r="E4062">
        <v>111840</v>
      </c>
      <c r="F4062" t="s">
        <v>17</v>
      </c>
      <c r="G4062" t="s">
        <v>13</v>
      </c>
      <c r="H4062" t="s">
        <v>16</v>
      </c>
      <c r="I4062">
        <v>4282228</v>
      </c>
      <c r="J4062">
        <v>1002</v>
      </c>
      <c r="K4062" s="1">
        <v>240.48</v>
      </c>
      <c r="L4062" s="1">
        <v>83.38</v>
      </c>
      <c r="M4062" s="1">
        <f>All_Data[[#This Row],[EUR Sales Amount]]-All_Data[[#This Row],[EUR Cost Amount]]</f>
        <v>157.1</v>
      </c>
      <c r="N4062">
        <f>IF(All_Data[[#This Row],[Order Line Quantity]]&lt;0,1,0)</f>
        <v>0</v>
      </c>
      <c r="O4062" s="1" t="str">
        <f>All_Data[[#This Row],[Tier2 Description]]&amp;All_Data[[#This Row],[Order No]]</f>
        <v>WRITING4282228</v>
      </c>
    </row>
    <row r="4063" spans="1:15" x14ac:dyDescent="0.35">
      <c r="A4063">
        <v>202003</v>
      </c>
      <c r="B4063" t="str">
        <f>LEFT(All_Data[[#This Row],[Invoice (Year+Month)]],4)</f>
        <v>2020</v>
      </c>
      <c r="C4063" t="str">
        <f>RIGHT(All_Data[[#This Row],[Invoice (Year+Month)]],2)</f>
        <v>03</v>
      </c>
      <c r="D4063" t="s">
        <v>9</v>
      </c>
      <c r="E4063">
        <v>111840</v>
      </c>
      <c r="F4063" t="s">
        <v>17</v>
      </c>
      <c r="G4063" t="s">
        <v>36</v>
      </c>
      <c r="H4063" t="s">
        <v>36</v>
      </c>
      <c r="I4063">
        <v>4276520</v>
      </c>
      <c r="J4063">
        <v>18</v>
      </c>
      <c r="K4063" s="1">
        <v>51.66</v>
      </c>
      <c r="L4063" s="1">
        <v>27.84</v>
      </c>
      <c r="M4063" s="1">
        <f>All_Data[[#This Row],[EUR Sales Amount]]-All_Data[[#This Row],[EUR Cost Amount]]</f>
        <v>23.819999999999997</v>
      </c>
      <c r="N4063">
        <f>IF(All_Data[[#This Row],[Order Line Quantity]]&lt;0,1,0)</f>
        <v>0</v>
      </c>
      <c r="O4063" s="1" t="str">
        <f>All_Data[[#This Row],[Tier2 Description]]&amp;All_Data[[#This Row],[Order No]]</f>
        <v>MEMORY4276520</v>
      </c>
    </row>
    <row r="4064" spans="1:15" x14ac:dyDescent="0.35">
      <c r="A4064">
        <v>202003</v>
      </c>
      <c r="B4064" t="str">
        <f>LEFT(All_Data[[#This Row],[Invoice (Year+Month)]],4)</f>
        <v>2020</v>
      </c>
      <c r="C4064" t="str">
        <f>RIGHT(All_Data[[#This Row],[Invoice (Year+Month)]],2)</f>
        <v>03</v>
      </c>
      <c r="D4064" t="s">
        <v>9</v>
      </c>
      <c r="E4064">
        <v>111840</v>
      </c>
      <c r="F4064" t="s">
        <v>17</v>
      </c>
      <c r="G4064" t="s">
        <v>22</v>
      </c>
      <c r="H4064" t="s">
        <v>35</v>
      </c>
      <c r="I4064">
        <v>4276520</v>
      </c>
      <c r="J4064">
        <v>22</v>
      </c>
      <c r="K4064" s="1">
        <v>108.1</v>
      </c>
      <c r="L4064" s="1">
        <v>33.06</v>
      </c>
      <c r="M4064" s="1">
        <f>All_Data[[#This Row],[EUR Sales Amount]]-All_Data[[#This Row],[EUR Cost Amount]]</f>
        <v>75.039999999999992</v>
      </c>
      <c r="N4064">
        <f>IF(All_Data[[#This Row],[Order Line Quantity]]&lt;0,1,0)</f>
        <v>0</v>
      </c>
      <c r="O4064" s="1" t="str">
        <f>All_Data[[#This Row],[Tier2 Description]]&amp;All_Data[[#This Row],[Order No]]</f>
        <v>DECORATION CHARGES4276520</v>
      </c>
    </row>
    <row r="4065" spans="1:15" x14ac:dyDescent="0.35">
      <c r="A4065">
        <v>202003</v>
      </c>
      <c r="B4065" t="str">
        <f>LEFT(All_Data[[#This Row],[Invoice (Year+Month)]],4)</f>
        <v>2020</v>
      </c>
      <c r="C4065" t="str">
        <f>RIGHT(All_Data[[#This Row],[Invoice (Year+Month)]],2)</f>
        <v>03</v>
      </c>
      <c r="D4065" t="s">
        <v>9</v>
      </c>
      <c r="E4065">
        <v>111840</v>
      </c>
      <c r="F4065" t="s">
        <v>17</v>
      </c>
      <c r="G4065" t="s">
        <v>22</v>
      </c>
      <c r="H4065" t="s">
        <v>35</v>
      </c>
      <c r="I4065">
        <v>4278045</v>
      </c>
      <c r="J4065">
        <v>1004</v>
      </c>
      <c r="K4065" s="1">
        <v>210.28</v>
      </c>
      <c r="L4065" s="1">
        <v>27.9</v>
      </c>
      <c r="M4065" s="1">
        <f>All_Data[[#This Row],[EUR Sales Amount]]-All_Data[[#This Row],[EUR Cost Amount]]</f>
        <v>182.38</v>
      </c>
      <c r="N4065">
        <f>IF(All_Data[[#This Row],[Order Line Quantity]]&lt;0,1,0)</f>
        <v>0</v>
      </c>
      <c r="O4065" s="1" t="str">
        <f>All_Data[[#This Row],[Tier2 Description]]&amp;All_Data[[#This Row],[Order No]]</f>
        <v>DECORATION CHARGES4278045</v>
      </c>
    </row>
    <row r="4066" spans="1:15" x14ac:dyDescent="0.35">
      <c r="A4066">
        <v>202003</v>
      </c>
      <c r="B4066" t="str">
        <f>LEFT(All_Data[[#This Row],[Invoice (Year+Month)]],4)</f>
        <v>2020</v>
      </c>
      <c r="C4066" t="str">
        <f>RIGHT(All_Data[[#This Row],[Invoice (Year+Month)]],2)</f>
        <v>03</v>
      </c>
      <c r="D4066" t="s">
        <v>9</v>
      </c>
      <c r="E4066">
        <v>111840</v>
      </c>
      <c r="F4066" t="s">
        <v>17</v>
      </c>
      <c r="G4066" t="s">
        <v>22</v>
      </c>
      <c r="H4066" t="s">
        <v>35</v>
      </c>
      <c r="I4066">
        <v>4282228</v>
      </c>
      <c r="J4066">
        <v>1004</v>
      </c>
      <c r="K4066" s="1">
        <v>210.28</v>
      </c>
      <c r="L4066" s="1">
        <v>27.9</v>
      </c>
      <c r="M4066" s="1">
        <f>All_Data[[#This Row],[EUR Sales Amount]]-All_Data[[#This Row],[EUR Cost Amount]]</f>
        <v>182.38</v>
      </c>
      <c r="N4066">
        <f>IF(All_Data[[#This Row],[Order Line Quantity]]&lt;0,1,0)</f>
        <v>0</v>
      </c>
      <c r="O4066" s="1" t="str">
        <f>All_Data[[#This Row],[Tier2 Description]]&amp;All_Data[[#This Row],[Order No]]</f>
        <v>DECORATION CHARGES4282228</v>
      </c>
    </row>
    <row r="4067" spans="1:15" x14ac:dyDescent="0.35">
      <c r="A4067">
        <v>202003</v>
      </c>
      <c r="B4067" t="str">
        <f>LEFT(All_Data[[#This Row],[Invoice (Year+Month)]],4)</f>
        <v>2020</v>
      </c>
      <c r="C4067" t="str">
        <f>RIGHT(All_Data[[#This Row],[Invoice (Year+Month)]],2)</f>
        <v>03</v>
      </c>
      <c r="D4067" t="s">
        <v>9</v>
      </c>
      <c r="E4067">
        <v>112122</v>
      </c>
      <c r="F4067" t="s">
        <v>17</v>
      </c>
      <c r="G4067" t="s">
        <v>32</v>
      </c>
      <c r="H4067" t="s">
        <v>33</v>
      </c>
      <c r="I4067">
        <v>4281481</v>
      </c>
      <c r="J4067">
        <v>2</v>
      </c>
      <c r="K4067" s="1">
        <v>8.6</v>
      </c>
      <c r="L4067" s="1">
        <v>2.98</v>
      </c>
      <c r="M4067" s="1">
        <f>All_Data[[#This Row],[EUR Sales Amount]]-All_Data[[#This Row],[EUR Cost Amount]]</f>
        <v>5.6199999999999992</v>
      </c>
      <c r="N4067">
        <f>IF(All_Data[[#This Row],[Order Line Quantity]]&lt;0,1,0)</f>
        <v>0</v>
      </c>
      <c r="O4067" s="1" t="str">
        <f>All_Data[[#This Row],[Tier2 Description]]&amp;All_Data[[#This Row],[Order No]]</f>
        <v>SPORT BOTTLES4281481</v>
      </c>
    </row>
    <row r="4068" spans="1:15" x14ac:dyDescent="0.35">
      <c r="A4068">
        <v>202003</v>
      </c>
      <c r="B4068" t="str">
        <f>LEFT(All_Data[[#This Row],[Invoice (Year+Month)]],4)</f>
        <v>2020</v>
      </c>
      <c r="C4068" t="str">
        <f>RIGHT(All_Data[[#This Row],[Invoice (Year+Month)]],2)</f>
        <v>03</v>
      </c>
      <c r="D4068" t="s">
        <v>9</v>
      </c>
      <c r="E4068">
        <v>112242</v>
      </c>
      <c r="F4068" t="s">
        <v>17</v>
      </c>
      <c r="G4068" t="s">
        <v>32</v>
      </c>
      <c r="H4068" t="s">
        <v>33</v>
      </c>
      <c r="I4068">
        <v>4280269</v>
      </c>
      <c r="J4068">
        <v>120</v>
      </c>
      <c r="K4068" s="1">
        <v>1101.5999999999999</v>
      </c>
      <c r="L4068" s="1">
        <v>426.3</v>
      </c>
      <c r="M4068" s="1">
        <f>All_Data[[#This Row],[EUR Sales Amount]]-All_Data[[#This Row],[EUR Cost Amount]]</f>
        <v>675.3</v>
      </c>
      <c r="N4068">
        <f>IF(All_Data[[#This Row],[Order Line Quantity]]&lt;0,1,0)</f>
        <v>0</v>
      </c>
      <c r="O4068" s="1" t="str">
        <f>All_Data[[#This Row],[Tier2 Description]]&amp;All_Data[[#This Row],[Order No]]</f>
        <v>SPORT BOTTLES4280269</v>
      </c>
    </row>
    <row r="4069" spans="1:15" x14ac:dyDescent="0.35">
      <c r="A4069">
        <v>202003</v>
      </c>
      <c r="B4069" t="str">
        <f>LEFT(All_Data[[#This Row],[Invoice (Year+Month)]],4)</f>
        <v>2020</v>
      </c>
      <c r="C4069" t="str">
        <f>RIGHT(All_Data[[#This Row],[Invoice (Year+Month)]],2)</f>
        <v>03</v>
      </c>
      <c r="D4069" t="s">
        <v>9</v>
      </c>
      <c r="E4069">
        <v>112242</v>
      </c>
      <c r="F4069" t="s">
        <v>17</v>
      </c>
      <c r="G4069" t="s">
        <v>26</v>
      </c>
      <c r="H4069" t="s">
        <v>28</v>
      </c>
      <c r="I4069">
        <v>4282860</v>
      </c>
      <c r="J4069">
        <v>4310</v>
      </c>
      <c r="K4069" s="1">
        <v>4956.5</v>
      </c>
      <c r="L4069" s="1">
        <v>2552.4</v>
      </c>
      <c r="M4069" s="1">
        <f>All_Data[[#This Row],[EUR Sales Amount]]-All_Data[[#This Row],[EUR Cost Amount]]</f>
        <v>2404.1</v>
      </c>
      <c r="N4069">
        <f>IF(All_Data[[#This Row],[Order Line Quantity]]&lt;0,1,0)</f>
        <v>0</v>
      </c>
      <c r="O4069" s="1" t="str">
        <f>All_Data[[#This Row],[Tier2 Description]]&amp;All_Data[[#This Row],[Order No]]</f>
        <v>HOUSEWARES4282860</v>
      </c>
    </row>
    <row r="4070" spans="1:15" x14ac:dyDescent="0.35">
      <c r="A4070">
        <v>202003</v>
      </c>
      <c r="B4070" t="str">
        <f>LEFT(All_Data[[#This Row],[Invoice (Year+Month)]],4)</f>
        <v>2020</v>
      </c>
      <c r="C4070" t="str">
        <f>RIGHT(All_Data[[#This Row],[Invoice (Year+Month)]],2)</f>
        <v>03</v>
      </c>
      <c r="D4070" t="s">
        <v>9</v>
      </c>
      <c r="E4070">
        <v>112242</v>
      </c>
      <c r="F4070" t="s">
        <v>17</v>
      </c>
      <c r="G4070" t="s">
        <v>22</v>
      </c>
      <c r="H4070" t="s">
        <v>35</v>
      </c>
      <c r="I4070">
        <v>4280269</v>
      </c>
      <c r="J4070">
        <v>124</v>
      </c>
      <c r="K4070" s="1">
        <v>272</v>
      </c>
      <c r="L4070" s="1">
        <v>43.56</v>
      </c>
      <c r="M4070" s="1">
        <f>All_Data[[#This Row],[EUR Sales Amount]]-All_Data[[#This Row],[EUR Cost Amount]]</f>
        <v>228.44</v>
      </c>
      <c r="N4070">
        <f>IF(All_Data[[#This Row],[Order Line Quantity]]&lt;0,1,0)</f>
        <v>0</v>
      </c>
      <c r="O4070" s="1" t="str">
        <f>All_Data[[#This Row],[Tier2 Description]]&amp;All_Data[[#This Row],[Order No]]</f>
        <v>DECORATION CHARGES4280269</v>
      </c>
    </row>
    <row r="4071" spans="1:15" x14ac:dyDescent="0.35">
      <c r="A4071">
        <v>202003</v>
      </c>
      <c r="B4071" t="str">
        <f>LEFT(All_Data[[#This Row],[Invoice (Year+Month)]],4)</f>
        <v>2020</v>
      </c>
      <c r="C4071" t="str">
        <f>RIGHT(All_Data[[#This Row],[Invoice (Year+Month)]],2)</f>
        <v>03</v>
      </c>
      <c r="D4071" t="s">
        <v>9</v>
      </c>
      <c r="E4071">
        <v>112242</v>
      </c>
      <c r="F4071" t="s">
        <v>17</v>
      </c>
      <c r="G4071" t="s">
        <v>29</v>
      </c>
      <c r="H4071" t="s">
        <v>30</v>
      </c>
      <c r="I4071">
        <v>4267840</v>
      </c>
      <c r="J4071">
        <v>24</v>
      </c>
      <c r="K4071" s="1">
        <v>423.36</v>
      </c>
      <c r="L4071" s="1">
        <v>169.26</v>
      </c>
      <c r="M4071" s="1">
        <f>All_Data[[#This Row],[EUR Sales Amount]]-All_Data[[#This Row],[EUR Cost Amount]]</f>
        <v>254.10000000000002</v>
      </c>
      <c r="N4071">
        <f>IF(All_Data[[#This Row],[Order Line Quantity]]&lt;0,1,0)</f>
        <v>0</v>
      </c>
      <c r="O4071" s="1" t="str">
        <f>All_Data[[#This Row],[Tier2 Description]]&amp;All_Data[[#This Row],[Order No]]</f>
        <v>AUDIO4267840</v>
      </c>
    </row>
    <row r="4072" spans="1:15" x14ac:dyDescent="0.35">
      <c r="A4072">
        <v>202003</v>
      </c>
      <c r="B4072" t="str">
        <f>LEFT(All_Data[[#This Row],[Invoice (Year+Month)]],4)</f>
        <v>2020</v>
      </c>
      <c r="C4072" t="str">
        <f>RIGHT(All_Data[[#This Row],[Invoice (Year+Month)]],2)</f>
        <v>03</v>
      </c>
      <c r="D4072" t="s">
        <v>9</v>
      </c>
      <c r="E4072">
        <v>113072</v>
      </c>
      <c r="F4072" t="s">
        <v>10</v>
      </c>
      <c r="G4072" t="s">
        <v>18</v>
      </c>
      <c r="H4072" t="s">
        <v>19</v>
      </c>
      <c r="I4072">
        <v>4277244</v>
      </c>
      <c r="J4072">
        <v>6</v>
      </c>
      <c r="K4072" s="1">
        <v>141.24</v>
      </c>
      <c r="L4072" s="1">
        <v>76.400000000000006</v>
      </c>
      <c r="M4072" s="1">
        <f>All_Data[[#This Row],[EUR Sales Amount]]-All_Data[[#This Row],[EUR Cost Amount]]</f>
        <v>64.84</v>
      </c>
      <c r="N4072">
        <f>IF(All_Data[[#This Row],[Order Line Quantity]]&lt;0,1,0)</f>
        <v>0</v>
      </c>
      <c r="O4072" s="1" t="str">
        <f>All_Data[[#This Row],[Tier2 Description]]&amp;All_Data[[#This Row],[Order No]]</f>
        <v>FLEECE &amp; KNITS4277244</v>
      </c>
    </row>
    <row r="4073" spans="1:15" x14ac:dyDescent="0.35">
      <c r="A4073">
        <v>202003</v>
      </c>
      <c r="B4073" t="str">
        <f>LEFT(All_Data[[#This Row],[Invoice (Year+Month)]],4)</f>
        <v>2020</v>
      </c>
      <c r="C4073" t="str">
        <f>RIGHT(All_Data[[#This Row],[Invoice (Year+Month)]],2)</f>
        <v>03</v>
      </c>
      <c r="D4073" t="s">
        <v>9</v>
      </c>
      <c r="E4073">
        <v>113072</v>
      </c>
      <c r="F4073" t="s">
        <v>10</v>
      </c>
      <c r="G4073" t="s">
        <v>18</v>
      </c>
      <c r="H4073" t="s">
        <v>20</v>
      </c>
      <c r="I4073">
        <v>4283554</v>
      </c>
      <c r="J4073">
        <v>100</v>
      </c>
      <c r="K4073" s="1">
        <v>923.2</v>
      </c>
      <c r="L4073" s="1">
        <v>461.24</v>
      </c>
      <c r="M4073" s="1">
        <f>All_Data[[#This Row],[EUR Sales Amount]]-All_Data[[#This Row],[EUR Cost Amount]]</f>
        <v>461.96000000000004</v>
      </c>
      <c r="N4073">
        <f>IF(All_Data[[#This Row],[Order Line Quantity]]&lt;0,1,0)</f>
        <v>0</v>
      </c>
      <c r="O4073" s="1" t="str">
        <f>All_Data[[#This Row],[Tier2 Description]]&amp;All_Data[[#This Row],[Order No]]</f>
        <v>POLOS4283554</v>
      </c>
    </row>
    <row r="4074" spans="1:15" x14ac:dyDescent="0.35">
      <c r="A4074">
        <v>202003</v>
      </c>
      <c r="B4074" t="str">
        <f>LEFT(All_Data[[#This Row],[Invoice (Year+Month)]],4)</f>
        <v>2020</v>
      </c>
      <c r="C4074" t="str">
        <f>RIGHT(All_Data[[#This Row],[Invoice (Year+Month)]],2)</f>
        <v>03</v>
      </c>
      <c r="D4074" t="s">
        <v>9</v>
      </c>
      <c r="E4074">
        <v>113072</v>
      </c>
      <c r="F4074" t="s">
        <v>10</v>
      </c>
      <c r="G4074" t="s">
        <v>24</v>
      </c>
      <c r="H4074" t="s">
        <v>25</v>
      </c>
      <c r="I4074">
        <v>4283554</v>
      </c>
      <c r="J4074">
        <v>6</v>
      </c>
      <c r="K4074" s="1">
        <v>222.24</v>
      </c>
      <c r="L4074" s="1">
        <v>86.5</v>
      </c>
      <c r="M4074" s="1">
        <f>All_Data[[#This Row],[EUR Sales Amount]]-All_Data[[#This Row],[EUR Cost Amount]]</f>
        <v>135.74</v>
      </c>
      <c r="N4074">
        <f>IF(All_Data[[#This Row],[Order Line Quantity]]&lt;0,1,0)</f>
        <v>0</v>
      </c>
      <c r="O4074" s="1" t="str">
        <f>All_Data[[#This Row],[Tier2 Description]]&amp;All_Data[[#This Row],[Order No]]</f>
        <v>JACKETS4283554</v>
      </c>
    </row>
    <row r="4075" spans="1:15" x14ac:dyDescent="0.35">
      <c r="A4075">
        <v>202003</v>
      </c>
      <c r="B4075" t="str">
        <f>LEFT(All_Data[[#This Row],[Invoice (Year+Month)]],4)</f>
        <v>2020</v>
      </c>
      <c r="C4075" t="str">
        <f>RIGHT(All_Data[[#This Row],[Invoice (Year+Month)]],2)</f>
        <v>03</v>
      </c>
      <c r="D4075" t="s">
        <v>9</v>
      </c>
      <c r="E4075">
        <v>113086</v>
      </c>
      <c r="F4075" t="s">
        <v>10</v>
      </c>
      <c r="G4075" t="s">
        <v>11</v>
      </c>
      <c r="H4075" t="s">
        <v>47</v>
      </c>
      <c r="I4075">
        <v>4283118</v>
      </c>
      <c r="J4075">
        <v>200</v>
      </c>
      <c r="K4075" s="1">
        <v>72</v>
      </c>
      <c r="L4075" s="1">
        <v>23.04</v>
      </c>
      <c r="M4075" s="1">
        <f>All_Data[[#This Row],[EUR Sales Amount]]-All_Data[[#This Row],[EUR Cost Amount]]</f>
        <v>48.96</v>
      </c>
      <c r="N4075">
        <f>IF(All_Data[[#This Row],[Order Line Quantity]]&lt;0,1,0)</f>
        <v>0</v>
      </c>
      <c r="O4075" s="1" t="str">
        <f>All_Data[[#This Row],[Tier2 Description]]&amp;All_Data[[#This Row],[Order No]]</f>
        <v>TRAVEL GIFTS4283118</v>
      </c>
    </row>
    <row r="4076" spans="1:15" x14ac:dyDescent="0.35">
      <c r="A4076">
        <v>202003</v>
      </c>
      <c r="B4076" t="str">
        <f>LEFT(All_Data[[#This Row],[Invoice (Year+Month)]],4)</f>
        <v>2020</v>
      </c>
      <c r="C4076" t="str">
        <f>RIGHT(All_Data[[#This Row],[Invoice (Year+Month)]],2)</f>
        <v>03</v>
      </c>
      <c r="D4076" t="s">
        <v>9</v>
      </c>
      <c r="E4076">
        <v>113086</v>
      </c>
      <c r="F4076" t="s">
        <v>10</v>
      </c>
      <c r="G4076" t="s">
        <v>13</v>
      </c>
      <c r="H4076" t="s">
        <v>41</v>
      </c>
      <c r="I4076">
        <v>4278182</v>
      </c>
      <c r="J4076">
        <v>500</v>
      </c>
      <c r="K4076" s="1">
        <v>70</v>
      </c>
      <c r="L4076" s="1">
        <v>33.1</v>
      </c>
      <c r="M4076" s="1">
        <f>All_Data[[#This Row],[EUR Sales Amount]]-All_Data[[#This Row],[EUR Cost Amount]]</f>
        <v>36.9</v>
      </c>
      <c r="N4076">
        <f>IF(All_Data[[#This Row],[Order Line Quantity]]&lt;0,1,0)</f>
        <v>0</v>
      </c>
      <c r="O4076" s="1" t="str">
        <f>All_Data[[#This Row],[Tier2 Description]]&amp;All_Data[[#This Row],[Order No]]</f>
        <v>KEYCHAINS4278182</v>
      </c>
    </row>
    <row r="4077" spans="1:15" x14ac:dyDescent="0.35">
      <c r="A4077">
        <v>202003</v>
      </c>
      <c r="B4077" t="str">
        <f>LEFT(All_Data[[#This Row],[Invoice (Year+Month)]],4)</f>
        <v>2020</v>
      </c>
      <c r="C4077" t="str">
        <f>RIGHT(All_Data[[#This Row],[Invoice (Year+Month)]],2)</f>
        <v>03</v>
      </c>
      <c r="D4077" t="s">
        <v>9</v>
      </c>
      <c r="E4077">
        <v>113086</v>
      </c>
      <c r="F4077" t="s">
        <v>10</v>
      </c>
      <c r="G4077" t="s">
        <v>13</v>
      </c>
      <c r="H4077" t="s">
        <v>15</v>
      </c>
      <c r="I4077">
        <v>4282574</v>
      </c>
      <c r="J4077">
        <v>20</v>
      </c>
      <c r="K4077" s="1">
        <v>109.2</v>
      </c>
      <c r="L4077" s="1">
        <v>34.1</v>
      </c>
      <c r="M4077" s="1">
        <f>All_Data[[#This Row],[EUR Sales Amount]]-All_Data[[#This Row],[EUR Cost Amount]]</f>
        <v>75.099999999999994</v>
      </c>
      <c r="N4077">
        <f>IF(All_Data[[#This Row],[Order Line Quantity]]&lt;0,1,0)</f>
        <v>0</v>
      </c>
      <c r="O4077" s="1" t="str">
        <f>All_Data[[#This Row],[Tier2 Description]]&amp;All_Data[[#This Row],[Order No]]</f>
        <v>UMBRELLAS4282574</v>
      </c>
    </row>
    <row r="4078" spans="1:15" x14ac:dyDescent="0.35">
      <c r="A4078">
        <v>202003</v>
      </c>
      <c r="B4078" t="str">
        <f>LEFT(All_Data[[#This Row],[Invoice (Year+Month)]],4)</f>
        <v>2020</v>
      </c>
      <c r="C4078" t="str">
        <f>RIGHT(All_Data[[#This Row],[Invoice (Year+Month)]],2)</f>
        <v>03</v>
      </c>
      <c r="D4078" t="s">
        <v>9</v>
      </c>
      <c r="E4078">
        <v>113086</v>
      </c>
      <c r="F4078" t="s">
        <v>10</v>
      </c>
      <c r="G4078" t="s">
        <v>13</v>
      </c>
      <c r="H4078" t="s">
        <v>16</v>
      </c>
      <c r="I4078">
        <v>4283118</v>
      </c>
      <c r="J4078">
        <v>1000</v>
      </c>
      <c r="K4078" s="1">
        <v>120</v>
      </c>
      <c r="L4078" s="1">
        <v>50.22</v>
      </c>
      <c r="M4078" s="1">
        <f>All_Data[[#This Row],[EUR Sales Amount]]-All_Data[[#This Row],[EUR Cost Amount]]</f>
        <v>69.78</v>
      </c>
      <c r="N4078">
        <f>IF(All_Data[[#This Row],[Order Line Quantity]]&lt;0,1,0)</f>
        <v>0</v>
      </c>
      <c r="O4078" s="1" t="str">
        <f>All_Data[[#This Row],[Tier2 Description]]&amp;All_Data[[#This Row],[Order No]]</f>
        <v>WRITING4283118</v>
      </c>
    </row>
    <row r="4079" spans="1:15" x14ac:dyDescent="0.35">
      <c r="A4079">
        <v>202003</v>
      </c>
      <c r="B4079" t="str">
        <f>LEFT(All_Data[[#This Row],[Invoice (Year+Month)]],4)</f>
        <v>2020</v>
      </c>
      <c r="C4079" t="str">
        <f>RIGHT(All_Data[[#This Row],[Invoice (Year+Month)]],2)</f>
        <v>03</v>
      </c>
      <c r="D4079" t="s">
        <v>9</v>
      </c>
      <c r="E4079">
        <v>113086</v>
      </c>
      <c r="F4079" t="s">
        <v>10</v>
      </c>
      <c r="G4079" t="s">
        <v>18</v>
      </c>
      <c r="H4079" t="s">
        <v>20</v>
      </c>
      <c r="I4079">
        <v>4282941</v>
      </c>
      <c r="J4079">
        <v>2</v>
      </c>
      <c r="K4079" s="1">
        <v>26.08</v>
      </c>
      <c r="L4079" s="1">
        <v>8.52</v>
      </c>
      <c r="M4079" s="1">
        <f>All_Data[[#This Row],[EUR Sales Amount]]-All_Data[[#This Row],[EUR Cost Amount]]</f>
        <v>17.559999999999999</v>
      </c>
      <c r="N4079">
        <f>IF(All_Data[[#This Row],[Order Line Quantity]]&lt;0,1,0)</f>
        <v>0</v>
      </c>
      <c r="O4079" s="1" t="str">
        <f>All_Data[[#This Row],[Tier2 Description]]&amp;All_Data[[#This Row],[Order No]]</f>
        <v>POLOS4282941</v>
      </c>
    </row>
    <row r="4080" spans="1:15" x14ac:dyDescent="0.35">
      <c r="A4080">
        <v>202003</v>
      </c>
      <c r="B4080" t="str">
        <f>LEFT(All_Data[[#This Row],[Invoice (Year+Month)]],4)</f>
        <v>2020</v>
      </c>
      <c r="C4080" t="str">
        <f>RIGHT(All_Data[[#This Row],[Invoice (Year+Month)]],2)</f>
        <v>03</v>
      </c>
      <c r="D4080" t="s">
        <v>9</v>
      </c>
      <c r="E4080">
        <v>113086</v>
      </c>
      <c r="F4080" t="s">
        <v>10</v>
      </c>
      <c r="G4080" t="s">
        <v>18</v>
      </c>
      <c r="H4080" t="s">
        <v>21</v>
      </c>
      <c r="I4080">
        <v>4282941</v>
      </c>
      <c r="J4080">
        <v>2</v>
      </c>
      <c r="K4080" s="1">
        <v>13.82</v>
      </c>
      <c r="L4080" s="1">
        <v>3.84</v>
      </c>
      <c r="M4080" s="1">
        <f>All_Data[[#This Row],[EUR Sales Amount]]-All_Data[[#This Row],[EUR Cost Amount]]</f>
        <v>9.98</v>
      </c>
      <c r="N4080">
        <f>IF(All_Data[[#This Row],[Order Line Quantity]]&lt;0,1,0)</f>
        <v>0</v>
      </c>
      <c r="O4080" s="1" t="str">
        <f>All_Data[[#This Row],[Tier2 Description]]&amp;All_Data[[#This Row],[Order No]]</f>
        <v>T-SHIRTS &amp; ACTIVE TOPS4282941</v>
      </c>
    </row>
    <row r="4081" spans="1:15" x14ac:dyDescent="0.35">
      <c r="A4081">
        <v>202003</v>
      </c>
      <c r="B4081" t="str">
        <f>LEFT(All_Data[[#This Row],[Invoice (Year+Month)]],4)</f>
        <v>2020</v>
      </c>
      <c r="C4081" t="str">
        <f>RIGHT(All_Data[[#This Row],[Invoice (Year+Month)]],2)</f>
        <v>03</v>
      </c>
      <c r="D4081" t="s">
        <v>9</v>
      </c>
      <c r="E4081">
        <v>113086</v>
      </c>
      <c r="F4081" t="s">
        <v>10</v>
      </c>
      <c r="G4081" t="s">
        <v>22</v>
      </c>
      <c r="H4081" t="s">
        <v>35</v>
      </c>
      <c r="I4081">
        <v>4278182</v>
      </c>
      <c r="J4081">
        <v>502</v>
      </c>
      <c r="K4081" s="1">
        <v>155</v>
      </c>
      <c r="L4081" s="1">
        <v>22.88</v>
      </c>
      <c r="M4081" s="1">
        <f>All_Data[[#This Row],[EUR Sales Amount]]-All_Data[[#This Row],[EUR Cost Amount]]</f>
        <v>132.12</v>
      </c>
      <c r="N4081">
        <f>IF(All_Data[[#This Row],[Order Line Quantity]]&lt;0,1,0)</f>
        <v>0</v>
      </c>
      <c r="O4081" s="1" t="str">
        <f>All_Data[[#This Row],[Tier2 Description]]&amp;All_Data[[#This Row],[Order No]]</f>
        <v>DECORATION CHARGES4278182</v>
      </c>
    </row>
    <row r="4082" spans="1:15" x14ac:dyDescent="0.35">
      <c r="A4082">
        <v>202003</v>
      </c>
      <c r="B4082" t="str">
        <f>LEFT(All_Data[[#This Row],[Invoice (Year+Month)]],4)</f>
        <v>2020</v>
      </c>
      <c r="C4082" t="str">
        <f>RIGHT(All_Data[[#This Row],[Invoice (Year+Month)]],2)</f>
        <v>03</v>
      </c>
      <c r="D4082" t="s">
        <v>9</v>
      </c>
      <c r="E4082">
        <v>113086</v>
      </c>
      <c r="F4082" t="s">
        <v>10</v>
      </c>
      <c r="G4082" t="s">
        <v>22</v>
      </c>
      <c r="H4082" t="s">
        <v>35</v>
      </c>
      <c r="I4082">
        <v>4283118</v>
      </c>
      <c r="J4082">
        <v>1206</v>
      </c>
      <c r="K4082" s="1">
        <v>350</v>
      </c>
      <c r="L4082" s="1">
        <v>63.22</v>
      </c>
      <c r="M4082" s="1">
        <f>All_Data[[#This Row],[EUR Sales Amount]]-All_Data[[#This Row],[EUR Cost Amount]]</f>
        <v>286.77999999999997</v>
      </c>
      <c r="N4082">
        <f>IF(All_Data[[#This Row],[Order Line Quantity]]&lt;0,1,0)</f>
        <v>0</v>
      </c>
      <c r="O4082" s="1" t="str">
        <f>All_Data[[#This Row],[Tier2 Description]]&amp;All_Data[[#This Row],[Order No]]</f>
        <v>DECORATION CHARGES4283118</v>
      </c>
    </row>
    <row r="4083" spans="1:15" x14ac:dyDescent="0.35">
      <c r="A4083">
        <v>202003</v>
      </c>
      <c r="B4083" t="str">
        <f>LEFT(All_Data[[#This Row],[Invoice (Year+Month)]],4)</f>
        <v>2020</v>
      </c>
      <c r="C4083" t="str">
        <f>RIGHT(All_Data[[#This Row],[Invoice (Year+Month)]],2)</f>
        <v>03</v>
      </c>
      <c r="D4083" t="s">
        <v>9</v>
      </c>
      <c r="E4083">
        <v>6000085</v>
      </c>
      <c r="F4083" t="s">
        <v>17</v>
      </c>
      <c r="G4083" t="s">
        <v>13</v>
      </c>
      <c r="H4083" t="s">
        <v>16</v>
      </c>
      <c r="I4083">
        <v>4280170</v>
      </c>
      <c r="J4083">
        <v>1000</v>
      </c>
      <c r="K4083" s="1">
        <v>240</v>
      </c>
      <c r="L4083" s="1">
        <v>118.04</v>
      </c>
      <c r="M4083" s="1">
        <f>All_Data[[#This Row],[EUR Sales Amount]]-All_Data[[#This Row],[EUR Cost Amount]]</f>
        <v>121.96</v>
      </c>
      <c r="N4083">
        <f>IF(All_Data[[#This Row],[Order Line Quantity]]&lt;0,1,0)</f>
        <v>0</v>
      </c>
      <c r="O4083" s="1" t="str">
        <f>All_Data[[#This Row],[Tier2 Description]]&amp;All_Data[[#This Row],[Order No]]</f>
        <v>WRITING4280170</v>
      </c>
    </row>
    <row r="4084" spans="1:15" x14ac:dyDescent="0.35">
      <c r="A4084">
        <v>202003</v>
      </c>
      <c r="B4084" t="str">
        <f>LEFT(All_Data[[#This Row],[Invoice (Year+Month)]],4)</f>
        <v>2020</v>
      </c>
      <c r="C4084" t="str">
        <f>RIGHT(All_Data[[#This Row],[Invoice (Year+Month)]],2)</f>
        <v>03</v>
      </c>
      <c r="D4084" t="s">
        <v>9</v>
      </c>
      <c r="E4084">
        <v>6000085</v>
      </c>
      <c r="F4084" t="s">
        <v>17</v>
      </c>
      <c r="G4084" t="s">
        <v>22</v>
      </c>
      <c r="H4084" t="s">
        <v>35</v>
      </c>
      <c r="I4084">
        <v>4280170</v>
      </c>
      <c r="J4084">
        <v>1002</v>
      </c>
      <c r="K4084" s="1">
        <v>260</v>
      </c>
      <c r="L4084" s="1">
        <v>10.44</v>
      </c>
      <c r="M4084" s="1">
        <f>All_Data[[#This Row],[EUR Sales Amount]]-All_Data[[#This Row],[EUR Cost Amount]]</f>
        <v>249.56</v>
      </c>
      <c r="N4084">
        <f>IF(All_Data[[#This Row],[Order Line Quantity]]&lt;0,1,0)</f>
        <v>0</v>
      </c>
      <c r="O4084" s="1" t="str">
        <f>All_Data[[#This Row],[Tier2 Description]]&amp;All_Data[[#This Row],[Order No]]</f>
        <v>DECORATION CHARGES4280170</v>
      </c>
    </row>
    <row r="4085" spans="1:15" x14ac:dyDescent="0.35">
      <c r="A4085">
        <v>202003</v>
      </c>
      <c r="B4085" t="str">
        <f>LEFT(All_Data[[#This Row],[Invoice (Year+Month)]],4)</f>
        <v>2020</v>
      </c>
      <c r="C4085" t="str">
        <f>RIGHT(All_Data[[#This Row],[Invoice (Year+Month)]],2)</f>
        <v>03</v>
      </c>
      <c r="D4085" t="s">
        <v>9</v>
      </c>
      <c r="E4085">
        <v>6000092</v>
      </c>
      <c r="F4085" t="s">
        <v>17</v>
      </c>
      <c r="G4085" t="s">
        <v>18</v>
      </c>
      <c r="H4085" t="s">
        <v>19</v>
      </c>
      <c r="I4085">
        <v>4281745</v>
      </c>
      <c r="J4085">
        <v>20</v>
      </c>
      <c r="K4085" s="1">
        <v>199.8</v>
      </c>
      <c r="L4085" s="1">
        <v>161.26</v>
      </c>
      <c r="M4085" s="1">
        <f>All_Data[[#This Row],[EUR Sales Amount]]-All_Data[[#This Row],[EUR Cost Amount]]</f>
        <v>38.54000000000002</v>
      </c>
      <c r="N4085">
        <f>IF(All_Data[[#This Row],[Order Line Quantity]]&lt;0,1,0)</f>
        <v>0</v>
      </c>
      <c r="O4085" s="1" t="str">
        <f>All_Data[[#This Row],[Tier2 Description]]&amp;All_Data[[#This Row],[Order No]]</f>
        <v>FLEECE &amp; KNITS4281745</v>
      </c>
    </row>
    <row r="4086" spans="1:15" x14ac:dyDescent="0.35">
      <c r="A4086">
        <v>202003</v>
      </c>
      <c r="B4086" t="str">
        <f>LEFT(All_Data[[#This Row],[Invoice (Year+Month)]],4)</f>
        <v>2020</v>
      </c>
      <c r="C4086" t="str">
        <f>RIGHT(All_Data[[#This Row],[Invoice (Year+Month)]],2)</f>
        <v>03</v>
      </c>
      <c r="D4086" t="s">
        <v>9</v>
      </c>
      <c r="E4086">
        <v>6000092</v>
      </c>
      <c r="F4086" t="s">
        <v>17</v>
      </c>
      <c r="G4086" t="s">
        <v>18</v>
      </c>
      <c r="H4086" t="s">
        <v>21</v>
      </c>
      <c r="I4086">
        <v>4281745</v>
      </c>
      <c r="J4086">
        <v>70</v>
      </c>
      <c r="K4086" s="1">
        <v>233.8</v>
      </c>
      <c r="L4086" s="1">
        <v>133.78</v>
      </c>
      <c r="M4086" s="1">
        <f>All_Data[[#This Row],[EUR Sales Amount]]-All_Data[[#This Row],[EUR Cost Amount]]</f>
        <v>100.02000000000001</v>
      </c>
      <c r="N4086">
        <f>IF(All_Data[[#This Row],[Order Line Quantity]]&lt;0,1,0)</f>
        <v>0</v>
      </c>
      <c r="O4086" s="1" t="str">
        <f>All_Data[[#This Row],[Tier2 Description]]&amp;All_Data[[#This Row],[Order No]]</f>
        <v>T-SHIRTS &amp; ACTIVE TOPS4281745</v>
      </c>
    </row>
    <row r="4087" spans="1:15" x14ac:dyDescent="0.35">
      <c r="A4087">
        <v>202003</v>
      </c>
      <c r="B4087" t="str">
        <f>LEFT(All_Data[[#This Row],[Invoice (Year+Month)]],4)</f>
        <v>2020</v>
      </c>
      <c r="C4087" t="str">
        <f>RIGHT(All_Data[[#This Row],[Invoice (Year+Month)]],2)</f>
        <v>03</v>
      </c>
      <c r="D4087" t="s">
        <v>9</v>
      </c>
      <c r="E4087">
        <v>6000092</v>
      </c>
      <c r="F4087" t="s">
        <v>17</v>
      </c>
      <c r="G4087" t="s">
        <v>22</v>
      </c>
      <c r="H4087" t="s">
        <v>35</v>
      </c>
      <c r="I4087">
        <v>4281745</v>
      </c>
      <c r="J4087">
        <v>212</v>
      </c>
      <c r="K4087" s="1">
        <v>480.4</v>
      </c>
      <c r="L4087" s="1">
        <v>64.319999999999993</v>
      </c>
      <c r="M4087" s="1">
        <f>All_Data[[#This Row],[EUR Sales Amount]]-All_Data[[#This Row],[EUR Cost Amount]]</f>
        <v>416.08</v>
      </c>
      <c r="N4087">
        <f>IF(All_Data[[#This Row],[Order Line Quantity]]&lt;0,1,0)</f>
        <v>0</v>
      </c>
      <c r="O4087" s="1" t="str">
        <f>All_Data[[#This Row],[Tier2 Description]]&amp;All_Data[[#This Row],[Order No]]</f>
        <v>DECORATION CHARGES4281745</v>
      </c>
    </row>
    <row r="4088" spans="1:15" x14ac:dyDescent="0.35">
      <c r="A4088">
        <v>202003</v>
      </c>
      <c r="B4088" t="str">
        <f>LEFT(All_Data[[#This Row],[Invoice (Year+Month)]],4)</f>
        <v>2020</v>
      </c>
      <c r="C4088" t="str">
        <f>RIGHT(All_Data[[#This Row],[Invoice (Year+Month)]],2)</f>
        <v>03</v>
      </c>
      <c r="D4088" t="s">
        <v>9</v>
      </c>
      <c r="E4088">
        <v>6000092</v>
      </c>
      <c r="F4088" t="s">
        <v>17</v>
      </c>
      <c r="G4088" t="s">
        <v>24</v>
      </c>
      <c r="H4088" t="s">
        <v>25</v>
      </c>
      <c r="I4088">
        <v>4281745</v>
      </c>
      <c r="J4088">
        <v>10</v>
      </c>
      <c r="K4088" s="1">
        <v>397.6</v>
      </c>
      <c r="L4088" s="1">
        <v>140.97999999999999</v>
      </c>
      <c r="M4088" s="1">
        <f>All_Data[[#This Row],[EUR Sales Amount]]-All_Data[[#This Row],[EUR Cost Amount]]</f>
        <v>256.62</v>
      </c>
      <c r="N4088">
        <f>IF(All_Data[[#This Row],[Order Line Quantity]]&lt;0,1,0)</f>
        <v>0</v>
      </c>
      <c r="O4088" s="1" t="str">
        <f>All_Data[[#This Row],[Tier2 Description]]&amp;All_Data[[#This Row],[Order No]]</f>
        <v>JACKETS4281745</v>
      </c>
    </row>
    <row r="4089" spans="1:15" x14ac:dyDescent="0.35">
      <c r="A4089">
        <v>202003</v>
      </c>
      <c r="B4089" t="str">
        <f>LEFT(All_Data[[#This Row],[Invoice (Year+Month)]],4)</f>
        <v>2020</v>
      </c>
      <c r="C4089" t="str">
        <f>RIGHT(All_Data[[#This Row],[Invoice (Year+Month)]],2)</f>
        <v>03</v>
      </c>
      <c r="D4089" t="s">
        <v>9</v>
      </c>
      <c r="E4089">
        <v>6000092</v>
      </c>
      <c r="F4089" t="s">
        <v>17</v>
      </c>
      <c r="G4089" t="s">
        <v>29</v>
      </c>
      <c r="H4089" t="s">
        <v>52</v>
      </c>
      <c r="I4089">
        <v>4277075</v>
      </c>
      <c r="J4089">
        <v>2</v>
      </c>
      <c r="K4089" s="1">
        <v>14.24</v>
      </c>
      <c r="L4089" s="1">
        <v>10.32</v>
      </c>
      <c r="M4089" s="1">
        <f>All_Data[[#This Row],[EUR Sales Amount]]-All_Data[[#This Row],[EUR Cost Amount]]</f>
        <v>3.92</v>
      </c>
      <c r="N4089">
        <f>IF(All_Data[[#This Row],[Order Line Quantity]]&lt;0,1,0)</f>
        <v>0</v>
      </c>
      <c r="O4089" s="1" t="str">
        <f>All_Data[[#This Row],[Tier2 Description]]&amp;All_Data[[#This Row],[Order No]]</f>
        <v>GENERAL TECH4277075</v>
      </c>
    </row>
    <row r="4090" spans="1:15" x14ac:dyDescent="0.35">
      <c r="A4090">
        <v>202003</v>
      </c>
      <c r="B4090" t="str">
        <f>LEFT(All_Data[[#This Row],[Invoice (Year+Month)]],4)</f>
        <v>2020</v>
      </c>
      <c r="C4090" t="str">
        <f>RIGHT(All_Data[[#This Row],[Invoice (Year+Month)]],2)</f>
        <v>03</v>
      </c>
      <c r="D4090" t="s">
        <v>9</v>
      </c>
      <c r="E4090">
        <v>6000095</v>
      </c>
      <c r="F4090" t="s">
        <v>10</v>
      </c>
      <c r="G4090" t="s">
        <v>13</v>
      </c>
      <c r="H4090" t="s">
        <v>14</v>
      </c>
      <c r="I4090">
        <v>4279042</v>
      </c>
      <c r="J4090">
        <v>1200</v>
      </c>
      <c r="K4090" s="1">
        <v>7524</v>
      </c>
      <c r="L4090" s="1">
        <v>3711.02</v>
      </c>
      <c r="M4090" s="1">
        <f>All_Data[[#This Row],[EUR Sales Amount]]-All_Data[[#This Row],[EUR Cost Amount]]</f>
        <v>3812.98</v>
      </c>
      <c r="N4090">
        <f>IF(All_Data[[#This Row],[Order Line Quantity]]&lt;0,1,0)</f>
        <v>0</v>
      </c>
      <c r="O4090" s="1" t="str">
        <f>All_Data[[#This Row],[Tier2 Description]]&amp;All_Data[[#This Row],[Order No]]</f>
        <v>DESKTOP4279042</v>
      </c>
    </row>
    <row r="4091" spans="1:15" x14ac:dyDescent="0.35">
      <c r="A4091">
        <v>202003</v>
      </c>
      <c r="B4091" t="str">
        <f>LEFT(All_Data[[#This Row],[Invoice (Year+Month)]],4)</f>
        <v>2020</v>
      </c>
      <c r="C4091" t="str">
        <f>RIGHT(All_Data[[#This Row],[Invoice (Year+Month)]],2)</f>
        <v>03</v>
      </c>
      <c r="D4091" t="s">
        <v>9</v>
      </c>
      <c r="E4091">
        <v>6000095</v>
      </c>
      <c r="F4091" t="s">
        <v>10</v>
      </c>
      <c r="G4091" t="s">
        <v>36</v>
      </c>
      <c r="H4091" t="s">
        <v>36</v>
      </c>
      <c r="I4091">
        <v>4274310</v>
      </c>
      <c r="J4091">
        <v>300</v>
      </c>
      <c r="K4091" s="1">
        <v>801</v>
      </c>
      <c r="L4091" s="1">
        <v>696</v>
      </c>
      <c r="M4091" s="1">
        <f>All_Data[[#This Row],[EUR Sales Amount]]-All_Data[[#This Row],[EUR Cost Amount]]</f>
        <v>105</v>
      </c>
      <c r="N4091">
        <f>IF(All_Data[[#This Row],[Order Line Quantity]]&lt;0,1,0)</f>
        <v>0</v>
      </c>
      <c r="O4091" s="1" t="str">
        <f>All_Data[[#This Row],[Tier2 Description]]&amp;All_Data[[#This Row],[Order No]]</f>
        <v>MEMORY4274310</v>
      </c>
    </row>
    <row r="4092" spans="1:15" x14ac:dyDescent="0.35">
      <c r="A4092">
        <v>202003</v>
      </c>
      <c r="B4092" t="str">
        <f>LEFT(All_Data[[#This Row],[Invoice (Year+Month)]],4)</f>
        <v>2020</v>
      </c>
      <c r="C4092" t="str">
        <f>RIGHT(All_Data[[#This Row],[Invoice (Year+Month)]],2)</f>
        <v>03</v>
      </c>
      <c r="D4092" t="s">
        <v>9</v>
      </c>
      <c r="E4092">
        <v>6000095</v>
      </c>
      <c r="F4092" t="s">
        <v>10</v>
      </c>
      <c r="G4092" t="s">
        <v>22</v>
      </c>
      <c r="H4092" t="s">
        <v>35</v>
      </c>
      <c r="I4092">
        <v>4279042</v>
      </c>
      <c r="J4092">
        <v>1202</v>
      </c>
      <c r="K4092" s="1">
        <v>942</v>
      </c>
      <c r="L4092" s="1">
        <v>52.7</v>
      </c>
      <c r="M4092" s="1">
        <f>All_Data[[#This Row],[EUR Sales Amount]]-All_Data[[#This Row],[EUR Cost Amount]]</f>
        <v>889.3</v>
      </c>
      <c r="N4092">
        <f>IF(All_Data[[#This Row],[Order Line Quantity]]&lt;0,1,0)</f>
        <v>0</v>
      </c>
      <c r="O4092" s="1" t="str">
        <f>All_Data[[#This Row],[Tier2 Description]]&amp;All_Data[[#This Row],[Order No]]</f>
        <v>DECORATION CHARGES4279042</v>
      </c>
    </row>
    <row r="4093" spans="1:15" x14ac:dyDescent="0.35">
      <c r="A4093">
        <v>202003</v>
      </c>
      <c r="B4093" t="str">
        <f>LEFT(All_Data[[#This Row],[Invoice (Year+Month)]],4)</f>
        <v>2020</v>
      </c>
      <c r="C4093" t="str">
        <f>RIGHT(All_Data[[#This Row],[Invoice (Year+Month)]],2)</f>
        <v>03</v>
      </c>
      <c r="D4093" t="s">
        <v>9</v>
      </c>
      <c r="E4093">
        <v>6000205</v>
      </c>
      <c r="F4093" t="s">
        <v>17</v>
      </c>
      <c r="G4093" t="s">
        <v>32</v>
      </c>
      <c r="H4093" t="s">
        <v>33</v>
      </c>
      <c r="I4093">
        <v>4277407</v>
      </c>
      <c r="J4093">
        <v>400</v>
      </c>
      <c r="K4093" s="1">
        <v>1056</v>
      </c>
      <c r="L4093" s="1">
        <v>297.54000000000002</v>
      </c>
      <c r="M4093" s="1">
        <f>All_Data[[#This Row],[EUR Sales Amount]]-All_Data[[#This Row],[EUR Cost Amount]]</f>
        <v>758.46</v>
      </c>
      <c r="N4093">
        <f>IF(All_Data[[#This Row],[Order Line Quantity]]&lt;0,1,0)</f>
        <v>0</v>
      </c>
      <c r="O4093" s="1" t="str">
        <f>All_Data[[#This Row],[Tier2 Description]]&amp;All_Data[[#This Row],[Order No]]</f>
        <v>SPORT BOTTLES4277407</v>
      </c>
    </row>
    <row r="4094" spans="1:15" x14ac:dyDescent="0.35">
      <c r="A4094">
        <v>202003</v>
      </c>
      <c r="B4094" t="str">
        <f>LEFT(All_Data[[#This Row],[Invoice (Year+Month)]],4)</f>
        <v>2020</v>
      </c>
      <c r="C4094" t="str">
        <f>RIGHT(All_Data[[#This Row],[Invoice (Year+Month)]],2)</f>
        <v>03</v>
      </c>
      <c r="D4094" t="s">
        <v>9</v>
      </c>
      <c r="E4094">
        <v>6000205</v>
      </c>
      <c r="F4094" t="s">
        <v>17</v>
      </c>
      <c r="G4094" t="s">
        <v>32</v>
      </c>
      <c r="H4094" t="s">
        <v>33</v>
      </c>
      <c r="I4094">
        <v>4277430</v>
      </c>
      <c r="J4094">
        <v>2</v>
      </c>
      <c r="K4094" s="1">
        <v>2.74</v>
      </c>
      <c r="L4094" s="1">
        <v>0.64</v>
      </c>
      <c r="M4094" s="1">
        <f>All_Data[[#This Row],[EUR Sales Amount]]-All_Data[[#This Row],[EUR Cost Amount]]</f>
        <v>2.1</v>
      </c>
      <c r="N4094">
        <f>IF(All_Data[[#This Row],[Order Line Quantity]]&lt;0,1,0)</f>
        <v>0</v>
      </c>
      <c r="O4094" s="1" t="str">
        <f>All_Data[[#This Row],[Tier2 Description]]&amp;All_Data[[#This Row],[Order No]]</f>
        <v>SPORT BOTTLES4277430</v>
      </c>
    </row>
    <row r="4095" spans="1:15" x14ac:dyDescent="0.35">
      <c r="A4095">
        <v>202003</v>
      </c>
      <c r="B4095" t="str">
        <f>LEFT(All_Data[[#This Row],[Invoice (Year+Month)]],4)</f>
        <v>2020</v>
      </c>
      <c r="C4095" t="str">
        <f>RIGHT(All_Data[[#This Row],[Invoice (Year+Month)]],2)</f>
        <v>03</v>
      </c>
      <c r="D4095" t="s">
        <v>9</v>
      </c>
      <c r="E4095">
        <v>6000205</v>
      </c>
      <c r="F4095" t="s">
        <v>17</v>
      </c>
      <c r="G4095" t="s">
        <v>22</v>
      </c>
      <c r="H4095" t="s">
        <v>35</v>
      </c>
      <c r="I4095">
        <v>4277407</v>
      </c>
      <c r="J4095">
        <v>402</v>
      </c>
      <c r="K4095" s="1">
        <v>182</v>
      </c>
      <c r="L4095" s="1">
        <v>19.46</v>
      </c>
      <c r="M4095" s="1">
        <f>All_Data[[#This Row],[EUR Sales Amount]]-All_Data[[#This Row],[EUR Cost Amount]]</f>
        <v>162.54</v>
      </c>
      <c r="N4095">
        <f>IF(All_Data[[#This Row],[Order Line Quantity]]&lt;0,1,0)</f>
        <v>0</v>
      </c>
      <c r="O4095" s="1" t="str">
        <f>All_Data[[#This Row],[Tier2 Description]]&amp;All_Data[[#This Row],[Order No]]</f>
        <v>DECORATION CHARGES4277407</v>
      </c>
    </row>
    <row r="4096" spans="1:15" x14ac:dyDescent="0.35">
      <c r="A4096">
        <v>202003</v>
      </c>
      <c r="B4096" t="str">
        <f>LEFT(All_Data[[#This Row],[Invoice (Year+Month)]],4)</f>
        <v>2020</v>
      </c>
      <c r="C4096" t="str">
        <f>RIGHT(All_Data[[#This Row],[Invoice (Year+Month)]],2)</f>
        <v>03</v>
      </c>
      <c r="D4096" t="s">
        <v>9</v>
      </c>
      <c r="E4096">
        <v>6000206</v>
      </c>
      <c r="F4096" t="s">
        <v>17</v>
      </c>
      <c r="G4096" t="s">
        <v>32</v>
      </c>
      <c r="H4096" t="s">
        <v>33</v>
      </c>
      <c r="I4096">
        <v>4278394</v>
      </c>
      <c r="J4096">
        <v>100</v>
      </c>
      <c r="K4096" s="1">
        <v>874</v>
      </c>
      <c r="L4096" s="1">
        <v>295.33999999999997</v>
      </c>
      <c r="M4096" s="1">
        <f>All_Data[[#This Row],[EUR Sales Amount]]-All_Data[[#This Row],[EUR Cost Amount]]</f>
        <v>578.66000000000008</v>
      </c>
      <c r="N4096">
        <f>IF(All_Data[[#This Row],[Order Line Quantity]]&lt;0,1,0)</f>
        <v>0</v>
      </c>
      <c r="O4096" s="1" t="str">
        <f>All_Data[[#This Row],[Tier2 Description]]&amp;All_Data[[#This Row],[Order No]]</f>
        <v>SPORT BOTTLES4278394</v>
      </c>
    </row>
    <row r="4097" spans="1:15" x14ac:dyDescent="0.35">
      <c r="A4097">
        <v>202003</v>
      </c>
      <c r="B4097" t="str">
        <f>LEFT(All_Data[[#This Row],[Invoice (Year+Month)]],4)</f>
        <v>2020</v>
      </c>
      <c r="C4097" t="str">
        <f>RIGHT(All_Data[[#This Row],[Invoice (Year+Month)]],2)</f>
        <v>03</v>
      </c>
      <c r="D4097" t="s">
        <v>9</v>
      </c>
      <c r="E4097">
        <v>6000206</v>
      </c>
      <c r="F4097" t="s">
        <v>17</v>
      </c>
      <c r="G4097" t="s">
        <v>22</v>
      </c>
      <c r="H4097" t="s">
        <v>35</v>
      </c>
      <c r="I4097">
        <v>4278394</v>
      </c>
      <c r="J4097">
        <v>208</v>
      </c>
      <c r="K4097" s="1">
        <v>416</v>
      </c>
      <c r="L4097" s="1">
        <v>73.52</v>
      </c>
      <c r="M4097" s="1">
        <f>All_Data[[#This Row],[EUR Sales Amount]]-All_Data[[#This Row],[EUR Cost Amount]]</f>
        <v>342.48</v>
      </c>
      <c r="N4097">
        <f>IF(All_Data[[#This Row],[Order Line Quantity]]&lt;0,1,0)</f>
        <v>0</v>
      </c>
      <c r="O4097" s="1" t="str">
        <f>All_Data[[#This Row],[Tier2 Description]]&amp;All_Data[[#This Row],[Order No]]</f>
        <v>DECORATION CHARGES4278394</v>
      </c>
    </row>
    <row r="4098" spans="1:15" x14ac:dyDescent="0.35">
      <c r="A4098">
        <v>202003</v>
      </c>
      <c r="B4098" t="str">
        <f>LEFT(All_Data[[#This Row],[Invoice (Year+Month)]],4)</f>
        <v>2020</v>
      </c>
      <c r="C4098" t="str">
        <f>RIGHT(All_Data[[#This Row],[Invoice (Year+Month)]],2)</f>
        <v>03</v>
      </c>
      <c r="D4098" t="s">
        <v>9</v>
      </c>
      <c r="E4098">
        <v>6000213</v>
      </c>
      <c r="F4098" t="s">
        <v>10</v>
      </c>
      <c r="G4098" t="s">
        <v>13</v>
      </c>
      <c r="H4098" t="s">
        <v>15</v>
      </c>
      <c r="I4098">
        <v>4285161</v>
      </c>
      <c r="J4098">
        <v>400</v>
      </c>
      <c r="K4098" s="1">
        <v>1044</v>
      </c>
      <c r="L4098" s="1">
        <v>516.34</v>
      </c>
      <c r="M4098" s="1">
        <f>All_Data[[#This Row],[EUR Sales Amount]]-All_Data[[#This Row],[EUR Cost Amount]]</f>
        <v>527.66</v>
      </c>
      <c r="N4098">
        <f>IF(All_Data[[#This Row],[Order Line Quantity]]&lt;0,1,0)</f>
        <v>0</v>
      </c>
      <c r="O4098" s="1" t="str">
        <f>All_Data[[#This Row],[Tier2 Description]]&amp;All_Data[[#This Row],[Order No]]</f>
        <v>UMBRELLAS4285161</v>
      </c>
    </row>
    <row r="4099" spans="1:15" x14ac:dyDescent="0.35">
      <c r="A4099">
        <v>202003</v>
      </c>
      <c r="B4099" t="str">
        <f>LEFT(All_Data[[#This Row],[Invoice (Year+Month)]],4)</f>
        <v>2020</v>
      </c>
      <c r="C4099" t="str">
        <f>RIGHT(All_Data[[#This Row],[Invoice (Year+Month)]],2)</f>
        <v>03</v>
      </c>
      <c r="D4099" t="s">
        <v>9</v>
      </c>
      <c r="E4099">
        <v>6000213</v>
      </c>
      <c r="F4099" t="s">
        <v>10</v>
      </c>
      <c r="G4099" t="s">
        <v>22</v>
      </c>
      <c r="H4099" t="s">
        <v>23</v>
      </c>
      <c r="I4099">
        <v>4283804</v>
      </c>
      <c r="J4099">
        <v>10</v>
      </c>
      <c r="K4099" s="1">
        <v>0</v>
      </c>
      <c r="L4099" s="1">
        <v>42.5</v>
      </c>
      <c r="M4099" s="1">
        <f>All_Data[[#This Row],[EUR Sales Amount]]-All_Data[[#This Row],[EUR Cost Amount]]</f>
        <v>-42.5</v>
      </c>
      <c r="N4099">
        <f>IF(All_Data[[#This Row],[Order Line Quantity]]&lt;0,1,0)</f>
        <v>0</v>
      </c>
      <c r="O4099" s="1" t="str">
        <f>All_Data[[#This Row],[Tier2 Description]]&amp;All_Data[[#This Row],[Order No]]</f>
        <v>CATALOGUES4283804</v>
      </c>
    </row>
    <row r="4100" spans="1:15" x14ac:dyDescent="0.35">
      <c r="A4100">
        <v>202003</v>
      </c>
      <c r="B4100" t="str">
        <f>LEFT(All_Data[[#This Row],[Invoice (Year+Month)]],4)</f>
        <v>2020</v>
      </c>
      <c r="C4100" t="str">
        <f>RIGHT(All_Data[[#This Row],[Invoice (Year+Month)]],2)</f>
        <v>03</v>
      </c>
      <c r="D4100" t="s">
        <v>9</v>
      </c>
      <c r="E4100">
        <v>6000232</v>
      </c>
      <c r="F4100" t="s">
        <v>17</v>
      </c>
      <c r="G4100" t="s">
        <v>13</v>
      </c>
      <c r="H4100" t="s">
        <v>37</v>
      </c>
      <c r="I4100">
        <v>4269412</v>
      </c>
      <c r="J4100">
        <v>500</v>
      </c>
      <c r="K4100" s="1">
        <v>120</v>
      </c>
      <c r="L4100" s="1">
        <v>95</v>
      </c>
      <c r="M4100" s="1">
        <f>All_Data[[#This Row],[EUR Sales Amount]]-All_Data[[#This Row],[EUR Cost Amount]]</f>
        <v>25</v>
      </c>
      <c r="N4100">
        <f>IF(All_Data[[#This Row],[Order Line Quantity]]&lt;0,1,0)</f>
        <v>0</v>
      </c>
      <c r="O4100" s="1" t="str">
        <f>All_Data[[#This Row],[Tier2 Description]]&amp;All_Data[[#This Row],[Order No]]</f>
        <v>GENERAL4269412</v>
      </c>
    </row>
    <row r="4101" spans="1:15" x14ac:dyDescent="0.35">
      <c r="A4101">
        <v>202003</v>
      </c>
      <c r="B4101" t="str">
        <f>LEFT(All_Data[[#This Row],[Invoice (Year+Month)]],4)</f>
        <v>2020</v>
      </c>
      <c r="C4101" t="str">
        <f>RIGHT(All_Data[[#This Row],[Invoice (Year+Month)]],2)</f>
        <v>03</v>
      </c>
      <c r="D4101" t="s">
        <v>9</v>
      </c>
      <c r="E4101">
        <v>6000232</v>
      </c>
      <c r="F4101" t="s">
        <v>17</v>
      </c>
      <c r="G4101" t="s">
        <v>22</v>
      </c>
      <c r="H4101" t="s">
        <v>23</v>
      </c>
      <c r="I4101">
        <v>4279239</v>
      </c>
      <c r="J4101">
        <v>40</v>
      </c>
      <c r="K4101" s="1">
        <v>118</v>
      </c>
      <c r="L4101" s="1">
        <v>170</v>
      </c>
      <c r="M4101" s="1">
        <f>All_Data[[#This Row],[EUR Sales Amount]]-All_Data[[#This Row],[EUR Cost Amount]]</f>
        <v>-52</v>
      </c>
      <c r="N4101">
        <f>IF(All_Data[[#This Row],[Order Line Quantity]]&lt;0,1,0)</f>
        <v>0</v>
      </c>
      <c r="O4101" s="1" t="str">
        <f>All_Data[[#This Row],[Tier2 Description]]&amp;All_Data[[#This Row],[Order No]]</f>
        <v>CATALOGUES4279239</v>
      </c>
    </row>
    <row r="4102" spans="1:15" x14ac:dyDescent="0.35">
      <c r="A4102">
        <v>202003</v>
      </c>
      <c r="B4102" t="str">
        <f>LEFT(All_Data[[#This Row],[Invoice (Year+Month)]],4)</f>
        <v>2020</v>
      </c>
      <c r="C4102" t="str">
        <f>RIGHT(All_Data[[#This Row],[Invoice (Year+Month)]],2)</f>
        <v>03</v>
      </c>
      <c r="D4102" t="s">
        <v>9</v>
      </c>
      <c r="E4102">
        <v>6000261</v>
      </c>
      <c r="F4102" t="s">
        <v>10</v>
      </c>
      <c r="G4102" t="s">
        <v>13</v>
      </c>
      <c r="H4102" t="s">
        <v>15</v>
      </c>
      <c r="I4102">
        <v>4272355</v>
      </c>
      <c r="J4102">
        <v>40</v>
      </c>
      <c r="K4102" s="1">
        <v>226.4</v>
      </c>
      <c r="L4102" s="1">
        <v>79.44</v>
      </c>
      <c r="M4102" s="1">
        <f>All_Data[[#This Row],[EUR Sales Amount]]-All_Data[[#This Row],[EUR Cost Amount]]</f>
        <v>146.96</v>
      </c>
      <c r="N4102">
        <f>IF(All_Data[[#This Row],[Order Line Quantity]]&lt;0,1,0)</f>
        <v>0</v>
      </c>
      <c r="O4102" s="1" t="str">
        <f>All_Data[[#This Row],[Tier2 Description]]&amp;All_Data[[#This Row],[Order No]]</f>
        <v>UMBRELLAS4272355</v>
      </c>
    </row>
    <row r="4103" spans="1:15" x14ac:dyDescent="0.35">
      <c r="A4103">
        <v>202003</v>
      </c>
      <c r="B4103" t="str">
        <f>LEFT(All_Data[[#This Row],[Invoice (Year+Month)]],4)</f>
        <v>2020</v>
      </c>
      <c r="C4103" t="str">
        <f>RIGHT(All_Data[[#This Row],[Invoice (Year+Month)]],2)</f>
        <v>03</v>
      </c>
      <c r="D4103" t="s">
        <v>9</v>
      </c>
      <c r="E4103">
        <v>6000261</v>
      </c>
      <c r="F4103" t="s">
        <v>10</v>
      </c>
      <c r="G4103" t="s">
        <v>13</v>
      </c>
      <c r="H4103" t="s">
        <v>15</v>
      </c>
      <c r="I4103">
        <v>4284888</v>
      </c>
      <c r="J4103">
        <v>40</v>
      </c>
      <c r="K4103" s="1">
        <v>226.4</v>
      </c>
      <c r="L4103" s="1">
        <v>79.44</v>
      </c>
      <c r="M4103" s="1">
        <f>All_Data[[#This Row],[EUR Sales Amount]]-All_Data[[#This Row],[EUR Cost Amount]]</f>
        <v>146.96</v>
      </c>
      <c r="N4103">
        <f>IF(All_Data[[#This Row],[Order Line Quantity]]&lt;0,1,0)</f>
        <v>0</v>
      </c>
      <c r="O4103" s="1" t="str">
        <f>All_Data[[#This Row],[Tier2 Description]]&amp;All_Data[[#This Row],[Order No]]</f>
        <v>UMBRELLAS4284888</v>
      </c>
    </row>
    <row r="4104" spans="1:15" x14ac:dyDescent="0.35">
      <c r="A4104">
        <v>202003</v>
      </c>
      <c r="B4104" t="str">
        <f>LEFT(All_Data[[#This Row],[Invoice (Year+Month)]],4)</f>
        <v>2020</v>
      </c>
      <c r="C4104" t="str">
        <f>RIGHT(All_Data[[#This Row],[Invoice (Year+Month)]],2)</f>
        <v>03</v>
      </c>
      <c r="D4104" t="s">
        <v>9</v>
      </c>
      <c r="E4104">
        <v>6000302</v>
      </c>
      <c r="F4104" t="s">
        <v>17</v>
      </c>
      <c r="G4104" t="s">
        <v>13</v>
      </c>
      <c r="H4104" t="s">
        <v>37</v>
      </c>
      <c r="I4104">
        <v>4282022</v>
      </c>
      <c r="J4104">
        <v>800</v>
      </c>
      <c r="K4104" s="1">
        <v>240</v>
      </c>
      <c r="L4104" s="1">
        <v>124.04</v>
      </c>
      <c r="M4104" s="1">
        <f>All_Data[[#This Row],[EUR Sales Amount]]-All_Data[[#This Row],[EUR Cost Amount]]</f>
        <v>115.96</v>
      </c>
      <c r="N4104">
        <f>IF(All_Data[[#This Row],[Order Line Quantity]]&lt;0,1,0)</f>
        <v>0</v>
      </c>
      <c r="O4104" s="1" t="str">
        <f>All_Data[[#This Row],[Tier2 Description]]&amp;All_Data[[#This Row],[Order No]]</f>
        <v>GENERAL4282022</v>
      </c>
    </row>
    <row r="4105" spans="1:15" x14ac:dyDescent="0.35">
      <c r="A4105">
        <v>202003</v>
      </c>
      <c r="B4105" t="str">
        <f>LEFT(All_Data[[#This Row],[Invoice (Year+Month)]],4)</f>
        <v>2020</v>
      </c>
      <c r="C4105" t="str">
        <f>RIGHT(All_Data[[#This Row],[Invoice (Year+Month)]],2)</f>
        <v>03</v>
      </c>
      <c r="D4105" t="s">
        <v>9</v>
      </c>
      <c r="E4105">
        <v>6000302</v>
      </c>
      <c r="F4105" t="s">
        <v>17</v>
      </c>
      <c r="G4105" t="s">
        <v>13</v>
      </c>
      <c r="H4105" t="s">
        <v>34</v>
      </c>
      <c r="I4105">
        <v>4282022</v>
      </c>
      <c r="J4105">
        <v>206</v>
      </c>
      <c r="K4105" s="1">
        <v>249.26</v>
      </c>
      <c r="L4105" s="1">
        <v>110.54</v>
      </c>
      <c r="M4105" s="1">
        <f>All_Data[[#This Row],[EUR Sales Amount]]-All_Data[[#This Row],[EUR Cost Amount]]</f>
        <v>138.71999999999997</v>
      </c>
      <c r="N4105">
        <f>IF(All_Data[[#This Row],[Order Line Quantity]]&lt;0,1,0)</f>
        <v>0</v>
      </c>
      <c r="O4105" s="1" t="str">
        <f>All_Data[[#This Row],[Tier2 Description]]&amp;All_Data[[#This Row],[Order No]]</f>
        <v>STATIONERY4282022</v>
      </c>
    </row>
    <row r="4106" spans="1:15" x14ac:dyDescent="0.35">
      <c r="A4106">
        <v>202003</v>
      </c>
      <c r="B4106" t="str">
        <f>LEFT(All_Data[[#This Row],[Invoice (Year+Month)]],4)</f>
        <v>2020</v>
      </c>
      <c r="C4106" t="str">
        <f>RIGHT(All_Data[[#This Row],[Invoice (Year+Month)]],2)</f>
        <v>03</v>
      </c>
      <c r="D4106" t="s">
        <v>9</v>
      </c>
      <c r="E4106">
        <v>6000302</v>
      </c>
      <c r="F4106" t="s">
        <v>17</v>
      </c>
      <c r="G4106" t="s">
        <v>13</v>
      </c>
      <c r="H4106" t="s">
        <v>16</v>
      </c>
      <c r="I4106">
        <v>4282022</v>
      </c>
      <c r="J4106">
        <v>1000</v>
      </c>
      <c r="K4106" s="1">
        <v>100</v>
      </c>
      <c r="L4106" s="1">
        <v>65.959999999999994</v>
      </c>
      <c r="M4106" s="1">
        <f>All_Data[[#This Row],[EUR Sales Amount]]-All_Data[[#This Row],[EUR Cost Amount]]</f>
        <v>34.040000000000006</v>
      </c>
      <c r="N4106">
        <f>IF(All_Data[[#This Row],[Order Line Quantity]]&lt;0,1,0)</f>
        <v>0</v>
      </c>
      <c r="O4106" s="1" t="str">
        <f>All_Data[[#This Row],[Tier2 Description]]&amp;All_Data[[#This Row],[Order No]]</f>
        <v>WRITING4282022</v>
      </c>
    </row>
    <row r="4107" spans="1:15" x14ac:dyDescent="0.35">
      <c r="A4107">
        <v>202003</v>
      </c>
      <c r="B4107" t="str">
        <f>LEFT(All_Data[[#This Row],[Invoice (Year+Month)]],4)</f>
        <v>2020</v>
      </c>
      <c r="C4107" t="str">
        <f>RIGHT(All_Data[[#This Row],[Invoice (Year+Month)]],2)</f>
        <v>03</v>
      </c>
      <c r="D4107" t="s">
        <v>9</v>
      </c>
      <c r="E4107">
        <v>6000302</v>
      </c>
      <c r="F4107" t="s">
        <v>17</v>
      </c>
      <c r="G4107" t="s">
        <v>22</v>
      </c>
      <c r="H4107" t="s">
        <v>35</v>
      </c>
      <c r="I4107">
        <v>4282022</v>
      </c>
      <c r="J4107">
        <v>2012</v>
      </c>
      <c r="K4107" s="1">
        <v>648.26</v>
      </c>
      <c r="L4107" s="1">
        <v>101.4</v>
      </c>
      <c r="M4107" s="1">
        <f>All_Data[[#This Row],[EUR Sales Amount]]-All_Data[[#This Row],[EUR Cost Amount]]</f>
        <v>546.86</v>
      </c>
      <c r="N4107">
        <f>IF(All_Data[[#This Row],[Order Line Quantity]]&lt;0,1,0)</f>
        <v>0</v>
      </c>
      <c r="O4107" s="1" t="str">
        <f>All_Data[[#This Row],[Tier2 Description]]&amp;All_Data[[#This Row],[Order No]]</f>
        <v>DECORATION CHARGES4282022</v>
      </c>
    </row>
    <row r="4108" spans="1:15" x14ac:dyDescent="0.35">
      <c r="A4108">
        <v>202003</v>
      </c>
      <c r="B4108" t="str">
        <f>LEFT(All_Data[[#This Row],[Invoice (Year+Month)]],4)</f>
        <v>2020</v>
      </c>
      <c r="C4108" t="str">
        <f>RIGHT(All_Data[[#This Row],[Invoice (Year+Month)]],2)</f>
        <v>03</v>
      </c>
      <c r="D4108" t="s">
        <v>9</v>
      </c>
      <c r="E4108">
        <v>6000411</v>
      </c>
      <c r="F4108" t="s">
        <v>17</v>
      </c>
      <c r="G4108" t="s">
        <v>11</v>
      </c>
      <c r="H4108" t="s">
        <v>38</v>
      </c>
      <c r="I4108">
        <v>4283471</v>
      </c>
      <c r="J4108">
        <v>1000</v>
      </c>
      <c r="K4108" s="1">
        <v>410</v>
      </c>
      <c r="L4108" s="1">
        <v>221.32</v>
      </c>
      <c r="M4108" s="1">
        <f>All_Data[[#This Row],[EUR Sales Amount]]-All_Data[[#This Row],[EUR Cost Amount]]</f>
        <v>188.68</v>
      </c>
      <c r="N4108">
        <f>IF(All_Data[[#This Row],[Order Line Quantity]]&lt;0,1,0)</f>
        <v>0</v>
      </c>
      <c r="O4108" s="1" t="str">
        <f>All_Data[[#This Row],[Tier2 Description]]&amp;All_Data[[#This Row],[Order No]]</f>
        <v>BACKPACKS4283471</v>
      </c>
    </row>
    <row r="4109" spans="1:15" x14ac:dyDescent="0.35">
      <c r="A4109">
        <v>202003</v>
      </c>
      <c r="B4109" t="str">
        <f>LEFT(All_Data[[#This Row],[Invoice (Year+Month)]],4)</f>
        <v>2020</v>
      </c>
      <c r="C4109" t="str">
        <f>RIGHT(All_Data[[#This Row],[Invoice (Year+Month)]],2)</f>
        <v>03</v>
      </c>
      <c r="D4109" t="s">
        <v>9</v>
      </c>
      <c r="E4109">
        <v>6000411</v>
      </c>
      <c r="F4109" t="s">
        <v>17</v>
      </c>
      <c r="G4109" t="s">
        <v>11</v>
      </c>
      <c r="H4109" t="s">
        <v>47</v>
      </c>
      <c r="I4109">
        <v>4283688</v>
      </c>
      <c r="J4109">
        <v>6000</v>
      </c>
      <c r="K4109" s="1">
        <v>8940</v>
      </c>
      <c r="L4109" s="1">
        <v>3521.38</v>
      </c>
      <c r="M4109" s="1">
        <f>All_Data[[#This Row],[EUR Sales Amount]]-All_Data[[#This Row],[EUR Cost Amount]]</f>
        <v>5418.62</v>
      </c>
      <c r="N4109">
        <f>IF(All_Data[[#This Row],[Order Line Quantity]]&lt;0,1,0)</f>
        <v>0</v>
      </c>
      <c r="O4109" s="1" t="str">
        <f>All_Data[[#This Row],[Tier2 Description]]&amp;All_Data[[#This Row],[Order No]]</f>
        <v>TRAVEL GIFTS4283688</v>
      </c>
    </row>
    <row r="4110" spans="1:15" x14ac:dyDescent="0.35">
      <c r="A4110">
        <v>202003</v>
      </c>
      <c r="B4110" t="str">
        <f>LEFT(All_Data[[#This Row],[Invoice (Year+Month)]],4)</f>
        <v>2020</v>
      </c>
      <c r="C4110" t="str">
        <f>RIGHT(All_Data[[#This Row],[Invoice (Year+Month)]],2)</f>
        <v>03</v>
      </c>
      <c r="D4110" t="s">
        <v>9</v>
      </c>
      <c r="E4110">
        <v>6000411</v>
      </c>
      <c r="F4110" t="s">
        <v>17</v>
      </c>
      <c r="G4110" t="s">
        <v>13</v>
      </c>
      <c r="H4110" t="s">
        <v>41</v>
      </c>
      <c r="I4110">
        <v>4282018</v>
      </c>
      <c r="J4110">
        <v>1000</v>
      </c>
      <c r="K4110" s="1">
        <v>490</v>
      </c>
      <c r="L4110" s="1">
        <v>24.26</v>
      </c>
      <c r="M4110" s="1">
        <f>All_Data[[#This Row],[EUR Sales Amount]]-All_Data[[#This Row],[EUR Cost Amount]]</f>
        <v>465.74</v>
      </c>
      <c r="N4110">
        <f>IF(All_Data[[#This Row],[Order Line Quantity]]&lt;0,1,0)</f>
        <v>0</v>
      </c>
      <c r="O4110" s="1" t="str">
        <f>All_Data[[#This Row],[Tier2 Description]]&amp;All_Data[[#This Row],[Order No]]</f>
        <v>KEYCHAINS4282018</v>
      </c>
    </row>
    <row r="4111" spans="1:15" x14ac:dyDescent="0.35">
      <c r="A4111">
        <v>202003</v>
      </c>
      <c r="B4111" t="str">
        <f>LEFT(All_Data[[#This Row],[Invoice (Year+Month)]],4)</f>
        <v>2020</v>
      </c>
      <c r="C4111" t="str">
        <f>RIGHT(All_Data[[#This Row],[Invoice (Year+Month)]],2)</f>
        <v>03</v>
      </c>
      <c r="D4111" t="s">
        <v>9</v>
      </c>
      <c r="E4111">
        <v>6000411</v>
      </c>
      <c r="F4111" t="s">
        <v>17</v>
      </c>
      <c r="G4111" t="s">
        <v>13</v>
      </c>
      <c r="H4111" t="s">
        <v>41</v>
      </c>
      <c r="I4111">
        <v>4282020</v>
      </c>
      <c r="J4111">
        <v>1000</v>
      </c>
      <c r="K4111" s="1">
        <v>250</v>
      </c>
      <c r="L4111" s="1">
        <v>126.42</v>
      </c>
      <c r="M4111" s="1">
        <f>All_Data[[#This Row],[EUR Sales Amount]]-All_Data[[#This Row],[EUR Cost Amount]]</f>
        <v>123.58</v>
      </c>
      <c r="N4111">
        <f>IF(All_Data[[#This Row],[Order Line Quantity]]&lt;0,1,0)</f>
        <v>0</v>
      </c>
      <c r="O4111" s="1" t="str">
        <f>All_Data[[#This Row],[Tier2 Description]]&amp;All_Data[[#This Row],[Order No]]</f>
        <v>KEYCHAINS4282020</v>
      </c>
    </row>
    <row r="4112" spans="1:15" x14ac:dyDescent="0.35">
      <c r="A4112">
        <v>202003</v>
      </c>
      <c r="B4112" t="str">
        <f>LEFT(All_Data[[#This Row],[Invoice (Year+Month)]],4)</f>
        <v>2020</v>
      </c>
      <c r="C4112" t="str">
        <f>RIGHT(All_Data[[#This Row],[Invoice (Year+Month)]],2)</f>
        <v>03</v>
      </c>
      <c r="D4112" t="s">
        <v>9</v>
      </c>
      <c r="E4112">
        <v>6000411</v>
      </c>
      <c r="F4112" t="s">
        <v>17</v>
      </c>
      <c r="G4112" t="s">
        <v>13</v>
      </c>
      <c r="H4112" t="s">
        <v>16</v>
      </c>
      <c r="I4112">
        <v>4275675</v>
      </c>
      <c r="J4112">
        <v>500</v>
      </c>
      <c r="K4112" s="1">
        <v>40</v>
      </c>
      <c r="L4112" s="1">
        <v>20.2</v>
      </c>
      <c r="M4112" s="1">
        <f>All_Data[[#This Row],[EUR Sales Amount]]-All_Data[[#This Row],[EUR Cost Amount]]</f>
        <v>19.8</v>
      </c>
      <c r="N4112">
        <f>IF(All_Data[[#This Row],[Order Line Quantity]]&lt;0,1,0)</f>
        <v>0</v>
      </c>
      <c r="O4112" s="1" t="str">
        <f>All_Data[[#This Row],[Tier2 Description]]&amp;All_Data[[#This Row],[Order No]]</f>
        <v>WRITING4275675</v>
      </c>
    </row>
    <row r="4113" spans="1:15" x14ac:dyDescent="0.35">
      <c r="A4113">
        <v>202003</v>
      </c>
      <c r="B4113" t="str">
        <f>LEFT(All_Data[[#This Row],[Invoice (Year+Month)]],4)</f>
        <v>2020</v>
      </c>
      <c r="C4113" t="str">
        <f>RIGHT(All_Data[[#This Row],[Invoice (Year+Month)]],2)</f>
        <v>03</v>
      </c>
      <c r="D4113" t="s">
        <v>9</v>
      </c>
      <c r="E4113">
        <v>6000411</v>
      </c>
      <c r="F4113" t="s">
        <v>17</v>
      </c>
      <c r="G4113" t="s">
        <v>22</v>
      </c>
      <c r="H4113" t="s">
        <v>35</v>
      </c>
      <c r="I4113">
        <v>4275675</v>
      </c>
      <c r="J4113">
        <v>506</v>
      </c>
      <c r="K4113" s="1">
        <v>125</v>
      </c>
      <c r="L4113" s="1">
        <v>52.88</v>
      </c>
      <c r="M4113" s="1">
        <f>All_Data[[#This Row],[EUR Sales Amount]]-All_Data[[#This Row],[EUR Cost Amount]]</f>
        <v>72.12</v>
      </c>
      <c r="N4113">
        <f>IF(All_Data[[#This Row],[Order Line Quantity]]&lt;0,1,0)</f>
        <v>0</v>
      </c>
      <c r="O4113" s="1" t="str">
        <f>All_Data[[#This Row],[Tier2 Description]]&amp;All_Data[[#This Row],[Order No]]</f>
        <v>DECORATION CHARGES4275675</v>
      </c>
    </row>
    <row r="4114" spans="1:15" x14ac:dyDescent="0.35">
      <c r="A4114">
        <v>202003</v>
      </c>
      <c r="B4114" t="str">
        <f>LEFT(All_Data[[#This Row],[Invoice (Year+Month)]],4)</f>
        <v>2020</v>
      </c>
      <c r="C4114" t="str">
        <f>RIGHT(All_Data[[#This Row],[Invoice (Year+Month)]],2)</f>
        <v>03</v>
      </c>
      <c r="D4114" t="s">
        <v>9</v>
      </c>
      <c r="E4114">
        <v>6000411</v>
      </c>
      <c r="F4114" t="s">
        <v>17</v>
      </c>
      <c r="G4114" t="s">
        <v>22</v>
      </c>
      <c r="H4114" t="s">
        <v>35</v>
      </c>
      <c r="I4114">
        <v>4282018</v>
      </c>
      <c r="J4114">
        <v>1002</v>
      </c>
      <c r="K4114" s="1">
        <v>250</v>
      </c>
      <c r="L4114" s="1">
        <v>27.88</v>
      </c>
      <c r="M4114" s="1">
        <f>All_Data[[#This Row],[EUR Sales Amount]]-All_Data[[#This Row],[EUR Cost Amount]]</f>
        <v>222.12</v>
      </c>
      <c r="N4114">
        <f>IF(All_Data[[#This Row],[Order Line Quantity]]&lt;0,1,0)</f>
        <v>0</v>
      </c>
      <c r="O4114" s="1" t="str">
        <f>All_Data[[#This Row],[Tier2 Description]]&amp;All_Data[[#This Row],[Order No]]</f>
        <v>DECORATION CHARGES4282018</v>
      </c>
    </row>
    <row r="4115" spans="1:15" x14ac:dyDescent="0.35">
      <c r="A4115">
        <v>202003</v>
      </c>
      <c r="B4115" t="str">
        <f>LEFT(All_Data[[#This Row],[Invoice (Year+Month)]],4)</f>
        <v>2020</v>
      </c>
      <c r="C4115" t="str">
        <f>RIGHT(All_Data[[#This Row],[Invoice (Year+Month)]],2)</f>
        <v>03</v>
      </c>
      <c r="D4115" t="s">
        <v>9</v>
      </c>
      <c r="E4115">
        <v>6000411</v>
      </c>
      <c r="F4115" t="s">
        <v>17</v>
      </c>
      <c r="G4115" t="s">
        <v>22</v>
      </c>
      <c r="H4115" t="s">
        <v>35</v>
      </c>
      <c r="I4115">
        <v>4282020</v>
      </c>
      <c r="J4115">
        <v>1002</v>
      </c>
      <c r="K4115" s="1">
        <v>250</v>
      </c>
      <c r="L4115" s="1">
        <v>27.88</v>
      </c>
      <c r="M4115" s="1">
        <f>All_Data[[#This Row],[EUR Sales Amount]]-All_Data[[#This Row],[EUR Cost Amount]]</f>
        <v>222.12</v>
      </c>
      <c r="N4115">
        <f>IF(All_Data[[#This Row],[Order Line Quantity]]&lt;0,1,0)</f>
        <v>0</v>
      </c>
      <c r="O4115" s="1" t="str">
        <f>All_Data[[#This Row],[Tier2 Description]]&amp;All_Data[[#This Row],[Order No]]</f>
        <v>DECORATION CHARGES4282020</v>
      </c>
    </row>
    <row r="4116" spans="1:15" x14ac:dyDescent="0.35">
      <c r="A4116">
        <v>202003</v>
      </c>
      <c r="B4116" t="str">
        <f>LEFT(All_Data[[#This Row],[Invoice (Year+Month)]],4)</f>
        <v>2020</v>
      </c>
      <c r="C4116" t="str">
        <f>RIGHT(All_Data[[#This Row],[Invoice (Year+Month)]],2)</f>
        <v>03</v>
      </c>
      <c r="D4116" t="s">
        <v>9</v>
      </c>
      <c r="E4116">
        <v>6000411</v>
      </c>
      <c r="F4116" t="s">
        <v>17</v>
      </c>
      <c r="G4116" t="s">
        <v>22</v>
      </c>
      <c r="H4116" t="s">
        <v>35</v>
      </c>
      <c r="I4116">
        <v>4283471</v>
      </c>
      <c r="J4116">
        <v>1002</v>
      </c>
      <c r="K4116" s="1">
        <v>390</v>
      </c>
      <c r="L4116" s="1">
        <v>63.58</v>
      </c>
      <c r="M4116" s="1">
        <f>All_Data[[#This Row],[EUR Sales Amount]]-All_Data[[#This Row],[EUR Cost Amount]]</f>
        <v>326.42</v>
      </c>
      <c r="N4116">
        <f>IF(All_Data[[#This Row],[Order Line Quantity]]&lt;0,1,0)</f>
        <v>0</v>
      </c>
      <c r="O4116" s="1" t="str">
        <f>All_Data[[#This Row],[Tier2 Description]]&amp;All_Data[[#This Row],[Order No]]</f>
        <v>DECORATION CHARGES4283471</v>
      </c>
    </row>
    <row r="4117" spans="1:15" x14ac:dyDescent="0.35">
      <c r="A4117">
        <v>202003</v>
      </c>
      <c r="B4117" t="str">
        <f>LEFT(All_Data[[#This Row],[Invoice (Year+Month)]],4)</f>
        <v>2020</v>
      </c>
      <c r="C4117" t="str">
        <f>RIGHT(All_Data[[#This Row],[Invoice (Year+Month)]],2)</f>
        <v>03</v>
      </c>
      <c r="D4117" t="s">
        <v>9</v>
      </c>
      <c r="E4117">
        <v>6000468</v>
      </c>
      <c r="F4117" t="s">
        <v>17</v>
      </c>
      <c r="G4117" t="s">
        <v>32</v>
      </c>
      <c r="H4117" t="s">
        <v>33</v>
      </c>
      <c r="I4117">
        <v>4281664</v>
      </c>
      <c r="J4117">
        <v>300</v>
      </c>
      <c r="K4117" s="1">
        <v>525</v>
      </c>
      <c r="L4117" s="1">
        <v>207.72</v>
      </c>
      <c r="M4117" s="1">
        <f>All_Data[[#This Row],[EUR Sales Amount]]-All_Data[[#This Row],[EUR Cost Amount]]</f>
        <v>317.27999999999997</v>
      </c>
      <c r="N4117">
        <f>IF(All_Data[[#This Row],[Order Line Quantity]]&lt;0,1,0)</f>
        <v>0</v>
      </c>
      <c r="O4117" s="1" t="str">
        <f>All_Data[[#This Row],[Tier2 Description]]&amp;All_Data[[#This Row],[Order No]]</f>
        <v>SPORT BOTTLES4281664</v>
      </c>
    </row>
    <row r="4118" spans="1:15" x14ac:dyDescent="0.35">
      <c r="A4118">
        <v>202003</v>
      </c>
      <c r="B4118" t="str">
        <f>LEFT(All_Data[[#This Row],[Invoice (Year+Month)]],4)</f>
        <v>2020</v>
      </c>
      <c r="C4118" t="str">
        <f>RIGHT(All_Data[[#This Row],[Invoice (Year+Month)]],2)</f>
        <v>03</v>
      </c>
      <c r="D4118" t="s">
        <v>9</v>
      </c>
      <c r="E4118">
        <v>6000468</v>
      </c>
      <c r="F4118" t="s">
        <v>17</v>
      </c>
      <c r="G4118" t="s">
        <v>13</v>
      </c>
      <c r="H4118" t="s">
        <v>34</v>
      </c>
      <c r="I4118">
        <v>4275604</v>
      </c>
      <c r="J4118">
        <v>500</v>
      </c>
      <c r="K4118" s="1">
        <v>5045</v>
      </c>
      <c r="L4118" s="1">
        <v>2862.56</v>
      </c>
      <c r="M4118" s="1">
        <f>All_Data[[#This Row],[EUR Sales Amount]]-All_Data[[#This Row],[EUR Cost Amount]]</f>
        <v>2182.44</v>
      </c>
      <c r="N4118">
        <f>IF(All_Data[[#This Row],[Order Line Quantity]]&lt;0,1,0)</f>
        <v>0</v>
      </c>
      <c r="O4118" s="1" t="str">
        <f>All_Data[[#This Row],[Tier2 Description]]&amp;All_Data[[#This Row],[Order No]]</f>
        <v>STATIONERY4275604</v>
      </c>
    </row>
    <row r="4119" spans="1:15" x14ac:dyDescent="0.35">
      <c r="A4119">
        <v>202003</v>
      </c>
      <c r="B4119" t="str">
        <f>LEFT(All_Data[[#This Row],[Invoice (Year+Month)]],4)</f>
        <v>2020</v>
      </c>
      <c r="C4119" t="str">
        <f>RIGHT(All_Data[[#This Row],[Invoice (Year+Month)]],2)</f>
        <v>03</v>
      </c>
      <c r="D4119" t="s">
        <v>9</v>
      </c>
      <c r="E4119">
        <v>6000468</v>
      </c>
      <c r="F4119" t="s">
        <v>17</v>
      </c>
      <c r="G4119" t="s">
        <v>13</v>
      </c>
      <c r="H4119" t="s">
        <v>34</v>
      </c>
      <c r="I4119">
        <v>4279801</v>
      </c>
      <c r="J4119">
        <v>2</v>
      </c>
      <c r="K4119" s="1">
        <v>0</v>
      </c>
      <c r="L4119" s="1">
        <v>12.12</v>
      </c>
      <c r="M4119" s="1">
        <f>All_Data[[#This Row],[EUR Sales Amount]]-All_Data[[#This Row],[EUR Cost Amount]]</f>
        <v>-12.12</v>
      </c>
      <c r="N4119">
        <f>IF(All_Data[[#This Row],[Order Line Quantity]]&lt;0,1,0)</f>
        <v>0</v>
      </c>
      <c r="O4119" s="1" t="str">
        <f>All_Data[[#This Row],[Tier2 Description]]&amp;All_Data[[#This Row],[Order No]]</f>
        <v>STATIONERY4279801</v>
      </c>
    </row>
    <row r="4120" spans="1:15" x14ac:dyDescent="0.35">
      <c r="A4120">
        <v>202003</v>
      </c>
      <c r="B4120" t="str">
        <f>LEFT(All_Data[[#This Row],[Invoice (Year+Month)]],4)</f>
        <v>2020</v>
      </c>
      <c r="C4120" t="str">
        <f>RIGHT(All_Data[[#This Row],[Invoice (Year+Month)]],2)</f>
        <v>03</v>
      </c>
      <c r="D4120" t="s">
        <v>9</v>
      </c>
      <c r="E4120">
        <v>6000468</v>
      </c>
      <c r="F4120" t="s">
        <v>17</v>
      </c>
      <c r="G4120" t="s">
        <v>13</v>
      </c>
      <c r="H4120" t="s">
        <v>34</v>
      </c>
      <c r="I4120">
        <v>4281578</v>
      </c>
      <c r="J4120">
        <v>500</v>
      </c>
      <c r="K4120" s="1">
        <v>5045</v>
      </c>
      <c r="L4120" s="1">
        <v>2862.56</v>
      </c>
      <c r="M4120" s="1">
        <f>All_Data[[#This Row],[EUR Sales Amount]]-All_Data[[#This Row],[EUR Cost Amount]]</f>
        <v>2182.44</v>
      </c>
      <c r="N4120">
        <f>IF(All_Data[[#This Row],[Order Line Quantity]]&lt;0,1,0)</f>
        <v>0</v>
      </c>
      <c r="O4120" s="1" t="str">
        <f>All_Data[[#This Row],[Tier2 Description]]&amp;All_Data[[#This Row],[Order No]]</f>
        <v>STATIONERY4281578</v>
      </c>
    </row>
    <row r="4121" spans="1:15" x14ac:dyDescent="0.35">
      <c r="A4121">
        <v>202003</v>
      </c>
      <c r="B4121" t="str">
        <f>LEFT(All_Data[[#This Row],[Invoice (Year+Month)]],4)</f>
        <v>2020</v>
      </c>
      <c r="C4121" t="str">
        <f>RIGHT(All_Data[[#This Row],[Invoice (Year+Month)]],2)</f>
        <v>03</v>
      </c>
      <c r="D4121" t="s">
        <v>9</v>
      </c>
      <c r="E4121">
        <v>6000468</v>
      </c>
      <c r="F4121" t="s">
        <v>17</v>
      </c>
      <c r="G4121" t="s">
        <v>22</v>
      </c>
      <c r="H4121" t="s">
        <v>35</v>
      </c>
      <c r="I4121">
        <v>4275604</v>
      </c>
      <c r="J4121">
        <v>502</v>
      </c>
      <c r="K4121" s="1">
        <v>575</v>
      </c>
      <c r="L4121" s="1">
        <v>28.06</v>
      </c>
      <c r="M4121" s="1">
        <f>All_Data[[#This Row],[EUR Sales Amount]]-All_Data[[#This Row],[EUR Cost Amount]]</f>
        <v>546.94000000000005</v>
      </c>
      <c r="N4121">
        <f>IF(All_Data[[#This Row],[Order Line Quantity]]&lt;0,1,0)</f>
        <v>0</v>
      </c>
      <c r="O4121" s="1" t="str">
        <f>All_Data[[#This Row],[Tier2 Description]]&amp;All_Data[[#This Row],[Order No]]</f>
        <v>DECORATION CHARGES4275604</v>
      </c>
    </row>
    <row r="4122" spans="1:15" x14ac:dyDescent="0.35">
      <c r="A4122">
        <v>202003</v>
      </c>
      <c r="B4122" t="str">
        <f>LEFT(All_Data[[#This Row],[Invoice (Year+Month)]],4)</f>
        <v>2020</v>
      </c>
      <c r="C4122" t="str">
        <f>RIGHT(All_Data[[#This Row],[Invoice (Year+Month)]],2)</f>
        <v>03</v>
      </c>
      <c r="D4122" t="s">
        <v>9</v>
      </c>
      <c r="E4122">
        <v>6000468</v>
      </c>
      <c r="F4122" t="s">
        <v>17</v>
      </c>
      <c r="G4122" t="s">
        <v>22</v>
      </c>
      <c r="H4122" t="s">
        <v>35</v>
      </c>
      <c r="I4122">
        <v>4281664</v>
      </c>
      <c r="J4122">
        <v>304</v>
      </c>
      <c r="K4122" s="1">
        <v>428</v>
      </c>
      <c r="L4122" s="1">
        <v>45.36</v>
      </c>
      <c r="M4122" s="1">
        <f>All_Data[[#This Row],[EUR Sales Amount]]-All_Data[[#This Row],[EUR Cost Amount]]</f>
        <v>382.64</v>
      </c>
      <c r="N4122">
        <f>IF(All_Data[[#This Row],[Order Line Quantity]]&lt;0,1,0)</f>
        <v>0</v>
      </c>
      <c r="O4122" s="1" t="str">
        <f>All_Data[[#This Row],[Tier2 Description]]&amp;All_Data[[#This Row],[Order No]]</f>
        <v>DECORATION CHARGES4281664</v>
      </c>
    </row>
    <row r="4123" spans="1:15" x14ac:dyDescent="0.35">
      <c r="A4123">
        <v>202003</v>
      </c>
      <c r="B4123" t="str">
        <f>LEFT(All_Data[[#This Row],[Invoice (Year+Month)]],4)</f>
        <v>2020</v>
      </c>
      <c r="C4123" t="str">
        <f>RIGHT(All_Data[[#This Row],[Invoice (Year+Month)]],2)</f>
        <v>03</v>
      </c>
      <c r="D4123" t="s">
        <v>9</v>
      </c>
      <c r="E4123">
        <v>6000590</v>
      </c>
      <c r="F4123" t="s">
        <v>10</v>
      </c>
      <c r="G4123" t="s">
        <v>13</v>
      </c>
      <c r="H4123" t="s">
        <v>16</v>
      </c>
      <c r="I4123">
        <v>4284663</v>
      </c>
      <c r="J4123">
        <v>2000</v>
      </c>
      <c r="K4123" s="1">
        <v>360</v>
      </c>
      <c r="L4123" s="1">
        <v>165.38</v>
      </c>
      <c r="M4123" s="1">
        <f>All_Data[[#This Row],[EUR Sales Amount]]-All_Data[[#This Row],[EUR Cost Amount]]</f>
        <v>194.62</v>
      </c>
      <c r="N4123">
        <f>IF(All_Data[[#This Row],[Order Line Quantity]]&lt;0,1,0)</f>
        <v>0</v>
      </c>
      <c r="O4123" s="1" t="str">
        <f>All_Data[[#This Row],[Tier2 Description]]&amp;All_Data[[#This Row],[Order No]]</f>
        <v>WRITING4284663</v>
      </c>
    </row>
    <row r="4124" spans="1:15" x14ac:dyDescent="0.35">
      <c r="A4124">
        <v>202003</v>
      </c>
      <c r="B4124" t="str">
        <f>LEFT(All_Data[[#This Row],[Invoice (Year+Month)]],4)</f>
        <v>2020</v>
      </c>
      <c r="C4124" t="str">
        <f>RIGHT(All_Data[[#This Row],[Invoice (Year+Month)]],2)</f>
        <v>03</v>
      </c>
      <c r="D4124" t="s">
        <v>9</v>
      </c>
      <c r="E4124">
        <v>6000590</v>
      </c>
      <c r="F4124" t="s">
        <v>10</v>
      </c>
      <c r="G4124" t="s">
        <v>26</v>
      </c>
      <c r="H4124" t="s">
        <v>50</v>
      </c>
      <c r="I4124">
        <v>4279399</v>
      </c>
      <c r="J4124">
        <v>100</v>
      </c>
      <c r="K4124" s="1">
        <v>46</v>
      </c>
      <c r="L4124" s="1">
        <v>18.12</v>
      </c>
      <c r="M4124" s="1">
        <f>All_Data[[#This Row],[EUR Sales Amount]]-All_Data[[#This Row],[EUR Cost Amount]]</f>
        <v>27.88</v>
      </c>
      <c r="N4124">
        <f>IF(All_Data[[#This Row],[Order Line Quantity]]&lt;0,1,0)</f>
        <v>0</v>
      </c>
      <c r="O4124" s="1" t="str">
        <f>All_Data[[#This Row],[Tier2 Description]]&amp;All_Data[[#This Row],[Order No]]</f>
        <v>OUTDOOR &amp; LEISURE4279399</v>
      </c>
    </row>
    <row r="4125" spans="1:15" x14ac:dyDescent="0.35">
      <c r="A4125">
        <v>202003</v>
      </c>
      <c r="B4125" t="str">
        <f>LEFT(All_Data[[#This Row],[Invoice (Year+Month)]],4)</f>
        <v>2020</v>
      </c>
      <c r="C4125" t="str">
        <f>RIGHT(All_Data[[#This Row],[Invoice (Year+Month)]],2)</f>
        <v>03</v>
      </c>
      <c r="D4125" t="s">
        <v>9</v>
      </c>
      <c r="E4125">
        <v>6000590</v>
      </c>
      <c r="F4125" t="s">
        <v>10</v>
      </c>
      <c r="G4125" t="s">
        <v>26</v>
      </c>
      <c r="H4125" t="s">
        <v>50</v>
      </c>
      <c r="I4125">
        <v>4279488</v>
      </c>
      <c r="J4125">
        <v>100</v>
      </c>
      <c r="K4125" s="1">
        <v>46</v>
      </c>
      <c r="L4125" s="1">
        <v>18.12</v>
      </c>
      <c r="M4125" s="1">
        <f>All_Data[[#This Row],[EUR Sales Amount]]-All_Data[[#This Row],[EUR Cost Amount]]</f>
        <v>27.88</v>
      </c>
      <c r="N4125">
        <f>IF(All_Data[[#This Row],[Order Line Quantity]]&lt;0,1,0)</f>
        <v>0</v>
      </c>
      <c r="O4125" s="1" t="str">
        <f>All_Data[[#This Row],[Tier2 Description]]&amp;All_Data[[#This Row],[Order No]]</f>
        <v>OUTDOOR &amp; LEISURE4279488</v>
      </c>
    </row>
    <row r="4126" spans="1:15" x14ac:dyDescent="0.35">
      <c r="A4126">
        <v>202003</v>
      </c>
      <c r="B4126" t="str">
        <f>LEFT(All_Data[[#This Row],[Invoice (Year+Month)]],4)</f>
        <v>2020</v>
      </c>
      <c r="C4126" t="str">
        <f>RIGHT(All_Data[[#This Row],[Invoice (Year+Month)]],2)</f>
        <v>03</v>
      </c>
      <c r="D4126" t="s">
        <v>9</v>
      </c>
      <c r="E4126">
        <v>6000590</v>
      </c>
      <c r="F4126" t="s">
        <v>10</v>
      </c>
      <c r="G4126" t="s">
        <v>22</v>
      </c>
      <c r="H4126" t="s">
        <v>23</v>
      </c>
      <c r="I4126">
        <v>4283974</v>
      </c>
      <c r="J4126">
        <v>10</v>
      </c>
      <c r="K4126" s="1">
        <v>0</v>
      </c>
      <c r="L4126" s="1">
        <v>42.5</v>
      </c>
      <c r="M4126" s="1">
        <f>All_Data[[#This Row],[EUR Sales Amount]]-All_Data[[#This Row],[EUR Cost Amount]]</f>
        <v>-42.5</v>
      </c>
      <c r="N4126">
        <f>IF(All_Data[[#This Row],[Order Line Quantity]]&lt;0,1,0)</f>
        <v>0</v>
      </c>
      <c r="O4126" s="1" t="str">
        <f>All_Data[[#This Row],[Tier2 Description]]&amp;All_Data[[#This Row],[Order No]]</f>
        <v>CATALOGUES4283974</v>
      </c>
    </row>
    <row r="4127" spans="1:15" x14ac:dyDescent="0.35">
      <c r="A4127">
        <v>202003</v>
      </c>
      <c r="B4127" t="str">
        <f>LEFT(All_Data[[#This Row],[Invoice (Year+Month)]],4)</f>
        <v>2020</v>
      </c>
      <c r="C4127" t="str">
        <f>RIGHT(All_Data[[#This Row],[Invoice (Year+Month)]],2)</f>
        <v>03</v>
      </c>
      <c r="D4127" t="s">
        <v>9</v>
      </c>
      <c r="E4127">
        <v>6000590</v>
      </c>
      <c r="F4127" t="s">
        <v>10</v>
      </c>
      <c r="G4127" t="s">
        <v>22</v>
      </c>
      <c r="H4127" t="s">
        <v>35</v>
      </c>
      <c r="I4127">
        <v>4279399</v>
      </c>
      <c r="J4127">
        <v>104</v>
      </c>
      <c r="K4127" s="1">
        <v>158</v>
      </c>
      <c r="L4127" s="1">
        <v>33.58</v>
      </c>
      <c r="M4127" s="1">
        <f>All_Data[[#This Row],[EUR Sales Amount]]-All_Data[[#This Row],[EUR Cost Amount]]</f>
        <v>124.42</v>
      </c>
      <c r="N4127">
        <f>IF(All_Data[[#This Row],[Order Line Quantity]]&lt;0,1,0)</f>
        <v>0</v>
      </c>
      <c r="O4127" s="1" t="str">
        <f>All_Data[[#This Row],[Tier2 Description]]&amp;All_Data[[#This Row],[Order No]]</f>
        <v>DECORATION CHARGES4279399</v>
      </c>
    </row>
    <row r="4128" spans="1:15" x14ac:dyDescent="0.35">
      <c r="A4128">
        <v>202003</v>
      </c>
      <c r="B4128" t="str">
        <f>LEFT(All_Data[[#This Row],[Invoice (Year+Month)]],4)</f>
        <v>2020</v>
      </c>
      <c r="C4128" t="str">
        <f>RIGHT(All_Data[[#This Row],[Invoice (Year+Month)]],2)</f>
        <v>03</v>
      </c>
      <c r="D4128" t="s">
        <v>9</v>
      </c>
      <c r="E4128">
        <v>6000590</v>
      </c>
      <c r="F4128" t="s">
        <v>10</v>
      </c>
      <c r="G4128" t="s">
        <v>22</v>
      </c>
      <c r="H4128" t="s">
        <v>35</v>
      </c>
      <c r="I4128">
        <v>4279488</v>
      </c>
      <c r="J4128">
        <v>104</v>
      </c>
      <c r="K4128" s="1">
        <v>128</v>
      </c>
      <c r="L4128" s="1">
        <v>33.58</v>
      </c>
      <c r="M4128" s="1">
        <f>All_Data[[#This Row],[EUR Sales Amount]]-All_Data[[#This Row],[EUR Cost Amount]]</f>
        <v>94.42</v>
      </c>
      <c r="N4128">
        <f>IF(All_Data[[#This Row],[Order Line Quantity]]&lt;0,1,0)</f>
        <v>0</v>
      </c>
      <c r="O4128" s="1" t="str">
        <f>All_Data[[#This Row],[Tier2 Description]]&amp;All_Data[[#This Row],[Order No]]</f>
        <v>DECORATION CHARGES4279488</v>
      </c>
    </row>
    <row r="4129" spans="1:15" x14ac:dyDescent="0.35">
      <c r="A4129">
        <v>202003</v>
      </c>
      <c r="B4129" t="str">
        <f>LEFT(All_Data[[#This Row],[Invoice (Year+Month)]],4)</f>
        <v>2020</v>
      </c>
      <c r="C4129" t="str">
        <f>RIGHT(All_Data[[#This Row],[Invoice (Year+Month)]],2)</f>
        <v>03</v>
      </c>
      <c r="D4129" t="s">
        <v>9</v>
      </c>
      <c r="E4129">
        <v>6000590</v>
      </c>
      <c r="F4129" t="s">
        <v>10</v>
      </c>
      <c r="G4129" t="s">
        <v>22</v>
      </c>
      <c r="H4129" t="s">
        <v>35</v>
      </c>
      <c r="I4129">
        <v>4284663</v>
      </c>
      <c r="J4129">
        <v>2002</v>
      </c>
      <c r="K4129" s="1">
        <v>290</v>
      </c>
      <c r="L4129" s="1">
        <v>35.46</v>
      </c>
      <c r="M4129" s="1">
        <f>All_Data[[#This Row],[EUR Sales Amount]]-All_Data[[#This Row],[EUR Cost Amount]]</f>
        <v>254.54</v>
      </c>
      <c r="N4129">
        <f>IF(All_Data[[#This Row],[Order Line Quantity]]&lt;0,1,0)</f>
        <v>0</v>
      </c>
      <c r="O4129" s="1" t="str">
        <f>All_Data[[#This Row],[Tier2 Description]]&amp;All_Data[[#This Row],[Order No]]</f>
        <v>DECORATION CHARGES4284663</v>
      </c>
    </row>
    <row r="4130" spans="1:15" x14ac:dyDescent="0.35">
      <c r="A4130">
        <v>202003</v>
      </c>
      <c r="B4130" t="str">
        <f>LEFT(All_Data[[#This Row],[Invoice (Year+Month)]],4)</f>
        <v>2020</v>
      </c>
      <c r="C4130" t="str">
        <f>RIGHT(All_Data[[#This Row],[Invoice (Year+Month)]],2)</f>
        <v>03</v>
      </c>
      <c r="D4130" t="s">
        <v>9</v>
      </c>
      <c r="E4130">
        <v>6001015</v>
      </c>
      <c r="F4130" t="s">
        <v>17</v>
      </c>
      <c r="G4130" t="s">
        <v>11</v>
      </c>
      <c r="H4130" t="s">
        <v>38</v>
      </c>
      <c r="I4130">
        <v>4284336</v>
      </c>
      <c r="J4130">
        <v>204</v>
      </c>
      <c r="K4130" s="1">
        <v>146.88</v>
      </c>
      <c r="L4130" s="1">
        <v>51.58</v>
      </c>
      <c r="M4130" s="1">
        <f>All_Data[[#This Row],[EUR Sales Amount]]-All_Data[[#This Row],[EUR Cost Amount]]</f>
        <v>95.3</v>
      </c>
      <c r="N4130">
        <f>IF(All_Data[[#This Row],[Order Line Quantity]]&lt;0,1,0)</f>
        <v>0</v>
      </c>
      <c r="O4130" s="1" t="str">
        <f>All_Data[[#This Row],[Tier2 Description]]&amp;All_Data[[#This Row],[Order No]]</f>
        <v>BACKPACKS4284336</v>
      </c>
    </row>
    <row r="4131" spans="1:15" x14ac:dyDescent="0.35">
      <c r="A4131">
        <v>202003</v>
      </c>
      <c r="B4131" t="str">
        <f>LEFT(All_Data[[#This Row],[Invoice (Year+Month)]],4)</f>
        <v>2020</v>
      </c>
      <c r="C4131" t="str">
        <f>RIGHT(All_Data[[#This Row],[Invoice (Year+Month)]],2)</f>
        <v>03</v>
      </c>
      <c r="D4131" t="s">
        <v>9</v>
      </c>
      <c r="E4131">
        <v>6001015</v>
      </c>
      <c r="F4131" t="s">
        <v>17</v>
      </c>
      <c r="G4131" t="s">
        <v>22</v>
      </c>
      <c r="H4131" t="s">
        <v>23</v>
      </c>
      <c r="I4131">
        <v>4284132</v>
      </c>
      <c r="J4131">
        <v>10</v>
      </c>
      <c r="K4131" s="1">
        <v>0</v>
      </c>
      <c r="L4131" s="1">
        <v>42.5</v>
      </c>
      <c r="M4131" s="1">
        <f>All_Data[[#This Row],[EUR Sales Amount]]-All_Data[[#This Row],[EUR Cost Amount]]</f>
        <v>-42.5</v>
      </c>
      <c r="N4131">
        <f>IF(All_Data[[#This Row],[Order Line Quantity]]&lt;0,1,0)</f>
        <v>0</v>
      </c>
      <c r="O4131" s="1" t="str">
        <f>All_Data[[#This Row],[Tier2 Description]]&amp;All_Data[[#This Row],[Order No]]</f>
        <v>CATALOGUES4284132</v>
      </c>
    </row>
    <row r="4132" spans="1:15" x14ac:dyDescent="0.35">
      <c r="A4132">
        <v>202003</v>
      </c>
      <c r="B4132" t="str">
        <f>LEFT(All_Data[[#This Row],[Invoice (Year+Month)]],4)</f>
        <v>2020</v>
      </c>
      <c r="C4132" t="str">
        <f>RIGHT(All_Data[[#This Row],[Invoice (Year+Month)]],2)</f>
        <v>03</v>
      </c>
      <c r="D4132" t="s">
        <v>9</v>
      </c>
      <c r="E4132">
        <v>6001050</v>
      </c>
      <c r="F4132" t="s">
        <v>17</v>
      </c>
      <c r="G4132" t="s">
        <v>32</v>
      </c>
      <c r="H4132" t="s">
        <v>51</v>
      </c>
      <c r="I4132">
        <v>4283691</v>
      </c>
      <c r="J4132">
        <v>100</v>
      </c>
      <c r="K4132" s="1">
        <v>321</v>
      </c>
      <c r="L4132" s="1">
        <v>95.36</v>
      </c>
      <c r="M4132" s="1">
        <f>All_Data[[#This Row],[EUR Sales Amount]]-All_Data[[#This Row],[EUR Cost Amount]]</f>
        <v>225.64</v>
      </c>
      <c r="N4132">
        <f>IF(All_Data[[#This Row],[Order Line Quantity]]&lt;0,1,0)</f>
        <v>0</v>
      </c>
      <c r="O4132" s="1" t="str">
        <f>All_Data[[#This Row],[Tier2 Description]]&amp;All_Data[[#This Row],[Order No]]</f>
        <v>MUGS &amp; TUMBLERS4283691</v>
      </c>
    </row>
    <row r="4133" spans="1:15" x14ac:dyDescent="0.35">
      <c r="A4133">
        <v>202003</v>
      </c>
      <c r="B4133" t="str">
        <f>LEFT(All_Data[[#This Row],[Invoice (Year+Month)]],4)</f>
        <v>2020</v>
      </c>
      <c r="C4133" t="str">
        <f>RIGHT(All_Data[[#This Row],[Invoice (Year+Month)]],2)</f>
        <v>03</v>
      </c>
      <c r="D4133" t="s">
        <v>9</v>
      </c>
      <c r="E4133">
        <v>6001050</v>
      </c>
      <c r="F4133" t="s">
        <v>17</v>
      </c>
      <c r="G4133" t="s">
        <v>22</v>
      </c>
      <c r="H4133" t="s">
        <v>35</v>
      </c>
      <c r="I4133">
        <v>4283691</v>
      </c>
      <c r="J4133">
        <v>102</v>
      </c>
      <c r="K4133" s="1">
        <v>120</v>
      </c>
      <c r="L4133" s="1">
        <v>16.46</v>
      </c>
      <c r="M4133" s="1">
        <f>All_Data[[#This Row],[EUR Sales Amount]]-All_Data[[#This Row],[EUR Cost Amount]]</f>
        <v>103.53999999999999</v>
      </c>
      <c r="N4133">
        <f>IF(All_Data[[#This Row],[Order Line Quantity]]&lt;0,1,0)</f>
        <v>0</v>
      </c>
      <c r="O4133" s="1" t="str">
        <f>All_Data[[#This Row],[Tier2 Description]]&amp;All_Data[[#This Row],[Order No]]</f>
        <v>DECORATION CHARGES4283691</v>
      </c>
    </row>
    <row r="4134" spans="1:15" x14ac:dyDescent="0.35">
      <c r="A4134">
        <v>202003</v>
      </c>
      <c r="B4134" t="str">
        <f>LEFT(All_Data[[#This Row],[Invoice (Year+Month)]],4)</f>
        <v>2020</v>
      </c>
      <c r="C4134" t="str">
        <f>RIGHT(All_Data[[#This Row],[Invoice (Year+Month)]],2)</f>
        <v>03</v>
      </c>
      <c r="D4134" t="s">
        <v>9</v>
      </c>
      <c r="E4134">
        <v>6001067</v>
      </c>
      <c r="F4134" t="s">
        <v>10</v>
      </c>
      <c r="G4134" t="s">
        <v>13</v>
      </c>
      <c r="H4134" t="s">
        <v>41</v>
      </c>
      <c r="I4134">
        <v>4281900</v>
      </c>
      <c r="J4134">
        <v>2</v>
      </c>
      <c r="K4134" s="1">
        <v>1.38</v>
      </c>
      <c r="L4134" s="1">
        <v>0.9</v>
      </c>
      <c r="M4134" s="1">
        <f>All_Data[[#This Row],[EUR Sales Amount]]-All_Data[[#This Row],[EUR Cost Amount]]</f>
        <v>0.47999999999999987</v>
      </c>
      <c r="N4134">
        <f>IF(All_Data[[#This Row],[Order Line Quantity]]&lt;0,1,0)</f>
        <v>0</v>
      </c>
      <c r="O4134" s="1" t="str">
        <f>All_Data[[#This Row],[Tier2 Description]]&amp;All_Data[[#This Row],[Order No]]</f>
        <v>KEYCHAINS4281900</v>
      </c>
    </row>
    <row r="4135" spans="1:15" x14ac:dyDescent="0.35">
      <c r="A4135">
        <v>202003</v>
      </c>
      <c r="B4135" t="str">
        <f>LEFT(All_Data[[#This Row],[Invoice (Year+Month)]],4)</f>
        <v>2020</v>
      </c>
      <c r="C4135" t="str">
        <f>RIGHT(All_Data[[#This Row],[Invoice (Year+Month)]],2)</f>
        <v>03</v>
      </c>
      <c r="D4135" t="s">
        <v>9</v>
      </c>
      <c r="E4135">
        <v>6001067</v>
      </c>
      <c r="F4135" t="s">
        <v>10</v>
      </c>
      <c r="G4135" t="s">
        <v>13</v>
      </c>
      <c r="H4135" t="s">
        <v>16</v>
      </c>
      <c r="I4135">
        <v>4281900</v>
      </c>
      <c r="J4135">
        <v>2</v>
      </c>
      <c r="K4135" s="1">
        <v>1.38</v>
      </c>
      <c r="L4135" s="1">
        <v>2.2400000000000002</v>
      </c>
      <c r="M4135" s="1">
        <f>All_Data[[#This Row],[EUR Sales Amount]]-All_Data[[#This Row],[EUR Cost Amount]]</f>
        <v>-0.86000000000000032</v>
      </c>
      <c r="N4135">
        <f>IF(All_Data[[#This Row],[Order Line Quantity]]&lt;0,1,0)</f>
        <v>0</v>
      </c>
      <c r="O4135" s="1" t="str">
        <f>All_Data[[#This Row],[Tier2 Description]]&amp;All_Data[[#This Row],[Order No]]</f>
        <v>WRITING4281900</v>
      </c>
    </row>
    <row r="4136" spans="1:15" x14ac:dyDescent="0.35">
      <c r="A4136">
        <v>202003</v>
      </c>
      <c r="B4136" t="str">
        <f>LEFT(All_Data[[#This Row],[Invoice (Year+Month)]],4)</f>
        <v>2020</v>
      </c>
      <c r="C4136" t="str">
        <f>RIGHT(All_Data[[#This Row],[Invoice (Year+Month)]],2)</f>
        <v>03</v>
      </c>
      <c r="D4136" t="s">
        <v>9</v>
      </c>
      <c r="E4136">
        <v>6001067</v>
      </c>
      <c r="F4136" t="s">
        <v>10</v>
      </c>
      <c r="G4136" t="s">
        <v>26</v>
      </c>
      <c r="H4136" t="s">
        <v>28</v>
      </c>
      <c r="I4136">
        <v>4281900</v>
      </c>
      <c r="J4136">
        <v>60</v>
      </c>
      <c r="K4136" s="1">
        <v>27</v>
      </c>
      <c r="L4136" s="1">
        <v>8.08</v>
      </c>
      <c r="M4136" s="1">
        <f>All_Data[[#This Row],[EUR Sales Amount]]-All_Data[[#This Row],[EUR Cost Amount]]</f>
        <v>18.920000000000002</v>
      </c>
      <c r="N4136">
        <f>IF(All_Data[[#This Row],[Order Line Quantity]]&lt;0,1,0)</f>
        <v>0</v>
      </c>
      <c r="O4136" s="1" t="str">
        <f>All_Data[[#This Row],[Tier2 Description]]&amp;All_Data[[#This Row],[Order No]]</f>
        <v>HOUSEWARES4281900</v>
      </c>
    </row>
    <row r="4137" spans="1:15" x14ac:dyDescent="0.35">
      <c r="A4137">
        <v>202003</v>
      </c>
      <c r="B4137" t="str">
        <f>LEFT(All_Data[[#This Row],[Invoice (Year+Month)]],4)</f>
        <v>2020</v>
      </c>
      <c r="C4137" t="str">
        <f>RIGHT(All_Data[[#This Row],[Invoice (Year+Month)]],2)</f>
        <v>03</v>
      </c>
      <c r="D4137" t="s">
        <v>9</v>
      </c>
      <c r="E4137">
        <v>6001067</v>
      </c>
      <c r="F4137" t="s">
        <v>10</v>
      </c>
      <c r="G4137" t="s">
        <v>26</v>
      </c>
      <c r="H4137" t="s">
        <v>50</v>
      </c>
      <c r="I4137">
        <v>4281900</v>
      </c>
      <c r="J4137">
        <v>112</v>
      </c>
      <c r="K4137" s="1">
        <v>27.7</v>
      </c>
      <c r="L4137" s="1">
        <v>26.04</v>
      </c>
      <c r="M4137" s="1">
        <f>All_Data[[#This Row],[EUR Sales Amount]]-All_Data[[#This Row],[EUR Cost Amount]]</f>
        <v>1.6600000000000001</v>
      </c>
      <c r="N4137">
        <f>IF(All_Data[[#This Row],[Order Line Quantity]]&lt;0,1,0)</f>
        <v>0</v>
      </c>
      <c r="O4137" s="1" t="str">
        <f>All_Data[[#This Row],[Tier2 Description]]&amp;All_Data[[#This Row],[Order No]]</f>
        <v>OUTDOOR &amp; LEISURE4281900</v>
      </c>
    </row>
    <row r="4138" spans="1:15" x14ac:dyDescent="0.35">
      <c r="A4138">
        <v>202003</v>
      </c>
      <c r="B4138" t="str">
        <f>LEFT(All_Data[[#This Row],[Invoice (Year+Month)]],4)</f>
        <v>2020</v>
      </c>
      <c r="C4138" t="str">
        <f>RIGHT(All_Data[[#This Row],[Invoice (Year+Month)]],2)</f>
        <v>03</v>
      </c>
      <c r="D4138" t="s">
        <v>9</v>
      </c>
      <c r="E4138">
        <v>6001067</v>
      </c>
      <c r="F4138" t="s">
        <v>10</v>
      </c>
      <c r="G4138" t="s">
        <v>22</v>
      </c>
      <c r="H4138" t="s">
        <v>23</v>
      </c>
      <c r="I4138">
        <v>4283799</v>
      </c>
      <c r="J4138">
        <v>10</v>
      </c>
      <c r="K4138" s="1">
        <v>0</v>
      </c>
      <c r="L4138" s="1">
        <v>42.5</v>
      </c>
      <c r="M4138" s="1">
        <f>All_Data[[#This Row],[EUR Sales Amount]]-All_Data[[#This Row],[EUR Cost Amount]]</f>
        <v>-42.5</v>
      </c>
      <c r="N4138">
        <f>IF(All_Data[[#This Row],[Order Line Quantity]]&lt;0,1,0)</f>
        <v>0</v>
      </c>
      <c r="O4138" s="1" t="str">
        <f>All_Data[[#This Row],[Tier2 Description]]&amp;All_Data[[#This Row],[Order No]]</f>
        <v>CATALOGUES4283799</v>
      </c>
    </row>
    <row r="4139" spans="1:15" x14ac:dyDescent="0.35">
      <c r="A4139">
        <v>202003</v>
      </c>
      <c r="B4139" t="str">
        <f>LEFT(All_Data[[#This Row],[Invoice (Year+Month)]],4)</f>
        <v>2020</v>
      </c>
      <c r="C4139" t="str">
        <f>RIGHT(All_Data[[#This Row],[Invoice (Year+Month)]],2)</f>
        <v>03</v>
      </c>
      <c r="D4139" t="s">
        <v>9</v>
      </c>
      <c r="E4139">
        <v>6001072</v>
      </c>
      <c r="F4139" t="s">
        <v>17</v>
      </c>
      <c r="G4139" t="s">
        <v>36</v>
      </c>
      <c r="H4139" t="s">
        <v>36</v>
      </c>
      <c r="I4139">
        <v>4258580</v>
      </c>
      <c r="J4139">
        <v>200</v>
      </c>
      <c r="K4139" s="1">
        <v>420</v>
      </c>
      <c r="L4139" s="1">
        <v>402</v>
      </c>
      <c r="M4139" s="1">
        <f>All_Data[[#This Row],[EUR Sales Amount]]-All_Data[[#This Row],[EUR Cost Amount]]</f>
        <v>18</v>
      </c>
      <c r="N4139">
        <f>IF(All_Data[[#This Row],[Order Line Quantity]]&lt;0,1,0)</f>
        <v>0</v>
      </c>
      <c r="O4139" s="1" t="str">
        <f>All_Data[[#This Row],[Tier2 Description]]&amp;All_Data[[#This Row],[Order No]]</f>
        <v>MEMORY4258580</v>
      </c>
    </row>
    <row r="4140" spans="1:15" x14ac:dyDescent="0.35">
      <c r="A4140">
        <v>202003</v>
      </c>
      <c r="B4140" t="str">
        <f>LEFT(All_Data[[#This Row],[Invoice (Year+Month)]],4)</f>
        <v>2020</v>
      </c>
      <c r="C4140" t="str">
        <f>RIGHT(All_Data[[#This Row],[Invoice (Year+Month)]],2)</f>
        <v>03</v>
      </c>
      <c r="D4140" t="s">
        <v>9</v>
      </c>
      <c r="E4140">
        <v>6001073</v>
      </c>
      <c r="F4140" t="s">
        <v>17</v>
      </c>
      <c r="G4140" t="s">
        <v>11</v>
      </c>
      <c r="H4140" t="s">
        <v>38</v>
      </c>
      <c r="I4140">
        <v>4280369</v>
      </c>
      <c r="J4140">
        <v>4</v>
      </c>
      <c r="K4140" s="1">
        <v>229.88</v>
      </c>
      <c r="L4140" s="1">
        <v>85.22</v>
      </c>
      <c r="M4140" s="1">
        <f>All_Data[[#This Row],[EUR Sales Amount]]-All_Data[[#This Row],[EUR Cost Amount]]</f>
        <v>144.66</v>
      </c>
      <c r="N4140">
        <f>IF(All_Data[[#This Row],[Order Line Quantity]]&lt;0,1,0)</f>
        <v>0</v>
      </c>
      <c r="O4140" s="1" t="str">
        <f>All_Data[[#This Row],[Tier2 Description]]&amp;All_Data[[#This Row],[Order No]]</f>
        <v>BACKPACKS4280369</v>
      </c>
    </row>
    <row r="4141" spans="1:15" x14ac:dyDescent="0.35">
      <c r="A4141">
        <v>202003</v>
      </c>
      <c r="B4141" t="str">
        <f>LEFT(All_Data[[#This Row],[Invoice (Year+Month)]],4)</f>
        <v>2020</v>
      </c>
      <c r="C4141" t="str">
        <f>RIGHT(All_Data[[#This Row],[Invoice (Year+Month)]],2)</f>
        <v>03</v>
      </c>
      <c r="D4141" t="s">
        <v>9</v>
      </c>
      <c r="E4141">
        <v>6001073</v>
      </c>
      <c r="F4141" t="s">
        <v>17</v>
      </c>
      <c r="G4141" t="s">
        <v>48</v>
      </c>
      <c r="H4141" t="s">
        <v>48</v>
      </c>
      <c r="I4141">
        <v>4216583</v>
      </c>
      <c r="J4141">
        <v>1000</v>
      </c>
      <c r="K4141" s="1">
        <v>3100</v>
      </c>
      <c r="L4141" s="1">
        <v>2101.86</v>
      </c>
      <c r="M4141" s="1">
        <f>All_Data[[#This Row],[EUR Sales Amount]]-All_Data[[#This Row],[EUR Cost Amount]]</f>
        <v>998.13999999999987</v>
      </c>
      <c r="N4141">
        <f>IF(All_Data[[#This Row],[Order Line Quantity]]&lt;0,1,0)</f>
        <v>0</v>
      </c>
      <c r="O4141" s="1" t="str">
        <f>All_Data[[#This Row],[Tier2 Description]]&amp;All_Data[[#This Row],[Order No]]</f>
        <v>HEADWEAR4216583</v>
      </c>
    </row>
    <row r="4142" spans="1:15" x14ac:dyDescent="0.35">
      <c r="A4142">
        <v>202003</v>
      </c>
      <c r="B4142" t="str">
        <f>LEFT(All_Data[[#This Row],[Invoice (Year+Month)]],4)</f>
        <v>2020</v>
      </c>
      <c r="C4142" t="str">
        <f>RIGHT(All_Data[[#This Row],[Invoice (Year+Month)]],2)</f>
        <v>03</v>
      </c>
      <c r="D4142" t="s">
        <v>9</v>
      </c>
      <c r="E4142">
        <v>6001073</v>
      </c>
      <c r="F4142" t="s">
        <v>17</v>
      </c>
      <c r="G4142" t="s">
        <v>48</v>
      </c>
      <c r="H4142" t="s">
        <v>48</v>
      </c>
      <c r="I4142">
        <v>4280369</v>
      </c>
      <c r="J4142">
        <v>4</v>
      </c>
      <c r="K4142" s="1">
        <v>4.5999999999999996</v>
      </c>
      <c r="L4142" s="1">
        <v>2.02</v>
      </c>
      <c r="M4142" s="1">
        <f>All_Data[[#This Row],[EUR Sales Amount]]-All_Data[[#This Row],[EUR Cost Amount]]</f>
        <v>2.5799999999999996</v>
      </c>
      <c r="N4142">
        <f>IF(All_Data[[#This Row],[Order Line Quantity]]&lt;0,1,0)</f>
        <v>0</v>
      </c>
      <c r="O4142" s="1" t="str">
        <f>All_Data[[#This Row],[Tier2 Description]]&amp;All_Data[[#This Row],[Order No]]</f>
        <v>HEADWEAR4280369</v>
      </c>
    </row>
    <row r="4143" spans="1:15" x14ac:dyDescent="0.35">
      <c r="A4143">
        <v>202003</v>
      </c>
      <c r="B4143" t="str">
        <f>LEFT(All_Data[[#This Row],[Invoice (Year+Month)]],4)</f>
        <v>2020</v>
      </c>
      <c r="C4143" t="str">
        <f>RIGHT(All_Data[[#This Row],[Invoice (Year+Month)]],2)</f>
        <v>03</v>
      </c>
      <c r="D4143" t="s">
        <v>9</v>
      </c>
      <c r="E4143">
        <v>6001073</v>
      </c>
      <c r="F4143" t="s">
        <v>17</v>
      </c>
      <c r="G4143" t="s">
        <v>48</v>
      </c>
      <c r="H4143" t="s">
        <v>48</v>
      </c>
      <c r="I4143">
        <v>4281770</v>
      </c>
      <c r="J4143">
        <v>20</v>
      </c>
      <c r="K4143" s="1">
        <v>15.8</v>
      </c>
      <c r="L4143" s="1">
        <v>22.28</v>
      </c>
      <c r="M4143" s="1">
        <f>All_Data[[#This Row],[EUR Sales Amount]]-All_Data[[#This Row],[EUR Cost Amount]]</f>
        <v>-6.48</v>
      </c>
      <c r="N4143">
        <f>IF(All_Data[[#This Row],[Order Line Quantity]]&lt;0,1,0)</f>
        <v>0</v>
      </c>
      <c r="O4143" s="1" t="str">
        <f>All_Data[[#This Row],[Tier2 Description]]&amp;All_Data[[#This Row],[Order No]]</f>
        <v>HEADWEAR4281770</v>
      </c>
    </row>
    <row r="4144" spans="1:15" x14ac:dyDescent="0.35">
      <c r="A4144">
        <v>202003</v>
      </c>
      <c r="B4144" t="str">
        <f>LEFT(All_Data[[#This Row],[Invoice (Year+Month)]],4)</f>
        <v>2020</v>
      </c>
      <c r="C4144" t="str">
        <f>RIGHT(All_Data[[#This Row],[Invoice (Year+Month)]],2)</f>
        <v>03</v>
      </c>
      <c r="D4144" t="s">
        <v>9</v>
      </c>
      <c r="E4144">
        <v>6001073</v>
      </c>
      <c r="F4144" t="s">
        <v>17</v>
      </c>
      <c r="G4144" t="s">
        <v>13</v>
      </c>
      <c r="H4144" t="s">
        <v>34</v>
      </c>
      <c r="I4144">
        <v>4280369</v>
      </c>
      <c r="J4144">
        <v>4</v>
      </c>
      <c r="K4144" s="1">
        <v>9.1999999999999993</v>
      </c>
      <c r="L4144" s="1">
        <v>3.24</v>
      </c>
      <c r="M4144" s="1">
        <f>All_Data[[#This Row],[EUR Sales Amount]]-All_Data[[#This Row],[EUR Cost Amount]]</f>
        <v>5.9599999999999991</v>
      </c>
      <c r="N4144">
        <f>IF(All_Data[[#This Row],[Order Line Quantity]]&lt;0,1,0)</f>
        <v>0</v>
      </c>
      <c r="O4144" s="1" t="str">
        <f>All_Data[[#This Row],[Tier2 Description]]&amp;All_Data[[#This Row],[Order No]]</f>
        <v>STATIONERY4280369</v>
      </c>
    </row>
    <row r="4145" spans="1:15" x14ac:dyDescent="0.35">
      <c r="A4145">
        <v>202003</v>
      </c>
      <c r="B4145" t="str">
        <f>LEFT(All_Data[[#This Row],[Invoice (Year+Month)]],4)</f>
        <v>2020</v>
      </c>
      <c r="C4145" t="str">
        <f>RIGHT(All_Data[[#This Row],[Invoice (Year+Month)]],2)</f>
        <v>03</v>
      </c>
      <c r="D4145" t="s">
        <v>9</v>
      </c>
      <c r="E4145">
        <v>6001073</v>
      </c>
      <c r="F4145" t="s">
        <v>17</v>
      </c>
      <c r="G4145" t="s">
        <v>13</v>
      </c>
      <c r="H4145" t="s">
        <v>34</v>
      </c>
      <c r="I4145">
        <v>4283759</v>
      </c>
      <c r="J4145">
        <v>2</v>
      </c>
      <c r="K4145" s="1">
        <v>0</v>
      </c>
      <c r="L4145" s="1">
        <v>12.12</v>
      </c>
      <c r="M4145" s="1">
        <f>All_Data[[#This Row],[EUR Sales Amount]]-All_Data[[#This Row],[EUR Cost Amount]]</f>
        <v>-12.12</v>
      </c>
      <c r="N4145">
        <f>IF(All_Data[[#This Row],[Order Line Quantity]]&lt;0,1,0)</f>
        <v>0</v>
      </c>
      <c r="O4145" s="1" t="str">
        <f>All_Data[[#This Row],[Tier2 Description]]&amp;All_Data[[#This Row],[Order No]]</f>
        <v>STATIONERY4283759</v>
      </c>
    </row>
    <row r="4146" spans="1:15" x14ac:dyDescent="0.35">
      <c r="A4146">
        <v>202003</v>
      </c>
      <c r="B4146" t="str">
        <f>LEFT(All_Data[[#This Row],[Invoice (Year+Month)]],4)</f>
        <v>2020</v>
      </c>
      <c r="C4146" t="str">
        <f>RIGHT(All_Data[[#This Row],[Invoice (Year+Month)]],2)</f>
        <v>03</v>
      </c>
      <c r="D4146" t="s">
        <v>9</v>
      </c>
      <c r="E4146">
        <v>6001073</v>
      </c>
      <c r="F4146" t="s">
        <v>17</v>
      </c>
      <c r="G4146" t="s">
        <v>13</v>
      </c>
      <c r="H4146" t="s">
        <v>16</v>
      </c>
      <c r="I4146">
        <v>4280369</v>
      </c>
      <c r="J4146">
        <v>30</v>
      </c>
      <c r="K4146" s="1">
        <v>42.04</v>
      </c>
      <c r="L4146" s="1">
        <v>13.26</v>
      </c>
      <c r="M4146" s="1">
        <f>All_Data[[#This Row],[EUR Sales Amount]]-All_Data[[#This Row],[EUR Cost Amount]]</f>
        <v>28.78</v>
      </c>
      <c r="N4146">
        <f>IF(All_Data[[#This Row],[Order Line Quantity]]&lt;0,1,0)</f>
        <v>0</v>
      </c>
      <c r="O4146" s="1" t="str">
        <f>All_Data[[#This Row],[Tier2 Description]]&amp;All_Data[[#This Row],[Order No]]</f>
        <v>WRITING4280369</v>
      </c>
    </row>
    <row r="4147" spans="1:15" x14ac:dyDescent="0.35">
      <c r="A4147">
        <v>202003</v>
      </c>
      <c r="B4147" t="str">
        <f>LEFT(All_Data[[#This Row],[Invoice (Year+Month)]],4)</f>
        <v>2020</v>
      </c>
      <c r="C4147" t="str">
        <f>RIGHT(All_Data[[#This Row],[Invoice (Year+Month)]],2)</f>
        <v>03</v>
      </c>
      <c r="D4147" t="s">
        <v>9</v>
      </c>
      <c r="E4147">
        <v>6001073</v>
      </c>
      <c r="F4147" t="s">
        <v>17</v>
      </c>
      <c r="G4147" t="s">
        <v>13</v>
      </c>
      <c r="H4147" t="s">
        <v>16</v>
      </c>
      <c r="I4147">
        <v>4281770</v>
      </c>
      <c r="J4147">
        <v>1340</v>
      </c>
      <c r="K4147" s="1">
        <v>217.6</v>
      </c>
      <c r="L4147" s="1">
        <v>121.84</v>
      </c>
      <c r="M4147" s="1">
        <f>All_Data[[#This Row],[EUR Sales Amount]]-All_Data[[#This Row],[EUR Cost Amount]]</f>
        <v>95.759999999999991</v>
      </c>
      <c r="N4147">
        <f>IF(All_Data[[#This Row],[Order Line Quantity]]&lt;0,1,0)</f>
        <v>0</v>
      </c>
      <c r="O4147" s="1" t="str">
        <f>All_Data[[#This Row],[Tier2 Description]]&amp;All_Data[[#This Row],[Order No]]</f>
        <v>WRITING4281770</v>
      </c>
    </row>
    <row r="4148" spans="1:15" x14ac:dyDescent="0.35">
      <c r="A4148">
        <v>202003</v>
      </c>
      <c r="B4148" t="str">
        <f>LEFT(All_Data[[#This Row],[Invoice (Year+Month)]],4)</f>
        <v>2020</v>
      </c>
      <c r="C4148" t="str">
        <f>RIGHT(All_Data[[#This Row],[Invoice (Year+Month)]],2)</f>
        <v>03</v>
      </c>
      <c r="D4148" t="s">
        <v>9</v>
      </c>
      <c r="E4148">
        <v>6001073</v>
      </c>
      <c r="F4148" t="s">
        <v>17</v>
      </c>
      <c r="G4148" t="s">
        <v>26</v>
      </c>
      <c r="H4148" t="s">
        <v>44</v>
      </c>
      <c r="I4148">
        <v>4280369</v>
      </c>
      <c r="J4148">
        <v>2</v>
      </c>
      <c r="K4148" s="1">
        <v>2.2400000000000002</v>
      </c>
      <c r="L4148" s="1">
        <v>0.78</v>
      </c>
      <c r="M4148" s="1">
        <f>All_Data[[#This Row],[EUR Sales Amount]]-All_Data[[#This Row],[EUR Cost Amount]]</f>
        <v>1.4600000000000002</v>
      </c>
      <c r="N4148">
        <f>IF(All_Data[[#This Row],[Order Line Quantity]]&lt;0,1,0)</f>
        <v>0</v>
      </c>
      <c r="O4148" s="1" t="str">
        <f>All_Data[[#This Row],[Tier2 Description]]&amp;All_Data[[#This Row],[Order No]]</f>
        <v>HBA4280369</v>
      </c>
    </row>
    <row r="4149" spans="1:15" x14ac:dyDescent="0.35">
      <c r="A4149">
        <v>202003</v>
      </c>
      <c r="B4149" t="str">
        <f>LEFT(All_Data[[#This Row],[Invoice (Year+Month)]],4)</f>
        <v>2020</v>
      </c>
      <c r="C4149" t="str">
        <f>RIGHT(All_Data[[#This Row],[Invoice (Year+Month)]],2)</f>
        <v>03</v>
      </c>
      <c r="D4149" t="s">
        <v>9</v>
      </c>
      <c r="E4149">
        <v>6001073</v>
      </c>
      <c r="F4149" t="s">
        <v>17</v>
      </c>
      <c r="G4149" t="s">
        <v>26</v>
      </c>
      <c r="H4149" t="s">
        <v>28</v>
      </c>
      <c r="I4149">
        <v>4281770</v>
      </c>
      <c r="J4149">
        <v>36</v>
      </c>
      <c r="K4149" s="1">
        <v>261.64</v>
      </c>
      <c r="L4149" s="1">
        <v>138.68</v>
      </c>
      <c r="M4149" s="1">
        <f>All_Data[[#This Row],[EUR Sales Amount]]-All_Data[[#This Row],[EUR Cost Amount]]</f>
        <v>122.95999999999998</v>
      </c>
      <c r="N4149">
        <f>IF(All_Data[[#This Row],[Order Line Quantity]]&lt;0,1,0)</f>
        <v>0</v>
      </c>
      <c r="O4149" s="1" t="str">
        <f>All_Data[[#This Row],[Tier2 Description]]&amp;All_Data[[#This Row],[Order No]]</f>
        <v>HOUSEWARES4281770</v>
      </c>
    </row>
    <row r="4150" spans="1:15" x14ac:dyDescent="0.35">
      <c r="A4150">
        <v>202003</v>
      </c>
      <c r="B4150" t="str">
        <f>LEFT(All_Data[[#This Row],[Invoice (Year+Month)]],4)</f>
        <v>2020</v>
      </c>
      <c r="C4150" t="str">
        <f>RIGHT(All_Data[[#This Row],[Invoice (Year+Month)]],2)</f>
        <v>03</v>
      </c>
      <c r="D4150" t="s">
        <v>9</v>
      </c>
      <c r="E4150">
        <v>6001073</v>
      </c>
      <c r="F4150" t="s">
        <v>17</v>
      </c>
      <c r="G4150" t="s">
        <v>18</v>
      </c>
      <c r="H4150" t="s">
        <v>19</v>
      </c>
      <c r="I4150">
        <v>4280369</v>
      </c>
      <c r="J4150">
        <v>10</v>
      </c>
      <c r="K4150" s="1">
        <v>174.2</v>
      </c>
      <c r="L4150" s="1">
        <v>83.28</v>
      </c>
      <c r="M4150" s="1">
        <f>All_Data[[#This Row],[EUR Sales Amount]]-All_Data[[#This Row],[EUR Cost Amount]]</f>
        <v>90.919999999999987</v>
      </c>
      <c r="N4150">
        <f>IF(All_Data[[#This Row],[Order Line Quantity]]&lt;0,1,0)</f>
        <v>0</v>
      </c>
      <c r="O4150" s="1" t="str">
        <f>All_Data[[#This Row],[Tier2 Description]]&amp;All_Data[[#This Row],[Order No]]</f>
        <v>FLEECE &amp; KNITS4280369</v>
      </c>
    </row>
    <row r="4151" spans="1:15" x14ac:dyDescent="0.35">
      <c r="A4151">
        <v>202003</v>
      </c>
      <c r="B4151" t="str">
        <f>LEFT(All_Data[[#This Row],[Invoice (Year+Month)]],4)</f>
        <v>2020</v>
      </c>
      <c r="C4151" t="str">
        <f>RIGHT(All_Data[[#This Row],[Invoice (Year+Month)]],2)</f>
        <v>03</v>
      </c>
      <c r="D4151" t="s">
        <v>9</v>
      </c>
      <c r="E4151">
        <v>6001073</v>
      </c>
      <c r="F4151" t="s">
        <v>17</v>
      </c>
      <c r="G4151" t="s">
        <v>18</v>
      </c>
      <c r="H4151" t="s">
        <v>20</v>
      </c>
      <c r="I4151">
        <v>4280369</v>
      </c>
      <c r="J4151">
        <v>6</v>
      </c>
      <c r="K4151" s="1">
        <v>23.94</v>
      </c>
      <c r="L4151" s="1">
        <v>12.72</v>
      </c>
      <c r="M4151" s="1">
        <f>All_Data[[#This Row],[EUR Sales Amount]]-All_Data[[#This Row],[EUR Cost Amount]]</f>
        <v>11.22</v>
      </c>
      <c r="N4151">
        <f>IF(All_Data[[#This Row],[Order Line Quantity]]&lt;0,1,0)</f>
        <v>0</v>
      </c>
      <c r="O4151" s="1" t="str">
        <f>All_Data[[#This Row],[Tier2 Description]]&amp;All_Data[[#This Row],[Order No]]</f>
        <v>POLOS4280369</v>
      </c>
    </row>
    <row r="4152" spans="1:15" x14ac:dyDescent="0.35">
      <c r="A4152">
        <v>202003</v>
      </c>
      <c r="B4152" t="str">
        <f>LEFT(All_Data[[#This Row],[Invoice (Year+Month)]],4)</f>
        <v>2020</v>
      </c>
      <c r="C4152" t="str">
        <f>RIGHT(All_Data[[#This Row],[Invoice (Year+Month)]],2)</f>
        <v>03</v>
      </c>
      <c r="D4152" t="s">
        <v>9</v>
      </c>
      <c r="E4152">
        <v>6001073</v>
      </c>
      <c r="F4152" t="s">
        <v>17</v>
      </c>
      <c r="G4152" t="s">
        <v>18</v>
      </c>
      <c r="H4152" t="s">
        <v>20</v>
      </c>
      <c r="I4152">
        <v>4281770</v>
      </c>
      <c r="J4152">
        <v>30</v>
      </c>
      <c r="K4152" s="1">
        <v>119.7</v>
      </c>
      <c r="L4152" s="1">
        <v>151.94</v>
      </c>
      <c r="M4152" s="1">
        <f>All_Data[[#This Row],[EUR Sales Amount]]-All_Data[[#This Row],[EUR Cost Amount]]</f>
        <v>-32.239999999999995</v>
      </c>
      <c r="N4152">
        <f>IF(All_Data[[#This Row],[Order Line Quantity]]&lt;0,1,0)</f>
        <v>0</v>
      </c>
      <c r="O4152" s="1" t="str">
        <f>All_Data[[#This Row],[Tier2 Description]]&amp;All_Data[[#This Row],[Order No]]</f>
        <v>POLOS4281770</v>
      </c>
    </row>
    <row r="4153" spans="1:15" x14ac:dyDescent="0.35">
      <c r="A4153">
        <v>202003</v>
      </c>
      <c r="B4153" t="str">
        <f>LEFT(All_Data[[#This Row],[Invoice (Year+Month)]],4)</f>
        <v>2020</v>
      </c>
      <c r="C4153" t="str">
        <f>RIGHT(All_Data[[#This Row],[Invoice (Year+Month)]],2)</f>
        <v>03</v>
      </c>
      <c r="D4153" t="s">
        <v>9</v>
      </c>
      <c r="E4153">
        <v>6001073</v>
      </c>
      <c r="F4153" t="s">
        <v>17</v>
      </c>
      <c r="G4153" t="s">
        <v>18</v>
      </c>
      <c r="H4153" t="s">
        <v>21</v>
      </c>
      <c r="I4153">
        <v>4280369</v>
      </c>
      <c r="J4153">
        <v>10</v>
      </c>
      <c r="K4153" s="1">
        <v>52.22</v>
      </c>
      <c r="L4153" s="1">
        <v>19.579999999999998</v>
      </c>
      <c r="M4153" s="1">
        <f>All_Data[[#This Row],[EUR Sales Amount]]-All_Data[[#This Row],[EUR Cost Amount]]</f>
        <v>32.64</v>
      </c>
      <c r="N4153">
        <f>IF(All_Data[[#This Row],[Order Line Quantity]]&lt;0,1,0)</f>
        <v>0</v>
      </c>
      <c r="O4153" s="1" t="str">
        <f>All_Data[[#This Row],[Tier2 Description]]&amp;All_Data[[#This Row],[Order No]]</f>
        <v>T-SHIRTS &amp; ACTIVE TOPS4280369</v>
      </c>
    </row>
    <row r="4154" spans="1:15" x14ac:dyDescent="0.35">
      <c r="A4154">
        <v>202003</v>
      </c>
      <c r="B4154" t="str">
        <f>LEFT(All_Data[[#This Row],[Invoice (Year+Month)]],4)</f>
        <v>2020</v>
      </c>
      <c r="C4154" t="str">
        <f>RIGHT(All_Data[[#This Row],[Invoice (Year+Month)]],2)</f>
        <v>03</v>
      </c>
      <c r="D4154" t="s">
        <v>9</v>
      </c>
      <c r="E4154">
        <v>6001073</v>
      </c>
      <c r="F4154" t="s">
        <v>17</v>
      </c>
      <c r="G4154" t="s">
        <v>22</v>
      </c>
      <c r="H4154" t="s">
        <v>45</v>
      </c>
      <c r="I4154">
        <v>4282958</v>
      </c>
      <c r="J4154">
        <v>2</v>
      </c>
      <c r="K4154" s="1">
        <v>0</v>
      </c>
      <c r="L4154" s="1">
        <v>0.02</v>
      </c>
      <c r="M4154" s="1">
        <f>All_Data[[#This Row],[EUR Sales Amount]]-All_Data[[#This Row],[EUR Cost Amount]]</f>
        <v>-0.02</v>
      </c>
      <c r="N4154">
        <f>IF(All_Data[[#This Row],[Order Line Quantity]]&lt;0,1,0)</f>
        <v>0</v>
      </c>
      <c r="O4154" s="1" t="str">
        <f>All_Data[[#This Row],[Tier2 Description]]&amp;All_Data[[#This Row],[Order No]]</f>
        <v>NONWEARABLES OTHERS4282958</v>
      </c>
    </row>
    <row r="4155" spans="1:15" x14ac:dyDescent="0.35">
      <c r="A4155">
        <v>202003</v>
      </c>
      <c r="B4155" t="str">
        <f>LEFT(All_Data[[#This Row],[Invoice (Year+Month)]],4)</f>
        <v>2020</v>
      </c>
      <c r="C4155" t="str">
        <f>RIGHT(All_Data[[#This Row],[Invoice (Year+Month)]],2)</f>
        <v>03</v>
      </c>
      <c r="D4155" t="s">
        <v>9</v>
      </c>
      <c r="E4155">
        <v>6001125</v>
      </c>
      <c r="F4155" t="s">
        <v>10</v>
      </c>
      <c r="G4155" t="s">
        <v>11</v>
      </c>
      <c r="H4155" t="s">
        <v>40</v>
      </c>
      <c r="I4155">
        <v>4278297</v>
      </c>
      <c r="J4155">
        <v>200</v>
      </c>
      <c r="K4155" s="1">
        <v>60</v>
      </c>
      <c r="L4155" s="1">
        <v>21.12</v>
      </c>
      <c r="M4155" s="1">
        <f>All_Data[[#This Row],[EUR Sales Amount]]-All_Data[[#This Row],[EUR Cost Amount]]</f>
        <v>38.879999999999995</v>
      </c>
      <c r="N4155">
        <f>IF(All_Data[[#This Row],[Order Line Quantity]]&lt;0,1,0)</f>
        <v>0</v>
      </c>
      <c r="O4155" s="1" t="str">
        <f>All_Data[[#This Row],[Tier2 Description]]&amp;All_Data[[#This Row],[Order No]]</f>
        <v>TOTES4278297</v>
      </c>
    </row>
    <row r="4156" spans="1:15" x14ac:dyDescent="0.35">
      <c r="A4156">
        <v>202003</v>
      </c>
      <c r="B4156" t="str">
        <f>LEFT(All_Data[[#This Row],[Invoice (Year+Month)]],4)</f>
        <v>2020</v>
      </c>
      <c r="C4156" t="str">
        <f>RIGHT(All_Data[[#This Row],[Invoice (Year+Month)]],2)</f>
        <v>03</v>
      </c>
      <c r="D4156" t="s">
        <v>9</v>
      </c>
      <c r="E4156">
        <v>6001125</v>
      </c>
      <c r="F4156" t="s">
        <v>10</v>
      </c>
      <c r="G4156" t="s">
        <v>22</v>
      </c>
      <c r="H4156" t="s">
        <v>35</v>
      </c>
      <c r="I4156">
        <v>4278297</v>
      </c>
      <c r="J4156">
        <v>202</v>
      </c>
      <c r="K4156" s="1">
        <v>150</v>
      </c>
      <c r="L4156" s="1">
        <v>23.58</v>
      </c>
      <c r="M4156" s="1">
        <f>All_Data[[#This Row],[EUR Sales Amount]]-All_Data[[#This Row],[EUR Cost Amount]]</f>
        <v>126.42</v>
      </c>
      <c r="N4156">
        <f>IF(All_Data[[#This Row],[Order Line Quantity]]&lt;0,1,0)</f>
        <v>0</v>
      </c>
      <c r="O4156" s="1" t="str">
        <f>All_Data[[#This Row],[Tier2 Description]]&amp;All_Data[[#This Row],[Order No]]</f>
        <v>DECORATION CHARGES4278297</v>
      </c>
    </row>
    <row r="4157" spans="1:15" x14ac:dyDescent="0.35">
      <c r="A4157">
        <v>202003</v>
      </c>
      <c r="B4157" t="str">
        <f>LEFT(All_Data[[#This Row],[Invoice (Year+Month)]],4)</f>
        <v>2020</v>
      </c>
      <c r="C4157" t="str">
        <f>RIGHT(All_Data[[#This Row],[Invoice (Year+Month)]],2)</f>
        <v>03</v>
      </c>
      <c r="D4157" t="s">
        <v>9</v>
      </c>
      <c r="E4157">
        <v>6001143</v>
      </c>
      <c r="F4157" t="s">
        <v>10</v>
      </c>
      <c r="G4157" t="s">
        <v>26</v>
      </c>
      <c r="H4157" t="s">
        <v>43</v>
      </c>
      <c r="I4157">
        <v>4283407</v>
      </c>
      <c r="J4157">
        <v>504</v>
      </c>
      <c r="K4157" s="1">
        <v>171.36</v>
      </c>
      <c r="L4157" s="1">
        <v>58.5</v>
      </c>
      <c r="M4157" s="1">
        <f>All_Data[[#This Row],[EUR Sales Amount]]-All_Data[[#This Row],[EUR Cost Amount]]</f>
        <v>112.86000000000001</v>
      </c>
      <c r="N4157">
        <f>IF(All_Data[[#This Row],[Order Line Quantity]]&lt;0,1,0)</f>
        <v>0</v>
      </c>
      <c r="O4157" s="1" t="str">
        <f>All_Data[[#This Row],[Tier2 Description]]&amp;All_Data[[#This Row],[Order No]]</f>
        <v>SAFETY AUTO &amp; TOOLS4283407</v>
      </c>
    </row>
    <row r="4158" spans="1:15" x14ac:dyDescent="0.35">
      <c r="A4158">
        <v>202003</v>
      </c>
      <c r="B4158" t="str">
        <f>LEFT(All_Data[[#This Row],[Invoice (Year+Month)]],4)</f>
        <v>2020</v>
      </c>
      <c r="C4158" t="str">
        <f>RIGHT(All_Data[[#This Row],[Invoice (Year+Month)]],2)</f>
        <v>03</v>
      </c>
      <c r="D4158" t="s">
        <v>9</v>
      </c>
      <c r="E4158">
        <v>6001143</v>
      </c>
      <c r="F4158" t="s">
        <v>10</v>
      </c>
      <c r="G4158" t="s">
        <v>22</v>
      </c>
      <c r="H4158" t="s">
        <v>35</v>
      </c>
      <c r="I4158">
        <v>4283407</v>
      </c>
      <c r="J4158">
        <v>506</v>
      </c>
      <c r="K4158" s="1">
        <v>215.32</v>
      </c>
      <c r="L4158" s="1">
        <v>15.14</v>
      </c>
      <c r="M4158" s="1">
        <f>All_Data[[#This Row],[EUR Sales Amount]]-All_Data[[#This Row],[EUR Cost Amount]]</f>
        <v>200.18</v>
      </c>
      <c r="N4158">
        <f>IF(All_Data[[#This Row],[Order Line Quantity]]&lt;0,1,0)</f>
        <v>0</v>
      </c>
      <c r="O4158" s="1" t="str">
        <f>All_Data[[#This Row],[Tier2 Description]]&amp;All_Data[[#This Row],[Order No]]</f>
        <v>DECORATION CHARGES4283407</v>
      </c>
    </row>
    <row r="4159" spans="1:15" x14ac:dyDescent="0.35">
      <c r="A4159">
        <v>202003</v>
      </c>
      <c r="B4159" t="str">
        <f>LEFT(All_Data[[#This Row],[Invoice (Year+Month)]],4)</f>
        <v>2020</v>
      </c>
      <c r="C4159" t="str">
        <f>RIGHT(All_Data[[#This Row],[Invoice (Year+Month)]],2)</f>
        <v>03</v>
      </c>
      <c r="D4159" t="s">
        <v>9</v>
      </c>
      <c r="E4159">
        <v>6001181</v>
      </c>
      <c r="F4159" t="s">
        <v>17</v>
      </c>
      <c r="G4159" t="s">
        <v>13</v>
      </c>
      <c r="H4159" t="s">
        <v>16</v>
      </c>
      <c r="I4159">
        <v>4282604</v>
      </c>
      <c r="J4159">
        <v>84</v>
      </c>
      <c r="K4159" s="1">
        <v>477.28</v>
      </c>
      <c r="L4159" s="1">
        <v>311.54000000000002</v>
      </c>
      <c r="M4159" s="1">
        <f>All_Data[[#This Row],[EUR Sales Amount]]-All_Data[[#This Row],[EUR Cost Amount]]</f>
        <v>165.73999999999995</v>
      </c>
      <c r="N4159">
        <f>IF(All_Data[[#This Row],[Order Line Quantity]]&lt;0,1,0)</f>
        <v>0</v>
      </c>
      <c r="O4159" s="1" t="str">
        <f>All_Data[[#This Row],[Tier2 Description]]&amp;All_Data[[#This Row],[Order No]]</f>
        <v>WRITING4282604</v>
      </c>
    </row>
    <row r="4160" spans="1:15" x14ac:dyDescent="0.35">
      <c r="A4160">
        <v>202003</v>
      </c>
      <c r="B4160" t="str">
        <f>LEFT(All_Data[[#This Row],[Invoice (Year+Month)]],4)</f>
        <v>2020</v>
      </c>
      <c r="C4160" t="str">
        <f>RIGHT(All_Data[[#This Row],[Invoice (Year+Month)]],2)</f>
        <v>03</v>
      </c>
      <c r="D4160" t="s">
        <v>9</v>
      </c>
      <c r="E4160">
        <v>6001227</v>
      </c>
      <c r="F4160" t="s">
        <v>10</v>
      </c>
      <c r="G4160" t="s">
        <v>13</v>
      </c>
      <c r="H4160" t="s">
        <v>34</v>
      </c>
      <c r="I4160">
        <v>4278160</v>
      </c>
      <c r="J4160">
        <v>100</v>
      </c>
      <c r="K4160" s="1">
        <v>815</v>
      </c>
      <c r="L4160" s="1">
        <v>291.8</v>
      </c>
      <c r="M4160" s="1">
        <f>All_Data[[#This Row],[EUR Sales Amount]]-All_Data[[#This Row],[EUR Cost Amount]]</f>
        <v>523.20000000000005</v>
      </c>
      <c r="N4160">
        <f>IF(All_Data[[#This Row],[Order Line Quantity]]&lt;0,1,0)</f>
        <v>0</v>
      </c>
      <c r="O4160" s="1" t="str">
        <f>All_Data[[#This Row],[Tier2 Description]]&amp;All_Data[[#This Row],[Order No]]</f>
        <v>STATIONERY4278160</v>
      </c>
    </row>
    <row r="4161" spans="1:15" x14ac:dyDescent="0.35">
      <c r="A4161">
        <v>202003</v>
      </c>
      <c r="B4161" t="str">
        <f>LEFT(All_Data[[#This Row],[Invoice (Year+Month)]],4)</f>
        <v>2020</v>
      </c>
      <c r="C4161" t="str">
        <f>RIGHT(All_Data[[#This Row],[Invoice (Year+Month)]],2)</f>
        <v>03</v>
      </c>
      <c r="D4161" t="s">
        <v>9</v>
      </c>
      <c r="E4161">
        <v>6001227</v>
      </c>
      <c r="F4161" t="s">
        <v>10</v>
      </c>
      <c r="G4161" t="s">
        <v>36</v>
      </c>
      <c r="H4161" t="s">
        <v>36</v>
      </c>
      <c r="I4161">
        <v>4278667</v>
      </c>
      <c r="J4161">
        <v>200</v>
      </c>
      <c r="K4161" s="1">
        <v>472</v>
      </c>
      <c r="L4161" s="1">
        <v>402</v>
      </c>
      <c r="M4161" s="1">
        <f>All_Data[[#This Row],[EUR Sales Amount]]-All_Data[[#This Row],[EUR Cost Amount]]</f>
        <v>70</v>
      </c>
      <c r="N4161">
        <f>IF(All_Data[[#This Row],[Order Line Quantity]]&lt;0,1,0)</f>
        <v>0</v>
      </c>
      <c r="O4161" s="1" t="str">
        <f>All_Data[[#This Row],[Tier2 Description]]&amp;All_Data[[#This Row],[Order No]]</f>
        <v>MEMORY4278667</v>
      </c>
    </row>
    <row r="4162" spans="1:15" x14ac:dyDescent="0.35">
      <c r="A4162">
        <v>202003</v>
      </c>
      <c r="B4162" t="str">
        <f>LEFT(All_Data[[#This Row],[Invoice (Year+Month)]],4)</f>
        <v>2020</v>
      </c>
      <c r="C4162" t="str">
        <f>RIGHT(All_Data[[#This Row],[Invoice (Year+Month)]],2)</f>
        <v>03</v>
      </c>
      <c r="D4162" t="s">
        <v>9</v>
      </c>
      <c r="E4162">
        <v>6001227</v>
      </c>
      <c r="F4162" t="s">
        <v>10</v>
      </c>
      <c r="G4162" t="s">
        <v>22</v>
      </c>
      <c r="H4162" t="s">
        <v>35</v>
      </c>
      <c r="I4162">
        <v>4278160</v>
      </c>
      <c r="J4162">
        <v>102</v>
      </c>
      <c r="K4162" s="1">
        <v>139</v>
      </c>
      <c r="L4162" s="1">
        <v>22.18</v>
      </c>
      <c r="M4162" s="1">
        <f>All_Data[[#This Row],[EUR Sales Amount]]-All_Data[[#This Row],[EUR Cost Amount]]</f>
        <v>116.82</v>
      </c>
      <c r="N4162">
        <f>IF(All_Data[[#This Row],[Order Line Quantity]]&lt;0,1,0)</f>
        <v>0</v>
      </c>
      <c r="O4162" s="1" t="str">
        <f>All_Data[[#This Row],[Tier2 Description]]&amp;All_Data[[#This Row],[Order No]]</f>
        <v>DECORATION CHARGES4278160</v>
      </c>
    </row>
    <row r="4163" spans="1:15" x14ac:dyDescent="0.35">
      <c r="A4163">
        <v>202003</v>
      </c>
      <c r="B4163" t="str">
        <f>LEFT(All_Data[[#This Row],[Invoice (Year+Month)]],4)</f>
        <v>2020</v>
      </c>
      <c r="C4163" t="str">
        <f>RIGHT(All_Data[[#This Row],[Invoice (Year+Month)]],2)</f>
        <v>03</v>
      </c>
      <c r="D4163" t="s">
        <v>9</v>
      </c>
      <c r="E4163">
        <v>6001238</v>
      </c>
      <c r="F4163" t="s">
        <v>17</v>
      </c>
      <c r="G4163" t="s">
        <v>13</v>
      </c>
      <c r="H4163" t="s">
        <v>34</v>
      </c>
      <c r="I4163">
        <v>4280024</v>
      </c>
      <c r="J4163">
        <v>2</v>
      </c>
      <c r="K4163" s="1">
        <v>4.78</v>
      </c>
      <c r="L4163" s="1">
        <v>2</v>
      </c>
      <c r="M4163" s="1">
        <f>All_Data[[#This Row],[EUR Sales Amount]]-All_Data[[#This Row],[EUR Cost Amount]]</f>
        <v>2.7800000000000002</v>
      </c>
      <c r="N4163">
        <f>IF(All_Data[[#This Row],[Order Line Quantity]]&lt;0,1,0)</f>
        <v>0</v>
      </c>
      <c r="O4163" s="1" t="str">
        <f>All_Data[[#This Row],[Tier2 Description]]&amp;All_Data[[#This Row],[Order No]]</f>
        <v>STATIONERY4280024</v>
      </c>
    </row>
    <row r="4164" spans="1:15" x14ac:dyDescent="0.35">
      <c r="A4164">
        <v>202003</v>
      </c>
      <c r="B4164" t="str">
        <f>LEFT(All_Data[[#This Row],[Invoice (Year+Month)]],4)</f>
        <v>2020</v>
      </c>
      <c r="C4164" t="str">
        <f>RIGHT(All_Data[[#This Row],[Invoice (Year+Month)]],2)</f>
        <v>03</v>
      </c>
      <c r="D4164" t="s">
        <v>9</v>
      </c>
      <c r="E4164">
        <v>6001238</v>
      </c>
      <c r="F4164" t="s">
        <v>17</v>
      </c>
      <c r="G4164" t="s">
        <v>13</v>
      </c>
      <c r="H4164" t="s">
        <v>34</v>
      </c>
      <c r="I4164">
        <v>4282288</v>
      </c>
      <c r="J4164">
        <v>344</v>
      </c>
      <c r="K4164" s="1">
        <v>780.88</v>
      </c>
      <c r="L4164" s="1">
        <v>342.3</v>
      </c>
      <c r="M4164" s="1">
        <f>All_Data[[#This Row],[EUR Sales Amount]]-All_Data[[#This Row],[EUR Cost Amount]]</f>
        <v>438.58</v>
      </c>
      <c r="N4164">
        <f>IF(All_Data[[#This Row],[Order Line Quantity]]&lt;0,1,0)</f>
        <v>0</v>
      </c>
      <c r="O4164" s="1" t="str">
        <f>All_Data[[#This Row],[Tier2 Description]]&amp;All_Data[[#This Row],[Order No]]</f>
        <v>STATIONERY4282288</v>
      </c>
    </row>
    <row r="4165" spans="1:15" x14ac:dyDescent="0.35">
      <c r="A4165">
        <v>202003</v>
      </c>
      <c r="B4165" t="str">
        <f>LEFT(All_Data[[#This Row],[Invoice (Year+Month)]],4)</f>
        <v>2020</v>
      </c>
      <c r="C4165" t="str">
        <f>RIGHT(All_Data[[#This Row],[Invoice (Year+Month)]],2)</f>
        <v>03</v>
      </c>
      <c r="D4165" t="s">
        <v>9</v>
      </c>
      <c r="E4165">
        <v>6001238</v>
      </c>
      <c r="F4165" t="s">
        <v>17</v>
      </c>
      <c r="G4165" t="s">
        <v>26</v>
      </c>
      <c r="H4165" t="s">
        <v>28</v>
      </c>
      <c r="I4165">
        <v>4280024</v>
      </c>
      <c r="J4165">
        <v>4</v>
      </c>
      <c r="K4165" s="1">
        <v>3.48</v>
      </c>
      <c r="L4165" s="1">
        <v>1.34</v>
      </c>
      <c r="M4165" s="1">
        <f>All_Data[[#This Row],[EUR Sales Amount]]-All_Data[[#This Row],[EUR Cost Amount]]</f>
        <v>2.1399999999999997</v>
      </c>
      <c r="N4165">
        <f>IF(All_Data[[#This Row],[Order Line Quantity]]&lt;0,1,0)</f>
        <v>0</v>
      </c>
      <c r="O4165" s="1" t="str">
        <f>All_Data[[#This Row],[Tier2 Description]]&amp;All_Data[[#This Row],[Order No]]</f>
        <v>HOUSEWARES4280024</v>
      </c>
    </row>
    <row r="4166" spans="1:15" x14ac:dyDescent="0.35">
      <c r="A4166">
        <v>202003</v>
      </c>
      <c r="B4166" t="str">
        <f>LEFT(All_Data[[#This Row],[Invoice (Year+Month)]],4)</f>
        <v>2020</v>
      </c>
      <c r="C4166" t="str">
        <f>RIGHT(All_Data[[#This Row],[Invoice (Year+Month)]],2)</f>
        <v>03</v>
      </c>
      <c r="D4166" t="s">
        <v>9</v>
      </c>
      <c r="E4166">
        <v>6001238</v>
      </c>
      <c r="F4166" t="s">
        <v>17</v>
      </c>
      <c r="G4166" t="s">
        <v>26</v>
      </c>
      <c r="H4166" t="s">
        <v>50</v>
      </c>
      <c r="I4166">
        <v>4280024</v>
      </c>
      <c r="J4166">
        <v>4</v>
      </c>
      <c r="K4166" s="1">
        <v>3.12</v>
      </c>
      <c r="L4166" s="1">
        <v>1.32</v>
      </c>
      <c r="M4166" s="1">
        <f>All_Data[[#This Row],[EUR Sales Amount]]-All_Data[[#This Row],[EUR Cost Amount]]</f>
        <v>1.8</v>
      </c>
      <c r="N4166">
        <f>IF(All_Data[[#This Row],[Order Line Quantity]]&lt;0,1,0)</f>
        <v>0</v>
      </c>
      <c r="O4166" s="1" t="str">
        <f>All_Data[[#This Row],[Tier2 Description]]&amp;All_Data[[#This Row],[Order No]]</f>
        <v>OUTDOOR &amp; LEISURE4280024</v>
      </c>
    </row>
    <row r="4167" spans="1:15" x14ac:dyDescent="0.35">
      <c r="A4167">
        <v>202003</v>
      </c>
      <c r="B4167" t="str">
        <f>LEFT(All_Data[[#This Row],[Invoice (Year+Month)]],4)</f>
        <v>2020</v>
      </c>
      <c r="C4167" t="str">
        <f>RIGHT(All_Data[[#This Row],[Invoice (Year+Month)]],2)</f>
        <v>03</v>
      </c>
      <c r="D4167" t="s">
        <v>9</v>
      </c>
      <c r="E4167">
        <v>6001238</v>
      </c>
      <c r="F4167" t="s">
        <v>17</v>
      </c>
      <c r="G4167" t="s">
        <v>22</v>
      </c>
      <c r="H4167" t="s">
        <v>35</v>
      </c>
      <c r="I4167">
        <v>4282288</v>
      </c>
      <c r="J4167">
        <v>692</v>
      </c>
      <c r="K4167" s="1">
        <v>284.48</v>
      </c>
      <c r="L4167" s="1">
        <v>42.64</v>
      </c>
      <c r="M4167" s="1">
        <f>All_Data[[#This Row],[EUR Sales Amount]]-All_Data[[#This Row],[EUR Cost Amount]]</f>
        <v>241.84000000000003</v>
      </c>
      <c r="N4167">
        <f>IF(All_Data[[#This Row],[Order Line Quantity]]&lt;0,1,0)</f>
        <v>0</v>
      </c>
      <c r="O4167" s="1" t="str">
        <f>All_Data[[#This Row],[Tier2 Description]]&amp;All_Data[[#This Row],[Order No]]</f>
        <v>DECORATION CHARGES4282288</v>
      </c>
    </row>
    <row r="4168" spans="1:15" x14ac:dyDescent="0.35">
      <c r="A4168">
        <v>202003</v>
      </c>
      <c r="B4168" t="str">
        <f>LEFT(All_Data[[#This Row],[Invoice (Year+Month)]],4)</f>
        <v>2020</v>
      </c>
      <c r="C4168" t="str">
        <f>RIGHT(All_Data[[#This Row],[Invoice (Year+Month)]],2)</f>
        <v>03</v>
      </c>
      <c r="D4168" t="s">
        <v>9</v>
      </c>
      <c r="E4168">
        <v>6001247</v>
      </c>
      <c r="F4168" t="s">
        <v>17</v>
      </c>
      <c r="G4168" t="s">
        <v>11</v>
      </c>
      <c r="H4168" t="s">
        <v>47</v>
      </c>
      <c r="I4168">
        <v>4278845</v>
      </c>
      <c r="J4168">
        <v>200</v>
      </c>
      <c r="K4168" s="1">
        <v>468</v>
      </c>
      <c r="L4168" s="1">
        <v>165.7</v>
      </c>
      <c r="M4168" s="1">
        <f>All_Data[[#This Row],[EUR Sales Amount]]-All_Data[[#This Row],[EUR Cost Amount]]</f>
        <v>302.3</v>
      </c>
      <c r="N4168">
        <f>IF(All_Data[[#This Row],[Order Line Quantity]]&lt;0,1,0)</f>
        <v>0</v>
      </c>
      <c r="O4168" s="1" t="str">
        <f>All_Data[[#This Row],[Tier2 Description]]&amp;All_Data[[#This Row],[Order No]]</f>
        <v>TRAVEL GIFTS4278845</v>
      </c>
    </row>
    <row r="4169" spans="1:15" x14ac:dyDescent="0.35">
      <c r="A4169">
        <v>202003</v>
      </c>
      <c r="B4169" t="str">
        <f>LEFT(All_Data[[#This Row],[Invoice (Year+Month)]],4)</f>
        <v>2020</v>
      </c>
      <c r="C4169" t="str">
        <f>RIGHT(All_Data[[#This Row],[Invoice (Year+Month)]],2)</f>
        <v>03</v>
      </c>
      <c r="D4169" t="s">
        <v>9</v>
      </c>
      <c r="E4169">
        <v>6001247</v>
      </c>
      <c r="F4169" t="s">
        <v>17</v>
      </c>
      <c r="G4169" t="s">
        <v>13</v>
      </c>
      <c r="H4169" t="s">
        <v>37</v>
      </c>
      <c r="I4169">
        <v>4274766</v>
      </c>
      <c r="J4169">
        <v>4000</v>
      </c>
      <c r="K4169" s="1">
        <v>2400</v>
      </c>
      <c r="L4169" s="1">
        <v>886</v>
      </c>
      <c r="M4169" s="1">
        <f>All_Data[[#This Row],[EUR Sales Amount]]-All_Data[[#This Row],[EUR Cost Amount]]</f>
        <v>1514</v>
      </c>
      <c r="N4169">
        <f>IF(All_Data[[#This Row],[Order Line Quantity]]&lt;0,1,0)</f>
        <v>0</v>
      </c>
      <c r="O4169" s="1" t="str">
        <f>All_Data[[#This Row],[Tier2 Description]]&amp;All_Data[[#This Row],[Order No]]</f>
        <v>GENERAL4274766</v>
      </c>
    </row>
    <row r="4170" spans="1:15" x14ac:dyDescent="0.35">
      <c r="A4170">
        <v>202003</v>
      </c>
      <c r="B4170" t="str">
        <f>LEFT(All_Data[[#This Row],[Invoice (Year+Month)]],4)</f>
        <v>2020</v>
      </c>
      <c r="C4170" t="str">
        <f>RIGHT(All_Data[[#This Row],[Invoice (Year+Month)]],2)</f>
        <v>03</v>
      </c>
      <c r="D4170" t="s">
        <v>9</v>
      </c>
      <c r="E4170">
        <v>6001247</v>
      </c>
      <c r="F4170" t="s">
        <v>17</v>
      </c>
      <c r="G4170" t="s">
        <v>22</v>
      </c>
      <c r="H4170" t="s">
        <v>35</v>
      </c>
      <c r="I4170">
        <v>4274766</v>
      </c>
      <c r="J4170">
        <v>4002</v>
      </c>
      <c r="K4170" s="1">
        <v>929</v>
      </c>
      <c r="L4170" s="1">
        <v>57.88</v>
      </c>
      <c r="M4170" s="1">
        <f>All_Data[[#This Row],[EUR Sales Amount]]-All_Data[[#This Row],[EUR Cost Amount]]</f>
        <v>871.12</v>
      </c>
      <c r="N4170">
        <f>IF(All_Data[[#This Row],[Order Line Quantity]]&lt;0,1,0)</f>
        <v>0</v>
      </c>
      <c r="O4170" s="1" t="str">
        <f>All_Data[[#This Row],[Tier2 Description]]&amp;All_Data[[#This Row],[Order No]]</f>
        <v>DECORATION CHARGES4274766</v>
      </c>
    </row>
    <row r="4171" spans="1:15" x14ac:dyDescent="0.35">
      <c r="A4171">
        <v>202003</v>
      </c>
      <c r="B4171" t="str">
        <f>LEFT(All_Data[[#This Row],[Invoice (Year+Month)]],4)</f>
        <v>2020</v>
      </c>
      <c r="C4171" t="str">
        <f>RIGHT(All_Data[[#This Row],[Invoice (Year+Month)]],2)</f>
        <v>03</v>
      </c>
      <c r="D4171" t="s">
        <v>9</v>
      </c>
      <c r="E4171">
        <v>6001247</v>
      </c>
      <c r="F4171" t="s">
        <v>17</v>
      </c>
      <c r="G4171" t="s">
        <v>22</v>
      </c>
      <c r="H4171" t="s">
        <v>35</v>
      </c>
      <c r="I4171">
        <v>4278845</v>
      </c>
      <c r="J4171">
        <v>202</v>
      </c>
      <c r="K4171" s="1">
        <v>174</v>
      </c>
      <c r="L4171" s="1">
        <v>23.58</v>
      </c>
      <c r="M4171" s="1">
        <f>All_Data[[#This Row],[EUR Sales Amount]]-All_Data[[#This Row],[EUR Cost Amount]]</f>
        <v>150.42000000000002</v>
      </c>
      <c r="N4171">
        <f>IF(All_Data[[#This Row],[Order Line Quantity]]&lt;0,1,0)</f>
        <v>0</v>
      </c>
      <c r="O4171" s="1" t="str">
        <f>All_Data[[#This Row],[Tier2 Description]]&amp;All_Data[[#This Row],[Order No]]</f>
        <v>DECORATION CHARGES4278845</v>
      </c>
    </row>
    <row r="4172" spans="1:15" x14ac:dyDescent="0.35">
      <c r="A4172">
        <v>202003</v>
      </c>
      <c r="B4172" t="str">
        <f>LEFT(All_Data[[#This Row],[Invoice (Year+Month)]],4)</f>
        <v>2020</v>
      </c>
      <c r="C4172" t="str">
        <f>RIGHT(All_Data[[#This Row],[Invoice (Year+Month)]],2)</f>
        <v>03</v>
      </c>
      <c r="D4172" t="s">
        <v>9</v>
      </c>
      <c r="E4172">
        <v>6001276</v>
      </c>
      <c r="F4172" t="s">
        <v>17</v>
      </c>
      <c r="G4172" t="s">
        <v>13</v>
      </c>
      <c r="H4172" t="s">
        <v>41</v>
      </c>
      <c r="I4172">
        <v>4280910</v>
      </c>
      <c r="J4172">
        <v>500</v>
      </c>
      <c r="K4172" s="1">
        <v>170</v>
      </c>
      <c r="L4172" s="1">
        <v>33.64</v>
      </c>
      <c r="M4172" s="1">
        <f>All_Data[[#This Row],[EUR Sales Amount]]-All_Data[[#This Row],[EUR Cost Amount]]</f>
        <v>136.36000000000001</v>
      </c>
      <c r="N4172">
        <f>IF(All_Data[[#This Row],[Order Line Quantity]]&lt;0,1,0)</f>
        <v>0</v>
      </c>
      <c r="O4172" s="1" t="str">
        <f>All_Data[[#This Row],[Tier2 Description]]&amp;All_Data[[#This Row],[Order No]]</f>
        <v>KEYCHAINS4280910</v>
      </c>
    </row>
    <row r="4173" spans="1:15" x14ac:dyDescent="0.35">
      <c r="A4173">
        <v>202003</v>
      </c>
      <c r="B4173" t="str">
        <f>LEFT(All_Data[[#This Row],[Invoice (Year+Month)]],4)</f>
        <v>2020</v>
      </c>
      <c r="C4173" t="str">
        <f>RIGHT(All_Data[[#This Row],[Invoice (Year+Month)]],2)</f>
        <v>03</v>
      </c>
      <c r="D4173" t="s">
        <v>9</v>
      </c>
      <c r="E4173">
        <v>6001276</v>
      </c>
      <c r="F4173" t="s">
        <v>17</v>
      </c>
      <c r="G4173" t="s">
        <v>13</v>
      </c>
      <c r="H4173" t="s">
        <v>34</v>
      </c>
      <c r="I4173">
        <v>4279199</v>
      </c>
      <c r="J4173">
        <v>200</v>
      </c>
      <c r="K4173" s="1">
        <v>396</v>
      </c>
      <c r="L4173" s="1">
        <v>149.30000000000001</v>
      </c>
      <c r="M4173" s="1">
        <f>All_Data[[#This Row],[EUR Sales Amount]]-All_Data[[#This Row],[EUR Cost Amount]]</f>
        <v>246.7</v>
      </c>
      <c r="N4173">
        <f>IF(All_Data[[#This Row],[Order Line Quantity]]&lt;0,1,0)</f>
        <v>0</v>
      </c>
      <c r="O4173" s="1" t="str">
        <f>All_Data[[#This Row],[Tier2 Description]]&amp;All_Data[[#This Row],[Order No]]</f>
        <v>STATIONERY4279199</v>
      </c>
    </row>
    <row r="4174" spans="1:15" x14ac:dyDescent="0.35">
      <c r="A4174">
        <v>202003</v>
      </c>
      <c r="B4174" t="str">
        <f>LEFT(All_Data[[#This Row],[Invoice (Year+Month)]],4)</f>
        <v>2020</v>
      </c>
      <c r="C4174" t="str">
        <f>RIGHT(All_Data[[#This Row],[Invoice (Year+Month)]],2)</f>
        <v>03</v>
      </c>
      <c r="D4174" t="s">
        <v>9</v>
      </c>
      <c r="E4174">
        <v>6001276</v>
      </c>
      <c r="F4174" t="s">
        <v>17</v>
      </c>
      <c r="G4174" t="s">
        <v>22</v>
      </c>
      <c r="H4174" t="s">
        <v>35</v>
      </c>
      <c r="I4174">
        <v>4279199</v>
      </c>
      <c r="J4174">
        <v>202</v>
      </c>
      <c r="K4174" s="1">
        <v>112</v>
      </c>
      <c r="L4174" s="1">
        <v>19.88</v>
      </c>
      <c r="M4174" s="1">
        <f>All_Data[[#This Row],[EUR Sales Amount]]-All_Data[[#This Row],[EUR Cost Amount]]</f>
        <v>92.12</v>
      </c>
      <c r="N4174">
        <f>IF(All_Data[[#This Row],[Order Line Quantity]]&lt;0,1,0)</f>
        <v>0</v>
      </c>
      <c r="O4174" s="1" t="str">
        <f>All_Data[[#This Row],[Tier2 Description]]&amp;All_Data[[#This Row],[Order No]]</f>
        <v>DECORATION CHARGES4279199</v>
      </c>
    </row>
    <row r="4175" spans="1:15" x14ac:dyDescent="0.35">
      <c r="A4175">
        <v>202003</v>
      </c>
      <c r="B4175" t="str">
        <f>LEFT(All_Data[[#This Row],[Invoice (Year+Month)]],4)</f>
        <v>2020</v>
      </c>
      <c r="C4175" t="str">
        <f>RIGHT(All_Data[[#This Row],[Invoice (Year+Month)]],2)</f>
        <v>03</v>
      </c>
      <c r="D4175" t="s">
        <v>9</v>
      </c>
      <c r="E4175">
        <v>6001311</v>
      </c>
      <c r="F4175" t="s">
        <v>10</v>
      </c>
      <c r="G4175" t="s">
        <v>26</v>
      </c>
      <c r="H4175" t="s">
        <v>28</v>
      </c>
      <c r="I4175">
        <v>4275170</v>
      </c>
      <c r="J4175">
        <v>300</v>
      </c>
      <c r="K4175" s="1">
        <v>84</v>
      </c>
      <c r="L4175" s="1">
        <v>29.82</v>
      </c>
      <c r="M4175" s="1">
        <f>All_Data[[#This Row],[EUR Sales Amount]]-All_Data[[#This Row],[EUR Cost Amount]]</f>
        <v>54.18</v>
      </c>
      <c r="N4175">
        <f>IF(All_Data[[#This Row],[Order Line Quantity]]&lt;0,1,0)</f>
        <v>0</v>
      </c>
      <c r="O4175" s="1" t="str">
        <f>All_Data[[#This Row],[Tier2 Description]]&amp;All_Data[[#This Row],[Order No]]</f>
        <v>HOUSEWARES4275170</v>
      </c>
    </row>
    <row r="4176" spans="1:15" x14ac:dyDescent="0.35">
      <c r="A4176">
        <v>202003</v>
      </c>
      <c r="B4176" t="str">
        <f>LEFT(All_Data[[#This Row],[Invoice (Year+Month)]],4)</f>
        <v>2020</v>
      </c>
      <c r="C4176" t="str">
        <f>RIGHT(All_Data[[#This Row],[Invoice (Year+Month)]],2)</f>
        <v>03</v>
      </c>
      <c r="D4176" t="s">
        <v>9</v>
      </c>
      <c r="E4176">
        <v>6001322</v>
      </c>
      <c r="F4176" t="s">
        <v>10</v>
      </c>
      <c r="G4176" t="s">
        <v>22</v>
      </c>
      <c r="H4176" t="s">
        <v>23</v>
      </c>
      <c r="I4176">
        <v>4283919</v>
      </c>
      <c r="J4176">
        <v>10</v>
      </c>
      <c r="K4176" s="1">
        <v>0</v>
      </c>
      <c r="L4176" s="1">
        <v>42.5</v>
      </c>
      <c r="M4176" s="1">
        <f>All_Data[[#This Row],[EUR Sales Amount]]-All_Data[[#This Row],[EUR Cost Amount]]</f>
        <v>-42.5</v>
      </c>
      <c r="N4176">
        <f>IF(All_Data[[#This Row],[Order Line Quantity]]&lt;0,1,0)</f>
        <v>0</v>
      </c>
      <c r="O4176" s="1" t="str">
        <f>All_Data[[#This Row],[Tier2 Description]]&amp;All_Data[[#This Row],[Order No]]</f>
        <v>CATALOGUES4283919</v>
      </c>
    </row>
    <row r="4177" spans="1:15" x14ac:dyDescent="0.35">
      <c r="A4177">
        <v>202003</v>
      </c>
      <c r="B4177" t="str">
        <f>LEFT(All_Data[[#This Row],[Invoice (Year+Month)]],4)</f>
        <v>2020</v>
      </c>
      <c r="C4177" t="str">
        <f>RIGHT(All_Data[[#This Row],[Invoice (Year+Month)]],2)</f>
        <v>03</v>
      </c>
      <c r="D4177" t="s">
        <v>9</v>
      </c>
      <c r="E4177">
        <v>6001345</v>
      </c>
      <c r="F4177" t="s">
        <v>17</v>
      </c>
      <c r="G4177" t="s">
        <v>22</v>
      </c>
      <c r="H4177" t="s">
        <v>23</v>
      </c>
      <c r="I4177">
        <v>4283914</v>
      </c>
      <c r="J4177">
        <v>10</v>
      </c>
      <c r="K4177" s="1">
        <v>0</v>
      </c>
      <c r="L4177" s="1">
        <v>42.5</v>
      </c>
      <c r="M4177" s="1">
        <f>All_Data[[#This Row],[EUR Sales Amount]]-All_Data[[#This Row],[EUR Cost Amount]]</f>
        <v>-42.5</v>
      </c>
      <c r="N4177">
        <f>IF(All_Data[[#This Row],[Order Line Quantity]]&lt;0,1,0)</f>
        <v>0</v>
      </c>
      <c r="O4177" s="1" t="str">
        <f>All_Data[[#This Row],[Tier2 Description]]&amp;All_Data[[#This Row],[Order No]]</f>
        <v>CATALOGUES4283914</v>
      </c>
    </row>
    <row r="4178" spans="1:15" x14ac:dyDescent="0.35">
      <c r="A4178">
        <v>202003</v>
      </c>
      <c r="B4178" t="str">
        <f>LEFT(All_Data[[#This Row],[Invoice (Year+Month)]],4)</f>
        <v>2020</v>
      </c>
      <c r="C4178" t="str">
        <f>RIGHT(All_Data[[#This Row],[Invoice (Year+Month)]],2)</f>
        <v>03</v>
      </c>
      <c r="D4178" t="s">
        <v>9</v>
      </c>
      <c r="E4178">
        <v>6001349</v>
      </c>
      <c r="F4178" t="s">
        <v>17</v>
      </c>
      <c r="G4178" t="s">
        <v>13</v>
      </c>
      <c r="H4178" t="s">
        <v>34</v>
      </c>
      <c r="I4178">
        <v>4279800</v>
      </c>
      <c r="J4178">
        <v>2</v>
      </c>
      <c r="K4178" s="1">
        <v>0</v>
      </c>
      <c r="L4178" s="1">
        <v>12.12</v>
      </c>
      <c r="M4178" s="1">
        <f>All_Data[[#This Row],[EUR Sales Amount]]-All_Data[[#This Row],[EUR Cost Amount]]</f>
        <v>-12.12</v>
      </c>
      <c r="N4178">
        <f>IF(All_Data[[#This Row],[Order Line Quantity]]&lt;0,1,0)</f>
        <v>0</v>
      </c>
      <c r="O4178" s="1" t="str">
        <f>All_Data[[#This Row],[Tier2 Description]]&amp;All_Data[[#This Row],[Order No]]</f>
        <v>STATIONERY4279800</v>
      </c>
    </row>
    <row r="4179" spans="1:15" x14ac:dyDescent="0.35">
      <c r="A4179">
        <v>202003</v>
      </c>
      <c r="B4179" t="str">
        <f>LEFT(All_Data[[#This Row],[Invoice (Year+Month)]],4)</f>
        <v>2020</v>
      </c>
      <c r="C4179" t="str">
        <f>RIGHT(All_Data[[#This Row],[Invoice (Year+Month)]],2)</f>
        <v>03</v>
      </c>
      <c r="D4179" t="s">
        <v>9</v>
      </c>
      <c r="E4179">
        <v>6001349</v>
      </c>
      <c r="F4179" t="s">
        <v>17</v>
      </c>
      <c r="G4179" t="s">
        <v>36</v>
      </c>
      <c r="H4179" t="s">
        <v>36</v>
      </c>
      <c r="I4179">
        <v>4283270</v>
      </c>
      <c r="J4179">
        <v>100</v>
      </c>
      <c r="K4179" s="1">
        <v>214</v>
      </c>
      <c r="L4179" s="1">
        <v>122.42</v>
      </c>
      <c r="M4179" s="1">
        <f>All_Data[[#This Row],[EUR Sales Amount]]-All_Data[[#This Row],[EUR Cost Amount]]</f>
        <v>91.58</v>
      </c>
      <c r="N4179">
        <f>IF(All_Data[[#This Row],[Order Line Quantity]]&lt;0,1,0)</f>
        <v>0</v>
      </c>
      <c r="O4179" s="1" t="str">
        <f>All_Data[[#This Row],[Tier2 Description]]&amp;All_Data[[#This Row],[Order No]]</f>
        <v>MEMORY4283270</v>
      </c>
    </row>
    <row r="4180" spans="1:15" x14ac:dyDescent="0.35">
      <c r="A4180">
        <v>202003</v>
      </c>
      <c r="B4180" t="str">
        <f>LEFT(All_Data[[#This Row],[Invoice (Year+Month)]],4)</f>
        <v>2020</v>
      </c>
      <c r="C4180" t="str">
        <f>RIGHT(All_Data[[#This Row],[Invoice (Year+Month)]],2)</f>
        <v>03</v>
      </c>
      <c r="D4180" t="s">
        <v>9</v>
      </c>
      <c r="E4180">
        <v>6001350</v>
      </c>
      <c r="F4180" t="s">
        <v>17</v>
      </c>
      <c r="G4180" t="s">
        <v>11</v>
      </c>
      <c r="H4180" t="s">
        <v>40</v>
      </c>
      <c r="I4180">
        <v>4280820</v>
      </c>
      <c r="J4180">
        <v>2000</v>
      </c>
      <c r="K4180" s="1">
        <v>1260</v>
      </c>
      <c r="L4180" s="1">
        <v>684</v>
      </c>
      <c r="M4180" s="1">
        <f>All_Data[[#This Row],[EUR Sales Amount]]-All_Data[[#This Row],[EUR Cost Amount]]</f>
        <v>576</v>
      </c>
      <c r="N4180">
        <f>IF(All_Data[[#This Row],[Order Line Quantity]]&lt;0,1,0)</f>
        <v>0</v>
      </c>
      <c r="O4180" s="1" t="str">
        <f>All_Data[[#This Row],[Tier2 Description]]&amp;All_Data[[#This Row],[Order No]]</f>
        <v>TOTES4280820</v>
      </c>
    </row>
    <row r="4181" spans="1:15" x14ac:dyDescent="0.35">
      <c r="A4181">
        <v>202003</v>
      </c>
      <c r="B4181" t="str">
        <f>LEFT(All_Data[[#This Row],[Invoice (Year+Month)]],4)</f>
        <v>2020</v>
      </c>
      <c r="C4181" t="str">
        <f>RIGHT(All_Data[[#This Row],[Invoice (Year+Month)]],2)</f>
        <v>03</v>
      </c>
      <c r="D4181" t="s">
        <v>9</v>
      </c>
      <c r="E4181">
        <v>6001350</v>
      </c>
      <c r="F4181" t="s">
        <v>17</v>
      </c>
      <c r="G4181" t="s">
        <v>13</v>
      </c>
      <c r="H4181" t="s">
        <v>34</v>
      </c>
      <c r="I4181">
        <v>4282109</v>
      </c>
      <c r="J4181">
        <v>10</v>
      </c>
      <c r="K4181" s="1">
        <v>25.3</v>
      </c>
      <c r="L4181" s="1">
        <v>8.5399999999999991</v>
      </c>
      <c r="M4181" s="1">
        <f>All_Data[[#This Row],[EUR Sales Amount]]-All_Data[[#This Row],[EUR Cost Amount]]</f>
        <v>16.760000000000002</v>
      </c>
      <c r="N4181">
        <f>IF(All_Data[[#This Row],[Order Line Quantity]]&lt;0,1,0)</f>
        <v>0</v>
      </c>
      <c r="O4181" s="1" t="str">
        <f>All_Data[[#This Row],[Tier2 Description]]&amp;All_Data[[#This Row],[Order No]]</f>
        <v>STATIONERY4282109</v>
      </c>
    </row>
    <row r="4182" spans="1:15" x14ac:dyDescent="0.35">
      <c r="A4182">
        <v>202003</v>
      </c>
      <c r="B4182" t="str">
        <f>LEFT(All_Data[[#This Row],[Invoice (Year+Month)]],4)</f>
        <v>2020</v>
      </c>
      <c r="C4182" t="str">
        <f>RIGHT(All_Data[[#This Row],[Invoice (Year+Month)]],2)</f>
        <v>03</v>
      </c>
      <c r="D4182" t="s">
        <v>9</v>
      </c>
      <c r="E4182">
        <v>6001350</v>
      </c>
      <c r="F4182" t="s">
        <v>17</v>
      </c>
      <c r="G4182" t="s">
        <v>22</v>
      </c>
      <c r="H4182" t="s">
        <v>35</v>
      </c>
      <c r="I4182">
        <v>4280820</v>
      </c>
      <c r="J4182">
        <v>2004</v>
      </c>
      <c r="K4182" s="1">
        <v>960</v>
      </c>
      <c r="L4182" s="1">
        <v>127.16</v>
      </c>
      <c r="M4182" s="1">
        <f>All_Data[[#This Row],[EUR Sales Amount]]-All_Data[[#This Row],[EUR Cost Amount]]</f>
        <v>832.84</v>
      </c>
      <c r="N4182">
        <f>IF(All_Data[[#This Row],[Order Line Quantity]]&lt;0,1,0)</f>
        <v>0</v>
      </c>
      <c r="O4182" s="1" t="str">
        <f>All_Data[[#This Row],[Tier2 Description]]&amp;All_Data[[#This Row],[Order No]]</f>
        <v>DECORATION CHARGES4280820</v>
      </c>
    </row>
    <row r="4183" spans="1:15" x14ac:dyDescent="0.35">
      <c r="A4183">
        <v>202003</v>
      </c>
      <c r="B4183" t="str">
        <f>LEFT(All_Data[[#This Row],[Invoice (Year+Month)]],4)</f>
        <v>2020</v>
      </c>
      <c r="C4183" t="str">
        <f>RIGHT(All_Data[[#This Row],[Invoice (Year+Month)]],2)</f>
        <v>03</v>
      </c>
      <c r="D4183" t="s">
        <v>9</v>
      </c>
      <c r="E4183">
        <v>6001433</v>
      </c>
      <c r="F4183" t="s">
        <v>17</v>
      </c>
      <c r="G4183" t="s">
        <v>11</v>
      </c>
      <c r="H4183" t="s">
        <v>38</v>
      </c>
      <c r="I4183">
        <v>4258429</v>
      </c>
      <c r="J4183">
        <v>800</v>
      </c>
      <c r="K4183" s="1">
        <v>3456</v>
      </c>
      <c r="L4183" s="1">
        <v>1329.84</v>
      </c>
      <c r="M4183" s="1">
        <f>All_Data[[#This Row],[EUR Sales Amount]]-All_Data[[#This Row],[EUR Cost Amount]]</f>
        <v>2126.16</v>
      </c>
      <c r="N4183">
        <f>IF(All_Data[[#This Row],[Order Line Quantity]]&lt;0,1,0)</f>
        <v>0</v>
      </c>
      <c r="O4183" s="1" t="str">
        <f>All_Data[[#This Row],[Tier2 Description]]&amp;All_Data[[#This Row],[Order No]]</f>
        <v>BACKPACKS4258429</v>
      </c>
    </row>
    <row r="4184" spans="1:15" x14ac:dyDescent="0.35">
      <c r="A4184">
        <v>202003</v>
      </c>
      <c r="B4184" t="str">
        <f>LEFT(All_Data[[#This Row],[Invoice (Year+Month)]],4)</f>
        <v>2020</v>
      </c>
      <c r="C4184" t="str">
        <f>RIGHT(All_Data[[#This Row],[Invoice (Year+Month)]],2)</f>
        <v>03</v>
      </c>
      <c r="D4184" t="s">
        <v>9</v>
      </c>
      <c r="E4184">
        <v>6001433</v>
      </c>
      <c r="F4184" t="s">
        <v>17</v>
      </c>
      <c r="G4184" t="s">
        <v>32</v>
      </c>
      <c r="H4184" t="s">
        <v>51</v>
      </c>
      <c r="I4184">
        <v>4253927</v>
      </c>
      <c r="J4184">
        <v>3800</v>
      </c>
      <c r="K4184" s="1">
        <v>5092</v>
      </c>
      <c r="L4184" s="1">
        <v>3749.34</v>
      </c>
      <c r="M4184" s="1">
        <f>All_Data[[#This Row],[EUR Sales Amount]]-All_Data[[#This Row],[EUR Cost Amount]]</f>
        <v>1342.6599999999999</v>
      </c>
      <c r="N4184">
        <f>IF(All_Data[[#This Row],[Order Line Quantity]]&lt;0,1,0)</f>
        <v>0</v>
      </c>
      <c r="O4184" s="1" t="str">
        <f>All_Data[[#This Row],[Tier2 Description]]&amp;All_Data[[#This Row],[Order No]]</f>
        <v>MUGS &amp; TUMBLERS4253927</v>
      </c>
    </row>
    <row r="4185" spans="1:15" x14ac:dyDescent="0.35">
      <c r="A4185">
        <v>202003</v>
      </c>
      <c r="B4185" t="str">
        <f>LEFT(All_Data[[#This Row],[Invoice (Year+Month)]],4)</f>
        <v>2020</v>
      </c>
      <c r="C4185" t="str">
        <f>RIGHT(All_Data[[#This Row],[Invoice (Year+Month)]],2)</f>
        <v>03</v>
      </c>
      <c r="D4185" t="s">
        <v>9</v>
      </c>
      <c r="E4185">
        <v>6001433</v>
      </c>
      <c r="F4185" t="s">
        <v>17</v>
      </c>
      <c r="G4185" t="s">
        <v>32</v>
      </c>
      <c r="H4185" t="s">
        <v>33</v>
      </c>
      <c r="I4185">
        <v>4258429</v>
      </c>
      <c r="J4185">
        <v>800</v>
      </c>
      <c r="K4185" s="1">
        <v>1008</v>
      </c>
      <c r="L4185" s="1">
        <v>476.9</v>
      </c>
      <c r="M4185" s="1">
        <f>All_Data[[#This Row],[EUR Sales Amount]]-All_Data[[#This Row],[EUR Cost Amount]]</f>
        <v>531.1</v>
      </c>
      <c r="N4185">
        <f>IF(All_Data[[#This Row],[Order Line Quantity]]&lt;0,1,0)</f>
        <v>0</v>
      </c>
      <c r="O4185" s="1" t="str">
        <f>All_Data[[#This Row],[Tier2 Description]]&amp;All_Data[[#This Row],[Order No]]</f>
        <v>SPORT BOTTLES4258429</v>
      </c>
    </row>
    <row r="4186" spans="1:15" x14ac:dyDescent="0.35">
      <c r="A4186">
        <v>202003</v>
      </c>
      <c r="B4186" t="str">
        <f>LEFT(All_Data[[#This Row],[Invoice (Year+Month)]],4)</f>
        <v>2020</v>
      </c>
      <c r="C4186" t="str">
        <f>RIGHT(All_Data[[#This Row],[Invoice (Year+Month)]],2)</f>
        <v>03</v>
      </c>
      <c r="D4186" t="s">
        <v>9</v>
      </c>
      <c r="E4186">
        <v>6001433</v>
      </c>
      <c r="F4186" t="s">
        <v>17</v>
      </c>
      <c r="G4186" t="s">
        <v>13</v>
      </c>
      <c r="H4186" t="s">
        <v>37</v>
      </c>
      <c r="I4186">
        <v>4258429</v>
      </c>
      <c r="J4186">
        <v>800</v>
      </c>
      <c r="K4186" s="1">
        <v>232</v>
      </c>
      <c r="L4186" s="1">
        <v>91.72</v>
      </c>
      <c r="M4186" s="1">
        <f>All_Data[[#This Row],[EUR Sales Amount]]-All_Data[[#This Row],[EUR Cost Amount]]</f>
        <v>140.28</v>
      </c>
      <c r="N4186">
        <f>IF(All_Data[[#This Row],[Order Line Quantity]]&lt;0,1,0)</f>
        <v>0</v>
      </c>
      <c r="O4186" s="1" t="str">
        <f>All_Data[[#This Row],[Tier2 Description]]&amp;All_Data[[#This Row],[Order No]]</f>
        <v>GENERAL4258429</v>
      </c>
    </row>
    <row r="4187" spans="1:15" x14ac:dyDescent="0.35">
      <c r="A4187">
        <v>202003</v>
      </c>
      <c r="B4187" t="str">
        <f>LEFT(All_Data[[#This Row],[Invoice (Year+Month)]],4)</f>
        <v>2020</v>
      </c>
      <c r="C4187" t="str">
        <f>RIGHT(All_Data[[#This Row],[Invoice (Year+Month)]],2)</f>
        <v>03</v>
      </c>
      <c r="D4187" t="s">
        <v>9</v>
      </c>
      <c r="E4187">
        <v>6001433</v>
      </c>
      <c r="F4187" t="s">
        <v>17</v>
      </c>
      <c r="G4187" t="s">
        <v>22</v>
      </c>
      <c r="H4187" t="s">
        <v>35</v>
      </c>
      <c r="I4187">
        <v>4253927</v>
      </c>
      <c r="J4187">
        <v>3802</v>
      </c>
      <c r="K4187" s="1">
        <v>412</v>
      </c>
      <c r="L4187" s="1">
        <v>53.46</v>
      </c>
      <c r="M4187" s="1">
        <f>All_Data[[#This Row],[EUR Sales Amount]]-All_Data[[#This Row],[EUR Cost Amount]]</f>
        <v>358.54</v>
      </c>
      <c r="N4187">
        <f>IF(All_Data[[#This Row],[Order Line Quantity]]&lt;0,1,0)</f>
        <v>0</v>
      </c>
      <c r="O4187" s="1" t="str">
        <f>All_Data[[#This Row],[Tier2 Description]]&amp;All_Data[[#This Row],[Order No]]</f>
        <v>DECORATION CHARGES4253927</v>
      </c>
    </row>
    <row r="4188" spans="1:15" x14ac:dyDescent="0.35">
      <c r="A4188">
        <v>202003</v>
      </c>
      <c r="B4188" t="str">
        <f>LEFT(All_Data[[#This Row],[Invoice (Year+Month)]],4)</f>
        <v>2020</v>
      </c>
      <c r="C4188" t="str">
        <f>RIGHT(All_Data[[#This Row],[Invoice (Year+Month)]],2)</f>
        <v>03</v>
      </c>
      <c r="D4188" t="s">
        <v>9</v>
      </c>
      <c r="E4188">
        <v>6001433</v>
      </c>
      <c r="F4188" t="s">
        <v>17</v>
      </c>
      <c r="G4188" t="s">
        <v>22</v>
      </c>
      <c r="H4188" t="s">
        <v>35</v>
      </c>
      <c r="I4188">
        <v>4258429</v>
      </c>
      <c r="J4188">
        <v>2406</v>
      </c>
      <c r="K4188" s="1">
        <v>1394</v>
      </c>
      <c r="L4188" s="1">
        <v>227.38</v>
      </c>
      <c r="M4188" s="1">
        <f>All_Data[[#This Row],[EUR Sales Amount]]-All_Data[[#This Row],[EUR Cost Amount]]</f>
        <v>1166.6199999999999</v>
      </c>
      <c r="N4188">
        <f>IF(All_Data[[#This Row],[Order Line Quantity]]&lt;0,1,0)</f>
        <v>0</v>
      </c>
      <c r="O4188" s="1" t="str">
        <f>All_Data[[#This Row],[Tier2 Description]]&amp;All_Data[[#This Row],[Order No]]</f>
        <v>DECORATION CHARGES4258429</v>
      </c>
    </row>
    <row r="4189" spans="1:15" x14ac:dyDescent="0.35">
      <c r="A4189">
        <v>202003</v>
      </c>
      <c r="B4189" t="str">
        <f>LEFT(All_Data[[#This Row],[Invoice (Year+Month)]],4)</f>
        <v>2020</v>
      </c>
      <c r="C4189" t="str">
        <f>RIGHT(All_Data[[#This Row],[Invoice (Year+Month)]],2)</f>
        <v>03</v>
      </c>
      <c r="D4189" t="s">
        <v>9</v>
      </c>
      <c r="E4189">
        <v>6001441</v>
      </c>
      <c r="F4189" t="s">
        <v>10</v>
      </c>
      <c r="G4189" t="s">
        <v>13</v>
      </c>
      <c r="H4189" t="s">
        <v>16</v>
      </c>
      <c r="I4189">
        <v>4275935</v>
      </c>
      <c r="J4189">
        <v>800</v>
      </c>
      <c r="K4189" s="1">
        <v>112</v>
      </c>
      <c r="L4189" s="1">
        <v>45.8</v>
      </c>
      <c r="M4189" s="1">
        <f>All_Data[[#This Row],[EUR Sales Amount]]-All_Data[[#This Row],[EUR Cost Amount]]</f>
        <v>66.2</v>
      </c>
      <c r="N4189">
        <f>IF(All_Data[[#This Row],[Order Line Quantity]]&lt;0,1,0)</f>
        <v>0</v>
      </c>
      <c r="O4189" s="1" t="str">
        <f>All_Data[[#This Row],[Tier2 Description]]&amp;All_Data[[#This Row],[Order No]]</f>
        <v>WRITING4275935</v>
      </c>
    </row>
    <row r="4190" spans="1:15" x14ac:dyDescent="0.35">
      <c r="A4190">
        <v>202003</v>
      </c>
      <c r="B4190" t="str">
        <f>LEFT(All_Data[[#This Row],[Invoice (Year+Month)]],4)</f>
        <v>2020</v>
      </c>
      <c r="C4190" t="str">
        <f>RIGHT(All_Data[[#This Row],[Invoice (Year+Month)]],2)</f>
        <v>03</v>
      </c>
      <c r="D4190" t="s">
        <v>9</v>
      </c>
      <c r="E4190">
        <v>6001441</v>
      </c>
      <c r="F4190" t="s">
        <v>10</v>
      </c>
      <c r="G4190" t="s">
        <v>22</v>
      </c>
      <c r="H4190" t="s">
        <v>35</v>
      </c>
      <c r="I4190">
        <v>4275935</v>
      </c>
      <c r="J4190">
        <v>804</v>
      </c>
      <c r="K4190" s="1">
        <v>158</v>
      </c>
      <c r="L4190" s="1">
        <v>40.880000000000003</v>
      </c>
      <c r="M4190" s="1">
        <f>All_Data[[#This Row],[EUR Sales Amount]]-All_Data[[#This Row],[EUR Cost Amount]]</f>
        <v>117.12</v>
      </c>
      <c r="N4190">
        <f>IF(All_Data[[#This Row],[Order Line Quantity]]&lt;0,1,0)</f>
        <v>0</v>
      </c>
      <c r="O4190" s="1" t="str">
        <f>All_Data[[#This Row],[Tier2 Description]]&amp;All_Data[[#This Row],[Order No]]</f>
        <v>DECORATION CHARGES4275935</v>
      </c>
    </row>
    <row r="4191" spans="1:15" x14ac:dyDescent="0.35">
      <c r="A4191">
        <v>202003</v>
      </c>
      <c r="B4191" t="str">
        <f>LEFT(All_Data[[#This Row],[Invoice (Year+Month)]],4)</f>
        <v>2020</v>
      </c>
      <c r="C4191" t="str">
        <f>RIGHT(All_Data[[#This Row],[Invoice (Year+Month)]],2)</f>
        <v>03</v>
      </c>
      <c r="D4191" t="s">
        <v>9</v>
      </c>
      <c r="E4191">
        <v>6001479</v>
      </c>
      <c r="F4191" t="s">
        <v>17</v>
      </c>
      <c r="G4191" t="s">
        <v>32</v>
      </c>
      <c r="H4191" t="s">
        <v>33</v>
      </c>
      <c r="I4191">
        <v>4277692</v>
      </c>
      <c r="J4191">
        <v>2</v>
      </c>
      <c r="K4191" s="1">
        <v>13.52</v>
      </c>
      <c r="L4191" s="1">
        <v>4.9400000000000004</v>
      </c>
      <c r="M4191" s="1">
        <f>All_Data[[#This Row],[EUR Sales Amount]]-All_Data[[#This Row],[EUR Cost Amount]]</f>
        <v>8.5799999999999983</v>
      </c>
      <c r="N4191">
        <f>IF(All_Data[[#This Row],[Order Line Quantity]]&lt;0,1,0)</f>
        <v>0</v>
      </c>
      <c r="O4191" s="1" t="str">
        <f>All_Data[[#This Row],[Tier2 Description]]&amp;All_Data[[#This Row],[Order No]]</f>
        <v>SPORT BOTTLES4277692</v>
      </c>
    </row>
    <row r="4192" spans="1:15" x14ac:dyDescent="0.35">
      <c r="A4192">
        <v>202003</v>
      </c>
      <c r="B4192" t="str">
        <f>LEFT(All_Data[[#This Row],[Invoice (Year+Month)]],4)</f>
        <v>2020</v>
      </c>
      <c r="C4192" t="str">
        <f>RIGHT(All_Data[[#This Row],[Invoice (Year+Month)]],2)</f>
        <v>03</v>
      </c>
      <c r="D4192" t="s">
        <v>9</v>
      </c>
      <c r="E4192">
        <v>6001479</v>
      </c>
      <c r="F4192" t="s">
        <v>17</v>
      </c>
      <c r="G4192" t="s">
        <v>18</v>
      </c>
      <c r="H4192" t="s">
        <v>21</v>
      </c>
      <c r="I4192">
        <v>4276798</v>
      </c>
      <c r="J4192">
        <v>70</v>
      </c>
      <c r="K4192" s="1">
        <v>133</v>
      </c>
      <c r="L4192" s="1">
        <v>88.62</v>
      </c>
      <c r="M4192" s="1">
        <f>All_Data[[#This Row],[EUR Sales Amount]]-All_Data[[#This Row],[EUR Cost Amount]]</f>
        <v>44.379999999999995</v>
      </c>
      <c r="N4192">
        <f>IF(All_Data[[#This Row],[Order Line Quantity]]&lt;0,1,0)</f>
        <v>0</v>
      </c>
      <c r="O4192" s="1" t="str">
        <f>All_Data[[#This Row],[Tier2 Description]]&amp;All_Data[[#This Row],[Order No]]</f>
        <v>T-SHIRTS &amp; ACTIVE TOPS4276798</v>
      </c>
    </row>
    <row r="4193" spans="1:15" x14ac:dyDescent="0.35">
      <c r="A4193">
        <v>202003</v>
      </c>
      <c r="B4193" t="str">
        <f>LEFT(All_Data[[#This Row],[Invoice (Year+Month)]],4)</f>
        <v>2020</v>
      </c>
      <c r="C4193" t="str">
        <f>RIGHT(All_Data[[#This Row],[Invoice (Year+Month)]],2)</f>
        <v>03</v>
      </c>
      <c r="D4193" t="s">
        <v>9</v>
      </c>
      <c r="E4193">
        <v>6001479</v>
      </c>
      <c r="F4193" t="s">
        <v>17</v>
      </c>
      <c r="G4193" t="s">
        <v>36</v>
      </c>
      <c r="H4193" t="s">
        <v>36</v>
      </c>
      <c r="I4193">
        <v>4281747</v>
      </c>
      <c r="J4193">
        <v>200</v>
      </c>
      <c r="K4193" s="1">
        <v>584</v>
      </c>
      <c r="L4193" s="1">
        <v>504</v>
      </c>
      <c r="M4193" s="1">
        <f>All_Data[[#This Row],[EUR Sales Amount]]-All_Data[[#This Row],[EUR Cost Amount]]</f>
        <v>80</v>
      </c>
      <c r="N4193">
        <f>IF(All_Data[[#This Row],[Order Line Quantity]]&lt;0,1,0)</f>
        <v>0</v>
      </c>
      <c r="O4193" s="1" t="str">
        <f>All_Data[[#This Row],[Tier2 Description]]&amp;All_Data[[#This Row],[Order No]]</f>
        <v>MEMORY4281747</v>
      </c>
    </row>
    <row r="4194" spans="1:15" x14ac:dyDescent="0.35">
      <c r="A4194">
        <v>202003</v>
      </c>
      <c r="B4194" t="str">
        <f>LEFT(All_Data[[#This Row],[Invoice (Year+Month)]],4)</f>
        <v>2020</v>
      </c>
      <c r="C4194" t="str">
        <f>RIGHT(All_Data[[#This Row],[Invoice (Year+Month)]],2)</f>
        <v>03</v>
      </c>
      <c r="D4194" t="s">
        <v>9</v>
      </c>
      <c r="E4194">
        <v>6001479</v>
      </c>
      <c r="F4194" t="s">
        <v>17</v>
      </c>
      <c r="G4194" t="s">
        <v>22</v>
      </c>
      <c r="H4194" t="s">
        <v>35</v>
      </c>
      <c r="I4194">
        <v>4276798</v>
      </c>
      <c r="J4194">
        <v>152</v>
      </c>
      <c r="K4194" s="1">
        <v>531.79999999999995</v>
      </c>
      <c r="L4194" s="1">
        <v>91.32</v>
      </c>
      <c r="M4194" s="1">
        <f>All_Data[[#This Row],[EUR Sales Amount]]-All_Data[[#This Row],[EUR Cost Amount]]</f>
        <v>440.47999999999996</v>
      </c>
      <c r="N4194">
        <f>IF(All_Data[[#This Row],[Order Line Quantity]]&lt;0,1,0)</f>
        <v>0</v>
      </c>
      <c r="O4194" s="1" t="str">
        <f>All_Data[[#This Row],[Tier2 Description]]&amp;All_Data[[#This Row],[Order No]]</f>
        <v>DECORATION CHARGES4276798</v>
      </c>
    </row>
    <row r="4195" spans="1:15" x14ac:dyDescent="0.35">
      <c r="A4195">
        <v>202003</v>
      </c>
      <c r="B4195" t="str">
        <f>LEFT(All_Data[[#This Row],[Invoice (Year+Month)]],4)</f>
        <v>2020</v>
      </c>
      <c r="C4195" t="str">
        <f>RIGHT(All_Data[[#This Row],[Invoice (Year+Month)]],2)</f>
        <v>03</v>
      </c>
      <c r="D4195" t="s">
        <v>9</v>
      </c>
      <c r="E4195">
        <v>6001499</v>
      </c>
      <c r="F4195" t="s">
        <v>17</v>
      </c>
      <c r="G4195" t="s">
        <v>13</v>
      </c>
      <c r="H4195" t="s">
        <v>37</v>
      </c>
      <c r="I4195">
        <v>4260302</v>
      </c>
      <c r="J4195">
        <v>1010</v>
      </c>
      <c r="K4195" s="1">
        <v>484.8</v>
      </c>
      <c r="L4195" s="1">
        <v>414.1</v>
      </c>
      <c r="M4195" s="1">
        <f>All_Data[[#This Row],[EUR Sales Amount]]-All_Data[[#This Row],[EUR Cost Amount]]</f>
        <v>70.699999999999989</v>
      </c>
      <c r="N4195">
        <f>IF(All_Data[[#This Row],[Order Line Quantity]]&lt;0,1,0)</f>
        <v>0</v>
      </c>
      <c r="O4195" s="1" t="str">
        <f>All_Data[[#This Row],[Tier2 Description]]&amp;All_Data[[#This Row],[Order No]]</f>
        <v>GENERAL4260302</v>
      </c>
    </row>
    <row r="4196" spans="1:15" x14ac:dyDescent="0.35">
      <c r="A4196">
        <v>202003</v>
      </c>
      <c r="B4196" t="str">
        <f>LEFT(All_Data[[#This Row],[Invoice (Year+Month)]],4)</f>
        <v>2020</v>
      </c>
      <c r="C4196" t="str">
        <f>RIGHT(All_Data[[#This Row],[Invoice (Year+Month)]],2)</f>
        <v>03</v>
      </c>
      <c r="D4196" t="s">
        <v>9</v>
      </c>
      <c r="E4196">
        <v>6001516</v>
      </c>
      <c r="F4196" t="s">
        <v>17</v>
      </c>
      <c r="G4196" t="s">
        <v>32</v>
      </c>
      <c r="H4196" t="s">
        <v>51</v>
      </c>
      <c r="I4196">
        <v>4276594</v>
      </c>
      <c r="J4196">
        <v>280</v>
      </c>
      <c r="K4196" s="1">
        <v>691.6</v>
      </c>
      <c r="L4196" s="1">
        <v>185.5</v>
      </c>
      <c r="M4196" s="1">
        <f>All_Data[[#This Row],[EUR Sales Amount]]-All_Data[[#This Row],[EUR Cost Amount]]</f>
        <v>506.1</v>
      </c>
      <c r="N4196">
        <f>IF(All_Data[[#This Row],[Order Line Quantity]]&lt;0,1,0)</f>
        <v>0</v>
      </c>
      <c r="O4196" s="1" t="str">
        <f>All_Data[[#This Row],[Tier2 Description]]&amp;All_Data[[#This Row],[Order No]]</f>
        <v>MUGS &amp; TUMBLERS4276594</v>
      </c>
    </row>
    <row r="4197" spans="1:15" x14ac:dyDescent="0.35">
      <c r="A4197">
        <v>202003</v>
      </c>
      <c r="B4197" t="str">
        <f>LEFT(All_Data[[#This Row],[Invoice (Year+Month)]],4)</f>
        <v>2020</v>
      </c>
      <c r="C4197" t="str">
        <f>RIGHT(All_Data[[#This Row],[Invoice (Year+Month)]],2)</f>
        <v>03</v>
      </c>
      <c r="D4197" t="s">
        <v>9</v>
      </c>
      <c r="E4197">
        <v>6001516</v>
      </c>
      <c r="F4197" t="s">
        <v>17</v>
      </c>
      <c r="G4197" t="s">
        <v>32</v>
      </c>
      <c r="H4197" t="s">
        <v>33</v>
      </c>
      <c r="I4197">
        <v>4276588</v>
      </c>
      <c r="J4197">
        <v>500</v>
      </c>
      <c r="K4197" s="1">
        <v>3950</v>
      </c>
      <c r="L4197" s="1">
        <v>1529.34</v>
      </c>
      <c r="M4197" s="1">
        <f>All_Data[[#This Row],[EUR Sales Amount]]-All_Data[[#This Row],[EUR Cost Amount]]</f>
        <v>2420.66</v>
      </c>
      <c r="N4197">
        <f>IF(All_Data[[#This Row],[Order Line Quantity]]&lt;0,1,0)</f>
        <v>0</v>
      </c>
      <c r="O4197" s="1" t="str">
        <f>All_Data[[#This Row],[Tier2 Description]]&amp;All_Data[[#This Row],[Order No]]</f>
        <v>SPORT BOTTLES4276588</v>
      </c>
    </row>
    <row r="4198" spans="1:15" x14ac:dyDescent="0.35">
      <c r="A4198">
        <v>202003</v>
      </c>
      <c r="B4198" t="str">
        <f>LEFT(All_Data[[#This Row],[Invoice (Year+Month)]],4)</f>
        <v>2020</v>
      </c>
      <c r="C4198" t="str">
        <f>RIGHT(All_Data[[#This Row],[Invoice (Year+Month)]],2)</f>
        <v>03</v>
      </c>
      <c r="D4198" t="s">
        <v>9</v>
      </c>
      <c r="E4198">
        <v>6001516</v>
      </c>
      <c r="F4198" t="s">
        <v>17</v>
      </c>
      <c r="G4198" t="s">
        <v>13</v>
      </c>
      <c r="H4198" t="s">
        <v>37</v>
      </c>
      <c r="I4198">
        <v>4270091</v>
      </c>
      <c r="J4198">
        <v>5000</v>
      </c>
      <c r="K4198" s="1">
        <v>2350</v>
      </c>
      <c r="L4198" s="1">
        <v>2083.34</v>
      </c>
      <c r="M4198" s="1">
        <f>All_Data[[#This Row],[EUR Sales Amount]]-All_Data[[#This Row],[EUR Cost Amount]]</f>
        <v>266.65999999999985</v>
      </c>
      <c r="N4198">
        <f>IF(All_Data[[#This Row],[Order Line Quantity]]&lt;0,1,0)</f>
        <v>0</v>
      </c>
      <c r="O4198" s="1" t="str">
        <f>All_Data[[#This Row],[Tier2 Description]]&amp;All_Data[[#This Row],[Order No]]</f>
        <v>GENERAL4270091</v>
      </c>
    </row>
    <row r="4199" spans="1:15" x14ac:dyDescent="0.35">
      <c r="A4199">
        <v>202003</v>
      </c>
      <c r="B4199" t="str">
        <f>LEFT(All_Data[[#This Row],[Invoice (Year+Month)]],4)</f>
        <v>2020</v>
      </c>
      <c r="C4199" t="str">
        <f>RIGHT(All_Data[[#This Row],[Invoice (Year+Month)]],2)</f>
        <v>03</v>
      </c>
      <c r="D4199" t="s">
        <v>9</v>
      </c>
      <c r="E4199">
        <v>6001516</v>
      </c>
      <c r="F4199" t="s">
        <v>17</v>
      </c>
      <c r="G4199" t="s">
        <v>13</v>
      </c>
      <c r="H4199" t="s">
        <v>37</v>
      </c>
      <c r="I4199">
        <v>4272879</v>
      </c>
      <c r="J4199">
        <v>2000</v>
      </c>
      <c r="K4199" s="1">
        <v>280</v>
      </c>
      <c r="L4199" s="1">
        <v>260</v>
      </c>
      <c r="M4199" s="1">
        <f>All_Data[[#This Row],[EUR Sales Amount]]-All_Data[[#This Row],[EUR Cost Amount]]</f>
        <v>20</v>
      </c>
      <c r="N4199">
        <f>IF(All_Data[[#This Row],[Order Line Quantity]]&lt;0,1,0)</f>
        <v>0</v>
      </c>
      <c r="O4199" s="1" t="str">
        <f>All_Data[[#This Row],[Tier2 Description]]&amp;All_Data[[#This Row],[Order No]]</f>
        <v>GENERAL4272879</v>
      </c>
    </row>
    <row r="4200" spans="1:15" x14ac:dyDescent="0.35">
      <c r="A4200">
        <v>202003</v>
      </c>
      <c r="B4200" t="str">
        <f>LEFT(All_Data[[#This Row],[Invoice (Year+Month)]],4)</f>
        <v>2020</v>
      </c>
      <c r="C4200" t="str">
        <f>RIGHT(All_Data[[#This Row],[Invoice (Year+Month)]],2)</f>
        <v>03</v>
      </c>
      <c r="D4200" t="s">
        <v>9</v>
      </c>
      <c r="E4200">
        <v>6001516</v>
      </c>
      <c r="F4200" t="s">
        <v>17</v>
      </c>
      <c r="G4200" t="s">
        <v>13</v>
      </c>
      <c r="H4200" t="s">
        <v>34</v>
      </c>
      <c r="I4200">
        <v>4273168</v>
      </c>
      <c r="J4200">
        <v>1000</v>
      </c>
      <c r="K4200" s="1">
        <v>1300</v>
      </c>
      <c r="L4200" s="1">
        <v>639.16</v>
      </c>
      <c r="M4200" s="1">
        <f>All_Data[[#This Row],[EUR Sales Amount]]-All_Data[[#This Row],[EUR Cost Amount]]</f>
        <v>660.84</v>
      </c>
      <c r="N4200">
        <f>IF(All_Data[[#This Row],[Order Line Quantity]]&lt;0,1,0)</f>
        <v>0</v>
      </c>
      <c r="O4200" s="1" t="str">
        <f>All_Data[[#This Row],[Tier2 Description]]&amp;All_Data[[#This Row],[Order No]]</f>
        <v>STATIONERY4273168</v>
      </c>
    </row>
    <row r="4201" spans="1:15" x14ac:dyDescent="0.35">
      <c r="A4201">
        <v>202003</v>
      </c>
      <c r="B4201" t="str">
        <f>LEFT(All_Data[[#This Row],[Invoice (Year+Month)]],4)</f>
        <v>2020</v>
      </c>
      <c r="C4201" t="str">
        <f>RIGHT(All_Data[[#This Row],[Invoice (Year+Month)]],2)</f>
        <v>03</v>
      </c>
      <c r="D4201" t="s">
        <v>9</v>
      </c>
      <c r="E4201">
        <v>6001516</v>
      </c>
      <c r="F4201" t="s">
        <v>17</v>
      </c>
      <c r="G4201" t="s">
        <v>13</v>
      </c>
      <c r="H4201" t="s">
        <v>34</v>
      </c>
      <c r="I4201">
        <v>4278877</v>
      </c>
      <c r="J4201">
        <v>40</v>
      </c>
      <c r="K4201" s="1">
        <v>25.6</v>
      </c>
      <c r="L4201" s="1">
        <v>9.06</v>
      </c>
      <c r="M4201" s="1">
        <f>All_Data[[#This Row],[EUR Sales Amount]]-All_Data[[#This Row],[EUR Cost Amount]]</f>
        <v>16.54</v>
      </c>
      <c r="N4201">
        <f>IF(All_Data[[#This Row],[Order Line Quantity]]&lt;0,1,0)</f>
        <v>0</v>
      </c>
      <c r="O4201" s="1" t="str">
        <f>All_Data[[#This Row],[Tier2 Description]]&amp;All_Data[[#This Row],[Order No]]</f>
        <v>STATIONERY4278877</v>
      </c>
    </row>
    <row r="4202" spans="1:15" x14ac:dyDescent="0.35">
      <c r="A4202">
        <v>202003</v>
      </c>
      <c r="B4202" t="str">
        <f>LEFT(All_Data[[#This Row],[Invoice (Year+Month)]],4)</f>
        <v>2020</v>
      </c>
      <c r="C4202" t="str">
        <f>RIGHT(All_Data[[#This Row],[Invoice (Year+Month)]],2)</f>
        <v>03</v>
      </c>
      <c r="D4202" t="s">
        <v>9</v>
      </c>
      <c r="E4202">
        <v>6001516</v>
      </c>
      <c r="F4202" t="s">
        <v>17</v>
      </c>
      <c r="G4202" t="s">
        <v>13</v>
      </c>
      <c r="H4202" t="s">
        <v>16</v>
      </c>
      <c r="I4202">
        <v>4279621</v>
      </c>
      <c r="J4202">
        <v>100</v>
      </c>
      <c r="K4202" s="1">
        <v>546</v>
      </c>
      <c r="L4202" s="1">
        <v>363.48</v>
      </c>
      <c r="M4202" s="1">
        <f>All_Data[[#This Row],[EUR Sales Amount]]-All_Data[[#This Row],[EUR Cost Amount]]</f>
        <v>182.51999999999998</v>
      </c>
      <c r="N4202">
        <f>IF(All_Data[[#This Row],[Order Line Quantity]]&lt;0,1,0)</f>
        <v>0</v>
      </c>
      <c r="O4202" s="1" t="str">
        <f>All_Data[[#This Row],[Tier2 Description]]&amp;All_Data[[#This Row],[Order No]]</f>
        <v>WRITING4279621</v>
      </c>
    </row>
    <row r="4203" spans="1:15" x14ac:dyDescent="0.35">
      <c r="A4203">
        <v>202003</v>
      </c>
      <c r="B4203" t="str">
        <f>LEFT(All_Data[[#This Row],[Invoice (Year+Month)]],4)</f>
        <v>2020</v>
      </c>
      <c r="C4203" t="str">
        <f>RIGHT(All_Data[[#This Row],[Invoice (Year+Month)]],2)</f>
        <v>03</v>
      </c>
      <c r="D4203" t="s">
        <v>9</v>
      </c>
      <c r="E4203">
        <v>6001516</v>
      </c>
      <c r="F4203" t="s">
        <v>17</v>
      </c>
      <c r="G4203" t="s">
        <v>36</v>
      </c>
      <c r="H4203" t="s">
        <v>36</v>
      </c>
      <c r="I4203">
        <v>4273047</v>
      </c>
      <c r="J4203">
        <v>500</v>
      </c>
      <c r="K4203" s="1">
        <v>1410</v>
      </c>
      <c r="L4203" s="1">
        <v>1265</v>
      </c>
      <c r="M4203" s="1">
        <f>All_Data[[#This Row],[EUR Sales Amount]]-All_Data[[#This Row],[EUR Cost Amount]]</f>
        <v>145</v>
      </c>
      <c r="N4203">
        <f>IF(All_Data[[#This Row],[Order Line Quantity]]&lt;0,1,0)</f>
        <v>0</v>
      </c>
      <c r="O4203" s="1" t="str">
        <f>All_Data[[#This Row],[Tier2 Description]]&amp;All_Data[[#This Row],[Order No]]</f>
        <v>MEMORY4273047</v>
      </c>
    </row>
    <row r="4204" spans="1:15" x14ac:dyDescent="0.35">
      <c r="A4204">
        <v>202003</v>
      </c>
      <c r="B4204" t="str">
        <f>LEFT(All_Data[[#This Row],[Invoice (Year+Month)]],4)</f>
        <v>2020</v>
      </c>
      <c r="C4204" t="str">
        <f>RIGHT(All_Data[[#This Row],[Invoice (Year+Month)]],2)</f>
        <v>03</v>
      </c>
      <c r="D4204" t="s">
        <v>9</v>
      </c>
      <c r="E4204">
        <v>6001516</v>
      </c>
      <c r="F4204" t="s">
        <v>17</v>
      </c>
      <c r="G4204" t="s">
        <v>22</v>
      </c>
      <c r="H4204" t="s">
        <v>35</v>
      </c>
      <c r="I4204">
        <v>4273168</v>
      </c>
      <c r="J4204">
        <v>2008</v>
      </c>
      <c r="K4204" s="1">
        <v>160</v>
      </c>
      <c r="L4204" s="1">
        <v>40.08</v>
      </c>
      <c r="M4204" s="1">
        <f>All_Data[[#This Row],[EUR Sales Amount]]-All_Data[[#This Row],[EUR Cost Amount]]</f>
        <v>119.92</v>
      </c>
      <c r="N4204">
        <f>IF(All_Data[[#This Row],[Order Line Quantity]]&lt;0,1,0)</f>
        <v>0</v>
      </c>
      <c r="O4204" s="1" t="str">
        <f>All_Data[[#This Row],[Tier2 Description]]&amp;All_Data[[#This Row],[Order No]]</f>
        <v>DECORATION CHARGES4273168</v>
      </c>
    </row>
    <row r="4205" spans="1:15" x14ac:dyDescent="0.35">
      <c r="A4205">
        <v>202003</v>
      </c>
      <c r="B4205" t="str">
        <f>LEFT(All_Data[[#This Row],[Invoice (Year+Month)]],4)</f>
        <v>2020</v>
      </c>
      <c r="C4205" t="str">
        <f>RIGHT(All_Data[[#This Row],[Invoice (Year+Month)]],2)</f>
        <v>03</v>
      </c>
      <c r="D4205" t="s">
        <v>9</v>
      </c>
      <c r="E4205">
        <v>6001516</v>
      </c>
      <c r="F4205" t="s">
        <v>17</v>
      </c>
      <c r="G4205" t="s">
        <v>22</v>
      </c>
      <c r="H4205" t="s">
        <v>35</v>
      </c>
      <c r="I4205">
        <v>4276588</v>
      </c>
      <c r="J4205">
        <v>502</v>
      </c>
      <c r="K4205" s="1">
        <v>340</v>
      </c>
      <c r="L4205" s="1">
        <v>26.18</v>
      </c>
      <c r="M4205" s="1">
        <f>All_Data[[#This Row],[EUR Sales Amount]]-All_Data[[#This Row],[EUR Cost Amount]]</f>
        <v>313.82</v>
      </c>
      <c r="N4205">
        <f>IF(All_Data[[#This Row],[Order Line Quantity]]&lt;0,1,0)</f>
        <v>0</v>
      </c>
      <c r="O4205" s="1" t="str">
        <f>All_Data[[#This Row],[Tier2 Description]]&amp;All_Data[[#This Row],[Order No]]</f>
        <v>DECORATION CHARGES4276588</v>
      </c>
    </row>
    <row r="4206" spans="1:15" x14ac:dyDescent="0.35">
      <c r="A4206">
        <v>202003</v>
      </c>
      <c r="B4206" t="str">
        <f>LEFT(All_Data[[#This Row],[Invoice (Year+Month)]],4)</f>
        <v>2020</v>
      </c>
      <c r="C4206" t="str">
        <f>RIGHT(All_Data[[#This Row],[Invoice (Year+Month)]],2)</f>
        <v>03</v>
      </c>
      <c r="D4206" t="s">
        <v>9</v>
      </c>
      <c r="E4206">
        <v>6001516</v>
      </c>
      <c r="F4206" t="s">
        <v>17</v>
      </c>
      <c r="G4206" t="s">
        <v>22</v>
      </c>
      <c r="H4206" t="s">
        <v>35</v>
      </c>
      <c r="I4206">
        <v>4276594</v>
      </c>
      <c r="J4206">
        <v>282</v>
      </c>
      <c r="K4206" s="1">
        <v>176.4</v>
      </c>
      <c r="L4206" s="1">
        <v>23.98</v>
      </c>
      <c r="M4206" s="1">
        <f>All_Data[[#This Row],[EUR Sales Amount]]-All_Data[[#This Row],[EUR Cost Amount]]</f>
        <v>152.42000000000002</v>
      </c>
      <c r="N4206">
        <f>IF(All_Data[[#This Row],[Order Line Quantity]]&lt;0,1,0)</f>
        <v>0</v>
      </c>
      <c r="O4206" s="1" t="str">
        <f>All_Data[[#This Row],[Tier2 Description]]&amp;All_Data[[#This Row],[Order No]]</f>
        <v>DECORATION CHARGES4276594</v>
      </c>
    </row>
    <row r="4207" spans="1:15" x14ac:dyDescent="0.35">
      <c r="A4207">
        <v>202003</v>
      </c>
      <c r="B4207" t="str">
        <f>LEFT(All_Data[[#This Row],[Invoice (Year+Month)]],4)</f>
        <v>2020</v>
      </c>
      <c r="C4207" t="str">
        <f>RIGHT(All_Data[[#This Row],[Invoice (Year+Month)]],2)</f>
        <v>03</v>
      </c>
      <c r="D4207" t="s">
        <v>9</v>
      </c>
      <c r="E4207">
        <v>6001516</v>
      </c>
      <c r="F4207" t="s">
        <v>17</v>
      </c>
      <c r="G4207" t="s">
        <v>22</v>
      </c>
      <c r="H4207" t="s">
        <v>35</v>
      </c>
      <c r="I4207">
        <v>4279621</v>
      </c>
      <c r="J4207">
        <v>102</v>
      </c>
      <c r="K4207" s="1">
        <v>126</v>
      </c>
      <c r="L4207" s="1">
        <v>18.88</v>
      </c>
      <c r="M4207" s="1">
        <f>All_Data[[#This Row],[EUR Sales Amount]]-All_Data[[#This Row],[EUR Cost Amount]]</f>
        <v>107.12</v>
      </c>
      <c r="N4207">
        <f>IF(All_Data[[#This Row],[Order Line Quantity]]&lt;0,1,0)</f>
        <v>0</v>
      </c>
      <c r="O4207" s="1" t="str">
        <f>All_Data[[#This Row],[Tier2 Description]]&amp;All_Data[[#This Row],[Order No]]</f>
        <v>DECORATION CHARGES4279621</v>
      </c>
    </row>
    <row r="4208" spans="1:15" x14ac:dyDescent="0.35">
      <c r="A4208">
        <v>202003</v>
      </c>
      <c r="B4208" t="str">
        <f>LEFT(All_Data[[#This Row],[Invoice (Year+Month)]],4)</f>
        <v>2020</v>
      </c>
      <c r="C4208" t="str">
        <f>RIGHT(All_Data[[#This Row],[Invoice (Year+Month)]],2)</f>
        <v>03</v>
      </c>
      <c r="D4208" t="s">
        <v>9</v>
      </c>
      <c r="E4208">
        <v>6001525</v>
      </c>
      <c r="F4208" t="s">
        <v>10</v>
      </c>
      <c r="G4208" t="s">
        <v>13</v>
      </c>
      <c r="H4208" t="s">
        <v>16</v>
      </c>
      <c r="I4208">
        <v>4276000</v>
      </c>
      <c r="J4208">
        <v>1000</v>
      </c>
      <c r="K4208" s="1">
        <v>140</v>
      </c>
      <c r="L4208" s="1">
        <v>56.8</v>
      </c>
      <c r="M4208" s="1">
        <f>All_Data[[#This Row],[EUR Sales Amount]]-All_Data[[#This Row],[EUR Cost Amount]]</f>
        <v>83.2</v>
      </c>
      <c r="N4208">
        <f>IF(All_Data[[#This Row],[Order Line Quantity]]&lt;0,1,0)</f>
        <v>0</v>
      </c>
      <c r="O4208" s="1" t="str">
        <f>All_Data[[#This Row],[Tier2 Description]]&amp;All_Data[[#This Row],[Order No]]</f>
        <v>WRITING4276000</v>
      </c>
    </row>
    <row r="4209" spans="1:15" x14ac:dyDescent="0.35">
      <c r="A4209">
        <v>202003</v>
      </c>
      <c r="B4209" t="str">
        <f>LEFT(All_Data[[#This Row],[Invoice (Year+Month)]],4)</f>
        <v>2020</v>
      </c>
      <c r="C4209" t="str">
        <f>RIGHT(All_Data[[#This Row],[Invoice (Year+Month)]],2)</f>
        <v>03</v>
      </c>
      <c r="D4209" t="s">
        <v>9</v>
      </c>
      <c r="E4209">
        <v>6001525</v>
      </c>
      <c r="F4209" t="s">
        <v>10</v>
      </c>
      <c r="G4209" t="s">
        <v>22</v>
      </c>
      <c r="H4209" t="s">
        <v>35</v>
      </c>
      <c r="I4209">
        <v>4276000</v>
      </c>
      <c r="J4209">
        <v>1002</v>
      </c>
      <c r="K4209" s="1">
        <v>150</v>
      </c>
      <c r="L4209" s="1">
        <v>27.88</v>
      </c>
      <c r="M4209" s="1">
        <f>All_Data[[#This Row],[EUR Sales Amount]]-All_Data[[#This Row],[EUR Cost Amount]]</f>
        <v>122.12</v>
      </c>
      <c r="N4209">
        <f>IF(All_Data[[#This Row],[Order Line Quantity]]&lt;0,1,0)</f>
        <v>0</v>
      </c>
      <c r="O4209" s="1" t="str">
        <f>All_Data[[#This Row],[Tier2 Description]]&amp;All_Data[[#This Row],[Order No]]</f>
        <v>DECORATION CHARGES4276000</v>
      </c>
    </row>
    <row r="4210" spans="1:15" x14ac:dyDescent="0.35">
      <c r="A4210">
        <v>202003</v>
      </c>
      <c r="B4210" t="str">
        <f>LEFT(All_Data[[#This Row],[Invoice (Year+Month)]],4)</f>
        <v>2020</v>
      </c>
      <c r="C4210" t="str">
        <f>RIGHT(All_Data[[#This Row],[Invoice (Year+Month)]],2)</f>
        <v>03</v>
      </c>
      <c r="D4210" t="s">
        <v>9</v>
      </c>
      <c r="E4210">
        <v>6001540</v>
      </c>
      <c r="F4210" t="s">
        <v>17</v>
      </c>
      <c r="G4210" t="s">
        <v>36</v>
      </c>
      <c r="H4210" t="s">
        <v>36</v>
      </c>
      <c r="I4210">
        <v>4257058</v>
      </c>
      <c r="J4210">
        <v>200</v>
      </c>
      <c r="K4210" s="1">
        <v>1110</v>
      </c>
      <c r="L4210" s="1">
        <v>938</v>
      </c>
      <c r="M4210" s="1">
        <f>All_Data[[#This Row],[EUR Sales Amount]]-All_Data[[#This Row],[EUR Cost Amount]]</f>
        <v>172</v>
      </c>
      <c r="N4210">
        <f>IF(All_Data[[#This Row],[Order Line Quantity]]&lt;0,1,0)</f>
        <v>0</v>
      </c>
      <c r="O4210" s="1" t="str">
        <f>All_Data[[#This Row],[Tier2 Description]]&amp;All_Data[[#This Row],[Order No]]</f>
        <v>MEMORY4257058</v>
      </c>
    </row>
    <row r="4211" spans="1:15" x14ac:dyDescent="0.35">
      <c r="A4211">
        <v>202003</v>
      </c>
      <c r="B4211" t="str">
        <f>LEFT(All_Data[[#This Row],[Invoice (Year+Month)]],4)</f>
        <v>2020</v>
      </c>
      <c r="C4211" t="str">
        <f>RIGHT(All_Data[[#This Row],[Invoice (Year+Month)]],2)</f>
        <v>03</v>
      </c>
      <c r="D4211" t="s">
        <v>9</v>
      </c>
      <c r="E4211">
        <v>6001546</v>
      </c>
      <c r="F4211" t="s">
        <v>10</v>
      </c>
      <c r="G4211" t="s">
        <v>32</v>
      </c>
      <c r="H4211" t="s">
        <v>33</v>
      </c>
      <c r="I4211">
        <v>4281545</v>
      </c>
      <c r="J4211">
        <v>100</v>
      </c>
      <c r="K4211" s="1">
        <v>916</v>
      </c>
      <c r="L4211" s="1">
        <v>293.7</v>
      </c>
      <c r="M4211" s="1">
        <f>All_Data[[#This Row],[EUR Sales Amount]]-All_Data[[#This Row],[EUR Cost Amount]]</f>
        <v>622.29999999999995</v>
      </c>
      <c r="N4211">
        <f>IF(All_Data[[#This Row],[Order Line Quantity]]&lt;0,1,0)</f>
        <v>0</v>
      </c>
      <c r="O4211" s="1" t="str">
        <f>All_Data[[#This Row],[Tier2 Description]]&amp;All_Data[[#This Row],[Order No]]</f>
        <v>SPORT BOTTLES4281545</v>
      </c>
    </row>
    <row r="4212" spans="1:15" x14ac:dyDescent="0.35">
      <c r="A4212">
        <v>202003</v>
      </c>
      <c r="B4212" t="str">
        <f>LEFT(All_Data[[#This Row],[Invoice (Year+Month)]],4)</f>
        <v>2020</v>
      </c>
      <c r="C4212" t="str">
        <f>RIGHT(All_Data[[#This Row],[Invoice (Year+Month)]],2)</f>
        <v>03</v>
      </c>
      <c r="D4212" t="s">
        <v>9</v>
      </c>
      <c r="E4212">
        <v>6001546</v>
      </c>
      <c r="F4212" t="s">
        <v>10</v>
      </c>
      <c r="G4212" t="s">
        <v>13</v>
      </c>
      <c r="H4212" t="s">
        <v>16</v>
      </c>
      <c r="I4212">
        <v>4279925</v>
      </c>
      <c r="J4212">
        <v>2000</v>
      </c>
      <c r="K4212" s="1">
        <v>340</v>
      </c>
      <c r="L4212" s="1">
        <v>148.47999999999999</v>
      </c>
      <c r="M4212" s="1">
        <f>All_Data[[#This Row],[EUR Sales Amount]]-All_Data[[#This Row],[EUR Cost Amount]]</f>
        <v>191.52</v>
      </c>
      <c r="N4212">
        <f>IF(All_Data[[#This Row],[Order Line Quantity]]&lt;0,1,0)</f>
        <v>0</v>
      </c>
      <c r="O4212" s="1" t="str">
        <f>All_Data[[#This Row],[Tier2 Description]]&amp;All_Data[[#This Row],[Order No]]</f>
        <v>WRITING4279925</v>
      </c>
    </row>
    <row r="4213" spans="1:15" x14ac:dyDescent="0.35">
      <c r="A4213">
        <v>202003</v>
      </c>
      <c r="B4213" t="str">
        <f>LEFT(All_Data[[#This Row],[Invoice (Year+Month)]],4)</f>
        <v>2020</v>
      </c>
      <c r="C4213" t="str">
        <f>RIGHT(All_Data[[#This Row],[Invoice (Year+Month)]],2)</f>
        <v>03</v>
      </c>
      <c r="D4213" t="s">
        <v>9</v>
      </c>
      <c r="E4213">
        <v>6001546</v>
      </c>
      <c r="F4213" t="s">
        <v>10</v>
      </c>
      <c r="G4213" t="s">
        <v>13</v>
      </c>
      <c r="H4213" t="s">
        <v>16</v>
      </c>
      <c r="I4213">
        <v>4283400</v>
      </c>
      <c r="J4213">
        <v>200</v>
      </c>
      <c r="K4213" s="1">
        <v>36</v>
      </c>
      <c r="L4213" s="1">
        <v>16.5</v>
      </c>
      <c r="M4213" s="1">
        <f>All_Data[[#This Row],[EUR Sales Amount]]-All_Data[[#This Row],[EUR Cost Amount]]</f>
        <v>19.5</v>
      </c>
      <c r="N4213">
        <f>IF(All_Data[[#This Row],[Order Line Quantity]]&lt;0,1,0)</f>
        <v>0</v>
      </c>
      <c r="O4213" s="1" t="str">
        <f>All_Data[[#This Row],[Tier2 Description]]&amp;All_Data[[#This Row],[Order No]]</f>
        <v>WRITING4283400</v>
      </c>
    </row>
    <row r="4214" spans="1:15" x14ac:dyDescent="0.35">
      <c r="A4214">
        <v>202003</v>
      </c>
      <c r="B4214" t="str">
        <f>LEFT(All_Data[[#This Row],[Invoice (Year+Month)]],4)</f>
        <v>2020</v>
      </c>
      <c r="C4214" t="str">
        <f>RIGHT(All_Data[[#This Row],[Invoice (Year+Month)]],2)</f>
        <v>03</v>
      </c>
      <c r="D4214" t="s">
        <v>9</v>
      </c>
      <c r="E4214">
        <v>6001546</v>
      </c>
      <c r="F4214" t="s">
        <v>10</v>
      </c>
      <c r="G4214" t="s">
        <v>26</v>
      </c>
      <c r="H4214" t="s">
        <v>50</v>
      </c>
      <c r="I4214">
        <v>4281545</v>
      </c>
      <c r="J4214">
        <v>500</v>
      </c>
      <c r="K4214" s="1">
        <v>255</v>
      </c>
      <c r="L4214" s="1">
        <v>102.32</v>
      </c>
      <c r="M4214" s="1">
        <f>All_Data[[#This Row],[EUR Sales Amount]]-All_Data[[#This Row],[EUR Cost Amount]]</f>
        <v>152.68</v>
      </c>
      <c r="N4214">
        <f>IF(All_Data[[#This Row],[Order Line Quantity]]&lt;0,1,0)</f>
        <v>0</v>
      </c>
      <c r="O4214" s="1" t="str">
        <f>All_Data[[#This Row],[Tier2 Description]]&amp;All_Data[[#This Row],[Order No]]</f>
        <v>OUTDOOR &amp; LEISURE4281545</v>
      </c>
    </row>
    <row r="4215" spans="1:15" x14ac:dyDescent="0.35">
      <c r="A4215">
        <v>202003</v>
      </c>
      <c r="B4215" t="str">
        <f>LEFT(All_Data[[#This Row],[Invoice (Year+Month)]],4)</f>
        <v>2020</v>
      </c>
      <c r="C4215" t="str">
        <f>RIGHT(All_Data[[#This Row],[Invoice (Year+Month)]],2)</f>
        <v>03</v>
      </c>
      <c r="D4215" t="s">
        <v>9</v>
      </c>
      <c r="E4215">
        <v>6001546</v>
      </c>
      <c r="F4215" t="s">
        <v>10</v>
      </c>
      <c r="G4215" t="s">
        <v>22</v>
      </c>
      <c r="H4215" t="s">
        <v>35</v>
      </c>
      <c r="I4215">
        <v>4279925</v>
      </c>
      <c r="J4215">
        <v>2002</v>
      </c>
      <c r="K4215" s="1">
        <v>290</v>
      </c>
      <c r="L4215" s="1">
        <v>35.46</v>
      </c>
      <c r="M4215" s="1">
        <f>All_Data[[#This Row],[EUR Sales Amount]]-All_Data[[#This Row],[EUR Cost Amount]]</f>
        <v>254.54</v>
      </c>
      <c r="N4215">
        <f>IF(All_Data[[#This Row],[Order Line Quantity]]&lt;0,1,0)</f>
        <v>0</v>
      </c>
      <c r="O4215" s="1" t="str">
        <f>All_Data[[#This Row],[Tier2 Description]]&amp;All_Data[[#This Row],[Order No]]</f>
        <v>DECORATION CHARGES4279925</v>
      </c>
    </row>
    <row r="4216" spans="1:15" x14ac:dyDescent="0.35">
      <c r="A4216">
        <v>202003</v>
      </c>
      <c r="B4216" t="str">
        <f>LEFT(All_Data[[#This Row],[Invoice (Year+Month)]],4)</f>
        <v>2020</v>
      </c>
      <c r="C4216" t="str">
        <f>RIGHT(All_Data[[#This Row],[Invoice (Year+Month)]],2)</f>
        <v>03</v>
      </c>
      <c r="D4216" t="s">
        <v>9</v>
      </c>
      <c r="E4216">
        <v>6001546</v>
      </c>
      <c r="F4216" t="s">
        <v>10</v>
      </c>
      <c r="G4216" t="s">
        <v>22</v>
      </c>
      <c r="H4216" t="s">
        <v>35</v>
      </c>
      <c r="I4216">
        <v>4281545</v>
      </c>
      <c r="J4216">
        <v>1108</v>
      </c>
      <c r="K4216" s="1">
        <v>476</v>
      </c>
      <c r="L4216" s="1">
        <v>82.52</v>
      </c>
      <c r="M4216" s="1">
        <f>All_Data[[#This Row],[EUR Sales Amount]]-All_Data[[#This Row],[EUR Cost Amount]]</f>
        <v>393.48</v>
      </c>
      <c r="N4216">
        <f>IF(All_Data[[#This Row],[Order Line Quantity]]&lt;0,1,0)</f>
        <v>0</v>
      </c>
      <c r="O4216" s="1" t="str">
        <f>All_Data[[#This Row],[Tier2 Description]]&amp;All_Data[[#This Row],[Order No]]</f>
        <v>DECORATION CHARGES4281545</v>
      </c>
    </row>
    <row r="4217" spans="1:15" x14ac:dyDescent="0.35">
      <c r="A4217">
        <v>202003</v>
      </c>
      <c r="B4217" t="str">
        <f>LEFT(All_Data[[#This Row],[Invoice (Year+Month)]],4)</f>
        <v>2020</v>
      </c>
      <c r="C4217" t="str">
        <f>RIGHT(All_Data[[#This Row],[Invoice (Year+Month)]],2)</f>
        <v>03</v>
      </c>
      <c r="D4217" t="s">
        <v>9</v>
      </c>
      <c r="E4217">
        <v>6001546</v>
      </c>
      <c r="F4217" t="s">
        <v>10</v>
      </c>
      <c r="G4217" t="s">
        <v>22</v>
      </c>
      <c r="H4217" t="s">
        <v>35</v>
      </c>
      <c r="I4217">
        <v>4283400</v>
      </c>
      <c r="J4217">
        <v>204</v>
      </c>
      <c r="K4217" s="1">
        <v>128</v>
      </c>
      <c r="L4217" s="1">
        <v>32.46</v>
      </c>
      <c r="M4217" s="1">
        <f>All_Data[[#This Row],[EUR Sales Amount]]-All_Data[[#This Row],[EUR Cost Amount]]</f>
        <v>95.539999999999992</v>
      </c>
      <c r="N4217">
        <f>IF(All_Data[[#This Row],[Order Line Quantity]]&lt;0,1,0)</f>
        <v>0</v>
      </c>
      <c r="O4217" s="1" t="str">
        <f>All_Data[[#This Row],[Tier2 Description]]&amp;All_Data[[#This Row],[Order No]]</f>
        <v>DECORATION CHARGES4283400</v>
      </c>
    </row>
    <row r="4218" spans="1:15" x14ac:dyDescent="0.35">
      <c r="A4218">
        <v>202003</v>
      </c>
      <c r="B4218" t="str">
        <f>LEFT(All_Data[[#This Row],[Invoice (Year+Month)]],4)</f>
        <v>2020</v>
      </c>
      <c r="C4218" t="str">
        <f>RIGHT(All_Data[[#This Row],[Invoice (Year+Month)]],2)</f>
        <v>03</v>
      </c>
      <c r="D4218" t="s">
        <v>9</v>
      </c>
      <c r="E4218">
        <v>6001562</v>
      </c>
      <c r="F4218" t="s">
        <v>17</v>
      </c>
      <c r="G4218" t="s">
        <v>11</v>
      </c>
      <c r="H4218" t="s">
        <v>40</v>
      </c>
      <c r="I4218">
        <v>4282697</v>
      </c>
      <c r="J4218">
        <v>6</v>
      </c>
      <c r="K4218" s="1">
        <v>14.96</v>
      </c>
      <c r="L4218" s="1">
        <v>4.6399999999999997</v>
      </c>
      <c r="M4218" s="1">
        <f>All_Data[[#This Row],[EUR Sales Amount]]-All_Data[[#This Row],[EUR Cost Amount]]</f>
        <v>10.32</v>
      </c>
      <c r="N4218">
        <f>IF(All_Data[[#This Row],[Order Line Quantity]]&lt;0,1,0)</f>
        <v>0</v>
      </c>
      <c r="O4218" s="1" t="str">
        <f>All_Data[[#This Row],[Tier2 Description]]&amp;All_Data[[#This Row],[Order No]]</f>
        <v>TOTES4282697</v>
      </c>
    </row>
    <row r="4219" spans="1:15" x14ac:dyDescent="0.35">
      <c r="A4219">
        <v>202003</v>
      </c>
      <c r="B4219" t="str">
        <f>LEFT(All_Data[[#This Row],[Invoice (Year+Month)]],4)</f>
        <v>2020</v>
      </c>
      <c r="C4219" t="str">
        <f>RIGHT(All_Data[[#This Row],[Invoice (Year+Month)]],2)</f>
        <v>03</v>
      </c>
      <c r="D4219" t="s">
        <v>9</v>
      </c>
      <c r="E4219">
        <v>6001578</v>
      </c>
      <c r="F4219" t="s">
        <v>17</v>
      </c>
      <c r="G4219" t="s">
        <v>13</v>
      </c>
      <c r="H4219" t="s">
        <v>15</v>
      </c>
      <c r="I4219">
        <v>4282442</v>
      </c>
      <c r="J4219">
        <v>320</v>
      </c>
      <c r="K4219" s="1">
        <v>1305.5999999999999</v>
      </c>
      <c r="L4219" s="1">
        <v>580.41999999999996</v>
      </c>
      <c r="M4219" s="1">
        <f>All_Data[[#This Row],[EUR Sales Amount]]-All_Data[[#This Row],[EUR Cost Amount]]</f>
        <v>725.18</v>
      </c>
      <c r="N4219">
        <f>IF(All_Data[[#This Row],[Order Line Quantity]]&lt;0,1,0)</f>
        <v>0</v>
      </c>
      <c r="O4219" s="1" t="str">
        <f>All_Data[[#This Row],[Tier2 Description]]&amp;All_Data[[#This Row],[Order No]]</f>
        <v>UMBRELLAS4282442</v>
      </c>
    </row>
    <row r="4220" spans="1:15" x14ac:dyDescent="0.35">
      <c r="A4220">
        <v>202003</v>
      </c>
      <c r="B4220" t="str">
        <f>LEFT(All_Data[[#This Row],[Invoice (Year+Month)]],4)</f>
        <v>2020</v>
      </c>
      <c r="C4220" t="str">
        <f>RIGHT(All_Data[[#This Row],[Invoice (Year+Month)]],2)</f>
        <v>03</v>
      </c>
      <c r="D4220" t="s">
        <v>9</v>
      </c>
      <c r="E4220">
        <v>6001578</v>
      </c>
      <c r="F4220" t="s">
        <v>17</v>
      </c>
      <c r="G4220" t="s">
        <v>22</v>
      </c>
      <c r="H4220" t="s">
        <v>35</v>
      </c>
      <c r="I4220">
        <v>4282442</v>
      </c>
      <c r="J4220">
        <v>324</v>
      </c>
      <c r="K4220" s="1">
        <v>472.4</v>
      </c>
      <c r="L4220" s="1">
        <v>69.680000000000007</v>
      </c>
      <c r="M4220" s="1">
        <f>All_Data[[#This Row],[EUR Sales Amount]]-All_Data[[#This Row],[EUR Cost Amount]]</f>
        <v>402.71999999999997</v>
      </c>
      <c r="N4220">
        <f>IF(All_Data[[#This Row],[Order Line Quantity]]&lt;0,1,0)</f>
        <v>0</v>
      </c>
      <c r="O4220" s="1" t="str">
        <f>All_Data[[#This Row],[Tier2 Description]]&amp;All_Data[[#This Row],[Order No]]</f>
        <v>DECORATION CHARGES4282442</v>
      </c>
    </row>
    <row r="4221" spans="1:15" x14ac:dyDescent="0.35">
      <c r="A4221">
        <v>202003</v>
      </c>
      <c r="B4221" t="str">
        <f>LEFT(All_Data[[#This Row],[Invoice (Year+Month)]],4)</f>
        <v>2020</v>
      </c>
      <c r="C4221" t="str">
        <f>RIGHT(All_Data[[#This Row],[Invoice (Year+Month)]],2)</f>
        <v>03</v>
      </c>
      <c r="D4221" t="s">
        <v>9</v>
      </c>
      <c r="E4221">
        <v>6001584</v>
      </c>
      <c r="F4221" t="s">
        <v>17</v>
      </c>
      <c r="G4221" t="s">
        <v>11</v>
      </c>
      <c r="H4221" t="s">
        <v>38</v>
      </c>
      <c r="I4221">
        <v>4281346</v>
      </c>
      <c r="J4221">
        <v>600</v>
      </c>
      <c r="K4221" s="1">
        <v>540</v>
      </c>
      <c r="L4221" s="1">
        <v>208.48</v>
      </c>
      <c r="M4221" s="1">
        <f>All_Data[[#This Row],[EUR Sales Amount]]-All_Data[[#This Row],[EUR Cost Amount]]</f>
        <v>331.52</v>
      </c>
      <c r="N4221">
        <f>IF(All_Data[[#This Row],[Order Line Quantity]]&lt;0,1,0)</f>
        <v>0</v>
      </c>
      <c r="O4221" s="1" t="str">
        <f>All_Data[[#This Row],[Tier2 Description]]&amp;All_Data[[#This Row],[Order No]]</f>
        <v>BACKPACKS4281346</v>
      </c>
    </row>
    <row r="4222" spans="1:15" x14ac:dyDescent="0.35">
      <c r="A4222">
        <v>202003</v>
      </c>
      <c r="B4222" t="str">
        <f>LEFT(All_Data[[#This Row],[Invoice (Year+Month)]],4)</f>
        <v>2020</v>
      </c>
      <c r="C4222" t="str">
        <f>RIGHT(All_Data[[#This Row],[Invoice (Year+Month)]],2)</f>
        <v>03</v>
      </c>
      <c r="D4222" t="s">
        <v>9</v>
      </c>
      <c r="E4222">
        <v>6001584</v>
      </c>
      <c r="F4222" t="s">
        <v>17</v>
      </c>
      <c r="G4222" t="s">
        <v>32</v>
      </c>
      <c r="H4222" t="s">
        <v>33</v>
      </c>
      <c r="I4222">
        <v>4279637</v>
      </c>
      <c r="J4222">
        <v>102</v>
      </c>
      <c r="K4222" s="1">
        <v>196.86</v>
      </c>
      <c r="L4222" s="1">
        <v>68.52</v>
      </c>
      <c r="M4222" s="1">
        <f>All_Data[[#This Row],[EUR Sales Amount]]-All_Data[[#This Row],[EUR Cost Amount]]</f>
        <v>128.34000000000003</v>
      </c>
      <c r="N4222">
        <f>IF(All_Data[[#This Row],[Order Line Quantity]]&lt;0,1,0)</f>
        <v>0</v>
      </c>
      <c r="O4222" s="1" t="str">
        <f>All_Data[[#This Row],[Tier2 Description]]&amp;All_Data[[#This Row],[Order No]]</f>
        <v>SPORT BOTTLES4279637</v>
      </c>
    </row>
    <row r="4223" spans="1:15" x14ac:dyDescent="0.35">
      <c r="A4223">
        <v>202003</v>
      </c>
      <c r="B4223" t="str">
        <f>LEFT(All_Data[[#This Row],[Invoice (Year+Month)]],4)</f>
        <v>2020</v>
      </c>
      <c r="C4223" t="str">
        <f>RIGHT(All_Data[[#This Row],[Invoice (Year+Month)]],2)</f>
        <v>03</v>
      </c>
      <c r="D4223" t="s">
        <v>9</v>
      </c>
      <c r="E4223">
        <v>6001584</v>
      </c>
      <c r="F4223" t="s">
        <v>17</v>
      </c>
      <c r="G4223" t="s">
        <v>13</v>
      </c>
      <c r="H4223" t="s">
        <v>16</v>
      </c>
      <c r="I4223">
        <v>4278653</v>
      </c>
      <c r="J4223">
        <v>2212</v>
      </c>
      <c r="K4223" s="1">
        <v>265.44</v>
      </c>
      <c r="L4223" s="1">
        <v>111.08</v>
      </c>
      <c r="M4223" s="1">
        <f>All_Data[[#This Row],[EUR Sales Amount]]-All_Data[[#This Row],[EUR Cost Amount]]</f>
        <v>154.36000000000001</v>
      </c>
      <c r="N4223">
        <f>IF(All_Data[[#This Row],[Order Line Quantity]]&lt;0,1,0)</f>
        <v>0</v>
      </c>
      <c r="O4223" s="1" t="str">
        <f>All_Data[[#This Row],[Tier2 Description]]&amp;All_Data[[#This Row],[Order No]]</f>
        <v>WRITING4278653</v>
      </c>
    </row>
    <row r="4224" spans="1:15" x14ac:dyDescent="0.35">
      <c r="A4224">
        <v>202003</v>
      </c>
      <c r="B4224" t="str">
        <f>LEFT(All_Data[[#This Row],[Invoice (Year+Month)]],4)</f>
        <v>2020</v>
      </c>
      <c r="C4224" t="str">
        <f>RIGHT(All_Data[[#This Row],[Invoice (Year+Month)]],2)</f>
        <v>03</v>
      </c>
      <c r="D4224" t="s">
        <v>9</v>
      </c>
      <c r="E4224">
        <v>6001584</v>
      </c>
      <c r="F4224" t="s">
        <v>17</v>
      </c>
      <c r="G4224" t="s">
        <v>18</v>
      </c>
      <c r="H4224" t="s">
        <v>19</v>
      </c>
      <c r="I4224">
        <v>4284633</v>
      </c>
      <c r="J4224">
        <v>10</v>
      </c>
      <c r="K4224" s="1">
        <v>74.900000000000006</v>
      </c>
      <c r="L4224" s="1">
        <v>55.38</v>
      </c>
      <c r="M4224" s="1">
        <f>All_Data[[#This Row],[EUR Sales Amount]]-All_Data[[#This Row],[EUR Cost Amount]]</f>
        <v>19.520000000000003</v>
      </c>
      <c r="N4224">
        <f>IF(All_Data[[#This Row],[Order Line Quantity]]&lt;0,1,0)</f>
        <v>0</v>
      </c>
      <c r="O4224" s="1" t="str">
        <f>All_Data[[#This Row],[Tier2 Description]]&amp;All_Data[[#This Row],[Order No]]</f>
        <v>FLEECE &amp; KNITS4284633</v>
      </c>
    </row>
    <row r="4225" spans="1:15" x14ac:dyDescent="0.35">
      <c r="A4225">
        <v>202003</v>
      </c>
      <c r="B4225" t="str">
        <f>LEFT(All_Data[[#This Row],[Invoice (Year+Month)]],4)</f>
        <v>2020</v>
      </c>
      <c r="C4225" t="str">
        <f>RIGHT(All_Data[[#This Row],[Invoice (Year+Month)]],2)</f>
        <v>03</v>
      </c>
      <c r="D4225" t="s">
        <v>9</v>
      </c>
      <c r="E4225">
        <v>6001584</v>
      </c>
      <c r="F4225" t="s">
        <v>17</v>
      </c>
      <c r="G4225" t="s">
        <v>36</v>
      </c>
      <c r="H4225" t="s">
        <v>36</v>
      </c>
      <c r="I4225">
        <v>4266897</v>
      </c>
      <c r="J4225">
        <v>202</v>
      </c>
      <c r="K4225" s="1">
        <v>367.64</v>
      </c>
      <c r="L4225" s="1">
        <v>347.44</v>
      </c>
      <c r="M4225" s="1">
        <f>All_Data[[#This Row],[EUR Sales Amount]]-All_Data[[#This Row],[EUR Cost Amount]]</f>
        <v>20.199999999999989</v>
      </c>
      <c r="N4225">
        <f>IF(All_Data[[#This Row],[Order Line Quantity]]&lt;0,1,0)</f>
        <v>0</v>
      </c>
      <c r="O4225" s="1" t="str">
        <f>All_Data[[#This Row],[Tier2 Description]]&amp;All_Data[[#This Row],[Order No]]</f>
        <v>MEMORY4266897</v>
      </c>
    </row>
    <row r="4226" spans="1:15" x14ac:dyDescent="0.35">
      <c r="A4226">
        <v>202003</v>
      </c>
      <c r="B4226" t="str">
        <f>LEFT(All_Data[[#This Row],[Invoice (Year+Month)]],4)</f>
        <v>2020</v>
      </c>
      <c r="C4226" t="str">
        <f>RIGHT(All_Data[[#This Row],[Invoice (Year+Month)]],2)</f>
        <v>03</v>
      </c>
      <c r="D4226" t="s">
        <v>9</v>
      </c>
      <c r="E4226">
        <v>6001584</v>
      </c>
      <c r="F4226" t="s">
        <v>17</v>
      </c>
      <c r="G4226" t="s">
        <v>22</v>
      </c>
      <c r="H4226" t="s">
        <v>35</v>
      </c>
      <c r="I4226">
        <v>4278653</v>
      </c>
      <c r="J4226">
        <v>2214</v>
      </c>
      <c r="K4226" s="1">
        <v>269.08</v>
      </c>
      <c r="L4226" s="1">
        <v>37.58</v>
      </c>
      <c r="M4226" s="1">
        <f>All_Data[[#This Row],[EUR Sales Amount]]-All_Data[[#This Row],[EUR Cost Amount]]</f>
        <v>231.5</v>
      </c>
      <c r="N4226">
        <f>IF(All_Data[[#This Row],[Order Line Quantity]]&lt;0,1,0)</f>
        <v>0</v>
      </c>
      <c r="O4226" s="1" t="str">
        <f>All_Data[[#This Row],[Tier2 Description]]&amp;All_Data[[#This Row],[Order No]]</f>
        <v>DECORATION CHARGES4278653</v>
      </c>
    </row>
    <row r="4227" spans="1:15" x14ac:dyDescent="0.35">
      <c r="A4227">
        <v>202003</v>
      </c>
      <c r="B4227" t="str">
        <f>LEFT(All_Data[[#This Row],[Invoice (Year+Month)]],4)</f>
        <v>2020</v>
      </c>
      <c r="C4227" t="str">
        <f>RIGHT(All_Data[[#This Row],[Invoice (Year+Month)]],2)</f>
        <v>03</v>
      </c>
      <c r="D4227" t="s">
        <v>9</v>
      </c>
      <c r="E4227">
        <v>6001584</v>
      </c>
      <c r="F4227" t="s">
        <v>17</v>
      </c>
      <c r="G4227" t="s">
        <v>22</v>
      </c>
      <c r="H4227" t="s">
        <v>35</v>
      </c>
      <c r="I4227">
        <v>4279637</v>
      </c>
      <c r="J4227">
        <v>106</v>
      </c>
      <c r="K4227" s="1">
        <v>294.02</v>
      </c>
      <c r="L4227" s="1">
        <v>43.38</v>
      </c>
      <c r="M4227" s="1">
        <f>All_Data[[#This Row],[EUR Sales Amount]]-All_Data[[#This Row],[EUR Cost Amount]]</f>
        <v>250.64</v>
      </c>
      <c r="N4227">
        <f>IF(All_Data[[#This Row],[Order Line Quantity]]&lt;0,1,0)</f>
        <v>0</v>
      </c>
      <c r="O4227" s="1" t="str">
        <f>All_Data[[#This Row],[Tier2 Description]]&amp;All_Data[[#This Row],[Order No]]</f>
        <v>DECORATION CHARGES4279637</v>
      </c>
    </row>
    <row r="4228" spans="1:15" x14ac:dyDescent="0.35">
      <c r="A4228">
        <v>202003</v>
      </c>
      <c r="B4228" t="str">
        <f>LEFT(All_Data[[#This Row],[Invoice (Year+Month)]],4)</f>
        <v>2020</v>
      </c>
      <c r="C4228" t="str">
        <f>RIGHT(All_Data[[#This Row],[Invoice (Year+Month)]],2)</f>
        <v>03</v>
      </c>
      <c r="D4228" t="s">
        <v>9</v>
      </c>
      <c r="E4228">
        <v>6001584</v>
      </c>
      <c r="F4228" t="s">
        <v>17</v>
      </c>
      <c r="G4228" t="s">
        <v>22</v>
      </c>
      <c r="H4228" t="s">
        <v>35</v>
      </c>
      <c r="I4228">
        <v>4281346</v>
      </c>
      <c r="J4228">
        <v>602</v>
      </c>
      <c r="K4228" s="1">
        <v>730</v>
      </c>
      <c r="L4228" s="1">
        <v>113.92</v>
      </c>
      <c r="M4228" s="1">
        <f>All_Data[[#This Row],[EUR Sales Amount]]-All_Data[[#This Row],[EUR Cost Amount]]</f>
        <v>616.08000000000004</v>
      </c>
      <c r="N4228">
        <f>IF(All_Data[[#This Row],[Order Line Quantity]]&lt;0,1,0)</f>
        <v>0</v>
      </c>
      <c r="O4228" s="1" t="str">
        <f>All_Data[[#This Row],[Tier2 Description]]&amp;All_Data[[#This Row],[Order No]]</f>
        <v>DECORATION CHARGES4281346</v>
      </c>
    </row>
    <row r="4229" spans="1:15" x14ac:dyDescent="0.35">
      <c r="A4229">
        <v>202003</v>
      </c>
      <c r="B4229" t="str">
        <f>LEFT(All_Data[[#This Row],[Invoice (Year+Month)]],4)</f>
        <v>2020</v>
      </c>
      <c r="C4229" t="str">
        <f>RIGHT(All_Data[[#This Row],[Invoice (Year+Month)]],2)</f>
        <v>03</v>
      </c>
      <c r="D4229" t="s">
        <v>9</v>
      </c>
      <c r="E4229">
        <v>6001588</v>
      </c>
      <c r="F4229" t="s">
        <v>17</v>
      </c>
      <c r="G4229" t="s">
        <v>13</v>
      </c>
      <c r="H4229" t="s">
        <v>16</v>
      </c>
      <c r="I4229">
        <v>4281155</v>
      </c>
      <c r="J4229">
        <v>400</v>
      </c>
      <c r="K4229" s="1">
        <v>68</v>
      </c>
      <c r="L4229" s="1">
        <v>29.7</v>
      </c>
      <c r="M4229" s="1">
        <f>All_Data[[#This Row],[EUR Sales Amount]]-All_Data[[#This Row],[EUR Cost Amount]]</f>
        <v>38.299999999999997</v>
      </c>
      <c r="N4229">
        <f>IF(All_Data[[#This Row],[Order Line Quantity]]&lt;0,1,0)</f>
        <v>0</v>
      </c>
      <c r="O4229" s="1" t="str">
        <f>All_Data[[#This Row],[Tier2 Description]]&amp;All_Data[[#This Row],[Order No]]</f>
        <v>WRITING4281155</v>
      </c>
    </row>
    <row r="4230" spans="1:15" x14ac:dyDescent="0.35">
      <c r="A4230">
        <v>202003</v>
      </c>
      <c r="B4230" t="str">
        <f>LEFT(All_Data[[#This Row],[Invoice (Year+Month)]],4)</f>
        <v>2020</v>
      </c>
      <c r="C4230" t="str">
        <f>RIGHT(All_Data[[#This Row],[Invoice (Year+Month)]],2)</f>
        <v>03</v>
      </c>
      <c r="D4230" t="s">
        <v>9</v>
      </c>
      <c r="E4230">
        <v>6001588</v>
      </c>
      <c r="F4230" t="s">
        <v>17</v>
      </c>
      <c r="G4230" t="s">
        <v>22</v>
      </c>
      <c r="H4230" t="s">
        <v>35</v>
      </c>
      <c r="I4230">
        <v>4281155</v>
      </c>
      <c r="J4230">
        <v>1214</v>
      </c>
      <c r="K4230" s="1">
        <v>418</v>
      </c>
      <c r="L4230" s="1">
        <v>128.52000000000001</v>
      </c>
      <c r="M4230" s="1">
        <f>All_Data[[#This Row],[EUR Sales Amount]]-All_Data[[#This Row],[EUR Cost Amount]]</f>
        <v>289.48</v>
      </c>
      <c r="N4230">
        <f>IF(All_Data[[#This Row],[Order Line Quantity]]&lt;0,1,0)</f>
        <v>0</v>
      </c>
      <c r="O4230" s="1" t="str">
        <f>All_Data[[#This Row],[Tier2 Description]]&amp;All_Data[[#This Row],[Order No]]</f>
        <v>DECORATION CHARGES4281155</v>
      </c>
    </row>
    <row r="4231" spans="1:15" x14ac:dyDescent="0.35">
      <c r="A4231">
        <v>202003</v>
      </c>
      <c r="B4231" t="str">
        <f>LEFT(All_Data[[#This Row],[Invoice (Year+Month)]],4)</f>
        <v>2020</v>
      </c>
      <c r="C4231" t="str">
        <f>RIGHT(All_Data[[#This Row],[Invoice (Year+Month)]],2)</f>
        <v>03</v>
      </c>
      <c r="D4231" t="s">
        <v>9</v>
      </c>
      <c r="E4231">
        <v>6001590</v>
      </c>
      <c r="F4231" t="s">
        <v>10</v>
      </c>
      <c r="G4231" t="s">
        <v>22</v>
      </c>
      <c r="H4231" t="s">
        <v>23</v>
      </c>
      <c r="I4231">
        <v>4283932</v>
      </c>
      <c r="J4231">
        <v>10</v>
      </c>
      <c r="K4231" s="1">
        <v>0</v>
      </c>
      <c r="L4231" s="1">
        <v>42.5</v>
      </c>
      <c r="M4231" s="1">
        <f>All_Data[[#This Row],[EUR Sales Amount]]-All_Data[[#This Row],[EUR Cost Amount]]</f>
        <v>-42.5</v>
      </c>
      <c r="N4231">
        <f>IF(All_Data[[#This Row],[Order Line Quantity]]&lt;0,1,0)</f>
        <v>0</v>
      </c>
      <c r="O4231" s="1" t="str">
        <f>All_Data[[#This Row],[Tier2 Description]]&amp;All_Data[[#This Row],[Order No]]</f>
        <v>CATALOGUES4283932</v>
      </c>
    </row>
    <row r="4232" spans="1:15" x14ac:dyDescent="0.35">
      <c r="A4232">
        <v>202003</v>
      </c>
      <c r="B4232" t="str">
        <f>LEFT(All_Data[[#This Row],[Invoice (Year+Month)]],4)</f>
        <v>2020</v>
      </c>
      <c r="C4232" t="str">
        <f>RIGHT(All_Data[[#This Row],[Invoice (Year+Month)]],2)</f>
        <v>03</v>
      </c>
      <c r="D4232" t="s">
        <v>9</v>
      </c>
      <c r="E4232">
        <v>6001605</v>
      </c>
      <c r="F4232" t="s">
        <v>17</v>
      </c>
      <c r="G4232" t="s">
        <v>32</v>
      </c>
      <c r="H4232" t="s">
        <v>33</v>
      </c>
      <c r="I4232">
        <v>4277593</v>
      </c>
      <c r="J4232">
        <v>300</v>
      </c>
      <c r="K4232" s="1">
        <v>675</v>
      </c>
      <c r="L4232" s="1">
        <v>340.14</v>
      </c>
      <c r="M4232" s="1">
        <f>All_Data[[#This Row],[EUR Sales Amount]]-All_Data[[#This Row],[EUR Cost Amount]]</f>
        <v>334.86</v>
      </c>
      <c r="N4232">
        <f>IF(All_Data[[#This Row],[Order Line Quantity]]&lt;0,1,0)</f>
        <v>0</v>
      </c>
      <c r="O4232" s="1" t="str">
        <f>All_Data[[#This Row],[Tier2 Description]]&amp;All_Data[[#This Row],[Order No]]</f>
        <v>SPORT BOTTLES4277593</v>
      </c>
    </row>
    <row r="4233" spans="1:15" x14ac:dyDescent="0.35">
      <c r="A4233">
        <v>202003</v>
      </c>
      <c r="B4233" t="str">
        <f>LEFT(All_Data[[#This Row],[Invoice (Year+Month)]],4)</f>
        <v>2020</v>
      </c>
      <c r="C4233" t="str">
        <f>RIGHT(All_Data[[#This Row],[Invoice (Year+Month)]],2)</f>
        <v>03</v>
      </c>
      <c r="D4233" t="s">
        <v>9</v>
      </c>
      <c r="E4233">
        <v>6001605</v>
      </c>
      <c r="F4233" t="s">
        <v>17</v>
      </c>
      <c r="G4233" t="s">
        <v>32</v>
      </c>
      <c r="H4233" t="s">
        <v>33</v>
      </c>
      <c r="I4233">
        <v>4280298</v>
      </c>
      <c r="J4233">
        <v>3120</v>
      </c>
      <c r="K4233" s="1">
        <v>4680</v>
      </c>
      <c r="L4233" s="1">
        <v>2136.1999999999998</v>
      </c>
      <c r="M4233" s="1">
        <f>All_Data[[#This Row],[EUR Sales Amount]]-All_Data[[#This Row],[EUR Cost Amount]]</f>
        <v>2543.8000000000002</v>
      </c>
      <c r="N4233">
        <f>IF(All_Data[[#This Row],[Order Line Quantity]]&lt;0,1,0)</f>
        <v>0</v>
      </c>
      <c r="O4233" s="1" t="str">
        <f>All_Data[[#This Row],[Tier2 Description]]&amp;All_Data[[#This Row],[Order No]]</f>
        <v>SPORT BOTTLES4280298</v>
      </c>
    </row>
    <row r="4234" spans="1:15" x14ac:dyDescent="0.35">
      <c r="A4234">
        <v>202003</v>
      </c>
      <c r="B4234" t="str">
        <f>LEFT(All_Data[[#This Row],[Invoice (Year+Month)]],4)</f>
        <v>2020</v>
      </c>
      <c r="C4234" t="str">
        <f>RIGHT(All_Data[[#This Row],[Invoice (Year+Month)]],2)</f>
        <v>03</v>
      </c>
      <c r="D4234" t="s">
        <v>9</v>
      </c>
      <c r="E4234">
        <v>6001605</v>
      </c>
      <c r="F4234" t="s">
        <v>17</v>
      </c>
      <c r="G4234" t="s">
        <v>13</v>
      </c>
      <c r="H4234" t="s">
        <v>14</v>
      </c>
      <c r="I4234">
        <v>4280785</v>
      </c>
      <c r="J4234">
        <v>200</v>
      </c>
      <c r="K4234" s="1">
        <v>78</v>
      </c>
      <c r="L4234" s="1">
        <v>38.32</v>
      </c>
      <c r="M4234" s="1">
        <f>All_Data[[#This Row],[EUR Sales Amount]]-All_Data[[#This Row],[EUR Cost Amount]]</f>
        <v>39.68</v>
      </c>
      <c r="N4234">
        <f>IF(All_Data[[#This Row],[Order Line Quantity]]&lt;0,1,0)</f>
        <v>0</v>
      </c>
      <c r="O4234" s="1" t="str">
        <f>All_Data[[#This Row],[Tier2 Description]]&amp;All_Data[[#This Row],[Order No]]</f>
        <v>DESKTOP4280785</v>
      </c>
    </row>
    <row r="4235" spans="1:15" x14ac:dyDescent="0.35">
      <c r="A4235">
        <v>202003</v>
      </c>
      <c r="B4235" t="str">
        <f>LEFT(All_Data[[#This Row],[Invoice (Year+Month)]],4)</f>
        <v>2020</v>
      </c>
      <c r="C4235" t="str">
        <f>RIGHT(All_Data[[#This Row],[Invoice (Year+Month)]],2)</f>
        <v>03</v>
      </c>
      <c r="D4235" t="s">
        <v>9</v>
      </c>
      <c r="E4235">
        <v>6001605</v>
      </c>
      <c r="F4235" t="s">
        <v>17</v>
      </c>
      <c r="G4235" t="s">
        <v>13</v>
      </c>
      <c r="H4235" t="s">
        <v>16</v>
      </c>
      <c r="I4235">
        <v>4277597</v>
      </c>
      <c r="J4235">
        <v>600</v>
      </c>
      <c r="K4235" s="1">
        <v>72</v>
      </c>
      <c r="L4235" s="1">
        <v>30.12</v>
      </c>
      <c r="M4235" s="1">
        <f>All_Data[[#This Row],[EUR Sales Amount]]-All_Data[[#This Row],[EUR Cost Amount]]</f>
        <v>41.879999999999995</v>
      </c>
      <c r="N4235">
        <f>IF(All_Data[[#This Row],[Order Line Quantity]]&lt;0,1,0)</f>
        <v>0</v>
      </c>
      <c r="O4235" s="1" t="str">
        <f>All_Data[[#This Row],[Tier2 Description]]&amp;All_Data[[#This Row],[Order No]]</f>
        <v>WRITING4277597</v>
      </c>
    </row>
    <row r="4236" spans="1:15" x14ac:dyDescent="0.35">
      <c r="A4236">
        <v>202003</v>
      </c>
      <c r="B4236" t="str">
        <f>LEFT(All_Data[[#This Row],[Invoice (Year+Month)]],4)</f>
        <v>2020</v>
      </c>
      <c r="C4236" t="str">
        <f>RIGHT(All_Data[[#This Row],[Invoice (Year+Month)]],2)</f>
        <v>03</v>
      </c>
      <c r="D4236" t="s">
        <v>9</v>
      </c>
      <c r="E4236">
        <v>6001605</v>
      </c>
      <c r="F4236" t="s">
        <v>17</v>
      </c>
      <c r="G4236" t="s">
        <v>26</v>
      </c>
      <c r="H4236" t="s">
        <v>44</v>
      </c>
      <c r="I4236">
        <v>4278976</v>
      </c>
      <c r="J4236">
        <v>16</v>
      </c>
      <c r="K4236" s="1">
        <v>122.56</v>
      </c>
      <c r="L4236" s="1">
        <v>40.78</v>
      </c>
      <c r="M4236" s="1">
        <f>All_Data[[#This Row],[EUR Sales Amount]]-All_Data[[#This Row],[EUR Cost Amount]]</f>
        <v>81.78</v>
      </c>
      <c r="N4236">
        <f>IF(All_Data[[#This Row],[Order Line Quantity]]&lt;0,1,0)</f>
        <v>0</v>
      </c>
      <c r="O4236" s="1" t="str">
        <f>All_Data[[#This Row],[Tier2 Description]]&amp;All_Data[[#This Row],[Order No]]</f>
        <v>HBA4278976</v>
      </c>
    </row>
    <row r="4237" spans="1:15" x14ac:dyDescent="0.35">
      <c r="A4237">
        <v>202003</v>
      </c>
      <c r="B4237" t="str">
        <f>LEFT(All_Data[[#This Row],[Invoice (Year+Month)]],4)</f>
        <v>2020</v>
      </c>
      <c r="C4237" t="str">
        <f>RIGHT(All_Data[[#This Row],[Invoice (Year+Month)]],2)</f>
        <v>03</v>
      </c>
      <c r="D4237" t="s">
        <v>9</v>
      </c>
      <c r="E4237">
        <v>6001605</v>
      </c>
      <c r="F4237" t="s">
        <v>17</v>
      </c>
      <c r="G4237" t="s">
        <v>22</v>
      </c>
      <c r="H4237" t="s">
        <v>35</v>
      </c>
      <c r="I4237">
        <v>4277593</v>
      </c>
      <c r="J4237">
        <v>304</v>
      </c>
      <c r="K4237" s="1">
        <v>287</v>
      </c>
      <c r="L4237" s="1">
        <v>33.92</v>
      </c>
      <c r="M4237" s="1">
        <f>All_Data[[#This Row],[EUR Sales Amount]]-All_Data[[#This Row],[EUR Cost Amount]]</f>
        <v>253.07999999999998</v>
      </c>
      <c r="N4237">
        <f>IF(All_Data[[#This Row],[Order Line Quantity]]&lt;0,1,0)</f>
        <v>0</v>
      </c>
      <c r="O4237" s="1" t="str">
        <f>All_Data[[#This Row],[Tier2 Description]]&amp;All_Data[[#This Row],[Order No]]</f>
        <v>DECORATION CHARGES4277593</v>
      </c>
    </row>
    <row r="4238" spans="1:15" x14ac:dyDescent="0.35">
      <c r="A4238">
        <v>202003</v>
      </c>
      <c r="B4238" t="str">
        <f>LEFT(All_Data[[#This Row],[Invoice (Year+Month)]],4)</f>
        <v>2020</v>
      </c>
      <c r="C4238" t="str">
        <f>RIGHT(All_Data[[#This Row],[Invoice (Year+Month)]],2)</f>
        <v>03</v>
      </c>
      <c r="D4238" t="s">
        <v>9</v>
      </c>
      <c r="E4238">
        <v>6001605</v>
      </c>
      <c r="F4238" t="s">
        <v>17</v>
      </c>
      <c r="G4238" t="s">
        <v>22</v>
      </c>
      <c r="H4238" t="s">
        <v>35</v>
      </c>
      <c r="I4238">
        <v>4277597</v>
      </c>
      <c r="J4238">
        <v>604</v>
      </c>
      <c r="K4238" s="1">
        <v>145</v>
      </c>
      <c r="L4238" s="1">
        <v>36.46</v>
      </c>
      <c r="M4238" s="1">
        <f>All_Data[[#This Row],[EUR Sales Amount]]-All_Data[[#This Row],[EUR Cost Amount]]</f>
        <v>108.53999999999999</v>
      </c>
      <c r="N4238">
        <f>IF(All_Data[[#This Row],[Order Line Quantity]]&lt;0,1,0)</f>
        <v>0</v>
      </c>
      <c r="O4238" s="1" t="str">
        <f>All_Data[[#This Row],[Tier2 Description]]&amp;All_Data[[#This Row],[Order No]]</f>
        <v>DECORATION CHARGES4277597</v>
      </c>
    </row>
    <row r="4239" spans="1:15" x14ac:dyDescent="0.35">
      <c r="A4239">
        <v>202003</v>
      </c>
      <c r="B4239" t="str">
        <f>LEFT(All_Data[[#This Row],[Invoice (Year+Month)]],4)</f>
        <v>2020</v>
      </c>
      <c r="C4239" t="str">
        <f>RIGHT(All_Data[[#This Row],[Invoice (Year+Month)]],2)</f>
        <v>03</v>
      </c>
      <c r="D4239" t="s">
        <v>9</v>
      </c>
      <c r="E4239">
        <v>6001605</v>
      </c>
      <c r="F4239" t="s">
        <v>17</v>
      </c>
      <c r="G4239" t="s">
        <v>22</v>
      </c>
      <c r="H4239" t="s">
        <v>35</v>
      </c>
      <c r="I4239">
        <v>4280298</v>
      </c>
      <c r="J4239">
        <v>3128</v>
      </c>
      <c r="K4239" s="1">
        <v>2760.8</v>
      </c>
      <c r="L4239" s="1">
        <v>115.92</v>
      </c>
      <c r="M4239" s="1">
        <f>All_Data[[#This Row],[EUR Sales Amount]]-All_Data[[#This Row],[EUR Cost Amount]]</f>
        <v>2644.88</v>
      </c>
      <c r="N4239">
        <f>IF(All_Data[[#This Row],[Order Line Quantity]]&lt;0,1,0)</f>
        <v>0</v>
      </c>
      <c r="O4239" s="1" t="str">
        <f>All_Data[[#This Row],[Tier2 Description]]&amp;All_Data[[#This Row],[Order No]]</f>
        <v>DECORATION CHARGES4280298</v>
      </c>
    </row>
    <row r="4240" spans="1:15" x14ac:dyDescent="0.35">
      <c r="A4240">
        <v>202003</v>
      </c>
      <c r="B4240" t="str">
        <f>LEFT(All_Data[[#This Row],[Invoice (Year+Month)]],4)</f>
        <v>2020</v>
      </c>
      <c r="C4240" t="str">
        <f>RIGHT(All_Data[[#This Row],[Invoice (Year+Month)]],2)</f>
        <v>03</v>
      </c>
      <c r="D4240" t="s">
        <v>9</v>
      </c>
      <c r="E4240">
        <v>6001605</v>
      </c>
      <c r="F4240" t="s">
        <v>17</v>
      </c>
      <c r="G4240" t="s">
        <v>22</v>
      </c>
      <c r="H4240" t="s">
        <v>35</v>
      </c>
      <c r="I4240">
        <v>4280785</v>
      </c>
      <c r="J4240">
        <v>406</v>
      </c>
      <c r="K4240" s="1">
        <v>264</v>
      </c>
      <c r="L4240" s="1">
        <v>40.9</v>
      </c>
      <c r="M4240" s="1">
        <f>All_Data[[#This Row],[EUR Sales Amount]]-All_Data[[#This Row],[EUR Cost Amount]]</f>
        <v>223.1</v>
      </c>
      <c r="N4240">
        <f>IF(All_Data[[#This Row],[Order Line Quantity]]&lt;0,1,0)</f>
        <v>0</v>
      </c>
      <c r="O4240" s="1" t="str">
        <f>All_Data[[#This Row],[Tier2 Description]]&amp;All_Data[[#This Row],[Order No]]</f>
        <v>DECORATION CHARGES4280785</v>
      </c>
    </row>
    <row r="4241" spans="1:15" x14ac:dyDescent="0.35">
      <c r="A4241">
        <v>202003</v>
      </c>
      <c r="B4241" t="str">
        <f>LEFT(All_Data[[#This Row],[Invoice (Year+Month)]],4)</f>
        <v>2020</v>
      </c>
      <c r="C4241" t="str">
        <f>RIGHT(All_Data[[#This Row],[Invoice (Year+Month)]],2)</f>
        <v>03</v>
      </c>
      <c r="D4241" t="s">
        <v>9</v>
      </c>
      <c r="E4241">
        <v>6001605</v>
      </c>
      <c r="F4241" t="s">
        <v>17</v>
      </c>
      <c r="G4241" t="s">
        <v>29</v>
      </c>
      <c r="H4241" t="s">
        <v>52</v>
      </c>
      <c r="I4241">
        <v>4278948</v>
      </c>
      <c r="J4241">
        <v>20</v>
      </c>
      <c r="K4241" s="1">
        <v>1194.18</v>
      </c>
      <c r="L4241" s="1">
        <v>868.2</v>
      </c>
      <c r="M4241" s="1">
        <f>All_Data[[#This Row],[EUR Sales Amount]]-All_Data[[#This Row],[EUR Cost Amount]]</f>
        <v>325.98</v>
      </c>
      <c r="N4241">
        <f>IF(All_Data[[#This Row],[Order Line Quantity]]&lt;0,1,0)</f>
        <v>0</v>
      </c>
      <c r="O4241" s="1" t="str">
        <f>All_Data[[#This Row],[Tier2 Description]]&amp;All_Data[[#This Row],[Order No]]</f>
        <v>GENERAL TECH4278948</v>
      </c>
    </row>
    <row r="4242" spans="1:15" x14ac:dyDescent="0.35">
      <c r="A4242">
        <v>202003</v>
      </c>
      <c r="B4242" t="str">
        <f>LEFT(All_Data[[#This Row],[Invoice (Year+Month)]],4)</f>
        <v>2020</v>
      </c>
      <c r="C4242" t="str">
        <f>RIGHT(All_Data[[#This Row],[Invoice (Year+Month)]],2)</f>
        <v>03</v>
      </c>
      <c r="D4242" t="s">
        <v>9</v>
      </c>
      <c r="E4242">
        <v>6001605</v>
      </c>
      <c r="F4242" t="s">
        <v>17</v>
      </c>
      <c r="G4242" t="s">
        <v>29</v>
      </c>
      <c r="H4242" t="s">
        <v>52</v>
      </c>
      <c r="I4242">
        <v>4280785</v>
      </c>
      <c r="J4242">
        <v>200</v>
      </c>
      <c r="K4242" s="1">
        <v>30</v>
      </c>
      <c r="L4242" s="1">
        <v>9.42</v>
      </c>
      <c r="M4242" s="1">
        <f>All_Data[[#This Row],[EUR Sales Amount]]-All_Data[[#This Row],[EUR Cost Amount]]</f>
        <v>20.58</v>
      </c>
      <c r="N4242">
        <f>IF(All_Data[[#This Row],[Order Line Quantity]]&lt;0,1,0)</f>
        <v>0</v>
      </c>
      <c r="O4242" s="1" t="str">
        <f>All_Data[[#This Row],[Tier2 Description]]&amp;All_Data[[#This Row],[Order No]]</f>
        <v>GENERAL TECH4280785</v>
      </c>
    </row>
    <row r="4243" spans="1:15" x14ac:dyDescent="0.35">
      <c r="A4243">
        <v>202003</v>
      </c>
      <c r="B4243" t="str">
        <f>LEFT(All_Data[[#This Row],[Invoice (Year+Month)]],4)</f>
        <v>2020</v>
      </c>
      <c r="C4243" t="str">
        <f>RIGHT(All_Data[[#This Row],[Invoice (Year+Month)]],2)</f>
        <v>03</v>
      </c>
      <c r="D4243" t="s">
        <v>9</v>
      </c>
      <c r="E4243">
        <v>6001626</v>
      </c>
      <c r="F4243" t="s">
        <v>17</v>
      </c>
      <c r="G4243" t="s">
        <v>22</v>
      </c>
      <c r="H4243" t="s">
        <v>35</v>
      </c>
      <c r="I4243">
        <v>4281606</v>
      </c>
      <c r="J4243">
        <v>2002</v>
      </c>
      <c r="K4243" s="1">
        <v>290</v>
      </c>
      <c r="L4243" s="1">
        <v>37.880000000000003</v>
      </c>
      <c r="M4243" s="1">
        <f>All_Data[[#This Row],[EUR Sales Amount]]-All_Data[[#This Row],[EUR Cost Amount]]</f>
        <v>252.12</v>
      </c>
      <c r="N4243">
        <f>IF(All_Data[[#This Row],[Order Line Quantity]]&lt;0,1,0)</f>
        <v>0</v>
      </c>
      <c r="O4243" s="1" t="str">
        <f>All_Data[[#This Row],[Tier2 Description]]&amp;All_Data[[#This Row],[Order No]]</f>
        <v>DECORATION CHARGES4281606</v>
      </c>
    </row>
    <row r="4244" spans="1:15" x14ac:dyDescent="0.35">
      <c r="A4244">
        <v>202003</v>
      </c>
      <c r="B4244" t="str">
        <f>LEFT(All_Data[[#This Row],[Invoice (Year+Month)]],4)</f>
        <v>2020</v>
      </c>
      <c r="C4244" t="str">
        <f>RIGHT(All_Data[[#This Row],[Invoice (Year+Month)]],2)</f>
        <v>03</v>
      </c>
      <c r="D4244" t="s">
        <v>9</v>
      </c>
      <c r="E4244">
        <v>6001626</v>
      </c>
      <c r="F4244" t="s">
        <v>17</v>
      </c>
      <c r="G4244" t="s">
        <v>29</v>
      </c>
      <c r="H4244" t="s">
        <v>52</v>
      </c>
      <c r="I4244">
        <v>4281606</v>
      </c>
      <c r="J4244">
        <v>2000</v>
      </c>
      <c r="K4244" s="1">
        <v>260</v>
      </c>
      <c r="L4244" s="1">
        <v>87.54</v>
      </c>
      <c r="M4244" s="1">
        <f>All_Data[[#This Row],[EUR Sales Amount]]-All_Data[[#This Row],[EUR Cost Amount]]</f>
        <v>172.45999999999998</v>
      </c>
      <c r="N4244">
        <f>IF(All_Data[[#This Row],[Order Line Quantity]]&lt;0,1,0)</f>
        <v>0</v>
      </c>
      <c r="O4244" s="1" t="str">
        <f>All_Data[[#This Row],[Tier2 Description]]&amp;All_Data[[#This Row],[Order No]]</f>
        <v>GENERAL TECH4281606</v>
      </c>
    </row>
    <row r="4245" spans="1:15" x14ac:dyDescent="0.35">
      <c r="A4245">
        <v>202003</v>
      </c>
      <c r="B4245" t="str">
        <f>LEFT(All_Data[[#This Row],[Invoice (Year+Month)]],4)</f>
        <v>2020</v>
      </c>
      <c r="C4245" t="str">
        <f>RIGHT(All_Data[[#This Row],[Invoice (Year+Month)]],2)</f>
        <v>03</v>
      </c>
      <c r="D4245" t="s">
        <v>9</v>
      </c>
      <c r="E4245">
        <v>6001645</v>
      </c>
      <c r="F4245" t="s">
        <v>10</v>
      </c>
      <c r="G4245" t="s">
        <v>13</v>
      </c>
      <c r="H4245" t="s">
        <v>16</v>
      </c>
      <c r="I4245">
        <v>4278772</v>
      </c>
      <c r="J4245">
        <v>2000</v>
      </c>
      <c r="K4245" s="1">
        <v>500</v>
      </c>
      <c r="L4245" s="1">
        <v>219.22</v>
      </c>
      <c r="M4245" s="1">
        <f>All_Data[[#This Row],[EUR Sales Amount]]-All_Data[[#This Row],[EUR Cost Amount]]</f>
        <v>280.77999999999997</v>
      </c>
      <c r="N4245">
        <f>IF(All_Data[[#This Row],[Order Line Quantity]]&lt;0,1,0)</f>
        <v>0</v>
      </c>
      <c r="O4245" s="1" t="str">
        <f>All_Data[[#This Row],[Tier2 Description]]&amp;All_Data[[#This Row],[Order No]]</f>
        <v>WRITING4278772</v>
      </c>
    </row>
    <row r="4246" spans="1:15" x14ac:dyDescent="0.35">
      <c r="A4246">
        <v>202003</v>
      </c>
      <c r="B4246" t="str">
        <f>LEFT(All_Data[[#This Row],[Invoice (Year+Month)]],4)</f>
        <v>2020</v>
      </c>
      <c r="C4246" t="str">
        <f>RIGHT(All_Data[[#This Row],[Invoice (Year+Month)]],2)</f>
        <v>03</v>
      </c>
      <c r="D4246" t="s">
        <v>9</v>
      </c>
      <c r="E4246">
        <v>6001645</v>
      </c>
      <c r="F4246" t="s">
        <v>10</v>
      </c>
      <c r="G4246" t="s">
        <v>22</v>
      </c>
      <c r="H4246" t="s">
        <v>35</v>
      </c>
      <c r="I4246">
        <v>4278772</v>
      </c>
      <c r="J4246">
        <v>2004</v>
      </c>
      <c r="K4246" s="1">
        <v>580</v>
      </c>
      <c r="L4246" s="1">
        <v>55.76</v>
      </c>
      <c r="M4246" s="1">
        <f>All_Data[[#This Row],[EUR Sales Amount]]-All_Data[[#This Row],[EUR Cost Amount]]</f>
        <v>524.24</v>
      </c>
      <c r="N4246">
        <f>IF(All_Data[[#This Row],[Order Line Quantity]]&lt;0,1,0)</f>
        <v>0</v>
      </c>
      <c r="O4246" s="1" t="str">
        <f>All_Data[[#This Row],[Tier2 Description]]&amp;All_Data[[#This Row],[Order No]]</f>
        <v>DECORATION CHARGES4278772</v>
      </c>
    </row>
    <row r="4247" spans="1:15" x14ac:dyDescent="0.35">
      <c r="A4247">
        <v>202003</v>
      </c>
      <c r="B4247" t="str">
        <f>LEFT(All_Data[[#This Row],[Invoice (Year+Month)]],4)</f>
        <v>2020</v>
      </c>
      <c r="C4247" t="str">
        <f>RIGHT(All_Data[[#This Row],[Invoice (Year+Month)]],2)</f>
        <v>03</v>
      </c>
      <c r="D4247" t="s">
        <v>9</v>
      </c>
      <c r="E4247">
        <v>6001656</v>
      </c>
      <c r="F4247" t="s">
        <v>17</v>
      </c>
      <c r="G4247" t="s">
        <v>11</v>
      </c>
      <c r="H4247" t="s">
        <v>38</v>
      </c>
      <c r="I4247">
        <v>4281765</v>
      </c>
      <c r="J4247">
        <v>2</v>
      </c>
      <c r="K4247" s="1">
        <v>4.9000000000000004</v>
      </c>
      <c r="L4247" s="1">
        <v>1.62</v>
      </c>
      <c r="M4247" s="1">
        <f>All_Data[[#This Row],[EUR Sales Amount]]-All_Data[[#This Row],[EUR Cost Amount]]</f>
        <v>3.2800000000000002</v>
      </c>
      <c r="N4247">
        <f>IF(All_Data[[#This Row],[Order Line Quantity]]&lt;0,1,0)</f>
        <v>0</v>
      </c>
      <c r="O4247" s="1" t="str">
        <f>All_Data[[#This Row],[Tier2 Description]]&amp;All_Data[[#This Row],[Order No]]</f>
        <v>BACKPACKS4281765</v>
      </c>
    </row>
    <row r="4248" spans="1:15" x14ac:dyDescent="0.35">
      <c r="A4248">
        <v>202003</v>
      </c>
      <c r="B4248" t="str">
        <f>LEFT(All_Data[[#This Row],[Invoice (Year+Month)]],4)</f>
        <v>2020</v>
      </c>
      <c r="C4248" t="str">
        <f>RIGHT(All_Data[[#This Row],[Invoice (Year+Month)]],2)</f>
        <v>03</v>
      </c>
      <c r="D4248" t="s">
        <v>9</v>
      </c>
      <c r="E4248">
        <v>6001656</v>
      </c>
      <c r="F4248" t="s">
        <v>17</v>
      </c>
      <c r="G4248" t="s">
        <v>11</v>
      </c>
      <c r="H4248" t="s">
        <v>40</v>
      </c>
      <c r="I4248">
        <v>4281765</v>
      </c>
      <c r="J4248">
        <v>2</v>
      </c>
      <c r="K4248" s="1">
        <v>1.44</v>
      </c>
      <c r="L4248" s="1">
        <v>0.5</v>
      </c>
      <c r="M4248" s="1">
        <f>All_Data[[#This Row],[EUR Sales Amount]]-All_Data[[#This Row],[EUR Cost Amount]]</f>
        <v>0.94</v>
      </c>
      <c r="N4248">
        <f>IF(All_Data[[#This Row],[Order Line Quantity]]&lt;0,1,0)</f>
        <v>0</v>
      </c>
      <c r="O4248" s="1" t="str">
        <f>All_Data[[#This Row],[Tier2 Description]]&amp;All_Data[[#This Row],[Order No]]</f>
        <v>TOTES4281765</v>
      </c>
    </row>
    <row r="4249" spans="1:15" x14ac:dyDescent="0.35">
      <c r="A4249">
        <v>202003</v>
      </c>
      <c r="B4249" t="str">
        <f>LEFT(All_Data[[#This Row],[Invoice (Year+Month)]],4)</f>
        <v>2020</v>
      </c>
      <c r="C4249" t="str">
        <f>RIGHT(All_Data[[#This Row],[Invoice (Year+Month)]],2)</f>
        <v>03</v>
      </c>
      <c r="D4249" t="s">
        <v>9</v>
      </c>
      <c r="E4249">
        <v>6001656</v>
      </c>
      <c r="F4249" t="s">
        <v>17</v>
      </c>
      <c r="G4249" t="s">
        <v>11</v>
      </c>
      <c r="H4249" t="s">
        <v>47</v>
      </c>
      <c r="I4249">
        <v>4281765</v>
      </c>
      <c r="J4249">
        <v>2</v>
      </c>
      <c r="K4249" s="1">
        <v>7.3</v>
      </c>
      <c r="L4249" s="1">
        <v>1.58</v>
      </c>
      <c r="M4249" s="1">
        <f>All_Data[[#This Row],[EUR Sales Amount]]-All_Data[[#This Row],[EUR Cost Amount]]</f>
        <v>5.72</v>
      </c>
      <c r="N4249">
        <f>IF(All_Data[[#This Row],[Order Line Quantity]]&lt;0,1,0)</f>
        <v>0</v>
      </c>
      <c r="O4249" s="1" t="str">
        <f>All_Data[[#This Row],[Tier2 Description]]&amp;All_Data[[#This Row],[Order No]]</f>
        <v>TRAVEL GIFTS4281765</v>
      </c>
    </row>
    <row r="4250" spans="1:15" x14ac:dyDescent="0.35">
      <c r="A4250">
        <v>202003</v>
      </c>
      <c r="B4250" t="str">
        <f>LEFT(All_Data[[#This Row],[Invoice (Year+Month)]],4)</f>
        <v>2020</v>
      </c>
      <c r="C4250" t="str">
        <f>RIGHT(All_Data[[#This Row],[Invoice (Year+Month)]],2)</f>
        <v>03</v>
      </c>
      <c r="D4250" t="s">
        <v>9</v>
      </c>
      <c r="E4250">
        <v>6001656</v>
      </c>
      <c r="F4250" t="s">
        <v>17</v>
      </c>
      <c r="G4250" t="s">
        <v>32</v>
      </c>
      <c r="H4250" t="s">
        <v>55</v>
      </c>
      <c r="I4250">
        <v>4283583</v>
      </c>
      <c r="J4250">
        <v>4</v>
      </c>
      <c r="K4250" s="1">
        <v>50.32</v>
      </c>
      <c r="L4250" s="1">
        <v>16.579999999999998</v>
      </c>
      <c r="M4250" s="1">
        <f>All_Data[[#This Row],[EUR Sales Amount]]-All_Data[[#This Row],[EUR Cost Amount]]</f>
        <v>33.74</v>
      </c>
      <c r="N4250">
        <f>IF(All_Data[[#This Row],[Order Line Quantity]]&lt;0,1,0)</f>
        <v>0</v>
      </c>
      <c r="O4250" s="1" t="str">
        <f>All_Data[[#This Row],[Tier2 Description]]&amp;All_Data[[#This Row],[Order No]]</f>
        <v>SPECIALTIES &amp; PACKAGING4283583</v>
      </c>
    </row>
    <row r="4251" spans="1:15" x14ac:dyDescent="0.35">
      <c r="A4251">
        <v>202003</v>
      </c>
      <c r="B4251" t="str">
        <f>LEFT(All_Data[[#This Row],[Invoice (Year+Month)]],4)</f>
        <v>2020</v>
      </c>
      <c r="C4251" t="str">
        <f>RIGHT(All_Data[[#This Row],[Invoice (Year+Month)]],2)</f>
        <v>03</v>
      </c>
      <c r="D4251" t="s">
        <v>9</v>
      </c>
      <c r="E4251">
        <v>6001656</v>
      </c>
      <c r="F4251" t="s">
        <v>17</v>
      </c>
      <c r="G4251" t="s">
        <v>26</v>
      </c>
      <c r="H4251" t="s">
        <v>28</v>
      </c>
      <c r="I4251">
        <v>4283583</v>
      </c>
      <c r="J4251">
        <v>6</v>
      </c>
      <c r="K4251" s="1">
        <v>7.32</v>
      </c>
      <c r="L4251" s="1">
        <v>1.64</v>
      </c>
      <c r="M4251" s="1">
        <f>All_Data[[#This Row],[EUR Sales Amount]]-All_Data[[#This Row],[EUR Cost Amount]]</f>
        <v>5.6800000000000006</v>
      </c>
      <c r="N4251">
        <f>IF(All_Data[[#This Row],[Order Line Quantity]]&lt;0,1,0)</f>
        <v>0</v>
      </c>
      <c r="O4251" s="1" t="str">
        <f>All_Data[[#This Row],[Tier2 Description]]&amp;All_Data[[#This Row],[Order No]]</f>
        <v>HOUSEWARES4283583</v>
      </c>
    </row>
    <row r="4252" spans="1:15" x14ac:dyDescent="0.35">
      <c r="A4252">
        <v>202003</v>
      </c>
      <c r="B4252" t="str">
        <f>LEFT(All_Data[[#This Row],[Invoice (Year+Month)]],4)</f>
        <v>2020</v>
      </c>
      <c r="C4252" t="str">
        <f>RIGHT(All_Data[[#This Row],[Invoice (Year+Month)]],2)</f>
        <v>03</v>
      </c>
      <c r="D4252" t="s">
        <v>9</v>
      </c>
      <c r="E4252">
        <v>6001656</v>
      </c>
      <c r="F4252" t="s">
        <v>17</v>
      </c>
      <c r="G4252" t="s">
        <v>18</v>
      </c>
      <c r="H4252" t="s">
        <v>21</v>
      </c>
      <c r="I4252">
        <v>4283583</v>
      </c>
      <c r="J4252">
        <v>12</v>
      </c>
      <c r="K4252" s="1">
        <v>20.12</v>
      </c>
      <c r="L4252" s="1">
        <v>13.52</v>
      </c>
      <c r="M4252" s="1">
        <f>All_Data[[#This Row],[EUR Sales Amount]]-All_Data[[#This Row],[EUR Cost Amount]]</f>
        <v>6.6000000000000014</v>
      </c>
      <c r="N4252">
        <f>IF(All_Data[[#This Row],[Order Line Quantity]]&lt;0,1,0)</f>
        <v>0</v>
      </c>
      <c r="O4252" s="1" t="str">
        <f>All_Data[[#This Row],[Tier2 Description]]&amp;All_Data[[#This Row],[Order No]]</f>
        <v>T-SHIRTS &amp; ACTIVE TOPS4283583</v>
      </c>
    </row>
    <row r="4253" spans="1:15" x14ac:dyDescent="0.35">
      <c r="A4253">
        <v>202003</v>
      </c>
      <c r="B4253" t="str">
        <f>LEFT(All_Data[[#This Row],[Invoice (Year+Month)]],4)</f>
        <v>2020</v>
      </c>
      <c r="C4253" t="str">
        <f>RIGHT(All_Data[[#This Row],[Invoice (Year+Month)]],2)</f>
        <v>03</v>
      </c>
      <c r="D4253" t="s">
        <v>9</v>
      </c>
      <c r="E4253">
        <v>6001676</v>
      </c>
      <c r="F4253" t="s">
        <v>17</v>
      </c>
      <c r="G4253" t="s">
        <v>26</v>
      </c>
      <c r="H4253" t="s">
        <v>43</v>
      </c>
      <c r="I4253">
        <v>4276117</v>
      </c>
      <c r="J4253">
        <v>1200</v>
      </c>
      <c r="K4253" s="1">
        <v>240</v>
      </c>
      <c r="L4253" s="1">
        <v>115.14</v>
      </c>
      <c r="M4253" s="1">
        <f>All_Data[[#This Row],[EUR Sales Amount]]-All_Data[[#This Row],[EUR Cost Amount]]</f>
        <v>124.86</v>
      </c>
      <c r="N4253">
        <f>IF(All_Data[[#This Row],[Order Line Quantity]]&lt;0,1,0)</f>
        <v>0</v>
      </c>
      <c r="O4253" s="1" t="str">
        <f>All_Data[[#This Row],[Tier2 Description]]&amp;All_Data[[#This Row],[Order No]]</f>
        <v>SAFETY AUTO &amp; TOOLS4276117</v>
      </c>
    </row>
    <row r="4254" spans="1:15" x14ac:dyDescent="0.35">
      <c r="A4254">
        <v>202003</v>
      </c>
      <c r="B4254" t="str">
        <f>LEFT(All_Data[[#This Row],[Invoice (Year+Month)]],4)</f>
        <v>2020</v>
      </c>
      <c r="C4254" t="str">
        <f>RIGHT(All_Data[[#This Row],[Invoice (Year+Month)]],2)</f>
        <v>03</v>
      </c>
      <c r="D4254" t="s">
        <v>9</v>
      </c>
      <c r="E4254">
        <v>6001676</v>
      </c>
      <c r="F4254" t="s">
        <v>17</v>
      </c>
      <c r="G4254" t="s">
        <v>22</v>
      </c>
      <c r="H4254" t="s">
        <v>23</v>
      </c>
      <c r="I4254">
        <v>4282389</v>
      </c>
      <c r="J4254">
        <v>100</v>
      </c>
      <c r="K4254" s="1">
        <v>150</v>
      </c>
      <c r="L4254" s="1">
        <v>425</v>
      </c>
      <c r="M4254" s="1">
        <f>All_Data[[#This Row],[EUR Sales Amount]]-All_Data[[#This Row],[EUR Cost Amount]]</f>
        <v>-275</v>
      </c>
      <c r="N4254">
        <f>IF(All_Data[[#This Row],[Order Line Quantity]]&lt;0,1,0)</f>
        <v>0</v>
      </c>
      <c r="O4254" s="1" t="str">
        <f>All_Data[[#This Row],[Tier2 Description]]&amp;All_Data[[#This Row],[Order No]]</f>
        <v>CATALOGUES4282389</v>
      </c>
    </row>
    <row r="4255" spans="1:15" x14ac:dyDescent="0.35">
      <c r="A4255">
        <v>202003</v>
      </c>
      <c r="B4255" t="str">
        <f>LEFT(All_Data[[#This Row],[Invoice (Year+Month)]],4)</f>
        <v>2020</v>
      </c>
      <c r="C4255" t="str">
        <f>RIGHT(All_Data[[#This Row],[Invoice (Year+Month)]],2)</f>
        <v>03</v>
      </c>
      <c r="D4255" t="s">
        <v>9</v>
      </c>
      <c r="E4255">
        <v>6001676</v>
      </c>
      <c r="F4255" t="s">
        <v>17</v>
      </c>
      <c r="G4255" t="s">
        <v>22</v>
      </c>
      <c r="H4255" t="s">
        <v>35</v>
      </c>
      <c r="I4255">
        <v>4276117</v>
      </c>
      <c r="J4255">
        <v>1202</v>
      </c>
      <c r="K4255" s="1">
        <v>286</v>
      </c>
      <c r="L4255" s="1">
        <v>29.88</v>
      </c>
      <c r="M4255" s="1">
        <f>All_Data[[#This Row],[EUR Sales Amount]]-All_Data[[#This Row],[EUR Cost Amount]]</f>
        <v>256.12</v>
      </c>
      <c r="N4255">
        <f>IF(All_Data[[#This Row],[Order Line Quantity]]&lt;0,1,0)</f>
        <v>0</v>
      </c>
      <c r="O4255" s="1" t="str">
        <f>All_Data[[#This Row],[Tier2 Description]]&amp;All_Data[[#This Row],[Order No]]</f>
        <v>DECORATION CHARGES4276117</v>
      </c>
    </row>
    <row r="4256" spans="1:15" x14ac:dyDescent="0.35">
      <c r="A4256">
        <v>202003</v>
      </c>
      <c r="B4256" t="str">
        <f>LEFT(All_Data[[#This Row],[Invoice (Year+Month)]],4)</f>
        <v>2020</v>
      </c>
      <c r="C4256" t="str">
        <f>RIGHT(All_Data[[#This Row],[Invoice (Year+Month)]],2)</f>
        <v>03</v>
      </c>
      <c r="D4256" t="s">
        <v>9</v>
      </c>
      <c r="E4256">
        <v>6001679</v>
      </c>
      <c r="F4256" t="s">
        <v>17</v>
      </c>
      <c r="G4256" t="s">
        <v>26</v>
      </c>
      <c r="H4256" t="s">
        <v>28</v>
      </c>
      <c r="I4256">
        <v>4278108</v>
      </c>
      <c r="J4256">
        <v>40</v>
      </c>
      <c r="K4256" s="1">
        <v>314</v>
      </c>
      <c r="L4256" s="1">
        <v>170.54</v>
      </c>
      <c r="M4256" s="1">
        <f>All_Data[[#This Row],[EUR Sales Amount]]-All_Data[[#This Row],[EUR Cost Amount]]</f>
        <v>143.46</v>
      </c>
      <c r="N4256">
        <f>IF(All_Data[[#This Row],[Order Line Quantity]]&lt;0,1,0)</f>
        <v>0</v>
      </c>
      <c r="O4256" s="1" t="str">
        <f>All_Data[[#This Row],[Tier2 Description]]&amp;All_Data[[#This Row],[Order No]]</f>
        <v>HOUSEWARES4278108</v>
      </c>
    </row>
    <row r="4257" spans="1:15" x14ac:dyDescent="0.35">
      <c r="A4257">
        <v>202003</v>
      </c>
      <c r="B4257" t="str">
        <f>LEFT(All_Data[[#This Row],[Invoice (Year+Month)]],4)</f>
        <v>2020</v>
      </c>
      <c r="C4257" t="str">
        <f>RIGHT(All_Data[[#This Row],[Invoice (Year+Month)]],2)</f>
        <v>03</v>
      </c>
      <c r="D4257" t="s">
        <v>9</v>
      </c>
      <c r="E4257">
        <v>6001679</v>
      </c>
      <c r="F4257" t="s">
        <v>17</v>
      </c>
      <c r="G4257" t="s">
        <v>26</v>
      </c>
      <c r="H4257" t="s">
        <v>28</v>
      </c>
      <c r="I4257">
        <v>4280992</v>
      </c>
      <c r="J4257">
        <v>6</v>
      </c>
      <c r="K4257" s="1">
        <v>47.1</v>
      </c>
      <c r="L4257" s="1">
        <v>25.58</v>
      </c>
      <c r="M4257" s="1">
        <f>All_Data[[#This Row],[EUR Sales Amount]]-All_Data[[#This Row],[EUR Cost Amount]]</f>
        <v>21.520000000000003</v>
      </c>
      <c r="N4257">
        <f>IF(All_Data[[#This Row],[Order Line Quantity]]&lt;0,1,0)</f>
        <v>0</v>
      </c>
      <c r="O4257" s="1" t="str">
        <f>All_Data[[#This Row],[Tier2 Description]]&amp;All_Data[[#This Row],[Order No]]</f>
        <v>HOUSEWARES4280992</v>
      </c>
    </row>
    <row r="4258" spans="1:15" x14ac:dyDescent="0.35">
      <c r="A4258">
        <v>202003</v>
      </c>
      <c r="B4258" t="str">
        <f>LEFT(All_Data[[#This Row],[Invoice (Year+Month)]],4)</f>
        <v>2020</v>
      </c>
      <c r="C4258" t="str">
        <f>RIGHT(All_Data[[#This Row],[Invoice (Year+Month)]],2)</f>
        <v>03</v>
      </c>
      <c r="D4258" t="s">
        <v>9</v>
      </c>
      <c r="E4258">
        <v>6001679</v>
      </c>
      <c r="F4258" t="s">
        <v>17</v>
      </c>
      <c r="G4258" t="s">
        <v>22</v>
      </c>
      <c r="H4258" t="s">
        <v>35</v>
      </c>
      <c r="I4258">
        <v>4278108</v>
      </c>
      <c r="J4258">
        <v>46</v>
      </c>
      <c r="K4258" s="1">
        <v>241.2</v>
      </c>
      <c r="L4258" s="1">
        <v>16.28</v>
      </c>
      <c r="M4258" s="1">
        <f>All_Data[[#This Row],[EUR Sales Amount]]-All_Data[[#This Row],[EUR Cost Amount]]</f>
        <v>224.92</v>
      </c>
      <c r="N4258">
        <f>IF(All_Data[[#This Row],[Order Line Quantity]]&lt;0,1,0)</f>
        <v>0</v>
      </c>
      <c r="O4258" s="1" t="str">
        <f>All_Data[[#This Row],[Tier2 Description]]&amp;All_Data[[#This Row],[Order No]]</f>
        <v>DECORATION CHARGES4278108</v>
      </c>
    </row>
    <row r="4259" spans="1:15" x14ac:dyDescent="0.35">
      <c r="A4259">
        <v>202003</v>
      </c>
      <c r="B4259" t="str">
        <f>LEFT(All_Data[[#This Row],[Invoice (Year+Month)]],4)</f>
        <v>2020</v>
      </c>
      <c r="C4259" t="str">
        <f>RIGHT(All_Data[[#This Row],[Invoice (Year+Month)]],2)</f>
        <v>03</v>
      </c>
      <c r="D4259" t="s">
        <v>9</v>
      </c>
      <c r="E4259">
        <v>6001679</v>
      </c>
      <c r="F4259" t="s">
        <v>17</v>
      </c>
      <c r="G4259" t="s">
        <v>22</v>
      </c>
      <c r="H4259" t="s">
        <v>35</v>
      </c>
      <c r="I4259">
        <v>4280992</v>
      </c>
      <c r="J4259">
        <v>12</v>
      </c>
      <c r="K4259" s="1">
        <v>180.68</v>
      </c>
      <c r="L4259" s="1">
        <v>15.94</v>
      </c>
      <c r="M4259" s="1">
        <f>All_Data[[#This Row],[EUR Sales Amount]]-All_Data[[#This Row],[EUR Cost Amount]]</f>
        <v>164.74</v>
      </c>
      <c r="N4259">
        <f>IF(All_Data[[#This Row],[Order Line Quantity]]&lt;0,1,0)</f>
        <v>0</v>
      </c>
      <c r="O4259" s="1" t="str">
        <f>All_Data[[#This Row],[Tier2 Description]]&amp;All_Data[[#This Row],[Order No]]</f>
        <v>DECORATION CHARGES4280992</v>
      </c>
    </row>
    <row r="4260" spans="1:15" x14ac:dyDescent="0.35">
      <c r="A4260">
        <v>202003</v>
      </c>
      <c r="B4260" t="str">
        <f>LEFT(All_Data[[#This Row],[Invoice (Year+Month)]],4)</f>
        <v>2020</v>
      </c>
      <c r="C4260" t="str">
        <f>RIGHT(All_Data[[#This Row],[Invoice (Year+Month)]],2)</f>
        <v>03</v>
      </c>
      <c r="D4260" t="s">
        <v>9</v>
      </c>
      <c r="E4260">
        <v>6001680</v>
      </c>
      <c r="F4260" t="s">
        <v>10</v>
      </c>
      <c r="G4260" t="s">
        <v>22</v>
      </c>
      <c r="H4260" t="s">
        <v>23</v>
      </c>
      <c r="I4260">
        <v>4283936</v>
      </c>
      <c r="J4260">
        <v>10</v>
      </c>
      <c r="K4260" s="1">
        <v>0</v>
      </c>
      <c r="L4260" s="1">
        <v>42.5</v>
      </c>
      <c r="M4260" s="1">
        <f>All_Data[[#This Row],[EUR Sales Amount]]-All_Data[[#This Row],[EUR Cost Amount]]</f>
        <v>-42.5</v>
      </c>
      <c r="N4260">
        <f>IF(All_Data[[#This Row],[Order Line Quantity]]&lt;0,1,0)</f>
        <v>0</v>
      </c>
      <c r="O4260" s="1" t="str">
        <f>All_Data[[#This Row],[Tier2 Description]]&amp;All_Data[[#This Row],[Order No]]</f>
        <v>CATALOGUES4283936</v>
      </c>
    </row>
    <row r="4261" spans="1:15" x14ac:dyDescent="0.35">
      <c r="A4261">
        <v>202003</v>
      </c>
      <c r="B4261" t="str">
        <f>LEFT(All_Data[[#This Row],[Invoice (Year+Month)]],4)</f>
        <v>2020</v>
      </c>
      <c r="C4261" t="str">
        <f>RIGHT(All_Data[[#This Row],[Invoice (Year+Month)]],2)</f>
        <v>03</v>
      </c>
      <c r="D4261" t="s">
        <v>9</v>
      </c>
      <c r="E4261">
        <v>6001731</v>
      </c>
      <c r="F4261" t="s">
        <v>10</v>
      </c>
      <c r="G4261" t="s">
        <v>13</v>
      </c>
      <c r="H4261" t="s">
        <v>41</v>
      </c>
      <c r="I4261">
        <v>4278400</v>
      </c>
      <c r="J4261">
        <v>1000</v>
      </c>
      <c r="K4261" s="1">
        <v>450</v>
      </c>
      <c r="L4261" s="1">
        <v>203.86</v>
      </c>
      <c r="M4261" s="1">
        <f>All_Data[[#This Row],[EUR Sales Amount]]-All_Data[[#This Row],[EUR Cost Amount]]</f>
        <v>246.14</v>
      </c>
      <c r="N4261">
        <f>IF(All_Data[[#This Row],[Order Line Quantity]]&lt;0,1,0)</f>
        <v>0</v>
      </c>
      <c r="O4261" s="1" t="str">
        <f>All_Data[[#This Row],[Tier2 Description]]&amp;All_Data[[#This Row],[Order No]]</f>
        <v>KEYCHAINS4278400</v>
      </c>
    </row>
    <row r="4262" spans="1:15" x14ac:dyDescent="0.35">
      <c r="A4262">
        <v>202003</v>
      </c>
      <c r="B4262" t="str">
        <f>LEFT(All_Data[[#This Row],[Invoice (Year+Month)]],4)</f>
        <v>2020</v>
      </c>
      <c r="C4262" t="str">
        <f>RIGHT(All_Data[[#This Row],[Invoice (Year+Month)]],2)</f>
        <v>03</v>
      </c>
      <c r="D4262" t="s">
        <v>9</v>
      </c>
      <c r="E4262">
        <v>6001731</v>
      </c>
      <c r="F4262" t="s">
        <v>10</v>
      </c>
      <c r="G4262" t="s">
        <v>22</v>
      </c>
      <c r="H4262" t="s">
        <v>35</v>
      </c>
      <c r="I4262">
        <v>4278400</v>
      </c>
      <c r="J4262">
        <v>1002</v>
      </c>
      <c r="K4262" s="1">
        <v>50</v>
      </c>
      <c r="L4262" s="1">
        <v>10.02</v>
      </c>
      <c r="M4262" s="1">
        <f>All_Data[[#This Row],[EUR Sales Amount]]-All_Data[[#This Row],[EUR Cost Amount]]</f>
        <v>39.980000000000004</v>
      </c>
      <c r="N4262">
        <f>IF(All_Data[[#This Row],[Order Line Quantity]]&lt;0,1,0)</f>
        <v>0</v>
      </c>
      <c r="O4262" s="1" t="str">
        <f>All_Data[[#This Row],[Tier2 Description]]&amp;All_Data[[#This Row],[Order No]]</f>
        <v>DECORATION CHARGES4278400</v>
      </c>
    </row>
    <row r="4263" spans="1:15" x14ac:dyDescent="0.35">
      <c r="A4263">
        <v>202003</v>
      </c>
      <c r="B4263" t="str">
        <f>LEFT(All_Data[[#This Row],[Invoice (Year+Month)]],4)</f>
        <v>2020</v>
      </c>
      <c r="C4263" t="str">
        <f>RIGHT(All_Data[[#This Row],[Invoice (Year+Month)]],2)</f>
        <v>03</v>
      </c>
      <c r="D4263" t="s">
        <v>9</v>
      </c>
      <c r="E4263">
        <v>6001755</v>
      </c>
      <c r="F4263" t="s">
        <v>17</v>
      </c>
      <c r="G4263" t="s">
        <v>26</v>
      </c>
      <c r="H4263" t="s">
        <v>44</v>
      </c>
      <c r="I4263">
        <v>4278348</v>
      </c>
      <c r="J4263">
        <v>200</v>
      </c>
      <c r="K4263" s="1">
        <v>922</v>
      </c>
      <c r="L4263" s="1">
        <v>530</v>
      </c>
      <c r="M4263" s="1">
        <f>All_Data[[#This Row],[EUR Sales Amount]]-All_Data[[#This Row],[EUR Cost Amount]]</f>
        <v>392</v>
      </c>
      <c r="N4263">
        <f>IF(All_Data[[#This Row],[Order Line Quantity]]&lt;0,1,0)</f>
        <v>0</v>
      </c>
      <c r="O4263" s="1" t="str">
        <f>All_Data[[#This Row],[Tier2 Description]]&amp;All_Data[[#This Row],[Order No]]</f>
        <v>HBA4278348</v>
      </c>
    </row>
    <row r="4264" spans="1:15" x14ac:dyDescent="0.35">
      <c r="A4264">
        <v>202003</v>
      </c>
      <c r="B4264" t="str">
        <f>LEFT(All_Data[[#This Row],[Invoice (Year+Month)]],4)</f>
        <v>2020</v>
      </c>
      <c r="C4264" t="str">
        <f>RIGHT(All_Data[[#This Row],[Invoice (Year+Month)]],2)</f>
        <v>03</v>
      </c>
      <c r="D4264" t="s">
        <v>56</v>
      </c>
      <c r="E4264">
        <v>20860</v>
      </c>
      <c r="F4264" t="s">
        <v>17</v>
      </c>
      <c r="G4264" t="s">
        <v>11</v>
      </c>
      <c r="H4264" t="s">
        <v>39</v>
      </c>
      <c r="I4264">
        <v>1558402</v>
      </c>
      <c r="J4264">
        <v>2</v>
      </c>
      <c r="K4264" s="1">
        <v>50.7</v>
      </c>
      <c r="L4264" s="1">
        <v>15.04</v>
      </c>
      <c r="M4264" s="1">
        <f>All_Data[[#This Row],[EUR Sales Amount]]-All_Data[[#This Row],[EUR Cost Amount]]</f>
        <v>35.660000000000004</v>
      </c>
      <c r="N4264">
        <f>IF(All_Data[[#This Row],[Order Line Quantity]]&lt;0,1,0)</f>
        <v>0</v>
      </c>
      <c r="O4264" s="1" t="str">
        <f>All_Data[[#This Row],[Tier2 Description]]&amp;All_Data[[#This Row],[Order No]]</f>
        <v>COOLERS1558402</v>
      </c>
    </row>
    <row r="4265" spans="1:15" x14ac:dyDescent="0.35">
      <c r="A4265">
        <v>202003</v>
      </c>
      <c r="B4265" t="str">
        <f>LEFT(All_Data[[#This Row],[Invoice (Year+Month)]],4)</f>
        <v>2020</v>
      </c>
      <c r="C4265" t="str">
        <f>RIGHT(All_Data[[#This Row],[Invoice (Year+Month)]],2)</f>
        <v>03</v>
      </c>
      <c r="D4265" t="s">
        <v>56</v>
      </c>
      <c r="E4265">
        <v>20860</v>
      </c>
      <c r="F4265" t="s">
        <v>17</v>
      </c>
      <c r="G4265" t="s">
        <v>13</v>
      </c>
      <c r="H4265" t="s">
        <v>34</v>
      </c>
      <c r="I4265">
        <v>1558402</v>
      </c>
      <c r="J4265">
        <v>2</v>
      </c>
      <c r="K4265" s="1">
        <v>4.58</v>
      </c>
      <c r="L4265" s="1">
        <v>1.58</v>
      </c>
      <c r="M4265" s="1">
        <f>All_Data[[#This Row],[EUR Sales Amount]]-All_Data[[#This Row],[EUR Cost Amount]]</f>
        <v>3</v>
      </c>
      <c r="N4265">
        <f>IF(All_Data[[#This Row],[Order Line Quantity]]&lt;0,1,0)</f>
        <v>0</v>
      </c>
      <c r="O4265" s="1" t="str">
        <f>All_Data[[#This Row],[Tier2 Description]]&amp;All_Data[[#This Row],[Order No]]</f>
        <v>STATIONERY1558402</v>
      </c>
    </row>
    <row r="4266" spans="1:15" x14ac:dyDescent="0.35">
      <c r="A4266">
        <v>202003</v>
      </c>
      <c r="B4266" t="str">
        <f>LEFT(All_Data[[#This Row],[Invoice (Year+Month)]],4)</f>
        <v>2020</v>
      </c>
      <c r="C4266" t="str">
        <f>RIGHT(All_Data[[#This Row],[Invoice (Year+Month)]],2)</f>
        <v>03</v>
      </c>
      <c r="D4266" t="s">
        <v>56</v>
      </c>
      <c r="E4266">
        <v>20860</v>
      </c>
      <c r="F4266" t="s">
        <v>17</v>
      </c>
      <c r="G4266" t="s">
        <v>13</v>
      </c>
      <c r="H4266" t="s">
        <v>16</v>
      </c>
      <c r="I4266">
        <v>1558402</v>
      </c>
      <c r="J4266">
        <v>30</v>
      </c>
      <c r="K4266" s="1">
        <v>5.84</v>
      </c>
      <c r="L4266" s="1">
        <v>2.8</v>
      </c>
      <c r="M4266" s="1">
        <f>All_Data[[#This Row],[EUR Sales Amount]]-All_Data[[#This Row],[EUR Cost Amount]]</f>
        <v>3.04</v>
      </c>
      <c r="N4266">
        <f>IF(All_Data[[#This Row],[Order Line Quantity]]&lt;0,1,0)</f>
        <v>0</v>
      </c>
      <c r="O4266" s="1" t="str">
        <f>All_Data[[#This Row],[Tier2 Description]]&amp;All_Data[[#This Row],[Order No]]</f>
        <v>WRITING1558402</v>
      </c>
    </row>
    <row r="4267" spans="1:15" x14ac:dyDescent="0.35">
      <c r="A4267">
        <v>202003</v>
      </c>
      <c r="B4267" t="str">
        <f>LEFT(All_Data[[#This Row],[Invoice (Year+Month)]],4)</f>
        <v>2020</v>
      </c>
      <c r="C4267" t="str">
        <f>RIGHT(All_Data[[#This Row],[Invoice (Year+Month)]],2)</f>
        <v>03</v>
      </c>
      <c r="D4267" t="s">
        <v>56</v>
      </c>
      <c r="E4267">
        <v>20860</v>
      </c>
      <c r="F4267" t="s">
        <v>17</v>
      </c>
      <c r="G4267" t="s">
        <v>26</v>
      </c>
      <c r="H4267" t="s">
        <v>42</v>
      </c>
      <c r="I4267">
        <v>1558402</v>
      </c>
      <c r="J4267">
        <v>6</v>
      </c>
      <c r="K4267" s="1">
        <v>10.220000000000001</v>
      </c>
      <c r="L4267" s="1">
        <v>3.66</v>
      </c>
      <c r="M4267" s="1">
        <f>All_Data[[#This Row],[EUR Sales Amount]]-All_Data[[#This Row],[EUR Cost Amount]]</f>
        <v>6.5600000000000005</v>
      </c>
      <c r="N4267">
        <f>IF(All_Data[[#This Row],[Order Line Quantity]]&lt;0,1,0)</f>
        <v>0</v>
      </c>
      <c r="O4267" s="1" t="str">
        <f>All_Data[[#This Row],[Tier2 Description]]&amp;All_Data[[#This Row],[Order No]]</f>
        <v>LIGHTING1558402</v>
      </c>
    </row>
    <row r="4268" spans="1:15" x14ac:dyDescent="0.35">
      <c r="A4268">
        <v>202003</v>
      </c>
      <c r="B4268" t="str">
        <f>LEFT(All_Data[[#This Row],[Invoice (Year+Month)]],4)</f>
        <v>2020</v>
      </c>
      <c r="C4268" t="str">
        <f>RIGHT(All_Data[[#This Row],[Invoice (Year+Month)]],2)</f>
        <v>03</v>
      </c>
      <c r="D4268" t="s">
        <v>56</v>
      </c>
      <c r="E4268">
        <v>3013771</v>
      </c>
      <c r="F4268" t="s">
        <v>17</v>
      </c>
      <c r="G4268" t="s">
        <v>11</v>
      </c>
      <c r="H4268" t="s">
        <v>38</v>
      </c>
      <c r="I4268">
        <v>1558750</v>
      </c>
      <c r="J4268">
        <v>100</v>
      </c>
      <c r="K4268" s="1">
        <v>204</v>
      </c>
      <c r="L4268" s="1">
        <v>83.6</v>
      </c>
      <c r="M4268" s="1">
        <f>All_Data[[#This Row],[EUR Sales Amount]]-All_Data[[#This Row],[EUR Cost Amount]]</f>
        <v>120.4</v>
      </c>
      <c r="N4268">
        <f>IF(All_Data[[#This Row],[Order Line Quantity]]&lt;0,1,0)</f>
        <v>0</v>
      </c>
      <c r="O4268" s="1" t="str">
        <f>All_Data[[#This Row],[Tier2 Description]]&amp;All_Data[[#This Row],[Order No]]</f>
        <v>BACKPACKS1558750</v>
      </c>
    </row>
    <row r="4269" spans="1:15" x14ac:dyDescent="0.35">
      <c r="A4269">
        <v>202003</v>
      </c>
      <c r="B4269" t="str">
        <f>LEFT(All_Data[[#This Row],[Invoice (Year+Month)]],4)</f>
        <v>2020</v>
      </c>
      <c r="C4269" t="str">
        <f>RIGHT(All_Data[[#This Row],[Invoice (Year+Month)]],2)</f>
        <v>03</v>
      </c>
      <c r="D4269" t="s">
        <v>56</v>
      </c>
      <c r="E4269">
        <v>3013771</v>
      </c>
      <c r="F4269" t="s">
        <v>17</v>
      </c>
      <c r="G4269" t="s">
        <v>26</v>
      </c>
      <c r="H4269" t="s">
        <v>50</v>
      </c>
      <c r="I4269">
        <v>1558750</v>
      </c>
      <c r="J4269">
        <v>2</v>
      </c>
      <c r="K4269" s="1">
        <v>14.98</v>
      </c>
      <c r="L4269" s="1">
        <v>7.04</v>
      </c>
      <c r="M4269" s="1">
        <f>All_Data[[#This Row],[EUR Sales Amount]]-All_Data[[#This Row],[EUR Cost Amount]]</f>
        <v>7.94</v>
      </c>
      <c r="N4269">
        <f>IF(All_Data[[#This Row],[Order Line Quantity]]&lt;0,1,0)</f>
        <v>0</v>
      </c>
      <c r="O4269" s="1" t="str">
        <f>All_Data[[#This Row],[Tier2 Description]]&amp;All_Data[[#This Row],[Order No]]</f>
        <v>OUTDOOR &amp; LEISURE1558750</v>
      </c>
    </row>
    <row r="4270" spans="1:15" x14ac:dyDescent="0.35">
      <c r="A4270">
        <v>202003</v>
      </c>
      <c r="B4270" t="str">
        <f>LEFT(All_Data[[#This Row],[Invoice (Year+Month)]],4)</f>
        <v>2020</v>
      </c>
      <c r="C4270" t="str">
        <f>RIGHT(All_Data[[#This Row],[Invoice (Year+Month)]],2)</f>
        <v>03</v>
      </c>
      <c r="D4270" t="s">
        <v>56</v>
      </c>
      <c r="E4270">
        <v>3013771</v>
      </c>
      <c r="F4270" t="s">
        <v>17</v>
      </c>
      <c r="G4270" t="s">
        <v>18</v>
      </c>
      <c r="H4270" t="s">
        <v>20</v>
      </c>
      <c r="I4270">
        <v>1553718</v>
      </c>
      <c r="J4270">
        <v>2</v>
      </c>
      <c r="K4270" s="1">
        <v>8.26</v>
      </c>
      <c r="L4270" s="1">
        <v>7.28</v>
      </c>
      <c r="M4270" s="1">
        <f>All_Data[[#This Row],[EUR Sales Amount]]-All_Data[[#This Row],[EUR Cost Amount]]</f>
        <v>0.97999999999999954</v>
      </c>
      <c r="N4270">
        <f>IF(All_Data[[#This Row],[Order Line Quantity]]&lt;0,1,0)</f>
        <v>0</v>
      </c>
      <c r="O4270" s="1" t="str">
        <f>All_Data[[#This Row],[Tier2 Description]]&amp;All_Data[[#This Row],[Order No]]</f>
        <v>POLOS1553718</v>
      </c>
    </row>
    <row r="4271" spans="1:15" x14ac:dyDescent="0.35">
      <c r="A4271">
        <v>202003</v>
      </c>
      <c r="B4271" t="str">
        <f>LEFT(All_Data[[#This Row],[Invoice (Year+Month)]],4)</f>
        <v>2020</v>
      </c>
      <c r="C4271" t="str">
        <f>RIGHT(All_Data[[#This Row],[Invoice (Year+Month)]],2)</f>
        <v>03</v>
      </c>
      <c r="D4271" t="s">
        <v>56</v>
      </c>
      <c r="E4271">
        <v>3013771</v>
      </c>
      <c r="F4271" t="s">
        <v>17</v>
      </c>
      <c r="G4271" t="s">
        <v>18</v>
      </c>
      <c r="H4271" t="s">
        <v>20</v>
      </c>
      <c r="I4271">
        <v>1558750</v>
      </c>
      <c r="J4271">
        <v>4</v>
      </c>
      <c r="K4271" s="1">
        <v>13.96</v>
      </c>
      <c r="L4271" s="1">
        <v>10.039999999999999</v>
      </c>
      <c r="M4271" s="1">
        <f>All_Data[[#This Row],[EUR Sales Amount]]-All_Data[[#This Row],[EUR Cost Amount]]</f>
        <v>3.9200000000000017</v>
      </c>
      <c r="N4271">
        <f>IF(All_Data[[#This Row],[Order Line Quantity]]&lt;0,1,0)</f>
        <v>0</v>
      </c>
      <c r="O4271" s="1" t="str">
        <f>All_Data[[#This Row],[Tier2 Description]]&amp;All_Data[[#This Row],[Order No]]</f>
        <v>POLOS1558750</v>
      </c>
    </row>
    <row r="4272" spans="1:15" x14ac:dyDescent="0.35">
      <c r="A4272">
        <v>202003</v>
      </c>
      <c r="B4272" t="str">
        <f>LEFT(All_Data[[#This Row],[Invoice (Year+Month)]],4)</f>
        <v>2020</v>
      </c>
      <c r="C4272" t="str">
        <f>RIGHT(All_Data[[#This Row],[Invoice (Year+Month)]],2)</f>
        <v>03</v>
      </c>
      <c r="D4272" t="s">
        <v>56</v>
      </c>
      <c r="E4272">
        <v>3013771</v>
      </c>
      <c r="F4272" t="s">
        <v>17</v>
      </c>
      <c r="G4272" t="s">
        <v>18</v>
      </c>
      <c r="H4272" t="s">
        <v>21</v>
      </c>
      <c r="I4272">
        <v>1558750</v>
      </c>
      <c r="J4272">
        <v>12</v>
      </c>
      <c r="K4272" s="1">
        <v>45.48</v>
      </c>
      <c r="L4272" s="1">
        <v>27.72</v>
      </c>
      <c r="M4272" s="1">
        <f>All_Data[[#This Row],[EUR Sales Amount]]-All_Data[[#This Row],[EUR Cost Amount]]</f>
        <v>17.759999999999998</v>
      </c>
      <c r="N4272">
        <f>IF(All_Data[[#This Row],[Order Line Quantity]]&lt;0,1,0)</f>
        <v>0</v>
      </c>
      <c r="O4272" s="1" t="str">
        <f>All_Data[[#This Row],[Tier2 Description]]&amp;All_Data[[#This Row],[Order No]]</f>
        <v>T-SHIRTS &amp; ACTIVE TOPS1558750</v>
      </c>
    </row>
    <row r="4273" spans="1:15" x14ac:dyDescent="0.35">
      <c r="A4273">
        <v>202003</v>
      </c>
      <c r="B4273" t="str">
        <f>LEFT(All_Data[[#This Row],[Invoice (Year+Month)]],4)</f>
        <v>2020</v>
      </c>
      <c r="C4273" t="str">
        <f>RIGHT(All_Data[[#This Row],[Invoice (Year+Month)]],2)</f>
        <v>03</v>
      </c>
      <c r="D4273" t="s">
        <v>56</v>
      </c>
      <c r="E4273">
        <v>3013777</v>
      </c>
      <c r="F4273" t="s">
        <v>17</v>
      </c>
      <c r="G4273" t="s">
        <v>13</v>
      </c>
      <c r="H4273" t="s">
        <v>16</v>
      </c>
      <c r="I4273">
        <v>1558179</v>
      </c>
      <c r="J4273">
        <v>9904</v>
      </c>
      <c r="K4273" s="1">
        <v>1188.48</v>
      </c>
      <c r="L4273" s="1">
        <v>857.74</v>
      </c>
      <c r="M4273" s="1">
        <f>All_Data[[#This Row],[EUR Sales Amount]]-All_Data[[#This Row],[EUR Cost Amount]]</f>
        <v>330.74</v>
      </c>
      <c r="N4273">
        <f>IF(All_Data[[#This Row],[Order Line Quantity]]&lt;0,1,0)</f>
        <v>0</v>
      </c>
      <c r="O4273" s="1" t="str">
        <f>All_Data[[#This Row],[Tier2 Description]]&amp;All_Data[[#This Row],[Order No]]</f>
        <v>WRITING1558179</v>
      </c>
    </row>
    <row r="4274" spans="1:15" x14ac:dyDescent="0.35">
      <c r="A4274">
        <v>202003</v>
      </c>
      <c r="B4274" t="str">
        <f>LEFT(All_Data[[#This Row],[Invoice (Year+Month)]],4)</f>
        <v>2020</v>
      </c>
      <c r="C4274" t="str">
        <f>RIGHT(All_Data[[#This Row],[Invoice (Year+Month)]],2)</f>
        <v>03</v>
      </c>
      <c r="D4274" t="s">
        <v>56</v>
      </c>
      <c r="E4274">
        <v>3013777</v>
      </c>
      <c r="F4274" t="s">
        <v>17</v>
      </c>
      <c r="G4274" t="s">
        <v>13</v>
      </c>
      <c r="H4274" t="s">
        <v>16</v>
      </c>
      <c r="I4274">
        <v>1558991</v>
      </c>
      <c r="J4274">
        <v>346</v>
      </c>
      <c r="K4274" s="1">
        <v>41.52</v>
      </c>
      <c r="L4274" s="1">
        <v>40.840000000000003</v>
      </c>
      <c r="M4274" s="1">
        <f>All_Data[[#This Row],[EUR Sales Amount]]-All_Data[[#This Row],[EUR Cost Amount]]</f>
        <v>0.67999999999999972</v>
      </c>
      <c r="N4274">
        <f>IF(All_Data[[#This Row],[Order Line Quantity]]&lt;0,1,0)</f>
        <v>0</v>
      </c>
      <c r="O4274" s="1" t="str">
        <f>All_Data[[#This Row],[Tier2 Description]]&amp;All_Data[[#This Row],[Order No]]</f>
        <v>WRITING1558991</v>
      </c>
    </row>
    <row r="4275" spans="1:15" x14ac:dyDescent="0.35">
      <c r="A4275">
        <v>202003</v>
      </c>
      <c r="B4275" t="str">
        <f>LEFT(All_Data[[#This Row],[Invoice (Year+Month)]],4)</f>
        <v>2020</v>
      </c>
      <c r="C4275" t="str">
        <f>RIGHT(All_Data[[#This Row],[Invoice (Year+Month)]],2)</f>
        <v>03</v>
      </c>
      <c r="D4275" t="s">
        <v>56</v>
      </c>
      <c r="E4275">
        <v>3013777</v>
      </c>
      <c r="F4275" t="s">
        <v>17</v>
      </c>
      <c r="G4275" t="s">
        <v>36</v>
      </c>
      <c r="H4275" t="s">
        <v>36</v>
      </c>
      <c r="I4275">
        <v>1555879</v>
      </c>
      <c r="J4275">
        <v>300</v>
      </c>
      <c r="K4275" s="1">
        <v>1218</v>
      </c>
      <c r="L4275" s="1">
        <v>1212</v>
      </c>
      <c r="M4275" s="1">
        <f>All_Data[[#This Row],[EUR Sales Amount]]-All_Data[[#This Row],[EUR Cost Amount]]</f>
        <v>6</v>
      </c>
      <c r="N4275">
        <f>IF(All_Data[[#This Row],[Order Line Quantity]]&lt;0,1,0)</f>
        <v>0</v>
      </c>
      <c r="O4275" s="1" t="str">
        <f>All_Data[[#This Row],[Tier2 Description]]&amp;All_Data[[#This Row],[Order No]]</f>
        <v>MEMORY1555879</v>
      </c>
    </row>
    <row r="4276" spans="1:15" x14ac:dyDescent="0.35">
      <c r="A4276">
        <v>202003</v>
      </c>
      <c r="B4276" t="str">
        <f>LEFT(All_Data[[#This Row],[Invoice (Year+Month)]],4)</f>
        <v>2020</v>
      </c>
      <c r="C4276" t="str">
        <f>RIGHT(All_Data[[#This Row],[Invoice (Year+Month)]],2)</f>
        <v>03</v>
      </c>
      <c r="D4276" t="s">
        <v>56</v>
      </c>
      <c r="E4276">
        <v>3013777</v>
      </c>
      <c r="F4276" t="s">
        <v>17</v>
      </c>
      <c r="G4276" t="s">
        <v>22</v>
      </c>
      <c r="H4276" t="s">
        <v>35</v>
      </c>
      <c r="I4276">
        <v>1558179</v>
      </c>
      <c r="J4276">
        <v>9908</v>
      </c>
      <c r="K4276" s="1">
        <v>634.24</v>
      </c>
      <c r="L4276" s="1">
        <v>134.80000000000001</v>
      </c>
      <c r="M4276" s="1">
        <f>All_Data[[#This Row],[EUR Sales Amount]]-All_Data[[#This Row],[EUR Cost Amount]]</f>
        <v>499.44</v>
      </c>
      <c r="N4276">
        <f>IF(All_Data[[#This Row],[Order Line Quantity]]&lt;0,1,0)</f>
        <v>0</v>
      </c>
      <c r="O4276" s="1" t="str">
        <f>All_Data[[#This Row],[Tier2 Description]]&amp;All_Data[[#This Row],[Order No]]</f>
        <v>DECORATION CHARGES1558179</v>
      </c>
    </row>
    <row r="4277" spans="1:15" x14ac:dyDescent="0.35">
      <c r="A4277">
        <v>202003</v>
      </c>
      <c r="B4277" t="str">
        <f>LEFT(All_Data[[#This Row],[Invoice (Year+Month)]],4)</f>
        <v>2020</v>
      </c>
      <c r="C4277" t="str">
        <f>RIGHT(All_Data[[#This Row],[Invoice (Year+Month)]],2)</f>
        <v>03</v>
      </c>
      <c r="D4277" t="s">
        <v>56</v>
      </c>
      <c r="E4277">
        <v>3013777</v>
      </c>
      <c r="F4277" t="s">
        <v>17</v>
      </c>
      <c r="G4277" t="s">
        <v>22</v>
      </c>
      <c r="H4277" t="s">
        <v>35</v>
      </c>
      <c r="I4277">
        <v>1558991</v>
      </c>
      <c r="J4277">
        <v>350</v>
      </c>
      <c r="K4277" s="1">
        <v>112.76</v>
      </c>
      <c r="L4277" s="1">
        <v>36.340000000000003</v>
      </c>
      <c r="M4277" s="1">
        <f>All_Data[[#This Row],[EUR Sales Amount]]-All_Data[[#This Row],[EUR Cost Amount]]</f>
        <v>76.42</v>
      </c>
      <c r="N4277">
        <f>IF(All_Data[[#This Row],[Order Line Quantity]]&lt;0,1,0)</f>
        <v>0</v>
      </c>
      <c r="O4277" s="1" t="str">
        <f>All_Data[[#This Row],[Tier2 Description]]&amp;All_Data[[#This Row],[Order No]]</f>
        <v>DECORATION CHARGES1558991</v>
      </c>
    </row>
    <row r="4278" spans="1:15" x14ac:dyDescent="0.35">
      <c r="A4278">
        <v>202003</v>
      </c>
      <c r="B4278" t="str">
        <f>LEFT(All_Data[[#This Row],[Invoice (Year+Month)]],4)</f>
        <v>2020</v>
      </c>
      <c r="C4278" t="str">
        <f>RIGHT(All_Data[[#This Row],[Invoice (Year+Month)]],2)</f>
        <v>03</v>
      </c>
      <c r="D4278" t="s">
        <v>56</v>
      </c>
      <c r="E4278">
        <v>3013778</v>
      </c>
      <c r="F4278" t="s">
        <v>17</v>
      </c>
      <c r="G4278" t="s">
        <v>13</v>
      </c>
      <c r="H4278" t="s">
        <v>37</v>
      </c>
      <c r="I4278">
        <v>1557815</v>
      </c>
      <c r="J4278">
        <v>2000</v>
      </c>
      <c r="K4278" s="1">
        <v>320</v>
      </c>
      <c r="L4278" s="1">
        <v>280</v>
      </c>
      <c r="M4278" s="1">
        <f>All_Data[[#This Row],[EUR Sales Amount]]-All_Data[[#This Row],[EUR Cost Amount]]</f>
        <v>40</v>
      </c>
      <c r="N4278">
        <f>IF(All_Data[[#This Row],[Order Line Quantity]]&lt;0,1,0)</f>
        <v>0</v>
      </c>
      <c r="O4278" s="1" t="str">
        <f>All_Data[[#This Row],[Tier2 Description]]&amp;All_Data[[#This Row],[Order No]]</f>
        <v>GENERAL1557815</v>
      </c>
    </row>
    <row r="4279" spans="1:15" x14ac:dyDescent="0.35">
      <c r="A4279">
        <v>202003</v>
      </c>
      <c r="B4279" t="str">
        <f>LEFT(All_Data[[#This Row],[Invoice (Year+Month)]],4)</f>
        <v>2020</v>
      </c>
      <c r="C4279" t="str">
        <f>RIGHT(All_Data[[#This Row],[Invoice (Year+Month)]],2)</f>
        <v>03</v>
      </c>
      <c r="D4279" t="s">
        <v>56</v>
      </c>
      <c r="E4279">
        <v>3013780</v>
      </c>
      <c r="F4279" t="s">
        <v>17</v>
      </c>
      <c r="G4279" t="s">
        <v>11</v>
      </c>
      <c r="H4279" t="s">
        <v>40</v>
      </c>
      <c r="I4279">
        <v>1557997</v>
      </c>
      <c r="J4279">
        <v>2000</v>
      </c>
      <c r="K4279" s="1">
        <v>1180</v>
      </c>
      <c r="L4279" s="1">
        <v>700.48</v>
      </c>
      <c r="M4279" s="1">
        <f>All_Data[[#This Row],[EUR Sales Amount]]-All_Data[[#This Row],[EUR Cost Amount]]</f>
        <v>479.52</v>
      </c>
      <c r="N4279">
        <f>IF(All_Data[[#This Row],[Order Line Quantity]]&lt;0,1,0)</f>
        <v>0</v>
      </c>
      <c r="O4279" s="1" t="str">
        <f>All_Data[[#This Row],[Tier2 Description]]&amp;All_Data[[#This Row],[Order No]]</f>
        <v>TOTES1557997</v>
      </c>
    </row>
    <row r="4280" spans="1:15" x14ac:dyDescent="0.35">
      <c r="A4280">
        <v>202003</v>
      </c>
      <c r="B4280" t="str">
        <f>LEFT(All_Data[[#This Row],[Invoice (Year+Month)]],4)</f>
        <v>2020</v>
      </c>
      <c r="C4280" t="str">
        <f>RIGHT(All_Data[[#This Row],[Invoice (Year+Month)]],2)</f>
        <v>03</v>
      </c>
      <c r="D4280" t="s">
        <v>56</v>
      </c>
      <c r="E4280">
        <v>3013780</v>
      </c>
      <c r="F4280" t="s">
        <v>17</v>
      </c>
      <c r="G4280" t="s">
        <v>13</v>
      </c>
      <c r="H4280" t="s">
        <v>14</v>
      </c>
      <c r="I4280">
        <v>1558600</v>
      </c>
      <c r="J4280">
        <v>2000</v>
      </c>
      <c r="K4280" s="1">
        <v>1400</v>
      </c>
      <c r="L4280" s="1">
        <v>816.34</v>
      </c>
      <c r="M4280" s="1">
        <f>All_Data[[#This Row],[EUR Sales Amount]]-All_Data[[#This Row],[EUR Cost Amount]]</f>
        <v>583.66</v>
      </c>
      <c r="N4280">
        <f>IF(All_Data[[#This Row],[Order Line Quantity]]&lt;0,1,0)</f>
        <v>0</v>
      </c>
      <c r="O4280" s="1" t="str">
        <f>All_Data[[#This Row],[Tier2 Description]]&amp;All_Data[[#This Row],[Order No]]</f>
        <v>DESKTOP1558600</v>
      </c>
    </row>
    <row r="4281" spans="1:15" x14ac:dyDescent="0.35">
      <c r="A4281">
        <v>202003</v>
      </c>
      <c r="B4281" t="str">
        <f>LEFT(All_Data[[#This Row],[Invoice (Year+Month)]],4)</f>
        <v>2020</v>
      </c>
      <c r="C4281" t="str">
        <f>RIGHT(All_Data[[#This Row],[Invoice (Year+Month)]],2)</f>
        <v>03</v>
      </c>
      <c r="D4281" t="s">
        <v>56</v>
      </c>
      <c r="E4281">
        <v>3013780</v>
      </c>
      <c r="F4281" t="s">
        <v>17</v>
      </c>
      <c r="G4281" t="s">
        <v>13</v>
      </c>
      <c r="H4281" t="s">
        <v>14</v>
      </c>
      <c r="I4281">
        <v>1559179</v>
      </c>
      <c r="J4281">
        <v>2</v>
      </c>
      <c r="K4281" s="1">
        <v>1.4</v>
      </c>
      <c r="L4281" s="1">
        <v>0.82</v>
      </c>
      <c r="M4281" s="1">
        <f>All_Data[[#This Row],[EUR Sales Amount]]-All_Data[[#This Row],[EUR Cost Amount]]</f>
        <v>0.57999999999999996</v>
      </c>
      <c r="N4281">
        <f>IF(All_Data[[#This Row],[Order Line Quantity]]&lt;0,1,0)</f>
        <v>0</v>
      </c>
      <c r="O4281" s="1" t="str">
        <f>All_Data[[#This Row],[Tier2 Description]]&amp;All_Data[[#This Row],[Order No]]</f>
        <v>DESKTOP1559179</v>
      </c>
    </row>
    <row r="4282" spans="1:15" x14ac:dyDescent="0.35">
      <c r="A4282">
        <v>202003</v>
      </c>
      <c r="B4282" t="str">
        <f>LEFT(All_Data[[#This Row],[Invoice (Year+Month)]],4)</f>
        <v>2020</v>
      </c>
      <c r="C4282" t="str">
        <f>RIGHT(All_Data[[#This Row],[Invoice (Year+Month)]],2)</f>
        <v>03</v>
      </c>
      <c r="D4282" t="s">
        <v>56</v>
      </c>
      <c r="E4282">
        <v>3013780</v>
      </c>
      <c r="F4282" t="s">
        <v>17</v>
      </c>
      <c r="G4282" t="s">
        <v>18</v>
      </c>
      <c r="H4282" t="s">
        <v>21</v>
      </c>
      <c r="I4282">
        <v>1557391</v>
      </c>
      <c r="J4282">
        <v>48</v>
      </c>
      <c r="K4282" s="1">
        <v>69.599999999999994</v>
      </c>
      <c r="L4282" s="1">
        <v>73.42</v>
      </c>
      <c r="M4282" s="1">
        <f>All_Data[[#This Row],[EUR Sales Amount]]-All_Data[[#This Row],[EUR Cost Amount]]</f>
        <v>-3.8200000000000074</v>
      </c>
      <c r="N4282">
        <f>IF(All_Data[[#This Row],[Order Line Quantity]]&lt;0,1,0)</f>
        <v>0</v>
      </c>
      <c r="O4282" s="1" t="str">
        <f>All_Data[[#This Row],[Tier2 Description]]&amp;All_Data[[#This Row],[Order No]]</f>
        <v>T-SHIRTS &amp; ACTIVE TOPS1557391</v>
      </c>
    </row>
    <row r="4283" spans="1:15" x14ac:dyDescent="0.35">
      <c r="A4283">
        <v>202003</v>
      </c>
      <c r="B4283" t="str">
        <f>LEFT(All_Data[[#This Row],[Invoice (Year+Month)]],4)</f>
        <v>2020</v>
      </c>
      <c r="C4283" t="str">
        <f>RIGHT(All_Data[[#This Row],[Invoice (Year+Month)]],2)</f>
        <v>03</v>
      </c>
      <c r="D4283" t="s">
        <v>56</v>
      </c>
      <c r="E4283">
        <v>3013780</v>
      </c>
      <c r="F4283" t="s">
        <v>17</v>
      </c>
      <c r="G4283" t="s">
        <v>22</v>
      </c>
      <c r="H4283" t="s">
        <v>35</v>
      </c>
      <c r="I4283">
        <v>1557391</v>
      </c>
      <c r="J4283">
        <v>104</v>
      </c>
      <c r="K4283" s="1">
        <v>245.44</v>
      </c>
      <c r="L4283" s="1">
        <v>65.14</v>
      </c>
      <c r="M4283" s="1">
        <f>All_Data[[#This Row],[EUR Sales Amount]]-All_Data[[#This Row],[EUR Cost Amount]]</f>
        <v>180.3</v>
      </c>
      <c r="N4283">
        <f>IF(All_Data[[#This Row],[Order Line Quantity]]&lt;0,1,0)</f>
        <v>0</v>
      </c>
      <c r="O4283" s="1" t="str">
        <f>All_Data[[#This Row],[Tier2 Description]]&amp;All_Data[[#This Row],[Order No]]</f>
        <v>DECORATION CHARGES1557391</v>
      </c>
    </row>
    <row r="4284" spans="1:15" x14ac:dyDescent="0.35">
      <c r="A4284">
        <v>202003</v>
      </c>
      <c r="B4284" t="str">
        <f>LEFT(All_Data[[#This Row],[Invoice (Year+Month)]],4)</f>
        <v>2020</v>
      </c>
      <c r="C4284" t="str">
        <f>RIGHT(All_Data[[#This Row],[Invoice (Year+Month)]],2)</f>
        <v>03</v>
      </c>
      <c r="D4284" t="s">
        <v>56</v>
      </c>
      <c r="E4284">
        <v>3013780</v>
      </c>
      <c r="F4284" t="s">
        <v>17</v>
      </c>
      <c r="G4284" t="s">
        <v>22</v>
      </c>
      <c r="H4284" t="s">
        <v>35</v>
      </c>
      <c r="I4284">
        <v>1557997</v>
      </c>
      <c r="J4284">
        <v>4002</v>
      </c>
      <c r="K4284" s="1">
        <v>1040</v>
      </c>
      <c r="L4284" s="1">
        <v>292.44</v>
      </c>
      <c r="M4284" s="1">
        <f>All_Data[[#This Row],[EUR Sales Amount]]-All_Data[[#This Row],[EUR Cost Amount]]</f>
        <v>747.56</v>
      </c>
      <c r="N4284">
        <f>IF(All_Data[[#This Row],[Order Line Quantity]]&lt;0,1,0)</f>
        <v>0</v>
      </c>
      <c r="O4284" s="1" t="str">
        <f>All_Data[[#This Row],[Tier2 Description]]&amp;All_Data[[#This Row],[Order No]]</f>
        <v>DECORATION CHARGES1557997</v>
      </c>
    </row>
    <row r="4285" spans="1:15" x14ac:dyDescent="0.35">
      <c r="A4285">
        <v>202003</v>
      </c>
      <c r="B4285" t="str">
        <f>LEFT(All_Data[[#This Row],[Invoice (Year+Month)]],4)</f>
        <v>2020</v>
      </c>
      <c r="C4285" t="str">
        <f>RIGHT(All_Data[[#This Row],[Invoice (Year+Month)]],2)</f>
        <v>03</v>
      </c>
      <c r="D4285" t="s">
        <v>56</v>
      </c>
      <c r="E4285">
        <v>3013780</v>
      </c>
      <c r="F4285" t="s">
        <v>17</v>
      </c>
      <c r="G4285" t="s">
        <v>22</v>
      </c>
      <c r="H4285" t="s">
        <v>35</v>
      </c>
      <c r="I4285">
        <v>1558600</v>
      </c>
      <c r="J4285">
        <v>2002</v>
      </c>
      <c r="K4285" s="1">
        <v>860</v>
      </c>
      <c r="L4285" s="1">
        <v>140.02000000000001</v>
      </c>
      <c r="M4285" s="1">
        <f>All_Data[[#This Row],[EUR Sales Amount]]-All_Data[[#This Row],[EUR Cost Amount]]</f>
        <v>719.98</v>
      </c>
      <c r="N4285">
        <f>IF(All_Data[[#This Row],[Order Line Quantity]]&lt;0,1,0)</f>
        <v>0</v>
      </c>
      <c r="O4285" s="1" t="str">
        <f>All_Data[[#This Row],[Tier2 Description]]&amp;All_Data[[#This Row],[Order No]]</f>
        <v>DECORATION CHARGES1558600</v>
      </c>
    </row>
    <row r="4286" spans="1:15" x14ac:dyDescent="0.35">
      <c r="A4286">
        <v>202003</v>
      </c>
      <c r="B4286" t="str">
        <f>LEFT(All_Data[[#This Row],[Invoice (Year+Month)]],4)</f>
        <v>2020</v>
      </c>
      <c r="C4286" t="str">
        <f>RIGHT(All_Data[[#This Row],[Invoice (Year+Month)]],2)</f>
        <v>03</v>
      </c>
      <c r="D4286" t="s">
        <v>56</v>
      </c>
      <c r="E4286">
        <v>3013780</v>
      </c>
      <c r="F4286" t="s">
        <v>17</v>
      </c>
      <c r="G4286" t="s">
        <v>22</v>
      </c>
      <c r="H4286" t="s">
        <v>35</v>
      </c>
      <c r="I4286">
        <v>1559179</v>
      </c>
      <c r="J4286">
        <v>2</v>
      </c>
      <c r="K4286" s="1">
        <v>60</v>
      </c>
      <c r="L4286" s="1">
        <v>0.02</v>
      </c>
      <c r="M4286" s="1">
        <f>All_Data[[#This Row],[EUR Sales Amount]]-All_Data[[#This Row],[EUR Cost Amount]]</f>
        <v>59.98</v>
      </c>
      <c r="N4286">
        <f>IF(All_Data[[#This Row],[Order Line Quantity]]&lt;0,1,0)</f>
        <v>0</v>
      </c>
      <c r="O4286" s="1" t="str">
        <f>All_Data[[#This Row],[Tier2 Description]]&amp;All_Data[[#This Row],[Order No]]</f>
        <v>DECORATION CHARGES1559179</v>
      </c>
    </row>
    <row r="4287" spans="1:15" x14ac:dyDescent="0.35">
      <c r="A4287">
        <v>202003</v>
      </c>
      <c r="B4287" t="str">
        <f>LEFT(All_Data[[#This Row],[Invoice (Year+Month)]],4)</f>
        <v>2020</v>
      </c>
      <c r="C4287" t="str">
        <f>RIGHT(All_Data[[#This Row],[Invoice (Year+Month)]],2)</f>
        <v>03</v>
      </c>
      <c r="D4287" t="s">
        <v>56</v>
      </c>
      <c r="E4287">
        <v>3013789</v>
      </c>
      <c r="F4287" t="s">
        <v>17</v>
      </c>
      <c r="G4287" t="s">
        <v>11</v>
      </c>
      <c r="H4287" t="s">
        <v>38</v>
      </c>
      <c r="I4287">
        <v>1558553</v>
      </c>
      <c r="J4287">
        <v>2</v>
      </c>
      <c r="K4287" s="1">
        <v>38.979999999999997</v>
      </c>
      <c r="L4287" s="1">
        <v>19.12</v>
      </c>
      <c r="M4287" s="1">
        <f>All_Data[[#This Row],[EUR Sales Amount]]-All_Data[[#This Row],[EUR Cost Amount]]</f>
        <v>19.859999999999996</v>
      </c>
      <c r="N4287">
        <f>IF(All_Data[[#This Row],[Order Line Quantity]]&lt;0,1,0)</f>
        <v>0</v>
      </c>
      <c r="O4287" s="1" t="str">
        <f>All_Data[[#This Row],[Tier2 Description]]&amp;All_Data[[#This Row],[Order No]]</f>
        <v>BACKPACKS1558553</v>
      </c>
    </row>
    <row r="4288" spans="1:15" x14ac:dyDescent="0.35">
      <c r="A4288">
        <v>202003</v>
      </c>
      <c r="B4288" t="str">
        <f>LEFT(All_Data[[#This Row],[Invoice (Year+Month)]],4)</f>
        <v>2020</v>
      </c>
      <c r="C4288" t="str">
        <f>RIGHT(All_Data[[#This Row],[Invoice (Year+Month)]],2)</f>
        <v>03</v>
      </c>
      <c r="D4288" t="s">
        <v>56</v>
      </c>
      <c r="E4288">
        <v>3013793</v>
      </c>
      <c r="F4288" t="s">
        <v>17</v>
      </c>
      <c r="G4288" t="s">
        <v>13</v>
      </c>
      <c r="H4288" t="s">
        <v>15</v>
      </c>
      <c r="I4288">
        <v>1559000</v>
      </c>
      <c r="J4288">
        <v>2</v>
      </c>
      <c r="K4288" s="1">
        <v>12.28</v>
      </c>
      <c r="L4288" s="1">
        <v>5.32</v>
      </c>
      <c r="M4288" s="1">
        <f>All_Data[[#This Row],[EUR Sales Amount]]-All_Data[[#This Row],[EUR Cost Amount]]</f>
        <v>6.9599999999999991</v>
      </c>
      <c r="N4288">
        <f>IF(All_Data[[#This Row],[Order Line Quantity]]&lt;0,1,0)</f>
        <v>0</v>
      </c>
      <c r="O4288" s="1" t="str">
        <f>All_Data[[#This Row],[Tier2 Description]]&amp;All_Data[[#This Row],[Order No]]</f>
        <v>UMBRELLAS1559000</v>
      </c>
    </row>
    <row r="4289" spans="1:15" x14ac:dyDescent="0.35">
      <c r="A4289">
        <v>202003</v>
      </c>
      <c r="B4289" t="str">
        <f>LEFT(All_Data[[#This Row],[Invoice (Year+Month)]],4)</f>
        <v>2020</v>
      </c>
      <c r="C4289" t="str">
        <f>RIGHT(All_Data[[#This Row],[Invoice (Year+Month)]],2)</f>
        <v>03</v>
      </c>
      <c r="D4289" t="s">
        <v>56</v>
      </c>
      <c r="E4289">
        <v>3013806</v>
      </c>
      <c r="F4289" t="s">
        <v>17</v>
      </c>
      <c r="G4289" t="s">
        <v>32</v>
      </c>
      <c r="H4289" t="s">
        <v>33</v>
      </c>
      <c r="I4289">
        <v>1559219</v>
      </c>
      <c r="J4289">
        <v>200</v>
      </c>
      <c r="K4289" s="1">
        <v>218</v>
      </c>
      <c r="L4289" s="1">
        <v>130.04</v>
      </c>
      <c r="M4289" s="1">
        <f>All_Data[[#This Row],[EUR Sales Amount]]-All_Data[[#This Row],[EUR Cost Amount]]</f>
        <v>87.960000000000008</v>
      </c>
      <c r="N4289">
        <f>IF(All_Data[[#This Row],[Order Line Quantity]]&lt;0,1,0)</f>
        <v>0</v>
      </c>
      <c r="O4289" s="1" t="str">
        <f>All_Data[[#This Row],[Tier2 Description]]&amp;All_Data[[#This Row],[Order No]]</f>
        <v>SPORT BOTTLES1559219</v>
      </c>
    </row>
    <row r="4290" spans="1:15" x14ac:dyDescent="0.35">
      <c r="A4290">
        <v>202003</v>
      </c>
      <c r="B4290" t="str">
        <f>LEFT(All_Data[[#This Row],[Invoice (Year+Month)]],4)</f>
        <v>2020</v>
      </c>
      <c r="C4290" t="str">
        <f>RIGHT(All_Data[[#This Row],[Invoice (Year+Month)]],2)</f>
        <v>03</v>
      </c>
      <c r="D4290" t="s">
        <v>56</v>
      </c>
      <c r="E4290">
        <v>3013806</v>
      </c>
      <c r="F4290" t="s">
        <v>17</v>
      </c>
      <c r="G4290" t="s">
        <v>48</v>
      </c>
      <c r="H4290" t="s">
        <v>48</v>
      </c>
      <c r="I4290">
        <v>1558663</v>
      </c>
      <c r="J4290">
        <v>100</v>
      </c>
      <c r="K4290" s="1">
        <v>55</v>
      </c>
      <c r="L4290" s="1">
        <v>36.68</v>
      </c>
      <c r="M4290" s="1">
        <f>All_Data[[#This Row],[EUR Sales Amount]]-All_Data[[#This Row],[EUR Cost Amount]]</f>
        <v>18.32</v>
      </c>
      <c r="N4290">
        <f>IF(All_Data[[#This Row],[Order Line Quantity]]&lt;0,1,0)</f>
        <v>0</v>
      </c>
      <c r="O4290" s="1" t="str">
        <f>All_Data[[#This Row],[Tier2 Description]]&amp;All_Data[[#This Row],[Order No]]</f>
        <v>HEADWEAR1558663</v>
      </c>
    </row>
    <row r="4291" spans="1:15" x14ac:dyDescent="0.35">
      <c r="A4291">
        <v>202003</v>
      </c>
      <c r="B4291" t="str">
        <f>LEFT(All_Data[[#This Row],[Invoice (Year+Month)]],4)</f>
        <v>2020</v>
      </c>
      <c r="C4291" t="str">
        <f>RIGHT(All_Data[[#This Row],[Invoice (Year+Month)]],2)</f>
        <v>03</v>
      </c>
      <c r="D4291" t="s">
        <v>56</v>
      </c>
      <c r="E4291">
        <v>3013806</v>
      </c>
      <c r="F4291" t="s">
        <v>17</v>
      </c>
      <c r="G4291" t="s">
        <v>13</v>
      </c>
      <c r="H4291" t="s">
        <v>37</v>
      </c>
      <c r="I4291">
        <v>1559141</v>
      </c>
      <c r="J4291">
        <v>2000</v>
      </c>
      <c r="K4291" s="1">
        <v>720</v>
      </c>
      <c r="L4291" s="1">
        <v>580</v>
      </c>
      <c r="M4291" s="1">
        <f>All_Data[[#This Row],[EUR Sales Amount]]-All_Data[[#This Row],[EUR Cost Amount]]</f>
        <v>140</v>
      </c>
      <c r="N4291">
        <f>IF(All_Data[[#This Row],[Order Line Quantity]]&lt;0,1,0)</f>
        <v>0</v>
      </c>
      <c r="O4291" s="1" t="str">
        <f>All_Data[[#This Row],[Tier2 Description]]&amp;All_Data[[#This Row],[Order No]]</f>
        <v>GENERAL1559141</v>
      </c>
    </row>
    <row r="4292" spans="1:15" x14ac:dyDescent="0.35">
      <c r="A4292">
        <v>202003</v>
      </c>
      <c r="B4292" t="str">
        <f>LEFT(All_Data[[#This Row],[Invoice (Year+Month)]],4)</f>
        <v>2020</v>
      </c>
      <c r="C4292" t="str">
        <f>RIGHT(All_Data[[#This Row],[Invoice (Year+Month)]],2)</f>
        <v>03</v>
      </c>
      <c r="D4292" t="s">
        <v>56</v>
      </c>
      <c r="E4292">
        <v>3013806</v>
      </c>
      <c r="F4292" t="s">
        <v>17</v>
      </c>
      <c r="G4292" t="s">
        <v>22</v>
      </c>
      <c r="H4292" t="s">
        <v>35</v>
      </c>
      <c r="I4292">
        <v>1559219</v>
      </c>
      <c r="J4292">
        <v>202</v>
      </c>
      <c r="K4292" s="1">
        <v>134</v>
      </c>
      <c r="L4292" s="1">
        <v>23.18</v>
      </c>
      <c r="M4292" s="1">
        <f>All_Data[[#This Row],[EUR Sales Amount]]-All_Data[[#This Row],[EUR Cost Amount]]</f>
        <v>110.82</v>
      </c>
      <c r="N4292">
        <f>IF(All_Data[[#This Row],[Order Line Quantity]]&lt;0,1,0)</f>
        <v>0</v>
      </c>
      <c r="O4292" s="1" t="str">
        <f>All_Data[[#This Row],[Tier2 Description]]&amp;All_Data[[#This Row],[Order No]]</f>
        <v>DECORATION CHARGES1559219</v>
      </c>
    </row>
    <row r="4293" spans="1:15" x14ac:dyDescent="0.35">
      <c r="A4293">
        <v>202003</v>
      </c>
      <c r="B4293" t="str">
        <f>LEFT(All_Data[[#This Row],[Invoice (Year+Month)]],4)</f>
        <v>2020</v>
      </c>
      <c r="C4293" t="str">
        <f>RIGHT(All_Data[[#This Row],[Invoice (Year+Month)]],2)</f>
        <v>03</v>
      </c>
      <c r="D4293" t="s">
        <v>56</v>
      </c>
      <c r="E4293">
        <v>3013808</v>
      </c>
      <c r="F4293" t="s">
        <v>10</v>
      </c>
      <c r="G4293" t="s">
        <v>13</v>
      </c>
      <c r="H4293" t="s">
        <v>37</v>
      </c>
      <c r="I4293">
        <v>1558845</v>
      </c>
      <c r="J4293">
        <v>500</v>
      </c>
      <c r="K4293" s="1">
        <v>225</v>
      </c>
      <c r="L4293" s="1">
        <v>200</v>
      </c>
      <c r="M4293" s="1">
        <f>All_Data[[#This Row],[EUR Sales Amount]]-All_Data[[#This Row],[EUR Cost Amount]]</f>
        <v>25</v>
      </c>
      <c r="N4293">
        <f>IF(All_Data[[#This Row],[Order Line Quantity]]&lt;0,1,0)</f>
        <v>0</v>
      </c>
      <c r="O4293" s="1" t="str">
        <f>All_Data[[#This Row],[Tier2 Description]]&amp;All_Data[[#This Row],[Order No]]</f>
        <v>GENERAL1558845</v>
      </c>
    </row>
    <row r="4294" spans="1:15" x14ac:dyDescent="0.35">
      <c r="A4294">
        <v>202003</v>
      </c>
      <c r="B4294" t="str">
        <f>LEFT(All_Data[[#This Row],[Invoice (Year+Month)]],4)</f>
        <v>2020</v>
      </c>
      <c r="C4294" t="str">
        <f>RIGHT(All_Data[[#This Row],[Invoice (Year+Month)]],2)</f>
        <v>03</v>
      </c>
      <c r="D4294" t="s">
        <v>56</v>
      </c>
      <c r="E4294">
        <v>3013809</v>
      </c>
      <c r="F4294" t="s">
        <v>17</v>
      </c>
      <c r="G4294" t="s">
        <v>11</v>
      </c>
      <c r="H4294" t="s">
        <v>38</v>
      </c>
      <c r="I4294">
        <v>1558608</v>
      </c>
      <c r="J4294">
        <v>4</v>
      </c>
      <c r="K4294" s="1">
        <v>5.76</v>
      </c>
      <c r="L4294" s="1">
        <v>3.4</v>
      </c>
      <c r="M4294" s="1">
        <f>All_Data[[#This Row],[EUR Sales Amount]]-All_Data[[#This Row],[EUR Cost Amount]]</f>
        <v>2.36</v>
      </c>
      <c r="N4294">
        <f>IF(All_Data[[#This Row],[Order Line Quantity]]&lt;0,1,0)</f>
        <v>0</v>
      </c>
      <c r="O4294" s="1" t="str">
        <f>All_Data[[#This Row],[Tier2 Description]]&amp;All_Data[[#This Row],[Order No]]</f>
        <v>BACKPACKS1558608</v>
      </c>
    </row>
    <row r="4295" spans="1:15" x14ac:dyDescent="0.35">
      <c r="A4295">
        <v>202003</v>
      </c>
      <c r="B4295" t="str">
        <f>LEFT(All_Data[[#This Row],[Invoice (Year+Month)]],4)</f>
        <v>2020</v>
      </c>
      <c r="C4295" t="str">
        <f>RIGHT(All_Data[[#This Row],[Invoice (Year+Month)]],2)</f>
        <v>03</v>
      </c>
      <c r="D4295" t="s">
        <v>56</v>
      </c>
      <c r="E4295">
        <v>3013809</v>
      </c>
      <c r="F4295" t="s">
        <v>17</v>
      </c>
      <c r="G4295" t="s">
        <v>11</v>
      </c>
      <c r="H4295" t="s">
        <v>40</v>
      </c>
      <c r="I4295">
        <v>1558608</v>
      </c>
      <c r="J4295">
        <v>10</v>
      </c>
      <c r="K4295" s="1">
        <v>8.98</v>
      </c>
      <c r="L4295" s="1">
        <v>3.52</v>
      </c>
      <c r="M4295" s="1">
        <f>All_Data[[#This Row],[EUR Sales Amount]]-All_Data[[#This Row],[EUR Cost Amount]]</f>
        <v>5.4600000000000009</v>
      </c>
      <c r="N4295">
        <f>IF(All_Data[[#This Row],[Order Line Quantity]]&lt;0,1,0)</f>
        <v>0</v>
      </c>
      <c r="O4295" s="1" t="str">
        <f>All_Data[[#This Row],[Tier2 Description]]&amp;All_Data[[#This Row],[Order No]]</f>
        <v>TOTES1558608</v>
      </c>
    </row>
    <row r="4296" spans="1:15" x14ac:dyDescent="0.35">
      <c r="A4296">
        <v>202003</v>
      </c>
      <c r="B4296" t="str">
        <f>LEFT(All_Data[[#This Row],[Invoice (Year+Month)]],4)</f>
        <v>2020</v>
      </c>
      <c r="C4296" t="str">
        <f>RIGHT(All_Data[[#This Row],[Invoice (Year+Month)]],2)</f>
        <v>03</v>
      </c>
      <c r="D4296" t="s">
        <v>56</v>
      </c>
      <c r="E4296">
        <v>3013809</v>
      </c>
      <c r="F4296" t="s">
        <v>17</v>
      </c>
      <c r="G4296" t="s">
        <v>32</v>
      </c>
      <c r="H4296" t="s">
        <v>49</v>
      </c>
      <c r="I4296">
        <v>1558942</v>
      </c>
      <c r="J4296">
        <v>6</v>
      </c>
      <c r="K4296" s="1">
        <v>18.34</v>
      </c>
      <c r="L4296" s="1">
        <v>7.74</v>
      </c>
      <c r="M4296" s="1">
        <f>All_Data[[#This Row],[EUR Sales Amount]]-All_Data[[#This Row],[EUR Cost Amount]]</f>
        <v>10.6</v>
      </c>
      <c r="N4296">
        <f>IF(All_Data[[#This Row],[Order Line Quantity]]&lt;0,1,0)</f>
        <v>0</v>
      </c>
      <c r="O4296" s="1" t="str">
        <f>All_Data[[#This Row],[Tier2 Description]]&amp;All_Data[[#This Row],[Order No]]</f>
        <v>CERAMICS1558942</v>
      </c>
    </row>
    <row r="4297" spans="1:15" x14ac:dyDescent="0.35">
      <c r="A4297">
        <v>202003</v>
      </c>
      <c r="B4297" t="str">
        <f>LEFT(All_Data[[#This Row],[Invoice (Year+Month)]],4)</f>
        <v>2020</v>
      </c>
      <c r="C4297" t="str">
        <f>RIGHT(All_Data[[#This Row],[Invoice (Year+Month)]],2)</f>
        <v>03</v>
      </c>
      <c r="D4297" t="s">
        <v>56</v>
      </c>
      <c r="E4297">
        <v>3013809</v>
      </c>
      <c r="F4297" t="s">
        <v>17</v>
      </c>
      <c r="G4297" t="s">
        <v>13</v>
      </c>
      <c r="H4297" t="s">
        <v>16</v>
      </c>
      <c r="I4297">
        <v>1558608</v>
      </c>
      <c r="J4297">
        <v>24</v>
      </c>
      <c r="K4297" s="1">
        <v>8.64</v>
      </c>
      <c r="L4297" s="1">
        <v>4.68</v>
      </c>
      <c r="M4297" s="1">
        <f>All_Data[[#This Row],[EUR Sales Amount]]-All_Data[[#This Row],[EUR Cost Amount]]</f>
        <v>3.9600000000000009</v>
      </c>
      <c r="N4297">
        <f>IF(All_Data[[#This Row],[Order Line Quantity]]&lt;0,1,0)</f>
        <v>0</v>
      </c>
      <c r="O4297" s="1" t="str">
        <f>All_Data[[#This Row],[Tier2 Description]]&amp;All_Data[[#This Row],[Order No]]</f>
        <v>WRITING1558608</v>
      </c>
    </row>
    <row r="4298" spans="1:15" x14ac:dyDescent="0.35">
      <c r="A4298">
        <v>202003</v>
      </c>
      <c r="B4298" t="str">
        <f>LEFT(All_Data[[#This Row],[Invoice (Year+Month)]],4)</f>
        <v>2020</v>
      </c>
      <c r="C4298" t="str">
        <f>RIGHT(All_Data[[#This Row],[Invoice (Year+Month)]],2)</f>
        <v>03</v>
      </c>
      <c r="D4298" t="s">
        <v>56</v>
      </c>
      <c r="E4298">
        <v>3013809</v>
      </c>
      <c r="F4298" t="s">
        <v>17</v>
      </c>
      <c r="G4298" t="s">
        <v>13</v>
      </c>
      <c r="H4298" t="s">
        <v>16</v>
      </c>
      <c r="I4298">
        <v>1559095</v>
      </c>
      <c r="J4298">
        <v>4000</v>
      </c>
      <c r="K4298" s="1">
        <v>1440</v>
      </c>
      <c r="L4298" s="1">
        <v>776.36</v>
      </c>
      <c r="M4298" s="1">
        <f>All_Data[[#This Row],[EUR Sales Amount]]-All_Data[[#This Row],[EUR Cost Amount]]</f>
        <v>663.64</v>
      </c>
      <c r="N4298">
        <f>IF(All_Data[[#This Row],[Order Line Quantity]]&lt;0,1,0)</f>
        <v>0</v>
      </c>
      <c r="O4298" s="1" t="str">
        <f>All_Data[[#This Row],[Tier2 Description]]&amp;All_Data[[#This Row],[Order No]]</f>
        <v>WRITING1559095</v>
      </c>
    </row>
    <row r="4299" spans="1:15" x14ac:dyDescent="0.35">
      <c r="A4299">
        <v>202003</v>
      </c>
      <c r="B4299" t="str">
        <f>LEFT(All_Data[[#This Row],[Invoice (Year+Month)]],4)</f>
        <v>2020</v>
      </c>
      <c r="C4299" t="str">
        <f>RIGHT(All_Data[[#This Row],[Invoice (Year+Month)]],2)</f>
        <v>03</v>
      </c>
      <c r="D4299" t="s">
        <v>56</v>
      </c>
      <c r="E4299">
        <v>3013809</v>
      </c>
      <c r="F4299" t="s">
        <v>17</v>
      </c>
      <c r="G4299" t="s">
        <v>18</v>
      </c>
      <c r="H4299" t="s">
        <v>20</v>
      </c>
      <c r="I4299">
        <v>1558608</v>
      </c>
      <c r="J4299">
        <v>2</v>
      </c>
      <c r="K4299" s="1">
        <v>8.1</v>
      </c>
      <c r="L4299" s="1">
        <v>4.7</v>
      </c>
      <c r="M4299" s="1">
        <f>All_Data[[#This Row],[EUR Sales Amount]]-All_Data[[#This Row],[EUR Cost Amount]]</f>
        <v>3.3999999999999995</v>
      </c>
      <c r="N4299">
        <f>IF(All_Data[[#This Row],[Order Line Quantity]]&lt;0,1,0)</f>
        <v>0</v>
      </c>
      <c r="O4299" s="1" t="str">
        <f>All_Data[[#This Row],[Tier2 Description]]&amp;All_Data[[#This Row],[Order No]]</f>
        <v>POLOS1558608</v>
      </c>
    </row>
    <row r="4300" spans="1:15" x14ac:dyDescent="0.35">
      <c r="A4300">
        <v>202003</v>
      </c>
      <c r="B4300" t="str">
        <f>LEFT(All_Data[[#This Row],[Invoice (Year+Month)]],4)</f>
        <v>2020</v>
      </c>
      <c r="C4300" t="str">
        <f>RIGHT(All_Data[[#This Row],[Invoice (Year+Month)]],2)</f>
        <v>03</v>
      </c>
      <c r="D4300" t="s">
        <v>56</v>
      </c>
      <c r="E4300">
        <v>3013809</v>
      </c>
      <c r="F4300" t="s">
        <v>17</v>
      </c>
      <c r="G4300" t="s">
        <v>18</v>
      </c>
      <c r="H4300" t="s">
        <v>21</v>
      </c>
      <c r="I4300">
        <v>1558608</v>
      </c>
      <c r="J4300">
        <v>2</v>
      </c>
      <c r="K4300" s="1">
        <v>9.48</v>
      </c>
      <c r="L4300" s="1">
        <v>3.78</v>
      </c>
      <c r="M4300" s="1">
        <f>All_Data[[#This Row],[EUR Sales Amount]]-All_Data[[#This Row],[EUR Cost Amount]]</f>
        <v>5.7000000000000011</v>
      </c>
      <c r="N4300">
        <f>IF(All_Data[[#This Row],[Order Line Quantity]]&lt;0,1,0)</f>
        <v>0</v>
      </c>
      <c r="O4300" s="1" t="str">
        <f>All_Data[[#This Row],[Tier2 Description]]&amp;All_Data[[#This Row],[Order No]]</f>
        <v>T-SHIRTS &amp; ACTIVE TOPS1558608</v>
      </c>
    </row>
    <row r="4301" spans="1:15" x14ac:dyDescent="0.35">
      <c r="A4301">
        <v>202003</v>
      </c>
      <c r="B4301" t="str">
        <f>LEFT(All_Data[[#This Row],[Invoice (Year+Month)]],4)</f>
        <v>2020</v>
      </c>
      <c r="C4301" t="str">
        <f>RIGHT(All_Data[[#This Row],[Invoice (Year+Month)]],2)</f>
        <v>03</v>
      </c>
      <c r="D4301" t="s">
        <v>56</v>
      </c>
      <c r="E4301">
        <v>3013809</v>
      </c>
      <c r="F4301" t="s">
        <v>17</v>
      </c>
      <c r="G4301" t="s">
        <v>36</v>
      </c>
      <c r="H4301" t="s">
        <v>36</v>
      </c>
      <c r="I4301">
        <v>1554175</v>
      </c>
      <c r="J4301">
        <v>600</v>
      </c>
      <c r="K4301" s="1">
        <v>1158</v>
      </c>
      <c r="L4301" s="1">
        <v>1086</v>
      </c>
      <c r="M4301" s="1">
        <f>All_Data[[#This Row],[EUR Sales Amount]]-All_Data[[#This Row],[EUR Cost Amount]]</f>
        <v>72</v>
      </c>
      <c r="N4301">
        <f>IF(All_Data[[#This Row],[Order Line Quantity]]&lt;0,1,0)</f>
        <v>0</v>
      </c>
      <c r="O4301" s="1" t="str">
        <f>All_Data[[#This Row],[Tier2 Description]]&amp;All_Data[[#This Row],[Order No]]</f>
        <v>MEMORY1554175</v>
      </c>
    </row>
    <row r="4302" spans="1:15" x14ac:dyDescent="0.35">
      <c r="A4302">
        <v>202003</v>
      </c>
      <c r="B4302" t="str">
        <f>LEFT(All_Data[[#This Row],[Invoice (Year+Month)]],4)</f>
        <v>2020</v>
      </c>
      <c r="C4302" t="str">
        <f>RIGHT(All_Data[[#This Row],[Invoice (Year+Month)]],2)</f>
        <v>03</v>
      </c>
      <c r="D4302" t="s">
        <v>56</v>
      </c>
      <c r="E4302">
        <v>3013809</v>
      </c>
      <c r="F4302" t="s">
        <v>17</v>
      </c>
      <c r="G4302" t="s">
        <v>22</v>
      </c>
      <c r="H4302" t="s">
        <v>35</v>
      </c>
      <c r="I4302">
        <v>1559095</v>
      </c>
      <c r="J4302">
        <v>4002</v>
      </c>
      <c r="K4302" s="1">
        <v>850</v>
      </c>
      <c r="L4302" s="1">
        <v>40.44</v>
      </c>
      <c r="M4302" s="1">
        <f>All_Data[[#This Row],[EUR Sales Amount]]-All_Data[[#This Row],[EUR Cost Amount]]</f>
        <v>809.56</v>
      </c>
      <c r="N4302">
        <f>IF(All_Data[[#This Row],[Order Line Quantity]]&lt;0,1,0)</f>
        <v>0</v>
      </c>
      <c r="O4302" s="1" t="str">
        <f>All_Data[[#This Row],[Tier2 Description]]&amp;All_Data[[#This Row],[Order No]]</f>
        <v>DECORATION CHARGES1559095</v>
      </c>
    </row>
    <row r="4303" spans="1:15" x14ac:dyDescent="0.35">
      <c r="A4303">
        <v>202003</v>
      </c>
      <c r="B4303" t="str">
        <f>LEFT(All_Data[[#This Row],[Invoice (Year+Month)]],4)</f>
        <v>2020</v>
      </c>
      <c r="C4303" t="str">
        <f>RIGHT(All_Data[[#This Row],[Invoice (Year+Month)]],2)</f>
        <v>03</v>
      </c>
      <c r="D4303" t="s">
        <v>56</v>
      </c>
      <c r="E4303">
        <v>3013810</v>
      </c>
      <c r="F4303" t="s">
        <v>17</v>
      </c>
      <c r="G4303" t="s">
        <v>13</v>
      </c>
      <c r="H4303" t="s">
        <v>16</v>
      </c>
      <c r="I4303">
        <v>1558332</v>
      </c>
      <c r="J4303">
        <v>1030</v>
      </c>
      <c r="K4303" s="1">
        <v>653.6</v>
      </c>
      <c r="L4303" s="1">
        <v>426.74</v>
      </c>
      <c r="M4303" s="1">
        <f>All_Data[[#This Row],[EUR Sales Amount]]-All_Data[[#This Row],[EUR Cost Amount]]</f>
        <v>226.86</v>
      </c>
      <c r="N4303">
        <f>IF(All_Data[[#This Row],[Order Line Quantity]]&lt;0,1,0)</f>
        <v>0</v>
      </c>
      <c r="O4303" s="1" t="str">
        <f>All_Data[[#This Row],[Tier2 Description]]&amp;All_Data[[#This Row],[Order No]]</f>
        <v>WRITING1558332</v>
      </c>
    </row>
    <row r="4304" spans="1:15" x14ac:dyDescent="0.35">
      <c r="A4304">
        <v>202003</v>
      </c>
      <c r="B4304" t="str">
        <f>LEFT(All_Data[[#This Row],[Invoice (Year+Month)]],4)</f>
        <v>2020</v>
      </c>
      <c r="C4304" t="str">
        <f>RIGHT(All_Data[[#This Row],[Invoice (Year+Month)]],2)</f>
        <v>03</v>
      </c>
      <c r="D4304" t="s">
        <v>56</v>
      </c>
      <c r="E4304">
        <v>3013810</v>
      </c>
      <c r="F4304" t="s">
        <v>17</v>
      </c>
      <c r="G4304" t="s">
        <v>26</v>
      </c>
      <c r="H4304" t="s">
        <v>27</v>
      </c>
      <c r="I4304">
        <v>1557938</v>
      </c>
      <c r="J4304">
        <v>60</v>
      </c>
      <c r="K4304" s="1">
        <v>177</v>
      </c>
      <c r="L4304" s="1">
        <v>101.8</v>
      </c>
      <c r="M4304" s="1">
        <f>All_Data[[#This Row],[EUR Sales Amount]]-All_Data[[#This Row],[EUR Cost Amount]]</f>
        <v>75.2</v>
      </c>
      <c r="N4304">
        <f>IF(All_Data[[#This Row],[Order Line Quantity]]&lt;0,1,0)</f>
        <v>0</v>
      </c>
      <c r="O4304" s="1" t="str">
        <f>All_Data[[#This Row],[Tier2 Description]]&amp;All_Data[[#This Row],[Order No]]</f>
        <v>APRON &amp; KITCHEN TEXTILES1557938</v>
      </c>
    </row>
    <row r="4305" spans="1:15" x14ac:dyDescent="0.35">
      <c r="A4305">
        <v>202003</v>
      </c>
      <c r="B4305" t="str">
        <f>LEFT(All_Data[[#This Row],[Invoice (Year+Month)]],4)</f>
        <v>2020</v>
      </c>
      <c r="C4305" t="str">
        <f>RIGHT(All_Data[[#This Row],[Invoice (Year+Month)]],2)</f>
        <v>03</v>
      </c>
      <c r="D4305" t="s">
        <v>56</v>
      </c>
      <c r="E4305">
        <v>3013810</v>
      </c>
      <c r="F4305" t="s">
        <v>17</v>
      </c>
      <c r="G4305" t="s">
        <v>18</v>
      </c>
      <c r="H4305" t="s">
        <v>20</v>
      </c>
      <c r="I4305">
        <v>1557938</v>
      </c>
      <c r="J4305">
        <v>110</v>
      </c>
      <c r="K4305" s="1">
        <v>832.7</v>
      </c>
      <c r="L4305" s="1">
        <v>376.08</v>
      </c>
      <c r="M4305" s="1">
        <f>All_Data[[#This Row],[EUR Sales Amount]]-All_Data[[#This Row],[EUR Cost Amount]]</f>
        <v>456.62000000000006</v>
      </c>
      <c r="N4305">
        <f>IF(All_Data[[#This Row],[Order Line Quantity]]&lt;0,1,0)</f>
        <v>0</v>
      </c>
      <c r="O4305" s="1" t="str">
        <f>All_Data[[#This Row],[Tier2 Description]]&amp;All_Data[[#This Row],[Order No]]</f>
        <v>POLOS1557938</v>
      </c>
    </row>
    <row r="4306" spans="1:15" x14ac:dyDescent="0.35">
      <c r="A4306">
        <v>202003</v>
      </c>
      <c r="B4306" t="str">
        <f>LEFT(All_Data[[#This Row],[Invoice (Year+Month)]],4)</f>
        <v>2020</v>
      </c>
      <c r="C4306" t="str">
        <f>RIGHT(All_Data[[#This Row],[Invoice (Year+Month)]],2)</f>
        <v>03</v>
      </c>
      <c r="D4306" t="s">
        <v>56</v>
      </c>
      <c r="E4306">
        <v>3013810</v>
      </c>
      <c r="F4306" t="s">
        <v>17</v>
      </c>
      <c r="G4306" t="s">
        <v>22</v>
      </c>
      <c r="H4306" t="s">
        <v>35</v>
      </c>
      <c r="I4306">
        <v>1557142</v>
      </c>
      <c r="J4306">
        <v>1002</v>
      </c>
      <c r="K4306" s="1">
        <v>752</v>
      </c>
      <c r="L4306" s="1">
        <v>172.22</v>
      </c>
      <c r="M4306" s="1">
        <f>All_Data[[#This Row],[EUR Sales Amount]]-All_Data[[#This Row],[EUR Cost Amount]]</f>
        <v>579.78</v>
      </c>
      <c r="N4306">
        <f>IF(All_Data[[#This Row],[Order Line Quantity]]&lt;0,1,0)</f>
        <v>0</v>
      </c>
      <c r="O4306" s="1" t="str">
        <f>All_Data[[#This Row],[Tier2 Description]]&amp;All_Data[[#This Row],[Order No]]</f>
        <v>DECORATION CHARGES1557142</v>
      </c>
    </row>
    <row r="4307" spans="1:15" x14ac:dyDescent="0.35">
      <c r="A4307">
        <v>202003</v>
      </c>
      <c r="B4307" t="str">
        <f>LEFT(All_Data[[#This Row],[Invoice (Year+Month)]],4)</f>
        <v>2020</v>
      </c>
      <c r="C4307" t="str">
        <f>RIGHT(All_Data[[#This Row],[Invoice (Year+Month)]],2)</f>
        <v>03</v>
      </c>
      <c r="D4307" t="s">
        <v>56</v>
      </c>
      <c r="E4307">
        <v>3013810</v>
      </c>
      <c r="F4307" t="s">
        <v>17</v>
      </c>
      <c r="G4307" t="s">
        <v>29</v>
      </c>
      <c r="H4307" t="s">
        <v>52</v>
      </c>
      <c r="I4307">
        <v>1557142</v>
      </c>
      <c r="J4307">
        <v>1000</v>
      </c>
      <c r="K4307" s="1">
        <v>520</v>
      </c>
      <c r="L4307" s="1">
        <v>220.92</v>
      </c>
      <c r="M4307" s="1">
        <f>All_Data[[#This Row],[EUR Sales Amount]]-All_Data[[#This Row],[EUR Cost Amount]]</f>
        <v>299.08000000000004</v>
      </c>
      <c r="N4307">
        <f>IF(All_Data[[#This Row],[Order Line Quantity]]&lt;0,1,0)</f>
        <v>0</v>
      </c>
      <c r="O4307" s="1" t="str">
        <f>All_Data[[#This Row],[Tier2 Description]]&amp;All_Data[[#This Row],[Order No]]</f>
        <v>GENERAL TECH1557142</v>
      </c>
    </row>
    <row r="4308" spans="1:15" x14ac:dyDescent="0.35">
      <c r="A4308">
        <v>202003</v>
      </c>
      <c r="B4308" t="str">
        <f>LEFT(All_Data[[#This Row],[Invoice (Year+Month)]],4)</f>
        <v>2020</v>
      </c>
      <c r="C4308" t="str">
        <f>RIGHT(All_Data[[#This Row],[Invoice (Year+Month)]],2)</f>
        <v>03</v>
      </c>
      <c r="D4308" t="s">
        <v>56</v>
      </c>
      <c r="E4308">
        <v>3013816</v>
      </c>
      <c r="F4308" t="s">
        <v>10</v>
      </c>
      <c r="G4308" t="s">
        <v>11</v>
      </c>
      <c r="H4308" t="s">
        <v>38</v>
      </c>
      <c r="I4308">
        <v>1557052</v>
      </c>
      <c r="J4308">
        <v>2000</v>
      </c>
      <c r="K4308" s="1">
        <v>760</v>
      </c>
      <c r="L4308" s="1">
        <v>426.7</v>
      </c>
      <c r="M4308" s="1">
        <f>All_Data[[#This Row],[EUR Sales Amount]]-All_Data[[#This Row],[EUR Cost Amount]]</f>
        <v>333.3</v>
      </c>
      <c r="N4308">
        <f>IF(All_Data[[#This Row],[Order Line Quantity]]&lt;0,1,0)</f>
        <v>0</v>
      </c>
      <c r="O4308" s="1" t="str">
        <f>All_Data[[#This Row],[Tier2 Description]]&amp;All_Data[[#This Row],[Order No]]</f>
        <v>BACKPACKS1557052</v>
      </c>
    </row>
    <row r="4309" spans="1:15" x14ac:dyDescent="0.35">
      <c r="A4309">
        <v>202003</v>
      </c>
      <c r="B4309" t="str">
        <f>LEFT(All_Data[[#This Row],[Invoice (Year+Month)]],4)</f>
        <v>2020</v>
      </c>
      <c r="C4309" t="str">
        <f>RIGHT(All_Data[[#This Row],[Invoice (Year+Month)]],2)</f>
        <v>03</v>
      </c>
      <c r="D4309" t="s">
        <v>56</v>
      </c>
      <c r="E4309">
        <v>3013816</v>
      </c>
      <c r="F4309" t="s">
        <v>10</v>
      </c>
      <c r="G4309" t="s">
        <v>11</v>
      </c>
      <c r="H4309" t="s">
        <v>38</v>
      </c>
      <c r="I4309">
        <v>1557804</v>
      </c>
      <c r="J4309">
        <v>30</v>
      </c>
      <c r="K4309" s="1">
        <v>11.4</v>
      </c>
      <c r="L4309" s="1">
        <v>5.72</v>
      </c>
      <c r="M4309" s="1">
        <f>All_Data[[#This Row],[EUR Sales Amount]]-All_Data[[#This Row],[EUR Cost Amount]]</f>
        <v>5.6800000000000006</v>
      </c>
      <c r="N4309">
        <f>IF(All_Data[[#This Row],[Order Line Quantity]]&lt;0,1,0)</f>
        <v>0</v>
      </c>
      <c r="O4309" s="1" t="str">
        <f>All_Data[[#This Row],[Tier2 Description]]&amp;All_Data[[#This Row],[Order No]]</f>
        <v>BACKPACKS1557804</v>
      </c>
    </row>
    <row r="4310" spans="1:15" x14ac:dyDescent="0.35">
      <c r="A4310">
        <v>202003</v>
      </c>
      <c r="B4310" t="str">
        <f>LEFT(All_Data[[#This Row],[Invoice (Year+Month)]],4)</f>
        <v>2020</v>
      </c>
      <c r="C4310" t="str">
        <f>RIGHT(All_Data[[#This Row],[Invoice (Year+Month)]],2)</f>
        <v>03</v>
      </c>
      <c r="D4310" t="s">
        <v>56</v>
      </c>
      <c r="E4310">
        <v>3013816</v>
      </c>
      <c r="F4310" t="s">
        <v>10</v>
      </c>
      <c r="G4310" t="s">
        <v>11</v>
      </c>
      <c r="H4310" t="s">
        <v>12</v>
      </c>
      <c r="I4310">
        <v>1558536</v>
      </c>
      <c r="J4310">
        <v>2</v>
      </c>
      <c r="K4310" s="1">
        <v>11.98</v>
      </c>
      <c r="L4310" s="1">
        <v>6.36</v>
      </c>
      <c r="M4310" s="1">
        <f>All_Data[[#This Row],[EUR Sales Amount]]-All_Data[[#This Row],[EUR Cost Amount]]</f>
        <v>5.62</v>
      </c>
      <c r="N4310">
        <f>IF(All_Data[[#This Row],[Order Line Quantity]]&lt;0,1,0)</f>
        <v>0</v>
      </c>
      <c r="O4310" s="1" t="str">
        <f>All_Data[[#This Row],[Tier2 Description]]&amp;All_Data[[#This Row],[Order No]]</f>
        <v>BUSINESS CASES1558536</v>
      </c>
    </row>
    <row r="4311" spans="1:15" x14ac:dyDescent="0.35">
      <c r="A4311">
        <v>202003</v>
      </c>
      <c r="B4311" t="str">
        <f>LEFT(All_Data[[#This Row],[Invoice (Year+Month)]],4)</f>
        <v>2020</v>
      </c>
      <c r="C4311" t="str">
        <f>RIGHT(All_Data[[#This Row],[Invoice (Year+Month)]],2)</f>
        <v>03</v>
      </c>
      <c r="D4311" t="s">
        <v>56</v>
      </c>
      <c r="E4311">
        <v>3013816</v>
      </c>
      <c r="F4311" t="s">
        <v>10</v>
      </c>
      <c r="G4311" t="s">
        <v>22</v>
      </c>
      <c r="H4311" t="s">
        <v>35</v>
      </c>
      <c r="I4311">
        <v>1557052</v>
      </c>
      <c r="J4311">
        <v>2006</v>
      </c>
      <c r="K4311" s="1">
        <v>715</v>
      </c>
      <c r="L4311" s="1">
        <v>140.74</v>
      </c>
      <c r="M4311" s="1">
        <f>All_Data[[#This Row],[EUR Sales Amount]]-All_Data[[#This Row],[EUR Cost Amount]]</f>
        <v>574.26</v>
      </c>
      <c r="N4311">
        <f>IF(All_Data[[#This Row],[Order Line Quantity]]&lt;0,1,0)</f>
        <v>0</v>
      </c>
      <c r="O4311" s="1" t="str">
        <f>All_Data[[#This Row],[Tier2 Description]]&amp;All_Data[[#This Row],[Order No]]</f>
        <v>DECORATION CHARGES1557052</v>
      </c>
    </row>
    <row r="4312" spans="1:15" x14ac:dyDescent="0.35">
      <c r="A4312">
        <v>202003</v>
      </c>
      <c r="B4312" t="str">
        <f>LEFT(All_Data[[#This Row],[Invoice (Year+Month)]],4)</f>
        <v>2020</v>
      </c>
      <c r="C4312" t="str">
        <f>RIGHT(All_Data[[#This Row],[Invoice (Year+Month)]],2)</f>
        <v>03</v>
      </c>
      <c r="D4312" t="s">
        <v>56</v>
      </c>
      <c r="E4312">
        <v>3013818</v>
      </c>
      <c r="F4312" t="s">
        <v>10</v>
      </c>
      <c r="G4312" t="s">
        <v>32</v>
      </c>
      <c r="H4312" t="s">
        <v>33</v>
      </c>
      <c r="I4312">
        <v>1557697</v>
      </c>
      <c r="J4312">
        <v>40</v>
      </c>
      <c r="K4312" s="1">
        <v>118.4</v>
      </c>
      <c r="L4312" s="1">
        <v>35.26</v>
      </c>
      <c r="M4312" s="1">
        <f>All_Data[[#This Row],[EUR Sales Amount]]-All_Data[[#This Row],[EUR Cost Amount]]</f>
        <v>83.140000000000015</v>
      </c>
      <c r="N4312">
        <f>IF(All_Data[[#This Row],[Order Line Quantity]]&lt;0,1,0)</f>
        <v>0</v>
      </c>
      <c r="O4312" s="1" t="str">
        <f>All_Data[[#This Row],[Tier2 Description]]&amp;All_Data[[#This Row],[Order No]]</f>
        <v>SPORT BOTTLES1557697</v>
      </c>
    </row>
    <row r="4313" spans="1:15" x14ac:dyDescent="0.35">
      <c r="A4313">
        <v>202003</v>
      </c>
      <c r="B4313" t="str">
        <f>LEFT(All_Data[[#This Row],[Invoice (Year+Month)]],4)</f>
        <v>2020</v>
      </c>
      <c r="C4313" t="str">
        <f>RIGHT(All_Data[[#This Row],[Invoice (Year+Month)]],2)</f>
        <v>03</v>
      </c>
      <c r="D4313" t="s">
        <v>56</v>
      </c>
      <c r="E4313">
        <v>3013821</v>
      </c>
      <c r="F4313" t="s">
        <v>17</v>
      </c>
      <c r="G4313" t="s">
        <v>11</v>
      </c>
      <c r="H4313" t="s">
        <v>38</v>
      </c>
      <c r="I4313">
        <v>1558330</v>
      </c>
      <c r="J4313">
        <v>30</v>
      </c>
      <c r="K4313" s="1">
        <v>648.9</v>
      </c>
      <c r="L4313" s="1">
        <v>358.12</v>
      </c>
      <c r="M4313" s="1">
        <f>All_Data[[#This Row],[EUR Sales Amount]]-All_Data[[#This Row],[EUR Cost Amount]]</f>
        <v>290.77999999999997</v>
      </c>
      <c r="N4313">
        <f>IF(All_Data[[#This Row],[Order Line Quantity]]&lt;0,1,0)</f>
        <v>0</v>
      </c>
      <c r="O4313" s="1" t="str">
        <f>All_Data[[#This Row],[Tier2 Description]]&amp;All_Data[[#This Row],[Order No]]</f>
        <v>BACKPACKS1558330</v>
      </c>
    </row>
    <row r="4314" spans="1:15" x14ac:dyDescent="0.35">
      <c r="A4314">
        <v>202003</v>
      </c>
      <c r="B4314" t="str">
        <f>LEFT(All_Data[[#This Row],[Invoice (Year+Month)]],4)</f>
        <v>2020</v>
      </c>
      <c r="C4314" t="str">
        <f>RIGHT(All_Data[[#This Row],[Invoice (Year+Month)]],2)</f>
        <v>03</v>
      </c>
      <c r="D4314" t="s">
        <v>56</v>
      </c>
      <c r="E4314">
        <v>3013821</v>
      </c>
      <c r="F4314" t="s">
        <v>17</v>
      </c>
      <c r="G4314" t="s">
        <v>13</v>
      </c>
      <c r="H4314" t="s">
        <v>34</v>
      </c>
      <c r="I4314">
        <v>1558330</v>
      </c>
      <c r="J4314">
        <v>12</v>
      </c>
      <c r="K4314" s="1">
        <v>23.88</v>
      </c>
      <c r="L4314" s="1">
        <v>13.26</v>
      </c>
      <c r="M4314" s="1">
        <f>All_Data[[#This Row],[EUR Sales Amount]]-All_Data[[#This Row],[EUR Cost Amount]]</f>
        <v>10.62</v>
      </c>
      <c r="N4314">
        <f>IF(All_Data[[#This Row],[Order Line Quantity]]&lt;0,1,0)</f>
        <v>0</v>
      </c>
      <c r="O4314" s="1" t="str">
        <f>All_Data[[#This Row],[Tier2 Description]]&amp;All_Data[[#This Row],[Order No]]</f>
        <v>STATIONERY1558330</v>
      </c>
    </row>
    <row r="4315" spans="1:15" x14ac:dyDescent="0.35">
      <c r="A4315">
        <v>202003</v>
      </c>
      <c r="B4315" t="str">
        <f>LEFT(All_Data[[#This Row],[Invoice (Year+Month)]],4)</f>
        <v>2020</v>
      </c>
      <c r="C4315" t="str">
        <f>RIGHT(All_Data[[#This Row],[Invoice (Year+Month)]],2)</f>
        <v>03</v>
      </c>
      <c r="D4315" t="s">
        <v>56</v>
      </c>
      <c r="E4315">
        <v>3013821</v>
      </c>
      <c r="F4315" t="s">
        <v>17</v>
      </c>
      <c r="G4315" t="s">
        <v>13</v>
      </c>
      <c r="H4315" t="s">
        <v>16</v>
      </c>
      <c r="I4315">
        <v>1558330</v>
      </c>
      <c r="J4315">
        <v>20</v>
      </c>
      <c r="K4315" s="1">
        <v>97.8</v>
      </c>
      <c r="L4315" s="1">
        <v>51.92</v>
      </c>
      <c r="M4315" s="1">
        <f>All_Data[[#This Row],[EUR Sales Amount]]-All_Data[[#This Row],[EUR Cost Amount]]</f>
        <v>45.879999999999995</v>
      </c>
      <c r="N4315">
        <f>IF(All_Data[[#This Row],[Order Line Quantity]]&lt;0,1,0)</f>
        <v>0</v>
      </c>
      <c r="O4315" s="1" t="str">
        <f>All_Data[[#This Row],[Tier2 Description]]&amp;All_Data[[#This Row],[Order No]]</f>
        <v>WRITING1558330</v>
      </c>
    </row>
    <row r="4316" spans="1:15" x14ac:dyDescent="0.35">
      <c r="A4316">
        <v>202003</v>
      </c>
      <c r="B4316" t="str">
        <f>LEFT(All_Data[[#This Row],[Invoice (Year+Month)]],4)</f>
        <v>2020</v>
      </c>
      <c r="C4316" t="str">
        <f>RIGHT(All_Data[[#This Row],[Invoice (Year+Month)]],2)</f>
        <v>03</v>
      </c>
      <c r="D4316" t="s">
        <v>56</v>
      </c>
      <c r="E4316">
        <v>3013821</v>
      </c>
      <c r="F4316" t="s">
        <v>17</v>
      </c>
      <c r="G4316" t="s">
        <v>13</v>
      </c>
      <c r="H4316" t="s">
        <v>16</v>
      </c>
      <c r="I4316">
        <v>1559444</v>
      </c>
      <c r="J4316">
        <v>20</v>
      </c>
      <c r="K4316" s="1">
        <v>97.8</v>
      </c>
      <c r="L4316" s="1">
        <v>52.78</v>
      </c>
      <c r="M4316" s="1">
        <f>All_Data[[#This Row],[EUR Sales Amount]]-All_Data[[#This Row],[EUR Cost Amount]]</f>
        <v>45.019999999999996</v>
      </c>
      <c r="N4316">
        <f>IF(All_Data[[#This Row],[Order Line Quantity]]&lt;0,1,0)</f>
        <v>0</v>
      </c>
      <c r="O4316" s="1" t="str">
        <f>All_Data[[#This Row],[Tier2 Description]]&amp;All_Data[[#This Row],[Order No]]</f>
        <v>WRITING1559444</v>
      </c>
    </row>
    <row r="4317" spans="1:15" x14ac:dyDescent="0.35">
      <c r="A4317">
        <v>202003</v>
      </c>
      <c r="B4317" t="str">
        <f>LEFT(All_Data[[#This Row],[Invoice (Year+Month)]],4)</f>
        <v>2020</v>
      </c>
      <c r="C4317" t="str">
        <f>RIGHT(All_Data[[#This Row],[Invoice (Year+Month)]],2)</f>
        <v>03</v>
      </c>
      <c r="D4317" t="s">
        <v>56</v>
      </c>
      <c r="E4317">
        <v>3013821</v>
      </c>
      <c r="F4317" t="s">
        <v>17</v>
      </c>
      <c r="G4317" t="s">
        <v>26</v>
      </c>
      <c r="H4317" t="s">
        <v>50</v>
      </c>
      <c r="I4317">
        <v>1558330</v>
      </c>
      <c r="J4317">
        <v>8</v>
      </c>
      <c r="K4317" s="1">
        <v>26.32</v>
      </c>
      <c r="L4317" s="1">
        <v>9.02</v>
      </c>
      <c r="M4317" s="1">
        <f>All_Data[[#This Row],[EUR Sales Amount]]-All_Data[[#This Row],[EUR Cost Amount]]</f>
        <v>17.3</v>
      </c>
      <c r="N4317">
        <f>IF(All_Data[[#This Row],[Order Line Quantity]]&lt;0,1,0)</f>
        <v>0</v>
      </c>
      <c r="O4317" s="1" t="str">
        <f>All_Data[[#This Row],[Tier2 Description]]&amp;All_Data[[#This Row],[Order No]]</f>
        <v>OUTDOOR &amp; LEISURE1558330</v>
      </c>
    </row>
    <row r="4318" spans="1:15" x14ac:dyDescent="0.35">
      <c r="A4318">
        <v>202003</v>
      </c>
      <c r="B4318" t="str">
        <f>LEFT(All_Data[[#This Row],[Invoice (Year+Month)]],4)</f>
        <v>2020</v>
      </c>
      <c r="C4318" t="str">
        <f>RIGHT(All_Data[[#This Row],[Invoice (Year+Month)]],2)</f>
        <v>03</v>
      </c>
      <c r="D4318" t="s">
        <v>56</v>
      </c>
      <c r="E4318">
        <v>3013821</v>
      </c>
      <c r="F4318" t="s">
        <v>17</v>
      </c>
      <c r="G4318" t="s">
        <v>24</v>
      </c>
      <c r="H4318" t="s">
        <v>25</v>
      </c>
      <c r="I4318">
        <v>1558330</v>
      </c>
      <c r="J4318">
        <v>2</v>
      </c>
      <c r="K4318" s="1">
        <v>39.979999999999997</v>
      </c>
      <c r="L4318" s="1">
        <v>36.299999999999997</v>
      </c>
      <c r="M4318" s="1">
        <f>All_Data[[#This Row],[EUR Sales Amount]]-All_Data[[#This Row],[EUR Cost Amount]]</f>
        <v>3.6799999999999997</v>
      </c>
      <c r="N4318">
        <f>IF(All_Data[[#This Row],[Order Line Quantity]]&lt;0,1,0)</f>
        <v>0</v>
      </c>
      <c r="O4318" s="1" t="str">
        <f>All_Data[[#This Row],[Tier2 Description]]&amp;All_Data[[#This Row],[Order No]]</f>
        <v>JACKETS1558330</v>
      </c>
    </row>
    <row r="4319" spans="1:15" x14ac:dyDescent="0.35">
      <c r="A4319">
        <v>202003</v>
      </c>
      <c r="B4319" t="str">
        <f>LEFT(All_Data[[#This Row],[Invoice (Year+Month)]],4)</f>
        <v>2020</v>
      </c>
      <c r="C4319" t="str">
        <f>RIGHT(All_Data[[#This Row],[Invoice (Year+Month)]],2)</f>
        <v>03</v>
      </c>
      <c r="D4319" t="s">
        <v>56</v>
      </c>
      <c r="E4319">
        <v>3013821</v>
      </c>
      <c r="F4319" t="s">
        <v>17</v>
      </c>
      <c r="G4319" t="s">
        <v>29</v>
      </c>
      <c r="H4319" t="s">
        <v>52</v>
      </c>
      <c r="I4319">
        <v>1558330</v>
      </c>
      <c r="J4319">
        <v>2</v>
      </c>
      <c r="K4319" s="1">
        <v>3.12</v>
      </c>
      <c r="L4319" s="1">
        <v>2.2200000000000002</v>
      </c>
      <c r="M4319" s="1">
        <f>All_Data[[#This Row],[EUR Sales Amount]]-All_Data[[#This Row],[EUR Cost Amount]]</f>
        <v>0.89999999999999991</v>
      </c>
      <c r="N4319">
        <f>IF(All_Data[[#This Row],[Order Line Quantity]]&lt;0,1,0)</f>
        <v>0</v>
      </c>
      <c r="O4319" s="1" t="str">
        <f>All_Data[[#This Row],[Tier2 Description]]&amp;All_Data[[#This Row],[Order No]]</f>
        <v>GENERAL TECH1558330</v>
      </c>
    </row>
    <row r="4320" spans="1:15" x14ac:dyDescent="0.35">
      <c r="A4320">
        <v>202003</v>
      </c>
      <c r="B4320" t="str">
        <f>LEFT(All_Data[[#This Row],[Invoice (Year+Month)]],4)</f>
        <v>2020</v>
      </c>
      <c r="C4320" t="str">
        <f>RIGHT(All_Data[[#This Row],[Invoice (Year+Month)]],2)</f>
        <v>03</v>
      </c>
      <c r="D4320" t="s">
        <v>56</v>
      </c>
      <c r="E4320">
        <v>3013821</v>
      </c>
      <c r="F4320" t="s">
        <v>17</v>
      </c>
      <c r="G4320" t="s">
        <v>29</v>
      </c>
      <c r="H4320" t="s">
        <v>52</v>
      </c>
      <c r="I4320">
        <v>1559444</v>
      </c>
      <c r="J4320">
        <v>6</v>
      </c>
      <c r="K4320" s="1">
        <v>9.36</v>
      </c>
      <c r="L4320" s="1">
        <v>6.64</v>
      </c>
      <c r="M4320" s="1">
        <f>All_Data[[#This Row],[EUR Sales Amount]]-All_Data[[#This Row],[EUR Cost Amount]]</f>
        <v>2.7199999999999998</v>
      </c>
      <c r="N4320">
        <f>IF(All_Data[[#This Row],[Order Line Quantity]]&lt;0,1,0)</f>
        <v>0</v>
      </c>
      <c r="O4320" s="1" t="str">
        <f>All_Data[[#This Row],[Tier2 Description]]&amp;All_Data[[#This Row],[Order No]]</f>
        <v>GENERAL TECH1559444</v>
      </c>
    </row>
    <row r="4321" spans="1:15" x14ac:dyDescent="0.35">
      <c r="A4321">
        <v>202003</v>
      </c>
      <c r="B4321" t="str">
        <f>LEFT(All_Data[[#This Row],[Invoice (Year+Month)]],4)</f>
        <v>2020</v>
      </c>
      <c r="C4321" t="str">
        <f>RIGHT(All_Data[[#This Row],[Invoice (Year+Month)]],2)</f>
        <v>03</v>
      </c>
      <c r="D4321" t="s">
        <v>56</v>
      </c>
      <c r="E4321">
        <v>3013837</v>
      </c>
      <c r="F4321" t="s">
        <v>17</v>
      </c>
      <c r="G4321" t="s">
        <v>13</v>
      </c>
      <c r="H4321" t="s">
        <v>34</v>
      </c>
      <c r="I4321">
        <v>1558855</v>
      </c>
      <c r="J4321">
        <v>2000</v>
      </c>
      <c r="K4321" s="1">
        <v>740</v>
      </c>
      <c r="L4321" s="1">
        <v>378.58</v>
      </c>
      <c r="M4321" s="1">
        <f>All_Data[[#This Row],[EUR Sales Amount]]-All_Data[[#This Row],[EUR Cost Amount]]</f>
        <v>361.42</v>
      </c>
      <c r="N4321">
        <f>IF(All_Data[[#This Row],[Order Line Quantity]]&lt;0,1,0)</f>
        <v>0</v>
      </c>
      <c r="O4321" s="1" t="str">
        <f>All_Data[[#This Row],[Tier2 Description]]&amp;All_Data[[#This Row],[Order No]]</f>
        <v>STATIONERY1558855</v>
      </c>
    </row>
    <row r="4322" spans="1:15" x14ac:dyDescent="0.35">
      <c r="A4322">
        <v>202003</v>
      </c>
      <c r="B4322" t="str">
        <f>LEFT(All_Data[[#This Row],[Invoice (Year+Month)]],4)</f>
        <v>2020</v>
      </c>
      <c r="C4322" t="str">
        <f>RIGHT(All_Data[[#This Row],[Invoice (Year+Month)]],2)</f>
        <v>03</v>
      </c>
      <c r="D4322" t="s">
        <v>56</v>
      </c>
      <c r="E4322">
        <v>3013837</v>
      </c>
      <c r="F4322" t="s">
        <v>17</v>
      </c>
      <c r="G4322" t="s">
        <v>13</v>
      </c>
      <c r="H4322" t="s">
        <v>34</v>
      </c>
      <c r="I4322">
        <v>1559144</v>
      </c>
      <c r="J4322">
        <v>2</v>
      </c>
      <c r="K4322" s="1">
        <v>7.48</v>
      </c>
      <c r="L4322" s="1">
        <v>2.96</v>
      </c>
      <c r="M4322" s="1">
        <f>All_Data[[#This Row],[EUR Sales Amount]]-All_Data[[#This Row],[EUR Cost Amount]]</f>
        <v>4.5200000000000005</v>
      </c>
      <c r="N4322">
        <f>IF(All_Data[[#This Row],[Order Line Quantity]]&lt;0,1,0)</f>
        <v>0</v>
      </c>
      <c r="O4322" s="1" t="str">
        <f>All_Data[[#This Row],[Tier2 Description]]&amp;All_Data[[#This Row],[Order No]]</f>
        <v>STATIONERY1559144</v>
      </c>
    </row>
    <row r="4323" spans="1:15" x14ac:dyDescent="0.35">
      <c r="A4323">
        <v>202003</v>
      </c>
      <c r="B4323" t="str">
        <f>LEFT(All_Data[[#This Row],[Invoice (Year+Month)]],4)</f>
        <v>2020</v>
      </c>
      <c r="C4323" t="str">
        <f>RIGHT(All_Data[[#This Row],[Invoice (Year+Month)]],2)</f>
        <v>03</v>
      </c>
      <c r="D4323" t="s">
        <v>56</v>
      </c>
      <c r="E4323">
        <v>3013838</v>
      </c>
      <c r="F4323" t="s">
        <v>10</v>
      </c>
      <c r="G4323" t="s">
        <v>13</v>
      </c>
      <c r="H4323" t="s">
        <v>37</v>
      </c>
      <c r="I4323">
        <v>1557876</v>
      </c>
      <c r="J4323">
        <v>1000</v>
      </c>
      <c r="K4323" s="1">
        <v>190</v>
      </c>
      <c r="L4323" s="1">
        <v>140</v>
      </c>
      <c r="M4323" s="1">
        <f>All_Data[[#This Row],[EUR Sales Amount]]-All_Data[[#This Row],[EUR Cost Amount]]</f>
        <v>50</v>
      </c>
      <c r="N4323">
        <f>IF(All_Data[[#This Row],[Order Line Quantity]]&lt;0,1,0)</f>
        <v>0</v>
      </c>
      <c r="O4323" s="1" t="str">
        <f>All_Data[[#This Row],[Tier2 Description]]&amp;All_Data[[#This Row],[Order No]]</f>
        <v>GENERAL1557876</v>
      </c>
    </row>
    <row r="4324" spans="1:15" x14ac:dyDescent="0.35">
      <c r="A4324">
        <v>202003</v>
      </c>
      <c r="B4324" t="str">
        <f>LEFT(All_Data[[#This Row],[Invoice (Year+Month)]],4)</f>
        <v>2020</v>
      </c>
      <c r="C4324" t="str">
        <f>RIGHT(All_Data[[#This Row],[Invoice (Year+Month)]],2)</f>
        <v>03</v>
      </c>
      <c r="D4324" t="s">
        <v>56</v>
      </c>
      <c r="E4324">
        <v>3013843</v>
      </c>
      <c r="F4324" t="s">
        <v>17</v>
      </c>
      <c r="G4324" t="s">
        <v>11</v>
      </c>
      <c r="H4324" t="s">
        <v>38</v>
      </c>
      <c r="I4324">
        <v>1558485</v>
      </c>
      <c r="J4324">
        <v>2</v>
      </c>
      <c r="K4324" s="1">
        <v>19.98</v>
      </c>
      <c r="L4324" s="1">
        <v>6.42</v>
      </c>
      <c r="M4324" s="1">
        <f>All_Data[[#This Row],[EUR Sales Amount]]-All_Data[[#This Row],[EUR Cost Amount]]</f>
        <v>13.56</v>
      </c>
      <c r="N4324">
        <f>IF(All_Data[[#This Row],[Order Line Quantity]]&lt;0,1,0)</f>
        <v>0</v>
      </c>
      <c r="O4324" s="1" t="str">
        <f>All_Data[[#This Row],[Tier2 Description]]&amp;All_Data[[#This Row],[Order No]]</f>
        <v>BACKPACKS1558485</v>
      </c>
    </row>
    <row r="4325" spans="1:15" x14ac:dyDescent="0.35">
      <c r="A4325">
        <v>202003</v>
      </c>
      <c r="B4325" t="str">
        <f>LEFT(All_Data[[#This Row],[Invoice (Year+Month)]],4)</f>
        <v>2020</v>
      </c>
      <c r="C4325" t="str">
        <f>RIGHT(All_Data[[#This Row],[Invoice (Year+Month)]],2)</f>
        <v>03</v>
      </c>
      <c r="D4325" t="s">
        <v>56</v>
      </c>
      <c r="E4325">
        <v>3013843</v>
      </c>
      <c r="F4325" t="s">
        <v>17</v>
      </c>
      <c r="G4325" t="s">
        <v>32</v>
      </c>
      <c r="H4325" t="s">
        <v>33</v>
      </c>
      <c r="I4325">
        <v>1558485</v>
      </c>
      <c r="J4325">
        <v>6</v>
      </c>
      <c r="K4325" s="1">
        <v>47.74</v>
      </c>
      <c r="L4325" s="1">
        <v>18.78</v>
      </c>
      <c r="M4325" s="1">
        <f>All_Data[[#This Row],[EUR Sales Amount]]-All_Data[[#This Row],[EUR Cost Amount]]</f>
        <v>28.96</v>
      </c>
      <c r="N4325">
        <f>IF(All_Data[[#This Row],[Order Line Quantity]]&lt;0,1,0)</f>
        <v>0</v>
      </c>
      <c r="O4325" s="1" t="str">
        <f>All_Data[[#This Row],[Tier2 Description]]&amp;All_Data[[#This Row],[Order No]]</f>
        <v>SPORT BOTTLES1558485</v>
      </c>
    </row>
    <row r="4326" spans="1:15" x14ac:dyDescent="0.35">
      <c r="A4326">
        <v>202003</v>
      </c>
      <c r="B4326" t="str">
        <f>LEFT(All_Data[[#This Row],[Invoice (Year+Month)]],4)</f>
        <v>2020</v>
      </c>
      <c r="C4326" t="str">
        <f>RIGHT(All_Data[[#This Row],[Invoice (Year+Month)]],2)</f>
        <v>03</v>
      </c>
      <c r="D4326" t="s">
        <v>56</v>
      </c>
      <c r="E4326">
        <v>3013843</v>
      </c>
      <c r="F4326" t="s">
        <v>17</v>
      </c>
      <c r="G4326" t="s">
        <v>13</v>
      </c>
      <c r="H4326" t="s">
        <v>37</v>
      </c>
      <c r="I4326">
        <v>1556460</v>
      </c>
      <c r="J4326">
        <v>14400</v>
      </c>
      <c r="K4326" s="1">
        <v>1728</v>
      </c>
      <c r="L4326" s="1">
        <v>1872</v>
      </c>
      <c r="M4326" s="1">
        <f>All_Data[[#This Row],[EUR Sales Amount]]-All_Data[[#This Row],[EUR Cost Amount]]</f>
        <v>-144</v>
      </c>
      <c r="N4326">
        <f>IF(All_Data[[#This Row],[Order Line Quantity]]&lt;0,1,0)</f>
        <v>0</v>
      </c>
      <c r="O4326" s="1" t="str">
        <f>All_Data[[#This Row],[Tier2 Description]]&amp;All_Data[[#This Row],[Order No]]</f>
        <v>GENERAL1556460</v>
      </c>
    </row>
    <row r="4327" spans="1:15" x14ac:dyDescent="0.35">
      <c r="A4327">
        <v>202003</v>
      </c>
      <c r="B4327" t="str">
        <f>LEFT(All_Data[[#This Row],[Invoice (Year+Month)]],4)</f>
        <v>2020</v>
      </c>
      <c r="C4327" t="str">
        <f>RIGHT(All_Data[[#This Row],[Invoice (Year+Month)]],2)</f>
        <v>03</v>
      </c>
      <c r="D4327" t="s">
        <v>56</v>
      </c>
      <c r="E4327">
        <v>3013843</v>
      </c>
      <c r="F4327" t="s">
        <v>17</v>
      </c>
      <c r="G4327" t="s">
        <v>26</v>
      </c>
      <c r="H4327" t="s">
        <v>28</v>
      </c>
      <c r="I4327">
        <v>1558485</v>
      </c>
      <c r="J4327">
        <v>2</v>
      </c>
      <c r="K4327" s="1">
        <v>24.98</v>
      </c>
      <c r="L4327" s="1">
        <v>12.38</v>
      </c>
      <c r="M4327" s="1">
        <f>All_Data[[#This Row],[EUR Sales Amount]]-All_Data[[#This Row],[EUR Cost Amount]]</f>
        <v>12.6</v>
      </c>
      <c r="N4327">
        <f>IF(All_Data[[#This Row],[Order Line Quantity]]&lt;0,1,0)</f>
        <v>0</v>
      </c>
      <c r="O4327" s="1" t="str">
        <f>All_Data[[#This Row],[Tier2 Description]]&amp;All_Data[[#This Row],[Order No]]</f>
        <v>HOUSEWARES1558485</v>
      </c>
    </row>
    <row r="4328" spans="1:15" x14ac:dyDescent="0.35">
      <c r="A4328">
        <v>202003</v>
      </c>
      <c r="B4328" t="str">
        <f>LEFT(All_Data[[#This Row],[Invoice (Year+Month)]],4)</f>
        <v>2020</v>
      </c>
      <c r="C4328" t="str">
        <f>RIGHT(All_Data[[#This Row],[Invoice (Year+Month)]],2)</f>
        <v>03</v>
      </c>
      <c r="D4328" t="s">
        <v>56</v>
      </c>
      <c r="E4328">
        <v>3013843</v>
      </c>
      <c r="F4328" t="s">
        <v>17</v>
      </c>
      <c r="G4328" t="s">
        <v>18</v>
      </c>
      <c r="H4328" t="s">
        <v>19</v>
      </c>
      <c r="I4328">
        <v>1558485</v>
      </c>
      <c r="J4328">
        <v>2</v>
      </c>
      <c r="K4328" s="1">
        <v>29.98</v>
      </c>
      <c r="L4328" s="1">
        <v>24.86</v>
      </c>
      <c r="M4328" s="1">
        <f>All_Data[[#This Row],[EUR Sales Amount]]-All_Data[[#This Row],[EUR Cost Amount]]</f>
        <v>5.120000000000001</v>
      </c>
      <c r="N4328">
        <f>IF(All_Data[[#This Row],[Order Line Quantity]]&lt;0,1,0)</f>
        <v>0</v>
      </c>
      <c r="O4328" s="1" t="str">
        <f>All_Data[[#This Row],[Tier2 Description]]&amp;All_Data[[#This Row],[Order No]]</f>
        <v>FLEECE &amp; KNITS1558485</v>
      </c>
    </row>
    <row r="4329" spans="1:15" x14ac:dyDescent="0.35">
      <c r="A4329">
        <v>202003</v>
      </c>
      <c r="B4329" t="str">
        <f>LEFT(All_Data[[#This Row],[Invoice (Year+Month)]],4)</f>
        <v>2020</v>
      </c>
      <c r="C4329" t="str">
        <f>RIGHT(All_Data[[#This Row],[Invoice (Year+Month)]],2)</f>
        <v>03</v>
      </c>
      <c r="D4329" t="s">
        <v>56</v>
      </c>
      <c r="E4329">
        <v>3013843</v>
      </c>
      <c r="F4329" t="s">
        <v>17</v>
      </c>
      <c r="G4329" t="s">
        <v>57</v>
      </c>
      <c r="H4329" t="s">
        <v>58</v>
      </c>
      <c r="I4329">
        <v>1558485</v>
      </c>
      <c r="J4329">
        <v>2</v>
      </c>
      <c r="K4329" s="1">
        <v>15.98</v>
      </c>
      <c r="L4329" s="1">
        <v>16.52</v>
      </c>
      <c r="M4329" s="1">
        <f>All_Data[[#This Row],[EUR Sales Amount]]-All_Data[[#This Row],[EUR Cost Amount]]</f>
        <v>-0.53999999999999915</v>
      </c>
      <c r="N4329">
        <f>IF(All_Data[[#This Row],[Order Line Quantity]]&lt;0,1,0)</f>
        <v>0</v>
      </c>
      <c r="O4329" s="1" t="str">
        <f>All_Data[[#This Row],[Tier2 Description]]&amp;All_Data[[#This Row],[Order No]]</f>
        <v>SHIRTS1558485</v>
      </c>
    </row>
    <row r="4330" spans="1:15" x14ac:dyDescent="0.35">
      <c r="A4330">
        <v>202003</v>
      </c>
      <c r="B4330" t="str">
        <f>LEFT(All_Data[[#This Row],[Invoice (Year+Month)]],4)</f>
        <v>2020</v>
      </c>
      <c r="C4330" t="str">
        <f>RIGHT(All_Data[[#This Row],[Invoice (Year+Month)]],2)</f>
        <v>03</v>
      </c>
      <c r="D4330" t="s">
        <v>56</v>
      </c>
      <c r="E4330">
        <v>3013844</v>
      </c>
      <c r="F4330" t="s">
        <v>10</v>
      </c>
      <c r="G4330" t="s">
        <v>13</v>
      </c>
      <c r="H4330" t="s">
        <v>37</v>
      </c>
      <c r="I4330">
        <v>1556846</v>
      </c>
      <c r="J4330">
        <v>2000</v>
      </c>
      <c r="K4330" s="1">
        <v>320</v>
      </c>
      <c r="L4330" s="1">
        <v>280</v>
      </c>
      <c r="M4330" s="1">
        <f>All_Data[[#This Row],[EUR Sales Amount]]-All_Data[[#This Row],[EUR Cost Amount]]</f>
        <v>40</v>
      </c>
      <c r="N4330">
        <f>IF(All_Data[[#This Row],[Order Line Quantity]]&lt;0,1,0)</f>
        <v>0</v>
      </c>
      <c r="O4330" s="1" t="str">
        <f>All_Data[[#This Row],[Tier2 Description]]&amp;All_Data[[#This Row],[Order No]]</f>
        <v>GENERAL1556846</v>
      </c>
    </row>
    <row r="4331" spans="1:15" x14ac:dyDescent="0.35">
      <c r="A4331">
        <v>202003</v>
      </c>
      <c r="B4331" t="str">
        <f>LEFT(All_Data[[#This Row],[Invoice (Year+Month)]],4)</f>
        <v>2020</v>
      </c>
      <c r="C4331" t="str">
        <f>RIGHT(All_Data[[#This Row],[Invoice (Year+Month)]],2)</f>
        <v>03</v>
      </c>
      <c r="D4331" t="s">
        <v>56</v>
      </c>
      <c r="E4331">
        <v>3013844</v>
      </c>
      <c r="F4331" t="s">
        <v>10</v>
      </c>
      <c r="G4331" t="s">
        <v>26</v>
      </c>
      <c r="H4331" t="s">
        <v>28</v>
      </c>
      <c r="I4331">
        <v>1559007</v>
      </c>
      <c r="J4331">
        <v>8</v>
      </c>
      <c r="K4331" s="1">
        <v>343.88</v>
      </c>
      <c r="L4331" s="1">
        <v>282.36</v>
      </c>
      <c r="M4331" s="1">
        <f>All_Data[[#This Row],[EUR Sales Amount]]-All_Data[[#This Row],[EUR Cost Amount]]</f>
        <v>61.519999999999982</v>
      </c>
      <c r="N4331">
        <f>IF(All_Data[[#This Row],[Order Line Quantity]]&lt;0,1,0)</f>
        <v>0</v>
      </c>
      <c r="O4331" s="1" t="str">
        <f>All_Data[[#This Row],[Tier2 Description]]&amp;All_Data[[#This Row],[Order No]]</f>
        <v>HOUSEWARES1559007</v>
      </c>
    </row>
    <row r="4332" spans="1:15" x14ac:dyDescent="0.35">
      <c r="A4332">
        <v>202003</v>
      </c>
      <c r="B4332" t="str">
        <f>LEFT(All_Data[[#This Row],[Invoice (Year+Month)]],4)</f>
        <v>2020</v>
      </c>
      <c r="C4332" t="str">
        <f>RIGHT(All_Data[[#This Row],[Invoice (Year+Month)]],2)</f>
        <v>03</v>
      </c>
      <c r="D4332" t="s">
        <v>56</v>
      </c>
      <c r="E4332">
        <v>3013844</v>
      </c>
      <c r="F4332" t="s">
        <v>10</v>
      </c>
      <c r="G4332" t="s">
        <v>29</v>
      </c>
      <c r="H4332" t="s">
        <v>52</v>
      </c>
      <c r="I4332">
        <v>1559007</v>
      </c>
      <c r="J4332">
        <v>2</v>
      </c>
      <c r="K4332" s="1">
        <v>61.98</v>
      </c>
      <c r="L4332" s="1">
        <v>52.58</v>
      </c>
      <c r="M4332" s="1">
        <f>All_Data[[#This Row],[EUR Sales Amount]]-All_Data[[#This Row],[EUR Cost Amount]]</f>
        <v>9.3999999999999986</v>
      </c>
      <c r="N4332">
        <f>IF(All_Data[[#This Row],[Order Line Quantity]]&lt;0,1,0)</f>
        <v>0</v>
      </c>
      <c r="O4332" s="1" t="str">
        <f>All_Data[[#This Row],[Tier2 Description]]&amp;All_Data[[#This Row],[Order No]]</f>
        <v>GENERAL TECH1559007</v>
      </c>
    </row>
    <row r="4333" spans="1:15" x14ac:dyDescent="0.35">
      <c r="A4333">
        <v>202003</v>
      </c>
      <c r="B4333" t="str">
        <f>LEFT(All_Data[[#This Row],[Invoice (Year+Month)]],4)</f>
        <v>2020</v>
      </c>
      <c r="C4333" t="str">
        <f>RIGHT(All_Data[[#This Row],[Invoice (Year+Month)]],2)</f>
        <v>03</v>
      </c>
      <c r="D4333" t="s">
        <v>56</v>
      </c>
      <c r="E4333">
        <v>3013845</v>
      </c>
      <c r="F4333" t="s">
        <v>10</v>
      </c>
      <c r="G4333" t="s">
        <v>11</v>
      </c>
      <c r="H4333" t="s">
        <v>40</v>
      </c>
      <c r="I4333">
        <v>1558898</v>
      </c>
      <c r="J4333">
        <v>4</v>
      </c>
      <c r="K4333" s="1">
        <v>7.4</v>
      </c>
      <c r="L4333" s="1">
        <v>3.68</v>
      </c>
      <c r="M4333" s="1">
        <f>All_Data[[#This Row],[EUR Sales Amount]]-All_Data[[#This Row],[EUR Cost Amount]]</f>
        <v>3.72</v>
      </c>
      <c r="N4333">
        <f>IF(All_Data[[#This Row],[Order Line Quantity]]&lt;0,1,0)</f>
        <v>0</v>
      </c>
      <c r="O4333" s="1" t="str">
        <f>All_Data[[#This Row],[Tier2 Description]]&amp;All_Data[[#This Row],[Order No]]</f>
        <v>TOTES1558898</v>
      </c>
    </row>
    <row r="4334" spans="1:15" x14ac:dyDescent="0.35">
      <c r="A4334">
        <v>202003</v>
      </c>
      <c r="B4334" t="str">
        <f>LEFT(All_Data[[#This Row],[Invoice (Year+Month)]],4)</f>
        <v>2020</v>
      </c>
      <c r="C4334" t="str">
        <f>RIGHT(All_Data[[#This Row],[Invoice (Year+Month)]],2)</f>
        <v>03</v>
      </c>
      <c r="D4334" t="s">
        <v>56</v>
      </c>
      <c r="E4334">
        <v>3013845</v>
      </c>
      <c r="F4334" t="s">
        <v>10</v>
      </c>
      <c r="G4334" t="s">
        <v>13</v>
      </c>
      <c r="H4334" t="s">
        <v>34</v>
      </c>
      <c r="I4334">
        <v>1558898</v>
      </c>
      <c r="J4334">
        <v>6</v>
      </c>
      <c r="K4334" s="1">
        <v>19.48</v>
      </c>
      <c r="L4334" s="1">
        <v>6.64</v>
      </c>
      <c r="M4334" s="1">
        <f>All_Data[[#This Row],[EUR Sales Amount]]-All_Data[[#This Row],[EUR Cost Amount]]</f>
        <v>12.84</v>
      </c>
      <c r="N4334">
        <f>IF(All_Data[[#This Row],[Order Line Quantity]]&lt;0,1,0)</f>
        <v>0</v>
      </c>
      <c r="O4334" s="1" t="str">
        <f>All_Data[[#This Row],[Tier2 Description]]&amp;All_Data[[#This Row],[Order No]]</f>
        <v>STATIONERY1558898</v>
      </c>
    </row>
    <row r="4335" spans="1:15" x14ac:dyDescent="0.35">
      <c r="A4335">
        <v>202003</v>
      </c>
      <c r="B4335" t="str">
        <f>LEFT(All_Data[[#This Row],[Invoice (Year+Month)]],4)</f>
        <v>2020</v>
      </c>
      <c r="C4335" t="str">
        <f>RIGHT(All_Data[[#This Row],[Invoice (Year+Month)]],2)</f>
        <v>03</v>
      </c>
      <c r="D4335" t="s">
        <v>56</v>
      </c>
      <c r="E4335">
        <v>3013845</v>
      </c>
      <c r="F4335" t="s">
        <v>10</v>
      </c>
      <c r="G4335" t="s">
        <v>13</v>
      </c>
      <c r="H4335" t="s">
        <v>15</v>
      </c>
      <c r="I4335">
        <v>1558898</v>
      </c>
      <c r="J4335">
        <v>10</v>
      </c>
      <c r="K4335" s="1">
        <v>106.96</v>
      </c>
      <c r="L4335" s="1">
        <v>31.4</v>
      </c>
      <c r="M4335" s="1">
        <f>All_Data[[#This Row],[EUR Sales Amount]]-All_Data[[#This Row],[EUR Cost Amount]]</f>
        <v>75.56</v>
      </c>
      <c r="N4335">
        <f>IF(All_Data[[#This Row],[Order Line Quantity]]&lt;0,1,0)</f>
        <v>0</v>
      </c>
      <c r="O4335" s="1" t="str">
        <f>All_Data[[#This Row],[Tier2 Description]]&amp;All_Data[[#This Row],[Order No]]</f>
        <v>UMBRELLAS1558898</v>
      </c>
    </row>
    <row r="4336" spans="1:15" x14ac:dyDescent="0.35">
      <c r="A4336">
        <v>202003</v>
      </c>
      <c r="B4336" t="str">
        <f>LEFT(All_Data[[#This Row],[Invoice (Year+Month)]],4)</f>
        <v>2020</v>
      </c>
      <c r="C4336" t="str">
        <f>RIGHT(All_Data[[#This Row],[Invoice (Year+Month)]],2)</f>
        <v>03</v>
      </c>
      <c r="D4336" t="s">
        <v>56</v>
      </c>
      <c r="E4336">
        <v>3013845</v>
      </c>
      <c r="F4336" t="s">
        <v>10</v>
      </c>
      <c r="G4336" t="s">
        <v>26</v>
      </c>
      <c r="H4336" t="s">
        <v>43</v>
      </c>
      <c r="I4336">
        <v>1558898</v>
      </c>
      <c r="J4336">
        <v>4</v>
      </c>
      <c r="K4336" s="1">
        <v>11.28</v>
      </c>
      <c r="L4336" s="1">
        <v>3.88</v>
      </c>
      <c r="M4336" s="1">
        <f>All_Data[[#This Row],[EUR Sales Amount]]-All_Data[[#This Row],[EUR Cost Amount]]</f>
        <v>7.3999999999999995</v>
      </c>
      <c r="N4336">
        <f>IF(All_Data[[#This Row],[Order Line Quantity]]&lt;0,1,0)</f>
        <v>0</v>
      </c>
      <c r="O4336" s="1" t="str">
        <f>All_Data[[#This Row],[Tier2 Description]]&amp;All_Data[[#This Row],[Order No]]</f>
        <v>SAFETY AUTO &amp; TOOLS1558898</v>
      </c>
    </row>
    <row r="4337" spans="1:15" x14ac:dyDescent="0.35">
      <c r="A4337">
        <v>202003</v>
      </c>
      <c r="B4337" t="str">
        <f>LEFT(All_Data[[#This Row],[Invoice (Year+Month)]],4)</f>
        <v>2020</v>
      </c>
      <c r="C4337" t="str">
        <f>RIGHT(All_Data[[#This Row],[Invoice (Year+Month)]],2)</f>
        <v>03</v>
      </c>
      <c r="D4337" t="s">
        <v>56</v>
      </c>
      <c r="E4337">
        <v>3013845</v>
      </c>
      <c r="F4337" t="s">
        <v>10</v>
      </c>
      <c r="G4337" t="s">
        <v>22</v>
      </c>
      <c r="H4337" t="s">
        <v>23</v>
      </c>
      <c r="I4337">
        <v>1558689</v>
      </c>
      <c r="J4337">
        <v>100</v>
      </c>
      <c r="K4337" s="1">
        <v>199</v>
      </c>
      <c r="L4337" s="1">
        <v>453</v>
      </c>
      <c r="M4337" s="1">
        <f>All_Data[[#This Row],[EUR Sales Amount]]-All_Data[[#This Row],[EUR Cost Amount]]</f>
        <v>-254</v>
      </c>
      <c r="N4337">
        <f>IF(All_Data[[#This Row],[Order Line Quantity]]&lt;0,1,0)</f>
        <v>0</v>
      </c>
      <c r="O4337" s="1" t="str">
        <f>All_Data[[#This Row],[Tier2 Description]]&amp;All_Data[[#This Row],[Order No]]</f>
        <v>CATALOGUES1558689</v>
      </c>
    </row>
    <row r="4338" spans="1:15" x14ac:dyDescent="0.35">
      <c r="A4338">
        <v>202003</v>
      </c>
      <c r="B4338" t="str">
        <f>LEFT(All_Data[[#This Row],[Invoice (Year+Month)]],4)</f>
        <v>2020</v>
      </c>
      <c r="C4338" t="str">
        <f>RIGHT(All_Data[[#This Row],[Invoice (Year+Month)]],2)</f>
        <v>03</v>
      </c>
      <c r="D4338" t="s">
        <v>56</v>
      </c>
      <c r="E4338">
        <v>3013845</v>
      </c>
      <c r="F4338" t="s">
        <v>10</v>
      </c>
      <c r="G4338" t="s">
        <v>29</v>
      </c>
      <c r="H4338" t="s">
        <v>30</v>
      </c>
      <c r="I4338">
        <v>1559343</v>
      </c>
      <c r="J4338">
        <v>2</v>
      </c>
      <c r="K4338" s="1">
        <v>48.58</v>
      </c>
      <c r="L4338" s="1">
        <v>41.48</v>
      </c>
      <c r="M4338" s="1">
        <f>All_Data[[#This Row],[EUR Sales Amount]]-All_Data[[#This Row],[EUR Cost Amount]]</f>
        <v>7.1000000000000014</v>
      </c>
      <c r="N4338">
        <f>IF(All_Data[[#This Row],[Order Line Quantity]]&lt;0,1,0)</f>
        <v>0</v>
      </c>
      <c r="O4338" s="1" t="str">
        <f>All_Data[[#This Row],[Tier2 Description]]&amp;All_Data[[#This Row],[Order No]]</f>
        <v>AUDIO1559343</v>
      </c>
    </row>
    <row r="4339" spans="1:15" x14ac:dyDescent="0.35">
      <c r="A4339">
        <v>202003</v>
      </c>
      <c r="B4339" t="str">
        <f>LEFT(All_Data[[#This Row],[Invoice (Year+Month)]],4)</f>
        <v>2020</v>
      </c>
      <c r="C4339" t="str">
        <f>RIGHT(All_Data[[#This Row],[Invoice (Year+Month)]],2)</f>
        <v>03</v>
      </c>
      <c r="D4339" t="s">
        <v>56</v>
      </c>
      <c r="E4339">
        <v>3013847</v>
      </c>
      <c r="F4339" t="s">
        <v>17</v>
      </c>
      <c r="G4339" t="s">
        <v>18</v>
      </c>
      <c r="H4339" t="s">
        <v>20</v>
      </c>
      <c r="I4339">
        <v>1559124</v>
      </c>
      <c r="J4339">
        <v>74</v>
      </c>
      <c r="K4339" s="1">
        <v>388.5</v>
      </c>
      <c r="L4339" s="1">
        <v>202.96</v>
      </c>
      <c r="M4339" s="1">
        <f>All_Data[[#This Row],[EUR Sales Amount]]-All_Data[[#This Row],[EUR Cost Amount]]</f>
        <v>185.54</v>
      </c>
      <c r="N4339">
        <f>IF(All_Data[[#This Row],[Order Line Quantity]]&lt;0,1,0)</f>
        <v>0</v>
      </c>
      <c r="O4339" s="1" t="str">
        <f>All_Data[[#This Row],[Tier2 Description]]&amp;All_Data[[#This Row],[Order No]]</f>
        <v>POLOS1559124</v>
      </c>
    </row>
    <row r="4340" spans="1:15" x14ac:dyDescent="0.35">
      <c r="A4340">
        <v>202003</v>
      </c>
      <c r="B4340" t="str">
        <f>LEFT(All_Data[[#This Row],[Invoice (Year+Month)]],4)</f>
        <v>2020</v>
      </c>
      <c r="C4340" t="str">
        <f>RIGHT(All_Data[[#This Row],[Invoice (Year+Month)]],2)</f>
        <v>03</v>
      </c>
      <c r="D4340" t="s">
        <v>56</v>
      </c>
      <c r="E4340">
        <v>3013847</v>
      </c>
      <c r="F4340" t="s">
        <v>17</v>
      </c>
      <c r="G4340" t="s">
        <v>18</v>
      </c>
      <c r="H4340" t="s">
        <v>21</v>
      </c>
      <c r="I4340">
        <v>1559124</v>
      </c>
      <c r="J4340">
        <v>8</v>
      </c>
      <c r="K4340" s="1">
        <v>31.92</v>
      </c>
      <c r="L4340" s="1">
        <v>18.239999999999998</v>
      </c>
      <c r="M4340" s="1">
        <f>All_Data[[#This Row],[EUR Sales Amount]]-All_Data[[#This Row],[EUR Cost Amount]]</f>
        <v>13.680000000000003</v>
      </c>
      <c r="N4340">
        <f>IF(All_Data[[#This Row],[Order Line Quantity]]&lt;0,1,0)</f>
        <v>0</v>
      </c>
      <c r="O4340" s="1" t="str">
        <f>All_Data[[#This Row],[Tier2 Description]]&amp;All_Data[[#This Row],[Order No]]</f>
        <v>T-SHIRTS &amp; ACTIVE TOPS1559124</v>
      </c>
    </row>
    <row r="4341" spans="1:15" x14ac:dyDescent="0.35">
      <c r="A4341">
        <v>202003</v>
      </c>
      <c r="B4341" t="str">
        <f>LEFT(All_Data[[#This Row],[Invoice (Year+Month)]],4)</f>
        <v>2020</v>
      </c>
      <c r="C4341" t="str">
        <f>RIGHT(All_Data[[#This Row],[Invoice (Year+Month)]],2)</f>
        <v>03</v>
      </c>
      <c r="D4341" t="s">
        <v>56</v>
      </c>
      <c r="E4341">
        <v>3013849</v>
      </c>
      <c r="F4341" t="s">
        <v>10</v>
      </c>
      <c r="G4341" t="s">
        <v>18</v>
      </c>
      <c r="H4341" t="s">
        <v>20</v>
      </c>
      <c r="I4341">
        <v>1559483</v>
      </c>
      <c r="J4341">
        <v>2</v>
      </c>
      <c r="K4341" s="1">
        <v>6.98</v>
      </c>
      <c r="L4341" s="1">
        <v>5.14</v>
      </c>
      <c r="M4341" s="1">
        <f>All_Data[[#This Row],[EUR Sales Amount]]-All_Data[[#This Row],[EUR Cost Amount]]</f>
        <v>1.8400000000000007</v>
      </c>
      <c r="N4341">
        <f>IF(All_Data[[#This Row],[Order Line Quantity]]&lt;0,1,0)</f>
        <v>0</v>
      </c>
      <c r="O4341" s="1" t="str">
        <f>All_Data[[#This Row],[Tier2 Description]]&amp;All_Data[[#This Row],[Order No]]</f>
        <v>POLOS1559483</v>
      </c>
    </row>
    <row r="4342" spans="1:15" x14ac:dyDescent="0.35">
      <c r="A4342">
        <v>202003</v>
      </c>
      <c r="B4342" t="str">
        <f>LEFT(All_Data[[#This Row],[Invoice (Year+Month)]],4)</f>
        <v>2020</v>
      </c>
      <c r="C4342" t="str">
        <f>RIGHT(All_Data[[#This Row],[Invoice (Year+Month)]],2)</f>
        <v>03</v>
      </c>
      <c r="D4342" t="s">
        <v>56</v>
      </c>
      <c r="E4342">
        <v>3013853</v>
      </c>
      <c r="F4342" t="s">
        <v>10</v>
      </c>
      <c r="G4342" t="s">
        <v>48</v>
      </c>
      <c r="H4342" t="s">
        <v>48</v>
      </c>
      <c r="I4342">
        <v>1559360</v>
      </c>
      <c r="J4342">
        <v>800</v>
      </c>
      <c r="K4342" s="1">
        <v>1592</v>
      </c>
      <c r="L4342" s="1">
        <v>717.14</v>
      </c>
      <c r="M4342" s="1">
        <f>All_Data[[#This Row],[EUR Sales Amount]]-All_Data[[#This Row],[EUR Cost Amount]]</f>
        <v>874.86</v>
      </c>
      <c r="N4342">
        <f>IF(All_Data[[#This Row],[Order Line Quantity]]&lt;0,1,0)</f>
        <v>0</v>
      </c>
      <c r="O4342" s="1" t="str">
        <f>All_Data[[#This Row],[Tier2 Description]]&amp;All_Data[[#This Row],[Order No]]</f>
        <v>HEADWEAR1559360</v>
      </c>
    </row>
    <row r="4343" spans="1:15" x14ac:dyDescent="0.35">
      <c r="A4343">
        <v>202003</v>
      </c>
      <c r="B4343" t="str">
        <f>LEFT(All_Data[[#This Row],[Invoice (Year+Month)]],4)</f>
        <v>2020</v>
      </c>
      <c r="C4343" t="str">
        <f>RIGHT(All_Data[[#This Row],[Invoice (Year+Month)]],2)</f>
        <v>03</v>
      </c>
      <c r="D4343" t="s">
        <v>56</v>
      </c>
      <c r="E4343">
        <v>3013866</v>
      </c>
      <c r="F4343" t="s">
        <v>17</v>
      </c>
      <c r="G4343" t="s">
        <v>11</v>
      </c>
      <c r="H4343" t="s">
        <v>38</v>
      </c>
      <c r="I4343">
        <v>1558652</v>
      </c>
      <c r="J4343">
        <v>2</v>
      </c>
      <c r="K4343" s="1">
        <v>9.98</v>
      </c>
      <c r="L4343" s="1">
        <v>4.04</v>
      </c>
      <c r="M4343" s="1">
        <f>All_Data[[#This Row],[EUR Sales Amount]]-All_Data[[#This Row],[EUR Cost Amount]]</f>
        <v>5.94</v>
      </c>
      <c r="N4343">
        <f>IF(All_Data[[#This Row],[Order Line Quantity]]&lt;0,1,0)</f>
        <v>0</v>
      </c>
      <c r="O4343" s="1" t="str">
        <f>All_Data[[#This Row],[Tier2 Description]]&amp;All_Data[[#This Row],[Order No]]</f>
        <v>BACKPACKS1558652</v>
      </c>
    </row>
    <row r="4344" spans="1:15" x14ac:dyDescent="0.35">
      <c r="A4344">
        <v>202003</v>
      </c>
      <c r="B4344" t="str">
        <f>LEFT(All_Data[[#This Row],[Invoice (Year+Month)]],4)</f>
        <v>2020</v>
      </c>
      <c r="C4344" t="str">
        <f>RIGHT(All_Data[[#This Row],[Invoice (Year+Month)]],2)</f>
        <v>03</v>
      </c>
      <c r="D4344" t="s">
        <v>56</v>
      </c>
      <c r="E4344">
        <v>3013866</v>
      </c>
      <c r="F4344" t="s">
        <v>17</v>
      </c>
      <c r="G4344" t="s">
        <v>32</v>
      </c>
      <c r="H4344" t="s">
        <v>49</v>
      </c>
      <c r="I4344">
        <v>1558623</v>
      </c>
      <c r="J4344">
        <v>2</v>
      </c>
      <c r="K4344" s="1">
        <v>3.14</v>
      </c>
      <c r="L4344" s="1">
        <v>1.7</v>
      </c>
      <c r="M4344" s="1">
        <f>All_Data[[#This Row],[EUR Sales Amount]]-All_Data[[#This Row],[EUR Cost Amount]]</f>
        <v>1.4400000000000002</v>
      </c>
      <c r="N4344">
        <f>IF(All_Data[[#This Row],[Order Line Quantity]]&lt;0,1,0)</f>
        <v>0</v>
      </c>
      <c r="O4344" s="1" t="str">
        <f>All_Data[[#This Row],[Tier2 Description]]&amp;All_Data[[#This Row],[Order No]]</f>
        <v>CERAMICS1558623</v>
      </c>
    </row>
    <row r="4345" spans="1:15" x14ac:dyDescent="0.35">
      <c r="A4345">
        <v>202003</v>
      </c>
      <c r="B4345" t="str">
        <f>LEFT(All_Data[[#This Row],[Invoice (Year+Month)]],4)</f>
        <v>2020</v>
      </c>
      <c r="C4345" t="str">
        <f>RIGHT(All_Data[[#This Row],[Invoice (Year+Month)]],2)</f>
        <v>03</v>
      </c>
      <c r="D4345" t="s">
        <v>56</v>
      </c>
      <c r="E4345">
        <v>3013867</v>
      </c>
      <c r="F4345" t="s">
        <v>17</v>
      </c>
      <c r="G4345" t="s">
        <v>11</v>
      </c>
      <c r="H4345" t="s">
        <v>38</v>
      </c>
      <c r="I4345">
        <v>1559243</v>
      </c>
      <c r="J4345">
        <v>2</v>
      </c>
      <c r="K4345" s="1">
        <v>7.98</v>
      </c>
      <c r="L4345" s="1">
        <v>4.3</v>
      </c>
      <c r="M4345" s="1">
        <f>All_Data[[#This Row],[EUR Sales Amount]]-All_Data[[#This Row],[EUR Cost Amount]]</f>
        <v>3.6800000000000006</v>
      </c>
      <c r="N4345">
        <f>IF(All_Data[[#This Row],[Order Line Quantity]]&lt;0,1,0)</f>
        <v>0</v>
      </c>
      <c r="O4345" s="1" t="str">
        <f>All_Data[[#This Row],[Tier2 Description]]&amp;All_Data[[#This Row],[Order No]]</f>
        <v>BACKPACKS1559243</v>
      </c>
    </row>
    <row r="4346" spans="1:15" x14ac:dyDescent="0.35">
      <c r="A4346">
        <v>202003</v>
      </c>
      <c r="B4346" t="str">
        <f>LEFT(All_Data[[#This Row],[Invoice (Year+Month)]],4)</f>
        <v>2020</v>
      </c>
      <c r="C4346" t="str">
        <f>RIGHT(All_Data[[#This Row],[Invoice (Year+Month)]],2)</f>
        <v>03</v>
      </c>
      <c r="D4346" t="s">
        <v>56</v>
      </c>
      <c r="E4346">
        <v>3013867</v>
      </c>
      <c r="F4346" t="s">
        <v>17</v>
      </c>
      <c r="G4346" t="s">
        <v>11</v>
      </c>
      <c r="H4346" t="s">
        <v>38</v>
      </c>
      <c r="I4346">
        <v>1559449</v>
      </c>
      <c r="J4346">
        <v>2</v>
      </c>
      <c r="K4346" s="1">
        <v>7.98</v>
      </c>
      <c r="L4346" s="1">
        <v>4.3</v>
      </c>
      <c r="M4346" s="1">
        <f>All_Data[[#This Row],[EUR Sales Amount]]-All_Data[[#This Row],[EUR Cost Amount]]</f>
        <v>3.6800000000000006</v>
      </c>
      <c r="N4346">
        <f>IF(All_Data[[#This Row],[Order Line Quantity]]&lt;0,1,0)</f>
        <v>0</v>
      </c>
      <c r="O4346" s="1" t="str">
        <f>All_Data[[#This Row],[Tier2 Description]]&amp;All_Data[[#This Row],[Order No]]</f>
        <v>BACKPACKS1559449</v>
      </c>
    </row>
    <row r="4347" spans="1:15" x14ac:dyDescent="0.35">
      <c r="A4347">
        <v>202003</v>
      </c>
      <c r="B4347" t="str">
        <f>LEFT(All_Data[[#This Row],[Invoice (Year+Month)]],4)</f>
        <v>2020</v>
      </c>
      <c r="C4347" t="str">
        <f>RIGHT(All_Data[[#This Row],[Invoice (Year+Month)]],2)</f>
        <v>03</v>
      </c>
      <c r="D4347" t="s">
        <v>56</v>
      </c>
      <c r="E4347">
        <v>3013867</v>
      </c>
      <c r="F4347" t="s">
        <v>17</v>
      </c>
      <c r="G4347" t="s">
        <v>32</v>
      </c>
      <c r="H4347" t="s">
        <v>33</v>
      </c>
      <c r="I4347">
        <v>1559243</v>
      </c>
      <c r="J4347">
        <v>4</v>
      </c>
      <c r="K4347" s="1">
        <v>7.96</v>
      </c>
      <c r="L4347" s="1">
        <v>4.58</v>
      </c>
      <c r="M4347" s="1">
        <f>All_Data[[#This Row],[EUR Sales Amount]]-All_Data[[#This Row],[EUR Cost Amount]]</f>
        <v>3.38</v>
      </c>
      <c r="N4347">
        <f>IF(All_Data[[#This Row],[Order Line Quantity]]&lt;0,1,0)</f>
        <v>0</v>
      </c>
      <c r="O4347" s="1" t="str">
        <f>All_Data[[#This Row],[Tier2 Description]]&amp;All_Data[[#This Row],[Order No]]</f>
        <v>SPORT BOTTLES1559243</v>
      </c>
    </row>
    <row r="4348" spans="1:15" x14ac:dyDescent="0.35">
      <c r="A4348">
        <v>202003</v>
      </c>
      <c r="B4348" t="str">
        <f>LEFT(All_Data[[#This Row],[Invoice (Year+Month)]],4)</f>
        <v>2020</v>
      </c>
      <c r="C4348" t="str">
        <f>RIGHT(All_Data[[#This Row],[Invoice (Year+Month)]],2)</f>
        <v>03</v>
      </c>
      <c r="D4348" t="s">
        <v>56</v>
      </c>
      <c r="E4348">
        <v>3013867</v>
      </c>
      <c r="F4348" t="s">
        <v>17</v>
      </c>
      <c r="G4348" t="s">
        <v>26</v>
      </c>
      <c r="H4348" t="s">
        <v>28</v>
      </c>
      <c r="I4348">
        <v>1559437</v>
      </c>
      <c r="J4348">
        <v>2</v>
      </c>
      <c r="K4348" s="1">
        <v>4.9800000000000004</v>
      </c>
      <c r="L4348" s="1">
        <v>2.7</v>
      </c>
      <c r="M4348" s="1">
        <f>All_Data[[#This Row],[EUR Sales Amount]]-All_Data[[#This Row],[EUR Cost Amount]]</f>
        <v>2.2800000000000002</v>
      </c>
      <c r="N4348">
        <f>IF(All_Data[[#This Row],[Order Line Quantity]]&lt;0,1,0)</f>
        <v>0</v>
      </c>
      <c r="O4348" s="1" t="str">
        <f>All_Data[[#This Row],[Tier2 Description]]&amp;All_Data[[#This Row],[Order No]]</f>
        <v>HOUSEWARES1559437</v>
      </c>
    </row>
    <row r="4349" spans="1:15" x14ac:dyDescent="0.35">
      <c r="A4349">
        <v>202003</v>
      </c>
      <c r="B4349" t="str">
        <f>LEFT(All_Data[[#This Row],[Invoice (Year+Month)]],4)</f>
        <v>2020</v>
      </c>
      <c r="C4349" t="str">
        <f>RIGHT(All_Data[[#This Row],[Invoice (Year+Month)]],2)</f>
        <v>03</v>
      </c>
      <c r="D4349" t="s">
        <v>56</v>
      </c>
      <c r="E4349">
        <v>3013867</v>
      </c>
      <c r="F4349" t="s">
        <v>17</v>
      </c>
      <c r="G4349" t="s">
        <v>26</v>
      </c>
      <c r="H4349" t="s">
        <v>50</v>
      </c>
      <c r="I4349">
        <v>1559243</v>
      </c>
      <c r="J4349">
        <v>2</v>
      </c>
      <c r="K4349" s="1">
        <v>12.28</v>
      </c>
      <c r="L4349" s="1">
        <v>5.48</v>
      </c>
      <c r="M4349" s="1">
        <f>All_Data[[#This Row],[EUR Sales Amount]]-All_Data[[#This Row],[EUR Cost Amount]]</f>
        <v>6.7999999999999989</v>
      </c>
      <c r="N4349">
        <f>IF(All_Data[[#This Row],[Order Line Quantity]]&lt;0,1,0)</f>
        <v>0</v>
      </c>
      <c r="O4349" s="1" t="str">
        <f>All_Data[[#This Row],[Tier2 Description]]&amp;All_Data[[#This Row],[Order No]]</f>
        <v>OUTDOOR &amp; LEISURE1559243</v>
      </c>
    </row>
    <row r="4350" spans="1:15" x14ac:dyDescent="0.35">
      <c r="A4350">
        <v>202003</v>
      </c>
      <c r="B4350" t="str">
        <f>LEFT(All_Data[[#This Row],[Invoice (Year+Month)]],4)</f>
        <v>2020</v>
      </c>
      <c r="C4350" t="str">
        <f>RIGHT(All_Data[[#This Row],[Invoice (Year+Month)]],2)</f>
        <v>03</v>
      </c>
      <c r="D4350" t="s">
        <v>56</v>
      </c>
      <c r="E4350">
        <v>3013867</v>
      </c>
      <c r="F4350" t="s">
        <v>17</v>
      </c>
      <c r="G4350" t="s">
        <v>26</v>
      </c>
      <c r="H4350" t="s">
        <v>50</v>
      </c>
      <c r="I4350">
        <v>1559449</v>
      </c>
      <c r="J4350">
        <v>2</v>
      </c>
      <c r="K4350" s="1">
        <v>12.28</v>
      </c>
      <c r="L4350" s="1">
        <v>5.48</v>
      </c>
      <c r="M4350" s="1">
        <f>All_Data[[#This Row],[EUR Sales Amount]]-All_Data[[#This Row],[EUR Cost Amount]]</f>
        <v>6.7999999999999989</v>
      </c>
      <c r="N4350">
        <f>IF(All_Data[[#This Row],[Order Line Quantity]]&lt;0,1,0)</f>
        <v>0</v>
      </c>
      <c r="O4350" s="1" t="str">
        <f>All_Data[[#This Row],[Tier2 Description]]&amp;All_Data[[#This Row],[Order No]]</f>
        <v>OUTDOOR &amp; LEISURE1559449</v>
      </c>
    </row>
    <row r="4351" spans="1:15" x14ac:dyDescent="0.35">
      <c r="A4351">
        <v>202003</v>
      </c>
      <c r="B4351" t="str">
        <f>LEFT(All_Data[[#This Row],[Invoice (Year+Month)]],4)</f>
        <v>2020</v>
      </c>
      <c r="C4351" t="str">
        <f>RIGHT(All_Data[[#This Row],[Invoice (Year+Month)]],2)</f>
        <v>03</v>
      </c>
      <c r="D4351" t="s">
        <v>56</v>
      </c>
      <c r="E4351">
        <v>3013867</v>
      </c>
      <c r="F4351" t="s">
        <v>17</v>
      </c>
      <c r="G4351" t="s">
        <v>26</v>
      </c>
      <c r="H4351" t="s">
        <v>62</v>
      </c>
      <c r="I4351">
        <v>1559243</v>
      </c>
      <c r="J4351">
        <v>2</v>
      </c>
      <c r="K4351" s="1">
        <v>1.64</v>
      </c>
      <c r="L4351" s="1">
        <v>0.86</v>
      </c>
      <c r="M4351" s="1">
        <f>All_Data[[#This Row],[EUR Sales Amount]]-All_Data[[#This Row],[EUR Cost Amount]]</f>
        <v>0.77999999999999992</v>
      </c>
      <c r="N4351">
        <f>IF(All_Data[[#This Row],[Order Line Quantity]]&lt;0,1,0)</f>
        <v>0</v>
      </c>
      <c r="O4351" s="1" t="str">
        <f>All_Data[[#This Row],[Tier2 Description]]&amp;All_Data[[#This Row],[Order No]]</f>
        <v>TOWELS1559243</v>
      </c>
    </row>
    <row r="4352" spans="1:15" x14ac:dyDescent="0.35">
      <c r="A4352">
        <v>202003</v>
      </c>
      <c r="B4352" t="str">
        <f>LEFT(All_Data[[#This Row],[Invoice (Year+Month)]],4)</f>
        <v>2020</v>
      </c>
      <c r="C4352" t="str">
        <f>RIGHT(All_Data[[#This Row],[Invoice (Year+Month)]],2)</f>
        <v>03</v>
      </c>
      <c r="D4352" t="s">
        <v>56</v>
      </c>
      <c r="E4352">
        <v>3013867</v>
      </c>
      <c r="F4352" t="s">
        <v>17</v>
      </c>
      <c r="G4352" t="s">
        <v>18</v>
      </c>
      <c r="H4352" t="s">
        <v>20</v>
      </c>
      <c r="I4352">
        <v>1556612</v>
      </c>
      <c r="J4352">
        <v>2</v>
      </c>
      <c r="K4352" s="1">
        <v>15.14</v>
      </c>
      <c r="L4352" s="1">
        <v>6.32</v>
      </c>
      <c r="M4352" s="1">
        <f>All_Data[[#This Row],[EUR Sales Amount]]-All_Data[[#This Row],[EUR Cost Amount]]</f>
        <v>8.82</v>
      </c>
      <c r="N4352">
        <f>IF(All_Data[[#This Row],[Order Line Quantity]]&lt;0,1,0)</f>
        <v>0</v>
      </c>
      <c r="O4352" s="1" t="str">
        <f>All_Data[[#This Row],[Tier2 Description]]&amp;All_Data[[#This Row],[Order No]]</f>
        <v>POLOS1556612</v>
      </c>
    </row>
    <row r="4353" spans="1:15" x14ac:dyDescent="0.35">
      <c r="A4353">
        <v>202003</v>
      </c>
      <c r="B4353" t="str">
        <f>LEFT(All_Data[[#This Row],[Invoice (Year+Month)]],4)</f>
        <v>2020</v>
      </c>
      <c r="C4353" t="str">
        <f>RIGHT(All_Data[[#This Row],[Invoice (Year+Month)]],2)</f>
        <v>03</v>
      </c>
      <c r="D4353" t="s">
        <v>56</v>
      </c>
      <c r="E4353">
        <v>3013867</v>
      </c>
      <c r="F4353" t="s">
        <v>17</v>
      </c>
      <c r="G4353" t="s">
        <v>18</v>
      </c>
      <c r="H4353" t="s">
        <v>21</v>
      </c>
      <c r="I4353">
        <v>1559243</v>
      </c>
      <c r="J4353">
        <v>8</v>
      </c>
      <c r="K4353" s="1">
        <v>29.92</v>
      </c>
      <c r="L4353" s="1">
        <v>16.22</v>
      </c>
      <c r="M4353" s="1">
        <f>All_Data[[#This Row],[EUR Sales Amount]]-All_Data[[#This Row],[EUR Cost Amount]]</f>
        <v>13.700000000000003</v>
      </c>
      <c r="N4353">
        <f>IF(All_Data[[#This Row],[Order Line Quantity]]&lt;0,1,0)</f>
        <v>0</v>
      </c>
      <c r="O4353" s="1" t="str">
        <f>All_Data[[#This Row],[Tier2 Description]]&amp;All_Data[[#This Row],[Order No]]</f>
        <v>T-SHIRTS &amp; ACTIVE TOPS1559243</v>
      </c>
    </row>
    <row r="4354" spans="1:15" x14ac:dyDescent="0.35">
      <c r="A4354">
        <v>202003</v>
      </c>
      <c r="B4354" t="str">
        <f>LEFT(All_Data[[#This Row],[Invoice (Year+Month)]],4)</f>
        <v>2020</v>
      </c>
      <c r="C4354" t="str">
        <f>RIGHT(All_Data[[#This Row],[Invoice (Year+Month)]],2)</f>
        <v>03</v>
      </c>
      <c r="D4354" t="s">
        <v>56</v>
      </c>
      <c r="E4354">
        <v>3013867</v>
      </c>
      <c r="F4354" t="s">
        <v>17</v>
      </c>
      <c r="G4354" t="s">
        <v>18</v>
      </c>
      <c r="H4354" t="s">
        <v>21</v>
      </c>
      <c r="I4354">
        <v>1559449</v>
      </c>
      <c r="J4354">
        <v>8</v>
      </c>
      <c r="K4354" s="1">
        <v>29.92</v>
      </c>
      <c r="L4354" s="1">
        <v>16.22</v>
      </c>
      <c r="M4354" s="1">
        <f>All_Data[[#This Row],[EUR Sales Amount]]-All_Data[[#This Row],[EUR Cost Amount]]</f>
        <v>13.700000000000003</v>
      </c>
      <c r="N4354">
        <f>IF(All_Data[[#This Row],[Order Line Quantity]]&lt;0,1,0)</f>
        <v>0</v>
      </c>
      <c r="O4354" s="1" t="str">
        <f>All_Data[[#This Row],[Tier2 Description]]&amp;All_Data[[#This Row],[Order No]]</f>
        <v>T-SHIRTS &amp; ACTIVE TOPS1559449</v>
      </c>
    </row>
    <row r="4355" spans="1:15" x14ac:dyDescent="0.35">
      <c r="A4355">
        <v>202003</v>
      </c>
      <c r="B4355" t="str">
        <f>LEFT(All_Data[[#This Row],[Invoice (Year+Month)]],4)</f>
        <v>2020</v>
      </c>
      <c r="C4355" t="str">
        <f>RIGHT(All_Data[[#This Row],[Invoice (Year+Month)]],2)</f>
        <v>03</v>
      </c>
      <c r="D4355" t="s">
        <v>56</v>
      </c>
      <c r="E4355">
        <v>3013867</v>
      </c>
      <c r="F4355" t="s">
        <v>17</v>
      </c>
      <c r="G4355" t="s">
        <v>36</v>
      </c>
      <c r="H4355" t="s">
        <v>36</v>
      </c>
      <c r="I4355">
        <v>1559437</v>
      </c>
      <c r="J4355">
        <v>100</v>
      </c>
      <c r="K4355" s="1">
        <v>242</v>
      </c>
      <c r="L4355" s="1">
        <v>121.56</v>
      </c>
      <c r="M4355" s="1">
        <f>All_Data[[#This Row],[EUR Sales Amount]]-All_Data[[#This Row],[EUR Cost Amount]]</f>
        <v>120.44</v>
      </c>
      <c r="N4355">
        <f>IF(All_Data[[#This Row],[Order Line Quantity]]&lt;0,1,0)</f>
        <v>0</v>
      </c>
      <c r="O4355" s="1" t="str">
        <f>All_Data[[#This Row],[Tier2 Description]]&amp;All_Data[[#This Row],[Order No]]</f>
        <v>MEMORY1559437</v>
      </c>
    </row>
    <row r="4356" spans="1:15" x14ac:dyDescent="0.35">
      <c r="A4356">
        <v>202003</v>
      </c>
      <c r="B4356" t="str">
        <f>LEFT(All_Data[[#This Row],[Invoice (Year+Month)]],4)</f>
        <v>2020</v>
      </c>
      <c r="C4356" t="str">
        <f>RIGHT(All_Data[[#This Row],[Invoice (Year+Month)]],2)</f>
        <v>03</v>
      </c>
      <c r="D4356" t="s">
        <v>56</v>
      </c>
      <c r="E4356">
        <v>3013873</v>
      </c>
      <c r="F4356" t="s">
        <v>10</v>
      </c>
      <c r="G4356" t="s">
        <v>29</v>
      </c>
      <c r="H4356" t="s">
        <v>52</v>
      </c>
      <c r="I4356">
        <v>1559120</v>
      </c>
      <c r="J4356">
        <v>2</v>
      </c>
      <c r="K4356" s="1">
        <v>13.38</v>
      </c>
      <c r="L4356" s="1">
        <v>5.34</v>
      </c>
      <c r="M4356" s="1">
        <f>All_Data[[#This Row],[EUR Sales Amount]]-All_Data[[#This Row],[EUR Cost Amount]]</f>
        <v>8.0400000000000009</v>
      </c>
      <c r="N4356">
        <f>IF(All_Data[[#This Row],[Order Line Quantity]]&lt;0,1,0)</f>
        <v>0</v>
      </c>
      <c r="O4356" s="1" t="str">
        <f>All_Data[[#This Row],[Tier2 Description]]&amp;All_Data[[#This Row],[Order No]]</f>
        <v>GENERAL TECH1559120</v>
      </c>
    </row>
    <row r="4357" spans="1:15" x14ac:dyDescent="0.35">
      <c r="A4357">
        <v>202003</v>
      </c>
      <c r="B4357" t="str">
        <f>LEFT(All_Data[[#This Row],[Invoice (Year+Month)]],4)</f>
        <v>2020</v>
      </c>
      <c r="C4357" t="str">
        <f>RIGHT(All_Data[[#This Row],[Invoice (Year+Month)]],2)</f>
        <v>03</v>
      </c>
      <c r="D4357" t="s">
        <v>56</v>
      </c>
      <c r="E4357">
        <v>3013877</v>
      </c>
      <c r="F4357" t="s">
        <v>17</v>
      </c>
      <c r="G4357" t="s">
        <v>13</v>
      </c>
      <c r="H4357" t="s">
        <v>37</v>
      </c>
      <c r="I4357">
        <v>1557448</v>
      </c>
      <c r="J4357">
        <v>2000</v>
      </c>
      <c r="K4357" s="1">
        <v>400</v>
      </c>
      <c r="L4357" s="1">
        <v>240</v>
      </c>
      <c r="M4357" s="1">
        <f>All_Data[[#This Row],[EUR Sales Amount]]-All_Data[[#This Row],[EUR Cost Amount]]</f>
        <v>160</v>
      </c>
      <c r="N4357">
        <f>IF(All_Data[[#This Row],[Order Line Quantity]]&lt;0,1,0)</f>
        <v>0</v>
      </c>
      <c r="O4357" s="1" t="str">
        <f>All_Data[[#This Row],[Tier2 Description]]&amp;All_Data[[#This Row],[Order No]]</f>
        <v>GENERAL1557448</v>
      </c>
    </row>
    <row r="4358" spans="1:15" x14ac:dyDescent="0.35">
      <c r="A4358">
        <v>202003</v>
      </c>
      <c r="B4358" t="str">
        <f>LEFT(All_Data[[#This Row],[Invoice (Year+Month)]],4)</f>
        <v>2020</v>
      </c>
      <c r="C4358" t="str">
        <f>RIGHT(All_Data[[#This Row],[Invoice (Year+Month)]],2)</f>
        <v>03</v>
      </c>
      <c r="D4358" t="s">
        <v>56</v>
      </c>
      <c r="E4358">
        <v>3013877</v>
      </c>
      <c r="F4358" t="s">
        <v>17</v>
      </c>
      <c r="G4358" t="s">
        <v>13</v>
      </c>
      <c r="H4358" t="s">
        <v>37</v>
      </c>
      <c r="I4358">
        <v>1557808</v>
      </c>
      <c r="J4358">
        <v>1000</v>
      </c>
      <c r="K4358" s="1">
        <v>350</v>
      </c>
      <c r="L4358" s="1">
        <v>260</v>
      </c>
      <c r="M4358" s="1">
        <f>All_Data[[#This Row],[EUR Sales Amount]]-All_Data[[#This Row],[EUR Cost Amount]]</f>
        <v>90</v>
      </c>
      <c r="N4358">
        <f>IF(All_Data[[#This Row],[Order Line Quantity]]&lt;0,1,0)</f>
        <v>0</v>
      </c>
      <c r="O4358" s="1" t="str">
        <f>All_Data[[#This Row],[Tier2 Description]]&amp;All_Data[[#This Row],[Order No]]</f>
        <v>GENERAL1557808</v>
      </c>
    </row>
    <row r="4359" spans="1:15" x14ac:dyDescent="0.35">
      <c r="A4359">
        <v>202003</v>
      </c>
      <c r="B4359" t="str">
        <f>LEFT(All_Data[[#This Row],[Invoice (Year+Month)]],4)</f>
        <v>2020</v>
      </c>
      <c r="C4359" t="str">
        <f>RIGHT(All_Data[[#This Row],[Invoice (Year+Month)]],2)</f>
        <v>03</v>
      </c>
      <c r="D4359" t="s">
        <v>56</v>
      </c>
      <c r="E4359">
        <v>3013877</v>
      </c>
      <c r="F4359" t="s">
        <v>17</v>
      </c>
      <c r="G4359" t="s">
        <v>13</v>
      </c>
      <c r="H4359" t="s">
        <v>37</v>
      </c>
      <c r="I4359">
        <v>1557945</v>
      </c>
      <c r="J4359">
        <v>2000</v>
      </c>
      <c r="K4359" s="1">
        <v>680</v>
      </c>
      <c r="L4359" s="1">
        <v>580</v>
      </c>
      <c r="M4359" s="1">
        <f>All_Data[[#This Row],[EUR Sales Amount]]-All_Data[[#This Row],[EUR Cost Amount]]</f>
        <v>100</v>
      </c>
      <c r="N4359">
        <f>IF(All_Data[[#This Row],[Order Line Quantity]]&lt;0,1,0)</f>
        <v>0</v>
      </c>
      <c r="O4359" s="1" t="str">
        <f>All_Data[[#This Row],[Tier2 Description]]&amp;All_Data[[#This Row],[Order No]]</f>
        <v>GENERAL1557945</v>
      </c>
    </row>
    <row r="4360" spans="1:15" x14ac:dyDescent="0.35">
      <c r="A4360">
        <v>202003</v>
      </c>
      <c r="B4360" t="str">
        <f>LEFT(All_Data[[#This Row],[Invoice (Year+Month)]],4)</f>
        <v>2020</v>
      </c>
      <c r="C4360" t="str">
        <f>RIGHT(All_Data[[#This Row],[Invoice (Year+Month)]],2)</f>
        <v>03</v>
      </c>
      <c r="D4360" t="s">
        <v>56</v>
      </c>
      <c r="E4360">
        <v>3013877</v>
      </c>
      <c r="F4360" t="s">
        <v>17</v>
      </c>
      <c r="G4360" t="s">
        <v>13</v>
      </c>
      <c r="H4360" t="s">
        <v>37</v>
      </c>
      <c r="I4360">
        <v>1558429</v>
      </c>
      <c r="J4360">
        <v>2</v>
      </c>
      <c r="K4360" s="1">
        <v>80</v>
      </c>
      <c r="L4360" s="1">
        <v>60</v>
      </c>
      <c r="M4360" s="1">
        <f>All_Data[[#This Row],[EUR Sales Amount]]-All_Data[[#This Row],[EUR Cost Amount]]</f>
        <v>20</v>
      </c>
      <c r="N4360">
        <f>IF(All_Data[[#This Row],[Order Line Quantity]]&lt;0,1,0)</f>
        <v>0</v>
      </c>
      <c r="O4360" s="1" t="str">
        <f>All_Data[[#This Row],[Tier2 Description]]&amp;All_Data[[#This Row],[Order No]]</f>
        <v>GENERAL1558429</v>
      </c>
    </row>
    <row r="4361" spans="1:15" x14ac:dyDescent="0.35">
      <c r="A4361">
        <v>202003</v>
      </c>
      <c r="B4361" t="str">
        <f>LEFT(All_Data[[#This Row],[Invoice (Year+Month)]],4)</f>
        <v>2020</v>
      </c>
      <c r="C4361" t="str">
        <f>RIGHT(All_Data[[#This Row],[Invoice (Year+Month)]],2)</f>
        <v>03</v>
      </c>
      <c r="D4361" t="s">
        <v>56</v>
      </c>
      <c r="E4361">
        <v>3013877</v>
      </c>
      <c r="F4361" t="s">
        <v>17</v>
      </c>
      <c r="G4361" t="s">
        <v>13</v>
      </c>
      <c r="H4361" t="s">
        <v>37</v>
      </c>
      <c r="I4361">
        <v>1558996</v>
      </c>
      <c r="J4361">
        <v>1000</v>
      </c>
      <c r="K4361" s="1">
        <v>190</v>
      </c>
      <c r="L4361" s="1">
        <v>240</v>
      </c>
      <c r="M4361" s="1">
        <f>All_Data[[#This Row],[EUR Sales Amount]]-All_Data[[#This Row],[EUR Cost Amount]]</f>
        <v>-50</v>
      </c>
      <c r="N4361">
        <f>IF(All_Data[[#This Row],[Order Line Quantity]]&lt;0,1,0)</f>
        <v>0</v>
      </c>
      <c r="O4361" s="1" t="str">
        <f>All_Data[[#This Row],[Tier2 Description]]&amp;All_Data[[#This Row],[Order No]]</f>
        <v>GENERAL1558996</v>
      </c>
    </row>
    <row r="4362" spans="1:15" x14ac:dyDescent="0.35">
      <c r="A4362">
        <v>202003</v>
      </c>
      <c r="B4362" t="str">
        <f>LEFT(All_Data[[#This Row],[Invoice (Year+Month)]],4)</f>
        <v>2020</v>
      </c>
      <c r="C4362" t="str">
        <f>RIGHT(All_Data[[#This Row],[Invoice (Year+Month)]],2)</f>
        <v>03</v>
      </c>
      <c r="D4362" t="s">
        <v>56</v>
      </c>
      <c r="E4362">
        <v>3013877</v>
      </c>
      <c r="F4362" t="s">
        <v>17</v>
      </c>
      <c r="G4362" t="s">
        <v>26</v>
      </c>
      <c r="H4362" t="s">
        <v>28</v>
      </c>
      <c r="I4362">
        <v>1559295</v>
      </c>
      <c r="J4362">
        <v>4</v>
      </c>
      <c r="K4362" s="1">
        <v>84.52</v>
      </c>
      <c r="L4362" s="1">
        <v>52</v>
      </c>
      <c r="M4362" s="1">
        <f>All_Data[[#This Row],[EUR Sales Amount]]-All_Data[[#This Row],[EUR Cost Amount]]</f>
        <v>32.519999999999996</v>
      </c>
      <c r="N4362">
        <f>IF(All_Data[[#This Row],[Order Line Quantity]]&lt;0,1,0)</f>
        <v>0</v>
      </c>
      <c r="O4362" s="1" t="str">
        <f>All_Data[[#This Row],[Tier2 Description]]&amp;All_Data[[#This Row],[Order No]]</f>
        <v>HOUSEWARES1559295</v>
      </c>
    </row>
    <row r="4363" spans="1:15" x14ac:dyDescent="0.35">
      <c r="A4363">
        <v>202003</v>
      </c>
      <c r="B4363" t="str">
        <f>LEFT(All_Data[[#This Row],[Invoice (Year+Month)]],4)</f>
        <v>2020</v>
      </c>
      <c r="C4363" t="str">
        <f>RIGHT(All_Data[[#This Row],[Invoice (Year+Month)]],2)</f>
        <v>03</v>
      </c>
      <c r="D4363" t="s">
        <v>56</v>
      </c>
      <c r="E4363">
        <v>3013880</v>
      </c>
      <c r="F4363" t="s">
        <v>17</v>
      </c>
      <c r="G4363" t="s">
        <v>24</v>
      </c>
      <c r="H4363" t="s">
        <v>25</v>
      </c>
      <c r="I4363">
        <v>1559347</v>
      </c>
      <c r="J4363">
        <v>120</v>
      </c>
      <c r="K4363" s="1">
        <v>2518.8000000000002</v>
      </c>
      <c r="L4363" s="1">
        <v>1108.6199999999999</v>
      </c>
      <c r="M4363" s="1">
        <f>All_Data[[#This Row],[EUR Sales Amount]]-All_Data[[#This Row],[EUR Cost Amount]]</f>
        <v>1410.1800000000003</v>
      </c>
      <c r="N4363">
        <f>IF(All_Data[[#This Row],[Order Line Quantity]]&lt;0,1,0)</f>
        <v>0</v>
      </c>
      <c r="O4363" s="1" t="str">
        <f>All_Data[[#This Row],[Tier2 Description]]&amp;All_Data[[#This Row],[Order No]]</f>
        <v>JACKETS1559347</v>
      </c>
    </row>
    <row r="4364" spans="1:15" x14ac:dyDescent="0.35">
      <c r="A4364">
        <v>202003</v>
      </c>
      <c r="B4364" t="str">
        <f>LEFT(All_Data[[#This Row],[Invoice (Year+Month)]],4)</f>
        <v>2020</v>
      </c>
      <c r="C4364" t="str">
        <f>RIGHT(All_Data[[#This Row],[Invoice (Year+Month)]],2)</f>
        <v>03</v>
      </c>
      <c r="D4364" t="s">
        <v>56</v>
      </c>
      <c r="E4364">
        <v>3013881</v>
      </c>
      <c r="F4364" t="s">
        <v>10</v>
      </c>
      <c r="G4364" t="s">
        <v>22</v>
      </c>
      <c r="H4364" t="s">
        <v>23</v>
      </c>
      <c r="I4364">
        <v>1559679</v>
      </c>
      <c r="J4364">
        <v>100</v>
      </c>
      <c r="K4364" s="1">
        <v>299</v>
      </c>
      <c r="L4364" s="1">
        <v>453</v>
      </c>
      <c r="M4364" s="1">
        <f>All_Data[[#This Row],[EUR Sales Amount]]-All_Data[[#This Row],[EUR Cost Amount]]</f>
        <v>-154</v>
      </c>
      <c r="N4364">
        <f>IF(All_Data[[#This Row],[Order Line Quantity]]&lt;0,1,0)</f>
        <v>0</v>
      </c>
      <c r="O4364" s="1" t="str">
        <f>All_Data[[#This Row],[Tier2 Description]]&amp;All_Data[[#This Row],[Order No]]</f>
        <v>CATALOGUES1559679</v>
      </c>
    </row>
    <row r="4365" spans="1:15" x14ac:dyDescent="0.35">
      <c r="A4365">
        <v>202003</v>
      </c>
      <c r="B4365" t="str">
        <f>LEFT(All_Data[[#This Row],[Invoice (Year+Month)]],4)</f>
        <v>2020</v>
      </c>
      <c r="C4365" t="str">
        <f>RIGHT(All_Data[[#This Row],[Invoice (Year+Month)]],2)</f>
        <v>03</v>
      </c>
      <c r="D4365" t="s">
        <v>56</v>
      </c>
      <c r="E4365">
        <v>3013884</v>
      </c>
      <c r="F4365" t="s">
        <v>17</v>
      </c>
      <c r="G4365" t="s">
        <v>26</v>
      </c>
      <c r="H4365" t="s">
        <v>50</v>
      </c>
      <c r="I4365">
        <v>1558653</v>
      </c>
      <c r="J4365">
        <v>1600</v>
      </c>
      <c r="K4365" s="1">
        <v>624</v>
      </c>
      <c r="L4365" s="1">
        <v>275.76</v>
      </c>
      <c r="M4365" s="1">
        <f>All_Data[[#This Row],[EUR Sales Amount]]-All_Data[[#This Row],[EUR Cost Amount]]</f>
        <v>348.24</v>
      </c>
      <c r="N4365">
        <f>IF(All_Data[[#This Row],[Order Line Quantity]]&lt;0,1,0)</f>
        <v>0</v>
      </c>
      <c r="O4365" s="1" t="str">
        <f>All_Data[[#This Row],[Tier2 Description]]&amp;All_Data[[#This Row],[Order No]]</f>
        <v>OUTDOOR &amp; LEISURE1558653</v>
      </c>
    </row>
    <row r="4366" spans="1:15" x14ac:dyDescent="0.35">
      <c r="A4366">
        <v>202003</v>
      </c>
      <c r="B4366" t="str">
        <f>LEFT(All_Data[[#This Row],[Invoice (Year+Month)]],4)</f>
        <v>2020</v>
      </c>
      <c r="C4366" t="str">
        <f>RIGHT(All_Data[[#This Row],[Invoice (Year+Month)]],2)</f>
        <v>03</v>
      </c>
      <c r="D4366" t="s">
        <v>56</v>
      </c>
      <c r="E4366">
        <v>3013886</v>
      </c>
      <c r="F4366" t="s">
        <v>17</v>
      </c>
      <c r="G4366" t="s">
        <v>11</v>
      </c>
      <c r="H4366" t="s">
        <v>38</v>
      </c>
      <c r="I4366">
        <v>1558082</v>
      </c>
      <c r="J4366">
        <v>2420</v>
      </c>
      <c r="K4366" s="1">
        <v>4041.4</v>
      </c>
      <c r="L4366" s="1">
        <v>1951.38</v>
      </c>
      <c r="M4366" s="1">
        <f>All_Data[[#This Row],[EUR Sales Amount]]-All_Data[[#This Row],[EUR Cost Amount]]</f>
        <v>2090.02</v>
      </c>
      <c r="N4366">
        <f>IF(All_Data[[#This Row],[Order Line Quantity]]&lt;0,1,0)</f>
        <v>0</v>
      </c>
      <c r="O4366" s="1" t="str">
        <f>All_Data[[#This Row],[Tier2 Description]]&amp;All_Data[[#This Row],[Order No]]</f>
        <v>BACKPACKS1558082</v>
      </c>
    </row>
    <row r="4367" spans="1:15" x14ac:dyDescent="0.35">
      <c r="A4367">
        <v>202003</v>
      </c>
      <c r="B4367" t="str">
        <f>LEFT(All_Data[[#This Row],[Invoice (Year+Month)]],4)</f>
        <v>2020</v>
      </c>
      <c r="C4367" t="str">
        <f>RIGHT(All_Data[[#This Row],[Invoice (Year+Month)]],2)</f>
        <v>03</v>
      </c>
      <c r="D4367" t="s">
        <v>56</v>
      </c>
      <c r="E4367">
        <v>3013886</v>
      </c>
      <c r="F4367" t="s">
        <v>17</v>
      </c>
      <c r="G4367" t="s">
        <v>11</v>
      </c>
      <c r="H4367" t="s">
        <v>38</v>
      </c>
      <c r="I4367">
        <v>1558083</v>
      </c>
      <c r="J4367">
        <v>6020</v>
      </c>
      <c r="K4367" s="1">
        <v>10053.4</v>
      </c>
      <c r="L4367" s="1">
        <v>4854.28</v>
      </c>
      <c r="M4367" s="1">
        <f>All_Data[[#This Row],[EUR Sales Amount]]-All_Data[[#This Row],[EUR Cost Amount]]</f>
        <v>5199.12</v>
      </c>
      <c r="N4367">
        <f>IF(All_Data[[#This Row],[Order Line Quantity]]&lt;0,1,0)</f>
        <v>0</v>
      </c>
      <c r="O4367" s="1" t="str">
        <f>All_Data[[#This Row],[Tier2 Description]]&amp;All_Data[[#This Row],[Order No]]</f>
        <v>BACKPACKS1558083</v>
      </c>
    </row>
    <row r="4368" spans="1:15" x14ac:dyDescent="0.35">
      <c r="A4368">
        <v>202003</v>
      </c>
      <c r="B4368" t="str">
        <f>LEFT(All_Data[[#This Row],[Invoice (Year+Month)]],4)</f>
        <v>2020</v>
      </c>
      <c r="C4368" t="str">
        <f>RIGHT(All_Data[[#This Row],[Invoice (Year+Month)]],2)</f>
        <v>03</v>
      </c>
      <c r="D4368" t="s">
        <v>56</v>
      </c>
      <c r="E4368">
        <v>3013893</v>
      </c>
      <c r="F4368" t="s">
        <v>10</v>
      </c>
      <c r="G4368" t="s">
        <v>13</v>
      </c>
      <c r="H4368" t="s">
        <v>37</v>
      </c>
      <c r="I4368">
        <v>1556729</v>
      </c>
      <c r="J4368">
        <v>2200</v>
      </c>
      <c r="K4368" s="1">
        <v>1056</v>
      </c>
      <c r="L4368" s="1">
        <v>1018.52</v>
      </c>
      <c r="M4368" s="1">
        <f>All_Data[[#This Row],[EUR Sales Amount]]-All_Data[[#This Row],[EUR Cost Amount]]</f>
        <v>37.480000000000018</v>
      </c>
      <c r="N4368">
        <f>IF(All_Data[[#This Row],[Order Line Quantity]]&lt;0,1,0)</f>
        <v>0</v>
      </c>
      <c r="O4368" s="1" t="str">
        <f>All_Data[[#This Row],[Tier2 Description]]&amp;All_Data[[#This Row],[Order No]]</f>
        <v>GENERAL1556729</v>
      </c>
    </row>
    <row r="4369" spans="1:15" x14ac:dyDescent="0.35">
      <c r="A4369">
        <v>202003</v>
      </c>
      <c r="B4369" t="str">
        <f>LEFT(All_Data[[#This Row],[Invoice (Year+Month)]],4)</f>
        <v>2020</v>
      </c>
      <c r="C4369" t="str">
        <f>RIGHT(All_Data[[#This Row],[Invoice (Year+Month)]],2)</f>
        <v>03</v>
      </c>
      <c r="D4369" t="s">
        <v>56</v>
      </c>
      <c r="E4369">
        <v>3013903</v>
      </c>
      <c r="F4369" t="s">
        <v>10</v>
      </c>
      <c r="G4369" t="s">
        <v>11</v>
      </c>
      <c r="H4369" t="s">
        <v>38</v>
      </c>
      <c r="I4369">
        <v>1558250</v>
      </c>
      <c r="J4369">
        <v>2</v>
      </c>
      <c r="K4369" s="1">
        <v>1.28</v>
      </c>
      <c r="L4369" s="1">
        <v>0.7</v>
      </c>
      <c r="M4369" s="1">
        <f>All_Data[[#This Row],[EUR Sales Amount]]-All_Data[[#This Row],[EUR Cost Amount]]</f>
        <v>0.58000000000000007</v>
      </c>
      <c r="N4369">
        <f>IF(All_Data[[#This Row],[Order Line Quantity]]&lt;0,1,0)</f>
        <v>0</v>
      </c>
      <c r="O4369" s="1" t="str">
        <f>All_Data[[#This Row],[Tier2 Description]]&amp;All_Data[[#This Row],[Order No]]</f>
        <v>BACKPACKS1558250</v>
      </c>
    </row>
    <row r="4370" spans="1:15" x14ac:dyDescent="0.35">
      <c r="A4370">
        <v>202003</v>
      </c>
      <c r="B4370" t="str">
        <f>LEFT(All_Data[[#This Row],[Invoice (Year+Month)]],4)</f>
        <v>2020</v>
      </c>
      <c r="C4370" t="str">
        <f>RIGHT(All_Data[[#This Row],[Invoice (Year+Month)]],2)</f>
        <v>03</v>
      </c>
      <c r="D4370" t="s">
        <v>56</v>
      </c>
      <c r="E4370">
        <v>3013903</v>
      </c>
      <c r="F4370" t="s">
        <v>10</v>
      </c>
      <c r="G4370" t="s">
        <v>11</v>
      </c>
      <c r="H4370" t="s">
        <v>40</v>
      </c>
      <c r="I4370">
        <v>1558250</v>
      </c>
      <c r="J4370">
        <v>16</v>
      </c>
      <c r="K4370" s="1">
        <v>13.3</v>
      </c>
      <c r="L4370" s="1">
        <v>5.2</v>
      </c>
      <c r="M4370" s="1">
        <f>All_Data[[#This Row],[EUR Sales Amount]]-All_Data[[#This Row],[EUR Cost Amount]]</f>
        <v>8.1000000000000014</v>
      </c>
      <c r="N4370">
        <f>IF(All_Data[[#This Row],[Order Line Quantity]]&lt;0,1,0)</f>
        <v>0</v>
      </c>
      <c r="O4370" s="1" t="str">
        <f>All_Data[[#This Row],[Tier2 Description]]&amp;All_Data[[#This Row],[Order No]]</f>
        <v>TOTES1558250</v>
      </c>
    </row>
    <row r="4371" spans="1:15" x14ac:dyDescent="0.35">
      <c r="A4371">
        <v>202003</v>
      </c>
      <c r="B4371" t="str">
        <f>LEFT(All_Data[[#This Row],[Invoice (Year+Month)]],4)</f>
        <v>2020</v>
      </c>
      <c r="C4371" t="str">
        <f>RIGHT(All_Data[[#This Row],[Invoice (Year+Month)]],2)</f>
        <v>03</v>
      </c>
      <c r="D4371" t="s">
        <v>56</v>
      </c>
      <c r="E4371">
        <v>3013903</v>
      </c>
      <c r="F4371" t="s">
        <v>10</v>
      </c>
      <c r="G4371" t="s">
        <v>11</v>
      </c>
      <c r="H4371" t="s">
        <v>40</v>
      </c>
      <c r="I4371">
        <v>1559568</v>
      </c>
      <c r="J4371">
        <v>-1006</v>
      </c>
      <c r="K4371" s="1">
        <v>-533.17999999999995</v>
      </c>
      <c r="L4371" s="1">
        <v>-335.46</v>
      </c>
      <c r="M4371" s="1">
        <f>All_Data[[#This Row],[EUR Sales Amount]]-All_Data[[#This Row],[EUR Cost Amount]]</f>
        <v>-197.71999999999997</v>
      </c>
      <c r="N4371">
        <f>IF(All_Data[[#This Row],[Order Line Quantity]]&lt;0,1,0)</f>
        <v>1</v>
      </c>
      <c r="O4371" s="1" t="str">
        <f>All_Data[[#This Row],[Tier2 Description]]&amp;All_Data[[#This Row],[Order No]]</f>
        <v>TOTES1559568</v>
      </c>
    </row>
    <row r="4372" spans="1:15" x14ac:dyDescent="0.35">
      <c r="A4372">
        <v>202003</v>
      </c>
      <c r="B4372" t="str">
        <f>LEFT(All_Data[[#This Row],[Invoice (Year+Month)]],4)</f>
        <v>2020</v>
      </c>
      <c r="C4372" t="str">
        <f>RIGHT(All_Data[[#This Row],[Invoice (Year+Month)]],2)</f>
        <v>03</v>
      </c>
      <c r="D4372" t="s">
        <v>56</v>
      </c>
      <c r="E4372">
        <v>3013903</v>
      </c>
      <c r="F4372" t="s">
        <v>10</v>
      </c>
      <c r="G4372" t="s">
        <v>32</v>
      </c>
      <c r="H4372" t="s">
        <v>49</v>
      </c>
      <c r="I4372">
        <v>1558065</v>
      </c>
      <c r="J4372">
        <v>520</v>
      </c>
      <c r="K4372" s="1">
        <v>1310.4000000000001</v>
      </c>
      <c r="L4372" s="1">
        <v>395.74</v>
      </c>
      <c r="M4372" s="1">
        <f>All_Data[[#This Row],[EUR Sales Amount]]-All_Data[[#This Row],[EUR Cost Amount]]</f>
        <v>914.66000000000008</v>
      </c>
      <c r="N4372">
        <f>IF(All_Data[[#This Row],[Order Line Quantity]]&lt;0,1,0)</f>
        <v>0</v>
      </c>
      <c r="O4372" s="1" t="str">
        <f>All_Data[[#This Row],[Tier2 Description]]&amp;All_Data[[#This Row],[Order No]]</f>
        <v>CERAMICS1558065</v>
      </c>
    </row>
    <row r="4373" spans="1:15" x14ac:dyDescent="0.35">
      <c r="A4373">
        <v>202003</v>
      </c>
      <c r="B4373" t="str">
        <f>LEFT(All_Data[[#This Row],[Invoice (Year+Month)]],4)</f>
        <v>2020</v>
      </c>
      <c r="C4373" t="str">
        <f>RIGHT(All_Data[[#This Row],[Invoice (Year+Month)]],2)</f>
        <v>03</v>
      </c>
      <c r="D4373" t="s">
        <v>56</v>
      </c>
      <c r="E4373">
        <v>3013903</v>
      </c>
      <c r="F4373" t="s">
        <v>10</v>
      </c>
      <c r="G4373" t="s">
        <v>32</v>
      </c>
      <c r="H4373" t="s">
        <v>33</v>
      </c>
      <c r="I4373">
        <v>1558250</v>
      </c>
      <c r="J4373">
        <v>6</v>
      </c>
      <c r="K4373" s="1">
        <v>35.1</v>
      </c>
      <c r="L4373" s="1">
        <v>15.02</v>
      </c>
      <c r="M4373" s="1">
        <f>All_Data[[#This Row],[EUR Sales Amount]]-All_Data[[#This Row],[EUR Cost Amount]]</f>
        <v>20.080000000000002</v>
      </c>
      <c r="N4373">
        <f>IF(All_Data[[#This Row],[Order Line Quantity]]&lt;0,1,0)</f>
        <v>0</v>
      </c>
      <c r="O4373" s="1" t="str">
        <f>All_Data[[#This Row],[Tier2 Description]]&amp;All_Data[[#This Row],[Order No]]</f>
        <v>SPORT BOTTLES1558250</v>
      </c>
    </row>
    <row r="4374" spans="1:15" x14ac:dyDescent="0.35">
      <c r="A4374">
        <v>202003</v>
      </c>
      <c r="B4374" t="str">
        <f>LEFT(All_Data[[#This Row],[Invoice (Year+Month)]],4)</f>
        <v>2020</v>
      </c>
      <c r="C4374" t="str">
        <f>RIGHT(All_Data[[#This Row],[Invoice (Year+Month)]],2)</f>
        <v>03</v>
      </c>
      <c r="D4374" t="s">
        <v>56</v>
      </c>
      <c r="E4374">
        <v>3013903</v>
      </c>
      <c r="F4374" t="s">
        <v>10</v>
      </c>
      <c r="G4374" t="s">
        <v>13</v>
      </c>
      <c r="H4374" t="s">
        <v>34</v>
      </c>
      <c r="I4374">
        <v>1559020</v>
      </c>
      <c r="J4374">
        <v>200</v>
      </c>
      <c r="K4374" s="1">
        <v>204</v>
      </c>
      <c r="L4374" s="1">
        <v>99.12</v>
      </c>
      <c r="M4374" s="1">
        <f>All_Data[[#This Row],[EUR Sales Amount]]-All_Data[[#This Row],[EUR Cost Amount]]</f>
        <v>104.88</v>
      </c>
      <c r="N4374">
        <f>IF(All_Data[[#This Row],[Order Line Quantity]]&lt;0,1,0)</f>
        <v>0</v>
      </c>
      <c r="O4374" s="1" t="str">
        <f>All_Data[[#This Row],[Tier2 Description]]&amp;All_Data[[#This Row],[Order No]]</f>
        <v>STATIONERY1559020</v>
      </c>
    </row>
    <row r="4375" spans="1:15" x14ac:dyDescent="0.35">
      <c r="A4375">
        <v>202003</v>
      </c>
      <c r="B4375" t="str">
        <f>LEFT(All_Data[[#This Row],[Invoice (Year+Month)]],4)</f>
        <v>2020</v>
      </c>
      <c r="C4375" t="str">
        <f>RIGHT(All_Data[[#This Row],[Invoice (Year+Month)]],2)</f>
        <v>03</v>
      </c>
      <c r="D4375" t="s">
        <v>56</v>
      </c>
      <c r="E4375">
        <v>3013903</v>
      </c>
      <c r="F4375" t="s">
        <v>10</v>
      </c>
      <c r="G4375" t="s">
        <v>22</v>
      </c>
      <c r="H4375" t="s">
        <v>35</v>
      </c>
      <c r="I4375">
        <v>1558065</v>
      </c>
      <c r="J4375">
        <v>522</v>
      </c>
      <c r="K4375" s="1">
        <v>179.6</v>
      </c>
      <c r="L4375" s="1">
        <v>23.08</v>
      </c>
      <c r="M4375" s="1">
        <f>All_Data[[#This Row],[EUR Sales Amount]]-All_Data[[#This Row],[EUR Cost Amount]]</f>
        <v>156.51999999999998</v>
      </c>
      <c r="N4375">
        <f>IF(All_Data[[#This Row],[Order Line Quantity]]&lt;0,1,0)</f>
        <v>0</v>
      </c>
      <c r="O4375" s="1" t="str">
        <f>All_Data[[#This Row],[Tier2 Description]]&amp;All_Data[[#This Row],[Order No]]</f>
        <v>DECORATION CHARGES1558065</v>
      </c>
    </row>
    <row r="4376" spans="1:15" x14ac:dyDescent="0.35">
      <c r="A4376">
        <v>202003</v>
      </c>
      <c r="B4376" t="str">
        <f>LEFT(All_Data[[#This Row],[Invoice (Year+Month)]],4)</f>
        <v>2020</v>
      </c>
      <c r="C4376" t="str">
        <f>RIGHT(All_Data[[#This Row],[Invoice (Year+Month)]],2)</f>
        <v>03</v>
      </c>
      <c r="D4376" t="s">
        <v>56</v>
      </c>
      <c r="E4376">
        <v>3013903</v>
      </c>
      <c r="F4376" t="s">
        <v>10</v>
      </c>
      <c r="G4376" t="s">
        <v>22</v>
      </c>
      <c r="H4376" t="s">
        <v>35</v>
      </c>
      <c r="I4376">
        <v>1559020</v>
      </c>
      <c r="J4376">
        <v>202</v>
      </c>
      <c r="K4376" s="1">
        <v>134</v>
      </c>
      <c r="L4376" s="1">
        <v>23.18</v>
      </c>
      <c r="M4376" s="1">
        <f>All_Data[[#This Row],[EUR Sales Amount]]-All_Data[[#This Row],[EUR Cost Amount]]</f>
        <v>110.82</v>
      </c>
      <c r="N4376">
        <f>IF(All_Data[[#This Row],[Order Line Quantity]]&lt;0,1,0)</f>
        <v>0</v>
      </c>
      <c r="O4376" s="1" t="str">
        <f>All_Data[[#This Row],[Tier2 Description]]&amp;All_Data[[#This Row],[Order No]]</f>
        <v>DECORATION CHARGES1559020</v>
      </c>
    </row>
    <row r="4377" spans="1:15" x14ac:dyDescent="0.35">
      <c r="A4377">
        <v>202003</v>
      </c>
      <c r="B4377" t="str">
        <f>LEFT(All_Data[[#This Row],[Invoice (Year+Month)]],4)</f>
        <v>2020</v>
      </c>
      <c r="C4377" t="str">
        <f>RIGHT(All_Data[[#This Row],[Invoice (Year+Month)]],2)</f>
        <v>03</v>
      </c>
      <c r="D4377" t="s">
        <v>56</v>
      </c>
      <c r="E4377">
        <v>3013904</v>
      </c>
      <c r="F4377" t="s">
        <v>17</v>
      </c>
      <c r="G4377" t="s">
        <v>29</v>
      </c>
      <c r="H4377" t="s">
        <v>52</v>
      </c>
      <c r="I4377">
        <v>1558059</v>
      </c>
      <c r="J4377">
        <v>50</v>
      </c>
      <c r="K4377" s="1">
        <v>803</v>
      </c>
      <c r="L4377" s="1">
        <v>834</v>
      </c>
      <c r="M4377" s="1">
        <f>All_Data[[#This Row],[EUR Sales Amount]]-All_Data[[#This Row],[EUR Cost Amount]]</f>
        <v>-31</v>
      </c>
      <c r="N4377">
        <f>IF(All_Data[[#This Row],[Order Line Quantity]]&lt;0,1,0)</f>
        <v>0</v>
      </c>
      <c r="O4377" s="1" t="str">
        <f>All_Data[[#This Row],[Tier2 Description]]&amp;All_Data[[#This Row],[Order No]]</f>
        <v>GENERAL TECH1558059</v>
      </c>
    </row>
    <row r="4378" spans="1:15" x14ac:dyDescent="0.35">
      <c r="A4378">
        <v>202003</v>
      </c>
      <c r="B4378" t="str">
        <f>LEFT(All_Data[[#This Row],[Invoice (Year+Month)]],4)</f>
        <v>2020</v>
      </c>
      <c r="C4378" t="str">
        <f>RIGHT(All_Data[[#This Row],[Invoice (Year+Month)]],2)</f>
        <v>03</v>
      </c>
      <c r="D4378" t="s">
        <v>56</v>
      </c>
      <c r="E4378">
        <v>3013909</v>
      </c>
      <c r="F4378" t="s">
        <v>10</v>
      </c>
      <c r="G4378" t="s">
        <v>13</v>
      </c>
      <c r="H4378" t="s">
        <v>34</v>
      </c>
      <c r="I4378">
        <v>1558825</v>
      </c>
      <c r="J4378">
        <v>18</v>
      </c>
      <c r="K4378" s="1">
        <v>21.24</v>
      </c>
      <c r="L4378" s="1">
        <v>9.16</v>
      </c>
      <c r="M4378" s="1">
        <f>All_Data[[#This Row],[EUR Sales Amount]]-All_Data[[#This Row],[EUR Cost Amount]]</f>
        <v>12.079999999999998</v>
      </c>
      <c r="N4378">
        <f>IF(All_Data[[#This Row],[Order Line Quantity]]&lt;0,1,0)</f>
        <v>0</v>
      </c>
      <c r="O4378" s="1" t="str">
        <f>All_Data[[#This Row],[Tier2 Description]]&amp;All_Data[[#This Row],[Order No]]</f>
        <v>STATIONERY1558825</v>
      </c>
    </row>
    <row r="4379" spans="1:15" x14ac:dyDescent="0.35">
      <c r="A4379">
        <v>202003</v>
      </c>
      <c r="B4379" t="str">
        <f>LEFT(All_Data[[#This Row],[Invoice (Year+Month)]],4)</f>
        <v>2020</v>
      </c>
      <c r="C4379" t="str">
        <f>RIGHT(All_Data[[#This Row],[Invoice (Year+Month)]],2)</f>
        <v>03</v>
      </c>
      <c r="D4379" t="s">
        <v>56</v>
      </c>
      <c r="E4379">
        <v>3013909</v>
      </c>
      <c r="F4379" t="s">
        <v>10</v>
      </c>
      <c r="G4379" t="s">
        <v>13</v>
      </c>
      <c r="H4379" t="s">
        <v>16</v>
      </c>
      <c r="I4379">
        <v>1559069</v>
      </c>
      <c r="J4379">
        <v>1000</v>
      </c>
      <c r="K4379" s="1">
        <v>240</v>
      </c>
      <c r="L4379" s="1">
        <v>126.58</v>
      </c>
      <c r="M4379" s="1">
        <f>All_Data[[#This Row],[EUR Sales Amount]]-All_Data[[#This Row],[EUR Cost Amount]]</f>
        <v>113.42</v>
      </c>
      <c r="N4379">
        <f>IF(All_Data[[#This Row],[Order Line Quantity]]&lt;0,1,0)</f>
        <v>0</v>
      </c>
      <c r="O4379" s="1" t="str">
        <f>All_Data[[#This Row],[Tier2 Description]]&amp;All_Data[[#This Row],[Order No]]</f>
        <v>WRITING1559069</v>
      </c>
    </row>
    <row r="4380" spans="1:15" x14ac:dyDescent="0.35">
      <c r="A4380">
        <v>202003</v>
      </c>
      <c r="B4380" t="str">
        <f>LEFT(All_Data[[#This Row],[Invoice (Year+Month)]],4)</f>
        <v>2020</v>
      </c>
      <c r="C4380" t="str">
        <f>RIGHT(All_Data[[#This Row],[Invoice (Year+Month)]],2)</f>
        <v>03</v>
      </c>
      <c r="D4380" t="s">
        <v>56</v>
      </c>
      <c r="E4380">
        <v>3013909</v>
      </c>
      <c r="F4380" t="s">
        <v>10</v>
      </c>
      <c r="G4380" t="s">
        <v>36</v>
      </c>
      <c r="H4380" t="s">
        <v>36</v>
      </c>
      <c r="I4380">
        <v>1553769</v>
      </c>
      <c r="J4380">
        <v>2000</v>
      </c>
      <c r="K4380" s="1">
        <v>3420</v>
      </c>
      <c r="L4380" s="1">
        <v>3380</v>
      </c>
      <c r="M4380" s="1">
        <f>All_Data[[#This Row],[EUR Sales Amount]]-All_Data[[#This Row],[EUR Cost Amount]]</f>
        <v>40</v>
      </c>
      <c r="N4380">
        <f>IF(All_Data[[#This Row],[Order Line Quantity]]&lt;0,1,0)</f>
        <v>0</v>
      </c>
      <c r="O4380" s="1" t="str">
        <f>All_Data[[#This Row],[Tier2 Description]]&amp;All_Data[[#This Row],[Order No]]</f>
        <v>MEMORY1553769</v>
      </c>
    </row>
    <row r="4381" spans="1:15" x14ac:dyDescent="0.35">
      <c r="A4381">
        <v>202003</v>
      </c>
      <c r="B4381" t="str">
        <f>LEFT(All_Data[[#This Row],[Invoice (Year+Month)]],4)</f>
        <v>2020</v>
      </c>
      <c r="C4381" t="str">
        <f>RIGHT(All_Data[[#This Row],[Invoice (Year+Month)]],2)</f>
        <v>03</v>
      </c>
      <c r="D4381" t="s">
        <v>56</v>
      </c>
      <c r="E4381">
        <v>3013909</v>
      </c>
      <c r="F4381" t="s">
        <v>10</v>
      </c>
      <c r="G4381" t="s">
        <v>22</v>
      </c>
      <c r="H4381" t="s">
        <v>35</v>
      </c>
      <c r="I4381">
        <v>1559069</v>
      </c>
      <c r="J4381">
        <v>1004</v>
      </c>
      <c r="K4381" s="1">
        <v>340</v>
      </c>
      <c r="L4381" s="1">
        <v>45.76</v>
      </c>
      <c r="M4381" s="1">
        <f>All_Data[[#This Row],[EUR Sales Amount]]-All_Data[[#This Row],[EUR Cost Amount]]</f>
        <v>294.24</v>
      </c>
      <c r="N4381">
        <f>IF(All_Data[[#This Row],[Order Line Quantity]]&lt;0,1,0)</f>
        <v>0</v>
      </c>
      <c r="O4381" s="1" t="str">
        <f>All_Data[[#This Row],[Tier2 Description]]&amp;All_Data[[#This Row],[Order No]]</f>
        <v>DECORATION CHARGES1559069</v>
      </c>
    </row>
    <row r="4382" spans="1:15" x14ac:dyDescent="0.35">
      <c r="A4382">
        <v>202003</v>
      </c>
      <c r="B4382" t="str">
        <f>LEFT(All_Data[[#This Row],[Invoice (Year+Month)]],4)</f>
        <v>2020</v>
      </c>
      <c r="C4382" t="str">
        <f>RIGHT(All_Data[[#This Row],[Invoice (Year+Month)]],2)</f>
        <v>03</v>
      </c>
      <c r="D4382" t="s">
        <v>56</v>
      </c>
      <c r="E4382">
        <v>3013913</v>
      </c>
      <c r="F4382" t="s">
        <v>17</v>
      </c>
      <c r="G4382" t="s">
        <v>29</v>
      </c>
      <c r="H4382" t="s">
        <v>30</v>
      </c>
      <c r="I4382">
        <v>1559530</v>
      </c>
      <c r="J4382">
        <v>4</v>
      </c>
      <c r="K4382" s="1">
        <v>50.44</v>
      </c>
      <c r="L4382" s="1">
        <v>39.96</v>
      </c>
      <c r="M4382" s="1">
        <f>All_Data[[#This Row],[EUR Sales Amount]]-All_Data[[#This Row],[EUR Cost Amount]]</f>
        <v>10.479999999999997</v>
      </c>
      <c r="N4382">
        <f>IF(All_Data[[#This Row],[Order Line Quantity]]&lt;0,1,0)</f>
        <v>0</v>
      </c>
      <c r="O4382" s="1" t="str">
        <f>All_Data[[#This Row],[Tier2 Description]]&amp;All_Data[[#This Row],[Order No]]</f>
        <v>AUDIO1559530</v>
      </c>
    </row>
    <row r="4383" spans="1:15" x14ac:dyDescent="0.35">
      <c r="A4383">
        <v>202003</v>
      </c>
      <c r="B4383" t="str">
        <f>LEFT(All_Data[[#This Row],[Invoice (Year+Month)]],4)</f>
        <v>2020</v>
      </c>
      <c r="C4383" t="str">
        <f>RIGHT(All_Data[[#This Row],[Invoice (Year+Month)]],2)</f>
        <v>03</v>
      </c>
      <c r="D4383" t="s">
        <v>56</v>
      </c>
      <c r="E4383">
        <v>3013923</v>
      </c>
      <c r="F4383" t="s">
        <v>17</v>
      </c>
      <c r="G4383" t="s">
        <v>11</v>
      </c>
      <c r="H4383" t="s">
        <v>38</v>
      </c>
      <c r="I4383">
        <v>1558688</v>
      </c>
      <c r="J4383">
        <v>2</v>
      </c>
      <c r="K4383" s="1">
        <v>1.7</v>
      </c>
      <c r="L4383" s="1">
        <v>0.68</v>
      </c>
      <c r="M4383" s="1">
        <f>All_Data[[#This Row],[EUR Sales Amount]]-All_Data[[#This Row],[EUR Cost Amount]]</f>
        <v>1.02</v>
      </c>
      <c r="N4383">
        <f>IF(All_Data[[#This Row],[Order Line Quantity]]&lt;0,1,0)</f>
        <v>0</v>
      </c>
      <c r="O4383" s="1" t="str">
        <f>All_Data[[#This Row],[Tier2 Description]]&amp;All_Data[[#This Row],[Order No]]</f>
        <v>BACKPACKS1558688</v>
      </c>
    </row>
    <row r="4384" spans="1:15" x14ac:dyDescent="0.35">
      <c r="A4384">
        <v>202003</v>
      </c>
      <c r="B4384" t="str">
        <f>LEFT(All_Data[[#This Row],[Invoice (Year+Month)]],4)</f>
        <v>2020</v>
      </c>
      <c r="C4384" t="str">
        <f>RIGHT(All_Data[[#This Row],[Invoice (Year+Month)]],2)</f>
        <v>03</v>
      </c>
      <c r="D4384" t="s">
        <v>56</v>
      </c>
      <c r="E4384">
        <v>3013923</v>
      </c>
      <c r="F4384" t="s">
        <v>17</v>
      </c>
      <c r="G4384" t="s">
        <v>11</v>
      </c>
      <c r="H4384" t="s">
        <v>40</v>
      </c>
      <c r="I4384">
        <v>1558688</v>
      </c>
      <c r="J4384">
        <v>2</v>
      </c>
      <c r="K4384" s="1">
        <v>8.3800000000000008</v>
      </c>
      <c r="L4384" s="1">
        <v>3.88</v>
      </c>
      <c r="M4384" s="1">
        <f>All_Data[[#This Row],[EUR Sales Amount]]-All_Data[[#This Row],[EUR Cost Amount]]</f>
        <v>4.5000000000000009</v>
      </c>
      <c r="N4384">
        <f>IF(All_Data[[#This Row],[Order Line Quantity]]&lt;0,1,0)</f>
        <v>0</v>
      </c>
      <c r="O4384" s="1" t="str">
        <f>All_Data[[#This Row],[Tier2 Description]]&amp;All_Data[[#This Row],[Order No]]</f>
        <v>TOTES1558688</v>
      </c>
    </row>
    <row r="4385" spans="1:15" x14ac:dyDescent="0.35">
      <c r="A4385">
        <v>202003</v>
      </c>
      <c r="B4385" t="str">
        <f>LEFT(All_Data[[#This Row],[Invoice (Year+Month)]],4)</f>
        <v>2020</v>
      </c>
      <c r="C4385" t="str">
        <f>RIGHT(All_Data[[#This Row],[Invoice (Year+Month)]],2)</f>
        <v>03</v>
      </c>
      <c r="D4385" t="s">
        <v>56</v>
      </c>
      <c r="E4385">
        <v>3013923</v>
      </c>
      <c r="F4385" t="s">
        <v>17</v>
      </c>
      <c r="G4385" t="s">
        <v>13</v>
      </c>
      <c r="H4385" t="s">
        <v>15</v>
      </c>
      <c r="I4385">
        <v>1558669</v>
      </c>
      <c r="J4385">
        <v>602</v>
      </c>
      <c r="K4385" s="1">
        <v>2227.4</v>
      </c>
      <c r="L4385" s="1">
        <v>1122.68</v>
      </c>
      <c r="M4385" s="1">
        <f>All_Data[[#This Row],[EUR Sales Amount]]-All_Data[[#This Row],[EUR Cost Amount]]</f>
        <v>1104.72</v>
      </c>
      <c r="N4385">
        <f>IF(All_Data[[#This Row],[Order Line Quantity]]&lt;0,1,0)</f>
        <v>0</v>
      </c>
      <c r="O4385" s="1" t="str">
        <f>All_Data[[#This Row],[Tier2 Description]]&amp;All_Data[[#This Row],[Order No]]</f>
        <v>UMBRELLAS1558669</v>
      </c>
    </row>
    <row r="4386" spans="1:15" x14ac:dyDescent="0.35">
      <c r="A4386">
        <v>202003</v>
      </c>
      <c r="B4386" t="str">
        <f>LEFT(All_Data[[#This Row],[Invoice (Year+Month)]],4)</f>
        <v>2020</v>
      </c>
      <c r="C4386" t="str">
        <f>RIGHT(All_Data[[#This Row],[Invoice (Year+Month)]],2)</f>
        <v>03</v>
      </c>
      <c r="D4386" t="s">
        <v>56</v>
      </c>
      <c r="E4386">
        <v>3013923</v>
      </c>
      <c r="F4386" t="s">
        <v>17</v>
      </c>
      <c r="G4386" t="s">
        <v>13</v>
      </c>
      <c r="H4386" t="s">
        <v>15</v>
      </c>
      <c r="I4386">
        <v>1559560</v>
      </c>
      <c r="J4386">
        <v>4</v>
      </c>
      <c r="K4386" s="1">
        <v>7.28</v>
      </c>
      <c r="L4386" s="1">
        <v>4.22</v>
      </c>
      <c r="M4386" s="1">
        <f>All_Data[[#This Row],[EUR Sales Amount]]-All_Data[[#This Row],[EUR Cost Amount]]</f>
        <v>3.0600000000000005</v>
      </c>
      <c r="N4386">
        <f>IF(All_Data[[#This Row],[Order Line Quantity]]&lt;0,1,0)</f>
        <v>0</v>
      </c>
      <c r="O4386" s="1" t="str">
        <f>All_Data[[#This Row],[Tier2 Description]]&amp;All_Data[[#This Row],[Order No]]</f>
        <v>UMBRELLAS1559560</v>
      </c>
    </row>
    <row r="4387" spans="1:15" x14ac:dyDescent="0.35">
      <c r="A4387">
        <v>202003</v>
      </c>
      <c r="B4387" t="str">
        <f>LEFT(All_Data[[#This Row],[Invoice (Year+Month)]],4)</f>
        <v>2020</v>
      </c>
      <c r="C4387" t="str">
        <f>RIGHT(All_Data[[#This Row],[Invoice (Year+Month)]],2)</f>
        <v>03</v>
      </c>
      <c r="D4387" t="s">
        <v>56</v>
      </c>
      <c r="E4387">
        <v>3013923</v>
      </c>
      <c r="F4387" t="s">
        <v>17</v>
      </c>
      <c r="G4387" t="s">
        <v>26</v>
      </c>
      <c r="H4387" t="s">
        <v>50</v>
      </c>
      <c r="I4387">
        <v>1559560</v>
      </c>
      <c r="J4387">
        <v>2</v>
      </c>
      <c r="K4387" s="1">
        <v>2.98</v>
      </c>
      <c r="L4387" s="1">
        <v>1.4</v>
      </c>
      <c r="M4387" s="1">
        <f>All_Data[[#This Row],[EUR Sales Amount]]-All_Data[[#This Row],[EUR Cost Amount]]</f>
        <v>1.58</v>
      </c>
      <c r="N4387">
        <f>IF(All_Data[[#This Row],[Order Line Quantity]]&lt;0,1,0)</f>
        <v>0</v>
      </c>
      <c r="O4387" s="1" t="str">
        <f>All_Data[[#This Row],[Tier2 Description]]&amp;All_Data[[#This Row],[Order No]]</f>
        <v>OUTDOOR &amp; LEISURE1559560</v>
      </c>
    </row>
    <row r="4388" spans="1:15" x14ac:dyDescent="0.35">
      <c r="A4388">
        <v>202003</v>
      </c>
      <c r="B4388" t="str">
        <f>LEFT(All_Data[[#This Row],[Invoice (Year+Month)]],4)</f>
        <v>2020</v>
      </c>
      <c r="C4388" t="str">
        <f>RIGHT(All_Data[[#This Row],[Invoice (Year+Month)]],2)</f>
        <v>03</v>
      </c>
      <c r="D4388" t="s">
        <v>56</v>
      </c>
      <c r="E4388">
        <v>3013923</v>
      </c>
      <c r="F4388" t="s">
        <v>17</v>
      </c>
      <c r="G4388" t="s">
        <v>29</v>
      </c>
      <c r="H4388" t="s">
        <v>30</v>
      </c>
      <c r="I4388">
        <v>1558688</v>
      </c>
      <c r="J4388">
        <v>2</v>
      </c>
      <c r="K4388" s="1">
        <v>29.98</v>
      </c>
      <c r="L4388" s="1">
        <v>14.3</v>
      </c>
      <c r="M4388" s="1">
        <f>All_Data[[#This Row],[EUR Sales Amount]]-All_Data[[#This Row],[EUR Cost Amount]]</f>
        <v>15.68</v>
      </c>
      <c r="N4388">
        <f>IF(All_Data[[#This Row],[Order Line Quantity]]&lt;0,1,0)</f>
        <v>0</v>
      </c>
      <c r="O4388" s="1" t="str">
        <f>All_Data[[#This Row],[Tier2 Description]]&amp;All_Data[[#This Row],[Order No]]</f>
        <v>AUDIO1558688</v>
      </c>
    </row>
    <row r="4389" spans="1:15" x14ac:dyDescent="0.35">
      <c r="A4389">
        <v>202003</v>
      </c>
      <c r="B4389" t="str">
        <f>LEFT(All_Data[[#This Row],[Invoice (Year+Month)]],4)</f>
        <v>2020</v>
      </c>
      <c r="C4389" t="str">
        <f>RIGHT(All_Data[[#This Row],[Invoice (Year+Month)]],2)</f>
        <v>03</v>
      </c>
      <c r="D4389" t="s">
        <v>56</v>
      </c>
      <c r="E4389">
        <v>3013923</v>
      </c>
      <c r="F4389" t="s">
        <v>17</v>
      </c>
      <c r="G4389" t="s">
        <v>29</v>
      </c>
      <c r="H4389" t="s">
        <v>30</v>
      </c>
      <c r="I4389">
        <v>1559560</v>
      </c>
      <c r="J4389">
        <v>2</v>
      </c>
      <c r="K4389" s="1">
        <v>18.98</v>
      </c>
      <c r="L4389" s="1">
        <v>8.6999999999999993</v>
      </c>
      <c r="M4389" s="1">
        <f>All_Data[[#This Row],[EUR Sales Amount]]-All_Data[[#This Row],[EUR Cost Amount]]</f>
        <v>10.280000000000001</v>
      </c>
      <c r="N4389">
        <f>IF(All_Data[[#This Row],[Order Line Quantity]]&lt;0,1,0)</f>
        <v>0</v>
      </c>
      <c r="O4389" s="1" t="str">
        <f>All_Data[[#This Row],[Tier2 Description]]&amp;All_Data[[#This Row],[Order No]]</f>
        <v>AUDIO1559560</v>
      </c>
    </row>
    <row r="4390" spans="1:15" x14ac:dyDescent="0.35">
      <c r="A4390">
        <v>202003</v>
      </c>
      <c r="B4390" t="str">
        <f>LEFT(All_Data[[#This Row],[Invoice (Year+Month)]],4)</f>
        <v>2020</v>
      </c>
      <c r="C4390" t="str">
        <f>RIGHT(All_Data[[#This Row],[Invoice (Year+Month)]],2)</f>
        <v>03</v>
      </c>
      <c r="D4390" t="s">
        <v>56</v>
      </c>
      <c r="E4390">
        <v>3013923</v>
      </c>
      <c r="F4390" t="s">
        <v>17</v>
      </c>
      <c r="G4390" t="s">
        <v>29</v>
      </c>
      <c r="H4390" t="s">
        <v>31</v>
      </c>
      <c r="I4390">
        <v>1558688</v>
      </c>
      <c r="J4390">
        <v>2</v>
      </c>
      <c r="K4390" s="1">
        <v>9.7799999999999994</v>
      </c>
      <c r="L4390" s="1">
        <v>4.28</v>
      </c>
      <c r="M4390" s="1">
        <f>All_Data[[#This Row],[EUR Sales Amount]]-All_Data[[#This Row],[EUR Cost Amount]]</f>
        <v>5.4999999999999991</v>
      </c>
      <c r="N4390">
        <f>IF(All_Data[[#This Row],[Order Line Quantity]]&lt;0,1,0)</f>
        <v>0</v>
      </c>
      <c r="O4390" s="1" t="str">
        <f>All_Data[[#This Row],[Tier2 Description]]&amp;All_Data[[#This Row],[Order No]]</f>
        <v>POWER1558688</v>
      </c>
    </row>
    <row r="4391" spans="1:15" x14ac:dyDescent="0.35">
      <c r="A4391">
        <v>202003</v>
      </c>
      <c r="B4391" t="str">
        <f>LEFT(All_Data[[#This Row],[Invoice (Year+Month)]],4)</f>
        <v>2020</v>
      </c>
      <c r="C4391" t="str">
        <f>RIGHT(All_Data[[#This Row],[Invoice (Year+Month)]],2)</f>
        <v>03</v>
      </c>
      <c r="D4391" t="s">
        <v>56</v>
      </c>
      <c r="E4391">
        <v>3013926</v>
      </c>
      <c r="F4391" t="s">
        <v>10</v>
      </c>
      <c r="G4391" t="s">
        <v>26</v>
      </c>
      <c r="H4391" t="s">
        <v>42</v>
      </c>
      <c r="I4391">
        <v>1558885</v>
      </c>
      <c r="J4391">
        <v>70</v>
      </c>
      <c r="K4391" s="1">
        <v>174.3</v>
      </c>
      <c r="L4391" s="1">
        <v>66.72</v>
      </c>
      <c r="M4391" s="1">
        <f>All_Data[[#This Row],[EUR Sales Amount]]-All_Data[[#This Row],[EUR Cost Amount]]</f>
        <v>107.58000000000001</v>
      </c>
      <c r="N4391">
        <f>IF(All_Data[[#This Row],[Order Line Quantity]]&lt;0,1,0)</f>
        <v>0</v>
      </c>
      <c r="O4391" s="1" t="str">
        <f>All_Data[[#This Row],[Tier2 Description]]&amp;All_Data[[#This Row],[Order No]]</f>
        <v>LIGHTING1558885</v>
      </c>
    </row>
    <row r="4392" spans="1:15" x14ac:dyDescent="0.35">
      <c r="A4392">
        <v>202003</v>
      </c>
      <c r="B4392" t="str">
        <f>LEFT(All_Data[[#This Row],[Invoice (Year+Month)]],4)</f>
        <v>2020</v>
      </c>
      <c r="C4392" t="str">
        <f>RIGHT(All_Data[[#This Row],[Invoice (Year+Month)]],2)</f>
        <v>03</v>
      </c>
      <c r="D4392" t="s">
        <v>56</v>
      </c>
      <c r="E4392">
        <v>3013926</v>
      </c>
      <c r="F4392" t="s">
        <v>10</v>
      </c>
      <c r="G4392" t="s">
        <v>18</v>
      </c>
      <c r="H4392" t="s">
        <v>19</v>
      </c>
      <c r="I4392">
        <v>1558308</v>
      </c>
      <c r="J4392">
        <v>6</v>
      </c>
      <c r="K4392" s="1">
        <v>159.41999999999999</v>
      </c>
      <c r="L4392" s="1">
        <v>77.58</v>
      </c>
      <c r="M4392" s="1">
        <f>All_Data[[#This Row],[EUR Sales Amount]]-All_Data[[#This Row],[EUR Cost Amount]]</f>
        <v>81.839999999999989</v>
      </c>
      <c r="N4392">
        <f>IF(All_Data[[#This Row],[Order Line Quantity]]&lt;0,1,0)</f>
        <v>0</v>
      </c>
      <c r="O4392" s="1" t="str">
        <f>All_Data[[#This Row],[Tier2 Description]]&amp;All_Data[[#This Row],[Order No]]</f>
        <v>FLEECE &amp; KNITS1558308</v>
      </c>
    </row>
    <row r="4393" spans="1:15" x14ac:dyDescent="0.35">
      <c r="A4393">
        <v>202003</v>
      </c>
      <c r="B4393" t="str">
        <f>LEFT(All_Data[[#This Row],[Invoice (Year+Month)]],4)</f>
        <v>2020</v>
      </c>
      <c r="C4393" t="str">
        <f>RIGHT(All_Data[[#This Row],[Invoice (Year+Month)]],2)</f>
        <v>03</v>
      </c>
      <c r="D4393" t="s">
        <v>56</v>
      </c>
      <c r="E4393">
        <v>3013926</v>
      </c>
      <c r="F4393" t="s">
        <v>10</v>
      </c>
      <c r="G4393" t="s">
        <v>18</v>
      </c>
      <c r="H4393" t="s">
        <v>20</v>
      </c>
      <c r="I4393">
        <v>1558308</v>
      </c>
      <c r="J4393">
        <v>6</v>
      </c>
      <c r="K4393" s="1">
        <v>62.16</v>
      </c>
      <c r="L4393" s="1">
        <v>28.46</v>
      </c>
      <c r="M4393" s="1">
        <f>All_Data[[#This Row],[EUR Sales Amount]]-All_Data[[#This Row],[EUR Cost Amount]]</f>
        <v>33.699999999999996</v>
      </c>
      <c r="N4393">
        <f>IF(All_Data[[#This Row],[Order Line Quantity]]&lt;0,1,0)</f>
        <v>0</v>
      </c>
      <c r="O4393" s="1" t="str">
        <f>All_Data[[#This Row],[Tier2 Description]]&amp;All_Data[[#This Row],[Order No]]</f>
        <v>POLOS1558308</v>
      </c>
    </row>
    <row r="4394" spans="1:15" x14ac:dyDescent="0.35">
      <c r="A4394">
        <v>202003</v>
      </c>
      <c r="B4394" t="str">
        <f>LEFT(All_Data[[#This Row],[Invoice (Year+Month)]],4)</f>
        <v>2020</v>
      </c>
      <c r="C4394" t="str">
        <f>RIGHT(All_Data[[#This Row],[Invoice (Year+Month)]],2)</f>
        <v>03</v>
      </c>
      <c r="D4394" t="s">
        <v>56</v>
      </c>
      <c r="E4394">
        <v>3013931</v>
      </c>
      <c r="F4394" t="s">
        <v>17</v>
      </c>
      <c r="G4394" t="s">
        <v>26</v>
      </c>
      <c r="H4394" t="s">
        <v>28</v>
      </c>
      <c r="I4394">
        <v>1558418</v>
      </c>
      <c r="J4394">
        <v>2</v>
      </c>
      <c r="K4394" s="1">
        <v>5.78</v>
      </c>
      <c r="L4394" s="1">
        <v>2.06</v>
      </c>
      <c r="M4394" s="1">
        <f>All_Data[[#This Row],[EUR Sales Amount]]-All_Data[[#This Row],[EUR Cost Amount]]</f>
        <v>3.72</v>
      </c>
      <c r="N4394">
        <f>IF(All_Data[[#This Row],[Order Line Quantity]]&lt;0,1,0)</f>
        <v>0</v>
      </c>
      <c r="O4394" s="1" t="str">
        <f>All_Data[[#This Row],[Tier2 Description]]&amp;All_Data[[#This Row],[Order No]]</f>
        <v>HOUSEWARES1558418</v>
      </c>
    </row>
    <row r="4395" spans="1:15" x14ac:dyDescent="0.35">
      <c r="A4395">
        <v>202003</v>
      </c>
      <c r="B4395" t="str">
        <f>LEFT(All_Data[[#This Row],[Invoice (Year+Month)]],4)</f>
        <v>2020</v>
      </c>
      <c r="C4395" t="str">
        <f>RIGHT(All_Data[[#This Row],[Invoice (Year+Month)]],2)</f>
        <v>03</v>
      </c>
      <c r="D4395" t="s">
        <v>56</v>
      </c>
      <c r="E4395">
        <v>3013938</v>
      </c>
      <c r="F4395" t="s">
        <v>10</v>
      </c>
      <c r="G4395" t="s">
        <v>11</v>
      </c>
      <c r="H4395" t="s">
        <v>38</v>
      </c>
      <c r="I4395">
        <v>1558230</v>
      </c>
      <c r="J4395">
        <v>5000</v>
      </c>
      <c r="K4395" s="1">
        <v>2500</v>
      </c>
      <c r="L4395" s="1">
        <v>1435.92</v>
      </c>
      <c r="M4395" s="1">
        <f>All_Data[[#This Row],[EUR Sales Amount]]-All_Data[[#This Row],[EUR Cost Amount]]</f>
        <v>1064.08</v>
      </c>
      <c r="N4395">
        <f>IF(All_Data[[#This Row],[Order Line Quantity]]&lt;0,1,0)</f>
        <v>0</v>
      </c>
      <c r="O4395" s="1" t="str">
        <f>All_Data[[#This Row],[Tier2 Description]]&amp;All_Data[[#This Row],[Order No]]</f>
        <v>BACKPACKS1558230</v>
      </c>
    </row>
    <row r="4396" spans="1:15" x14ac:dyDescent="0.35">
      <c r="A4396">
        <v>202003</v>
      </c>
      <c r="B4396" t="str">
        <f>LEFT(All_Data[[#This Row],[Invoice (Year+Month)]],4)</f>
        <v>2020</v>
      </c>
      <c r="C4396" t="str">
        <f>RIGHT(All_Data[[#This Row],[Invoice (Year+Month)]],2)</f>
        <v>03</v>
      </c>
      <c r="D4396" t="s">
        <v>56</v>
      </c>
      <c r="E4396">
        <v>3013938</v>
      </c>
      <c r="F4396" t="s">
        <v>10</v>
      </c>
      <c r="G4396" t="s">
        <v>22</v>
      </c>
      <c r="H4396" t="s">
        <v>35</v>
      </c>
      <c r="I4396">
        <v>1558230</v>
      </c>
      <c r="J4396">
        <v>5002</v>
      </c>
      <c r="K4396" s="1">
        <v>2872</v>
      </c>
      <c r="L4396" s="1">
        <v>861.92</v>
      </c>
      <c r="M4396" s="1">
        <f>All_Data[[#This Row],[EUR Sales Amount]]-All_Data[[#This Row],[EUR Cost Amount]]</f>
        <v>2010.08</v>
      </c>
      <c r="N4396">
        <f>IF(All_Data[[#This Row],[Order Line Quantity]]&lt;0,1,0)</f>
        <v>0</v>
      </c>
      <c r="O4396" s="1" t="str">
        <f>All_Data[[#This Row],[Tier2 Description]]&amp;All_Data[[#This Row],[Order No]]</f>
        <v>DECORATION CHARGES1558230</v>
      </c>
    </row>
    <row r="4397" spans="1:15" x14ac:dyDescent="0.35">
      <c r="A4397">
        <v>202003</v>
      </c>
      <c r="B4397" t="str">
        <f>LEFT(All_Data[[#This Row],[Invoice (Year+Month)]],4)</f>
        <v>2020</v>
      </c>
      <c r="C4397" t="str">
        <f>RIGHT(All_Data[[#This Row],[Invoice (Year+Month)]],2)</f>
        <v>03</v>
      </c>
      <c r="D4397" t="s">
        <v>56</v>
      </c>
      <c r="E4397">
        <v>3013946</v>
      </c>
      <c r="F4397" t="s">
        <v>10</v>
      </c>
      <c r="G4397" t="s">
        <v>26</v>
      </c>
      <c r="H4397" t="s">
        <v>28</v>
      </c>
      <c r="I4397">
        <v>1559286</v>
      </c>
      <c r="J4397">
        <v>2</v>
      </c>
      <c r="K4397" s="1">
        <v>48.64</v>
      </c>
      <c r="L4397" s="1">
        <v>39.340000000000003</v>
      </c>
      <c r="M4397" s="1">
        <f>All_Data[[#This Row],[EUR Sales Amount]]-All_Data[[#This Row],[EUR Cost Amount]]</f>
        <v>9.2999999999999972</v>
      </c>
      <c r="N4397">
        <f>IF(All_Data[[#This Row],[Order Line Quantity]]&lt;0,1,0)</f>
        <v>0</v>
      </c>
      <c r="O4397" s="1" t="str">
        <f>All_Data[[#This Row],[Tier2 Description]]&amp;All_Data[[#This Row],[Order No]]</f>
        <v>HOUSEWARES1559286</v>
      </c>
    </row>
    <row r="4398" spans="1:15" x14ac:dyDescent="0.35">
      <c r="A4398">
        <v>202003</v>
      </c>
      <c r="B4398" t="str">
        <f>LEFT(All_Data[[#This Row],[Invoice (Year+Month)]],4)</f>
        <v>2020</v>
      </c>
      <c r="C4398" t="str">
        <f>RIGHT(All_Data[[#This Row],[Invoice (Year+Month)]],2)</f>
        <v>03</v>
      </c>
      <c r="D4398" t="s">
        <v>56</v>
      </c>
      <c r="E4398">
        <v>3013946</v>
      </c>
      <c r="F4398" t="s">
        <v>10</v>
      </c>
      <c r="G4398" t="s">
        <v>29</v>
      </c>
      <c r="H4398" t="s">
        <v>52</v>
      </c>
      <c r="I4398">
        <v>1558254</v>
      </c>
      <c r="J4398">
        <v>28</v>
      </c>
      <c r="K4398" s="1">
        <v>622.94000000000005</v>
      </c>
      <c r="L4398" s="1">
        <v>653.74</v>
      </c>
      <c r="M4398" s="1">
        <f>All_Data[[#This Row],[EUR Sales Amount]]-All_Data[[#This Row],[EUR Cost Amount]]</f>
        <v>-30.799999999999955</v>
      </c>
      <c r="N4398">
        <f>IF(All_Data[[#This Row],[Order Line Quantity]]&lt;0,1,0)</f>
        <v>0</v>
      </c>
      <c r="O4398" s="1" t="str">
        <f>All_Data[[#This Row],[Tier2 Description]]&amp;All_Data[[#This Row],[Order No]]</f>
        <v>GENERAL TECH1558254</v>
      </c>
    </row>
    <row r="4399" spans="1:15" x14ac:dyDescent="0.35">
      <c r="A4399">
        <v>202003</v>
      </c>
      <c r="B4399" t="str">
        <f>LEFT(All_Data[[#This Row],[Invoice (Year+Month)]],4)</f>
        <v>2020</v>
      </c>
      <c r="C4399" t="str">
        <f>RIGHT(All_Data[[#This Row],[Invoice (Year+Month)]],2)</f>
        <v>03</v>
      </c>
      <c r="D4399" t="s">
        <v>56</v>
      </c>
      <c r="E4399">
        <v>3013948</v>
      </c>
      <c r="F4399" t="s">
        <v>17</v>
      </c>
      <c r="G4399" t="s">
        <v>26</v>
      </c>
      <c r="H4399" t="s">
        <v>27</v>
      </c>
      <c r="I4399">
        <v>1558646</v>
      </c>
      <c r="J4399">
        <v>2</v>
      </c>
      <c r="K4399" s="1">
        <v>5.9</v>
      </c>
      <c r="L4399" s="1">
        <v>3.6</v>
      </c>
      <c r="M4399" s="1">
        <f>All_Data[[#This Row],[EUR Sales Amount]]-All_Data[[#This Row],[EUR Cost Amount]]</f>
        <v>2.3000000000000003</v>
      </c>
      <c r="N4399">
        <f>IF(All_Data[[#This Row],[Order Line Quantity]]&lt;0,1,0)</f>
        <v>0</v>
      </c>
      <c r="O4399" s="1" t="str">
        <f>All_Data[[#This Row],[Tier2 Description]]&amp;All_Data[[#This Row],[Order No]]</f>
        <v>APRON &amp; KITCHEN TEXTILES1558646</v>
      </c>
    </row>
    <row r="4400" spans="1:15" x14ac:dyDescent="0.35">
      <c r="A4400">
        <v>202003</v>
      </c>
      <c r="B4400" t="str">
        <f>LEFT(All_Data[[#This Row],[Invoice (Year+Month)]],4)</f>
        <v>2020</v>
      </c>
      <c r="C4400" t="str">
        <f>RIGHT(All_Data[[#This Row],[Invoice (Year+Month)]],2)</f>
        <v>03</v>
      </c>
      <c r="D4400" t="s">
        <v>56</v>
      </c>
      <c r="E4400">
        <v>3013949</v>
      </c>
      <c r="F4400" t="s">
        <v>17</v>
      </c>
      <c r="G4400" t="s">
        <v>11</v>
      </c>
      <c r="H4400" t="s">
        <v>38</v>
      </c>
      <c r="I4400">
        <v>1558552</v>
      </c>
      <c r="J4400">
        <v>1800</v>
      </c>
      <c r="K4400" s="1">
        <v>684</v>
      </c>
      <c r="L4400" s="1">
        <v>423.56</v>
      </c>
      <c r="M4400" s="1">
        <f>All_Data[[#This Row],[EUR Sales Amount]]-All_Data[[#This Row],[EUR Cost Amount]]</f>
        <v>260.44</v>
      </c>
      <c r="N4400">
        <f>IF(All_Data[[#This Row],[Order Line Quantity]]&lt;0,1,0)</f>
        <v>0</v>
      </c>
      <c r="O4400" s="1" t="str">
        <f>All_Data[[#This Row],[Tier2 Description]]&amp;All_Data[[#This Row],[Order No]]</f>
        <v>BACKPACKS1558552</v>
      </c>
    </row>
    <row r="4401" spans="1:15" x14ac:dyDescent="0.35">
      <c r="A4401">
        <v>202003</v>
      </c>
      <c r="B4401" t="str">
        <f>LEFT(All_Data[[#This Row],[Invoice (Year+Month)]],4)</f>
        <v>2020</v>
      </c>
      <c r="C4401" t="str">
        <f>RIGHT(All_Data[[#This Row],[Invoice (Year+Month)]],2)</f>
        <v>03</v>
      </c>
      <c r="D4401" t="s">
        <v>56</v>
      </c>
      <c r="E4401">
        <v>3013949</v>
      </c>
      <c r="F4401" t="s">
        <v>17</v>
      </c>
      <c r="G4401" t="s">
        <v>11</v>
      </c>
      <c r="H4401" t="s">
        <v>38</v>
      </c>
      <c r="I4401">
        <v>1558757</v>
      </c>
      <c r="J4401">
        <v>4800</v>
      </c>
      <c r="K4401" s="1">
        <v>1824</v>
      </c>
      <c r="L4401" s="1">
        <v>1062.3399999999999</v>
      </c>
      <c r="M4401" s="1">
        <f>All_Data[[#This Row],[EUR Sales Amount]]-All_Data[[#This Row],[EUR Cost Amount]]</f>
        <v>761.66000000000008</v>
      </c>
      <c r="N4401">
        <f>IF(All_Data[[#This Row],[Order Line Quantity]]&lt;0,1,0)</f>
        <v>0</v>
      </c>
      <c r="O4401" s="1" t="str">
        <f>All_Data[[#This Row],[Tier2 Description]]&amp;All_Data[[#This Row],[Order No]]</f>
        <v>BACKPACKS1558757</v>
      </c>
    </row>
    <row r="4402" spans="1:15" x14ac:dyDescent="0.35">
      <c r="A4402">
        <v>202003</v>
      </c>
      <c r="B4402" t="str">
        <f>LEFT(All_Data[[#This Row],[Invoice (Year+Month)]],4)</f>
        <v>2020</v>
      </c>
      <c r="C4402" t="str">
        <f>RIGHT(All_Data[[#This Row],[Invoice (Year+Month)]],2)</f>
        <v>03</v>
      </c>
      <c r="D4402" t="s">
        <v>56</v>
      </c>
      <c r="E4402">
        <v>3013960</v>
      </c>
      <c r="F4402" t="s">
        <v>17</v>
      </c>
      <c r="G4402" t="s">
        <v>11</v>
      </c>
      <c r="H4402" t="s">
        <v>12</v>
      </c>
      <c r="I4402">
        <v>1559400</v>
      </c>
      <c r="J4402">
        <v>2000</v>
      </c>
      <c r="K4402" s="1">
        <v>7060</v>
      </c>
      <c r="L4402" s="1">
        <v>3121.82</v>
      </c>
      <c r="M4402" s="1">
        <f>All_Data[[#This Row],[EUR Sales Amount]]-All_Data[[#This Row],[EUR Cost Amount]]</f>
        <v>3938.18</v>
      </c>
      <c r="N4402">
        <f>IF(All_Data[[#This Row],[Order Line Quantity]]&lt;0,1,0)</f>
        <v>0</v>
      </c>
      <c r="O4402" s="1" t="str">
        <f>All_Data[[#This Row],[Tier2 Description]]&amp;All_Data[[#This Row],[Order No]]</f>
        <v>BUSINESS CASES1559400</v>
      </c>
    </row>
    <row r="4403" spans="1:15" x14ac:dyDescent="0.35">
      <c r="A4403">
        <v>202003</v>
      </c>
      <c r="B4403" t="str">
        <f>LEFT(All_Data[[#This Row],[Invoice (Year+Month)]],4)</f>
        <v>2020</v>
      </c>
      <c r="C4403" t="str">
        <f>RIGHT(All_Data[[#This Row],[Invoice (Year+Month)]],2)</f>
        <v>03</v>
      </c>
      <c r="D4403" t="s">
        <v>56</v>
      </c>
      <c r="E4403">
        <v>3013960</v>
      </c>
      <c r="F4403" t="s">
        <v>17</v>
      </c>
      <c r="G4403" t="s">
        <v>32</v>
      </c>
      <c r="H4403" t="s">
        <v>33</v>
      </c>
      <c r="I4403">
        <v>1556624</v>
      </c>
      <c r="J4403">
        <v>2200</v>
      </c>
      <c r="K4403" s="1">
        <v>2112</v>
      </c>
      <c r="L4403" s="1">
        <v>1328.96</v>
      </c>
      <c r="M4403" s="1">
        <f>All_Data[[#This Row],[EUR Sales Amount]]-All_Data[[#This Row],[EUR Cost Amount]]</f>
        <v>783.04</v>
      </c>
      <c r="N4403">
        <f>IF(All_Data[[#This Row],[Order Line Quantity]]&lt;0,1,0)</f>
        <v>0</v>
      </c>
      <c r="O4403" s="1" t="str">
        <f>All_Data[[#This Row],[Tier2 Description]]&amp;All_Data[[#This Row],[Order No]]</f>
        <v>SPORT BOTTLES1556624</v>
      </c>
    </row>
    <row r="4404" spans="1:15" x14ac:dyDescent="0.35">
      <c r="A4404">
        <v>202003</v>
      </c>
      <c r="B4404" t="str">
        <f>LEFT(All_Data[[#This Row],[Invoice (Year+Month)]],4)</f>
        <v>2020</v>
      </c>
      <c r="C4404" t="str">
        <f>RIGHT(All_Data[[#This Row],[Invoice (Year+Month)]],2)</f>
        <v>03</v>
      </c>
      <c r="D4404" t="s">
        <v>56</v>
      </c>
      <c r="E4404">
        <v>3013960</v>
      </c>
      <c r="F4404" t="s">
        <v>17</v>
      </c>
      <c r="G4404" t="s">
        <v>22</v>
      </c>
      <c r="H4404" t="s">
        <v>35</v>
      </c>
      <c r="I4404">
        <v>1556624</v>
      </c>
      <c r="J4404">
        <v>2204</v>
      </c>
      <c r="K4404" s="1">
        <v>868</v>
      </c>
      <c r="L4404" s="1">
        <v>64.36</v>
      </c>
      <c r="M4404" s="1">
        <f>All_Data[[#This Row],[EUR Sales Amount]]-All_Data[[#This Row],[EUR Cost Amount]]</f>
        <v>803.64</v>
      </c>
      <c r="N4404">
        <f>IF(All_Data[[#This Row],[Order Line Quantity]]&lt;0,1,0)</f>
        <v>0</v>
      </c>
      <c r="O4404" s="1" t="str">
        <f>All_Data[[#This Row],[Tier2 Description]]&amp;All_Data[[#This Row],[Order No]]</f>
        <v>DECORATION CHARGES1556624</v>
      </c>
    </row>
    <row r="4405" spans="1:15" x14ac:dyDescent="0.35">
      <c r="A4405">
        <v>202003</v>
      </c>
      <c r="B4405" t="str">
        <f>LEFT(All_Data[[#This Row],[Invoice (Year+Month)]],4)</f>
        <v>2020</v>
      </c>
      <c r="C4405" t="str">
        <f>RIGHT(All_Data[[#This Row],[Invoice (Year+Month)]],2)</f>
        <v>03</v>
      </c>
      <c r="D4405" t="s">
        <v>56</v>
      </c>
      <c r="E4405">
        <v>3013960</v>
      </c>
      <c r="F4405" t="s">
        <v>17</v>
      </c>
      <c r="G4405" t="s">
        <v>22</v>
      </c>
      <c r="H4405" t="s">
        <v>35</v>
      </c>
      <c r="I4405">
        <v>1559400</v>
      </c>
      <c r="J4405">
        <v>2002</v>
      </c>
      <c r="K4405" s="1">
        <v>800</v>
      </c>
      <c r="L4405" s="1">
        <v>113.58</v>
      </c>
      <c r="M4405" s="1">
        <f>All_Data[[#This Row],[EUR Sales Amount]]-All_Data[[#This Row],[EUR Cost Amount]]</f>
        <v>686.42</v>
      </c>
      <c r="N4405">
        <f>IF(All_Data[[#This Row],[Order Line Quantity]]&lt;0,1,0)</f>
        <v>0</v>
      </c>
      <c r="O4405" s="1" t="str">
        <f>All_Data[[#This Row],[Tier2 Description]]&amp;All_Data[[#This Row],[Order No]]</f>
        <v>DECORATION CHARGES1559400</v>
      </c>
    </row>
    <row r="4406" spans="1:15" x14ac:dyDescent="0.35">
      <c r="A4406">
        <v>202003</v>
      </c>
      <c r="B4406" t="str">
        <f>LEFT(All_Data[[#This Row],[Invoice (Year+Month)]],4)</f>
        <v>2020</v>
      </c>
      <c r="C4406" t="str">
        <f>RIGHT(All_Data[[#This Row],[Invoice (Year+Month)]],2)</f>
        <v>03</v>
      </c>
      <c r="D4406" t="s">
        <v>56</v>
      </c>
      <c r="E4406">
        <v>3013961</v>
      </c>
      <c r="F4406" t="s">
        <v>17</v>
      </c>
      <c r="G4406" t="s">
        <v>32</v>
      </c>
      <c r="H4406" t="s">
        <v>33</v>
      </c>
      <c r="I4406">
        <v>1558204</v>
      </c>
      <c r="J4406">
        <v>4</v>
      </c>
      <c r="K4406" s="1">
        <v>42.52</v>
      </c>
      <c r="L4406" s="1">
        <v>22.34</v>
      </c>
      <c r="M4406" s="1">
        <f>All_Data[[#This Row],[EUR Sales Amount]]-All_Data[[#This Row],[EUR Cost Amount]]</f>
        <v>20.180000000000003</v>
      </c>
      <c r="N4406">
        <f>IF(All_Data[[#This Row],[Order Line Quantity]]&lt;0,1,0)</f>
        <v>0</v>
      </c>
      <c r="O4406" s="1" t="str">
        <f>All_Data[[#This Row],[Tier2 Description]]&amp;All_Data[[#This Row],[Order No]]</f>
        <v>SPORT BOTTLES1558204</v>
      </c>
    </row>
    <row r="4407" spans="1:15" x14ac:dyDescent="0.35">
      <c r="A4407">
        <v>202003</v>
      </c>
      <c r="B4407" t="str">
        <f>LEFT(All_Data[[#This Row],[Invoice (Year+Month)]],4)</f>
        <v>2020</v>
      </c>
      <c r="C4407" t="str">
        <f>RIGHT(All_Data[[#This Row],[Invoice (Year+Month)]],2)</f>
        <v>03</v>
      </c>
      <c r="D4407" t="s">
        <v>56</v>
      </c>
      <c r="E4407">
        <v>3013961</v>
      </c>
      <c r="F4407" t="s">
        <v>17</v>
      </c>
      <c r="G4407" t="s">
        <v>26</v>
      </c>
      <c r="H4407" t="s">
        <v>28</v>
      </c>
      <c r="I4407">
        <v>1558204</v>
      </c>
      <c r="J4407">
        <v>2</v>
      </c>
      <c r="K4407" s="1">
        <v>5.98</v>
      </c>
      <c r="L4407" s="1">
        <v>3.3</v>
      </c>
      <c r="M4407" s="1">
        <f>All_Data[[#This Row],[EUR Sales Amount]]-All_Data[[#This Row],[EUR Cost Amount]]</f>
        <v>2.6800000000000006</v>
      </c>
      <c r="N4407">
        <f>IF(All_Data[[#This Row],[Order Line Quantity]]&lt;0,1,0)</f>
        <v>0</v>
      </c>
      <c r="O4407" s="1" t="str">
        <f>All_Data[[#This Row],[Tier2 Description]]&amp;All_Data[[#This Row],[Order No]]</f>
        <v>HOUSEWARES1558204</v>
      </c>
    </row>
    <row r="4408" spans="1:15" x14ac:dyDescent="0.35">
      <c r="A4408">
        <v>202003</v>
      </c>
      <c r="B4408" t="str">
        <f>LEFT(All_Data[[#This Row],[Invoice (Year+Month)]],4)</f>
        <v>2020</v>
      </c>
      <c r="C4408" t="str">
        <f>RIGHT(All_Data[[#This Row],[Invoice (Year+Month)]],2)</f>
        <v>03</v>
      </c>
      <c r="D4408" t="s">
        <v>56</v>
      </c>
      <c r="E4408">
        <v>3013961</v>
      </c>
      <c r="F4408" t="s">
        <v>17</v>
      </c>
      <c r="G4408" t="s">
        <v>26</v>
      </c>
      <c r="H4408" t="s">
        <v>50</v>
      </c>
      <c r="I4408">
        <v>1558204</v>
      </c>
      <c r="J4408">
        <v>2</v>
      </c>
      <c r="K4408" s="1">
        <v>8.7799999999999994</v>
      </c>
      <c r="L4408" s="1">
        <v>4.4800000000000004</v>
      </c>
      <c r="M4408" s="1">
        <f>All_Data[[#This Row],[EUR Sales Amount]]-All_Data[[#This Row],[EUR Cost Amount]]</f>
        <v>4.2999999999999989</v>
      </c>
      <c r="N4408">
        <f>IF(All_Data[[#This Row],[Order Line Quantity]]&lt;0,1,0)</f>
        <v>0</v>
      </c>
      <c r="O4408" s="1" t="str">
        <f>All_Data[[#This Row],[Tier2 Description]]&amp;All_Data[[#This Row],[Order No]]</f>
        <v>OUTDOOR &amp; LEISURE1558204</v>
      </c>
    </row>
    <row r="4409" spans="1:15" x14ac:dyDescent="0.35">
      <c r="A4409">
        <v>202003</v>
      </c>
      <c r="B4409" t="str">
        <f>LEFT(All_Data[[#This Row],[Invoice (Year+Month)]],4)</f>
        <v>2020</v>
      </c>
      <c r="C4409" t="str">
        <f>RIGHT(All_Data[[#This Row],[Invoice (Year+Month)]],2)</f>
        <v>03</v>
      </c>
      <c r="D4409" t="s">
        <v>56</v>
      </c>
      <c r="E4409">
        <v>3013961</v>
      </c>
      <c r="F4409" t="s">
        <v>17</v>
      </c>
      <c r="G4409" t="s">
        <v>26</v>
      </c>
      <c r="H4409" t="s">
        <v>43</v>
      </c>
      <c r="I4409">
        <v>1558204</v>
      </c>
      <c r="J4409">
        <v>2</v>
      </c>
      <c r="K4409" s="1">
        <v>1.3</v>
      </c>
      <c r="L4409" s="1">
        <v>0.72</v>
      </c>
      <c r="M4409" s="1">
        <f>All_Data[[#This Row],[EUR Sales Amount]]-All_Data[[#This Row],[EUR Cost Amount]]</f>
        <v>0.58000000000000007</v>
      </c>
      <c r="N4409">
        <f>IF(All_Data[[#This Row],[Order Line Quantity]]&lt;0,1,0)</f>
        <v>0</v>
      </c>
      <c r="O4409" s="1" t="str">
        <f>All_Data[[#This Row],[Tier2 Description]]&amp;All_Data[[#This Row],[Order No]]</f>
        <v>SAFETY AUTO &amp; TOOLS1558204</v>
      </c>
    </row>
    <row r="4410" spans="1:15" x14ac:dyDescent="0.35">
      <c r="A4410">
        <v>202003</v>
      </c>
      <c r="B4410" t="str">
        <f>LEFT(All_Data[[#This Row],[Invoice (Year+Month)]],4)</f>
        <v>2020</v>
      </c>
      <c r="C4410" t="str">
        <f>RIGHT(All_Data[[#This Row],[Invoice (Year+Month)]],2)</f>
        <v>03</v>
      </c>
      <c r="D4410" t="s">
        <v>56</v>
      </c>
      <c r="E4410">
        <v>3013961</v>
      </c>
      <c r="F4410" t="s">
        <v>17</v>
      </c>
      <c r="G4410" t="s">
        <v>24</v>
      </c>
      <c r="H4410" t="s">
        <v>25</v>
      </c>
      <c r="I4410">
        <v>1558204</v>
      </c>
      <c r="J4410">
        <v>2</v>
      </c>
      <c r="K4410" s="1">
        <v>35.979999999999997</v>
      </c>
      <c r="L4410" s="1">
        <v>33.840000000000003</v>
      </c>
      <c r="M4410" s="1">
        <f>All_Data[[#This Row],[EUR Sales Amount]]-All_Data[[#This Row],[EUR Cost Amount]]</f>
        <v>2.1399999999999935</v>
      </c>
      <c r="N4410">
        <f>IF(All_Data[[#This Row],[Order Line Quantity]]&lt;0,1,0)</f>
        <v>0</v>
      </c>
      <c r="O4410" s="1" t="str">
        <f>All_Data[[#This Row],[Tier2 Description]]&amp;All_Data[[#This Row],[Order No]]</f>
        <v>JACKETS1558204</v>
      </c>
    </row>
    <row r="4411" spans="1:15" x14ac:dyDescent="0.35">
      <c r="A4411">
        <v>202003</v>
      </c>
      <c r="B4411" t="str">
        <f>LEFT(All_Data[[#This Row],[Invoice (Year+Month)]],4)</f>
        <v>2020</v>
      </c>
      <c r="C4411" t="str">
        <f>RIGHT(All_Data[[#This Row],[Invoice (Year+Month)]],2)</f>
        <v>03</v>
      </c>
      <c r="D4411" t="s">
        <v>56</v>
      </c>
      <c r="E4411">
        <v>3013967</v>
      </c>
      <c r="F4411" t="s">
        <v>17</v>
      </c>
      <c r="G4411" t="s">
        <v>13</v>
      </c>
      <c r="H4411" t="s">
        <v>37</v>
      </c>
      <c r="I4411">
        <v>1543413</v>
      </c>
      <c r="J4411">
        <v>10000</v>
      </c>
      <c r="K4411" s="1">
        <v>10700</v>
      </c>
      <c r="L4411" s="1">
        <v>7129.62</v>
      </c>
      <c r="M4411" s="1">
        <f>All_Data[[#This Row],[EUR Sales Amount]]-All_Data[[#This Row],[EUR Cost Amount]]</f>
        <v>3570.38</v>
      </c>
      <c r="N4411">
        <f>IF(All_Data[[#This Row],[Order Line Quantity]]&lt;0,1,0)</f>
        <v>0</v>
      </c>
      <c r="O4411" s="1" t="str">
        <f>All_Data[[#This Row],[Tier2 Description]]&amp;All_Data[[#This Row],[Order No]]</f>
        <v>GENERAL1543413</v>
      </c>
    </row>
    <row r="4412" spans="1:15" x14ac:dyDescent="0.35">
      <c r="A4412">
        <v>202003</v>
      </c>
      <c r="B4412" t="str">
        <f>LEFT(All_Data[[#This Row],[Invoice (Year+Month)]],4)</f>
        <v>2020</v>
      </c>
      <c r="C4412" t="str">
        <f>RIGHT(All_Data[[#This Row],[Invoice (Year+Month)]],2)</f>
        <v>03</v>
      </c>
      <c r="D4412" t="s">
        <v>56</v>
      </c>
      <c r="E4412">
        <v>3013967</v>
      </c>
      <c r="F4412" t="s">
        <v>17</v>
      </c>
      <c r="G4412" t="s">
        <v>13</v>
      </c>
      <c r="H4412" t="s">
        <v>16</v>
      </c>
      <c r="I4412">
        <v>1557614</v>
      </c>
      <c r="J4412">
        <v>2</v>
      </c>
      <c r="K4412" s="1">
        <v>0.36</v>
      </c>
      <c r="L4412" s="1">
        <v>0.14000000000000001</v>
      </c>
      <c r="M4412" s="1">
        <f>All_Data[[#This Row],[EUR Sales Amount]]-All_Data[[#This Row],[EUR Cost Amount]]</f>
        <v>0.21999999999999997</v>
      </c>
      <c r="N4412">
        <f>IF(All_Data[[#This Row],[Order Line Quantity]]&lt;0,1,0)</f>
        <v>0</v>
      </c>
      <c r="O4412" s="1" t="str">
        <f>All_Data[[#This Row],[Tier2 Description]]&amp;All_Data[[#This Row],[Order No]]</f>
        <v>WRITING1557614</v>
      </c>
    </row>
    <row r="4413" spans="1:15" x14ac:dyDescent="0.35">
      <c r="A4413">
        <v>202003</v>
      </c>
      <c r="B4413" t="str">
        <f>LEFT(All_Data[[#This Row],[Invoice (Year+Month)]],4)</f>
        <v>2020</v>
      </c>
      <c r="C4413" t="str">
        <f>RIGHT(All_Data[[#This Row],[Invoice (Year+Month)]],2)</f>
        <v>03</v>
      </c>
      <c r="D4413" t="s">
        <v>56</v>
      </c>
      <c r="E4413">
        <v>3013969</v>
      </c>
      <c r="F4413" t="s">
        <v>17</v>
      </c>
      <c r="G4413" t="s">
        <v>48</v>
      </c>
      <c r="H4413" t="s">
        <v>48</v>
      </c>
      <c r="I4413">
        <v>1559216</v>
      </c>
      <c r="J4413">
        <v>200</v>
      </c>
      <c r="K4413" s="1">
        <v>130</v>
      </c>
      <c r="L4413" s="1">
        <v>108.28</v>
      </c>
      <c r="M4413" s="1">
        <f>All_Data[[#This Row],[EUR Sales Amount]]-All_Data[[#This Row],[EUR Cost Amount]]</f>
        <v>21.72</v>
      </c>
      <c r="N4413">
        <f>IF(All_Data[[#This Row],[Order Line Quantity]]&lt;0,1,0)</f>
        <v>0</v>
      </c>
      <c r="O4413" s="1" t="str">
        <f>All_Data[[#This Row],[Tier2 Description]]&amp;All_Data[[#This Row],[Order No]]</f>
        <v>HEADWEAR1559216</v>
      </c>
    </row>
    <row r="4414" spans="1:15" x14ac:dyDescent="0.35">
      <c r="A4414">
        <v>202003</v>
      </c>
      <c r="B4414" t="str">
        <f>LEFT(All_Data[[#This Row],[Invoice (Year+Month)]],4)</f>
        <v>2020</v>
      </c>
      <c r="C4414" t="str">
        <f>RIGHT(All_Data[[#This Row],[Invoice (Year+Month)]],2)</f>
        <v>03</v>
      </c>
      <c r="D4414" t="s">
        <v>56</v>
      </c>
      <c r="E4414">
        <v>3013969</v>
      </c>
      <c r="F4414" t="s">
        <v>17</v>
      </c>
      <c r="G4414" t="s">
        <v>48</v>
      </c>
      <c r="H4414" t="s">
        <v>48</v>
      </c>
      <c r="I4414">
        <v>1559448</v>
      </c>
      <c r="J4414">
        <v>200</v>
      </c>
      <c r="K4414" s="1">
        <v>130</v>
      </c>
      <c r="L4414" s="1">
        <v>108.28</v>
      </c>
      <c r="M4414" s="1">
        <f>All_Data[[#This Row],[EUR Sales Amount]]-All_Data[[#This Row],[EUR Cost Amount]]</f>
        <v>21.72</v>
      </c>
      <c r="N4414">
        <f>IF(All_Data[[#This Row],[Order Line Quantity]]&lt;0,1,0)</f>
        <v>0</v>
      </c>
      <c r="O4414" s="1" t="str">
        <f>All_Data[[#This Row],[Tier2 Description]]&amp;All_Data[[#This Row],[Order No]]</f>
        <v>HEADWEAR1559448</v>
      </c>
    </row>
    <row r="4415" spans="1:15" x14ac:dyDescent="0.35">
      <c r="A4415">
        <v>202003</v>
      </c>
      <c r="B4415" t="str">
        <f>LEFT(All_Data[[#This Row],[Invoice (Year+Month)]],4)</f>
        <v>2020</v>
      </c>
      <c r="C4415" t="str">
        <f>RIGHT(All_Data[[#This Row],[Invoice (Year+Month)]],2)</f>
        <v>03</v>
      </c>
      <c r="D4415" t="s">
        <v>56</v>
      </c>
      <c r="E4415">
        <v>3013969</v>
      </c>
      <c r="F4415" t="s">
        <v>17</v>
      </c>
      <c r="G4415" t="s">
        <v>26</v>
      </c>
      <c r="H4415" t="s">
        <v>27</v>
      </c>
      <c r="I4415">
        <v>1559139</v>
      </c>
      <c r="J4415">
        <v>600</v>
      </c>
      <c r="K4415" s="1">
        <v>1770</v>
      </c>
      <c r="L4415" s="1">
        <v>1080.8800000000001</v>
      </c>
      <c r="M4415" s="1">
        <f>All_Data[[#This Row],[EUR Sales Amount]]-All_Data[[#This Row],[EUR Cost Amount]]</f>
        <v>689.11999999999989</v>
      </c>
      <c r="N4415">
        <f>IF(All_Data[[#This Row],[Order Line Quantity]]&lt;0,1,0)</f>
        <v>0</v>
      </c>
      <c r="O4415" s="1" t="str">
        <f>All_Data[[#This Row],[Tier2 Description]]&amp;All_Data[[#This Row],[Order No]]</f>
        <v>APRON &amp; KITCHEN TEXTILES1559139</v>
      </c>
    </row>
    <row r="4416" spans="1:15" x14ac:dyDescent="0.35">
      <c r="A4416">
        <v>202003</v>
      </c>
      <c r="B4416" t="str">
        <f>LEFT(All_Data[[#This Row],[Invoice (Year+Month)]],4)</f>
        <v>2020</v>
      </c>
      <c r="C4416" t="str">
        <f>RIGHT(All_Data[[#This Row],[Invoice (Year+Month)]],2)</f>
        <v>03</v>
      </c>
      <c r="D4416" t="s">
        <v>56</v>
      </c>
      <c r="E4416">
        <v>3013969</v>
      </c>
      <c r="F4416" t="s">
        <v>17</v>
      </c>
      <c r="G4416" t="s">
        <v>18</v>
      </c>
      <c r="H4416" t="s">
        <v>20</v>
      </c>
      <c r="I4416">
        <v>1559139</v>
      </c>
      <c r="J4416">
        <v>4</v>
      </c>
      <c r="K4416" s="1">
        <v>44.4</v>
      </c>
      <c r="L4416" s="1">
        <v>20.48</v>
      </c>
      <c r="M4416" s="1">
        <f>All_Data[[#This Row],[EUR Sales Amount]]-All_Data[[#This Row],[EUR Cost Amount]]</f>
        <v>23.919999999999998</v>
      </c>
      <c r="N4416">
        <f>IF(All_Data[[#This Row],[Order Line Quantity]]&lt;0,1,0)</f>
        <v>0</v>
      </c>
      <c r="O4416" s="1" t="str">
        <f>All_Data[[#This Row],[Tier2 Description]]&amp;All_Data[[#This Row],[Order No]]</f>
        <v>POLOS1559139</v>
      </c>
    </row>
    <row r="4417" spans="1:15" x14ac:dyDescent="0.35">
      <c r="A4417">
        <v>202003</v>
      </c>
      <c r="B4417" t="str">
        <f>LEFT(All_Data[[#This Row],[Invoice (Year+Month)]],4)</f>
        <v>2020</v>
      </c>
      <c r="C4417" t="str">
        <f>RIGHT(All_Data[[#This Row],[Invoice (Year+Month)]],2)</f>
        <v>03</v>
      </c>
      <c r="D4417" t="s">
        <v>56</v>
      </c>
      <c r="E4417">
        <v>3013971</v>
      </c>
      <c r="F4417" t="s">
        <v>10</v>
      </c>
      <c r="G4417" t="s">
        <v>11</v>
      </c>
      <c r="H4417" t="s">
        <v>38</v>
      </c>
      <c r="I4417">
        <v>1558614</v>
      </c>
      <c r="J4417">
        <v>400</v>
      </c>
      <c r="K4417" s="1">
        <v>160</v>
      </c>
      <c r="L4417" s="1">
        <v>94.12</v>
      </c>
      <c r="M4417" s="1">
        <f>All_Data[[#This Row],[EUR Sales Amount]]-All_Data[[#This Row],[EUR Cost Amount]]</f>
        <v>65.88</v>
      </c>
      <c r="N4417">
        <f>IF(All_Data[[#This Row],[Order Line Quantity]]&lt;0,1,0)</f>
        <v>0</v>
      </c>
      <c r="O4417" s="1" t="str">
        <f>All_Data[[#This Row],[Tier2 Description]]&amp;All_Data[[#This Row],[Order No]]</f>
        <v>BACKPACKS1558614</v>
      </c>
    </row>
    <row r="4418" spans="1:15" x14ac:dyDescent="0.35">
      <c r="A4418">
        <v>202003</v>
      </c>
      <c r="B4418" t="str">
        <f>LEFT(All_Data[[#This Row],[Invoice (Year+Month)]],4)</f>
        <v>2020</v>
      </c>
      <c r="C4418" t="str">
        <f>RIGHT(All_Data[[#This Row],[Invoice (Year+Month)]],2)</f>
        <v>03</v>
      </c>
      <c r="D4418" t="s">
        <v>56</v>
      </c>
      <c r="E4418">
        <v>3013971</v>
      </c>
      <c r="F4418" t="s">
        <v>10</v>
      </c>
      <c r="G4418" t="s">
        <v>22</v>
      </c>
      <c r="H4418" t="s">
        <v>35</v>
      </c>
      <c r="I4418">
        <v>1558614</v>
      </c>
      <c r="J4418">
        <v>402</v>
      </c>
      <c r="K4418" s="1">
        <v>228</v>
      </c>
      <c r="L4418" s="1">
        <v>33.58</v>
      </c>
      <c r="M4418" s="1">
        <f>All_Data[[#This Row],[EUR Sales Amount]]-All_Data[[#This Row],[EUR Cost Amount]]</f>
        <v>194.42000000000002</v>
      </c>
      <c r="N4418">
        <f>IF(All_Data[[#This Row],[Order Line Quantity]]&lt;0,1,0)</f>
        <v>0</v>
      </c>
      <c r="O4418" s="1" t="str">
        <f>All_Data[[#This Row],[Tier2 Description]]&amp;All_Data[[#This Row],[Order No]]</f>
        <v>DECORATION CHARGES1558614</v>
      </c>
    </row>
    <row r="4419" spans="1:15" x14ac:dyDescent="0.35">
      <c r="A4419">
        <v>202003</v>
      </c>
      <c r="B4419" t="str">
        <f>LEFT(All_Data[[#This Row],[Invoice (Year+Month)]],4)</f>
        <v>2020</v>
      </c>
      <c r="C4419" t="str">
        <f>RIGHT(All_Data[[#This Row],[Invoice (Year+Month)]],2)</f>
        <v>03</v>
      </c>
      <c r="D4419" t="s">
        <v>56</v>
      </c>
      <c r="E4419">
        <v>3013975</v>
      </c>
      <c r="F4419" t="s">
        <v>10</v>
      </c>
      <c r="G4419" t="s">
        <v>13</v>
      </c>
      <c r="H4419" t="s">
        <v>37</v>
      </c>
      <c r="I4419">
        <v>1558531</v>
      </c>
      <c r="J4419">
        <v>2</v>
      </c>
      <c r="K4419" s="1">
        <v>40</v>
      </c>
      <c r="L4419" s="1">
        <v>41.3</v>
      </c>
      <c r="M4419" s="1">
        <f>All_Data[[#This Row],[EUR Sales Amount]]-All_Data[[#This Row],[EUR Cost Amount]]</f>
        <v>-1.2999999999999972</v>
      </c>
      <c r="N4419">
        <f>IF(All_Data[[#This Row],[Order Line Quantity]]&lt;0,1,0)</f>
        <v>0</v>
      </c>
      <c r="O4419" s="1" t="str">
        <f>All_Data[[#This Row],[Tier2 Description]]&amp;All_Data[[#This Row],[Order No]]</f>
        <v>GENERAL1558531</v>
      </c>
    </row>
    <row r="4420" spans="1:15" x14ac:dyDescent="0.35">
      <c r="A4420">
        <v>202003</v>
      </c>
      <c r="B4420" t="str">
        <f>LEFT(All_Data[[#This Row],[Invoice (Year+Month)]],4)</f>
        <v>2020</v>
      </c>
      <c r="C4420" t="str">
        <f>RIGHT(All_Data[[#This Row],[Invoice (Year+Month)]],2)</f>
        <v>03</v>
      </c>
      <c r="D4420" t="s">
        <v>56</v>
      </c>
      <c r="E4420">
        <v>3013975</v>
      </c>
      <c r="F4420" t="s">
        <v>10</v>
      </c>
      <c r="G4420" t="s">
        <v>22</v>
      </c>
      <c r="H4420" t="s">
        <v>23</v>
      </c>
      <c r="I4420">
        <v>1558534</v>
      </c>
      <c r="J4420">
        <v>12</v>
      </c>
      <c r="K4420" s="1">
        <v>11.94</v>
      </c>
      <c r="L4420" s="1">
        <v>71.28</v>
      </c>
      <c r="M4420" s="1">
        <f>All_Data[[#This Row],[EUR Sales Amount]]-All_Data[[#This Row],[EUR Cost Amount]]</f>
        <v>-59.34</v>
      </c>
      <c r="N4420">
        <f>IF(All_Data[[#This Row],[Order Line Quantity]]&lt;0,1,0)</f>
        <v>0</v>
      </c>
      <c r="O4420" s="1" t="str">
        <f>All_Data[[#This Row],[Tier2 Description]]&amp;All_Data[[#This Row],[Order No]]</f>
        <v>CATALOGUES1558534</v>
      </c>
    </row>
    <row r="4421" spans="1:15" x14ac:dyDescent="0.35">
      <c r="A4421">
        <v>202003</v>
      </c>
      <c r="B4421" t="str">
        <f>LEFT(All_Data[[#This Row],[Invoice (Year+Month)]],4)</f>
        <v>2020</v>
      </c>
      <c r="C4421" t="str">
        <f>RIGHT(All_Data[[#This Row],[Invoice (Year+Month)]],2)</f>
        <v>03</v>
      </c>
      <c r="D4421" t="s">
        <v>56</v>
      </c>
      <c r="E4421">
        <v>3013975</v>
      </c>
      <c r="F4421" t="s">
        <v>10</v>
      </c>
      <c r="G4421" t="s">
        <v>24</v>
      </c>
      <c r="H4421" t="s">
        <v>54</v>
      </c>
      <c r="I4421">
        <v>1558404</v>
      </c>
      <c r="J4421">
        <v>2</v>
      </c>
      <c r="K4421" s="1">
        <v>36.5</v>
      </c>
      <c r="L4421" s="1">
        <v>17.02</v>
      </c>
      <c r="M4421" s="1">
        <f>All_Data[[#This Row],[EUR Sales Amount]]-All_Data[[#This Row],[EUR Cost Amount]]</f>
        <v>19.48</v>
      </c>
      <c r="N4421">
        <f>IF(All_Data[[#This Row],[Order Line Quantity]]&lt;0,1,0)</f>
        <v>0</v>
      </c>
      <c r="O4421" s="1" t="str">
        <f>All_Data[[#This Row],[Tier2 Description]]&amp;All_Data[[#This Row],[Order No]]</f>
        <v>VESTS-BODYWARMERS1558404</v>
      </c>
    </row>
    <row r="4422" spans="1:15" x14ac:dyDescent="0.35">
      <c r="A4422">
        <v>202003</v>
      </c>
      <c r="B4422" t="str">
        <f>LEFT(All_Data[[#This Row],[Invoice (Year+Month)]],4)</f>
        <v>2020</v>
      </c>
      <c r="C4422" t="str">
        <f>RIGHT(All_Data[[#This Row],[Invoice (Year+Month)]],2)</f>
        <v>03</v>
      </c>
      <c r="D4422" t="s">
        <v>56</v>
      </c>
      <c r="E4422">
        <v>3013978</v>
      </c>
      <c r="F4422" t="s">
        <v>17</v>
      </c>
      <c r="G4422" t="s">
        <v>32</v>
      </c>
      <c r="H4422" t="s">
        <v>33</v>
      </c>
      <c r="I4422">
        <v>1558089</v>
      </c>
      <c r="J4422">
        <v>8</v>
      </c>
      <c r="K4422" s="1">
        <v>20.68</v>
      </c>
      <c r="L4422" s="1">
        <v>6.76</v>
      </c>
      <c r="M4422" s="1">
        <f>All_Data[[#This Row],[EUR Sales Amount]]-All_Data[[#This Row],[EUR Cost Amount]]</f>
        <v>13.92</v>
      </c>
      <c r="N4422">
        <f>IF(All_Data[[#This Row],[Order Line Quantity]]&lt;0,1,0)</f>
        <v>0</v>
      </c>
      <c r="O4422" s="1" t="str">
        <f>All_Data[[#This Row],[Tier2 Description]]&amp;All_Data[[#This Row],[Order No]]</f>
        <v>SPORT BOTTLES1558089</v>
      </c>
    </row>
    <row r="4423" spans="1:15" x14ac:dyDescent="0.35">
      <c r="A4423">
        <v>202003</v>
      </c>
      <c r="B4423" t="str">
        <f>LEFT(All_Data[[#This Row],[Invoice (Year+Month)]],4)</f>
        <v>2020</v>
      </c>
      <c r="C4423" t="str">
        <f>RIGHT(All_Data[[#This Row],[Invoice (Year+Month)]],2)</f>
        <v>03</v>
      </c>
      <c r="D4423" t="s">
        <v>56</v>
      </c>
      <c r="E4423">
        <v>3013978</v>
      </c>
      <c r="F4423" t="s">
        <v>17</v>
      </c>
      <c r="G4423" t="s">
        <v>32</v>
      </c>
      <c r="H4423" t="s">
        <v>33</v>
      </c>
      <c r="I4423">
        <v>1559334</v>
      </c>
      <c r="J4423">
        <v>50</v>
      </c>
      <c r="K4423" s="1">
        <v>177</v>
      </c>
      <c r="L4423" s="1">
        <v>82.64</v>
      </c>
      <c r="M4423" s="1">
        <f>All_Data[[#This Row],[EUR Sales Amount]]-All_Data[[#This Row],[EUR Cost Amount]]</f>
        <v>94.36</v>
      </c>
      <c r="N4423">
        <f>IF(All_Data[[#This Row],[Order Line Quantity]]&lt;0,1,0)</f>
        <v>0</v>
      </c>
      <c r="O4423" s="1" t="str">
        <f>All_Data[[#This Row],[Tier2 Description]]&amp;All_Data[[#This Row],[Order No]]</f>
        <v>SPORT BOTTLES1559334</v>
      </c>
    </row>
    <row r="4424" spans="1:15" x14ac:dyDescent="0.35">
      <c r="A4424">
        <v>202003</v>
      </c>
      <c r="B4424" t="str">
        <f>LEFT(All_Data[[#This Row],[Invoice (Year+Month)]],4)</f>
        <v>2020</v>
      </c>
      <c r="C4424" t="str">
        <f>RIGHT(All_Data[[#This Row],[Invoice (Year+Month)]],2)</f>
        <v>03</v>
      </c>
      <c r="D4424" t="s">
        <v>56</v>
      </c>
      <c r="E4424">
        <v>3013978</v>
      </c>
      <c r="F4424" t="s">
        <v>17</v>
      </c>
      <c r="G4424" t="s">
        <v>26</v>
      </c>
      <c r="H4424" t="s">
        <v>50</v>
      </c>
      <c r="I4424">
        <v>1559333</v>
      </c>
      <c r="J4424">
        <v>120</v>
      </c>
      <c r="K4424" s="1">
        <v>736.8</v>
      </c>
      <c r="L4424" s="1">
        <v>329.94</v>
      </c>
      <c r="M4424" s="1">
        <f>All_Data[[#This Row],[EUR Sales Amount]]-All_Data[[#This Row],[EUR Cost Amount]]</f>
        <v>406.85999999999996</v>
      </c>
      <c r="N4424">
        <f>IF(All_Data[[#This Row],[Order Line Quantity]]&lt;0,1,0)</f>
        <v>0</v>
      </c>
      <c r="O4424" s="1" t="str">
        <f>All_Data[[#This Row],[Tier2 Description]]&amp;All_Data[[#This Row],[Order No]]</f>
        <v>OUTDOOR &amp; LEISURE1559333</v>
      </c>
    </row>
    <row r="4425" spans="1:15" x14ac:dyDescent="0.35">
      <c r="A4425">
        <v>202003</v>
      </c>
      <c r="B4425" t="str">
        <f>LEFT(All_Data[[#This Row],[Invoice (Year+Month)]],4)</f>
        <v>2020</v>
      </c>
      <c r="C4425" t="str">
        <f>RIGHT(All_Data[[#This Row],[Invoice (Year+Month)]],2)</f>
        <v>03</v>
      </c>
      <c r="D4425" t="s">
        <v>56</v>
      </c>
      <c r="E4425">
        <v>3013978</v>
      </c>
      <c r="F4425" t="s">
        <v>17</v>
      </c>
      <c r="G4425" t="s">
        <v>22</v>
      </c>
      <c r="H4425" t="s">
        <v>35</v>
      </c>
      <c r="I4425">
        <v>1559333</v>
      </c>
      <c r="J4425">
        <v>122</v>
      </c>
      <c r="K4425" s="1">
        <v>180</v>
      </c>
      <c r="L4425" s="1">
        <v>32.32</v>
      </c>
      <c r="M4425" s="1">
        <f>All_Data[[#This Row],[EUR Sales Amount]]-All_Data[[#This Row],[EUR Cost Amount]]</f>
        <v>147.68</v>
      </c>
      <c r="N4425">
        <f>IF(All_Data[[#This Row],[Order Line Quantity]]&lt;0,1,0)</f>
        <v>0</v>
      </c>
      <c r="O4425" s="1" t="str">
        <f>All_Data[[#This Row],[Tier2 Description]]&amp;All_Data[[#This Row],[Order No]]</f>
        <v>DECORATION CHARGES1559333</v>
      </c>
    </row>
    <row r="4426" spans="1:15" x14ac:dyDescent="0.35">
      <c r="A4426">
        <v>202003</v>
      </c>
      <c r="B4426" t="str">
        <f>LEFT(All_Data[[#This Row],[Invoice (Year+Month)]],4)</f>
        <v>2020</v>
      </c>
      <c r="C4426" t="str">
        <f>RIGHT(All_Data[[#This Row],[Invoice (Year+Month)]],2)</f>
        <v>03</v>
      </c>
      <c r="D4426" t="s">
        <v>56</v>
      </c>
      <c r="E4426">
        <v>3013978</v>
      </c>
      <c r="F4426" t="s">
        <v>17</v>
      </c>
      <c r="G4426" t="s">
        <v>22</v>
      </c>
      <c r="H4426" t="s">
        <v>35</v>
      </c>
      <c r="I4426">
        <v>1559334</v>
      </c>
      <c r="J4426">
        <v>54</v>
      </c>
      <c r="K4426" s="1">
        <v>118.5</v>
      </c>
      <c r="L4426" s="1">
        <v>36.68</v>
      </c>
      <c r="M4426" s="1">
        <f>All_Data[[#This Row],[EUR Sales Amount]]-All_Data[[#This Row],[EUR Cost Amount]]</f>
        <v>81.819999999999993</v>
      </c>
      <c r="N4426">
        <f>IF(All_Data[[#This Row],[Order Line Quantity]]&lt;0,1,0)</f>
        <v>0</v>
      </c>
      <c r="O4426" s="1" t="str">
        <f>All_Data[[#This Row],[Tier2 Description]]&amp;All_Data[[#This Row],[Order No]]</f>
        <v>DECORATION CHARGES1559334</v>
      </c>
    </row>
    <row r="4427" spans="1:15" x14ac:dyDescent="0.35">
      <c r="A4427">
        <v>202003</v>
      </c>
      <c r="B4427" t="str">
        <f>LEFT(All_Data[[#This Row],[Invoice (Year+Month)]],4)</f>
        <v>2020</v>
      </c>
      <c r="C4427" t="str">
        <f>RIGHT(All_Data[[#This Row],[Invoice (Year+Month)]],2)</f>
        <v>03</v>
      </c>
      <c r="D4427" t="s">
        <v>56</v>
      </c>
      <c r="E4427">
        <v>3013988</v>
      </c>
      <c r="F4427" t="s">
        <v>10</v>
      </c>
      <c r="G4427" t="s">
        <v>13</v>
      </c>
      <c r="H4427" t="s">
        <v>37</v>
      </c>
      <c r="I4427">
        <v>1559410</v>
      </c>
      <c r="J4427">
        <v>2000</v>
      </c>
      <c r="K4427" s="1">
        <v>620</v>
      </c>
      <c r="L4427" s="1">
        <v>402.04</v>
      </c>
      <c r="M4427" s="1">
        <f>All_Data[[#This Row],[EUR Sales Amount]]-All_Data[[#This Row],[EUR Cost Amount]]</f>
        <v>217.95999999999998</v>
      </c>
      <c r="N4427">
        <f>IF(All_Data[[#This Row],[Order Line Quantity]]&lt;0,1,0)</f>
        <v>0</v>
      </c>
      <c r="O4427" s="1" t="str">
        <f>All_Data[[#This Row],[Tier2 Description]]&amp;All_Data[[#This Row],[Order No]]</f>
        <v>GENERAL1559410</v>
      </c>
    </row>
    <row r="4428" spans="1:15" x14ac:dyDescent="0.35">
      <c r="A4428">
        <v>202003</v>
      </c>
      <c r="B4428" t="str">
        <f>LEFT(All_Data[[#This Row],[Invoice (Year+Month)]],4)</f>
        <v>2020</v>
      </c>
      <c r="C4428" t="str">
        <f>RIGHT(All_Data[[#This Row],[Invoice (Year+Month)]],2)</f>
        <v>03</v>
      </c>
      <c r="D4428" t="s">
        <v>56</v>
      </c>
      <c r="E4428">
        <v>3014002</v>
      </c>
      <c r="F4428" t="s">
        <v>17</v>
      </c>
      <c r="G4428" t="s">
        <v>32</v>
      </c>
      <c r="H4428" t="s">
        <v>33</v>
      </c>
      <c r="I4428">
        <v>1557981</v>
      </c>
      <c r="J4428">
        <v>500</v>
      </c>
      <c r="K4428" s="1">
        <v>445</v>
      </c>
      <c r="L4428" s="1">
        <v>289.04000000000002</v>
      </c>
      <c r="M4428" s="1">
        <f>All_Data[[#This Row],[EUR Sales Amount]]-All_Data[[#This Row],[EUR Cost Amount]]</f>
        <v>155.95999999999998</v>
      </c>
      <c r="N4428">
        <f>IF(All_Data[[#This Row],[Order Line Quantity]]&lt;0,1,0)</f>
        <v>0</v>
      </c>
      <c r="O4428" s="1" t="str">
        <f>All_Data[[#This Row],[Tier2 Description]]&amp;All_Data[[#This Row],[Order No]]</f>
        <v>SPORT BOTTLES1557981</v>
      </c>
    </row>
    <row r="4429" spans="1:15" x14ac:dyDescent="0.35">
      <c r="A4429">
        <v>202003</v>
      </c>
      <c r="B4429" t="str">
        <f>LEFT(All_Data[[#This Row],[Invoice (Year+Month)]],4)</f>
        <v>2020</v>
      </c>
      <c r="C4429" t="str">
        <f>RIGHT(All_Data[[#This Row],[Invoice (Year+Month)]],2)</f>
        <v>03</v>
      </c>
      <c r="D4429" t="s">
        <v>56</v>
      </c>
      <c r="E4429">
        <v>3014002</v>
      </c>
      <c r="F4429" t="s">
        <v>17</v>
      </c>
      <c r="G4429" t="s">
        <v>26</v>
      </c>
      <c r="H4429" t="s">
        <v>27</v>
      </c>
      <c r="I4429">
        <v>1558625</v>
      </c>
      <c r="J4429">
        <v>6</v>
      </c>
      <c r="K4429" s="1">
        <v>17.7</v>
      </c>
      <c r="L4429" s="1">
        <v>10.8</v>
      </c>
      <c r="M4429" s="1">
        <f>All_Data[[#This Row],[EUR Sales Amount]]-All_Data[[#This Row],[EUR Cost Amount]]</f>
        <v>6.8999999999999986</v>
      </c>
      <c r="N4429">
        <f>IF(All_Data[[#This Row],[Order Line Quantity]]&lt;0,1,0)</f>
        <v>0</v>
      </c>
      <c r="O4429" s="1" t="str">
        <f>All_Data[[#This Row],[Tier2 Description]]&amp;All_Data[[#This Row],[Order No]]</f>
        <v>APRON &amp; KITCHEN TEXTILES1558625</v>
      </c>
    </row>
    <row r="4430" spans="1:15" x14ac:dyDescent="0.35">
      <c r="A4430">
        <v>202003</v>
      </c>
      <c r="B4430" t="str">
        <f>LEFT(All_Data[[#This Row],[Invoice (Year+Month)]],4)</f>
        <v>2020</v>
      </c>
      <c r="C4430" t="str">
        <f>RIGHT(All_Data[[#This Row],[Invoice (Year+Month)]],2)</f>
        <v>03</v>
      </c>
      <c r="D4430" t="s">
        <v>56</v>
      </c>
      <c r="E4430">
        <v>3014002</v>
      </c>
      <c r="F4430" t="s">
        <v>17</v>
      </c>
      <c r="G4430" t="s">
        <v>18</v>
      </c>
      <c r="H4430" t="s">
        <v>20</v>
      </c>
      <c r="I4430">
        <v>1558474</v>
      </c>
      <c r="J4430">
        <v>44</v>
      </c>
      <c r="K4430" s="1">
        <v>395.56</v>
      </c>
      <c r="L4430" s="1">
        <v>195.02</v>
      </c>
      <c r="M4430" s="1">
        <f>All_Data[[#This Row],[EUR Sales Amount]]-All_Data[[#This Row],[EUR Cost Amount]]</f>
        <v>200.54</v>
      </c>
      <c r="N4430">
        <f>IF(All_Data[[#This Row],[Order Line Quantity]]&lt;0,1,0)</f>
        <v>0</v>
      </c>
      <c r="O4430" s="1" t="str">
        <f>All_Data[[#This Row],[Tier2 Description]]&amp;All_Data[[#This Row],[Order No]]</f>
        <v>POLOS1558474</v>
      </c>
    </row>
    <row r="4431" spans="1:15" x14ac:dyDescent="0.35">
      <c r="A4431">
        <v>202003</v>
      </c>
      <c r="B4431" t="str">
        <f>LEFT(All_Data[[#This Row],[Invoice (Year+Month)]],4)</f>
        <v>2020</v>
      </c>
      <c r="C4431" t="str">
        <f>RIGHT(All_Data[[#This Row],[Invoice (Year+Month)]],2)</f>
        <v>03</v>
      </c>
      <c r="D4431" t="s">
        <v>56</v>
      </c>
      <c r="E4431">
        <v>3014002</v>
      </c>
      <c r="F4431" t="s">
        <v>17</v>
      </c>
      <c r="G4431" t="s">
        <v>22</v>
      </c>
      <c r="H4431" t="s">
        <v>35</v>
      </c>
      <c r="I4431">
        <v>1557981</v>
      </c>
      <c r="J4431">
        <v>502</v>
      </c>
      <c r="K4431" s="1">
        <v>145</v>
      </c>
      <c r="L4431" s="1">
        <v>20.46</v>
      </c>
      <c r="M4431" s="1">
        <f>All_Data[[#This Row],[EUR Sales Amount]]-All_Data[[#This Row],[EUR Cost Amount]]</f>
        <v>124.53999999999999</v>
      </c>
      <c r="N4431">
        <f>IF(All_Data[[#This Row],[Order Line Quantity]]&lt;0,1,0)</f>
        <v>0</v>
      </c>
      <c r="O4431" s="1" t="str">
        <f>All_Data[[#This Row],[Tier2 Description]]&amp;All_Data[[#This Row],[Order No]]</f>
        <v>DECORATION CHARGES1557981</v>
      </c>
    </row>
    <row r="4432" spans="1:15" x14ac:dyDescent="0.35">
      <c r="A4432">
        <v>202003</v>
      </c>
      <c r="B4432" t="str">
        <f>LEFT(All_Data[[#This Row],[Invoice (Year+Month)]],4)</f>
        <v>2020</v>
      </c>
      <c r="C4432" t="str">
        <f>RIGHT(All_Data[[#This Row],[Invoice (Year+Month)]],2)</f>
        <v>03</v>
      </c>
      <c r="D4432" t="s">
        <v>56</v>
      </c>
      <c r="E4432">
        <v>3014002</v>
      </c>
      <c r="F4432" t="s">
        <v>17</v>
      </c>
      <c r="G4432" t="s">
        <v>57</v>
      </c>
      <c r="H4432" t="s">
        <v>58</v>
      </c>
      <c r="I4432">
        <v>1558474</v>
      </c>
      <c r="J4432">
        <v>2</v>
      </c>
      <c r="K4432" s="1">
        <v>34.340000000000003</v>
      </c>
      <c r="L4432" s="1">
        <v>13.24</v>
      </c>
      <c r="M4432" s="1">
        <f>All_Data[[#This Row],[EUR Sales Amount]]-All_Data[[#This Row],[EUR Cost Amount]]</f>
        <v>21.1</v>
      </c>
      <c r="N4432">
        <f>IF(All_Data[[#This Row],[Order Line Quantity]]&lt;0,1,0)</f>
        <v>0</v>
      </c>
      <c r="O4432" s="1" t="str">
        <f>All_Data[[#This Row],[Tier2 Description]]&amp;All_Data[[#This Row],[Order No]]</f>
        <v>SHIRTS1558474</v>
      </c>
    </row>
    <row r="4433" spans="1:15" x14ac:dyDescent="0.35">
      <c r="A4433">
        <v>202003</v>
      </c>
      <c r="B4433" t="str">
        <f>LEFT(All_Data[[#This Row],[Invoice (Year+Month)]],4)</f>
        <v>2020</v>
      </c>
      <c r="C4433" t="str">
        <f>RIGHT(All_Data[[#This Row],[Invoice (Year+Month)]],2)</f>
        <v>03</v>
      </c>
      <c r="D4433" t="s">
        <v>56</v>
      </c>
      <c r="E4433">
        <v>3014008</v>
      </c>
      <c r="F4433" t="s">
        <v>10</v>
      </c>
      <c r="G4433" t="s">
        <v>11</v>
      </c>
      <c r="H4433" t="s">
        <v>38</v>
      </c>
      <c r="I4433">
        <v>1558161</v>
      </c>
      <c r="J4433">
        <v>10000</v>
      </c>
      <c r="K4433" s="1">
        <v>3800</v>
      </c>
      <c r="L4433" s="1">
        <v>2283.36</v>
      </c>
      <c r="M4433" s="1">
        <f>All_Data[[#This Row],[EUR Sales Amount]]-All_Data[[#This Row],[EUR Cost Amount]]</f>
        <v>1516.6399999999999</v>
      </c>
      <c r="N4433">
        <f>IF(All_Data[[#This Row],[Order Line Quantity]]&lt;0,1,0)</f>
        <v>0</v>
      </c>
      <c r="O4433" s="1" t="str">
        <f>All_Data[[#This Row],[Tier2 Description]]&amp;All_Data[[#This Row],[Order No]]</f>
        <v>BACKPACKS1558161</v>
      </c>
    </row>
    <row r="4434" spans="1:15" x14ac:dyDescent="0.35">
      <c r="A4434">
        <v>202003</v>
      </c>
      <c r="B4434" t="str">
        <f>LEFT(All_Data[[#This Row],[Invoice (Year+Month)]],4)</f>
        <v>2020</v>
      </c>
      <c r="C4434" t="str">
        <f>RIGHT(All_Data[[#This Row],[Invoice (Year+Month)]],2)</f>
        <v>03</v>
      </c>
      <c r="D4434" t="s">
        <v>56</v>
      </c>
      <c r="E4434">
        <v>3014013</v>
      </c>
      <c r="F4434" t="s">
        <v>17</v>
      </c>
      <c r="G4434" t="s">
        <v>32</v>
      </c>
      <c r="H4434" t="s">
        <v>51</v>
      </c>
      <c r="I4434">
        <v>1558672</v>
      </c>
      <c r="J4434">
        <v>2000</v>
      </c>
      <c r="K4434" s="1">
        <v>3100</v>
      </c>
      <c r="L4434" s="1">
        <v>916.68</v>
      </c>
      <c r="M4434" s="1">
        <f>All_Data[[#This Row],[EUR Sales Amount]]-All_Data[[#This Row],[EUR Cost Amount]]</f>
        <v>2183.3200000000002</v>
      </c>
      <c r="N4434">
        <f>IF(All_Data[[#This Row],[Order Line Quantity]]&lt;0,1,0)</f>
        <v>0</v>
      </c>
      <c r="O4434" s="1" t="str">
        <f>All_Data[[#This Row],[Tier2 Description]]&amp;All_Data[[#This Row],[Order No]]</f>
        <v>MUGS &amp; TUMBLERS1558672</v>
      </c>
    </row>
    <row r="4435" spans="1:15" x14ac:dyDescent="0.35">
      <c r="A4435">
        <v>202003</v>
      </c>
      <c r="B4435" t="str">
        <f>LEFT(All_Data[[#This Row],[Invoice (Year+Month)]],4)</f>
        <v>2020</v>
      </c>
      <c r="C4435" t="str">
        <f>RIGHT(All_Data[[#This Row],[Invoice (Year+Month)]],2)</f>
        <v>03</v>
      </c>
      <c r="D4435" t="s">
        <v>56</v>
      </c>
      <c r="E4435">
        <v>3014013</v>
      </c>
      <c r="F4435" t="s">
        <v>17</v>
      </c>
      <c r="G4435" t="s">
        <v>13</v>
      </c>
      <c r="H4435" t="s">
        <v>37</v>
      </c>
      <c r="I4435">
        <v>1559086</v>
      </c>
      <c r="J4435">
        <v>1000</v>
      </c>
      <c r="K4435" s="1">
        <v>200</v>
      </c>
      <c r="L4435" s="1">
        <v>170</v>
      </c>
      <c r="M4435" s="1">
        <f>All_Data[[#This Row],[EUR Sales Amount]]-All_Data[[#This Row],[EUR Cost Amount]]</f>
        <v>30</v>
      </c>
      <c r="N4435">
        <f>IF(All_Data[[#This Row],[Order Line Quantity]]&lt;0,1,0)</f>
        <v>0</v>
      </c>
      <c r="O4435" s="1" t="str">
        <f>All_Data[[#This Row],[Tier2 Description]]&amp;All_Data[[#This Row],[Order No]]</f>
        <v>GENERAL1559086</v>
      </c>
    </row>
    <row r="4436" spans="1:15" x14ac:dyDescent="0.35">
      <c r="A4436">
        <v>202003</v>
      </c>
      <c r="B4436" t="str">
        <f>LEFT(All_Data[[#This Row],[Invoice (Year+Month)]],4)</f>
        <v>2020</v>
      </c>
      <c r="C4436" t="str">
        <f>RIGHT(All_Data[[#This Row],[Invoice (Year+Month)]],2)</f>
        <v>03</v>
      </c>
      <c r="D4436" t="s">
        <v>56</v>
      </c>
      <c r="E4436">
        <v>3014013</v>
      </c>
      <c r="F4436" t="s">
        <v>17</v>
      </c>
      <c r="G4436" t="s">
        <v>26</v>
      </c>
      <c r="H4436" t="s">
        <v>28</v>
      </c>
      <c r="I4436">
        <v>1558687</v>
      </c>
      <c r="J4436">
        <v>4</v>
      </c>
      <c r="K4436" s="1">
        <v>89.92</v>
      </c>
      <c r="L4436" s="1">
        <v>67.540000000000006</v>
      </c>
      <c r="M4436" s="1">
        <f>All_Data[[#This Row],[EUR Sales Amount]]-All_Data[[#This Row],[EUR Cost Amount]]</f>
        <v>22.379999999999995</v>
      </c>
      <c r="N4436">
        <f>IF(All_Data[[#This Row],[Order Line Quantity]]&lt;0,1,0)</f>
        <v>0</v>
      </c>
      <c r="O4436" s="1" t="str">
        <f>All_Data[[#This Row],[Tier2 Description]]&amp;All_Data[[#This Row],[Order No]]</f>
        <v>HOUSEWARES1558687</v>
      </c>
    </row>
    <row r="4437" spans="1:15" x14ac:dyDescent="0.35">
      <c r="A4437">
        <v>202003</v>
      </c>
      <c r="B4437" t="str">
        <f>LEFT(All_Data[[#This Row],[Invoice (Year+Month)]],4)</f>
        <v>2020</v>
      </c>
      <c r="C4437" t="str">
        <f>RIGHT(All_Data[[#This Row],[Invoice (Year+Month)]],2)</f>
        <v>03</v>
      </c>
      <c r="D4437" t="s">
        <v>56</v>
      </c>
      <c r="E4437">
        <v>3014013</v>
      </c>
      <c r="F4437" t="s">
        <v>17</v>
      </c>
      <c r="G4437" t="s">
        <v>22</v>
      </c>
      <c r="H4437" t="s">
        <v>35</v>
      </c>
      <c r="I4437">
        <v>1558672</v>
      </c>
      <c r="J4437">
        <v>2002</v>
      </c>
      <c r="K4437" s="1">
        <v>400</v>
      </c>
      <c r="L4437" s="1">
        <v>41.18</v>
      </c>
      <c r="M4437" s="1">
        <f>All_Data[[#This Row],[EUR Sales Amount]]-All_Data[[#This Row],[EUR Cost Amount]]</f>
        <v>358.82</v>
      </c>
      <c r="N4437">
        <f>IF(All_Data[[#This Row],[Order Line Quantity]]&lt;0,1,0)</f>
        <v>0</v>
      </c>
      <c r="O4437" s="1" t="str">
        <f>All_Data[[#This Row],[Tier2 Description]]&amp;All_Data[[#This Row],[Order No]]</f>
        <v>DECORATION CHARGES1558672</v>
      </c>
    </row>
    <row r="4438" spans="1:15" x14ac:dyDescent="0.35">
      <c r="A4438">
        <v>202003</v>
      </c>
      <c r="B4438" t="str">
        <f>LEFT(All_Data[[#This Row],[Invoice (Year+Month)]],4)</f>
        <v>2020</v>
      </c>
      <c r="C4438" t="str">
        <f>RIGHT(All_Data[[#This Row],[Invoice (Year+Month)]],2)</f>
        <v>03</v>
      </c>
      <c r="D4438" t="s">
        <v>56</v>
      </c>
      <c r="E4438">
        <v>3014019</v>
      </c>
      <c r="F4438" t="s">
        <v>17</v>
      </c>
      <c r="G4438" t="s">
        <v>57</v>
      </c>
      <c r="H4438" t="s">
        <v>58</v>
      </c>
      <c r="I4438">
        <v>1559215</v>
      </c>
      <c r="J4438">
        <v>2</v>
      </c>
      <c r="K4438" s="1">
        <v>33.299999999999997</v>
      </c>
      <c r="L4438" s="1">
        <v>13.5</v>
      </c>
      <c r="M4438" s="1">
        <f>All_Data[[#This Row],[EUR Sales Amount]]-All_Data[[#This Row],[EUR Cost Amount]]</f>
        <v>19.799999999999997</v>
      </c>
      <c r="N4438">
        <f>IF(All_Data[[#This Row],[Order Line Quantity]]&lt;0,1,0)</f>
        <v>0</v>
      </c>
      <c r="O4438" s="1" t="str">
        <f>All_Data[[#This Row],[Tier2 Description]]&amp;All_Data[[#This Row],[Order No]]</f>
        <v>SHIRTS1559215</v>
      </c>
    </row>
    <row r="4439" spans="1:15" x14ac:dyDescent="0.35">
      <c r="A4439">
        <v>202003</v>
      </c>
      <c r="B4439" t="str">
        <f>LEFT(All_Data[[#This Row],[Invoice (Year+Month)]],4)</f>
        <v>2020</v>
      </c>
      <c r="C4439" t="str">
        <f>RIGHT(All_Data[[#This Row],[Invoice (Year+Month)]],2)</f>
        <v>03</v>
      </c>
      <c r="D4439" t="s">
        <v>56</v>
      </c>
      <c r="E4439">
        <v>3014026</v>
      </c>
      <c r="F4439" t="s">
        <v>17</v>
      </c>
      <c r="G4439" t="s">
        <v>11</v>
      </c>
      <c r="H4439" t="s">
        <v>38</v>
      </c>
      <c r="I4439">
        <v>1557860</v>
      </c>
      <c r="J4439">
        <v>402</v>
      </c>
      <c r="K4439" s="1">
        <v>8035.98</v>
      </c>
      <c r="L4439" s="1">
        <v>3416.18</v>
      </c>
      <c r="M4439" s="1">
        <f>All_Data[[#This Row],[EUR Sales Amount]]-All_Data[[#This Row],[EUR Cost Amount]]</f>
        <v>4619.7999999999993</v>
      </c>
      <c r="N4439">
        <f>IF(All_Data[[#This Row],[Order Line Quantity]]&lt;0,1,0)</f>
        <v>0</v>
      </c>
      <c r="O4439" s="1" t="str">
        <f>All_Data[[#This Row],[Tier2 Description]]&amp;All_Data[[#This Row],[Order No]]</f>
        <v>BACKPACKS1557860</v>
      </c>
    </row>
    <row r="4440" spans="1:15" x14ac:dyDescent="0.35">
      <c r="A4440">
        <v>202003</v>
      </c>
      <c r="B4440" t="str">
        <f>LEFT(All_Data[[#This Row],[Invoice (Year+Month)]],4)</f>
        <v>2020</v>
      </c>
      <c r="C4440" t="str">
        <f>RIGHT(All_Data[[#This Row],[Invoice (Year+Month)]],2)</f>
        <v>03</v>
      </c>
      <c r="D4440" t="s">
        <v>56</v>
      </c>
      <c r="E4440">
        <v>3014026</v>
      </c>
      <c r="F4440" t="s">
        <v>17</v>
      </c>
      <c r="G4440" t="s">
        <v>11</v>
      </c>
      <c r="H4440" t="s">
        <v>38</v>
      </c>
      <c r="I4440">
        <v>1558126</v>
      </c>
      <c r="J4440">
        <v>82</v>
      </c>
      <c r="K4440" s="1">
        <v>2131.1799999999998</v>
      </c>
      <c r="L4440" s="1">
        <v>805.08</v>
      </c>
      <c r="M4440" s="1">
        <f>All_Data[[#This Row],[EUR Sales Amount]]-All_Data[[#This Row],[EUR Cost Amount]]</f>
        <v>1326.1</v>
      </c>
      <c r="N4440">
        <f>IF(All_Data[[#This Row],[Order Line Quantity]]&lt;0,1,0)</f>
        <v>0</v>
      </c>
      <c r="O4440" s="1" t="str">
        <f>All_Data[[#This Row],[Tier2 Description]]&amp;All_Data[[#This Row],[Order No]]</f>
        <v>BACKPACKS1558126</v>
      </c>
    </row>
    <row r="4441" spans="1:15" x14ac:dyDescent="0.35">
      <c r="A4441">
        <v>202003</v>
      </c>
      <c r="B4441" t="str">
        <f>LEFT(All_Data[[#This Row],[Invoice (Year+Month)]],4)</f>
        <v>2020</v>
      </c>
      <c r="C4441" t="str">
        <f>RIGHT(All_Data[[#This Row],[Invoice (Year+Month)]],2)</f>
        <v>03</v>
      </c>
      <c r="D4441" t="s">
        <v>56</v>
      </c>
      <c r="E4441">
        <v>3014026</v>
      </c>
      <c r="F4441" t="s">
        <v>17</v>
      </c>
      <c r="G4441" t="s">
        <v>32</v>
      </c>
      <c r="H4441" t="s">
        <v>33</v>
      </c>
      <c r="I4441">
        <v>1558787</v>
      </c>
      <c r="J4441">
        <v>42</v>
      </c>
      <c r="K4441" s="1">
        <v>331.38</v>
      </c>
      <c r="L4441" s="1">
        <v>121.88</v>
      </c>
      <c r="M4441" s="1">
        <f>All_Data[[#This Row],[EUR Sales Amount]]-All_Data[[#This Row],[EUR Cost Amount]]</f>
        <v>209.5</v>
      </c>
      <c r="N4441">
        <f>IF(All_Data[[#This Row],[Order Line Quantity]]&lt;0,1,0)</f>
        <v>0</v>
      </c>
      <c r="O4441" s="1" t="str">
        <f>All_Data[[#This Row],[Tier2 Description]]&amp;All_Data[[#This Row],[Order No]]</f>
        <v>SPORT BOTTLES1558787</v>
      </c>
    </row>
    <row r="4442" spans="1:15" x14ac:dyDescent="0.35">
      <c r="A4442">
        <v>202003</v>
      </c>
      <c r="B4442" t="str">
        <f>LEFT(All_Data[[#This Row],[Invoice (Year+Month)]],4)</f>
        <v>2020</v>
      </c>
      <c r="C4442" t="str">
        <f>RIGHT(All_Data[[#This Row],[Invoice (Year+Month)]],2)</f>
        <v>03</v>
      </c>
      <c r="D4442" t="s">
        <v>56</v>
      </c>
      <c r="E4442">
        <v>3014026</v>
      </c>
      <c r="F4442" t="s">
        <v>17</v>
      </c>
      <c r="G4442" t="s">
        <v>18</v>
      </c>
      <c r="H4442" t="s">
        <v>21</v>
      </c>
      <c r="I4442">
        <v>1558128</v>
      </c>
      <c r="J4442">
        <v>82</v>
      </c>
      <c r="K4442" s="1">
        <v>245.18</v>
      </c>
      <c r="L4442" s="1">
        <v>201.18</v>
      </c>
      <c r="M4442" s="1">
        <f>All_Data[[#This Row],[EUR Sales Amount]]-All_Data[[#This Row],[EUR Cost Amount]]</f>
        <v>44</v>
      </c>
      <c r="N4442">
        <f>IF(All_Data[[#This Row],[Order Line Quantity]]&lt;0,1,0)</f>
        <v>0</v>
      </c>
      <c r="O4442" s="1" t="str">
        <f>All_Data[[#This Row],[Tier2 Description]]&amp;All_Data[[#This Row],[Order No]]</f>
        <v>T-SHIRTS &amp; ACTIVE TOPS1558128</v>
      </c>
    </row>
    <row r="4443" spans="1:15" x14ac:dyDescent="0.35">
      <c r="A4443">
        <v>202003</v>
      </c>
      <c r="B4443" t="str">
        <f>LEFT(All_Data[[#This Row],[Invoice (Year+Month)]],4)</f>
        <v>2020</v>
      </c>
      <c r="C4443" t="str">
        <f>RIGHT(All_Data[[#This Row],[Invoice (Year+Month)]],2)</f>
        <v>03</v>
      </c>
      <c r="D4443" t="s">
        <v>56</v>
      </c>
      <c r="E4443">
        <v>3014026</v>
      </c>
      <c r="F4443" t="s">
        <v>17</v>
      </c>
      <c r="G4443" t="s">
        <v>22</v>
      </c>
      <c r="H4443" t="s">
        <v>35</v>
      </c>
      <c r="I4443">
        <v>1557860</v>
      </c>
      <c r="J4443">
        <v>404</v>
      </c>
      <c r="K4443" s="1">
        <v>699.08</v>
      </c>
      <c r="L4443" s="1">
        <v>28.58</v>
      </c>
      <c r="M4443" s="1">
        <f>All_Data[[#This Row],[EUR Sales Amount]]-All_Data[[#This Row],[EUR Cost Amount]]</f>
        <v>670.5</v>
      </c>
      <c r="N4443">
        <f>IF(All_Data[[#This Row],[Order Line Quantity]]&lt;0,1,0)</f>
        <v>0</v>
      </c>
      <c r="O4443" s="1" t="str">
        <f>All_Data[[#This Row],[Tier2 Description]]&amp;All_Data[[#This Row],[Order No]]</f>
        <v>DECORATION CHARGES1557860</v>
      </c>
    </row>
    <row r="4444" spans="1:15" x14ac:dyDescent="0.35">
      <c r="A4444">
        <v>202003</v>
      </c>
      <c r="B4444" t="str">
        <f>LEFT(All_Data[[#This Row],[Invoice (Year+Month)]],4)</f>
        <v>2020</v>
      </c>
      <c r="C4444" t="str">
        <f>RIGHT(All_Data[[#This Row],[Invoice (Year+Month)]],2)</f>
        <v>03</v>
      </c>
      <c r="D4444" t="s">
        <v>56</v>
      </c>
      <c r="E4444">
        <v>3014026</v>
      </c>
      <c r="F4444" t="s">
        <v>17</v>
      </c>
      <c r="G4444" t="s">
        <v>22</v>
      </c>
      <c r="H4444" t="s">
        <v>35</v>
      </c>
      <c r="I4444">
        <v>1558126</v>
      </c>
      <c r="J4444">
        <v>84</v>
      </c>
      <c r="K4444" s="1">
        <v>151.02000000000001</v>
      </c>
      <c r="L4444" s="1">
        <v>23.92</v>
      </c>
      <c r="M4444" s="1">
        <f>All_Data[[#This Row],[EUR Sales Amount]]-All_Data[[#This Row],[EUR Cost Amount]]</f>
        <v>127.10000000000001</v>
      </c>
      <c r="N4444">
        <f>IF(All_Data[[#This Row],[Order Line Quantity]]&lt;0,1,0)</f>
        <v>0</v>
      </c>
      <c r="O4444" s="1" t="str">
        <f>All_Data[[#This Row],[Tier2 Description]]&amp;All_Data[[#This Row],[Order No]]</f>
        <v>DECORATION CHARGES1558126</v>
      </c>
    </row>
    <row r="4445" spans="1:15" x14ac:dyDescent="0.35">
      <c r="A4445">
        <v>202003</v>
      </c>
      <c r="B4445" t="str">
        <f>LEFT(All_Data[[#This Row],[Invoice (Year+Month)]],4)</f>
        <v>2020</v>
      </c>
      <c r="C4445" t="str">
        <f>RIGHT(All_Data[[#This Row],[Invoice (Year+Month)]],2)</f>
        <v>03</v>
      </c>
      <c r="D4445" t="s">
        <v>56</v>
      </c>
      <c r="E4445">
        <v>3014026</v>
      </c>
      <c r="F4445" t="s">
        <v>17</v>
      </c>
      <c r="G4445" t="s">
        <v>22</v>
      </c>
      <c r="H4445" t="s">
        <v>35</v>
      </c>
      <c r="I4445">
        <v>1558128</v>
      </c>
      <c r="J4445">
        <v>84</v>
      </c>
      <c r="K4445" s="1">
        <v>114.94</v>
      </c>
      <c r="L4445" s="1">
        <v>17.68</v>
      </c>
      <c r="M4445" s="1">
        <f>All_Data[[#This Row],[EUR Sales Amount]]-All_Data[[#This Row],[EUR Cost Amount]]</f>
        <v>97.259999999999991</v>
      </c>
      <c r="N4445">
        <f>IF(All_Data[[#This Row],[Order Line Quantity]]&lt;0,1,0)</f>
        <v>0</v>
      </c>
      <c r="O4445" s="1" t="str">
        <f>All_Data[[#This Row],[Tier2 Description]]&amp;All_Data[[#This Row],[Order No]]</f>
        <v>DECORATION CHARGES1558128</v>
      </c>
    </row>
    <row r="4446" spans="1:15" x14ac:dyDescent="0.35">
      <c r="A4446">
        <v>202003</v>
      </c>
      <c r="B4446" t="str">
        <f>LEFT(All_Data[[#This Row],[Invoice (Year+Month)]],4)</f>
        <v>2020</v>
      </c>
      <c r="C4446" t="str">
        <f>RIGHT(All_Data[[#This Row],[Invoice (Year+Month)]],2)</f>
        <v>03</v>
      </c>
      <c r="D4446" t="s">
        <v>56</v>
      </c>
      <c r="E4446">
        <v>3014026</v>
      </c>
      <c r="F4446" t="s">
        <v>17</v>
      </c>
      <c r="G4446" t="s">
        <v>22</v>
      </c>
      <c r="H4446" t="s">
        <v>35</v>
      </c>
      <c r="I4446">
        <v>1558184</v>
      </c>
      <c r="J4446">
        <v>6004</v>
      </c>
      <c r="K4446" s="1">
        <v>840.26</v>
      </c>
      <c r="L4446" s="1">
        <v>77.900000000000006</v>
      </c>
      <c r="M4446" s="1">
        <f>All_Data[[#This Row],[EUR Sales Amount]]-All_Data[[#This Row],[EUR Cost Amount]]</f>
        <v>762.36</v>
      </c>
      <c r="N4446">
        <f>IF(All_Data[[#This Row],[Order Line Quantity]]&lt;0,1,0)</f>
        <v>0</v>
      </c>
      <c r="O4446" s="1" t="str">
        <f>All_Data[[#This Row],[Tier2 Description]]&amp;All_Data[[#This Row],[Order No]]</f>
        <v>DECORATION CHARGES1558184</v>
      </c>
    </row>
    <row r="4447" spans="1:15" x14ac:dyDescent="0.35">
      <c r="A4447">
        <v>202003</v>
      </c>
      <c r="B4447" t="str">
        <f>LEFT(All_Data[[#This Row],[Invoice (Year+Month)]],4)</f>
        <v>2020</v>
      </c>
      <c r="C4447" t="str">
        <f>RIGHT(All_Data[[#This Row],[Invoice (Year+Month)]],2)</f>
        <v>03</v>
      </c>
      <c r="D4447" t="s">
        <v>56</v>
      </c>
      <c r="E4447">
        <v>3014026</v>
      </c>
      <c r="F4447" t="s">
        <v>17</v>
      </c>
      <c r="G4447" t="s">
        <v>22</v>
      </c>
      <c r="H4447" t="s">
        <v>35</v>
      </c>
      <c r="I4447">
        <v>1558787</v>
      </c>
      <c r="J4447">
        <v>46</v>
      </c>
      <c r="K4447" s="1">
        <v>125.18</v>
      </c>
      <c r="L4447" s="1">
        <v>36.6</v>
      </c>
      <c r="M4447" s="1">
        <f>All_Data[[#This Row],[EUR Sales Amount]]-All_Data[[#This Row],[EUR Cost Amount]]</f>
        <v>88.580000000000013</v>
      </c>
      <c r="N4447">
        <f>IF(All_Data[[#This Row],[Order Line Quantity]]&lt;0,1,0)</f>
        <v>0</v>
      </c>
      <c r="O4447" s="1" t="str">
        <f>All_Data[[#This Row],[Tier2 Description]]&amp;All_Data[[#This Row],[Order No]]</f>
        <v>DECORATION CHARGES1558787</v>
      </c>
    </row>
    <row r="4448" spans="1:15" x14ac:dyDescent="0.35">
      <c r="A4448">
        <v>202003</v>
      </c>
      <c r="B4448" t="str">
        <f>LEFT(All_Data[[#This Row],[Invoice (Year+Month)]],4)</f>
        <v>2020</v>
      </c>
      <c r="C4448" t="str">
        <f>RIGHT(All_Data[[#This Row],[Invoice (Year+Month)]],2)</f>
        <v>03</v>
      </c>
      <c r="D4448" t="s">
        <v>56</v>
      </c>
      <c r="E4448">
        <v>3014026</v>
      </c>
      <c r="F4448" t="s">
        <v>17</v>
      </c>
      <c r="G4448" t="s">
        <v>29</v>
      </c>
      <c r="H4448" t="s">
        <v>52</v>
      </c>
      <c r="I4448">
        <v>1558184</v>
      </c>
      <c r="J4448">
        <v>6002</v>
      </c>
      <c r="K4448" s="1">
        <v>1140.3800000000001</v>
      </c>
      <c r="L4448" s="1">
        <v>703.96</v>
      </c>
      <c r="M4448" s="1">
        <f>All_Data[[#This Row],[EUR Sales Amount]]-All_Data[[#This Row],[EUR Cost Amount]]</f>
        <v>436.42000000000007</v>
      </c>
      <c r="N4448">
        <f>IF(All_Data[[#This Row],[Order Line Quantity]]&lt;0,1,0)</f>
        <v>0</v>
      </c>
      <c r="O4448" s="1" t="str">
        <f>All_Data[[#This Row],[Tier2 Description]]&amp;All_Data[[#This Row],[Order No]]</f>
        <v>GENERAL TECH1558184</v>
      </c>
    </row>
    <row r="4449" spans="1:15" x14ac:dyDescent="0.35">
      <c r="A4449">
        <v>202003</v>
      </c>
      <c r="B4449" t="str">
        <f>LEFT(All_Data[[#This Row],[Invoice (Year+Month)]],4)</f>
        <v>2020</v>
      </c>
      <c r="C4449" t="str">
        <f>RIGHT(All_Data[[#This Row],[Invoice (Year+Month)]],2)</f>
        <v>03</v>
      </c>
      <c r="D4449" t="s">
        <v>56</v>
      </c>
      <c r="E4449">
        <v>3014037</v>
      </c>
      <c r="F4449" t="s">
        <v>10</v>
      </c>
      <c r="G4449" t="s">
        <v>29</v>
      </c>
      <c r="H4449" t="s">
        <v>31</v>
      </c>
      <c r="I4449">
        <v>1559445</v>
      </c>
      <c r="J4449">
        <v>4</v>
      </c>
      <c r="K4449" s="1">
        <v>38.92</v>
      </c>
      <c r="L4449" s="1">
        <v>19.68</v>
      </c>
      <c r="M4449" s="1">
        <f>All_Data[[#This Row],[EUR Sales Amount]]-All_Data[[#This Row],[EUR Cost Amount]]</f>
        <v>19.240000000000002</v>
      </c>
      <c r="N4449">
        <f>IF(All_Data[[#This Row],[Order Line Quantity]]&lt;0,1,0)</f>
        <v>0</v>
      </c>
      <c r="O4449" s="1" t="str">
        <f>All_Data[[#This Row],[Tier2 Description]]&amp;All_Data[[#This Row],[Order No]]</f>
        <v>POWER1559445</v>
      </c>
    </row>
    <row r="4450" spans="1:15" x14ac:dyDescent="0.35">
      <c r="A4450">
        <v>202003</v>
      </c>
      <c r="B4450" t="str">
        <f>LEFT(All_Data[[#This Row],[Invoice (Year+Month)]],4)</f>
        <v>2020</v>
      </c>
      <c r="C4450" t="str">
        <f>RIGHT(All_Data[[#This Row],[Invoice (Year+Month)]],2)</f>
        <v>03</v>
      </c>
      <c r="D4450" t="s">
        <v>56</v>
      </c>
      <c r="E4450">
        <v>3014040</v>
      </c>
      <c r="F4450" t="s">
        <v>17</v>
      </c>
      <c r="G4450" t="s">
        <v>13</v>
      </c>
      <c r="H4450" t="s">
        <v>37</v>
      </c>
      <c r="I4450">
        <v>1558186</v>
      </c>
      <c r="J4450">
        <v>2000</v>
      </c>
      <c r="K4450" s="1">
        <v>620</v>
      </c>
      <c r="L4450" s="1">
        <v>520</v>
      </c>
      <c r="M4450" s="1">
        <f>All_Data[[#This Row],[EUR Sales Amount]]-All_Data[[#This Row],[EUR Cost Amount]]</f>
        <v>100</v>
      </c>
      <c r="N4450">
        <f>IF(All_Data[[#This Row],[Order Line Quantity]]&lt;0,1,0)</f>
        <v>0</v>
      </c>
      <c r="O4450" s="1" t="str">
        <f>All_Data[[#This Row],[Tier2 Description]]&amp;All_Data[[#This Row],[Order No]]</f>
        <v>GENERAL1558186</v>
      </c>
    </row>
    <row r="4451" spans="1:15" x14ac:dyDescent="0.35">
      <c r="A4451">
        <v>202003</v>
      </c>
      <c r="B4451" t="str">
        <f>LEFT(All_Data[[#This Row],[Invoice (Year+Month)]],4)</f>
        <v>2020</v>
      </c>
      <c r="C4451" t="str">
        <f>RIGHT(All_Data[[#This Row],[Invoice (Year+Month)]],2)</f>
        <v>03</v>
      </c>
      <c r="D4451" t="s">
        <v>56</v>
      </c>
      <c r="E4451">
        <v>3014048</v>
      </c>
      <c r="F4451" t="s">
        <v>17</v>
      </c>
      <c r="G4451" t="s">
        <v>18</v>
      </c>
      <c r="H4451" t="s">
        <v>20</v>
      </c>
      <c r="I4451">
        <v>1558147</v>
      </c>
      <c r="J4451">
        <v>20</v>
      </c>
      <c r="K4451" s="1">
        <v>179.8</v>
      </c>
      <c r="L4451" s="1">
        <v>89.64</v>
      </c>
      <c r="M4451" s="1">
        <f>All_Data[[#This Row],[EUR Sales Amount]]-All_Data[[#This Row],[EUR Cost Amount]]</f>
        <v>90.160000000000011</v>
      </c>
      <c r="N4451">
        <f>IF(All_Data[[#This Row],[Order Line Quantity]]&lt;0,1,0)</f>
        <v>0</v>
      </c>
      <c r="O4451" s="1" t="str">
        <f>All_Data[[#This Row],[Tier2 Description]]&amp;All_Data[[#This Row],[Order No]]</f>
        <v>POLOS1558147</v>
      </c>
    </row>
    <row r="4452" spans="1:15" x14ac:dyDescent="0.35">
      <c r="A4452">
        <v>202003</v>
      </c>
      <c r="B4452" t="str">
        <f>LEFT(All_Data[[#This Row],[Invoice (Year+Month)]],4)</f>
        <v>2020</v>
      </c>
      <c r="C4452" t="str">
        <f>RIGHT(All_Data[[#This Row],[Invoice (Year+Month)]],2)</f>
        <v>03</v>
      </c>
      <c r="D4452" t="s">
        <v>56</v>
      </c>
      <c r="E4452">
        <v>3014049</v>
      </c>
      <c r="F4452" t="s">
        <v>10</v>
      </c>
      <c r="G4452" t="s">
        <v>24</v>
      </c>
      <c r="H4452" t="s">
        <v>25</v>
      </c>
      <c r="I4452">
        <v>1558923</v>
      </c>
      <c r="J4452">
        <v>48</v>
      </c>
      <c r="K4452" s="1">
        <v>1551.36</v>
      </c>
      <c r="L4452" s="1">
        <v>668.9</v>
      </c>
      <c r="M4452" s="1">
        <f>All_Data[[#This Row],[EUR Sales Amount]]-All_Data[[#This Row],[EUR Cost Amount]]</f>
        <v>882.45999999999992</v>
      </c>
      <c r="N4452">
        <f>IF(All_Data[[#This Row],[Order Line Quantity]]&lt;0,1,0)</f>
        <v>0</v>
      </c>
      <c r="O4452" s="1" t="str">
        <f>All_Data[[#This Row],[Tier2 Description]]&amp;All_Data[[#This Row],[Order No]]</f>
        <v>JACKETS1558923</v>
      </c>
    </row>
    <row r="4453" spans="1:15" x14ac:dyDescent="0.35">
      <c r="A4453">
        <v>202003</v>
      </c>
      <c r="B4453" t="str">
        <f>LEFT(All_Data[[#This Row],[Invoice (Year+Month)]],4)</f>
        <v>2020</v>
      </c>
      <c r="C4453" t="str">
        <f>RIGHT(All_Data[[#This Row],[Invoice (Year+Month)]],2)</f>
        <v>03</v>
      </c>
      <c r="D4453" t="s">
        <v>56</v>
      </c>
      <c r="E4453">
        <v>3014061</v>
      </c>
      <c r="F4453" t="s">
        <v>17</v>
      </c>
      <c r="G4453" t="s">
        <v>32</v>
      </c>
      <c r="H4453" t="s">
        <v>33</v>
      </c>
      <c r="I4453">
        <v>1558679</v>
      </c>
      <c r="J4453">
        <v>2</v>
      </c>
      <c r="K4453" s="1">
        <v>9.7799999999999994</v>
      </c>
      <c r="L4453" s="1">
        <v>4.74</v>
      </c>
      <c r="M4453" s="1">
        <f>All_Data[[#This Row],[EUR Sales Amount]]-All_Data[[#This Row],[EUR Cost Amount]]</f>
        <v>5.0399999999999991</v>
      </c>
      <c r="N4453">
        <f>IF(All_Data[[#This Row],[Order Line Quantity]]&lt;0,1,0)</f>
        <v>0</v>
      </c>
      <c r="O4453" s="1" t="str">
        <f>All_Data[[#This Row],[Tier2 Description]]&amp;All_Data[[#This Row],[Order No]]</f>
        <v>SPORT BOTTLES1558679</v>
      </c>
    </row>
    <row r="4454" spans="1:15" x14ac:dyDescent="0.35">
      <c r="A4454">
        <v>202003</v>
      </c>
      <c r="B4454" t="str">
        <f>LEFT(All_Data[[#This Row],[Invoice (Year+Month)]],4)</f>
        <v>2020</v>
      </c>
      <c r="C4454" t="str">
        <f>RIGHT(All_Data[[#This Row],[Invoice (Year+Month)]],2)</f>
        <v>03</v>
      </c>
      <c r="D4454" t="s">
        <v>56</v>
      </c>
      <c r="E4454">
        <v>3014061</v>
      </c>
      <c r="F4454" t="s">
        <v>17</v>
      </c>
      <c r="G4454" t="s">
        <v>32</v>
      </c>
      <c r="H4454" t="s">
        <v>33</v>
      </c>
      <c r="I4454">
        <v>1558909</v>
      </c>
      <c r="J4454">
        <v>6</v>
      </c>
      <c r="K4454" s="1">
        <v>29.34</v>
      </c>
      <c r="L4454" s="1">
        <v>13.72</v>
      </c>
      <c r="M4454" s="1">
        <f>All_Data[[#This Row],[EUR Sales Amount]]-All_Data[[#This Row],[EUR Cost Amount]]</f>
        <v>15.62</v>
      </c>
      <c r="N4454">
        <f>IF(All_Data[[#This Row],[Order Line Quantity]]&lt;0,1,0)</f>
        <v>0</v>
      </c>
      <c r="O4454" s="1" t="str">
        <f>All_Data[[#This Row],[Tier2 Description]]&amp;All_Data[[#This Row],[Order No]]</f>
        <v>SPORT BOTTLES1558909</v>
      </c>
    </row>
    <row r="4455" spans="1:15" x14ac:dyDescent="0.35">
      <c r="A4455">
        <v>202003</v>
      </c>
      <c r="B4455" t="str">
        <f>LEFT(All_Data[[#This Row],[Invoice (Year+Month)]],4)</f>
        <v>2020</v>
      </c>
      <c r="C4455" t="str">
        <f>RIGHT(All_Data[[#This Row],[Invoice (Year+Month)]],2)</f>
        <v>03</v>
      </c>
      <c r="D4455" t="s">
        <v>56</v>
      </c>
      <c r="E4455">
        <v>3014061</v>
      </c>
      <c r="F4455" t="s">
        <v>17</v>
      </c>
      <c r="G4455" t="s">
        <v>18</v>
      </c>
      <c r="H4455" t="s">
        <v>20</v>
      </c>
      <c r="I4455">
        <v>1558909</v>
      </c>
      <c r="J4455">
        <v>152</v>
      </c>
      <c r="K4455" s="1">
        <v>1150.6400000000001</v>
      </c>
      <c r="L4455" s="1">
        <v>570.48</v>
      </c>
      <c r="M4455" s="1">
        <f>All_Data[[#This Row],[EUR Sales Amount]]-All_Data[[#This Row],[EUR Cost Amount]]</f>
        <v>580.16000000000008</v>
      </c>
      <c r="N4455">
        <f>IF(All_Data[[#This Row],[Order Line Quantity]]&lt;0,1,0)</f>
        <v>0</v>
      </c>
      <c r="O4455" s="1" t="str">
        <f>All_Data[[#This Row],[Tier2 Description]]&amp;All_Data[[#This Row],[Order No]]</f>
        <v>POLOS1558909</v>
      </c>
    </row>
    <row r="4456" spans="1:15" x14ac:dyDescent="0.35">
      <c r="A4456">
        <v>202003</v>
      </c>
      <c r="B4456" t="str">
        <f>LEFT(All_Data[[#This Row],[Invoice (Year+Month)]],4)</f>
        <v>2020</v>
      </c>
      <c r="C4456" t="str">
        <f>RIGHT(All_Data[[#This Row],[Invoice (Year+Month)]],2)</f>
        <v>03</v>
      </c>
      <c r="D4456" t="s">
        <v>56</v>
      </c>
      <c r="E4456">
        <v>3014061</v>
      </c>
      <c r="F4456" t="s">
        <v>17</v>
      </c>
      <c r="G4456" t="s">
        <v>36</v>
      </c>
      <c r="H4456" t="s">
        <v>36</v>
      </c>
      <c r="I4456">
        <v>1556151</v>
      </c>
      <c r="J4456">
        <v>2000</v>
      </c>
      <c r="K4456" s="1">
        <v>2880</v>
      </c>
      <c r="L4456" s="1">
        <v>3220</v>
      </c>
      <c r="M4456" s="1">
        <f>All_Data[[#This Row],[EUR Sales Amount]]-All_Data[[#This Row],[EUR Cost Amount]]</f>
        <v>-340</v>
      </c>
      <c r="N4456">
        <f>IF(All_Data[[#This Row],[Order Line Quantity]]&lt;0,1,0)</f>
        <v>0</v>
      </c>
      <c r="O4456" s="1" t="str">
        <f>All_Data[[#This Row],[Tier2 Description]]&amp;All_Data[[#This Row],[Order No]]</f>
        <v>MEMORY1556151</v>
      </c>
    </row>
    <row r="4457" spans="1:15" x14ac:dyDescent="0.35">
      <c r="A4457">
        <v>202003</v>
      </c>
      <c r="B4457" t="str">
        <f>LEFT(All_Data[[#This Row],[Invoice (Year+Month)]],4)</f>
        <v>2020</v>
      </c>
      <c r="C4457" t="str">
        <f>RIGHT(All_Data[[#This Row],[Invoice (Year+Month)]],2)</f>
        <v>03</v>
      </c>
      <c r="D4457" t="s">
        <v>56</v>
      </c>
      <c r="E4457">
        <v>3014061</v>
      </c>
      <c r="F4457" t="s">
        <v>17</v>
      </c>
      <c r="G4457" t="s">
        <v>36</v>
      </c>
      <c r="H4457" t="s">
        <v>36</v>
      </c>
      <c r="I4457">
        <v>1557478</v>
      </c>
      <c r="J4457">
        <v>1000</v>
      </c>
      <c r="K4457" s="1">
        <v>1990</v>
      </c>
      <c r="L4457" s="1">
        <v>2220</v>
      </c>
      <c r="M4457" s="1">
        <f>All_Data[[#This Row],[EUR Sales Amount]]-All_Data[[#This Row],[EUR Cost Amount]]</f>
        <v>-230</v>
      </c>
      <c r="N4457">
        <f>IF(All_Data[[#This Row],[Order Line Quantity]]&lt;0,1,0)</f>
        <v>0</v>
      </c>
      <c r="O4457" s="1" t="str">
        <f>All_Data[[#This Row],[Tier2 Description]]&amp;All_Data[[#This Row],[Order No]]</f>
        <v>MEMORY1557478</v>
      </c>
    </row>
    <row r="4458" spans="1:15" x14ac:dyDescent="0.35">
      <c r="A4458">
        <v>202003</v>
      </c>
      <c r="B4458" t="str">
        <f>LEFT(All_Data[[#This Row],[Invoice (Year+Month)]],4)</f>
        <v>2020</v>
      </c>
      <c r="C4458" t="str">
        <f>RIGHT(All_Data[[#This Row],[Invoice (Year+Month)]],2)</f>
        <v>03</v>
      </c>
      <c r="D4458" t="s">
        <v>56</v>
      </c>
      <c r="E4458">
        <v>3014061</v>
      </c>
      <c r="F4458" t="s">
        <v>17</v>
      </c>
      <c r="G4458" t="s">
        <v>24</v>
      </c>
      <c r="H4458" t="s">
        <v>25</v>
      </c>
      <c r="I4458">
        <v>1558909</v>
      </c>
      <c r="J4458">
        <v>2</v>
      </c>
      <c r="K4458" s="1">
        <v>39.979999999999997</v>
      </c>
      <c r="L4458" s="1">
        <v>40</v>
      </c>
      <c r="M4458" s="1">
        <f>All_Data[[#This Row],[EUR Sales Amount]]-All_Data[[#This Row],[EUR Cost Amount]]</f>
        <v>-2.0000000000003126E-2</v>
      </c>
      <c r="N4458">
        <f>IF(All_Data[[#This Row],[Order Line Quantity]]&lt;0,1,0)</f>
        <v>0</v>
      </c>
      <c r="O4458" s="1" t="str">
        <f>All_Data[[#This Row],[Tier2 Description]]&amp;All_Data[[#This Row],[Order No]]</f>
        <v>JACKETS1558909</v>
      </c>
    </row>
    <row r="4459" spans="1:15" x14ac:dyDescent="0.35">
      <c r="A4459">
        <v>202003</v>
      </c>
      <c r="B4459" t="str">
        <f>LEFT(All_Data[[#This Row],[Invoice (Year+Month)]],4)</f>
        <v>2020</v>
      </c>
      <c r="C4459" t="str">
        <f>RIGHT(All_Data[[#This Row],[Invoice (Year+Month)]],2)</f>
        <v>03</v>
      </c>
      <c r="D4459" t="s">
        <v>56</v>
      </c>
      <c r="E4459">
        <v>3014061</v>
      </c>
      <c r="F4459" t="s">
        <v>17</v>
      </c>
      <c r="G4459" t="s">
        <v>29</v>
      </c>
      <c r="H4459" t="s">
        <v>30</v>
      </c>
      <c r="I4459">
        <v>1559296</v>
      </c>
      <c r="J4459">
        <v>4</v>
      </c>
      <c r="K4459" s="1">
        <v>50.44</v>
      </c>
      <c r="L4459" s="1">
        <v>38.479999999999997</v>
      </c>
      <c r="M4459" s="1">
        <f>All_Data[[#This Row],[EUR Sales Amount]]-All_Data[[#This Row],[EUR Cost Amount]]</f>
        <v>11.96</v>
      </c>
      <c r="N4459">
        <f>IF(All_Data[[#This Row],[Order Line Quantity]]&lt;0,1,0)</f>
        <v>0</v>
      </c>
      <c r="O4459" s="1" t="str">
        <f>All_Data[[#This Row],[Tier2 Description]]&amp;All_Data[[#This Row],[Order No]]</f>
        <v>AUDIO1559296</v>
      </c>
    </row>
    <row r="4460" spans="1:15" x14ac:dyDescent="0.35">
      <c r="A4460">
        <v>202003</v>
      </c>
      <c r="B4460" t="str">
        <f>LEFT(All_Data[[#This Row],[Invoice (Year+Month)]],4)</f>
        <v>2020</v>
      </c>
      <c r="C4460" t="str">
        <f>RIGHT(All_Data[[#This Row],[Invoice (Year+Month)]],2)</f>
        <v>03</v>
      </c>
      <c r="D4460" t="s">
        <v>56</v>
      </c>
      <c r="E4460">
        <v>3014064</v>
      </c>
      <c r="F4460" t="s">
        <v>10</v>
      </c>
      <c r="G4460" t="s">
        <v>11</v>
      </c>
      <c r="H4460" t="s">
        <v>38</v>
      </c>
      <c r="I4460">
        <v>1558829</v>
      </c>
      <c r="J4460">
        <v>2</v>
      </c>
      <c r="K4460" s="1">
        <v>2.64</v>
      </c>
      <c r="L4460" s="1">
        <v>1</v>
      </c>
      <c r="M4460" s="1">
        <f>All_Data[[#This Row],[EUR Sales Amount]]-All_Data[[#This Row],[EUR Cost Amount]]</f>
        <v>1.6400000000000001</v>
      </c>
      <c r="N4460">
        <f>IF(All_Data[[#This Row],[Order Line Quantity]]&lt;0,1,0)</f>
        <v>0</v>
      </c>
      <c r="O4460" s="1" t="str">
        <f>All_Data[[#This Row],[Tier2 Description]]&amp;All_Data[[#This Row],[Order No]]</f>
        <v>BACKPACKS1558829</v>
      </c>
    </row>
    <row r="4461" spans="1:15" x14ac:dyDescent="0.35">
      <c r="A4461">
        <v>202003</v>
      </c>
      <c r="B4461" t="str">
        <f>LEFT(All_Data[[#This Row],[Invoice (Year+Month)]],4)</f>
        <v>2020</v>
      </c>
      <c r="C4461" t="str">
        <f>RIGHT(All_Data[[#This Row],[Invoice (Year+Month)]],2)</f>
        <v>03</v>
      </c>
      <c r="D4461" t="s">
        <v>56</v>
      </c>
      <c r="E4461">
        <v>3014064</v>
      </c>
      <c r="F4461" t="s">
        <v>10</v>
      </c>
      <c r="G4461" t="s">
        <v>13</v>
      </c>
      <c r="H4461" t="s">
        <v>37</v>
      </c>
      <c r="I4461">
        <v>1557795</v>
      </c>
      <c r="J4461">
        <v>1000</v>
      </c>
      <c r="K4461" s="1">
        <v>240</v>
      </c>
      <c r="L4461" s="1">
        <v>180</v>
      </c>
      <c r="M4461" s="1">
        <f>All_Data[[#This Row],[EUR Sales Amount]]-All_Data[[#This Row],[EUR Cost Amount]]</f>
        <v>60</v>
      </c>
      <c r="N4461">
        <f>IF(All_Data[[#This Row],[Order Line Quantity]]&lt;0,1,0)</f>
        <v>0</v>
      </c>
      <c r="O4461" s="1" t="str">
        <f>All_Data[[#This Row],[Tier2 Description]]&amp;All_Data[[#This Row],[Order No]]</f>
        <v>GENERAL1557795</v>
      </c>
    </row>
    <row r="4462" spans="1:15" x14ac:dyDescent="0.35">
      <c r="A4462">
        <v>202003</v>
      </c>
      <c r="B4462" t="str">
        <f>LEFT(All_Data[[#This Row],[Invoice (Year+Month)]],4)</f>
        <v>2020</v>
      </c>
      <c r="C4462" t="str">
        <f>RIGHT(All_Data[[#This Row],[Invoice (Year+Month)]],2)</f>
        <v>03</v>
      </c>
      <c r="D4462" t="s">
        <v>56</v>
      </c>
      <c r="E4462">
        <v>3014064</v>
      </c>
      <c r="F4462" t="s">
        <v>10</v>
      </c>
      <c r="G4462" t="s">
        <v>18</v>
      </c>
      <c r="H4462" t="s">
        <v>20</v>
      </c>
      <c r="I4462">
        <v>1558829</v>
      </c>
      <c r="J4462">
        <v>12</v>
      </c>
      <c r="K4462" s="1">
        <v>118.08</v>
      </c>
      <c r="L4462" s="1">
        <v>53.1</v>
      </c>
      <c r="M4462" s="1">
        <f>All_Data[[#This Row],[EUR Sales Amount]]-All_Data[[#This Row],[EUR Cost Amount]]</f>
        <v>64.97999999999999</v>
      </c>
      <c r="N4462">
        <f>IF(All_Data[[#This Row],[Order Line Quantity]]&lt;0,1,0)</f>
        <v>0</v>
      </c>
      <c r="O4462" s="1" t="str">
        <f>All_Data[[#This Row],[Tier2 Description]]&amp;All_Data[[#This Row],[Order No]]</f>
        <v>POLOS1558829</v>
      </c>
    </row>
    <row r="4463" spans="1:15" x14ac:dyDescent="0.35">
      <c r="A4463">
        <v>202003</v>
      </c>
      <c r="B4463" t="str">
        <f>LEFT(All_Data[[#This Row],[Invoice (Year+Month)]],4)</f>
        <v>2020</v>
      </c>
      <c r="C4463" t="str">
        <f>RIGHT(All_Data[[#This Row],[Invoice (Year+Month)]],2)</f>
        <v>03</v>
      </c>
      <c r="D4463" t="s">
        <v>56</v>
      </c>
      <c r="E4463">
        <v>3014068</v>
      </c>
      <c r="F4463" t="s">
        <v>10</v>
      </c>
      <c r="G4463" t="s">
        <v>18</v>
      </c>
      <c r="H4463" t="s">
        <v>20</v>
      </c>
      <c r="I4463">
        <v>1559194</v>
      </c>
      <c r="J4463">
        <v>8</v>
      </c>
      <c r="K4463" s="1">
        <v>58.32</v>
      </c>
      <c r="L4463" s="1">
        <v>30.72</v>
      </c>
      <c r="M4463" s="1">
        <f>All_Data[[#This Row],[EUR Sales Amount]]-All_Data[[#This Row],[EUR Cost Amount]]</f>
        <v>27.6</v>
      </c>
      <c r="N4463">
        <f>IF(All_Data[[#This Row],[Order Line Quantity]]&lt;0,1,0)</f>
        <v>0</v>
      </c>
      <c r="O4463" s="1" t="str">
        <f>All_Data[[#This Row],[Tier2 Description]]&amp;All_Data[[#This Row],[Order No]]</f>
        <v>POLOS1559194</v>
      </c>
    </row>
    <row r="4464" spans="1:15" x14ac:dyDescent="0.35">
      <c r="A4464">
        <v>202003</v>
      </c>
      <c r="B4464" t="str">
        <f>LEFT(All_Data[[#This Row],[Invoice (Year+Month)]],4)</f>
        <v>2020</v>
      </c>
      <c r="C4464" t="str">
        <f>RIGHT(All_Data[[#This Row],[Invoice (Year+Month)]],2)</f>
        <v>03</v>
      </c>
      <c r="D4464" t="s">
        <v>56</v>
      </c>
      <c r="E4464">
        <v>3014068</v>
      </c>
      <c r="F4464" t="s">
        <v>10</v>
      </c>
      <c r="G4464" t="s">
        <v>36</v>
      </c>
      <c r="H4464" t="s">
        <v>36</v>
      </c>
      <c r="I4464">
        <v>1557947</v>
      </c>
      <c r="J4464">
        <v>1000</v>
      </c>
      <c r="K4464" s="1">
        <v>2910</v>
      </c>
      <c r="L4464" s="1">
        <v>1479.74</v>
      </c>
      <c r="M4464" s="1">
        <f>All_Data[[#This Row],[EUR Sales Amount]]-All_Data[[#This Row],[EUR Cost Amount]]</f>
        <v>1430.26</v>
      </c>
      <c r="N4464">
        <f>IF(All_Data[[#This Row],[Order Line Quantity]]&lt;0,1,0)</f>
        <v>0</v>
      </c>
      <c r="O4464" s="1" t="str">
        <f>All_Data[[#This Row],[Tier2 Description]]&amp;All_Data[[#This Row],[Order No]]</f>
        <v>MEMORY1557947</v>
      </c>
    </row>
    <row r="4465" spans="1:15" x14ac:dyDescent="0.35">
      <c r="A4465">
        <v>202003</v>
      </c>
      <c r="B4465" t="str">
        <f>LEFT(All_Data[[#This Row],[Invoice (Year+Month)]],4)</f>
        <v>2020</v>
      </c>
      <c r="C4465" t="str">
        <f>RIGHT(All_Data[[#This Row],[Invoice (Year+Month)]],2)</f>
        <v>03</v>
      </c>
      <c r="D4465" t="s">
        <v>56</v>
      </c>
      <c r="E4465">
        <v>3014068</v>
      </c>
      <c r="F4465" t="s">
        <v>10</v>
      </c>
      <c r="G4465" t="s">
        <v>22</v>
      </c>
      <c r="H4465" t="s">
        <v>35</v>
      </c>
      <c r="I4465">
        <v>1557947</v>
      </c>
      <c r="J4465">
        <v>1004</v>
      </c>
      <c r="K4465" s="1">
        <v>370</v>
      </c>
      <c r="L4465" s="1">
        <v>45.76</v>
      </c>
      <c r="M4465" s="1">
        <f>All_Data[[#This Row],[EUR Sales Amount]]-All_Data[[#This Row],[EUR Cost Amount]]</f>
        <v>324.24</v>
      </c>
      <c r="N4465">
        <f>IF(All_Data[[#This Row],[Order Line Quantity]]&lt;0,1,0)</f>
        <v>0</v>
      </c>
      <c r="O4465" s="1" t="str">
        <f>All_Data[[#This Row],[Tier2 Description]]&amp;All_Data[[#This Row],[Order No]]</f>
        <v>DECORATION CHARGES1557947</v>
      </c>
    </row>
    <row r="4466" spans="1:15" x14ac:dyDescent="0.35">
      <c r="A4466">
        <v>202003</v>
      </c>
      <c r="B4466" t="str">
        <f>LEFT(All_Data[[#This Row],[Invoice (Year+Month)]],4)</f>
        <v>2020</v>
      </c>
      <c r="C4466" t="str">
        <f>RIGHT(All_Data[[#This Row],[Invoice (Year+Month)]],2)</f>
        <v>03</v>
      </c>
      <c r="D4466" t="s">
        <v>56</v>
      </c>
      <c r="E4466">
        <v>3014068</v>
      </c>
      <c r="F4466" t="s">
        <v>10</v>
      </c>
      <c r="G4466" t="s">
        <v>29</v>
      </c>
      <c r="H4466" t="s">
        <v>52</v>
      </c>
      <c r="I4466">
        <v>1559055</v>
      </c>
      <c r="J4466">
        <v>60</v>
      </c>
      <c r="K4466" s="1">
        <v>1156.8</v>
      </c>
      <c r="L4466" s="1">
        <v>928.8</v>
      </c>
      <c r="M4466" s="1">
        <f>All_Data[[#This Row],[EUR Sales Amount]]-All_Data[[#This Row],[EUR Cost Amount]]</f>
        <v>228</v>
      </c>
      <c r="N4466">
        <f>IF(All_Data[[#This Row],[Order Line Quantity]]&lt;0,1,0)</f>
        <v>0</v>
      </c>
      <c r="O4466" s="1" t="str">
        <f>All_Data[[#This Row],[Tier2 Description]]&amp;All_Data[[#This Row],[Order No]]</f>
        <v>GENERAL TECH1559055</v>
      </c>
    </row>
    <row r="4467" spans="1:15" x14ac:dyDescent="0.35">
      <c r="A4467">
        <v>202003</v>
      </c>
      <c r="B4467" t="str">
        <f>LEFT(All_Data[[#This Row],[Invoice (Year+Month)]],4)</f>
        <v>2020</v>
      </c>
      <c r="C4467" t="str">
        <f>RIGHT(All_Data[[#This Row],[Invoice (Year+Month)]],2)</f>
        <v>03</v>
      </c>
      <c r="D4467" t="s">
        <v>56</v>
      </c>
      <c r="E4467">
        <v>3014079</v>
      </c>
      <c r="F4467" t="s">
        <v>10</v>
      </c>
      <c r="G4467" t="s">
        <v>11</v>
      </c>
      <c r="H4467" t="s">
        <v>47</v>
      </c>
      <c r="I4467">
        <v>1558951</v>
      </c>
      <c r="J4467">
        <v>80</v>
      </c>
      <c r="K4467" s="1">
        <v>13.6</v>
      </c>
      <c r="L4467" s="1">
        <v>7.08</v>
      </c>
      <c r="M4467" s="1">
        <f>All_Data[[#This Row],[EUR Sales Amount]]-All_Data[[#This Row],[EUR Cost Amount]]</f>
        <v>6.52</v>
      </c>
      <c r="N4467">
        <f>IF(All_Data[[#This Row],[Order Line Quantity]]&lt;0,1,0)</f>
        <v>0</v>
      </c>
      <c r="O4467" s="1" t="str">
        <f>All_Data[[#This Row],[Tier2 Description]]&amp;All_Data[[#This Row],[Order No]]</f>
        <v>TRAVEL GIFTS1558951</v>
      </c>
    </row>
    <row r="4468" spans="1:15" x14ac:dyDescent="0.35">
      <c r="A4468">
        <v>202003</v>
      </c>
      <c r="B4468" t="str">
        <f>LEFT(All_Data[[#This Row],[Invoice (Year+Month)]],4)</f>
        <v>2020</v>
      </c>
      <c r="C4468" t="str">
        <f>RIGHT(All_Data[[#This Row],[Invoice (Year+Month)]],2)</f>
        <v>03</v>
      </c>
      <c r="D4468" t="s">
        <v>56</v>
      </c>
      <c r="E4468">
        <v>3014079</v>
      </c>
      <c r="F4468" t="s">
        <v>10</v>
      </c>
      <c r="G4468" t="s">
        <v>22</v>
      </c>
      <c r="H4468" t="s">
        <v>35</v>
      </c>
      <c r="I4468">
        <v>1558951</v>
      </c>
      <c r="J4468">
        <v>84</v>
      </c>
      <c r="K4468" s="1">
        <v>106.4</v>
      </c>
      <c r="L4468" s="1">
        <v>33.68</v>
      </c>
      <c r="M4468" s="1">
        <f>All_Data[[#This Row],[EUR Sales Amount]]-All_Data[[#This Row],[EUR Cost Amount]]</f>
        <v>72.72</v>
      </c>
      <c r="N4468">
        <f>IF(All_Data[[#This Row],[Order Line Quantity]]&lt;0,1,0)</f>
        <v>0</v>
      </c>
      <c r="O4468" s="1" t="str">
        <f>All_Data[[#This Row],[Tier2 Description]]&amp;All_Data[[#This Row],[Order No]]</f>
        <v>DECORATION CHARGES1558951</v>
      </c>
    </row>
    <row r="4469" spans="1:15" x14ac:dyDescent="0.35">
      <c r="A4469">
        <v>202003</v>
      </c>
      <c r="B4469" t="str">
        <f>LEFT(All_Data[[#This Row],[Invoice (Year+Month)]],4)</f>
        <v>2020</v>
      </c>
      <c r="C4469" t="str">
        <f>RIGHT(All_Data[[#This Row],[Invoice (Year+Month)]],2)</f>
        <v>03</v>
      </c>
      <c r="D4469" t="s">
        <v>56</v>
      </c>
      <c r="E4469">
        <v>3014081</v>
      </c>
      <c r="F4469" t="s">
        <v>10</v>
      </c>
      <c r="G4469" t="s">
        <v>11</v>
      </c>
      <c r="H4469" t="s">
        <v>38</v>
      </c>
      <c r="I4469">
        <v>1558480</v>
      </c>
      <c r="J4469">
        <v>4</v>
      </c>
      <c r="K4469" s="1">
        <v>45.38</v>
      </c>
      <c r="L4469" s="1">
        <v>13.78</v>
      </c>
      <c r="M4469" s="1">
        <f>All_Data[[#This Row],[EUR Sales Amount]]-All_Data[[#This Row],[EUR Cost Amount]]</f>
        <v>31.6</v>
      </c>
      <c r="N4469">
        <f>IF(All_Data[[#This Row],[Order Line Quantity]]&lt;0,1,0)</f>
        <v>0</v>
      </c>
      <c r="O4469" s="1" t="str">
        <f>All_Data[[#This Row],[Tier2 Description]]&amp;All_Data[[#This Row],[Order No]]</f>
        <v>BACKPACKS1558480</v>
      </c>
    </row>
    <row r="4470" spans="1:15" x14ac:dyDescent="0.35">
      <c r="A4470">
        <v>202003</v>
      </c>
      <c r="B4470" t="str">
        <f>LEFT(All_Data[[#This Row],[Invoice (Year+Month)]],4)</f>
        <v>2020</v>
      </c>
      <c r="C4470" t="str">
        <f>RIGHT(All_Data[[#This Row],[Invoice (Year+Month)]],2)</f>
        <v>03</v>
      </c>
      <c r="D4470" t="s">
        <v>56</v>
      </c>
      <c r="E4470">
        <v>3014081</v>
      </c>
      <c r="F4470" t="s">
        <v>10</v>
      </c>
      <c r="G4470" t="s">
        <v>11</v>
      </c>
      <c r="H4470" t="s">
        <v>38</v>
      </c>
      <c r="I4470">
        <v>1559159</v>
      </c>
      <c r="J4470">
        <v>50</v>
      </c>
      <c r="K4470" s="1">
        <v>1065.5</v>
      </c>
      <c r="L4470" s="1">
        <v>366.58</v>
      </c>
      <c r="M4470" s="1">
        <f>All_Data[[#This Row],[EUR Sales Amount]]-All_Data[[#This Row],[EUR Cost Amount]]</f>
        <v>698.92000000000007</v>
      </c>
      <c r="N4470">
        <f>IF(All_Data[[#This Row],[Order Line Quantity]]&lt;0,1,0)</f>
        <v>0</v>
      </c>
      <c r="O4470" s="1" t="str">
        <f>All_Data[[#This Row],[Tier2 Description]]&amp;All_Data[[#This Row],[Order No]]</f>
        <v>BACKPACKS1559159</v>
      </c>
    </row>
    <row r="4471" spans="1:15" x14ac:dyDescent="0.35">
      <c r="A4471">
        <v>202003</v>
      </c>
      <c r="B4471" t="str">
        <f>LEFT(All_Data[[#This Row],[Invoice (Year+Month)]],4)</f>
        <v>2020</v>
      </c>
      <c r="C4471" t="str">
        <f>RIGHT(All_Data[[#This Row],[Invoice (Year+Month)]],2)</f>
        <v>03</v>
      </c>
      <c r="D4471" t="s">
        <v>56</v>
      </c>
      <c r="E4471">
        <v>3014081</v>
      </c>
      <c r="F4471" t="s">
        <v>10</v>
      </c>
      <c r="G4471" t="s">
        <v>36</v>
      </c>
      <c r="H4471" t="s">
        <v>36</v>
      </c>
      <c r="I4471">
        <v>1557067</v>
      </c>
      <c r="J4471">
        <v>500</v>
      </c>
      <c r="K4471" s="1">
        <v>1505</v>
      </c>
      <c r="L4471" s="1">
        <v>1280</v>
      </c>
      <c r="M4471" s="1">
        <f>All_Data[[#This Row],[EUR Sales Amount]]-All_Data[[#This Row],[EUR Cost Amount]]</f>
        <v>225</v>
      </c>
      <c r="N4471">
        <f>IF(All_Data[[#This Row],[Order Line Quantity]]&lt;0,1,0)</f>
        <v>0</v>
      </c>
      <c r="O4471" s="1" t="str">
        <f>All_Data[[#This Row],[Tier2 Description]]&amp;All_Data[[#This Row],[Order No]]</f>
        <v>MEMORY1557067</v>
      </c>
    </row>
    <row r="4472" spans="1:15" x14ac:dyDescent="0.35">
      <c r="A4472">
        <v>202003</v>
      </c>
      <c r="B4472" t="str">
        <f>LEFT(All_Data[[#This Row],[Invoice (Year+Month)]],4)</f>
        <v>2020</v>
      </c>
      <c r="C4472" t="str">
        <f>RIGHT(All_Data[[#This Row],[Invoice (Year+Month)]],2)</f>
        <v>03</v>
      </c>
      <c r="D4472" t="s">
        <v>56</v>
      </c>
      <c r="E4472">
        <v>3014081</v>
      </c>
      <c r="F4472" t="s">
        <v>10</v>
      </c>
      <c r="G4472" t="s">
        <v>36</v>
      </c>
      <c r="H4472" t="s">
        <v>36</v>
      </c>
      <c r="I4472">
        <v>1557970</v>
      </c>
      <c r="J4472">
        <v>500</v>
      </c>
      <c r="K4472" s="1">
        <v>1245</v>
      </c>
      <c r="L4472" s="1">
        <v>1135</v>
      </c>
      <c r="M4472" s="1">
        <f>All_Data[[#This Row],[EUR Sales Amount]]-All_Data[[#This Row],[EUR Cost Amount]]</f>
        <v>110</v>
      </c>
      <c r="N4472">
        <f>IF(All_Data[[#This Row],[Order Line Quantity]]&lt;0,1,0)</f>
        <v>0</v>
      </c>
      <c r="O4472" s="1" t="str">
        <f>All_Data[[#This Row],[Tier2 Description]]&amp;All_Data[[#This Row],[Order No]]</f>
        <v>MEMORY1557970</v>
      </c>
    </row>
    <row r="4473" spans="1:15" x14ac:dyDescent="0.35">
      <c r="A4473">
        <v>202003</v>
      </c>
      <c r="B4473" t="str">
        <f>LEFT(All_Data[[#This Row],[Invoice (Year+Month)]],4)</f>
        <v>2020</v>
      </c>
      <c r="C4473" t="str">
        <f>RIGHT(All_Data[[#This Row],[Invoice (Year+Month)]],2)</f>
        <v>03</v>
      </c>
      <c r="D4473" t="s">
        <v>56</v>
      </c>
      <c r="E4473">
        <v>3014083</v>
      </c>
      <c r="F4473" t="s">
        <v>10</v>
      </c>
      <c r="G4473" t="s">
        <v>13</v>
      </c>
      <c r="H4473" t="s">
        <v>16</v>
      </c>
      <c r="I4473">
        <v>1558692</v>
      </c>
      <c r="J4473">
        <v>200</v>
      </c>
      <c r="K4473" s="1">
        <v>3022</v>
      </c>
      <c r="L4473" s="1">
        <v>1717.58</v>
      </c>
      <c r="M4473" s="1">
        <f>All_Data[[#This Row],[EUR Sales Amount]]-All_Data[[#This Row],[EUR Cost Amount]]</f>
        <v>1304.42</v>
      </c>
      <c r="N4473">
        <f>IF(All_Data[[#This Row],[Order Line Quantity]]&lt;0,1,0)</f>
        <v>0</v>
      </c>
      <c r="O4473" s="1" t="str">
        <f>All_Data[[#This Row],[Tier2 Description]]&amp;All_Data[[#This Row],[Order No]]</f>
        <v>WRITING1558692</v>
      </c>
    </row>
    <row r="4474" spans="1:15" x14ac:dyDescent="0.35">
      <c r="A4474">
        <v>202003</v>
      </c>
      <c r="B4474" t="str">
        <f>LEFT(All_Data[[#This Row],[Invoice (Year+Month)]],4)</f>
        <v>2020</v>
      </c>
      <c r="C4474" t="str">
        <f>RIGHT(All_Data[[#This Row],[Invoice (Year+Month)]],2)</f>
        <v>03</v>
      </c>
      <c r="D4474" t="s">
        <v>56</v>
      </c>
      <c r="E4474">
        <v>3014083</v>
      </c>
      <c r="F4474" t="s">
        <v>10</v>
      </c>
      <c r="G4474" t="s">
        <v>13</v>
      </c>
      <c r="H4474" t="s">
        <v>16</v>
      </c>
      <c r="I4474">
        <v>1558763</v>
      </c>
      <c r="J4474">
        <v>2</v>
      </c>
      <c r="K4474" s="1">
        <v>102.78</v>
      </c>
      <c r="L4474" s="1">
        <v>57.4</v>
      </c>
      <c r="M4474" s="1">
        <f>All_Data[[#This Row],[EUR Sales Amount]]-All_Data[[#This Row],[EUR Cost Amount]]</f>
        <v>45.38</v>
      </c>
      <c r="N4474">
        <f>IF(All_Data[[#This Row],[Order Line Quantity]]&lt;0,1,0)</f>
        <v>0</v>
      </c>
      <c r="O4474" s="1" t="str">
        <f>All_Data[[#This Row],[Tier2 Description]]&amp;All_Data[[#This Row],[Order No]]</f>
        <v>WRITING1558763</v>
      </c>
    </row>
    <row r="4475" spans="1:15" x14ac:dyDescent="0.35">
      <c r="A4475">
        <v>202003</v>
      </c>
      <c r="B4475" t="str">
        <f>LEFT(All_Data[[#This Row],[Invoice (Year+Month)]],4)</f>
        <v>2020</v>
      </c>
      <c r="C4475" t="str">
        <f>RIGHT(All_Data[[#This Row],[Invoice (Year+Month)]],2)</f>
        <v>03</v>
      </c>
      <c r="D4475" t="s">
        <v>56</v>
      </c>
      <c r="E4475">
        <v>3014083</v>
      </c>
      <c r="F4475" t="s">
        <v>10</v>
      </c>
      <c r="G4475" t="s">
        <v>22</v>
      </c>
      <c r="H4475" t="s">
        <v>35</v>
      </c>
      <c r="I4475">
        <v>1558013</v>
      </c>
      <c r="J4475">
        <v>908</v>
      </c>
      <c r="K4475" s="1">
        <v>366</v>
      </c>
      <c r="L4475" s="1">
        <v>78.06</v>
      </c>
      <c r="M4475" s="1">
        <f>All_Data[[#This Row],[EUR Sales Amount]]-All_Data[[#This Row],[EUR Cost Amount]]</f>
        <v>287.94</v>
      </c>
      <c r="N4475">
        <f>IF(All_Data[[#This Row],[Order Line Quantity]]&lt;0,1,0)</f>
        <v>0</v>
      </c>
      <c r="O4475" s="1" t="str">
        <f>All_Data[[#This Row],[Tier2 Description]]&amp;All_Data[[#This Row],[Order No]]</f>
        <v>DECORATION CHARGES1558013</v>
      </c>
    </row>
    <row r="4476" spans="1:15" x14ac:dyDescent="0.35">
      <c r="A4476">
        <v>202003</v>
      </c>
      <c r="B4476" t="str">
        <f>LEFT(All_Data[[#This Row],[Invoice (Year+Month)]],4)</f>
        <v>2020</v>
      </c>
      <c r="C4476" t="str">
        <f>RIGHT(All_Data[[#This Row],[Invoice (Year+Month)]],2)</f>
        <v>03</v>
      </c>
      <c r="D4476" t="s">
        <v>56</v>
      </c>
      <c r="E4476">
        <v>3014083</v>
      </c>
      <c r="F4476" t="s">
        <v>10</v>
      </c>
      <c r="G4476" t="s">
        <v>29</v>
      </c>
      <c r="H4476" t="s">
        <v>52</v>
      </c>
      <c r="I4476">
        <v>1558013</v>
      </c>
      <c r="J4476">
        <v>900</v>
      </c>
      <c r="K4476" s="1">
        <v>137</v>
      </c>
      <c r="L4476" s="1">
        <v>51.78</v>
      </c>
      <c r="M4476" s="1">
        <f>All_Data[[#This Row],[EUR Sales Amount]]-All_Data[[#This Row],[EUR Cost Amount]]</f>
        <v>85.22</v>
      </c>
      <c r="N4476">
        <f>IF(All_Data[[#This Row],[Order Line Quantity]]&lt;0,1,0)</f>
        <v>0</v>
      </c>
      <c r="O4476" s="1" t="str">
        <f>All_Data[[#This Row],[Tier2 Description]]&amp;All_Data[[#This Row],[Order No]]</f>
        <v>GENERAL TECH1558013</v>
      </c>
    </row>
    <row r="4477" spans="1:15" x14ac:dyDescent="0.35">
      <c r="A4477">
        <v>202003</v>
      </c>
      <c r="B4477" t="str">
        <f>LEFT(All_Data[[#This Row],[Invoice (Year+Month)]],4)</f>
        <v>2020</v>
      </c>
      <c r="C4477" t="str">
        <f>RIGHT(All_Data[[#This Row],[Invoice (Year+Month)]],2)</f>
        <v>03</v>
      </c>
      <c r="D4477" t="s">
        <v>56</v>
      </c>
      <c r="E4477">
        <v>3014090</v>
      </c>
      <c r="F4477" t="s">
        <v>17</v>
      </c>
      <c r="G4477" t="s">
        <v>11</v>
      </c>
      <c r="H4477" t="s">
        <v>38</v>
      </c>
      <c r="I4477">
        <v>1558331</v>
      </c>
      <c r="J4477">
        <v>2</v>
      </c>
      <c r="K4477" s="1">
        <v>36.82</v>
      </c>
      <c r="L4477" s="1">
        <v>9.26</v>
      </c>
      <c r="M4477" s="1">
        <f>All_Data[[#This Row],[EUR Sales Amount]]-All_Data[[#This Row],[EUR Cost Amount]]</f>
        <v>27.560000000000002</v>
      </c>
      <c r="N4477">
        <f>IF(All_Data[[#This Row],[Order Line Quantity]]&lt;0,1,0)</f>
        <v>0</v>
      </c>
      <c r="O4477" s="1" t="str">
        <f>All_Data[[#This Row],[Tier2 Description]]&amp;All_Data[[#This Row],[Order No]]</f>
        <v>BACKPACKS1558331</v>
      </c>
    </row>
    <row r="4478" spans="1:15" x14ac:dyDescent="0.35">
      <c r="A4478">
        <v>202003</v>
      </c>
      <c r="B4478" t="str">
        <f>LEFT(All_Data[[#This Row],[Invoice (Year+Month)]],4)</f>
        <v>2020</v>
      </c>
      <c r="C4478" t="str">
        <f>RIGHT(All_Data[[#This Row],[Invoice (Year+Month)]],2)</f>
        <v>03</v>
      </c>
      <c r="D4478" t="s">
        <v>56</v>
      </c>
      <c r="E4478">
        <v>3014090</v>
      </c>
      <c r="F4478" t="s">
        <v>17</v>
      </c>
      <c r="G4478" t="s">
        <v>26</v>
      </c>
      <c r="H4478" t="s">
        <v>53</v>
      </c>
      <c r="I4478">
        <v>1558331</v>
      </c>
      <c r="J4478">
        <v>2</v>
      </c>
      <c r="K4478" s="1">
        <v>21.04</v>
      </c>
      <c r="L4478" s="1">
        <v>7.64</v>
      </c>
      <c r="M4478" s="1">
        <f>All_Data[[#This Row],[EUR Sales Amount]]-All_Data[[#This Row],[EUR Cost Amount]]</f>
        <v>13.399999999999999</v>
      </c>
      <c r="N4478">
        <f>IF(All_Data[[#This Row],[Order Line Quantity]]&lt;0,1,0)</f>
        <v>0</v>
      </c>
      <c r="O4478" s="1" t="str">
        <f>All_Data[[#This Row],[Tier2 Description]]&amp;All_Data[[#This Row],[Order No]]</f>
        <v>BLANKETS1558331</v>
      </c>
    </row>
    <row r="4479" spans="1:15" x14ac:dyDescent="0.35">
      <c r="A4479">
        <v>202003</v>
      </c>
      <c r="B4479" t="str">
        <f>LEFT(All_Data[[#This Row],[Invoice (Year+Month)]],4)</f>
        <v>2020</v>
      </c>
      <c r="C4479" t="str">
        <f>RIGHT(All_Data[[#This Row],[Invoice (Year+Month)]],2)</f>
        <v>03</v>
      </c>
      <c r="D4479" t="s">
        <v>56</v>
      </c>
      <c r="E4479">
        <v>3014090</v>
      </c>
      <c r="F4479" t="s">
        <v>17</v>
      </c>
      <c r="G4479" t="s">
        <v>24</v>
      </c>
      <c r="H4479" t="s">
        <v>25</v>
      </c>
      <c r="I4479">
        <v>1558331</v>
      </c>
      <c r="J4479">
        <v>4</v>
      </c>
      <c r="K4479" s="1">
        <v>189.42</v>
      </c>
      <c r="L4479" s="1">
        <v>75.64</v>
      </c>
      <c r="M4479" s="1">
        <f>All_Data[[#This Row],[EUR Sales Amount]]-All_Data[[#This Row],[EUR Cost Amount]]</f>
        <v>113.77999999999999</v>
      </c>
      <c r="N4479">
        <f>IF(All_Data[[#This Row],[Order Line Quantity]]&lt;0,1,0)</f>
        <v>0</v>
      </c>
      <c r="O4479" s="1" t="str">
        <f>All_Data[[#This Row],[Tier2 Description]]&amp;All_Data[[#This Row],[Order No]]</f>
        <v>JACKETS1558331</v>
      </c>
    </row>
    <row r="4480" spans="1:15" x14ac:dyDescent="0.35">
      <c r="A4480">
        <v>202003</v>
      </c>
      <c r="B4480" t="str">
        <f>LEFT(All_Data[[#This Row],[Invoice (Year+Month)]],4)</f>
        <v>2020</v>
      </c>
      <c r="C4480" t="str">
        <f>RIGHT(All_Data[[#This Row],[Invoice (Year+Month)]],2)</f>
        <v>03</v>
      </c>
      <c r="D4480" t="s">
        <v>56</v>
      </c>
      <c r="E4480">
        <v>3014090</v>
      </c>
      <c r="F4480" t="s">
        <v>17</v>
      </c>
      <c r="G4480" t="s">
        <v>29</v>
      </c>
      <c r="H4480" t="s">
        <v>52</v>
      </c>
      <c r="I4480">
        <v>1558252</v>
      </c>
      <c r="J4480">
        <v>50</v>
      </c>
      <c r="K4480" s="1">
        <v>964.5</v>
      </c>
      <c r="L4480" s="1">
        <v>1139</v>
      </c>
      <c r="M4480" s="1">
        <f>All_Data[[#This Row],[EUR Sales Amount]]-All_Data[[#This Row],[EUR Cost Amount]]</f>
        <v>-174.5</v>
      </c>
      <c r="N4480">
        <f>IF(All_Data[[#This Row],[Order Line Quantity]]&lt;0,1,0)</f>
        <v>0</v>
      </c>
      <c r="O4480" s="1" t="str">
        <f>All_Data[[#This Row],[Tier2 Description]]&amp;All_Data[[#This Row],[Order No]]</f>
        <v>GENERAL TECH1558252</v>
      </c>
    </row>
    <row r="4481" spans="1:15" x14ac:dyDescent="0.35">
      <c r="A4481">
        <v>202003</v>
      </c>
      <c r="B4481" t="str">
        <f>LEFT(All_Data[[#This Row],[Invoice (Year+Month)]],4)</f>
        <v>2020</v>
      </c>
      <c r="C4481" t="str">
        <f>RIGHT(All_Data[[#This Row],[Invoice (Year+Month)]],2)</f>
        <v>03</v>
      </c>
      <c r="D4481" t="s">
        <v>56</v>
      </c>
      <c r="E4481">
        <v>3014090</v>
      </c>
      <c r="F4481" t="s">
        <v>17</v>
      </c>
      <c r="G4481" t="s">
        <v>29</v>
      </c>
      <c r="H4481" t="s">
        <v>52</v>
      </c>
      <c r="I4481">
        <v>1559735</v>
      </c>
      <c r="J4481">
        <v>2</v>
      </c>
      <c r="K4481" s="1">
        <v>171.98</v>
      </c>
      <c r="L4481" s="1">
        <v>146.16</v>
      </c>
      <c r="M4481" s="1">
        <f>All_Data[[#This Row],[EUR Sales Amount]]-All_Data[[#This Row],[EUR Cost Amount]]</f>
        <v>25.819999999999993</v>
      </c>
      <c r="N4481">
        <f>IF(All_Data[[#This Row],[Order Line Quantity]]&lt;0,1,0)</f>
        <v>0</v>
      </c>
      <c r="O4481" s="1" t="str">
        <f>All_Data[[#This Row],[Tier2 Description]]&amp;All_Data[[#This Row],[Order No]]</f>
        <v>GENERAL TECH1559735</v>
      </c>
    </row>
    <row r="4482" spans="1:15" x14ac:dyDescent="0.35">
      <c r="A4482">
        <v>202003</v>
      </c>
      <c r="B4482" t="str">
        <f>LEFT(All_Data[[#This Row],[Invoice (Year+Month)]],4)</f>
        <v>2020</v>
      </c>
      <c r="C4482" t="str">
        <f>RIGHT(All_Data[[#This Row],[Invoice (Year+Month)]],2)</f>
        <v>03</v>
      </c>
      <c r="D4482" t="s">
        <v>56</v>
      </c>
      <c r="E4482">
        <v>3014090</v>
      </c>
      <c r="F4482" t="s">
        <v>17</v>
      </c>
      <c r="G4482" t="s">
        <v>29</v>
      </c>
      <c r="H4482" t="s">
        <v>31</v>
      </c>
      <c r="I4482">
        <v>1559571</v>
      </c>
      <c r="J4482">
        <v>-160</v>
      </c>
      <c r="K4482" s="1">
        <v>-334.4</v>
      </c>
      <c r="L4482" s="1">
        <v>-226.48</v>
      </c>
      <c r="M4482" s="1">
        <f>All_Data[[#This Row],[EUR Sales Amount]]-All_Data[[#This Row],[EUR Cost Amount]]</f>
        <v>-107.91999999999999</v>
      </c>
      <c r="N4482">
        <f>IF(All_Data[[#This Row],[Order Line Quantity]]&lt;0,1,0)</f>
        <v>1</v>
      </c>
      <c r="O4482" s="1" t="str">
        <f>All_Data[[#This Row],[Tier2 Description]]&amp;All_Data[[#This Row],[Order No]]</f>
        <v>POWER1559571</v>
      </c>
    </row>
    <row r="4483" spans="1:15" x14ac:dyDescent="0.35">
      <c r="A4483">
        <v>202003</v>
      </c>
      <c r="B4483" t="str">
        <f>LEFT(All_Data[[#This Row],[Invoice (Year+Month)]],4)</f>
        <v>2020</v>
      </c>
      <c r="C4483" t="str">
        <f>RIGHT(All_Data[[#This Row],[Invoice (Year+Month)]],2)</f>
        <v>03</v>
      </c>
      <c r="D4483" t="s">
        <v>56</v>
      </c>
      <c r="E4483">
        <v>3014091</v>
      </c>
      <c r="F4483" t="s">
        <v>10</v>
      </c>
      <c r="G4483" t="s">
        <v>29</v>
      </c>
      <c r="H4483" t="s">
        <v>52</v>
      </c>
      <c r="I4483">
        <v>1559676</v>
      </c>
      <c r="J4483">
        <v>2010</v>
      </c>
      <c r="K4483" s="1">
        <v>341.7</v>
      </c>
      <c r="L4483" s="1">
        <v>169.74</v>
      </c>
      <c r="M4483" s="1">
        <f>All_Data[[#This Row],[EUR Sales Amount]]-All_Data[[#This Row],[EUR Cost Amount]]</f>
        <v>171.95999999999998</v>
      </c>
      <c r="N4483">
        <f>IF(All_Data[[#This Row],[Order Line Quantity]]&lt;0,1,0)</f>
        <v>0</v>
      </c>
      <c r="O4483" s="1" t="str">
        <f>All_Data[[#This Row],[Tier2 Description]]&amp;All_Data[[#This Row],[Order No]]</f>
        <v>GENERAL TECH1559676</v>
      </c>
    </row>
    <row r="4484" spans="1:15" x14ac:dyDescent="0.35">
      <c r="A4484">
        <v>202003</v>
      </c>
      <c r="B4484" t="str">
        <f>LEFT(All_Data[[#This Row],[Invoice (Year+Month)]],4)</f>
        <v>2020</v>
      </c>
      <c r="C4484" t="str">
        <f>RIGHT(All_Data[[#This Row],[Invoice (Year+Month)]],2)</f>
        <v>03</v>
      </c>
      <c r="D4484" t="s">
        <v>56</v>
      </c>
      <c r="E4484">
        <v>3014094</v>
      </c>
      <c r="F4484" t="s">
        <v>10</v>
      </c>
      <c r="G4484" t="s">
        <v>32</v>
      </c>
      <c r="H4484" t="s">
        <v>33</v>
      </c>
      <c r="I4484">
        <v>1549742</v>
      </c>
      <c r="J4484">
        <v>300</v>
      </c>
      <c r="K4484" s="1">
        <v>2097</v>
      </c>
      <c r="L4484" s="1">
        <v>875.4</v>
      </c>
      <c r="M4484" s="1">
        <f>All_Data[[#This Row],[EUR Sales Amount]]-All_Data[[#This Row],[EUR Cost Amount]]</f>
        <v>1221.5999999999999</v>
      </c>
      <c r="N4484">
        <f>IF(All_Data[[#This Row],[Order Line Quantity]]&lt;0,1,0)</f>
        <v>0</v>
      </c>
      <c r="O4484" s="1" t="str">
        <f>All_Data[[#This Row],[Tier2 Description]]&amp;All_Data[[#This Row],[Order No]]</f>
        <v>SPORT BOTTLES1549742</v>
      </c>
    </row>
    <row r="4485" spans="1:15" x14ac:dyDescent="0.35">
      <c r="A4485">
        <v>202003</v>
      </c>
      <c r="B4485" t="str">
        <f>LEFT(All_Data[[#This Row],[Invoice (Year+Month)]],4)</f>
        <v>2020</v>
      </c>
      <c r="C4485" t="str">
        <f>RIGHT(All_Data[[#This Row],[Invoice (Year+Month)]],2)</f>
        <v>03</v>
      </c>
      <c r="D4485" t="s">
        <v>56</v>
      </c>
      <c r="E4485">
        <v>3014094</v>
      </c>
      <c r="F4485" t="s">
        <v>10</v>
      </c>
      <c r="G4485" t="s">
        <v>22</v>
      </c>
      <c r="H4485" t="s">
        <v>35</v>
      </c>
      <c r="I4485">
        <v>1549742</v>
      </c>
      <c r="J4485">
        <v>302</v>
      </c>
      <c r="K4485" s="1">
        <v>204</v>
      </c>
      <c r="L4485" s="1">
        <v>24.18</v>
      </c>
      <c r="M4485" s="1">
        <f>All_Data[[#This Row],[EUR Sales Amount]]-All_Data[[#This Row],[EUR Cost Amount]]</f>
        <v>179.82</v>
      </c>
      <c r="N4485">
        <f>IF(All_Data[[#This Row],[Order Line Quantity]]&lt;0,1,0)</f>
        <v>0</v>
      </c>
      <c r="O4485" s="1" t="str">
        <f>All_Data[[#This Row],[Tier2 Description]]&amp;All_Data[[#This Row],[Order No]]</f>
        <v>DECORATION CHARGES1549742</v>
      </c>
    </row>
    <row r="4486" spans="1:15" x14ac:dyDescent="0.35">
      <c r="A4486">
        <v>202003</v>
      </c>
      <c r="B4486" t="str">
        <f>LEFT(All_Data[[#This Row],[Invoice (Year+Month)]],4)</f>
        <v>2020</v>
      </c>
      <c r="C4486" t="str">
        <f>RIGHT(All_Data[[#This Row],[Invoice (Year+Month)]],2)</f>
        <v>03</v>
      </c>
      <c r="D4486" t="s">
        <v>56</v>
      </c>
      <c r="E4486">
        <v>3014102</v>
      </c>
      <c r="F4486" t="s">
        <v>10</v>
      </c>
      <c r="G4486" t="s">
        <v>36</v>
      </c>
      <c r="H4486" t="s">
        <v>36</v>
      </c>
      <c r="I4486">
        <v>1555608</v>
      </c>
      <c r="J4486">
        <v>500</v>
      </c>
      <c r="K4486" s="1">
        <v>1080</v>
      </c>
      <c r="L4486" s="1">
        <v>895</v>
      </c>
      <c r="M4486" s="1">
        <f>All_Data[[#This Row],[EUR Sales Amount]]-All_Data[[#This Row],[EUR Cost Amount]]</f>
        <v>185</v>
      </c>
      <c r="N4486">
        <f>IF(All_Data[[#This Row],[Order Line Quantity]]&lt;0,1,0)</f>
        <v>0</v>
      </c>
      <c r="O4486" s="1" t="str">
        <f>All_Data[[#This Row],[Tier2 Description]]&amp;All_Data[[#This Row],[Order No]]</f>
        <v>MEMORY1555608</v>
      </c>
    </row>
    <row r="4487" spans="1:15" x14ac:dyDescent="0.35">
      <c r="A4487">
        <v>202003</v>
      </c>
      <c r="B4487" t="str">
        <f>LEFT(All_Data[[#This Row],[Invoice (Year+Month)]],4)</f>
        <v>2020</v>
      </c>
      <c r="C4487" t="str">
        <f>RIGHT(All_Data[[#This Row],[Invoice (Year+Month)]],2)</f>
        <v>03</v>
      </c>
      <c r="D4487" t="s">
        <v>56</v>
      </c>
      <c r="E4487">
        <v>3014104</v>
      </c>
      <c r="F4487" t="s">
        <v>17</v>
      </c>
      <c r="G4487" t="s">
        <v>26</v>
      </c>
      <c r="H4487" t="s">
        <v>28</v>
      </c>
      <c r="I4487">
        <v>1557152</v>
      </c>
      <c r="J4487">
        <v>4000</v>
      </c>
      <c r="K4487" s="1">
        <v>800</v>
      </c>
      <c r="L4487" s="1">
        <v>895.2</v>
      </c>
      <c r="M4487" s="1">
        <f>All_Data[[#This Row],[EUR Sales Amount]]-All_Data[[#This Row],[EUR Cost Amount]]</f>
        <v>-95.200000000000045</v>
      </c>
      <c r="N4487">
        <f>IF(All_Data[[#This Row],[Order Line Quantity]]&lt;0,1,0)</f>
        <v>0</v>
      </c>
      <c r="O4487" s="1" t="str">
        <f>All_Data[[#This Row],[Tier2 Description]]&amp;All_Data[[#This Row],[Order No]]</f>
        <v>HOUSEWARES1557152</v>
      </c>
    </row>
    <row r="4488" spans="1:15" x14ac:dyDescent="0.35">
      <c r="A4488">
        <v>202003</v>
      </c>
      <c r="B4488" t="str">
        <f>LEFT(All_Data[[#This Row],[Invoice (Year+Month)]],4)</f>
        <v>2020</v>
      </c>
      <c r="C4488" t="str">
        <f>RIGHT(All_Data[[#This Row],[Invoice (Year+Month)]],2)</f>
        <v>03</v>
      </c>
      <c r="D4488" t="s">
        <v>56</v>
      </c>
      <c r="E4488">
        <v>3014104</v>
      </c>
      <c r="F4488" t="s">
        <v>17</v>
      </c>
      <c r="G4488" t="s">
        <v>22</v>
      </c>
      <c r="H4488" t="s">
        <v>35</v>
      </c>
      <c r="I4488">
        <v>1557152</v>
      </c>
      <c r="J4488">
        <v>4002</v>
      </c>
      <c r="K4488" s="1">
        <v>780</v>
      </c>
      <c r="L4488" s="1">
        <v>57.88</v>
      </c>
      <c r="M4488" s="1">
        <f>All_Data[[#This Row],[EUR Sales Amount]]-All_Data[[#This Row],[EUR Cost Amount]]</f>
        <v>722.12</v>
      </c>
      <c r="N4488">
        <f>IF(All_Data[[#This Row],[Order Line Quantity]]&lt;0,1,0)</f>
        <v>0</v>
      </c>
      <c r="O4488" s="1" t="str">
        <f>All_Data[[#This Row],[Tier2 Description]]&amp;All_Data[[#This Row],[Order No]]</f>
        <v>DECORATION CHARGES1557152</v>
      </c>
    </row>
    <row r="4489" spans="1:15" x14ac:dyDescent="0.35">
      <c r="A4489">
        <v>202003</v>
      </c>
      <c r="B4489" t="str">
        <f>LEFT(All_Data[[#This Row],[Invoice (Year+Month)]],4)</f>
        <v>2020</v>
      </c>
      <c r="C4489" t="str">
        <f>RIGHT(All_Data[[#This Row],[Invoice (Year+Month)]],2)</f>
        <v>03</v>
      </c>
      <c r="D4489" t="s">
        <v>56</v>
      </c>
      <c r="E4489">
        <v>3014104</v>
      </c>
      <c r="F4489" t="s">
        <v>17</v>
      </c>
      <c r="G4489" t="s">
        <v>22</v>
      </c>
      <c r="H4489" t="s">
        <v>35</v>
      </c>
      <c r="I4489">
        <v>1559469</v>
      </c>
      <c r="J4489">
        <v>1204</v>
      </c>
      <c r="K4489" s="1">
        <v>420</v>
      </c>
      <c r="L4489" s="1">
        <v>47.76</v>
      </c>
      <c r="M4489" s="1">
        <f>All_Data[[#This Row],[EUR Sales Amount]]-All_Data[[#This Row],[EUR Cost Amount]]</f>
        <v>372.24</v>
      </c>
      <c r="N4489">
        <f>IF(All_Data[[#This Row],[Order Line Quantity]]&lt;0,1,0)</f>
        <v>0</v>
      </c>
      <c r="O4489" s="1" t="str">
        <f>All_Data[[#This Row],[Tier2 Description]]&amp;All_Data[[#This Row],[Order No]]</f>
        <v>DECORATION CHARGES1559469</v>
      </c>
    </row>
    <row r="4490" spans="1:15" x14ac:dyDescent="0.35">
      <c r="A4490">
        <v>202003</v>
      </c>
      <c r="B4490" t="str">
        <f>LEFT(All_Data[[#This Row],[Invoice (Year+Month)]],4)</f>
        <v>2020</v>
      </c>
      <c r="C4490" t="str">
        <f>RIGHT(All_Data[[#This Row],[Invoice (Year+Month)]],2)</f>
        <v>03</v>
      </c>
      <c r="D4490" t="s">
        <v>56</v>
      </c>
      <c r="E4490">
        <v>3014104</v>
      </c>
      <c r="F4490" t="s">
        <v>17</v>
      </c>
      <c r="G4490" t="s">
        <v>29</v>
      </c>
      <c r="H4490" t="s">
        <v>30</v>
      </c>
      <c r="I4490">
        <v>1559469</v>
      </c>
      <c r="J4490">
        <v>1200</v>
      </c>
      <c r="K4490" s="1">
        <v>17136</v>
      </c>
      <c r="L4490" s="1">
        <v>9830.6</v>
      </c>
      <c r="M4490" s="1">
        <f>All_Data[[#This Row],[EUR Sales Amount]]-All_Data[[#This Row],[EUR Cost Amount]]</f>
        <v>7305.4</v>
      </c>
      <c r="N4490">
        <f>IF(All_Data[[#This Row],[Order Line Quantity]]&lt;0,1,0)</f>
        <v>0</v>
      </c>
      <c r="O4490" s="1" t="str">
        <f>All_Data[[#This Row],[Tier2 Description]]&amp;All_Data[[#This Row],[Order No]]</f>
        <v>AUDIO1559469</v>
      </c>
    </row>
    <row r="4491" spans="1:15" x14ac:dyDescent="0.35">
      <c r="A4491">
        <v>202003</v>
      </c>
      <c r="B4491" t="str">
        <f>LEFT(All_Data[[#This Row],[Invoice (Year+Month)]],4)</f>
        <v>2020</v>
      </c>
      <c r="C4491" t="str">
        <f>RIGHT(All_Data[[#This Row],[Invoice (Year+Month)]],2)</f>
        <v>03</v>
      </c>
      <c r="D4491" t="s">
        <v>56</v>
      </c>
      <c r="E4491">
        <v>3014112</v>
      </c>
      <c r="F4491" t="s">
        <v>17</v>
      </c>
      <c r="G4491" t="s">
        <v>29</v>
      </c>
      <c r="H4491" t="s">
        <v>52</v>
      </c>
      <c r="I4491">
        <v>1558871</v>
      </c>
      <c r="J4491">
        <v>4</v>
      </c>
      <c r="K4491" s="1">
        <v>26.76</v>
      </c>
      <c r="L4491" s="1">
        <v>10.68</v>
      </c>
      <c r="M4491" s="1">
        <f>All_Data[[#This Row],[EUR Sales Amount]]-All_Data[[#This Row],[EUR Cost Amount]]</f>
        <v>16.080000000000002</v>
      </c>
      <c r="N4491">
        <f>IF(All_Data[[#This Row],[Order Line Quantity]]&lt;0,1,0)</f>
        <v>0</v>
      </c>
      <c r="O4491" s="1" t="str">
        <f>All_Data[[#This Row],[Tier2 Description]]&amp;All_Data[[#This Row],[Order No]]</f>
        <v>GENERAL TECH1558871</v>
      </c>
    </row>
    <row r="4492" spans="1:15" x14ac:dyDescent="0.35">
      <c r="A4492">
        <v>202003</v>
      </c>
      <c r="B4492" t="str">
        <f>LEFT(All_Data[[#This Row],[Invoice (Year+Month)]],4)</f>
        <v>2020</v>
      </c>
      <c r="C4492" t="str">
        <f>RIGHT(All_Data[[#This Row],[Invoice (Year+Month)]],2)</f>
        <v>03</v>
      </c>
      <c r="D4492" t="s">
        <v>56</v>
      </c>
      <c r="E4492">
        <v>3014116</v>
      </c>
      <c r="F4492" t="s">
        <v>17</v>
      </c>
      <c r="G4492" t="s">
        <v>29</v>
      </c>
      <c r="H4492" t="s">
        <v>30</v>
      </c>
      <c r="I4492">
        <v>1559294</v>
      </c>
      <c r="J4492">
        <v>6</v>
      </c>
      <c r="K4492" s="1">
        <v>77.64</v>
      </c>
      <c r="L4492" s="1">
        <v>55.88</v>
      </c>
      <c r="M4492" s="1">
        <f>All_Data[[#This Row],[EUR Sales Amount]]-All_Data[[#This Row],[EUR Cost Amount]]</f>
        <v>21.759999999999998</v>
      </c>
      <c r="N4492">
        <f>IF(All_Data[[#This Row],[Order Line Quantity]]&lt;0,1,0)</f>
        <v>0</v>
      </c>
      <c r="O4492" s="1" t="str">
        <f>All_Data[[#This Row],[Tier2 Description]]&amp;All_Data[[#This Row],[Order No]]</f>
        <v>AUDIO1559294</v>
      </c>
    </row>
    <row r="4493" spans="1:15" x14ac:dyDescent="0.35">
      <c r="A4493">
        <v>202003</v>
      </c>
      <c r="B4493" t="str">
        <f>LEFT(All_Data[[#This Row],[Invoice (Year+Month)]],4)</f>
        <v>2020</v>
      </c>
      <c r="C4493" t="str">
        <f>RIGHT(All_Data[[#This Row],[Invoice (Year+Month)]],2)</f>
        <v>03</v>
      </c>
      <c r="D4493" t="s">
        <v>56</v>
      </c>
      <c r="E4493">
        <v>3014127</v>
      </c>
      <c r="F4493" t="s">
        <v>17</v>
      </c>
      <c r="G4493" t="s">
        <v>26</v>
      </c>
      <c r="H4493" t="s">
        <v>27</v>
      </c>
      <c r="I4493">
        <v>1558173</v>
      </c>
      <c r="J4493">
        <v>30</v>
      </c>
      <c r="K4493" s="1">
        <v>88.5</v>
      </c>
      <c r="L4493" s="1">
        <v>54.04</v>
      </c>
      <c r="M4493" s="1">
        <f>All_Data[[#This Row],[EUR Sales Amount]]-All_Data[[#This Row],[EUR Cost Amount]]</f>
        <v>34.46</v>
      </c>
      <c r="N4493">
        <f>IF(All_Data[[#This Row],[Order Line Quantity]]&lt;0,1,0)</f>
        <v>0</v>
      </c>
      <c r="O4493" s="1" t="str">
        <f>All_Data[[#This Row],[Tier2 Description]]&amp;All_Data[[#This Row],[Order No]]</f>
        <v>APRON &amp; KITCHEN TEXTILES1558173</v>
      </c>
    </row>
    <row r="4494" spans="1:15" x14ac:dyDescent="0.35">
      <c r="A4494">
        <v>202003</v>
      </c>
      <c r="B4494" t="str">
        <f>LEFT(All_Data[[#This Row],[Invoice (Year+Month)]],4)</f>
        <v>2020</v>
      </c>
      <c r="C4494" t="str">
        <f>RIGHT(All_Data[[#This Row],[Invoice (Year+Month)]],2)</f>
        <v>03</v>
      </c>
      <c r="D4494" t="s">
        <v>56</v>
      </c>
      <c r="E4494">
        <v>3014127</v>
      </c>
      <c r="F4494" t="s">
        <v>17</v>
      </c>
      <c r="G4494" t="s">
        <v>57</v>
      </c>
      <c r="H4494" t="s">
        <v>58</v>
      </c>
      <c r="I4494">
        <v>1558173</v>
      </c>
      <c r="J4494">
        <v>4</v>
      </c>
      <c r="K4494" s="1">
        <v>68.680000000000007</v>
      </c>
      <c r="L4494" s="1">
        <v>31.2</v>
      </c>
      <c r="M4494" s="1">
        <f>All_Data[[#This Row],[EUR Sales Amount]]-All_Data[[#This Row],[EUR Cost Amount]]</f>
        <v>37.480000000000004</v>
      </c>
      <c r="N4494">
        <f>IF(All_Data[[#This Row],[Order Line Quantity]]&lt;0,1,0)</f>
        <v>0</v>
      </c>
      <c r="O4494" s="1" t="str">
        <f>All_Data[[#This Row],[Tier2 Description]]&amp;All_Data[[#This Row],[Order No]]</f>
        <v>SHIRTS1558173</v>
      </c>
    </row>
    <row r="4495" spans="1:15" x14ac:dyDescent="0.35">
      <c r="A4495">
        <v>202003</v>
      </c>
      <c r="B4495" t="str">
        <f>LEFT(All_Data[[#This Row],[Invoice (Year+Month)]],4)</f>
        <v>2020</v>
      </c>
      <c r="C4495" t="str">
        <f>RIGHT(All_Data[[#This Row],[Invoice (Year+Month)]],2)</f>
        <v>03</v>
      </c>
      <c r="D4495" t="s">
        <v>56</v>
      </c>
      <c r="E4495">
        <v>3014131</v>
      </c>
      <c r="F4495" t="s">
        <v>17</v>
      </c>
      <c r="G4495" t="s">
        <v>11</v>
      </c>
      <c r="H4495" t="s">
        <v>40</v>
      </c>
      <c r="I4495">
        <v>1558158</v>
      </c>
      <c r="J4495">
        <v>1800</v>
      </c>
      <c r="K4495" s="1">
        <v>1062</v>
      </c>
      <c r="L4495" s="1">
        <v>661.18</v>
      </c>
      <c r="M4495" s="1">
        <f>All_Data[[#This Row],[EUR Sales Amount]]-All_Data[[#This Row],[EUR Cost Amount]]</f>
        <v>400.82000000000005</v>
      </c>
      <c r="N4495">
        <f>IF(All_Data[[#This Row],[Order Line Quantity]]&lt;0,1,0)</f>
        <v>0</v>
      </c>
      <c r="O4495" s="1" t="str">
        <f>All_Data[[#This Row],[Tier2 Description]]&amp;All_Data[[#This Row],[Order No]]</f>
        <v>TOTES1558158</v>
      </c>
    </row>
    <row r="4496" spans="1:15" x14ac:dyDescent="0.35">
      <c r="A4496">
        <v>202003</v>
      </c>
      <c r="B4496" t="str">
        <f>LEFT(All_Data[[#This Row],[Invoice (Year+Month)]],4)</f>
        <v>2020</v>
      </c>
      <c r="C4496" t="str">
        <f>RIGHT(All_Data[[#This Row],[Invoice (Year+Month)]],2)</f>
        <v>03</v>
      </c>
      <c r="D4496" t="s">
        <v>56</v>
      </c>
      <c r="E4496">
        <v>3014131</v>
      </c>
      <c r="F4496" t="s">
        <v>17</v>
      </c>
      <c r="G4496" t="s">
        <v>13</v>
      </c>
      <c r="H4496" t="s">
        <v>37</v>
      </c>
      <c r="I4496">
        <v>1558715</v>
      </c>
      <c r="J4496">
        <v>4000</v>
      </c>
      <c r="K4496" s="1">
        <v>1240</v>
      </c>
      <c r="L4496" s="1">
        <v>1040</v>
      </c>
      <c r="M4496" s="1">
        <f>All_Data[[#This Row],[EUR Sales Amount]]-All_Data[[#This Row],[EUR Cost Amount]]</f>
        <v>200</v>
      </c>
      <c r="N4496">
        <f>IF(All_Data[[#This Row],[Order Line Quantity]]&lt;0,1,0)</f>
        <v>0</v>
      </c>
      <c r="O4496" s="1" t="str">
        <f>All_Data[[#This Row],[Tier2 Description]]&amp;All_Data[[#This Row],[Order No]]</f>
        <v>GENERAL1558715</v>
      </c>
    </row>
    <row r="4497" spans="1:15" x14ac:dyDescent="0.35">
      <c r="A4497">
        <v>202003</v>
      </c>
      <c r="B4497" t="str">
        <f>LEFT(All_Data[[#This Row],[Invoice (Year+Month)]],4)</f>
        <v>2020</v>
      </c>
      <c r="C4497" t="str">
        <f>RIGHT(All_Data[[#This Row],[Invoice (Year+Month)]],2)</f>
        <v>03</v>
      </c>
      <c r="D4497" t="s">
        <v>56</v>
      </c>
      <c r="E4497">
        <v>3014132</v>
      </c>
      <c r="F4497" t="s">
        <v>17</v>
      </c>
      <c r="G4497" t="s">
        <v>11</v>
      </c>
      <c r="H4497" t="s">
        <v>40</v>
      </c>
      <c r="I4497">
        <v>1558979</v>
      </c>
      <c r="J4497">
        <v>6</v>
      </c>
      <c r="K4497" s="1">
        <v>9.24</v>
      </c>
      <c r="L4497" s="1">
        <v>3.4</v>
      </c>
      <c r="M4497" s="1">
        <f>All_Data[[#This Row],[EUR Sales Amount]]-All_Data[[#This Row],[EUR Cost Amount]]</f>
        <v>5.84</v>
      </c>
      <c r="N4497">
        <f>IF(All_Data[[#This Row],[Order Line Quantity]]&lt;0,1,0)</f>
        <v>0</v>
      </c>
      <c r="O4497" s="1" t="str">
        <f>All_Data[[#This Row],[Tier2 Description]]&amp;All_Data[[#This Row],[Order No]]</f>
        <v>TOTES1558979</v>
      </c>
    </row>
    <row r="4498" spans="1:15" x14ac:dyDescent="0.35">
      <c r="A4498">
        <v>202003</v>
      </c>
      <c r="B4498" t="str">
        <f>LEFT(All_Data[[#This Row],[Invoice (Year+Month)]],4)</f>
        <v>2020</v>
      </c>
      <c r="C4498" t="str">
        <f>RIGHT(All_Data[[#This Row],[Invoice (Year+Month)]],2)</f>
        <v>03</v>
      </c>
      <c r="D4498" t="s">
        <v>56</v>
      </c>
      <c r="E4498">
        <v>3014132</v>
      </c>
      <c r="F4498" t="s">
        <v>17</v>
      </c>
      <c r="G4498" t="s">
        <v>32</v>
      </c>
      <c r="H4498" t="s">
        <v>33</v>
      </c>
      <c r="I4498">
        <v>1559508</v>
      </c>
      <c r="J4498">
        <v>96</v>
      </c>
      <c r="K4498" s="1">
        <v>258.24</v>
      </c>
      <c r="L4498" s="1">
        <v>115.82</v>
      </c>
      <c r="M4498" s="1">
        <f>All_Data[[#This Row],[EUR Sales Amount]]-All_Data[[#This Row],[EUR Cost Amount]]</f>
        <v>142.42000000000002</v>
      </c>
      <c r="N4498">
        <f>IF(All_Data[[#This Row],[Order Line Quantity]]&lt;0,1,0)</f>
        <v>0</v>
      </c>
      <c r="O4498" s="1" t="str">
        <f>All_Data[[#This Row],[Tier2 Description]]&amp;All_Data[[#This Row],[Order No]]</f>
        <v>SPORT BOTTLES1559508</v>
      </c>
    </row>
    <row r="4499" spans="1:15" x14ac:dyDescent="0.35">
      <c r="A4499">
        <v>202003</v>
      </c>
      <c r="B4499" t="str">
        <f>LEFT(All_Data[[#This Row],[Invoice (Year+Month)]],4)</f>
        <v>2020</v>
      </c>
      <c r="C4499" t="str">
        <f>RIGHT(All_Data[[#This Row],[Invoice (Year+Month)]],2)</f>
        <v>03</v>
      </c>
      <c r="D4499" t="s">
        <v>56</v>
      </c>
      <c r="E4499">
        <v>3014137</v>
      </c>
      <c r="F4499" t="s">
        <v>17</v>
      </c>
      <c r="G4499" t="s">
        <v>48</v>
      </c>
      <c r="H4499" t="s">
        <v>48</v>
      </c>
      <c r="I4499">
        <v>1546370</v>
      </c>
      <c r="J4499">
        <v>1800</v>
      </c>
      <c r="K4499" s="1">
        <v>4482</v>
      </c>
      <c r="L4499" s="1">
        <v>2883.34</v>
      </c>
      <c r="M4499" s="1">
        <f>All_Data[[#This Row],[EUR Sales Amount]]-All_Data[[#This Row],[EUR Cost Amount]]</f>
        <v>1598.6599999999999</v>
      </c>
      <c r="N4499">
        <f>IF(All_Data[[#This Row],[Order Line Quantity]]&lt;0,1,0)</f>
        <v>0</v>
      </c>
      <c r="O4499" s="1" t="str">
        <f>All_Data[[#This Row],[Tier2 Description]]&amp;All_Data[[#This Row],[Order No]]</f>
        <v>HEADWEAR1546370</v>
      </c>
    </row>
    <row r="4500" spans="1:15" x14ac:dyDescent="0.35">
      <c r="A4500">
        <v>202003</v>
      </c>
      <c r="B4500" t="str">
        <f>LEFT(All_Data[[#This Row],[Invoice (Year+Month)]],4)</f>
        <v>2020</v>
      </c>
      <c r="C4500" t="str">
        <f>RIGHT(All_Data[[#This Row],[Invoice (Year+Month)]],2)</f>
        <v>03</v>
      </c>
      <c r="D4500" t="s">
        <v>56</v>
      </c>
      <c r="E4500">
        <v>3014137</v>
      </c>
      <c r="F4500" t="s">
        <v>17</v>
      </c>
      <c r="G4500" t="s">
        <v>13</v>
      </c>
      <c r="H4500" t="s">
        <v>14</v>
      </c>
      <c r="I4500">
        <v>1557688</v>
      </c>
      <c r="J4500">
        <v>2002</v>
      </c>
      <c r="K4500" s="1">
        <v>1241.24</v>
      </c>
      <c r="L4500" s="1">
        <v>541.88</v>
      </c>
      <c r="M4500" s="1">
        <f>All_Data[[#This Row],[EUR Sales Amount]]-All_Data[[#This Row],[EUR Cost Amount]]</f>
        <v>699.36</v>
      </c>
      <c r="N4500">
        <f>IF(All_Data[[#This Row],[Order Line Quantity]]&lt;0,1,0)</f>
        <v>0</v>
      </c>
      <c r="O4500" s="1" t="str">
        <f>All_Data[[#This Row],[Tier2 Description]]&amp;All_Data[[#This Row],[Order No]]</f>
        <v>DESKTOP1557688</v>
      </c>
    </row>
    <row r="4501" spans="1:15" x14ac:dyDescent="0.35">
      <c r="A4501">
        <v>202003</v>
      </c>
      <c r="B4501" t="str">
        <f>LEFT(All_Data[[#This Row],[Invoice (Year+Month)]],4)</f>
        <v>2020</v>
      </c>
      <c r="C4501" t="str">
        <f>RIGHT(All_Data[[#This Row],[Invoice (Year+Month)]],2)</f>
        <v>03</v>
      </c>
      <c r="D4501" t="s">
        <v>56</v>
      </c>
      <c r="E4501">
        <v>3014137</v>
      </c>
      <c r="F4501" t="s">
        <v>17</v>
      </c>
      <c r="G4501" t="s">
        <v>22</v>
      </c>
      <c r="H4501" t="s">
        <v>35</v>
      </c>
      <c r="I4501">
        <v>1557688</v>
      </c>
      <c r="J4501">
        <v>2004</v>
      </c>
      <c r="K4501" s="1">
        <v>320</v>
      </c>
      <c r="L4501" s="1">
        <v>120.04</v>
      </c>
      <c r="M4501" s="1">
        <f>All_Data[[#This Row],[EUR Sales Amount]]-All_Data[[#This Row],[EUR Cost Amount]]</f>
        <v>199.95999999999998</v>
      </c>
      <c r="N4501">
        <f>IF(All_Data[[#This Row],[Order Line Quantity]]&lt;0,1,0)</f>
        <v>0</v>
      </c>
      <c r="O4501" s="1" t="str">
        <f>All_Data[[#This Row],[Tier2 Description]]&amp;All_Data[[#This Row],[Order No]]</f>
        <v>DECORATION CHARGES1557688</v>
      </c>
    </row>
    <row r="4502" spans="1:15" x14ac:dyDescent="0.35">
      <c r="A4502">
        <v>202003</v>
      </c>
      <c r="B4502" t="str">
        <f>LEFT(All_Data[[#This Row],[Invoice (Year+Month)]],4)</f>
        <v>2020</v>
      </c>
      <c r="C4502" t="str">
        <f>RIGHT(All_Data[[#This Row],[Invoice (Year+Month)]],2)</f>
        <v>03</v>
      </c>
      <c r="D4502" t="s">
        <v>56</v>
      </c>
      <c r="E4502">
        <v>3014139</v>
      </c>
      <c r="F4502" t="s">
        <v>10</v>
      </c>
      <c r="G4502" t="s">
        <v>13</v>
      </c>
      <c r="H4502" t="s">
        <v>37</v>
      </c>
      <c r="I4502">
        <v>1557527</v>
      </c>
      <c r="J4502">
        <v>2000</v>
      </c>
      <c r="K4502" s="1">
        <v>920</v>
      </c>
      <c r="L4502" s="1">
        <v>700</v>
      </c>
      <c r="M4502" s="1">
        <f>All_Data[[#This Row],[EUR Sales Amount]]-All_Data[[#This Row],[EUR Cost Amount]]</f>
        <v>220</v>
      </c>
      <c r="N4502">
        <f>IF(All_Data[[#This Row],[Order Line Quantity]]&lt;0,1,0)</f>
        <v>0</v>
      </c>
      <c r="O4502" s="1" t="str">
        <f>All_Data[[#This Row],[Tier2 Description]]&amp;All_Data[[#This Row],[Order No]]</f>
        <v>GENERAL1557527</v>
      </c>
    </row>
    <row r="4503" spans="1:15" x14ac:dyDescent="0.35">
      <c r="A4503">
        <v>202003</v>
      </c>
      <c r="B4503" t="str">
        <f>LEFT(All_Data[[#This Row],[Invoice (Year+Month)]],4)</f>
        <v>2020</v>
      </c>
      <c r="C4503" t="str">
        <f>RIGHT(All_Data[[#This Row],[Invoice (Year+Month)]],2)</f>
        <v>03</v>
      </c>
      <c r="D4503" t="s">
        <v>56</v>
      </c>
      <c r="E4503">
        <v>3014139</v>
      </c>
      <c r="F4503" t="s">
        <v>10</v>
      </c>
      <c r="G4503" t="s">
        <v>13</v>
      </c>
      <c r="H4503" t="s">
        <v>37</v>
      </c>
      <c r="I4503">
        <v>1557707</v>
      </c>
      <c r="J4503">
        <v>500</v>
      </c>
      <c r="K4503" s="1">
        <v>240</v>
      </c>
      <c r="L4503" s="1">
        <v>195</v>
      </c>
      <c r="M4503" s="1">
        <f>All_Data[[#This Row],[EUR Sales Amount]]-All_Data[[#This Row],[EUR Cost Amount]]</f>
        <v>45</v>
      </c>
      <c r="N4503">
        <f>IF(All_Data[[#This Row],[Order Line Quantity]]&lt;0,1,0)</f>
        <v>0</v>
      </c>
      <c r="O4503" s="1" t="str">
        <f>All_Data[[#This Row],[Tier2 Description]]&amp;All_Data[[#This Row],[Order No]]</f>
        <v>GENERAL1557707</v>
      </c>
    </row>
    <row r="4504" spans="1:15" x14ac:dyDescent="0.35">
      <c r="A4504">
        <v>202003</v>
      </c>
      <c r="B4504" t="str">
        <f>LEFT(All_Data[[#This Row],[Invoice (Year+Month)]],4)</f>
        <v>2020</v>
      </c>
      <c r="C4504" t="str">
        <f>RIGHT(All_Data[[#This Row],[Invoice (Year+Month)]],2)</f>
        <v>03</v>
      </c>
      <c r="D4504" t="s">
        <v>56</v>
      </c>
      <c r="E4504">
        <v>3014141</v>
      </c>
      <c r="F4504" t="s">
        <v>17</v>
      </c>
      <c r="G4504" t="s">
        <v>11</v>
      </c>
      <c r="H4504" t="s">
        <v>12</v>
      </c>
      <c r="I4504">
        <v>1558793</v>
      </c>
      <c r="J4504">
        <v>2808</v>
      </c>
      <c r="K4504" s="1">
        <v>10361.52</v>
      </c>
      <c r="L4504" s="1">
        <v>4243.54</v>
      </c>
      <c r="M4504" s="1">
        <f>All_Data[[#This Row],[EUR Sales Amount]]-All_Data[[#This Row],[EUR Cost Amount]]</f>
        <v>6117.9800000000005</v>
      </c>
      <c r="N4504">
        <f>IF(All_Data[[#This Row],[Order Line Quantity]]&lt;0,1,0)</f>
        <v>0</v>
      </c>
      <c r="O4504" s="1" t="str">
        <f>All_Data[[#This Row],[Tier2 Description]]&amp;All_Data[[#This Row],[Order No]]</f>
        <v>BUSINESS CASES1558793</v>
      </c>
    </row>
    <row r="4505" spans="1:15" x14ac:dyDescent="0.35">
      <c r="A4505">
        <v>202003</v>
      </c>
      <c r="B4505" t="str">
        <f>LEFT(All_Data[[#This Row],[Invoice (Year+Month)]],4)</f>
        <v>2020</v>
      </c>
      <c r="C4505" t="str">
        <f>RIGHT(All_Data[[#This Row],[Invoice (Year+Month)]],2)</f>
        <v>03</v>
      </c>
      <c r="D4505" t="s">
        <v>56</v>
      </c>
      <c r="E4505">
        <v>3014141</v>
      </c>
      <c r="F4505" t="s">
        <v>17</v>
      </c>
      <c r="G4505" t="s">
        <v>11</v>
      </c>
      <c r="H4505" t="s">
        <v>12</v>
      </c>
      <c r="I4505">
        <v>1559253</v>
      </c>
      <c r="J4505">
        <v>4</v>
      </c>
      <c r="K4505" s="1">
        <v>12.86</v>
      </c>
      <c r="L4505" s="1">
        <v>5.72</v>
      </c>
      <c r="M4505" s="1">
        <f>All_Data[[#This Row],[EUR Sales Amount]]-All_Data[[#This Row],[EUR Cost Amount]]</f>
        <v>7.14</v>
      </c>
      <c r="N4505">
        <f>IF(All_Data[[#This Row],[Order Line Quantity]]&lt;0,1,0)</f>
        <v>0</v>
      </c>
      <c r="O4505" s="1" t="str">
        <f>All_Data[[#This Row],[Tier2 Description]]&amp;All_Data[[#This Row],[Order No]]</f>
        <v>BUSINESS CASES1559253</v>
      </c>
    </row>
    <row r="4506" spans="1:15" x14ac:dyDescent="0.35">
      <c r="A4506">
        <v>202003</v>
      </c>
      <c r="B4506" t="str">
        <f>LEFT(All_Data[[#This Row],[Invoice (Year+Month)]],4)</f>
        <v>2020</v>
      </c>
      <c r="C4506" t="str">
        <f>RIGHT(All_Data[[#This Row],[Invoice (Year+Month)]],2)</f>
        <v>03</v>
      </c>
      <c r="D4506" t="s">
        <v>56</v>
      </c>
      <c r="E4506">
        <v>3014144</v>
      </c>
      <c r="F4506" t="s">
        <v>10</v>
      </c>
      <c r="G4506" t="s">
        <v>22</v>
      </c>
      <c r="H4506" t="s">
        <v>23</v>
      </c>
      <c r="I4506">
        <v>1558182</v>
      </c>
      <c r="J4506">
        <v>50</v>
      </c>
      <c r="K4506" s="1">
        <v>99.5</v>
      </c>
      <c r="L4506" s="1">
        <v>51</v>
      </c>
      <c r="M4506" s="1">
        <f>All_Data[[#This Row],[EUR Sales Amount]]-All_Data[[#This Row],[EUR Cost Amount]]</f>
        <v>48.5</v>
      </c>
      <c r="N4506">
        <f>IF(All_Data[[#This Row],[Order Line Quantity]]&lt;0,1,0)</f>
        <v>0</v>
      </c>
      <c r="O4506" s="1" t="str">
        <f>All_Data[[#This Row],[Tier2 Description]]&amp;All_Data[[#This Row],[Order No]]</f>
        <v>CATALOGUES1558182</v>
      </c>
    </row>
    <row r="4507" spans="1:15" x14ac:dyDescent="0.35">
      <c r="A4507">
        <v>202003</v>
      </c>
      <c r="B4507" t="str">
        <f>LEFT(All_Data[[#This Row],[Invoice (Year+Month)]],4)</f>
        <v>2020</v>
      </c>
      <c r="C4507" t="str">
        <f>RIGHT(All_Data[[#This Row],[Invoice (Year+Month)]],2)</f>
        <v>03</v>
      </c>
      <c r="D4507" t="s">
        <v>56</v>
      </c>
      <c r="E4507">
        <v>3014145</v>
      </c>
      <c r="F4507" t="s">
        <v>10</v>
      </c>
      <c r="G4507" t="s">
        <v>36</v>
      </c>
      <c r="H4507" t="s">
        <v>36</v>
      </c>
      <c r="I4507">
        <v>1559049</v>
      </c>
      <c r="J4507">
        <v>1000</v>
      </c>
      <c r="K4507" s="1">
        <v>2390</v>
      </c>
      <c r="L4507" s="1">
        <v>2200</v>
      </c>
      <c r="M4507" s="1">
        <f>All_Data[[#This Row],[EUR Sales Amount]]-All_Data[[#This Row],[EUR Cost Amount]]</f>
        <v>190</v>
      </c>
      <c r="N4507">
        <f>IF(All_Data[[#This Row],[Order Line Quantity]]&lt;0,1,0)</f>
        <v>0</v>
      </c>
      <c r="O4507" s="1" t="str">
        <f>All_Data[[#This Row],[Tier2 Description]]&amp;All_Data[[#This Row],[Order No]]</f>
        <v>MEMORY1559049</v>
      </c>
    </row>
    <row r="4508" spans="1:15" x14ac:dyDescent="0.35">
      <c r="A4508">
        <v>202003</v>
      </c>
      <c r="B4508" t="str">
        <f>LEFT(All_Data[[#This Row],[Invoice (Year+Month)]],4)</f>
        <v>2020</v>
      </c>
      <c r="C4508" t="str">
        <f>RIGHT(All_Data[[#This Row],[Invoice (Year+Month)]],2)</f>
        <v>03</v>
      </c>
      <c r="D4508" t="s">
        <v>56</v>
      </c>
      <c r="E4508">
        <v>3014147</v>
      </c>
      <c r="F4508" t="s">
        <v>10</v>
      </c>
      <c r="G4508" t="s">
        <v>11</v>
      </c>
      <c r="H4508" t="s">
        <v>40</v>
      </c>
      <c r="I4508">
        <v>1559166</v>
      </c>
      <c r="J4508">
        <v>2</v>
      </c>
      <c r="K4508" s="1">
        <v>1.88</v>
      </c>
      <c r="L4508" s="1">
        <v>0.66</v>
      </c>
      <c r="M4508" s="1">
        <f>All_Data[[#This Row],[EUR Sales Amount]]-All_Data[[#This Row],[EUR Cost Amount]]</f>
        <v>1.2199999999999998</v>
      </c>
      <c r="N4508">
        <f>IF(All_Data[[#This Row],[Order Line Quantity]]&lt;0,1,0)</f>
        <v>0</v>
      </c>
      <c r="O4508" s="1" t="str">
        <f>All_Data[[#This Row],[Tier2 Description]]&amp;All_Data[[#This Row],[Order No]]</f>
        <v>TOTES1559166</v>
      </c>
    </row>
    <row r="4509" spans="1:15" x14ac:dyDescent="0.35">
      <c r="A4509">
        <v>202003</v>
      </c>
      <c r="B4509" t="str">
        <f>LEFT(All_Data[[#This Row],[Invoice (Year+Month)]],4)</f>
        <v>2020</v>
      </c>
      <c r="C4509" t="str">
        <f>RIGHT(All_Data[[#This Row],[Invoice (Year+Month)]],2)</f>
        <v>03</v>
      </c>
      <c r="D4509" t="s">
        <v>56</v>
      </c>
      <c r="E4509">
        <v>3014147</v>
      </c>
      <c r="F4509" t="s">
        <v>10</v>
      </c>
      <c r="G4509" t="s">
        <v>32</v>
      </c>
      <c r="H4509" t="s">
        <v>51</v>
      </c>
      <c r="I4509">
        <v>1559166</v>
      </c>
      <c r="J4509">
        <v>2</v>
      </c>
      <c r="K4509" s="1">
        <v>8.84</v>
      </c>
      <c r="L4509" s="1">
        <v>4.12</v>
      </c>
      <c r="M4509" s="1">
        <f>All_Data[[#This Row],[EUR Sales Amount]]-All_Data[[#This Row],[EUR Cost Amount]]</f>
        <v>4.72</v>
      </c>
      <c r="N4509">
        <f>IF(All_Data[[#This Row],[Order Line Quantity]]&lt;0,1,0)</f>
        <v>0</v>
      </c>
      <c r="O4509" s="1" t="str">
        <f>All_Data[[#This Row],[Tier2 Description]]&amp;All_Data[[#This Row],[Order No]]</f>
        <v>MUGS &amp; TUMBLERS1559166</v>
      </c>
    </row>
    <row r="4510" spans="1:15" x14ac:dyDescent="0.35">
      <c r="A4510">
        <v>202003</v>
      </c>
      <c r="B4510" t="str">
        <f>LEFT(All_Data[[#This Row],[Invoice (Year+Month)]],4)</f>
        <v>2020</v>
      </c>
      <c r="C4510" t="str">
        <f>RIGHT(All_Data[[#This Row],[Invoice (Year+Month)]],2)</f>
        <v>03</v>
      </c>
      <c r="D4510" t="s">
        <v>56</v>
      </c>
      <c r="E4510">
        <v>3014147</v>
      </c>
      <c r="F4510" t="s">
        <v>10</v>
      </c>
      <c r="G4510" t="s">
        <v>32</v>
      </c>
      <c r="H4510" t="s">
        <v>33</v>
      </c>
      <c r="I4510">
        <v>1559166</v>
      </c>
      <c r="J4510">
        <v>6</v>
      </c>
      <c r="K4510" s="1">
        <v>50.06</v>
      </c>
      <c r="L4510" s="1">
        <v>20.76</v>
      </c>
      <c r="M4510" s="1">
        <f>All_Data[[#This Row],[EUR Sales Amount]]-All_Data[[#This Row],[EUR Cost Amount]]</f>
        <v>29.3</v>
      </c>
      <c r="N4510">
        <f>IF(All_Data[[#This Row],[Order Line Quantity]]&lt;0,1,0)</f>
        <v>0</v>
      </c>
      <c r="O4510" s="1" t="str">
        <f>All_Data[[#This Row],[Tier2 Description]]&amp;All_Data[[#This Row],[Order No]]</f>
        <v>SPORT BOTTLES1559166</v>
      </c>
    </row>
    <row r="4511" spans="1:15" x14ac:dyDescent="0.35">
      <c r="A4511">
        <v>202003</v>
      </c>
      <c r="B4511" t="str">
        <f>LEFT(All_Data[[#This Row],[Invoice (Year+Month)]],4)</f>
        <v>2020</v>
      </c>
      <c r="C4511" t="str">
        <f>RIGHT(All_Data[[#This Row],[Invoice (Year+Month)]],2)</f>
        <v>03</v>
      </c>
      <c r="D4511" t="s">
        <v>56</v>
      </c>
      <c r="E4511">
        <v>3014147</v>
      </c>
      <c r="F4511" t="s">
        <v>10</v>
      </c>
      <c r="G4511" t="s">
        <v>13</v>
      </c>
      <c r="H4511" t="s">
        <v>34</v>
      </c>
      <c r="I4511">
        <v>1559166</v>
      </c>
      <c r="J4511">
        <v>6</v>
      </c>
      <c r="K4511" s="1">
        <v>20.420000000000002</v>
      </c>
      <c r="L4511" s="1">
        <v>10.38</v>
      </c>
      <c r="M4511" s="1">
        <f>All_Data[[#This Row],[EUR Sales Amount]]-All_Data[[#This Row],[EUR Cost Amount]]</f>
        <v>10.040000000000001</v>
      </c>
      <c r="N4511">
        <f>IF(All_Data[[#This Row],[Order Line Quantity]]&lt;0,1,0)</f>
        <v>0</v>
      </c>
      <c r="O4511" s="1" t="str">
        <f>All_Data[[#This Row],[Tier2 Description]]&amp;All_Data[[#This Row],[Order No]]</f>
        <v>STATIONERY1559166</v>
      </c>
    </row>
    <row r="4512" spans="1:15" x14ac:dyDescent="0.35">
      <c r="A4512">
        <v>202003</v>
      </c>
      <c r="B4512" t="str">
        <f>LEFT(All_Data[[#This Row],[Invoice (Year+Month)]],4)</f>
        <v>2020</v>
      </c>
      <c r="C4512" t="str">
        <f>RIGHT(All_Data[[#This Row],[Invoice (Year+Month)]],2)</f>
        <v>03</v>
      </c>
      <c r="D4512" t="s">
        <v>56</v>
      </c>
      <c r="E4512">
        <v>3014147</v>
      </c>
      <c r="F4512" t="s">
        <v>10</v>
      </c>
      <c r="G4512" t="s">
        <v>13</v>
      </c>
      <c r="H4512" t="s">
        <v>15</v>
      </c>
      <c r="I4512">
        <v>1559166</v>
      </c>
      <c r="J4512">
        <v>4</v>
      </c>
      <c r="K4512" s="1">
        <v>22.12</v>
      </c>
      <c r="L4512" s="1">
        <v>8.26</v>
      </c>
      <c r="M4512" s="1">
        <f>All_Data[[#This Row],[EUR Sales Amount]]-All_Data[[#This Row],[EUR Cost Amount]]</f>
        <v>13.860000000000001</v>
      </c>
      <c r="N4512">
        <f>IF(All_Data[[#This Row],[Order Line Quantity]]&lt;0,1,0)</f>
        <v>0</v>
      </c>
      <c r="O4512" s="1" t="str">
        <f>All_Data[[#This Row],[Tier2 Description]]&amp;All_Data[[#This Row],[Order No]]</f>
        <v>UMBRELLAS1559166</v>
      </c>
    </row>
    <row r="4513" spans="1:15" x14ac:dyDescent="0.35">
      <c r="A4513">
        <v>202003</v>
      </c>
      <c r="B4513" t="str">
        <f>LEFT(All_Data[[#This Row],[Invoice (Year+Month)]],4)</f>
        <v>2020</v>
      </c>
      <c r="C4513" t="str">
        <f>RIGHT(All_Data[[#This Row],[Invoice (Year+Month)]],2)</f>
        <v>03</v>
      </c>
      <c r="D4513" t="s">
        <v>56</v>
      </c>
      <c r="E4513">
        <v>3014147</v>
      </c>
      <c r="F4513" t="s">
        <v>10</v>
      </c>
      <c r="G4513" t="s">
        <v>26</v>
      </c>
      <c r="H4513" t="s">
        <v>28</v>
      </c>
      <c r="I4513">
        <v>1559166</v>
      </c>
      <c r="J4513">
        <v>4</v>
      </c>
      <c r="K4513" s="1">
        <v>25.96</v>
      </c>
      <c r="L4513" s="1">
        <v>18.82</v>
      </c>
      <c r="M4513" s="1">
        <f>All_Data[[#This Row],[EUR Sales Amount]]-All_Data[[#This Row],[EUR Cost Amount]]</f>
        <v>7.1400000000000006</v>
      </c>
      <c r="N4513">
        <f>IF(All_Data[[#This Row],[Order Line Quantity]]&lt;0,1,0)</f>
        <v>0</v>
      </c>
      <c r="O4513" s="1" t="str">
        <f>All_Data[[#This Row],[Tier2 Description]]&amp;All_Data[[#This Row],[Order No]]</f>
        <v>HOUSEWARES1559166</v>
      </c>
    </row>
    <row r="4514" spans="1:15" x14ac:dyDescent="0.35">
      <c r="A4514">
        <v>202003</v>
      </c>
      <c r="B4514" t="str">
        <f>LEFT(All_Data[[#This Row],[Invoice (Year+Month)]],4)</f>
        <v>2020</v>
      </c>
      <c r="C4514" t="str">
        <f>RIGHT(All_Data[[#This Row],[Invoice (Year+Month)]],2)</f>
        <v>03</v>
      </c>
      <c r="D4514" t="s">
        <v>56</v>
      </c>
      <c r="E4514">
        <v>3014147</v>
      </c>
      <c r="F4514" t="s">
        <v>10</v>
      </c>
      <c r="G4514" t="s">
        <v>29</v>
      </c>
      <c r="H4514" t="s">
        <v>31</v>
      </c>
      <c r="I4514">
        <v>1559166</v>
      </c>
      <c r="J4514">
        <v>2</v>
      </c>
      <c r="K4514" s="1">
        <v>20.48</v>
      </c>
      <c r="L4514" s="1">
        <v>9.7799999999999994</v>
      </c>
      <c r="M4514" s="1">
        <f>All_Data[[#This Row],[EUR Sales Amount]]-All_Data[[#This Row],[EUR Cost Amount]]</f>
        <v>10.700000000000001</v>
      </c>
      <c r="N4514">
        <f>IF(All_Data[[#This Row],[Order Line Quantity]]&lt;0,1,0)</f>
        <v>0</v>
      </c>
      <c r="O4514" s="1" t="str">
        <f>All_Data[[#This Row],[Tier2 Description]]&amp;All_Data[[#This Row],[Order No]]</f>
        <v>POWER1559166</v>
      </c>
    </row>
    <row r="4515" spans="1:15" x14ac:dyDescent="0.35">
      <c r="A4515">
        <v>202003</v>
      </c>
      <c r="B4515" t="str">
        <f>LEFT(All_Data[[#This Row],[Invoice (Year+Month)]],4)</f>
        <v>2020</v>
      </c>
      <c r="C4515" t="str">
        <f>RIGHT(All_Data[[#This Row],[Invoice (Year+Month)]],2)</f>
        <v>03</v>
      </c>
      <c r="D4515" t="s">
        <v>56</v>
      </c>
      <c r="E4515">
        <v>3014156</v>
      </c>
      <c r="F4515" t="s">
        <v>17</v>
      </c>
      <c r="G4515" t="s">
        <v>13</v>
      </c>
      <c r="H4515" t="s">
        <v>37</v>
      </c>
      <c r="I4515">
        <v>1558467</v>
      </c>
      <c r="J4515">
        <v>2</v>
      </c>
      <c r="K4515" s="1">
        <v>40</v>
      </c>
      <c r="L4515" s="1">
        <v>41.3</v>
      </c>
      <c r="M4515" s="1">
        <f>All_Data[[#This Row],[EUR Sales Amount]]-All_Data[[#This Row],[EUR Cost Amount]]</f>
        <v>-1.2999999999999972</v>
      </c>
      <c r="N4515">
        <f>IF(All_Data[[#This Row],[Order Line Quantity]]&lt;0,1,0)</f>
        <v>0</v>
      </c>
      <c r="O4515" s="1" t="str">
        <f>All_Data[[#This Row],[Tier2 Description]]&amp;All_Data[[#This Row],[Order No]]</f>
        <v>GENERAL1558467</v>
      </c>
    </row>
    <row r="4516" spans="1:15" x14ac:dyDescent="0.35">
      <c r="A4516">
        <v>202003</v>
      </c>
      <c r="B4516" t="str">
        <f>LEFT(All_Data[[#This Row],[Invoice (Year+Month)]],4)</f>
        <v>2020</v>
      </c>
      <c r="C4516" t="str">
        <f>RIGHT(All_Data[[#This Row],[Invoice (Year+Month)]],2)</f>
        <v>03</v>
      </c>
      <c r="D4516" t="s">
        <v>56</v>
      </c>
      <c r="E4516">
        <v>3014157</v>
      </c>
      <c r="F4516" t="s">
        <v>10</v>
      </c>
      <c r="G4516" t="s">
        <v>13</v>
      </c>
      <c r="H4516" t="s">
        <v>16</v>
      </c>
      <c r="I4516">
        <v>1558823</v>
      </c>
      <c r="J4516">
        <v>400</v>
      </c>
      <c r="K4516" s="1">
        <v>48</v>
      </c>
      <c r="L4516" s="1">
        <v>16.559999999999999</v>
      </c>
      <c r="M4516" s="1">
        <f>All_Data[[#This Row],[EUR Sales Amount]]-All_Data[[#This Row],[EUR Cost Amount]]</f>
        <v>31.44</v>
      </c>
      <c r="N4516">
        <f>IF(All_Data[[#This Row],[Order Line Quantity]]&lt;0,1,0)</f>
        <v>0</v>
      </c>
      <c r="O4516" s="1" t="str">
        <f>All_Data[[#This Row],[Tier2 Description]]&amp;All_Data[[#This Row],[Order No]]</f>
        <v>WRITING1558823</v>
      </c>
    </row>
    <row r="4517" spans="1:15" x14ac:dyDescent="0.35">
      <c r="A4517">
        <v>202003</v>
      </c>
      <c r="B4517" t="str">
        <f>LEFT(All_Data[[#This Row],[Invoice (Year+Month)]],4)</f>
        <v>2020</v>
      </c>
      <c r="C4517" t="str">
        <f>RIGHT(All_Data[[#This Row],[Invoice (Year+Month)]],2)</f>
        <v>03</v>
      </c>
      <c r="D4517" t="s">
        <v>56</v>
      </c>
      <c r="E4517">
        <v>3014157</v>
      </c>
      <c r="F4517" t="s">
        <v>10</v>
      </c>
      <c r="G4517" t="s">
        <v>22</v>
      </c>
      <c r="H4517" t="s">
        <v>35</v>
      </c>
      <c r="I4517">
        <v>1558823</v>
      </c>
      <c r="J4517">
        <v>406</v>
      </c>
      <c r="K4517" s="1">
        <v>180</v>
      </c>
      <c r="L4517" s="1">
        <v>54.76</v>
      </c>
      <c r="M4517" s="1">
        <f>All_Data[[#This Row],[EUR Sales Amount]]-All_Data[[#This Row],[EUR Cost Amount]]</f>
        <v>125.24000000000001</v>
      </c>
      <c r="N4517">
        <f>IF(All_Data[[#This Row],[Order Line Quantity]]&lt;0,1,0)</f>
        <v>0</v>
      </c>
      <c r="O4517" s="1" t="str">
        <f>All_Data[[#This Row],[Tier2 Description]]&amp;All_Data[[#This Row],[Order No]]</f>
        <v>DECORATION CHARGES1558823</v>
      </c>
    </row>
    <row r="4518" spans="1:15" x14ac:dyDescent="0.35">
      <c r="A4518">
        <v>202003</v>
      </c>
      <c r="B4518" t="str">
        <f>LEFT(All_Data[[#This Row],[Invoice (Year+Month)]],4)</f>
        <v>2020</v>
      </c>
      <c r="C4518" t="str">
        <f>RIGHT(All_Data[[#This Row],[Invoice (Year+Month)]],2)</f>
        <v>03</v>
      </c>
      <c r="D4518" t="s">
        <v>56</v>
      </c>
      <c r="E4518">
        <v>3014158</v>
      </c>
      <c r="F4518" t="s">
        <v>17</v>
      </c>
      <c r="G4518" t="s">
        <v>11</v>
      </c>
      <c r="H4518" t="s">
        <v>46</v>
      </c>
      <c r="I4518">
        <v>1559588</v>
      </c>
      <c r="J4518">
        <v>-6</v>
      </c>
      <c r="K4518" s="1">
        <v>-119.94</v>
      </c>
      <c r="L4518" s="1">
        <v>-52.78</v>
      </c>
      <c r="M4518" s="1">
        <f>All_Data[[#This Row],[EUR Sales Amount]]-All_Data[[#This Row],[EUR Cost Amount]]</f>
        <v>-67.16</v>
      </c>
      <c r="N4518">
        <f>IF(All_Data[[#This Row],[Order Line Quantity]]&lt;0,1,0)</f>
        <v>1</v>
      </c>
      <c r="O4518" s="1" t="str">
        <f>All_Data[[#This Row],[Tier2 Description]]&amp;All_Data[[#This Row],[Order No]]</f>
        <v>DUFFELS1559588</v>
      </c>
    </row>
    <row r="4519" spans="1:15" x14ac:dyDescent="0.35">
      <c r="A4519">
        <v>202003</v>
      </c>
      <c r="B4519" t="str">
        <f>LEFT(All_Data[[#This Row],[Invoice (Year+Month)]],4)</f>
        <v>2020</v>
      </c>
      <c r="C4519" t="str">
        <f>RIGHT(All_Data[[#This Row],[Invoice (Year+Month)]],2)</f>
        <v>03</v>
      </c>
      <c r="D4519" t="s">
        <v>56</v>
      </c>
      <c r="E4519">
        <v>3014158</v>
      </c>
      <c r="F4519" t="s">
        <v>17</v>
      </c>
      <c r="G4519" t="s">
        <v>48</v>
      </c>
      <c r="H4519" t="s">
        <v>48</v>
      </c>
      <c r="I4519">
        <v>1558883</v>
      </c>
      <c r="J4519">
        <v>100</v>
      </c>
      <c r="K4519" s="1">
        <v>343</v>
      </c>
      <c r="L4519" s="1">
        <v>173.08</v>
      </c>
      <c r="M4519" s="1">
        <f>All_Data[[#This Row],[EUR Sales Amount]]-All_Data[[#This Row],[EUR Cost Amount]]</f>
        <v>169.92</v>
      </c>
      <c r="N4519">
        <f>IF(All_Data[[#This Row],[Order Line Quantity]]&lt;0,1,0)</f>
        <v>0</v>
      </c>
      <c r="O4519" s="1" t="str">
        <f>All_Data[[#This Row],[Tier2 Description]]&amp;All_Data[[#This Row],[Order No]]</f>
        <v>HEADWEAR1558883</v>
      </c>
    </row>
    <row r="4520" spans="1:15" x14ac:dyDescent="0.35">
      <c r="A4520">
        <v>202003</v>
      </c>
      <c r="B4520" t="str">
        <f>LEFT(All_Data[[#This Row],[Invoice (Year+Month)]],4)</f>
        <v>2020</v>
      </c>
      <c r="C4520" t="str">
        <f>RIGHT(All_Data[[#This Row],[Invoice (Year+Month)]],2)</f>
        <v>03</v>
      </c>
      <c r="D4520" t="s">
        <v>56</v>
      </c>
      <c r="E4520">
        <v>3014158</v>
      </c>
      <c r="F4520" t="s">
        <v>17</v>
      </c>
      <c r="G4520" t="s">
        <v>13</v>
      </c>
      <c r="H4520" t="s">
        <v>34</v>
      </c>
      <c r="I4520">
        <v>1558342</v>
      </c>
      <c r="J4520">
        <v>2</v>
      </c>
      <c r="K4520" s="1">
        <v>45.54</v>
      </c>
      <c r="L4520" s="1">
        <v>20.98</v>
      </c>
      <c r="M4520" s="1">
        <f>All_Data[[#This Row],[EUR Sales Amount]]-All_Data[[#This Row],[EUR Cost Amount]]</f>
        <v>24.56</v>
      </c>
      <c r="N4520">
        <f>IF(All_Data[[#This Row],[Order Line Quantity]]&lt;0,1,0)</f>
        <v>0</v>
      </c>
      <c r="O4520" s="1" t="str">
        <f>All_Data[[#This Row],[Tier2 Description]]&amp;All_Data[[#This Row],[Order No]]</f>
        <v>STATIONERY1558342</v>
      </c>
    </row>
    <row r="4521" spans="1:15" x14ac:dyDescent="0.35">
      <c r="A4521">
        <v>202003</v>
      </c>
      <c r="B4521" t="str">
        <f>LEFT(All_Data[[#This Row],[Invoice (Year+Month)]],4)</f>
        <v>2020</v>
      </c>
      <c r="C4521" t="str">
        <f>RIGHT(All_Data[[#This Row],[Invoice (Year+Month)]],2)</f>
        <v>03</v>
      </c>
      <c r="D4521" t="s">
        <v>56</v>
      </c>
      <c r="E4521">
        <v>3014158</v>
      </c>
      <c r="F4521" t="s">
        <v>17</v>
      </c>
      <c r="G4521" t="s">
        <v>13</v>
      </c>
      <c r="H4521" t="s">
        <v>16</v>
      </c>
      <c r="I4521">
        <v>1558795</v>
      </c>
      <c r="J4521">
        <v>8</v>
      </c>
      <c r="K4521" s="1">
        <v>117.92</v>
      </c>
      <c r="L4521" s="1">
        <v>64.739999999999995</v>
      </c>
      <c r="M4521" s="1">
        <f>All_Data[[#This Row],[EUR Sales Amount]]-All_Data[[#This Row],[EUR Cost Amount]]</f>
        <v>53.180000000000007</v>
      </c>
      <c r="N4521">
        <f>IF(All_Data[[#This Row],[Order Line Quantity]]&lt;0,1,0)</f>
        <v>0</v>
      </c>
      <c r="O4521" s="1" t="str">
        <f>All_Data[[#This Row],[Tier2 Description]]&amp;All_Data[[#This Row],[Order No]]</f>
        <v>WRITING1558795</v>
      </c>
    </row>
    <row r="4522" spans="1:15" x14ac:dyDescent="0.35">
      <c r="A4522">
        <v>202003</v>
      </c>
      <c r="B4522" t="str">
        <f>LEFT(All_Data[[#This Row],[Invoice (Year+Month)]],4)</f>
        <v>2020</v>
      </c>
      <c r="C4522" t="str">
        <f>RIGHT(All_Data[[#This Row],[Invoice (Year+Month)]],2)</f>
        <v>03</v>
      </c>
      <c r="D4522" t="s">
        <v>56</v>
      </c>
      <c r="E4522">
        <v>3014158</v>
      </c>
      <c r="F4522" t="s">
        <v>17</v>
      </c>
      <c r="G4522" t="s">
        <v>29</v>
      </c>
      <c r="H4522" t="s">
        <v>52</v>
      </c>
      <c r="I4522">
        <v>1558275</v>
      </c>
      <c r="J4522">
        <v>50</v>
      </c>
      <c r="K4522" s="1">
        <v>965</v>
      </c>
      <c r="L4522" s="1">
        <v>973</v>
      </c>
      <c r="M4522" s="1">
        <f>All_Data[[#This Row],[EUR Sales Amount]]-All_Data[[#This Row],[EUR Cost Amount]]</f>
        <v>-8</v>
      </c>
      <c r="N4522">
        <f>IF(All_Data[[#This Row],[Order Line Quantity]]&lt;0,1,0)</f>
        <v>0</v>
      </c>
      <c r="O4522" s="1" t="str">
        <f>All_Data[[#This Row],[Tier2 Description]]&amp;All_Data[[#This Row],[Order No]]</f>
        <v>GENERAL TECH1558275</v>
      </c>
    </row>
    <row r="4523" spans="1:15" x14ac:dyDescent="0.35">
      <c r="A4523">
        <v>202003</v>
      </c>
      <c r="B4523" t="str">
        <f>LEFT(All_Data[[#This Row],[Invoice (Year+Month)]],4)</f>
        <v>2020</v>
      </c>
      <c r="C4523" t="str">
        <f>RIGHT(All_Data[[#This Row],[Invoice (Year+Month)]],2)</f>
        <v>03</v>
      </c>
      <c r="D4523" t="s">
        <v>56</v>
      </c>
      <c r="E4523">
        <v>3014164</v>
      </c>
      <c r="F4523" t="s">
        <v>17</v>
      </c>
      <c r="G4523" t="s">
        <v>36</v>
      </c>
      <c r="H4523" t="s">
        <v>36</v>
      </c>
      <c r="I4523">
        <v>1556162</v>
      </c>
      <c r="J4523">
        <v>1000</v>
      </c>
      <c r="K4523" s="1">
        <v>1760</v>
      </c>
      <c r="L4523" s="1">
        <v>2050</v>
      </c>
      <c r="M4523" s="1">
        <f>All_Data[[#This Row],[EUR Sales Amount]]-All_Data[[#This Row],[EUR Cost Amount]]</f>
        <v>-290</v>
      </c>
      <c r="N4523">
        <f>IF(All_Data[[#This Row],[Order Line Quantity]]&lt;0,1,0)</f>
        <v>0</v>
      </c>
      <c r="O4523" s="1" t="str">
        <f>All_Data[[#This Row],[Tier2 Description]]&amp;All_Data[[#This Row],[Order No]]</f>
        <v>MEMORY1556162</v>
      </c>
    </row>
    <row r="4524" spans="1:15" x14ac:dyDescent="0.35">
      <c r="A4524">
        <v>202003</v>
      </c>
      <c r="B4524" t="str">
        <f>LEFT(All_Data[[#This Row],[Invoice (Year+Month)]],4)</f>
        <v>2020</v>
      </c>
      <c r="C4524" t="str">
        <f>RIGHT(All_Data[[#This Row],[Invoice (Year+Month)]],2)</f>
        <v>03</v>
      </c>
      <c r="D4524" t="s">
        <v>56</v>
      </c>
      <c r="E4524">
        <v>3014167</v>
      </c>
      <c r="F4524" t="s">
        <v>17</v>
      </c>
      <c r="G4524" t="s">
        <v>11</v>
      </c>
      <c r="H4524" t="s">
        <v>38</v>
      </c>
      <c r="I4524">
        <v>1558325</v>
      </c>
      <c r="J4524">
        <v>50</v>
      </c>
      <c r="K4524" s="1">
        <v>604.5</v>
      </c>
      <c r="L4524" s="1">
        <v>202.56</v>
      </c>
      <c r="M4524" s="1">
        <f>All_Data[[#This Row],[EUR Sales Amount]]-All_Data[[#This Row],[EUR Cost Amount]]</f>
        <v>401.94</v>
      </c>
      <c r="N4524">
        <f>IF(All_Data[[#This Row],[Order Line Quantity]]&lt;0,1,0)</f>
        <v>0</v>
      </c>
      <c r="O4524" s="1" t="str">
        <f>All_Data[[#This Row],[Tier2 Description]]&amp;All_Data[[#This Row],[Order No]]</f>
        <v>BACKPACKS1558325</v>
      </c>
    </row>
    <row r="4525" spans="1:15" x14ac:dyDescent="0.35">
      <c r="A4525">
        <v>202003</v>
      </c>
      <c r="B4525" t="str">
        <f>LEFT(All_Data[[#This Row],[Invoice (Year+Month)]],4)</f>
        <v>2020</v>
      </c>
      <c r="C4525" t="str">
        <f>RIGHT(All_Data[[#This Row],[Invoice (Year+Month)]],2)</f>
        <v>03</v>
      </c>
      <c r="D4525" t="s">
        <v>56</v>
      </c>
      <c r="E4525">
        <v>3014167</v>
      </c>
      <c r="F4525" t="s">
        <v>17</v>
      </c>
      <c r="G4525" t="s">
        <v>32</v>
      </c>
      <c r="H4525" t="s">
        <v>49</v>
      </c>
      <c r="I4525">
        <v>1559228</v>
      </c>
      <c r="J4525">
        <v>2</v>
      </c>
      <c r="K4525" s="1">
        <v>12.08</v>
      </c>
      <c r="L4525" s="1">
        <v>4.3</v>
      </c>
      <c r="M4525" s="1">
        <f>All_Data[[#This Row],[EUR Sales Amount]]-All_Data[[#This Row],[EUR Cost Amount]]</f>
        <v>7.78</v>
      </c>
      <c r="N4525">
        <f>IF(All_Data[[#This Row],[Order Line Quantity]]&lt;0,1,0)</f>
        <v>0</v>
      </c>
      <c r="O4525" s="1" t="str">
        <f>All_Data[[#This Row],[Tier2 Description]]&amp;All_Data[[#This Row],[Order No]]</f>
        <v>CERAMICS1559228</v>
      </c>
    </row>
    <row r="4526" spans="1:15" x14ac:dyDescent="0.35">
      <c r="A4526">
        <v>202003</v>
      </c>
      <c r="B4526" t="str">
        <f>LEFT(All_Data[[#This Row],[Invoice (Year+Month)]],4)</f>
        <v>2020</v>
      </c>
      <c r="C4526" t="str">
        <f>RIGHT(All_Data[[#This Row],[Invoice (Year+Month)]],2)</f>
        <v>03</v>
      </c>
      <c r="D4526" t="s">
        <v>56</v>
      </c>
      <c r="E4526">
        <v>3014167</v>
      </c>
      <c r="F4526" t="s">
        <v>17</v>
      </c>
      <c r="G4526" t="s">
        <v>32</v>
      </c>
      <c r="H4526" t="s">
        <v>51</v>
      </c>
      <c r="I4526">
        <v>1559228</v>
      </c>
      <c r="J4526">
        <v>4</v>
      </c>
      <c r="K4526" s="1">
        <v>19.84</v>
      </c>
      <c r="L4526" s="1">
        <v>8.02</v>
      </c>
      <c r="M4526" s="1">
        <f>All_Data[[#This Row],[EUR Sales Amount]]-All_Data[[#This Row],[EUR Cost Amount]]</f>
        <v>11.82</v>
      </c>
      <c r="N4526">
        <f>IF(All_Data[[#This Row],[Order Line Quantity]]&lt;0,1,0)</f>
        <v>0</v>
      </c>
      <c r="O4526" s="1" t="str">
        <f>All_Data[[#This Row],[Tier2 Description]]&amp;All_Data[[#This Row],[Order No]]</f>
        <v>MUGS &amp; TUMBLERS1559228</v>
      </c>
    </row>
    <row r="4527" spans="1:15" x14ac:dyDescent="0.35">
      <c r="A4527">
        <v>202003</v>
      </c>
      <c r="B4527" t="str">
        <f>LEFT(All_Data[[#This Row],[Invoice (Year+Month)]],4)</f>
        <v>2020</v>
      </c>
      <c r="C4527" t="str">
        <f>RIGHT(All_Data[[#This Row],[Invoice (Year+Month)]],2)</f>
        <v>03</v>
      </c>
      <c r="D4527" t="s">
        <v>56</v>
      </c>
      <c r="E4527">
        <v>3014167</v>
      </c>
      <c r="F4527" t="s">
        <v>17</v>
      </c>
      <c r="G4527" t="s">
        <v>22</v>
      </c>
      <c r="H4527" t="s">
        <v>35</v>
      </c>
      <c r="I4527">
        <v>1558325</v>
      </c>
      <c r="J4527">
        <v>52</v>
      </c>
      <c r="K4527" s="1">
        <v>93.5</v>
      </c>
      <c r="L4527" s="1">
        <v>16.079999999999998</v>
      </c>
      <c r="M4527" s="1">
        <f>All_Data[[#This Row],[EUR Sales Amount]]-All_Data[[#This Row],[EUR Cost Amount]]</f>
        <v>77.42</v>
      </c>
      <c r="N4527">
        <f>IF(All_Data[[#This Row],[Order Line Quantity]]&lt;0,1,0)</f>
        <v>0</v>
      </c>
      <c r="O4527" s="1" t="str">
        <f>All_Data[[#This Row],[Tier2 Description]]&amp;All_Data[[#This Row],[Order No]]</f>
        <v>DECORATION CHARGES1558325</v>
      </c>
    </row>
    <row r="4528" spans="1:15" x14ac:dyDescent="0.35">
      <c r="A4528">
        <v>202003</v>
      </c>
      <c r="B4528" t="str">
        <f>LEFT(All_Data[[#This Row],[Invoice (Year+Month)]],4)</f>
        <v>2020</v>
      </c>
      <c r="C4528" t="str">
        <f>RIGHT(All_Data[[#This Row],[Invoice (Year+Month)]],2)</f>
        <v>03</v>
      </c>
      <c r="D4528" t="s">
        <v>56</v>
      </c>
      <c r="E4528">
        <v>3014167</v>
      </c>
      <c r="F4528" t="s">
        <v>17</v>
      </c>
      <c r="G4528" t="s">
        <v>29</v>
      </c>
      <c r="H4528" t="s">
        <v>30</v>
      </c>
      <c r="I4528">
        <v>1559532</v>
      </c>
      <c r="J4528">
        <v>4</v>
      </c>
      <c r="K4528" s="1">
        <v>69.819999999999993</v>
      </c>
      <c r="L4528" s="1">
        <v>55.8</v>
      </c>
      <c r="M4528" s="1">
        <f>All_Data[[#This Row],[EUR Sales Amount]]-All_Data[[#This Row],[EUR Cost Amount]]</f>
        <v>14.019999999999996</v>
      </c>
      <c r="N4528">
        <f>IF(All_Data[[#This Row],[Order Line Quantity]]&lt;0,1,0)</f>
        <v>0</v>
      </c>
      <c r="O4528" s="1" t="str">
        <f>All_Data[[#This Row],[Tier2 Description]]&amp;All_Data[[#This Row],[Order No]]</f>
        <v>AUDIO1559532</v>
      </c>
    </row>
    <row r="4529" spans="1:15" x14ac:dyDescent="0.35">
      <c r="A4529">
        <v>202003</v>
      </c>
      <c r="B4529" t="str">
        <f>LEFT(All_Data[[#This Row],[Invoice (Year+Month)]],4)</f>
        <v>2020</v>
      </c>
      <c r="C4529" t="str">
        <f>RIGHT(All_Data[[#This Row],[Invoice (Year+Month)]],2)</f>
        <v>03</v>
      </c>
      <c r="D4529" t="s">
        <v>56</v>
      </c>
      <c r="E4529">
        <v>3014182</v>
      </c>
      <c r="F4529" t="s">
        <v>17</v>
      </c>
      <c r="G4529" t="s">
        <v>11</v>
      </c>
      <c r="H4529" t="s">
        <v>38</v>
      </c>
      <c r="I4529">
        <v>1559157</v>
      </c>
      <c r="J4529">
        <v>2</v>
      </c>
      <c r="K4529" s="1">
        <v>19.98</v>
      </c>
      <c r="L4529" s="1">
        <v>7.22</v>
      </c>
      <c r="M4529" s="1">
        <f>All_Data[[#This Row],[EUR Sales Amount]]-All_Data[[#This Row],[EUR Cost Amount]]</f>
        <v>12.760000000000002</v>
      </c>
      <c r="N4529">
        <f>IF(All_Data[[#This Row],[Order Line Quantity]]&lt;0,1,0)</f>
        <v>0</v>
      </c>
      <c r="O4529" s="1" t="str">
        <f>All_Data[[#This Row],[Tier2 Description]]&amp;All_Data[[#This Row],[Order No]]</f>
        <v>BACKPACKS1559157</v>
      </c>
    </row>
    <row r="4530" spans="1:15" x14ac:dyDescent="0.35">
      <c r="A4530">
        <v>202003</v>
      </c>
      <c r="B4530" t="str">
        <f>LEFT(All_Data[[#This Row],[Invoice (Year+Month)]],4)</f>
        <v>2020</v>
      </c>
      <c r="C4530" t="str">
        <f>RIGHT(All_Data[[#This Row],[Invoice (Year+Month)]],2)</f>
        <v>03</v>
      </c>
      <c r="D4530" t="s">
        <v>56</v>
      </c>
      <c r="E4530">
        <v>3014182</v>
      </c>
      <c r="F4530" t="s">
        <v>17</v>
      </c>
      <c r="G4530" t="s">
        <v>18</v>
      </c>
      <c r="H4530" t="s">
        <v>19</v>
      </c>
      <c r="I4530">
        <v>1559157</v>
      </c>
      <c r="J4530">
        <v>4</v>
      </c>
      <c r="K4530" s="1">
        <v>74.400000000000006</v>
      </c>
      <c r="L4530" s="1">
        <v>28.18</v>
      </c>
      <c r="M4530" s="1">
        <f>All_Data[[#This Row],[EUR Sales Amount]]-All_Data[[#This Row],[EUR Cost Amount]]</f>
        <v>46.220000000000006</v>
      </c>
      <c r="N4530">
        <f>IF(All_Data[[#This Row],[Order Line Quantity]]&lt;0,1,0)</f>
        <v>0</v>
      </c>
      <c r="O4530" s="1" t="str">
        <f>All_Data[[#This Row],[Tier2 Description]]&amp;All_Data[[#This Row],[Order No]]</f>
        <v>FLEECE &amp; KNITS1559157</v>
      </c>
    </row>
    <row r="4531" spans="1:15" x14ac:dyDescent="0.35">
      <c r="A4531">
        <v>202003</v>
      </c>
      <c r="B4531" t="str">
        <f>LEFT(All_Data[[#This Row],[Invoice (Year+Month)]],4)</f>
        <v>2020</v>
      </c>
      <c r="C4531" t="str">
        <f>RIGHT(All_Data[[#This Row],[Invoice (Year+Month)]],2)</f>
        <v>03</v>
      </c>
      <c r="D4531" t="s">
        <v>56</v>
      </c>
      <c r="E4531">
        <v>3014182</v>
      </c>
      <c r="F4531" t="s">
        <v>17</v>
      </c>
      <c r="G4531" t="s">
        <v>18</v>
      </c>
      <c r="H4531" t="s">
        <v>20</v>
      </c>
      <c r="I4531">
        <v>1558482</v>
      </c>
      <c r="J4531">
        <v>42</v>
      </c>
      <c r="K4531" s="1">
        <v>334.74</v>
      </c>
      <c r="L4531" s="1">
        <v>142</v>
      </c>
      <c r="M4531" s="1">
        <f>All_Data[[#This Row],[EUR Sales Amount]]-All_Data[[#This Row],[EUR Cost Amount]]</f>
        <v>192.74</v>
      </c>
      <c r="N4531">
        <f>IF(All_Data[[#This Row],[Order Line Quantity]]&lt;0,1,0)</f>
        <v>0</v>
      </c>
      <c r="O4531" s="1" t="str">
        <f>All_Data[[#This Row],[Tier2 Description]]&amp;All_Data[[#This Row],[Order No]]</f>
        <v>POLOS1558482</v>
      </c>
    </row>
    <row r="4532" spans="1:15" x14ac:dyDescent="0.35">
      <c r="A4532">
        <v>202003</v>
      </c>
      <c r="B4532" t="str">
        <f>LEFT(All_Data[[#This Row],[Invoice (Year+Month)]],4)</f>
        <v>2020</v>
      </c>
      <c r="C4532" t="str">
        <f>RIGHT(All_Data[[#This Row],[Invoice (Year+Month)]],2)</f>
        <v>03</v>
      </c>
      <c r="D4532" t="s">
        <v>56</v>
      </c>
      <c r="E4532">
        <v>3014182</v>
      </c>
      <c r="F4532" t="s">
        <v>17</v>
      </c>
      <c r="G4532" t="s">
        <v>18</v>
      </c>
      <c r="H4532" t="s">
        <v>20</v>
      </c>
      <c r="I4532">
        <v>1559157</v>
      </c>
      <c r="J4532">
        <v>2</v>
      </c>
      <c r="K4532" s="1">
        <v>15.94</v>
      </c>
      <c r="L4532" s="1">
        <v>7.72</v>
      </c>
      <c r="M4532" s="1">
        <f>All_Data[[#This Row],[EUR Sales Amount]]-All_Data[[#This Row],[EUR Cost Amount]]</f>
        <v>8.2199999999999989</v>
      </c>
      <c r="N4532">
        <f>IF(All_Data[[#This Row],[Order Line Quantity]]&lt;0,1,0)</f>
        <v>0</v>
      </c>
      <c r="O4532" s="1" t="str">
        <f>All_Data[[#This Row],[Tier2 Description]]&amp;All_Data[[#This Row],[Order No]]</f>
        <v>POLOS1559157</v>
      </c>
    </row>
    <row r="4533" spans="1:15" x14ac:dyDescent="0.35">
      <c r="A4533">
        <v>202003</v>
      </c>
      <c r="B4533" t="str">
        <f>LEFT(All_Data[[#This Row],[Invoice (Year+Month)]],4)</f>
        <v>2020</v>
      </c>
      <c r="C4533" t="str">
        <f>RIGHT(All_Data[[#This Row],[Invoice (Year+Month)]],2)</f>
        <v>03</v>
      </c>
      <c r="D4533" t="s">
        <v>56</v>
      </c>
      <c r="E4533">
        <v>3014182</v>
      </c>
      <c r="F4533" t="s">
        <v>17</v>
      </c>
      <c r="G4533" t="s">
        <v>18</v>
      </c>
      <c r="H4533" t="s">
        <v>20</v>
      </c>
      <c r="I4533">
        <v>1559497</v>
      </c>
      <c r="J4533">
        <v>48</v>
      </c>
      <c r="K4533" s="1">
        <v>382.56</v>
      </c>
      <c r="L4533" s="1">
        <v>176.98</v>
      </c>
      <c r="M4533" s="1">
        <f>All_Data[[#This Row],[EUR Sales Amount]]-All_Data[[#This Row],[EUR Cost Amount]]</f>
        <v>205.58</v>
      </c>
      <c r="N4533">
        <f>IF(All_Data[[#This Row],[Order Line Quantity]]&lt;0,1,0)</f>
        <v>0</v>
      </c>
      <c r="O4533" s="1" t="str">
        <f>All_Data[[#This Row],[Tier2 Description]]&amp;All_Data[[#This Row],[Order No]]</f>
        <v>POLOS1559497</v>
      </c>
    </row>
    <row r="4534" spans="1:15" x14ac:dyDescent="0.35">
      <c r="A4534">
        <v>202003</v>
      </c>
      <c r="B4534" t="str">
        <f>LEFT(All_Data[[#This Row],[Invoice (Year+Month)]],4)</f>
        <v>2020</v>
      </c>
      <c r="C4534" t="str">
        <f>RIGHT(All_Data[[#This Row],[Invoice (Year+Month)]],2)</f>
        <v>03</v>
      </c>
      <c r="D4534" t="s">
        <v>56</v>
      </c>
      <c r="E4534">
        <v>3014187</v>
      </c>
      <c r="F4534" t="s">
        <v>17</v>
      </c>
      <c r="G4534" t="s">
        <v>22</v>
      </c>
      <c r="H4534" t="s">
        <v>35</v>
      </c>
      <c r="I4534">
        <v>1558840</v>
      </c>
      <c r="J4534">
        <v>502</v>
      </c>
      <c r="K4534" s="1">
        <v>165</v>
      </c>
      <c r="L4534" s="1">
        <v>22.88</v>
      </c>
      <c r="M4534" s="1">
        <f>All_Data[[#This Row],[EUR Sales Amount]]-All_Data[[#This Row],[EUR Cost Amount]]</f>
        <v>142.12</v>
      </c>
      <c r="N4534">
        <f>IF(All_Data[[#This Row],[Order Line Quantity]]&lt;0,1,0)</f>
        <v>0</v>
      </c>
      <c r="O4534" s="1" t="str">
        <f>All_Data[[#This Row],[Tier2 Description]]&amp;All_Data[[#This Row],[Order No]]</f>
        <v>DECORATION CHARGES1558840</v>
      </c>
    </row>
    <row r="4535" spans="1:15" x14ac:dyDescent="0.35">
      <c r="A4535">
        <v>202003</v>
      </c>
      <c r="B4535" t="str">
        <f>LEFT(All_Data[[#This Row],[Invoice (Year+Month)]],4)</f>
        <v>2020</v>
      </c>
      <c r="C4535" t="str">
        <f>RIGHT(All_Data[[#This Row],[Invoice (Year+Month)]],2)</f>
        <v>03</v>
      </c>
      <c r="D4535" t="s">
        <v>56</v>
      </c>
      <c r="E4535">
        <v>3014187</v>
      </c>
      <c r="F4535" t="s">
        <v>17</v>
      </c>
      <c r="G4535" t="s">
        <v>29</v>
      </c>
      <c r="H4535" t="s">
        <v>31</v>
      </c>
      <c r="I4535">
        <v>1558840</v>
      </c>
      <c r="J4535">
        <v>500</v>
      </c>
      <c r="K4535" s="1">
        <v>1160</v>
      </c>
      <c r="L4535" s="1">
        <v>611.48</v>
      </c>
      <c r="M4535" s="1">
        <f>All_Data[[#This Row],[EUR Sales Amount]]-All_Data[[#This Row],[EUR Cost Amount]]</f>
        <v>548.52</v>
      </c>
      <c r="N4535">
        <f>IF(All_Data[[#This Row],[Order Line Quantity]]&lt;0,1,0)</f>
        <v>0</v>
      </c>
      <c r="O4535" s="1" t="str">
        <f>All_Data[[#This Row],[Tier2 Description]]&amp;All_Data[[#This Row],[Order No]]</f>
        <v>POWER1558840</v>
      </c>
    </row>
    <row r="4536" spans="1:15" x14ac:dyDescent="0.35">
      <c r="A4536">
        <v>202003</v>
      </c>
      <c r="B4536" t="str">
        <f>LEFT(All_Data[[#This Row],[Invoice (Year+Month)]],4)</f>
        <v>2020</v>
      </c>
      <c r="C4536" t="str">
        <f>RIGHT(All_Data[[#This Row],[Invoice (Year+Month)]],2)</f>
        <v>03</v>
      </c>
      <c r="D4536" t="s">
        <v>56</v>
      </c>
      <c r="E4536">
        <v>3014190</v>
      </c>
      <c r="F4536" t="s">
        <v>17</v>
      </c>
      <c r="G4536" t="s">
        <v>48</v>
      </c>
      <c r="H4536" t="s">
        <v>48</v>
      </c>
      <c r="I4536">
        <v>1558255</v>
      </c>
      <c r="J4536">
        <v>204</v>
      </c>
      <c r="K4536" s="1">
        <v>283.56</v>
      </c>
      <c r="L4536" s="1">
        <v>219.86</v>
      </c>
      <c r="M4536" s="1">
        <f>All_Data[[#This Row],[EUR Sales Amount]]-All_Data[[#This Row],[EUR Cost Amount]]</f>
        <v>63.699999999999989</v>
      </c>
      <c r="N4536">
        <f>IF(All_Data[[#This Row],[Order Line Quantity]]&lt;0,1,0)</f>
        <v>0</v>
      </c>
      <c r="O4536" s="1" t="str">
        <f>All_Data[[#This Row],[Tier2 Description]]&amp;All_Data[[#This Row],[Order No]]</f>
        <v>HEADWEAR1558255</v>
      </c>
    </row>
    <row r="4537" spans="1:15" x14ac:dyDescent="0.35">
      <c r="A4537">
        <v>202003</v>
      </c>
      <c r="B4537" t="str">
        <f>LEFT(All_Data[[#This Row],[Invoice (Year+Month)]],4)</f>
        <v>2020</v>
      </c>
      <c r="C4537" t="str">
        <f>RIGHT(All_Data[[#This Row],[Invoice (Year+Month)]],2)</f>
        <v>03</v>
      </c>
      <c r="D4537" t="s">
        <v>56</v>
      </c>
      <c r="E4537">
        <v>3014190</v>
      </c>
      <c r="F4537" t="s">
        <v>17</v>
      </c>
      <c r="G4537" t="s">
        <v>13</v>
      </c>
      <c r="H4537" t="s">
        <v>15</v>
      </c>
      <c r="I4537">
        <v>1558260</v>
      </c>
      <c r="J4537">
        <v>206</v>
      </c>
      <c r="K4537" s="1">
        <v>1089.74</v>
      </c>
      <c r="L4537" s="1">
        <v>730.72</v>
      </c>
      <c r="M4537" s="1">
        <f>All_Data[[#This Row],[EUR Sales Amount]]-All_Data[[#This Row],[EUR Cost Amount]]</f>
        <v>359.02</v>
      </c>
      <c r="N4537">
        <f>IF(All_Data[[#This Row],[Order Line Quantity]]&lt;0,1,0)</f>
        <v>0</v>
      </c>
      <c r="O4537" s="1" t="str">
        <f>All_Data[[#This Row],[Tier2 Description]]&amp;All_Data[[#This Row],[Order No]]</f>
        <v>UMBRELLAS1558260</v>
      </c>
    </row>
    <row r="4538" spans="1:15" x14ac:dyDescent="0.35">
      <c r="A4538">
        <v>202003</v>
      </c>
      <c r="B4538" t="str">
        <f>LEFT(All_Data[[#This Row],[Invoice (Year+Month)]],4)</f>
        <v>2020</v>
      </c>
      <c r="C4538" t="str">
        <f>RIGHT(All_Data[[#This Row],[Invoice (Year+Month)]],2)</f>
        <v>03</v>
      </c>
      <c r="D4538" t="s">
        <v>56</v>
      </c>
      <c r="E4538">
        <v>3014190</v>
      </c>
      <c r="F4538" t="s">
        <v>17</v>
      </c>
      <c r="G4538" t="s">
        <v>22</v>
      </c>
      <c r="H4538" t="s">
        <v>35</v>
      </c>
      <c r="I4538">
        <v>1558260</v>
      </c>
      <c r="J4538">
        <v>208</v>
      </c>
      <c r="K4538" s="1">
        <v>218.26</v>
      </c>
      <c r="L4538" s="1">
        <v>31.06</v>
      </c>
      <c r="M4538" s="1">
        <f>All_Data[[#This Row],[EUR Sales Amount]]-All_Data[[#This Row],[EUR Cost Amount]]</f>
        <v>187.2</v>
      </c>
      <c r="N4538">
        <f>IF(All_Data[[#This Row],[Order Line Quantity]]&lt;0,1,0)</f>
        <v>0</v>
      </c>
      <c r="O4538" s="1" t="str">
        <f>All_Data[[#This Row],[Tier2 Description]]&amp;All_Data[[#This Row],[Order No]]</f>
        <v>DECORATION CHARGES1558260</v>
      </c>
    </row>
    <row r="4539" spans="1:15" x14ac:dyDescent="0.35">
      <c r="A4539">
        <v>202003</v>
      </c>
      <c r="B4539" t="str">
        <f>LEFT(All_Data[[#This Row],[Invoice (Year+Month)]],4)</f>
        <v>2020</v>
      </c>
      <c r="C4539" t="str">
        <f>RIGHT(All_Data[[#This Row],[Invoice (Year+Month)]],2)</f>
        <v>03</v>
      </c>
      <c r="D4539" t="s">
        <v>56</v>
      </c>
      <c r="E4539">
        <v>3014197</v>
      </c>
      <c r="F4539" t="s">
        <v>17</v>
      </c>
      <c r="G4539" t="s">
        <v>11</v>
      </c>
      <c r="H4539" t="s">
        <v>38</v>
      </c>
      <c r="I4539">
        <v>1559065</v>
      </c>
      <c r="J4539">
        <v>300</v>
      </c>
      <c r="K4539" s="1">
        <v>114</v>
      </c>
      <c r="L4539" s="1">
        <v>70.599999999999994</v>
      </c>
      <c r="M4539" s="1">
        <f>All_Data[[#This Row],[EUR Sales Amount]]-All_Data[[#This Row],[EUR Cost Amount]]</f>
        <v>43.400000000000006</v>
      </c>
      <c r="N4539">
        <f>IF(All_Data[[#This Row],[Order Line Quantity]]&lt;0,1,0)</f>
        <v>0</v>
      </c>
      <c r="O4539" s="1" t="str">
        <f>All_Data[[#This Row],[Tier2 Description]]&amp;All_Data[[#This Row],[Order No]]</f>
        <v>BACKPACKS1559065</v>
      </c>
    </row>
    <row r="4540" spans="1:15" x14ac:dyDescent="0.35">
      <c r="A4540">
        <v>202003</v>
      </c>
      <c r="B4540" t="str">
        <f>LEFT(All_Data[[#This Row],[Invoice (Year+Month)]],4)</f>
        <v>2020</v>
      </c>
      <c r="C4540" t="str">
        <f>RIGHT(All_Data[[#This Row],[Invoice (Year+Month)]],2)</f>
        <v>03</v>
      </c>
      <c r="D4540" t="s">
        <v>56</v>
      </c>
      <c r="E4540">
        <v>3014197</v>
      </c>
      <c r="F4540" t="s">
        <v>17</v>
      </c>
      <c r="G4540" t="s">
        <v>11</v>
      </c>
      <c r="H4540" t="s">
        <v>40</v>
      </c>
      <c r="I4540">
        <v>1559635</v>
      </c>
      <c r="J4540">
        <v>500</v>
      </c>
      <c r="K4540" s="1">
        <v>220</v>
      </c>
      <c r="L4540" s="1">
        <v>126.12</v>
      </c>
      <c r="M4540" s="1">
        <f>All_Data[[#This Row],[EUR Sales Amount]]-All_Data[[#This Row],[EUR Cost Amount]]</f>
        <v>93.88</v>
      </c>
      <c r="N4540">
        <f>IF(All_Data[[#This Row],[Order Line Quantity]]&lt;0,1,0)</f>
        <v>0</v>
      </c>
      <c r="O4540" s="1" t="str">
        <f>All_Data[[#This Row],[Tier2 Description]]&amp;All_Data[[#This Row],[Order No]]</f>
        <v>TOTES1559635</v>
      </c>
    </row>
    <row r="4541" spans="1:15" x14ac:dyDescent="0.35">
      <c r="A4541">
        <v>202003</v>
      </c>
      <c r="B4541" t="str">
        <f>LEFT(All_Data[[#This Row],[Invoice (Year+Month)]],4)</f>
        <v>2020</v>
      </c>
      <c r="C4541" t="str">
        <f>RIGHT(All_Data[[#This Row],[Invoice (Year+Month)]],2)</f>
        <v>03</v>
      </c>
      <c r="D4541" t="s">
        <v>56</v>
      </c>
      <c r="E4541">
        <v>3014197</v>
      </c>
      <c r="F4541" t="s">
        <v>17</v>
      </c>
      <c r="G4541" t="s">
        <v>32</v>
      </c>
      <c r="H4541" t="s">
        <v>51</v>
      </c>
      <c r="I4541">
        <v>1559182</v>
      </c>
      <c r="J4541">
        <v>224</v>
      </c>
      <c r="K4541" s="1">
        <v>371.84</v>
      </c>
      <c r="L4541" s="1">
        <v>102.66</v>
      </c>
      <c r="M4541" s="1">
        <f>All_Data[[#This Row],[EUR Sales Amount]]-All_Data[[#This Row],[EUR Cost Amount]]</f>
        <v>269.17999999999995</v>
      </c>
      <c r="N4541">
        <f>IF(All_Data[[#This Row],[Order Line Quantity]]&lt;0,1,0)</f>
        <v>0</v>
      </c>
      <c r="O4541" s="1" t="str">
        <f>All_Data[[#This Row],[Tier2 Description]]&amp;All_Data[[#This Row],[Order No]]</f>
        <v>MUGS &amp; TUMBLERS1559182</v>
      </c>
    </row>
    <row r="4542" spans="1:15" x14ac:dyDescent="0.35">
      <c r="A4542">
        <v>202003</v>
      </c>
      <c r="B4542" t="str">
        <f>LEFT(All_Data[[#This Row],[Invoice (Year+Month)]],4)</f>
        <v>2020</v>
      </c>
      <c r="C4542" t="str">
        <f>RIGHT(All_Data[[#This Row],[Invoice (Year+Month)]],2)</f>
        <v>03</v>
      </c>
      <c r="D4542" t="s">
        <v>56</v>
      </c>
      <c r="E4542">
        <v>3014197</v>
      </c>
      <c r="F4542" t="s">
        <v>17</v>
      </c>
      <c r="G4542" t="s">
        <v>32</v>
      </c>
      <c r="H4542" t="s">
        <v>33</v>
      </c>
      <c r="I4542">
        <v>1559416</v>
      </c>
      <c r="J4542">
        <v>224</v>
      </c>
      <c r="K4542" s="1">
        <v>624.96</v>
      </c>
      <c r="L4542" s="1">
        <v>268.44</v>
      </c>
      <c r="M4542" s="1">
        <f>All_Data[[#This Row],[EUR Sales Amount]]-All_Data[[#This Row],[EUR Cost Amount]]</f>
        <v>356.52000000000004</v>
      </c>
      <c r="N4542">
        <f>IF(All_Data[[#This Row],[Order Line Quantity]]&lt;0,1,0)</f>
        <v>0</v>
      </c>
      <c r="O4542" s="1" t="str">
        <f>All_Data[[#This Row],[Tier2 Description]]&amp;All_Data[[#This Row],[Order No]]</f>
        <v>SPORT BOTTLES1559416</v>
      </c>
    </row>
    <row r="4543" spans="1:15" x14ac:dyDescent="0.35">
      <c r="A4543">
        <v>202003</v>
      </c>
      <c r="B4543" t="str">
        <f>LEFT(All_Data[[#This Row],[Invoice (Year+Month)]],4)</f>
        <v>2020</v>
      </c>
      <c r="C4543" t="str">
        <f>RIGHT(All_Data[[#This Row],[Invoice (Year+Month)]],2)</f>
        <v>03</v>
      </c>
      <c r="D4543" t="s">
        <v>56</v>
      </c>
      <c r="E4543">
        <v>3014197</v>
      </c>
      <c r="F4543" t="s">
        <v>17</v>
      </c>
      <c r="G4543" t="s">
        <v>22</v>
      </c>
      <c r="H4543" t="s">
        <v>35</v>
      </c>
      <c r="I4543">
        <v>1559065</v>
      </c>
      <c r="J4543">
        <v>302</v>
      </c>
      <c r="K4543" s="1">
        <v>186</v>
      </c>
      <c r="L4543" s="1">
        <v>28.58</v>
      </c>
      <c r="M4543" s="1">
        <f>All_Data[[#This Row],[EUR Sales Amount]]-All_Data[[#This Row],[EUR Cost Amount]]</f>
        <v>157.42000000000002</v>
      </c>
      <c r="N4543">
        <f>IF(All_Data[[#This Row],[Order Line Quantity]]&lt;0,1,0)</f>
        <v>0</v>
      </c>
      <c r="O4543" s="1" t="str">
        <f>All_Data[[#This Row],[Tier2 Description]]&amp;All_Data[[#This Row],[Order No]]</f>
        <v>DECORATION CHARGES1559065</v>
      </c>
    </row>
    <row r="4544" spans="1:15" x14ac:dyDescent="0.35">
      <c r="A4544">
        <v>202003</v>
      </c>
      <c r="B4544" t="str">
        <f>LEFT(All_Data[[#This Row],[Invoice (Year+Month)]],4)</f>
        <v>2020</v>
      </c>
      <c r="C4544" t="str">
        <f>RIGHT(All_Data[[#This Row],[Invoice (Year+Month)]],2)</f>
        <v>03</v>
      </c>
      <c r="D4544" t="s">
        <v>56</v>
      </c>
      <c r="E4544">
        <v>3014197</v>
      </c>
      <c r="F4544" t="s">
        <v>17</v>
      </c>
      <c r="G4544" t="s">
        <v>22</v>
      </c>
      <c r="H4544" t="s">
        <v>35</v>
      </c>
      <c r="I4544">
        <v>1559182</v>
      </c>
      <c r="J4544">
        <v>226</v>
      </c>
      <c r="K4544" s="1">
        <v>129.44</v>
      </c>
      <c r="L4544" s="1">
        <v>23.42</v>
      </c>
      <c r="M4544" s="1">
        <f>All_Data[[#This Row],[EUR Sales Amount]]-All_Data[[#This Row],[EUR Cost Amount]]</f>
        <v>106.02</v>
      </c>
      <c r="N4544">
        <f>IF(All_Data[[#This Row],[Order Line Quantity]]&lt;0,1,0)</f>
        <v>0</v>
      </c>
      <c r="O4544" s="1" t="str">
        <f>All_Data[[#This Row],[Tier2 Description]]&amp;All_Data[[#This Row],[Order No]]</f>
        <v>DECORATION CHARGES1559182</v>
      </c>
    </row>
    <row r="4545" spans="1:15" x14ac:dyDescent="0.35">
      <c r="A4545">
        <v>202003</v>
      </c>
      <c r="B4545" t="str">
        <f>LEFT(All_Data[[#This Row],[Invoice (Year+Month)]],4)</f>
        <v>2020</v>
      </c>
      <c r="C4545" t="str">
        <f>RIGHT(All_Data[[#This Row],[Invoice (Year+Month)]],2)</f>
        <v>03</v>
      </c>
      <c r="D4545" t="s">
        <v>56</v>
      </c>
      <c r="E4545">
        <v>3014197</v>
      </c>
      <c r="F4545" t="s">
        <v>17</v>
      </c>
      <c r="G4545" t="s">
        <v>22</v>
      </c>
      <c r="H4545" t="s">
        <v>35</v>
      </c>
      <c r="I4545">
        <v>1559416</v>
      </c>
      <c r="J4545">
        <v>226</v>
      </c>
      <c r="K4545" s="1">
        <v>167.52</v>
      </c>
      <c r="L4545" s="1">
        <v>23.42</v>
      </c>
      <c r="M4545" s="1">
        <f>All_Data[[#This Row],[EUR Sales Amount]]-All_Data[[#This Row],[EUR Cost Amount]]</f>
        <v>144.10000000000002</v>
      </c>
      <c r="N4545">
        <f>IF(All_Data[[#This Row],[Order Line Quantity]]&lt;0,1,0)</f>
        <v>0</v>
      </c>
      <c r="O4545" s="1" t="str">
        <f>All_Data[[#This Row],[Tier2 Description]]&amp;All_Data[[#This Row],[Order No]]</f>
        <v>DECORATION CHARGES1559416</v>
      </c>
    </row>
    <row r="4546" spans="1:15" x14ac:dyDescent="0.35">
      <c r="A4546">
        <v>202003</v>
      </c>
      <c r="B4546" t="str">
        <f>LEFT(All_Data[[#This Row],[Invoice (Year+Month)]],4)</f>
        <v>2020</v>
      </c>
      <c r="C4546" t="str">
        <f>RIGHT(All_Data[[#This Row],[Invoice (Year+Month)]],2)</f>
        <v>03</v>
      </c>
      <c r="D4546" t="s">
        <v>56</v>
      </c>
      <c r="E4546">
        <v>3014197</v>
      </c>
      <c r="F4546" t="s">
        <v>17</v>
      </c>
      <c r="G4546" t="s">
        <v>22</v>
      </c>
      <c r="H4546" t="s">
        <v>35</v>
      </c>
      <c r="I4546">
        <v>1559635</v>
      </c>
      <c r="J4546">
        <v>504</v>
      </c>
      <c r="K4546" s="1">
        <v>340</v>
      </c>
      <c r="L4546" s="1">
        <v>52.16</v>
      </c>
      <c r="M4546" s="1">
        <f>All_Data[[#This Row],[EUR Sales Amount]]-All_Data[[#This Row],[EUR Cost Amount]]</f>
        <v>287.84000000000003</v>
      </c>
      <c r="N4546">
        <f>IF(All_Data[[#This Row],[Order Line Quantity]]&lt;0,1,0)</f>
        <v>0</v>
      </c>
      <c r="O4546" s="1" t="str">
        <f>All_Data[[#This Row],[Tier2 Description]]&amp;All_Data[[#This Row],[Order No]]</f>
        <v>DECORATION CHARGES1559635</v>
      </c>
    </row>
    <row r="4547" spans="1:15" x14ac:dyDescent="0.35">
      <c r="A4547">
        <v>202003</v>
      </c>
      <c r="B4547" t="str">
        <f>LEFT(All_Data[[#This Row],[Invoice (Year+Month)]],4)</f>
        <v>2020</v>
      </c>
      <c r="C4547" t="str">
        <f>RIGHT(All_Data[[#This Row],[Invoice (Year+Month)]],2)</f>
        <v>03</v>
      </c>
      <c r="D4547" t="s">
        <v>56</v>
      </c>
      <c r="E4547">
        <v>3014197</v>
      </c>
      <c r="F4547" t="s">
        <v>17</v>
      </c>
      <c r="G4547" t="s">
        <v>29</v>
      </c>
      <c r="H4547" t="s">
        <v>30</v>
      </c>
      <c r="I4547">
        <v>1558969</v>
      </c>
      <c r="J4547">
        <v>2</v>
      </c>
      <c r="K4547" s="1">
        <v>18.98</v>
      </c>
      <c r="L4547" s="1">
        <v>8.6999999999999993</v>
      </c>
      <c r="M4547" s="1">
        <f>All_Data[[#This Row],[EUR Sales Amount]]-All_Data[[#This Row],[EUR Cost Amount]]</f>
        <v>10.280000000000001</v>
      </c>
      <c r="N4547">
        <f>IF(All_Data[[#This Row],[Order Line Quantity]]&lt;0,1,0)</f>
        <v>0</v>
      </c>
      <c r="O4547" s="1" t="str">
        <f>All_Data[[#This Row],[Tier2 Description]]&amp;All_Data[[#This Row],[Order No]]</f>
        <v>AUDIO1558969</v>
      </c>
    </row>
    <row r="4548" spans="1:15" x14ac:dyDescent="0.35">
      <c r="A4548">
        <v>202003</v>
      </c>
      <c r="B4548" t="str">
        <f>LEFT(All_Data[[#This Row],[Invoice (Year+Month)]],4)</f>
        <v>2020</v>
      </c>
      <c r="C4548" t="str">
        <f>RIGHT(All_Data[[#This Row],[Invoice (Year+Month)]],2)</f>
        <v>03</v>
      </c>
      <c r="D4548" t="s">
        <v>56</v>
      </c>
      <c r="E4548">
        <v>3014198</v>
      </c>
      <c r="F4548" t="s">
        <v>10</v>
      </c>
      <c r="G4548" t="s">
        <v>18</v>
      </c>
      <c r="H4548" t="s">
        <v>20</v>
      </c>
      <c r="I4548">
        <v>1558409</v>
      </c>
      <c r="J4548">
        <v>96</v>
      </c>
      <c r="K4548" s="1">
        <v>504</v>
      </c>
      <c r="L4548" s="1">
        <v>265.06</v>
      </c>
      <c r="M4548" s="1">
        <f>All_Data[[#This Row],[EUR Sales Amount]]-All_Data[[#This Row],[EUR Cost Amount]]</f>
        <v>238.94</v>
      </c>
      <c r="N4548">
        <f>IF(All_Data[[#This Row],[Order Line Quantity]]&lt;0,1,0)</f>
        <v>0</v>
      </c>
      <c r="O4548" s="1" t="str">
        <f>All_Data[[#This Row],[Tier2 Description]]&amp;All_Data[[#This Row],[Order No]]</f>
        <v>POLOS1558409</v>
      </c>
    </row>
    <row r="4549" spans="1:15" x14ac:dyDescent="0.35">
      <c r="A4549">
        <v>202003</v>
      </c>
      <c r="B4549" t="str">
        <f>LEFT(All_Data[[#This Row],[Invoice (Year+Month)]],4)</f>
        <v>2020</v>
      </c>
      <c r="C4549" t="str">
        <f>RIGHT(All_Data[[#This Row],[Invoice (Year+Month)]],2)</f>
        <v>03</v>
      </c>
      <c r="D4549" t="s">
        <v>56</v>
      </c>
      <c r="E4549">
        <v>3014198</v>
      </c>
      <c r="F4549" t="s">
        <v>10</v>
      </c>
      <c r="G4549" t="s">
        <v>18</v>
      </c>
      <c r="H4549" t="s">
        <v>20</v>
      </c>
      <c r="I4549">
        <v>1558476</v>
      </c>
      <c r="J4549">
        <v>8</v>
      </c>
      <c r="K4549" s="1">
        <v>42</v>
      </c>
      <c r="L4549" s="1">
        <v>22.24</v>
      </c>
      <c r="M4549" s="1">
        <f>All_Data[[#This Row],[EUR Sales Amount]]-All_Data[[#This Row],[EUR Cost Amount]]</f>
        <v>19.760000000000002</v>
      </c>
      <c r="N4549">
        <f>IF(All_Data[[#This Row],[Order Line Quantity]]&lt;0,1,0)</f>
        <v>0</v>
      </c>
      <c r="O4549" s="1" t="str">
        <f>All_Data[[#This Row],[Tier2 Description]]&amp;All_Data[[#This Row],[Order No]]</f>
        <v>POLOS1558476</v>
      </c>
    </row>
    <row r="4550" spans="1:15" x14ac:dyDescent="0.35">
      <c r="A4550">
        <v>202003</v>
      </c>
      <c r="B4550" t="str">
        <f>LEFT(All_Data[[#This Row],[Invoice (Year+Month)]],4)</f>
        <v>2020</v>
      </c>
      <c r="C4550" t="str">
        <f>RIGHT(All_Data[[#This Row],[Invoice (Year+Month)]],2)</f>
        <v>03</v>
      </c>
      <c r="D4550" t="s">
        <v>56</v>
      </c>
      <c r="E4550">
        <v>3014198</v>
      </c>
      <c r="F4550" t="s">
        <v>10</v>
      </c>
      <c r="G4550" t="s">
        <v>18</v>
      </c>
      <c r="H4550" t="s">
        <v>20</v>
      </c>
      <c r="I4550">
        <v>1558890</v>
      </c>
      <c r="J4550">
        <v>4</v>
      </c>
      <c r="K4550" s="1">
        <v>21</v>
      </c>
      <c r="L4550" s="1">
        <v>11.46</v>
      </c>
      <c r="M4550" s="1">
        <f>All_Data[[#This Row],[EUR Sales Amount]]-All_Data[[#This Row],[EUR Cost Amount]]</f>
        <v>9.5399999999999991</v>
      </c>
      <c r="N4550">
        <f>IF(All_Data[[#This Row],[Order Line Quantity]]&lt;0,1,0)</f>
        <v>0</v>
      </c>
      <c r="O4550" s="1" t="str">
        <f>All_Data[[#This Row],[Tier2 Description]]&amp;All_Data[[#This Row],[Order No]]</f>
        <v>POLOS1558890</v>
      </c>
    </row>
    <row r="4551" spans="1:15" x14ac:dyDescent="0.35">
      <c r="A4551">
        <v>202003</v>
      </c>
      <c r="B4551" t="str">
        <f>LEFT(All_Data[[#This Row],[Invoice (Year+Month)]],4)</f>
        <v>2020</v>
      </c>
      <c r="C4551" t="str">
        <f>RIGHT(All_Data[[#This Row],[Invoice (Year+Month)]],2)</f>
        <v>03</v>
      </c>
      <c r="D4551" t="s">
        <v>56</v>
      </c>
      <c r="E4551">
        <v>3014198</v>
      </c>
      <c r="F4551" t="s">
        <v>10</v>
      </c>
      <c r="G4551" t="s">
        <v>57</v>
      </c>
      <c r="H4551" t="s">
        <v>58</v>
      </c>
      <c r="I4551">
        <v>1558409</v>
      </c>
      <c r="J4551">
        <v>26</v>
      </c>
      <c r="K4551" s="1">
        <v>416.62</v>
      </c>
      <c r="L4551" s="1">
        <v>163.6</v>
      </c>
      <c r="M4551" s="1">
        <f>All_Data[[#This Row],[EUR Sales Amount]]-All_Data[[#This Row],[EUR Cost Amount]]</f>
        <v>253.02</v>
      </c>
      <c r="N4551">
        <f>IF(All_Data[[#This Row],[Order Line Quantity]]&lt;0,1,0)</f>
        <v>0</v>
      </c>
      <c r="O4551" s="1" t="str">
        <f>All_Data[[#This Row],[Tier2 Description]]&amp;All_Data[[#This Row],[Order No]]</f>
        <v>SHIRTS1558409</v>
      </c>
    </row>
    <row r="4552" spans="1:15" x14ac:dyDescent="0.35">
      <c r="A4552">
        <v>202003</v>
      </c>
      <c r="B4552" t="str">
        <f>LEFT(All_Data[[#This Row],[Invoice (Year+Month)]],4)</f>
        <v>2020</v>
      </c>
      <c r="C4552" t="str">
        <f>RIGHT(All_Data[[#This Row],[Invoice (Year+Month)]],2)</f>
        <v>03</v>
      </c>
      <c r="D4552" t="s">
        <v>56</v>
      </c>
      <c r="E4552">
        <v>3014198</v>
      </c>
      <c r="F4552" t="s">
        <v>10</v>
      </c>
      <c r="G4552" t="s">
        <v>57</v>
      </c>
      <c r="H4552" t="s">
        <v>58</v>
      </c>
      <c r="I4552">
        <v>1558476</v>
      </c>
      <c r="J4552">
        <v>4</v>
      </c>
      <c r="K4552" s="1">
        <v>52.12</v>
      </c>
      <c r="L4552" s="1">
        <v>31.66</v>
      </c>
      <c r="M4552" s="1">
        <f>All_Data[[#This Row],[EUR Sales Amount]]-All_Data[[#This Row],[EUR Cost Amount]]</f>
        <v>20.459999999999997</v>
      </c>
      <c r="N4552">
        <f>IF(All_Data[[#This Row],[Order Line Quantity]]&lt;0,1,0)</f>
        <v>0</v>
      </c>
      <c r="O4552" s="1" t="str">
        <f>All_Data[[#This Row],[Tier2 Description]]&amp;All_Data[[#This Row],[Order No]]</f>
        <v>SHIRTS1558476</v>
      </c>
    </row>
    <row r="4553" spans="1:15" x14ac:dyDescent="0.35">
      <c r="A4553">
        <v>202003</v>
      </c>
      <c r="B4553" t="str">
        <f>LEFT(All_Data[[#This Row],[Invoice (Year+Month)]],4)</f>
        <v>2020</v>
      </c>
      <c r="C4553" t="str">
        <f>RIGHT(All_Data[[#This Row],[Invoice (Year+Month)]],2)</f>
        <v>03</v>
      </c>
      <c r="D4553" t="s">
        <v>56</v>
      </c>
      <c r="E4553">
        <v>3014198</v>
      </c>
      <c r="F4553" t="s">
        <v>10</v>
      </c>
      <c r="G4553" t="s">
        <v>57</v>
      </c>
      <c r="H4553" t="s">
        <v>58</v>
      </c>
      <c r="I4553">
        <v>1558890</v>
      </c>
      <c r="J4553">
        <v>6</v>
      </c>
      <c r="K4553" s="1">
        <v>108.42</v>
      </c>
      <c r="L4553" s="1">
        <v>39.56</v>
      </c>
      <c r="M4553" s="1">
        <f>All_Data[[#This Row],[EUR Sales Amount]]-All_Data[[#This Row],[EUR Cost Amount]]</f>
        <v>68.86</v>
      </c>
      <c r="N4553">
        <f>IF(All_Data[[#This Row],[Order Line Quantity]]&lt;0,1,0)</f>
        <v>0</v>
      </c>
      <c r="O4553" s="1" t="str">
        <f>All_Data[[#This Row],[Tier2 Description]]&amp;All_Data[[#This Row],[Order No]]</f>
        <v>SHIRTS1558890</v>
      </c>
    </row>
    <row r="4554" spans="1:15" x14ac:dyDescent="0.35">
      <c r="A4554">
        <v>202003</v>
      </c>
      <c r="B4554" t="str">
        <f>LEFT(All_Data[[#This Row],[Invoice (Year+Month)]],4)</f>
        <v>2020</v>
      </c>
      <c r="C4554" t="str">
        <f>RIGHT(All_Data[[#This Row],[Invoice (Year+Month)]],2)</f>
        <v>03</v>
      </c>
      <c r="D4554" t="s">
        <v>56</v>
      </c>
      <c r="E4554">
        <v>3014198</v>
      </c>
      <c r="F4554" t="s">
        <v>10</v>
      </c>
      <c r="G4554" t="s">
        <v>57</v>
      </c>
      <c r="H4554" t="s">
        <v>58</v>
      </c>
      <c r="I4554">
        <v>1559257</v>
      </c>
      <c r="J4554">
        <v>2</v>
      </c>
      <c r="K4554" s="1">
        <v>30.82</v>
      </c>
      <c r="L4554" s="1">
        <v>12.22</v>
      </c>
      <c r="M4554" s="1">
        <f>All_Data[[#This Row],[EUR Sales Amount]]-All_Data[[#This Row],[EUR Cost Amount]]</f>
        <v>18.600000000000001</v>
      </c>
      <c r="N4554">
        <f>IF(All_Data[[#This Row],[Order Line Quantity]]&lt;0,1,0)</f>
        <v>0</v>
      </c>
      <c r="O4554" s="1" t="str">
        <f>All_Data[[#This Row],[Tier2 Description]]&amp;All_Data[[#This Row],[Order No]]</f>
        <v>SHIRTS1559257</v>
      </c>
    </row>
    <row r="4555" spans="1:15" x14ac:dyDescent="0.35">
      <c r="A4555">
        <v>202003</v>
      </c>
      <c r="B4555" t="str">
        <f>LEFT(All_Data[[#This Row],[Invoice (Year+Month)]],4)</f>
        <v>2020</v>
      </c>
      <c r="C4555" t="str">
        <f>RIGHT(All_Data[[#This Row],[Invoice (Year+Month)]],2)</f>
        <v>03</v>
      </c>
      <c r="D4555" t="s">
        <v>56</v>
      </c>
      <c r="E4555">
        <v>3014199</v>
      </c>
      <c r="F4555" t="s">
        <v>10</v>
      </c>
      <c r="G4555" t="s">
        <v>11</v>
      </c>
      <c r="H4555" t="s">
        <v>38</v>
      </c>
      <c r="I4555">
        <v>1556485</v>
      </c>
      <c r="J4555">
        <v>4</v>
      </c>
      <c r="K4555" s="1">
        <v>68.8</v>
      </c>
      <c r="L4555" s="1">
        <v>57.38</v>
      </c>
      <c r="M4555" s="1">
        <f>All_Data[[#This Row],[EUR Sales Amount]]-All_Data[[#This Row],[EUR Cost Amount]]</f>
        <v>11.419999999999995</v>
      </c>
      <c r="N4555">
        <f>IF(All_Data[[#This Row],[Order Line Quantity]]&lt;0,1,0)</f>
        <v>0</v>
      </c>
      <c r="O4555" s="1" t="str">
        <f>All_Data[[#This Row],[Tier2 Description]]&amp;All_Data[[#This Row],[Order No]]</f>
        <v>BACKPACKS1556485</v>
      </c>
    </row>
    <row r="4556" spans="1:15" x14ac:dyDescent="0.35">
      <c r="A4556">
        <v>202003</v>
      </c>
      <c r="B4556" t="str">
        <f>LEFT(All_Data[[#This Row],[Invoice (Year+Month)]],4)</f>
        <v>2020</v>
      </c>
      <c r="C4556" t="str">
        <f>RIGHT(All_Data[[#This Row],[Invoice (Year+Month)]],2)</f>
        <v>03</v>
      </c>
      <c r="D4556" t="s">
        <v>56</v>
      </c>
      <c r="E4556">
        <v>3014199</v>
      </c>
      <c r="F4556" t="s">
        <v>10</v>
      </c>
      <c r="G4556" t="s">
        <v>32</v>
      </c>
      <c r="H4556" t="s">
        <v>33</v>
      </c>
      <c r="I4556">
        <v>1556485</v>
      </c>
      <c r="J4556">
        <v>2</v>
      </c>
      <c r="K4556" s="1">
        <v>9.2200000000000006</v>
      </c>
      <c r="L4556" s="1">
        <v>6.02</v>
      </c>
      <c r="M4556" s="1">
        <f>All_Data[[#This Row],[EUR Sales Amount]]-All_Data[[#This Row],[EUR Cost Amount]]</f>
        <v>3.2000000000000011</v>
      </c>
      <c r="N4556">
        <f>IF(All_Data[[#This Row],[Order Line Quantity]]&lt;0,1,0)</f>
        <v>0</v>
      </c>
      <c r="O4556" s="1" t="str">
        <f>All_Data[[#This Row],[Tier2 Description]]&amp;All_Data[[#This Row],[Order No]]</f>
        <v>SPORT BOTTLES1556485</v>
      </c>
    </row>
    <row r="4557" spans="1:15" x14ac:dyDescent="0.35">
      <c r="A4557">
        <v>202003</v>
      </c>
      <c r="B4557" t="str">
        <f>LEFT(All_Data[[#This Row],[Invoice (Year+Month)]],4)</f>
        <v>2020</v>
      </c>
      <c r="C4557" t="str">
        <f>RIGHT(All_Data[[#This Row],[Invoice (Year+Month)]],2)</f>
        <v>03</v>
      </c>
      <c r="D4557" t="s">
        <v>56</v>
      </c>
      <c r="E4557">
        <v>3014199</v>
      </c>
      <c r="F4557" t="s">
        <v>10</v>
      </c>
      <c r="G4557" t="s">
        <v>13</v>
      </c>
      <c r="H4557" t="s">
        <v>15</v>
      </c>
      <c r="I4557">
        <v>1556485</v>
      </c>
      <c r="J4557">
        <v>2</v>
      </c>
      <c r="K4557" s="1">
        <v>4.24</v>
      </c>
      <c r="L4557" s="1">
        <v>3.7</v>
      </c>
      <c r="M4557" s="1">
        <f>All_Data[[#This Row],[EUR Sales Amount]]-All_Data[[#This Row],[EUR Cost Amount]]</f>
        <v>0.54</v>
      </c>
      <c r="N4557">
        <f>IF(All_Data[[#This Row],[Order Line Quantity]]&lt;0,1,0)</f>
        <v>0</v>
      </c>
      <c r="O4557" s="1" t="str">
        <f>All_Data[[#This Row],[Tier2 Description]]&amp;All_Data[[#This Row],[Order No]]</f>
        <v>UMBRELLAS1556485</v>
      </c>
    </row>
    <row r="4558" spans="1:15" x14ac:dyDescent="0.35">
      <c r="A4558">
        <v>202003</v>
      </c>
      <c r="B4558" t="str">
        <f>LEFT(All_Data[[#This Row],[Invoice (Year+Month)]],4)</f>
        <v>2020</v>
      </c>
      <c r="C4558" t="str">
        <f>RIGHT(All_Data[[#This Row],[Invoice (Year+Month)]],2)</f>
        <v>03</v>
      </c>
      <c r="D4558" t="s">
        <v>56</v>
      </c>
      <c r="E4558">
        <v>3014199</v>
      </c>
      <c r="F4558" t="s">
        <v>10</v>
      </c>
      <c r="G4558" t="s">
        <v>18</v>
      </c>
      <c r="H4558" t="s">
        <v>20</v>
      </c>
      <c r="I4558">
        <v>1556485</v>
      </c>
      <c r="J4558">
        <v>2</v>
      </c>
      <c r="K4558" s="1">
        <v>4.66</v>
      </c>
      <c r="L4558" s="1">
        <v>4.9000000000000004</v>
      </c>
      <c r="M4558" s="1">
        <f>All_Data[[#This Row],[EUR Sales Amount]]-All_Data[[#This Row],[EUR Cost Amount]]</f>
        <v>-0.24000000000000021</v>
      </c>
      <c r="N4558">
        <f>IF(All_Data[[#This Row],[Order Line Quantity]]&lt;0,1,0)</f>
        <v>0</v>
      </c>
      <c r="O4558" s="1" t="str">
        <f>All_Data[[#This Row],[Tier2 Description]]&amp;All_Data[[#This Row],[Order No]]</f>
        <v>POLOS1556485</v>
      </c>
    </row>
    <row r="4559" spans="1:15" x14ac:dyDescent="0.35">
      <c r="A4559">
        <v>202003</v>
      </c>
      <c r="B4559" t="str">
        <f>LEFT(All_Data[[#This Row],[Invoice (Year+Month)]],4)</f>
        <v>2020</v>
      </c>
      <c r="C4559" t="str">
        <f>RIGHT(All_Data[[#This Row],[Invoice (Year+Month)]],2)</f>
        <v>03</v>
      </c>
      <c r="D4559" t="s">
        <v>56</v>
      </c>
      <c r="E4559">
        <v>3014199</v>
      </c>
      <c r="F4559" t="s">
        <v>10</v>
      </c>
      <c r="G4559" t="s">
        <v>29</v>
      </c>
      <c r="H4559" t="s">
        <v>30</v>
      </c>
      <c r="I4559">
        <v>1556485</v>
      </c>
      <c r="J4559">
        <v>2</v>
      </c>
      <c r="K4559" s="1">
        <v>26.54</v>
      </c>
      <c r="L4559" s="1">
        <v>23.02</v>
      </c>
      <c r="M4559" s="1">
        <f>All_Data[[#This Row],[EUR Sales Amount]]-All_Data[[#This Row],[EUR Cost Amount]]</f>
        <v>3.5199999999999996</v>
      </c>
      <c r="N4559">
        <f>IF(All_Data[[#This Row],[Order Line Quantity]]&lt;0,1,0)</f>
        <v>0</v>
      </c>
      <c r="O4559" s="1" t="str">
        <f>All_Data[[#This Row],[Tier2 Description]]&amp;All_Data[[#This Row],[Order No]]</f>
        <v>AUDIO1556485</v>
      </c>
    </row>
    <row r="4560" spans="1:15" x14ac:dyDescent="0.35">
      <c r="A4560">
        <v>202003</v>
      </c>
      <c r="B4560" t="str">
        <f>LEFT(All_Data[[#This Row],[Invoice (Year+Month)]],4)</f>
        <v>2020</v>
      </c>
      <c r="C4560" t="str">
        <f>RIGHT(All_Data[[#This Row],[Invoice (Year+Month)]],2)</f>
        <v>03</v>
      </c>
      <c r="D4560" t="s">
        <v>56</v>
      </c>
      <c r="E4560">
        <v>3014199</v>
      </c>
      <c r="F4560" t="s">
        <v>10</v>
      </c>
      <c r="G4560" t="s">
        <v>29</v>
      </c>
      <c r="H4560" t="s">
        <v>31</v>
      </c>
      <c r="I4560">
        <v>1556485</v>
      </c>
      <c r="J4560">
        <v>4</v>
      </c>
      <c r="K4560" s="1">
        <v>13.58</v>
      </c>
      <c r="L4560" s="1">
        <v>11</v>
      </c>
      <c r="M4560" s="1">
        <f>All_Data[[#This Row],[EUR Sales Amount]]-All_Data[[#This Row],[EUR Cost Amount]]</f>
        <v>2.58</v>
      </c>
      <c r="N4560">
        <f>IF(All_Data[[#This Row],[Order Line Quantity]]&lt;0,1,0)</f>
        <v>0</v>
      </c>
      <c r="O4560" s="1" t="str">
        <f>All_Data[[#This Row],[Tier2 Description]]&amp;All_Data[[#This Row],[Order No]]</f>
        <v>POWER1556485</v>
      </c>
    </row>
    <row r="4561" spans="1:15" x14ac:dyDescent="0.35">
      <c r="A4561">
        <v>202003</v>
      </c>
      <c r="B4561" t="str">
        <f>LEFT(All_Data[[#This Row],[Invoice (Year+Month)]],4)</f>
        <v>2020</v>
      </c>
      <c r="C4561" t="str">
        <f>RIGHT(All_Data[[#This Row],[Invoice (Year+Month)]],2)</f>
        <v>03</v>
      </c>
      <c r="D4561" t="s">
        <v>56</v>
      </c>
      <c r="E4561">
        <v>3014202</v>
      </c>
      <c r="F4561" t="s">
        <v>17</v>
      </c>
      <c r="G4561" t="s">
        <v>11</v>
      </c>
      <c r="H4561" t="s">
        <v>38</v>
      </c>
      <c r="I4561">
        <v>1559143</v>
      </c>
      <c r="J4561">
        <v>4</v>
      </c>
      <c r="K4561" s="1">
        <v>3.36</v>
      </c>
      <c r="L4561" s="1">
        <v>1.68</v>
      </c>
      <c r="M4561" s="1">
        <f>All_Data[[#This Row],[EUR Sales Amount]]-All_Data[[#This Row],[EUR Cost Amount]]</f>
        <v>1.68</v>
      </c>
      <c r="N4561">
        <f>IF(All_Data[[#This Row],[Order Line Quantity]]&lt;0,1,0)</f>
        <v>0</v>
      </c>
      <c r="O4561" s="1" t="str">
        <f>All_Data[[#This Row],[Tier2 Description]]&amp;All_Data[[#This Row],[Order No]]</f>
        <v>BACKPACKS1559143</v>
      </c>
    </row>
    <row r="4562" spans="1:15" x14ac:dyDescent="0.35">
      <c r="A4562">
        <v>202003</v>
      </c>
      <c r="B4562" t="str">
        <f>LEFT(All_Data[[#This Row],[Invoice (Year+Month)]],4)</f>
        <v>2020</v>
      </c>
      <c r="C4562" t="str">
        <f>RIGHT(All_Data[[#This Row],[Invoice (Year+Month)]],2)</f>
        <v>03</v>
      </c>
      <c r="D4562" t="s">
        <v>56</v>
      </c>
      <c r="E4562">
        <v>3014202</v>
      </c>
      <c r="F4562" t="s">
        <v>17</v>
      </c>
      <c r="G4562" t="s">
        <v>48</v>
      </c>
      <c r="H4562" t="s">
        <v>48</v>
      </c>
      <c r="I4562">
        <v>1559143</v>
      </c>
      <c r="J4562">
        <v>4</v>
      </c>
      <c r="K4562" s="1">
        <v>2.3199999999999998</v>
      </c>
      <c r="L4562" s="1">
        <v>1.46</v>
      </c>
      <c r="M4562" s="1">
        <f>All_Data[[#This Row],[EUR Sales Amount]]-All_Data[[#This Row],[EUR Cost Amount]]</f>
        <v>0.85999999999999988</v>
      </c>
      <c r="N4562">
        <f>IF(All_Data[[#This Row],[Order Line Quantity]]&lt;0,1,0)</f>
        <v>0</v>
      </c>
      <c r="O4562" s="1" t="str">
        <f>All_Data[[#This Row],[Tier2 Description]]&amp;All_Data[[#This Row],[Order No]]</f>
        <v>HEADWEAR1559143</v>
      </c>
    </row>
    <row r="4563" spans="1:15" x14ac:dyDescent="0.35">
      <c r="A4563">
        <v>202003</v>
      </c>
      <c r="B4563" t="str">
        <f>LEFT(All_Data[[#This Row],[Invoice (Year+Month)]],4)</f>
        <v>2020</v>
      </c>
      <c r="C4563" t="str">
        <f>RIGHT(All_Data[[#This Row],[Invoice (Year+Month)]],2)</f>
        <v>03</v>
      </c>
      <c r="D4563" t="s">
        <v>56</v>
      </c>
      <c r="E4563">
        <v>3014206</v>
      </c>
      <c r="F4563" t="s">
        <v>10</v>
      </c>
      <c r="G4563" t="s">
        <v>13</v>
      </c>
      <c r="H4563" t="s">
        <v>16</v>
      </c>
      <c r="I4563">
        <v>1558529</v>
      </c>
      <c r="J4563">
        <v>1000</v>
      </c>
      <c r="K4563" s="1">
        <v>370</v>
      </c>
      <c r="L4563" s="1">
        <v>141.86000000000001</v>
      </c>
      <c r="M4563" s="1">
        <f>All_Data[[#This Row],[EUR Sales Amount]]-All_Data[[#This Row],[EUR Cost Amount]]</f>
        <v>228.14</v>
      </c>
      <c r="N4563">
        <f>IF(All_Data[[#This Row],[Order Line Quantity]]&lt;0,1,0)</f>
        <v>0</v>
      </c>
      <c r="O4563" s="1" t="str">
        <f>All_Data[[#This Row],[Tier2 Description]]&amp;All_Data[[#This Row],[Order No]]</f>
        <v>WRITING1558529</v>
      </c>
    </row>
    <row r="4564" spans="1:15" x14ac:dyDescent="0.35">
      <c r="A4564">
        <v>202003</v>
      </c>
      <c r="B4564" t="str">
        <f>LEFT(All_Data[[#This Row],[Invoice (Year+Month)]],4)</f>
        <v>2020</v>
      </c>
      <c r="C4564" t="str">
        <f>RIGHT(All_Data[[#This Row],[Invoice (Year+Month)]],2)</f>
        <v>03</v>
      </c>
      <c r="D4564" t="s">
        <v>56</v>
      </c>
      <c r="E4564">
        <v>3014208</v>
      </c>
      <c r="F4564" t="s">
        <v>17</v>
      </c>
      <c r="G4564" t="s">
        <v>32</v>
      </c>
      <c r="H4564" t="s">
        <v>33</v>
      </c>
      <c r="I4564">
        <v>1559185</v>
      </c>
      <c r="J4564">
        <v>284</v>
      </c>
      <c r="K4564" s="1">
        <v>2135.6799999999998</v>
      </c>
      <c r="L4564" s="1">
        <v>1204.1199999999999</v>
      </c>
      <c r="M4564" s="1">
        <f>All_Data[[#This Row],[EUR Sales Amount]]-All_Data[[#This Row],[EUR Cost Amount]]</f>
        <v>931.56</v>
      </c>
      <c r="N4564">
        <f>IF(All_Data[[#This Row],[Order Line Quantity]]&lt;0,1,0)</f>
        <v>0</v>
      </c>
      <c r="O4564" s="1" t="str">
        <f>All_Data[[#This Row],[Tier2 Description]]&amp;All_Data[[#This Row],[Order No]]</f>
        <v>SPORT BOTTLES1559185</v>
      </c>
    </row>
    <row r="4565" spans="1:15" x14ac:dyDescent="0.35">
      <c r="A4565">
        <v>202003</v>
      </c>
      <c r="B4565" t="str">
        <f>LEFT(All_Data[[#This Row],[Invoice (Year+Month)]],4)</f>
        <v>2020</v>
      </c>
      <c r="C4565" t="str">
        <f>RIGHT(All_Data[[#This Row],[Invoice (Year+Month)]],2)</f>
        <v>03</v>
      </c>
      <c r="D4565" t="s">
        <v>56</v>
      </c>
      <c r="E4565">
        <v>3014208</v>
      </c>
      <c r="F4565" t="s">
        <v>17</v>
      </c>
      <c r="G4565" t="s">
        <v>32</v>
      </c>
      <c r="H4565" t="s">
        <v>33</v>
      </c>
      <c r="I4565">
        <v>1559213</v>
      </c>
      <c r="J4565">
        <v>300</v>
      </c>
      <c r="K4565" s="1">
        <v>969</v>
      </c>
      <c r="L4565" s="1">
        <v>498.2</v>
      </c>
      <c r="M4565" s="1">
        <f>All_Data[[#This Row],[EUR Sales Amount]]-All_Data[[#This Row],[EUR Cost Amount]]</f>
        <v>470.8</v>
      </c>
      <c r="N4565">
        <f>IF(All_Data[[#This Row],[Order Line Quantity]]&lt;0,1,0)</f>
        <v>0</v>
      </c>
      <c r="O4565" s="1" t="str">
        <f>All_Data[[#This Row],[Tier2 Description]]&amp;All_Data[[#This Row],[Order No]]</f>
        <v>SPORT BOTTLES1559213</v>
      </c>
    </row>
    <row r="4566" spans="1:15" x14ac:dyDescent="0.35">
      <c r="A4566">
        <v>202003</v>
      </c>
      <c r="B4566" t="str">
        <f>LEFT(All_Data[[#This Row],[Invoice (Year+Month)]],4)</f>
        <v>2020</v>
      </c>
      <c r="C4566" t="str">
        <f>RIGHT(All_Data[[#This Row],[Invoice (Year+Month)]],2)</f>
        <v>03</v>
      </c>
      <c r="D4566" t="s">
        <v>56</v>
      </c>
      <c r="E4566">
        <v>3014215</v>
      </c>
      <c r="F4566" t="s">
        <v>17</v>
      </c>
      <c r="G4566" t="s">
        <v>11</v>
      </c>
      <c r="H4566" t="s">
        <v>40</v>
      </c>
      <c r="I4566">
        <v>1559708</v>
      </c>
      <c r="J4566">
        <v>2000</v>
      </c>
      <c r="K4566" s="1">
        <v>940</v>
      </c>
      <c r="L4566" s="1">
        <v>780</v>
      </c>
      <c r="M4566" s="1">
        <f>All_Data[[#This Row],[EUR Sales Amount]]-All_Data[[#This Row],[EUR Cost Amount]]</f>
        <v>160</v>
      </c>
      <c r="N4566">
        <f>IF(All_Data[[#This Row],[Order Line Quantity]]&lt;0,1,0)</f>
        <v>0</v>
      </c>
      <c r="O4566" s="1" t="str">
        <f>All_Data[[#This Row],[Tier2 Description]]&amp;All_Data[[#This Row],[Order No]]</f>
        <v>TOTES1559708</v>
      </c>
    </row>
    <row r="4567" spans="1:15" x14ac:dyDescent="0.35">
      <c r="A4567">
        <v>202003</v>
      </c>
      <c r="B4567" t="str">
        <f>LEFT(All_Data[[#This Row],[Invoice (Year+Month)]],4)</f>
        <v>2020</v>
      </c>
      <c r="C4567" t="str">
        <f>RIGHT(All_Data[[#This Row],[Invoice (Year+Month)]],2)</f>
        <v>03</v>
      </c>
      <c r="D4567" t="s">
        <v>56</v>
      </c>
      <c r="E4567">
        <v>3014215</v>
      </c>
      <c r="F4567" t="s">
        <v>17</v>
      </c>
      <c r="G4567" t="s">
        <v>48</v>
      </c>
      <c r="H4567" t="s">
        <v>48</v>
      </c>
      <c r="I4567">
        <v>1558358</v>
      </c>
      <c r="J4567">
        <v>10000</v>
      </c>
      <c r="K4567" s="1">
        <v>5400</v>
      </c>
      <c r="L4567" s="1">
        <v>3824.84</v>
      </c>
      <c r="M4567" s="1">
        <f>All_Data[[#This Row],[EUR Sales Amount]]-All_Data[[#This Row],[EUR Cost Amount]]</f>
        <v>1575.1599999999999</v>
      </c>
      <c r="N4567">
        <f>IF(All_Data[[#This Row],[Order Line Quantity]]&lt;0,1,0)</f>
        <v>0</v>
      </c>
      <c r="O4567" s="1" t="str">
        <f>All_Data[[#This Row],[Tier2 Description]]&amp;All_Data[[#This Row],[Order No]]</f>
        <v>HEADWEAR1558358</v>
      </c>
    </row>
    <row r="4568" spans="1:15" x14ac:dyDescent="0.35">
      <c r="A4568">
        <v>202003</v>
      </c>
      <c r="B4568" t="str">
        <f>LEFT(All_Data[[#This Row],[Invoice (Year+Month)]],4)</f>
        <v>2020</v>
      </c>
      <c r="C4568" t="str">
        <f>RIGHT(All_Data[[#This Row],[Invoice (Year+Month)]],2)</f>
        <v>03</v>
      </c>
      <c r="D4568" t="s">
        <v>56</v>
      </c>
      <c r="E4568">
        <v>3014215</v>
      </c>
      <c r="F4568" t="s">
        <v>17</v>
      </c>
      <c r="G4568" t="s">
        <v>48</v>
      </c>
      <c r="H4568" t="s">
        <v>48</v>
      </c>
      <c r="I4568">
        <v>1558570</v>
      </c>
      <c r="J4568">
        <v>20</v>
      </c>
      <c r="K4568" s="1">
        <v>11</v>
      </c>
      <c r="L4568" s="1">
        <v>6.9</v>
      </c>
      <c r="M4568" s="1">
        <f>All_Data[[#This Row],[EUR Sales Amount]]-All_Data[[#This Row],[EUR Cost Amount]]</f>
        <v>4.0999999999999996</v>
      </c>
      <c r="N4568">
        <f>IF(All_Data[[#This Row],[Order Line Quantity]]&lt;0,1,0)</f>
        <v>0</v>
      </c>
      <c r="O4568" s="1" t="str">
        <f>All_Data[[#This Row],[Tier2 Description]]&amp;All_Data[[#This Row],[Order No]]</f>
        <v>HEADWEAR1558570</v>
      </c>
    </row>
    <row r="4569" spans="1:15" x14ac:dyDescent="0.35">
      <c r="A4569">
        <v>202003</v>
      </c>
      <c r="B4569" t="str">
        <f>LEFT(All_Data[[#This Row],[Invoice (Year+Month)]],4)</f>
        <v>2020</v>
      </c>
      <c r="C4569" t="str">
        <f>RIGHT(All_Data[[#This Row],[Invoice (Year+Month)]],2)</f>
        <v>03</v>
      </c>
      <c r="D4569" t="s">
        <v>56</v>
      </c>
      <c r="E4569">
        <v>3014218</v>
      </c>
      <c r="F4569" t="s">
        <v>10</v>
      </c>
      <c r="G4569" t="s">
        <v>29</v>
      </c>
      <c r="H4569" t="s">
        <v>52</v>
      </c>
      <c r="I4569">
        <v>1557747</v>
      </c>
      <c r="J4569">
        <v>60</v>
      </c>
      <c r="K4569" s="1">
        <v>1274.4000000000001</v>
      </c>
      <c r="L4569" s="1">
        <v>1057.8</v>
      </c>
      <c r="M4569" s="1">
        <f>All_Data[[#This Row],[EUR Sales Amount]]-All_Data[[#This Row],[EUR Cost Amount]]</f>
        <v>216.60000000000014</v>
      </c>
      <c r="N4569">
        <f>IF(All_Data[[#This Row],[Order Line Quantity]]&lt;0,1,0)</f>
        <v>0</v>
      </c>
      <c r="O4569" s="1" t="str">
        <f>All_Data[[#This Row],[Tier2 Description]]&amp;All_Data[[#This Row],[Order No]]</f>
        <v>GENERAL TECH1557747</v>
      </c>
    </row>
    <row r="4570" spans="1:15" x14ac:dyDescent="0.35">
      <c r="A4570">
        <v>202003</v>
      </c>
      <c r="B4570" t="str">
        <f>LEFT(All_Data[[#This Row],[Invoice (Year+Month)]],4)</f>
        <v>2020</v>
      </c>
      <c r="C4570" t="str">
        <f>RIGHT(All_Data[[#This Row],[Invoice (Year+Month)]],2)</f>
        <v>03</v>
      </c>
      <c r="D4570" t="s">
        <v>56</v>
      </c>
      <c r="E4570">
        <v>3014219</v>
      </c>
      <c r="F4570" t="s">
        <v>17</v>
      </c>
      <c r="G4570" t="s">
        <v>32</v>
      </c>
      <c r="H4570" t="s">
        <v>33</v>
      </c>
      <c r="I4570">
        <v>1558725</v>
      </c>
      <c r="J4570">
        <v>2000</v>
      </c>
      <c r="K4570" s="1">
        <v>3060</v>
      </c>
      <c r="L4570" s="1">
        <v>1612.72</v>
      </c>
      <c r="M4570" s="1">
        <f>All_Data[[#This Row],[EUR Sales Amount]]-All_Data[[#This Row],[EUR Cost Amount]]</f>
        <v>1447.28</v>
      </c>
      <c r="N4570">
        <f>IF(All_Data[[#This Row],[Order Line Quantity]]&lt;0,1,0)</f>
        <v>0</v>
      </c>
      <c r="O4570" s="1" t="str">
        <f>All_Data[[#This Row],[Tier2 Description]]&amp;All_Data[[#This Row],[Order No]]</f>
        <v>SPORT BOTTLES1558725</v>
      </c>
    </row>
    <row r="4571" spans="1:15" x14ac:dyDescent="0.35">
      <c r="A4571">
        <v>202003</v>
      </c>
      <c r="B4571" t="str">
        <f>LEFT(All_Data[[#This Row],[Invoice (Year+Month)]],4)</f>
        <v>2020</v>
      </c>
      <c r="C4571" t="str">
        <f>RIGHT(All_Data[[#This Row],[Invoice (Year+Month)]],2)</f>
        <v>03</v>
      </c>
      <c r="D4571" t="s">
        <v>56</v>
      </c>
      <c r="E4571">
        <v>3014219</v>
      </c>
      <c r="F4571" t="s">
        <v>17</v>
      </c>
      <c r="G4571" t="s">
        <v>13</v>
      </c>
      <c r="H4571" t="s">
        <v>37</v>
      </c>
      <c r="I4571">
        <v>1557274</v>
      </c>
      <c r="J4571">
        <v>2800</v>
      </c>
      <c r="K4571" s="1">
        <v>2268</v>
      </c>
      <c r="L4571" s="1">
        <v>1374.08</v>
      </c>
      <c r="M4571" s="1">
        <f>All_Data[[#This Row],[EUR Sales Amount]]-All_Data[[#This Row],[EUR Cost Amount]]</f>
        <v>893.92000000000007</v>
      </c>
      <c r="N4571">
        <f>IF(All_Data[[#This Row],[Order Line Quantity]]&lt;0,1,0)</f>
        <v>0</v>
      </c>
      <c r="O4571" s="1" t="str">
        <f>All_Data[[#This Row],[Tier2 Description]]&amp;All_Data[[#This Row],[Order No]]</f>
        <v>GENERAL1557274</v>
      </c>
    </row>
    <row r="4572" spans="1:15" x14ac:dyDescent="0.35">
      <c r="A4572">
        <v>202003</v>
      </c>
      <c r="B4572" t="str">
        <f>LEFT(All_Data[[#This Row],[Invoice (Year+Month)]],4)</f>
        <v>2020</v>
      </c>
      <c r="C4572" t="str">
        <f>RIGHT(All_Data[[#This Row],[Invoice (Year+Month)]],2)</f>
        <v>03</v>
      </c>
      <c r="D4572" t="s">
        <v>56</v>
      </c>
      <c r="E4572">
        <v>3014219</v>
      </c>
      <c r="F4572" t="s">
        <v>17</v>
      </c>
      <c r="G4572" t="s">
        <v>22</v>
      </c>
      <c r="H4572" t="s">
        <v>35</v>
      </c>
      <c r="I4572">
        <v>1558725</v>
      </c>
      <c r="J4572">
        <v>2004</v>
      </c>
      <c r="K4572" s="1">
        <v>980</v>
      </c>
      <c r="L4572" s="1">
        <v>62.36</v>
      </c>
      <c r="M4572" s="1">
        <f>All_Data[[#This Row],[EUR Sales Amount]]-All_Data[[#This Row],[EUR Cost Amount]]</f>
        <v>917.64</v>
      </c>
      <c r="N4572">
        <f>IF(All_Data[[#This Row],[Order Line Quantity]]&lt;0,1,0)</f>
        <v>0</v>
      </c>
      <c r="O4572" s="1" t="str">
        <f>All_Data[[#This Row],[Tier2 Description]]&amp;All_Data[[#This Row],[Order No]]</f>
        <v>DECORATION CHARGES1558725</v>
      </c>
    </row>
    <row r="4573" spans="1:15" x14ac:dyDescent="0.35">
      <c r="A4573">
        <v>202003</v>
      </c>
      <c r="B4573" t="str">
        <f>LEFT(All_Data[[#This Row],[Invoice (Year+Month)]],4)</f>
        <v>2020</v>
      </c>
      <c r="C4573" t="str">
        <f>RIGHT(All_Data[[#This Row],[Invoice (Year+Month)]],2)</f>
        <v>03</v>
      </c>
      <c r="D4573" t="s">
        <v>56</v>
      </c>
      <c r="E4573">
        <v>3014219</v>
      </c>
      <c r="F4573" t="s">
        <v>17</v>
      </c>
      <c r="G4573" t="s">
        <v>29</v>
      </c>
      <c r="H4573" t="s">
        <v>52</v>
      </c>
      <c r="I4573">
        <v>1559716</v>
      </c>
      <c r="J4573">
        <v>2</v>
      </c>
      <c r="K4573" s="1">
        <v>167.7</v>
      </c>
      <c r="L4573" s="1">
        <v>146.16</v>
      </c>
      <c r="M4573" s="1">
        <f>All_Data[[#This Row],[EUR Sales Amount]]-All_Data[[#This Row],[EUR Cost Amount]]</f>
        <v>21.539999999999992</v>
      </c>
      <c r="N4573">
        <f>IF(All_Data[[#This Row],[Order Line Quantity]]&lt;0,1,0)</f>
        <v>0</v>
      </c>
      <c r="O4573" s="1" t="str">
        <f>All_Data[[#This Row],[Tier2 Description]]&amp;All_Data[[#This Row],[Order No]]</f>
        <v>GENERAL TECH1559716</v>
      </c>
    </row>
    <row r="4574" spans="1:15" x14ac:dyDescent="0.35">
      <c r="A4574">
        <v>202003</v>
      </c>
      <c r="B4574" t="str">
        <f>LEFT(All_Data[[#This Row],[Invoice (Year+Month)]],4)</f>
        <v>2020</v>
      </c>
      <c r="C4574" t="str">
        <f>RIGHT(All_Data[[#This Row],[Invoice (Year+Month)]],2)</f>
        <v>03</v>
      </c>
      <c r="D4574" t="s">
        <v>56</v>
      </c>
      <c r="E4574">
        <v>3014221</v>
      </c>
      <c r="F4574" t="s">
        <v>17</v>
      </c>
      <c r="G4574" t="s">
        <v>11</v>
      </c>
      <c r="H4574" t="s">
        <v>40</v>
      </c>
      <c r="I4574">
        <v>1559649</v>
      </c>
      <c r="J4574">
        <v>1000</v>
      </c>
      <c r="K4574" s="1">
        <v>1790</v>
      </c>
      <c r="L4574" s="1">
        <v>1780</v>
      </c>
      <c r="M4574" s="1">
        <f>All_Data[[#This Row],[EUR Sales Amount]]-All_Data[[#This Row],[EUR Cost Amount]]</f>
        <v>10</v>
      </c>
      <c r="N4574">
        <f>IF(All_Data[[#This Row],[Order Line Quantity]]&lt;0,1,0)</f>
        <v>0</v>
      </c>
      <c r="O4574" s="1" t="str">
        <f>All_Data[[#This Row],[Tier2 Description]]&amp;All_Data[[#This Row],[Order No]]</f>
        <v>TOTES1559649</v>
      </c>
    </row>
    <row r="4575" spans="1:15" x14ac:dyDescent="0.35">
      <c r="A4575">
        <v>202003</v>
      </c>
      <c r="B4575" t="str">
        <f>LEFT(All_Data[[#This Row],[Invoice (Year+Month)]],4)</f>
        <v>2020</v>
      </c>
      <c r="C4575" t="str">
        <f>RIGHT(All_Data[[#This Row],[Invoice (Year+Month)]],2)</f>
        <v>03</v>
      </c>
      <c r="D4575" t="s">
        <v>56</v>
      </c>
      <c r="E4575">
        <v>3014225</v>
      </c>
      <c r="F4575" t="s">
        <v>17</v>
      </c>
      <c r="G4575" t="s">
        <v>29</v>
      </c>
      <c r="H4575" t="s">
        <v>52</v>
      </c>
      <c r="I4575">
        <v>1559245</v>
      </c>
      <c r="J4575">
        <v>2</v>
      </c>
      <c r="K4575" s="1">
        <v>87.46</v>
      </c>
      <c r="L4575" s="1">
        <v>72.260000000000005</v>
      </c>
      <c r="M4575" s="1">
        <f>All_Data[[#This Row],[EUR Sales Amount]]-All_Data[[#This Row],[EUR Cost Amount]]</f>
        <v>15.199999999999989</v>
      </c>
      <c r="N4575">
        <f>IF(All_Data[[#This Row],[Order Line Quantity]]&lt;0,1,0)</f>
        <v>0</v>
      </c>
      <c r="O4575" s="1" t="str">
        <f>All_Data[[#This Row],[Tier2 Description]]&amp;All_Data[[#This Row],[Order No]]</f>
        <v>GENERAL TECH1559245</v>
      </c>
    </row>
    <row r="4576" spans="1:15" x14ac:dyDescent="0.35">
      <c r="A4576">
        <v>202003</v>
      </c>
      <c r="B4576" t="str">
        <f>LEFT(All_Data[[#This Row],[Invoice (Year+Month)]],4)</f>
        <v>2020</v>
      </c>
      <c r="C4576" t="str">
        <f>RIGHT(All_Data[[#This Row],[Invoice (Year+Month)]],2)</f>
        <v>03</v>
      </c>
      <c r="D4576" t="s">
        <v>56</v>
      </c>
      <c r="E4576">
        <v>3014227</v>
      </c>
      <c r="F4576" t="s">
        <v>10</v>
      </c>
      <c r="G4576" t="s">
        <v>36</v>
      </c>
      <c r="H4576" t="s">
        <v>36</v>
      </c>
      <c r="I4576">
        <v>1558435</v>
      </c>
      <c r="J4576">
        <v>1000</v>
      </c>
      <c r="K4576" s="1">
        <v>2890</v>
      </c>
      <c r="L4576" s="1">
        <v>2560</v>
      </c>
      <c r="M4576" s="1">
        <f>All_Data[[#This Row],[EUR Sales Amount]]-All_Data[[#This Row],[EUR Cost Amount]]</f>
        <v>330</v>
      </c>
      <c r="N4576">
        <f>IF(All_Data[[#This Row],[Order Line Quantity]]&lt;0,1,0)</f>
        <v>0</v>
      </c>
      <c r="O4576" s="1" t="str">
        <f>All_Data[[#This Row],[Tier2 Description]]&amp;All_Data[[#This Row],[Order No]]</f>
        <v>MEMORY1558435</v>
      </c>
    </row>
    <row r="4577" spans="1:15" x14ac:dyDescent="0.35">
      <c r="A4577">
        <v>202003</v>
      </c>
      <c r="B4577" t="str">
        <f>LEFT(All_Data[[#This Row],[Invoice (Year+Month)]],4)</f>
        <v>2020</v>
      </c>
      <c r="C4577" t="str">
        <f>RIGHT(All_Data[[#This Row],[Invoice (Year+Month)]],2)</f>
        <v>03</v>
      </c>
      <c r="D4577" t="s">
        <v>56</v>
      </c>
      <c r="E4577">
        <v>3014228</v>
      </c>
      <c r="F4577" t="s">
        <v>10</v>
      </c>
      <c r="G4577" t="s">
        <v>22</v>
      </c>
      <c r="H4577" t="s">
        <v>23</v>
      </c>
      <c r="I4577">
        <v>1559744</v>
      </c>
      <c r="J4577">
        <v>4</v>
      </c>
      <c r="K4577" s="1">
        <v>4</v>
      </c>
      <c r="L4577" s="1">
        <v>16.739999999999998</v>
      </c>
      <c r="M4577" s="1">
        <f>All_Data[[#This Row],[EUR Sales Amount]]-All_Data[[#This Row],[EUR Cost Amount]]</f>
        <v>-12.739999999999998</v>
      </c>
      <c r="N4577">
        <f>IF(All_Data[[#This Row],[Order Line Quantity]]&lt;0,1,0)</f>
        <v>0</v>
      </c>
      <c r="O4577" s="1" t="str">
        <f>All_Data[[#This Row],[Tier2 Description]]&amp;All_Data[[#This Row],[Order No]]</f>
        <v>CATALOGUES1559744</v>
      </c>
    </row>
    <row r="4578" spans="1:15" x14ac:dyDescent="0.35">
      <c r="A4578">
        <v>202003</v>
      </c>
      <c r="B4578" t="str">
        <f>LEFT(All_Data[[#This Row],[Invoice (Year+Month)]],4)</f>
        <v>2020</v>
      </c>
      <c r="C4578" t="str">
        <f>RIGHT(All_Data[[#This Row],[Invoice (Year+Month)]],2)</f>
        <v>03</v>
      </c>
      <c r="D4578" t="s">
        <v>56</v>
      </c>
      <c r="E4578">
        <v>3014231</v>
      </c>
      <c r="F4578" t="s">
        <v>17</v>
      </c>
      <c r="G4578" t="s">
        <v>26</v>
      </c>
      <c r="H4578" t="s">
        <v>50</v>
      </c>
      <c r="I4578">
        <v>1556402</v>
      </c>
      <c r="J4578">
        <v>1196</v>
      </c>
      <c r="K4578" s="1">
        <v>8120.84</v>
      </c>
      <c r="L4578" s="1">
        <v>3545.84</v>
      </c>
      <c r="M4578" s="1">
        <f>All_Data[[#This Row],[EUR Sales Amount]]-All_Data[[#This Row],[EUR Cost Amount]]</f>
        <v>4575</v>
      </c>
      <c r="N4578">
        <f>IF(All_Data[[#This Row],[Order Line Quantity]]&lt;0,1,0)</f>
        <v>0</v>
      </c>
      <c r="O4578" s="1" t="str">
        <f>All_Data[[#This Row],[Tier2 Description]]&amp;All_Data[[#This Row],[Order No]]</f>
        <v>OUTDOOR &amp; LEISURE1556402</v>
      </c>
    </row>
    <row r="4579" spans="1:15" x14ac:dyDescent="0.35">
      <c r="A4579">
        <v>202003</v>
      </c>
      <c r="B4579" t="str">
        <f>LEFT(All_Data[[#This Row],[Invoice (Year+Month)]],4)</f>
        <v>2020</v>
      </c>
      <c r="C4579" t="str">
        <f>RIGHT(All_Data[[#This Row],[Invoice (Year+Month)]],2)</f>
        <v>03</v>
      </c>
      <c r="D4579" t="s">
        <v>56</v>
      </c>
      <c r="E4579">
        <v>3014231</v>
      </c>
      <c r="F4579" t="s">
        <v>17</v>
      </c>
      <c r="G4579" t="s">
        <v>26</v>
      </c>
      <c r="H4579" t="s">
        <v>50</v>
      </c>
      <c r="I4579">
        <v>1557426</v>
      </c>
      <c r="J4579">
        <v>4790</v>
      </c>
      <c r="K4579" s="1">
        <v>32524.1</v>
      </c>
      <c r="L4579" s="1">
        <v>12870.98</v>
      </c>
      <c r="M4579" s="1">
        <f>All_Data[[#This Row],[EUR Sales Amount]]-All_Data[[#This Row],[EUR Cost Amount]]</f>
        <v>19653.12</v>
      </c>
      <c r="N4579">
        <f>IF(All_Data[[#This Row],[Order Line Quantity]]&lt;0,1,0)</f>
        <v>0</v>
      </c>
      <c r="O4579" s="1" t="str">
        <f>All_Data[[#This Row],[Tier2 Description]]&amp;All_Data[[#This Row],[Order No]]</f>
        <v>OUTDOOR &amp; LEISURE1557426</v>
      </c>
    </row>
    <row r="4580" spans="1:15" x14ac:dyDescent="0.35">
      <c r="A4580">
        <v>202003</v>
      </c>
      <c r="B4580" t="str">
        <f>LEFT(All_Data[[#This Row],[Invoice (Year+Month)]],4)</f>
        <v>2020</v>
      </c>
      <c r="C4580" t="str">
        <f>RIGHT(All_Data[[#This Row],[Invoice (Year+Month)]],2)</f>
        <v>03</v>
      </c>
      <c r="D4580" t="s">
        <v>56</v>
      </c>
      <c r="E4580">
        <v>3014231</v>
      </c>
      <c r="F4580" t="s">
        <v>17</v>
      </c>
      <c r="G4580" t="s">
        <v>22</v>
      </c>
      <c r="H4580" t="s">
        <v>35</v>
      </c>
      <c r="I4580">
        <v>1556402</v>
      </c>
      <c r="J4580">
        <v>1198</v>
      </c>
      <c r="K4580" s="1">
        <v>530.36</v>
      </c>
      <c r="L4580" s="1">
        <v>29.84</v>
      </c>
      <c r="M4580" s="1">
        <f>All_Data[[#This Row],[EUR Sales Amount]]-All_Data[[#This Row],[EUR Cost Amount]]</f>
        <v>500.52000000000004</v>
      </c>
      <c r="N4580">
        <f>IF(All_Data[[#This Row],[Order Line Quantity]]&lt;0,1,0)</f>
        <v>0</v>
      </c>
      <c r="O4580" s="1" t="str">
        <f>All_Data[[#This Row],[Tier2 Description]]&amp;All_Data[[#This Row],[Order No]]</f>
        <v>DECORATION CHARGES1556402</v>
      </c>
    </row>
    <row r="4581" spans="1:15" x14ac:dyDescent="0.35">
      <c r="A4581">
        <v>202003</v>
      </c>
      <c r="B4581" t="str">
        <f>LEFT(All_Data[[#This Row],[Invoice (Year+Month)]],4)</f>
        <v>2020</v>
      </c>
      <c r="C4581" t="str">
        <f>RIGHT(All_Data[[#This Row],[Invoice (Year+Month)]],2)</f>
        <v>03</v>
      </c>
      <c r="D4581" t="s">
        <v>56</v>
      </c>
      <c r="E4581">
        <v>3014231</v>
      </c>
      <c r="F4581" t="s">
        <v>17</v>
      </c>
      <c r="G4581" t="s">
        <v>22</v>
      </c>
      <c r="H4581" t="s">
        <v>35</v>
      </c>
      <c r="I4581">
        <v>1557426</v>
      </c>
      <c r="J4581">
        <v>4792</v>
      </c>
      <c r="K4581" s="1">
        <v>1764.4</v>
      </c>
      <c r="L4581" s="1">
        <v>65.78</v>
      </c>
      <c r="M4581" s="1">
        <f>All_Data[[#This Row],[EUR Sales Amount]]-All_Data[[#This Row],[EUR Cost Amount]]</f>
        <v>1698.6200000000001</v>
      </c>
      <c r="N4581">
        <f>IF(All_Data[[#This Row],[Order Line Quantity]]&lt;0,1,0)</f>
        <v>0</v>
      </c>
      <c r="O4581" s="1" t="str">
        <f>All_Data[[#This Row],[Tier2 Description]]&amp;All_Data[[#This Row],[Order No]]</f>
        <v>DECORATION CHARGES1557426</v>
      </c>
    </row>
    <row r="4582" spans="1:15" x14ac:dyDescent="0.35">
      <c r="A4582">
        <v>202003</v>
      </c>
      <c r="B4582" t="str">
        <f>LEFT(All_Data[[#This Row],[Invoice (Year+Month)]],4)</f>
        <v>2020</v>
      </c>
      <c r="C4582" t="str">
        <f>RIGHT(All_Data[[#This Row],[Invoice (Year+Month)]],2)</f>
        <v>03</v>
      </c>
      <c r="D4582" t="s">
        <v>56</v>
      </c>
      <c r="E4582">
        <v>3014240</v>
      </c>
      <c r="F4582" t="s">
        <v>10</v>
      </c>
      <c r="G4582" t="s">
        <v>11</v>
      </c>
      <c r="H4582" t="s">
        <v>40</v>
      </c>
      <c r="I4582">
        <v>1558706</v>
      </c>
      <c r="J4582">
        <v>2</v>
      </c>
      <c r="K4582" s="1">
        <v>1.3</v>
      </c>
      <c r="L4582" s="1">
        <v>0.57999999999999996</v>
      </c>
      <c r="M4582" s="1">
        <f>All_Data[[#This Row],[EUR Sales Amount]]-All_Data[[#This Row],[EUR Cost Amount]]</f>
        <v>0.72000000000000008</v>
      </c>
      <c r="N4582">
        <f>IF(All_Data[[#This Row],[Order Line Quantity]]&lt;0,1,0)</f>
        <v>0</v>
      </c>
      <c r="O4582" s="1" t="str">
        <f>All_Data[[#This Row],[Tier2 Description]]&amp;All_Data[[#This Row],[Order No]]</f>
        <v>TOTES1558706</v>
      </c>
    </row>
    <row r="4583" spans="1:15" x14ac:dyDescent="0.35">
      <c r="A4583">
        <v>202003</v>
      </c>
      <c r="B4583" t="str">
        <f>LEFT(All_Data[[#This Row],[Invoice (Year+Month)]],4)</f>
        <v>2020</v>
      </c>
      <c r="C4583" t="str">
        <f>RIGHT(All_Data[[#This Row],[Invoice (Year+Month)]],2)</f>
        <v>03</v>
      </c>
      <c r="D4583" t="s">
        <v>56</v>
      </c>
      <c r="E4583">
        <v>3014240</v>
      </c>
      <c r="F4583" t="s">
        <v>10</v>
      </c>
      <c r="G4583" t="s">
        <v>11</v>
      </c>
      <c r="H4583" t="s">
        <v>40</v>
      </c>
      <c r="I4583">
        <v>1559490</v>
      </c>
      <c r="J4583">
        <v>2</v>
      </c>
      <c r="K4583" s="1">
        <v>2.48</v>
      </c>
      <c r="L4583" s="1">
        <v>1.08</v>
      </c>
      <c r="M4583" s="1">
        <f>All_Data[[#This Row],[EUR Sales Amount]]-All_Data[[#This Row],[EUR Cost Amount]]</f>
        <v>1.4</v>
      </c>
      <c r="N4583">
        <f>IF(All_Data[[#This Row],[Order Line Quantity]]&lt;0,1,0)</f>
        <v>0</v>
      </c>
      <c r="O4583" s="1" t="str">
        <f>All_Data[[#This Row],[Tier2 Description]]&amp;All_Data[[#This Row],[Order No]]</f>
        <v>TOTES1559490</v>
      </c>
    </row>
    <row r="4584" spans="1:15" x14ac:dyDescent="0.35">
      <c r="A4584">
        <v>202003</v>
      </c>
      <c r="B4584" t="str">
        <f>LEFT(All_Data[[#This Row],[Invoice (Year+Month)]],4)</f>
        <v>2020</v>
      </c>
      <c r="C4584" t="str">
        <f>RIGHT(All_Data[[#This Row],[Invoice (Year+Month)]],2)</f>
        <v>03</v>
      </c>
      <c r="D4584" t="s">
        <v>56</v>
      </c>
      <c r="E4584">
        <v>3014240</v>
      </c>
      <c r="F4584" t="s">
        <v>10</v>
      </c>
      <c r="G4584" t="s">
        <v>32</v>
      </c>
      <c r="H4584" t="s">
        <v>33</v>
      </c>
      <c r="I4584">
        <v>1559490</v>
      </c>
      <c r="J4584">
        <v>24</v>
      </c>
      <c r="K4584" s="1">
        <v>65.760000000000005</v>
      </c>
      <c r="L4584" s="1">
        <v>23.56</v>
      </c>
      <c r="M4584" s="1">
        <f>All_Data[[#This Row],[EUR Sales Amount]]-All_Data[[#This Row],[EUR Cost Amount]]</f>
        <v>42.2</v>
      </c>
      <c r="N4584">
        <f>IF(All_Data[[#This Row],[Order Line Quantity]]&lt;0,1,0)</f>
        <v>0</v>
      </c>
      <c r="O4584" s="1" t="str">
        <f>All_Data[[#This Row],[Tier2 Description]]&amp;All_Data[[#This Row],[Order No]]</f>
        <v>SPORT BOTTLES1559490</v>
      </c>
    </row>
    <row r="4585" spans="1:15" x14ac:dyDescent="0.35">
      <c r="A4585">
        <v>202003</v>
      </c>
      <c r="B4585" t="str">
        <f>LEFT(All_Data[[#This Row],[Invoice (Year+Month)]],4)</f>
        <v>2020</v>
      </c>
      <c r="C4585" t="str">
        <f>RIGHT(All_Data[[#This Row],[Invoice (Year+Month)]],2)</f>
        <v>03</v>
      </c>
      <c r="D4585" t="s">
        <v>56</v>
      </c>
      <c r="E4585">
        <v>3014240</v>
      </c>
      <c r="F4585" t="s">
        <v>10</v>
      </c>
      <c r="G4585" t="s">
        <v>13</v>
      </c>
      <c r="H4585" t="s">
        <v>37</v>
      </c>
      <c r="I4585">
        <v>1559147</v>
      </c>
      <c r="J4585">
        <v>420</v>
      </c>
      <c r="K4585" s="1">
        <v>37.799999999999997</v>
      </c>
      <c r="L4585" s="1">
        <v>21.42</v>
      </c>
      <c r="M4585" s="1">
        <f>All_Data[[#This Row],[EUR Sales Amount]]-All_Data[[#This Row],[EUR Cost Amount]]</f>
        <v>16.379999999999995</v>
      </c>
      <c r="N4585">
        <f>IF(All_Data[[#This Row],[Order Line Quantity]]&lt;0,1,0)</f>
        <v>0</v>
      </c>
      <c r="O4585" s="1" t="str">
        <f>All_Data[[#This Row],[Tier2 Description]]&amp;All_Data[[#This Row],[Order No]]</f>
        <v>GENERAL1559147</v>
      </c>
    </row>
    <row r="4586" spans="1:15" x14ac:dyDescent="0.35">
      <c r="A4586">
        <v>202003</v>
      </c>
      <c r="B4586" t="str">
        <f>LEFT(All_Data[[#This Row],[Invoice (Year+Month)]],4)</f>
        <v>2020</v>
      </c>
      <c r="C4586" t="str">
        <f>RIGHT(All_Data[[#This Row],[Invoice (Year+Month)]],2)</f>
        <v>03</v>
      </c>
      <c r="D4586" t="s">
        <v>56</v>
      </c>
      <c r="E4586">
        <v>3014240</v>
      </c>
      <c r="F4586" t="s">
        <v>10</v>
      </c>
      <c r="G4586" t="s">
        <v>13</v>
      </c>
      <c r="H4586" t="s">
        <v>34</v>
      </c>
      <c r="I4586">
        <v>1558273</v>
      </c>
      <c r="J4586">
        <v>104</v>
      </c>
      <c r="K4586" s="1">
        <v>300.56</v>
      </c>
      <c r="L4586" s="1">
        <v>131.04</v>
      </c>
      <c r="M4586" s="1">
        <f>All_Data[[#This Row],[EUR Sales Amount]]-All_Data[[#This Row],[EUR Cost Amount]]</f>
        <v>169.52</v>
      </c>
      <c r="N4586">
        <f>IF(All_Data[[#This Row],[Order Line Quantity]]&lt;0,1,0)</f>
        <v>0</v>
      </c>
      <c r="O4586" s="1" t="str">
        <f>All_Data[[#This Row],[Tier2 Description]]&amp;All_Data[[#This Row],[Order No]]</f>
        <v>STATIONERY1558273</v>
      </c>
    </row>
    <row r="4587" spans="1:15" x14ac:dyDescent="0.35">
      <c r="A4587">
        <v>202003</v>
      </c>
      <c r="B4587" t="str">
        <f>LEFT(All_Data[[#This Row],[Invoice (Year+Month)]],4)</f>
        <v>2020</v>
      </c>
      <c r="C4587" t="str">
        <f>RIGHT(All_Data[[#This Row],[Invoice (Year+Month)]],2)</f>
        <v>03</v>
      </c>
      <c r="D4587" t="s">
        <v>56</v>
      </c>
      <c r="E4587">
        <v>3014240</v>
      </c>
      <c r="F4587" t="s">
        <v>10</v>
      </c>
      <c r="G4587" t="s">
        <v>13</v>
      </c>
      <c r="H4587" t="s">
        <v>16</v>
      </c>
      <c r="I4587">
        <v>1558273</v>
      </c>
      <c r="J4587">
        <v>200</v>
      </c>
      <c r="K4587" s="1">
        <v>22</v>
      </c>
      <c r="L4587" s="1">
        <v>14.84</v>
      </c>
      <c r="M4587" s="1">
        <f>All_Data[[#This Row],[EUR Sales Amount]]-All_Data[[#This Row],[EUR Cost Amount]]</f>
        <v>7.16</v>
      </c>
      <c r="N4587">
        <f>IF(All_Data[[#This Row],[Order Line Quantity]]&lt;0,1,0)</f>
        <v>0</v>
      </c>
      <c r="O4587" s="1" t="str">
        <f>All_Data[[#This Row],[Tier2 Description]]&amp;All_Data[[#This Row],[Order No]]</f>
        <v>WRITING1558273</v>
      </c>
    </row>
    <row r="4588" spans="1:15" x14ac:dyDescent="0.35">
      <c r="A4588">
        <v>202003</v>
      </c>
      <c r="B4588" t="str">
        <f>LEFT(All_Data[[#This Row],[Invoice (Year+Month)]],4)</f>
        <v>2020</v>
      </c>
      <c r="C4588" t="str">
        <f>RIGHT(All_Data[[#This Row],[Invoice (Year+Month)]],2)</f>
        <v>03</v>
      </c>
      <c r="D4588" t="s">
        <v>56</v>
      </c>
      <c r="E4588">
        <v>3014240</v>
      </c>
      <c r="F4588" t="s">
        <v>10</v>
      </c>
      <c r="G4588" t="s">
        <v>13</v>
      </c>
      <c r="H4588" t="s">
        <v>16</v>
      </c>
      <c r="I4588">
        <v>1558864</v>
      </c>
      <c r="J4588">
        <v>200</v>
      </c>
      <c r="K4588" s="1">
        <v>22</v>
      </c>
      <c r="L4588" s="1">
        <v>14.84</v>
      </c>
      <c r="M4588" s="1">
        <f>All_Data[[#This Row],[EUR Sales Amount]]-All_Data[[#This Row],[EUR Cost Amount]]</f>
        <v>7.16</v>
      </c>
      <c r="N4588">
        <f>IF(All_Data[[#This Row],[Order Line Quantity]]&lt;0,1,0)</f>
        <v>0</v>
      </c>
      <c r="O4588" s="1" t="str">
        <f>All_Data[[#This Row],[Tier2 Description]]&amp;All_Data[[#This Row],[Order No]]</f>
        <v>WRITING1558864</v>
      </c>
    </row>
    <row r="4589" spans="1:15" x14ac:dyDescent="0.35">
      <c r="A4589">
        <v>202003</v>
      </c>
      <c r="B4589" t="str">
        <f>LEFT(All_Data[[#This Row],[Invoice (Year+Month)]],4)</f>
        <v>2020</v>
      </c>
      <c r="C4589" t="str">
        <f>RIGHT(All_Data[[#This Row],[Invoice (Year+Month)]],2)</f>
        <v>03</v>
      </c>
      <c r="D4589" t="s">
        <v>56</v>
      </c>
      <c r="E4589">
        <v>3014240</v>
      </c>
      <c r="F4589" t="s">
        <v>10</v>
      </c>
      <c r="G4589" t="s">
        <v>13</v>
      </c>
      <c r="H4589" t="s">
        <v>16</v>
      </c>
      <c r="I4589">
        <v>1559037</v>
      </c>
      <c r="J4589">
        <v>5600</v>
      </c>
      <c r="K4589" s="1">
        <v>276</v>
      </c>
      <c r="L4589" s="1">
        <v>106.36</v>
      </c>
      <c r="M4589" s="1">
        <f>All_Data[[#This Row],[EUR Sales Amount]]-All_Data[[#This Row],[EUR Cost Amount]]</f>
        <v>169.64</v>
      </c>
      <c r="N4589">
        <f>IF(All_Data[[#This Row],[Order Line Quantity]]&lt;0,1,0)</f>
        <v>0</v>
      </c>
      <c r="O4589" s="1" t="str">
        <f>All_Data[[#This Row],[Tier2 Description]]&amp;All_Data[[#This Row],[Order No]]</f>
        <v>WRITING1559037</v>
      </c>
    </row>
    <row r="4590" spans="1:15" x14ac:dyDescent="0.35">
      <c r="A4590">
        <v>202003</v>
      </c>
      <c r="B4590" t="str">
        <f>LEFT(All_Data[[#This Row],[Invoice (Year+Month)]],4)</f>
        <v>2020</v>
      </c>
      <c r="C4590" t="str">
        <f>RIGHT(All_Data[[#This Row],[Invoice (Year+Month)]],2)</f>
        <v>03</v>
      </c>
      <c r="D4590" t="s">
        <v>56</v>
      </c>
      <c r="E4590">
        <v>3014240</v>
      </c>
      <c r="F4590" t="s">
        <v>10</v>
      </c>
      <c r="G4590" t="s">
        <v>13</v>
      </c>
      <c r="H4590" t="s">
        <v>16</v>
      </c>
      <c r="I4590">
        <v>1559147</v>
      </c>
      <c r="J4590">
        <v>404</v>
      </c>
      <c r="K4590" s="1">
        <v>125.24</v>
      </c>
      <c r="L4590" s="1">
        <v>63</v>
      </c>
      <c r="M4590" s="1">
        <f>All_Data[[#This Row],[EUR Sales Amount]]-All_Data[[#This Row],[EUR Cost Amount]]</f>
        <v>62.239999999999995</v>
      </c>
      <c r="N4590">
        <f>IF(All_Data[[#This Row],[Order Line Quantity]]&lt;0,1,0)</f>
        <v>0</v>
      </c>
      <c r="O4590" s="1" t="str">
        <f>All_Data[[#This Row],[Tier2 Description]]&amp;All_Data[[#This Row],[Order No]]</f>
        <v>WRITING1559147</v>
      </c>
    </row>
    <row r="4591" spans="1:15" x14ac:dyDescent="0.35">
      <c r="A4591">
        <v>202003</v>
      </c>
      <c r="B4591" t="str">
        <f>LEFT(All_Data[[#This Row],[Invoice (Year+Month)]],4)</f>
        <v>2020</v>
      </c>
      <c r="C4591" t="str">
        <f>RIGHT(All_Data[[#This Row],[Invoice (Year+Month)]],2)</f>
        <v>03</v>
      </c>
      <c r="D4591" t="s">
        <v>56</v>
      </c>
      <c r="E4591">
        <v>3014240</v>
      </c>
      <c r="F4591" t="s">
        <v>10</v>
      </c>
      <c r="G4591" t="s">
        <v>26</v>
      </c>
      <c r="H4591" t="s">
        <v>28</v>
      </c>
      <c r="I4591">
        <v>1558706</v>
      </c>
      <c r="J4591">
        <v>26</v>
      </c>
      <c r="K4591" s="1">
        <v>77.739999999999995</v>
      </c>
      <c r="L4591" s="1">
        <v>43.98</v>
      </c>
      <c r="M4591" s="1">
        <f>All_Data[[#This Row],[EUR Sales Amount]]-All_Data[[#This Row],[EUR Cost Amount]]</f>
        <v>33.76</v>
      </c>
      <c r="N4591">
        <f>IF(All_Data[[#This Row],[Order Line Quantity]]&lt;0,1,0)</f>
        <v>0</v>
      </c>
      <c r="O4591" s="1" t="str">
        <f>All_Data[[#This Row],[Tier2 Description]]&amp;All_Data[[#This Row],[Order No]]</f>
        <v>HOUSEWARES1558706</v>
      </c>
    </row>
    <row r="4592" spans="1:15" x14ac:dyDescent="0.35">
      <c r="A4592">
        <v>202003</v>
      </c>
      <c r="B4592" t="str">
        <f>LEFT(All_Data[[#This Row],[Invoice (Year+Month)]],4)</f>
        <v>2020</v>
      </c>
      <c r="C4592" t="str">
        <f>RIGHT(All_Data[[#This Row],[Invoice (Year+Month)]],2)</f>
        <v>03</v>
      </c>
      <c r="D4592" t="s">
        <v>56</v>
      </c>
      <c r="E4592">
        <v>3014240</v>
      </c>
      <c r="F4592" t="s">
        <v>10</v>
      </c>
      <c r="G4592" t="s">
        <v>26</v>
      </c>
      <c r="H4592" t="s">
        <v>43</v>
      </c>
      <c r="I4592">
        <v>1559318</v>
      </c>
      <c r="J4592">
        <v>2008</v>
      </c>
      <c r="K4592" s="1">
        <v>903.6</v>
      </c>
      <c r="L4592" s="1">
        <v>547.58000000000004</v>
      </c>
      <c r="M4592" s="1">
        <f>All_Data[[#This Row],[EUR Sales Amount]]-All_Data[[#This Row],[EUR Cost Amount]]</f>
        <v>356.02</v>
      </c>
      <c r="N4592">
        <f>IF(All_Data[[#This Row],[Order Line Quantity]]&lt;0,1,0)</f>
        <v>0</v>
      </c>
      <c r="O4592" s="1" t="str">
        <f>All_Data[[#This Row],[Tier2 Description]]&amp;All_Data[[#This Row],[Order No]]</f>
        <v>SAFETY AUTO &amp; TOOLS1559318</v>
      </c>
    </row>
    <row r="4593" spans="1:15" x14ac:dyDescent="0.35">
      <c r="A4593">
        <v>202003</v>
      </c>
      <c r="B4593" t="str">
        <f>LEFT(All_Data[[#This Row],[Invoice (Year+Month)]],4)</f>
        <v>2020</v>
      </c>
      <c r="C4593" t="str">
        <f>RIGHT(All_Data[[#This Row],[Invoice (Year+Month)]],2)</f>
        <v>03</v>
      </c>
      <c r="D4593" t="s">
        <v>56</v>
      </c>
      <c r="E4593">
        <v>3014240</v>
      </c>
      <c r="F4593" t="s">
        <v>10</v>
      </c>
      <c r="G4593" t="s">
        <v>36</v>
      </c>
      <c r="H4593" t="s">
        <v>36</v>
      </c>
      <c r="I4593">
        <v>1558067</v>
      </c>
      <c r="J4593">
        <v>200</v>
      </c>
      <c r="K4593" s="1">
        <v>360</v>
      </c>
      <c r="L4593" s="1">
        <v>263.38</v>
      </c>
      <c r="M4593" s="1">
        <f>All_Data[[#This Row],[EUR Sales Amount]]-All_Data[[#This Row],[EUR Cost Amount]]</f>
        <v>96.62</v>
      </c>
      <c r="N4593">
        <f>IF(All_Data[[#This Row],[Order Line Quantity]]&lt;0,1,0)</f>
        <v>0</v>
      </c>
      <c r="O4593" s="1" t="str">
        <f>All_Data[[#This Row],[Tier2 Description]]&amp;All_Data[[#This Row],[Order No]]</f>
        <v>MEMORY1558067</v>
      </c>
    </row>
    <row r="4594" spans="1:15" x14ac:dyDescent="0.35">
      <c r="A4594">
        <v>202003</v>
      </c>
      <c r="B4594" t="str">
        <f>LEFT(All_Data[[#This Row],[Invoice (Year+Month)]],4)</f>
        <v>2020</v>
      </c>
      <c r="C4594" t="str">
        <f>RIGHT(All_Data[[#This Row],[Invoice (Year+Month)]],2)</f>
        <v>03</v>
      </c>
      <c r="D4594" t="s">
        <v>56</v>
      </c>
      <c r="E4594">
        <v>3014240</v>
      </c>
      <c r="F4594" t="s">
        <v>10</v>
      </c>
      <c r="G4594" t="s">
        <v>29</v>
      </c>
      <c r="H4594" t="s">
        <v>52</v>
      </c>
      <c r="I4594">
        <v>1559147</v>
      </c>
      <c r="J4594">
        <v>10</v>
      </c>
      <c r="K4594" s="1">
        <v>8.4</v>
      </c>
      <c r="L4594" s="1">
        <v>4.54</v>
      </c>
      <c r="M4594" s="1">
        <f>All_Data[[#This Row],[EUR Sales Amount]]-All_Data[[#This Row],[EUR Cost Amount]]</f>
        <v>3.8600000000000003</v>
      </c>
      <c r="N4594">
        <f>IF(All_Data[[#This Row],[Order Line Quantity]]&lt;0,1,0)</f>
        <v>0</v>
      </c>
      <c r="O4594" s="1" t="str">
        <f>All_Data[[#This Row],[Tier2 Description]]&amp;All_Data[[#This Row],[Order No]]</f>
        <v>GENERAL TECH1559147</v>
      </c>
    </row>
    <row r="4595" spans="1:15" x14ac:dyDescent="0.35">
      <c r="A4595">
        <v>202003</v>
      </c>
      <c r="B4595" t="str">
        <f>LEFT(All_Data[[#This Row],[Invoice (Year+Month)]],4)</f>
        <v>2020</v>
      </c>
      <c r="C4595" t="str">
        <f>RIGHT(All_Data[[#This Row],[Invoice (Year+Month)]],2)</f>
        <v>03</v>
      </c>
      <c r="D4595" t="s">
        <v>56</v>
      </c>
      <c r="E4595">
        <v>3014240</v>
      </c>
      <c r="F4595" t="s">
        <v>10</v>
      </c>
      <c r="G4595" t="s">
        <v>29</v>
      </c>
      <c r="H4595" t="s">
        <v>52</v>
      </c>
      <c r="I4595">
        <v>1559330</v>
      </c>
      <c r="J4595">
        <v>2</v>
      </c>
      <c r="K4595" s="1">
        <v>162.66</v>
      </c>
      <c r="L4595" s="1">
        <v>126.98</v>
      </c>
      <c r="M4595" s="1">
        <f>All_Data[[#This Row],[EUR Sales Amount]]-All_Data[[#This Row],[EUR Cost Amount]]</f>
        <v>35.679999999999993</v>
      </c>
      <c r="N4595">
        <f>IF(All_Data[[#This Row],[Order Line Quantity]]&lt;0,1,0)</f>
        <v>0</v>
      </c>
      <c r="O4595" s="1" t="str">
        <f>All_Data[[#This Row],[Tier2 Description]]&amp;All_Data[[#This Row],[Order No]]</f>
        <v>GENERAL TECH1559330</v>
      </c>
    </row>
    <row r="4596" spans="1:15" x14ac:dyDescent="0.35">
      <c r="A4596">
        <v>202003</v>
      </c>
      <c r="B4596" t="str">
        <f>LEFT(All_Data[[#This Row],[Invoice (Year+Month)]],4)</f>
        <v>2020</v>
      </c>
      <c r="C4596" t="str">
        <f>RIGHT(All_Data[[#This Row],[Invoice (Year+Month)]],2)</f>
        <v>03</v>
      </c>
      <c r="D4596" t="s">
        <v>56</v>
      </c>
      <c r="E4596">
        <v>3014242</v>
      </c>
      <c r="F4596" t="s">
        <v>17</v>
      </c>
      <c r="G4596" t="s">
        <v>57</v>
      </c>
      <c r="H4596" t="s">
        <v>58</v>
      </c>
      <c r="I4596">
        <v>1559304</v>
      </c>
      <c r="J4596">
        <v>4</v>
      </c>
      <c r="K4596" s="1">
        <v>75.959999999999994</v>
      </c>
      <c r="L4596" s="1">
        <v>32.14</v>
      </c>
      <c r="M4596" s="1">
        <f>All_Data[[#This Row],[EUR Sales Amount]]-All_Data[[#This Row],[EUR Cost Amount]]</f>
        <v>43.819999999999993</v>
      </c>
      <c r="N4596">
        <f>IF(All_Data[[#This Row],[Order Line Quantity]]&lt;0,1,0)</f>
        <v>0</v>
      </c>
      <c r="O4596" s="1" t="str">
        <f>All_Data[[#This Row],[Tier2 Description]]&amp;All_Data[[#This Row],[Order No]]</f>
        <v>SHIRTS1559304</v>
      </c>
    </row>
    <row r="4597" spans="1:15" x14ac:dyDescent="0.35">
      <c r="A4597">
        <v>202003</v>
      </c>
      <c r="B4597" t="str">
        <f>LEFT(All_Data[[#This Row],[Invoice (Year+Month)]],4)</f>
        <v>2020</v>
      </c>
      <c r="C4597" t="str">
        <f>RIGHT(All_Data[[#This Row],[Invoice (Year+Month)]],2)</f>
        <v>03</v>
      </c>
      <c r="D4597" t="s">
        <v>56</v>
      </c>
      <c r="E4597">
        <v>3014246</v>
      </c>
      <c r="F4597" t="s">
        <v>10</v>
      </c>
      <c r="G4597" t="s">
        <v>11</v>
      </c>
      <c r="H4597" t="s">
        <v>40</v>
      </c>
      <c r="I4597">
        <v>1558291</v>
      </c>
      <c r="J4597">
        <v>200</v>
      </c>
      <c r="K4597" s="1">
        <v>118</v>
      </c>
      <c r="L4597" s="1">
        <v>66.7</v>
      </c>
      <c r="M4597" s="1">
        <f>All_Data[[#This Row],[EUR Sales Amount]]-All_Data[[#This Row],[EUR Cost Amount]]</f>
        <v>51.3</v>
      </c>
      <c r="N4597">
        <f>IF(All_Data[[#This Row],[Order Line Quantity]]&lt;0,1,0)</f>
        <v>0</v>
      </c>
      <c r="O4597" s="1" t="str">
        <f>All_Data[[#This Row],[Tier2 Description]]&amp;All_Data[[#This Row],[Order No]]</f>
        <v>TOTES1558291</v>
      </c>
    </row>
    <row r="4598" spans="1:15" x14ac:dyDescent="0.35">
      <c r="A4598">
        <v>202003</v>
      </c>
      <c r="B4598" t="str">
        <f>LEFT(All_Data[[#This Row],[Invoice (Year+Month)]],4)</f>
        <v>2020</v>
      </c>
      <c r="C4598" t="str">
        <f>RIGHT(All_Data[[#This Row],[Invoice (Year+Month)]],2)</f>
        <v>03</v>
      </c>
      <c r="D4598" t="s">
        <v>56</v>
      </c>
      <c r="E4598">
        <v>3014246</v>
      </c>
      <c r="F4598" t="s">
        <v>10</v>
      </c>
      <c r="G4598" t="s">
        <v>22</v>
      </c>
      <c r="H4598" t="s">
        <v>35</v>
      </c>
      <c r="I4598">
        <v>1558291</v>
      </c>
      <c r="J4598">
        <v>202</v>
      </c>
      <c r="K4598" s="1">
        <v>336</v>
      </c>
      <c r="L4598" s="1">
        <v>45.92</v>
      </c>
      <c r="M4598" s="1">
        <f>All_Data[[#This Row],[EUR Sales Amount]]-All_Data[[#This Row],[EUR Cost Amount]]</f>
        <v>290.08</v>
      </c>
      <c r="N4598">
        <f>IF(All_Data[[#This Row],[Order Line Quantity]]&lt;0,1,0)</f>
        <v>0</v>
      </c>
      <c r="O4598" s="1" t="str">
        <f>All_Data[[#This Row],[Tier2 Description]]&amp;All_Data[[#This Row],[Order No]]</f>
        <v>DECORATION CHARGES1558291</v>
      </c>
    </row>
    <row r="4599" spans="1:15" x14ac:dyDescent="0.35">
      <c r="A4599">
        <v>202003</v>
      </c>
      <c r="B4599" t="str">
        <f>LEFT(All_Data[[#This Row],[Invoice (Year+Month)]],4)</f>
        <v>2020</v>
      </c>
      <c r="C4599" t="str">
        <f>RIGHT(All_Data[[#This Row],[Invoice (Year+Month)]],2)</f>
        <v>03</v>
      </c>
      <c r="D4599" t="s">
        <v>56</v>
      </c>
      <c r="E4599">
        <v>3014249</v>
      </c>
      <c r="F4599" t="s">
        <v>10</v>
      </c>
      <c r="G4599" t="s">
        <v>11</v>
      </c>
      <c r="H4599" t="s">
        <v>39</v>
      </c>
      <c r="I4599">
        <v>1558557</v>
      </c>
      <c r="J4599">
        <v>20</v>
      </c>
      <c r="K4599" s="1">
        <v>150.4</v>
      </c>
      <c r="L4599" s="1">
        <v>35.68</v>
      </c>
      <c r="M4599" s="1">
        <f>All_Data[[#This Row],[EUR Sales Amount]]-All_Data[[#This Row],[EUR Cost Amount]]</f>
        <v>114.72</v>
      </c>
      <c r="N4599">
        <f>IF(All_Data[[#This Row],[Order Line Quantity]]&lt;0,1,0)</f>
        <v>0</v>
      </c>
      <c r="O4599" s="1" t="str">
        <f>All_Data[[#This Row],[Tier2 Description]]&amp;All_Data[[#This Row],[Order No]]</f>
        <v>COOLERS1558557</v>
      </c>
    </row>
    <row r="4600" spans="1:15" x14ac:dyDescent="0.35">
      <c r="A4600">
        <v>202003</v>
      </c>
      <c r="B4600" t="str">
        <f>LEFT(All_Data[[#This Row],[Invoice (Year+Month)]],4)</f>
        <v>2020</v>
      </c>
      <c r="C4600" t="str">
        <f>RIGHT(All_Data[[#This Row],[Invoice (Year+Month)]],2)</f>
        <v>03</v>
      </c>
      <c r="D4600" t="s">
        <v>56</v>
      </c>
      <c r="E4600">
        <v>3014249</v>
      </c>
      <c r="F4600" t="s">
        <v>10</v>
      </c>
      <c r="G4600" t="s">
        <v>11</v>
      </c>
      <c r="H4600" t="s">
        <v>39</v>
      </c>
      <c r="I4600">
        <v>1559128</v>
      </c>
      <c r="J4600">
        <v>8</v>
      </c>
      <c r="K4600" s="1">
        <v>60.16</v>
      </c>
      <c r="L4600" s="1">
        <v>14.28</v>
      </c>
      <c r="M4600" s="1">
        <f>All_Data[[#This Row],[EUR Sales Amount]]-All_Data[[#This Row],[EUR Cost Amount]]</f>
        <v>45.879999999999995</v>
      </c>
      <c r="N4600">
        <f>IF(All_Data[[#This Row],[Order Line Quantity]]&lt;0,1,0)</f>
        <v>0</v>
      </c>
      <c r="O4600" s="1" t="str">
        <f>All_Data[[#This Row],[Tier2 Description]]&amp;All_Data[[#This Row],[Order No]]</f>
        <v>COOLERS1559128</v>
      </c>
    </row>
    <row r="4601" spans="1:15" x14ac:dyDescent="0.35">
      <c r="A4601">
        <v>202003</v>
      </c>
      <c r="B4601" t="str">
        <f>LEFT(All_Data[[#This Row],[Invoice (Year+Month)]],4)</f>
        <v>2020</v>
      </c>
      <c r="C4601" t="str">
        <f>RIGHT(All_Data[[#This Row],[Invoice (Year+Month)]],2)</f>
        <v>03</v>
      </c>
      <c r="D4601" t="s">
        <v>56</v>
      </c>
      <c r="E4601">
        <v>3014249</v>
      </c>
      <c r="F4601" t="s">
        <v>10</v>
      </c>
      <c r="G4601" t="s">
        <v>11</v>
      </c>
      <c r="H4601" t="s">
        <v>39</v>
      </c>
      <c r="I4601">
        <v>1559602</v>
      </c>
      <c r="J4601">
        <v>20</v>
      </c>
      <c r="K4601" s="1">
        <v>150.4</v>
      </c>
      <c r="L4601" s="1">
        <v>35.68</v>
      </c>
      <c r="M4601" s="1">
        <f>All_Data[[#This Row],[EUR Sales Amount]]-All_Data[[#This Row],[EUR Cost Amount]]</f>
        <v>114.72</v>
      </c>
      <c r="N4601">
        <f>IF(All_Data[[#This Row],[Order Line Quantity]]&lt;0,1,0)</f>
        <v>0</v>
      </c>
      <c r="O4601" s="1" t="str">
        <f>All_Data[[#This Row],[Tier2 Description]]&amp;All_Data[[#This Row],[Order No]]</f>
        <v>COOLERS1559602</v>
      </c>
    </row>
    <row r="4602" spans="1:15" x14ac:dyDescent="0.35">
      <c r="A4602">
        <v>202003</v>
      </c>
      <c r="B4602" t="str">
        <f>LEFT(All_Data[[#This Row],[Invoice (Year+Month)]],4)</f>
        <v>2020</v>
      </c>
      <c r="C4602" t="str">
        <f>RIGHT(All_Data[[#This Row],[Invoice (Year+Month)]],2)</f>
        <v>03</v>
      </c>
      <c r="D4602" t="s">
        <v>56</v>
      </c>
      <c r="E4602">
        <v>3014249</v>
      </c>
      <c r="F4602" t="s">
        <v>10</v>
      </c>
      <c r="G4602" t="s">
        <v>32</v>
      </c>
      <c r="H4602" t="s">
        <v>51</v>
      </c>
      <c r="I4602">
        <v>1559128</v>
      </c>
      <c r="J4602">
        <v>8</v>
      </c>
      <c r="K4602" s="1">
        <v>36.159999999999997</v>
      </c>
      <c r="L4602" s="1">
        <v>12.62</v>
      </c>
      <c r="M4602" s="1">
        <f>All_Data[[#This Row],[EUR Sales Amount]]-All_Data[[#This Row],[EUR Cost Amount]]</f>
        <v>23.54</v>
      </c>
      <c r="N4602">
        <f>IF(All_Data[[#This Row],[Order Line Quantity]]&lt;0,1,0)</f>
        <v>0</v>
      </c>
      <c r="O4602" s="1" t="str">
        <f>All_Data[[#This Row],[Tier2 Description]]&amp;All_Data[[#This Row],[Order No]]</f>
        <v>MUGS &amp; TUMBLERS1559128</v>
      </c>
    </row>
    <row r="4603" spans="1:15" x14ac:dyDescent="0.35">
      <c r="A4603">
        <v>202003</v>
      </c>
      <c r="B4603" t="str">
        <f>LEFT(All_Data[[#This Row],[Invoice (Year+Month)]],4)</f>
        <v>2020</v>
      </c>
      <c r="C4603" t="str">
        <f>RIGHT(All_Data[[#This Row],[Invoice (Year+Month)]],2)</f>
        <v>03</v>
      </c>
      <c r="D4603" t="s">
        <v>56</v>
      </c>
      <c r="E4603">
        <v>3014249</v>
      </c>
      <c r="F4603" t="s">
        <v>10</v>
      </c>
      <c r="G4603" t="s">
        <v>26</v>
      </c>
      <c r="H4603" t="s">
        <v>28</v>
      </c>
      <c r="I4603">
        <v>1558557</v>
      </c>
      <c r="J4603">
        <v>40</v>
      </c>
      <c r="K4603" s="1">
        <v>39.6</v>
      </c>
      <c r="L4603" s="1">
        <v>24.24</v>
      </c>
      <c r="M4603" s="1">
        <f>All_Data[[#This Row],[EUR Sales Amount]]-All_Data[[#This Row],[EUR Cost Amount]]</f>
        <v>15.360000000000003</v>
      </c>
      <c r="N4603">
        <f>IF(All_Data[[#This Row],[Order Line Quantity]]&lt;0,1,0)</f>
        <v>0</v>
      </c>
      <c r="O4603" s="1" t="str">
        <f>All_Data[[#This Row],[Tier2 Description]]&amp;All_Data[[#This Row],[Order No]]</f>
        <v>HOUSEWARES1558557</v>
      </c>
    </row>
    <row r="4604" spans="1:15" x14ac:dyDescent="0.35">
      <c r="A4604">
        <v>202003</v>
      </c>
      <c r="B4604" t="str">
        <f>LEFT(All_Data[[#This Row],[Invoice (Year+Month)]],4)</f>
        <v>2020</v>
      </c>
      <c r="C4604" t="str">
        <f>RIGHT(All_Data[[#This Row],[Invoice (Year+Month)]],2)</f>
        <v>03</v>
      </c>
      <c r="D4604" t="s">
        <v>56</v>
      </c>
      <c r="E4604">
        <v>3014249</v>
      </c>
      <c r="F4604" t="s">
        <v>10</v>
      </c>
      <c r="G4604" t="s">
        <v>26</v>
      </c>
      <c r="H4604" t="s">
        <v>28</v>
      </c>
      <c r="I4604">
        <v>1559128</v>
      </c>
      <c r="J4604">
        <v>80</v>
      </c>
      <c r="K4604" s="1">
        <v>80.400000000000006</v>
      </c>
      <c r="L4604" s="1">
        <v>48.16</v>
      </c>
      <c r="M4604" s="1">
        <f>All_Data[[#This Row],[EUR Sales Amount]]-All_Data[[#This Row],[EUR Cost Amount]]</f>
        <v>32.240000000000009</v>
      </c>
      <c r="N4604">
        <f>IF(All_Data[[#This Row],[Order Line Quantity]]&lt;0,1,0)</f>
        <v>0</v>
      </c>
      <c r="O4604" s="1" t="str">
        <f>All_Data[[#This Row],[Tier2 Description]]&amp;All_Data[[#This Row],[Order No]]</f>
        <v>HOUSEWARES1559128</v>
      </c>
    </row>
    <row r="4605" spans="1:15" x14ac:dyDescent="0.35">
      <c r="A4605">
        <v>202003</v>
      </c>
      <c r="B4605" t="str">
        <f>LEFT(All_Data[[#This Row],[Invoice (Year+Month)]],4)</f>
        <v>2020</v>
      </c>
      <c r="C4605" t="str">
        <f>RIGHT(All_Data[[#This Row],[Invoice (Year+Month)]],2)</f>
        <v>03</v>
      </c>
      <c r="D4605" t="s">
        <v>56</v>
      </c>
      <c r="E4605">
        <v>3014249</v>
      </c>
      <c r="F4605" t="s">
        <v>10</v>
      </c>
      <c r="G4605" t="s">
        <v>29</v>
      </c>
      <c r="H4605" t="s">
        <v>30</v>
      </c>
      <c r="I4605">
        <v>1559602</v>
      </c>
      <c r="J4605">
        <v>4</v>
      </c>
      <c r="K4605" s="1">
        <v>23.96</v>
      </c>
      <c r="L4605" s="1">
        <v>15.58</v>
      </c>
      <c r="M4605" s="1">
        <f>All_Data[[#This Row],[EUR Sales Amount]]-All_Data[[#This Row],[EUR Cost Amount]]</f>
        <v>8.3800000000000008</v>
      </c>
      <c r="N4605">
        <f>IF(All_Data[[#This Row],[Order Line Quantity]]&lt;0,1,0)</f>
        <v>0</v>
      </c>
      <c r="O4605" s="1" t="str">
        <f>All_Data[[#This Row],[Tier2 Description]]&amp;All_Data[[#This Row],[Order No]]</f>
        <v>AUDIO1559602</v>
      </c>
    </row>
    <row r="4606" spans="1:15" x14ac:dyDescent="0.35">
      <c r="A4606">
        <v>202003</v>
      </c>
      <c r="B4606" t="str">
        <f>LEFT(All_Data[[#This Row],[Invoice (Year+Month)]],4)</f>
        <v>2020</v>
      </c>
      <c r="C4606" t="str">
        <f>RIGHT(All_Data[[#This Row],[Invoice (Year+Month)]],2)</f>
        <v>03</v>
      </c>
      <c r="D4606" t="s">
        <v>56</v>
      </c>
      <c r="E4606">
        <v>3014251</v>
      </c>
      <c r="F4606" t="s">
        <v>17</v>
      </c>
      <c r="G4606" t="s">
        <v>32</v>
      </c>
      <c r="H4606" t="s">
        <v>33</v>
      </c>
      <c r="I4606">
        <v>1558012</v>
      </c>
      <c r="J4606">
        <v>8</v>
      </c>
      <c r="K4606" s="1">
        <v>66.48</v>
      </c>
      <c r="L4606" s="1">
        <v>22.82</v>
      </c>
      <c r="M4606" s="1">
        <f>All_Data[[#This Row],[EUR Sales Amount]]-All_Data[[#This Row],[EUR Cost Amount]]</f>
        <v>43.660000000000004</v>
      </c>
      <c r="N4606">
        <f>IF(All_Data[[#This Row],[Order Line Quantity]]&lt;0,1,0)</f>
        <v>0</v>
      </c>
      <c r="O4606" s="1" t="str">
        <f>All_Data[[#This Row],[Tier2 Description]]&amp;All_Data[[#This Row],[Order No]]</f>
        <v>SPORT BOTTLES1558012</v>
      </c>
    </row>
    <row r="4607" spans="1:15" x14ac:dyDescent="0.35">
      <c r="A4607">
        <v>202003</v>
      </c>
      <c r="B4607" t="str">
        <f>LEFT(All_Data[[#This Row],[Invoice (Year+Month)]],4)</f>
        <v>2020</v>
      </c>
      <c r="C4607" t="str">
        <f>RIGHT(All_Data[[#This Row],[Invoice (Year+Month)]],2)</f>
        <v>03</v>
      </c>
      <c r="D4607" t="s">
        <v>56</v>
      </c>
      <c r="E4607">
        <v>3014251</v>
      </c>
      <c r="F4607" t="s">
        <v>17</v>
      </c>
      <c r="G4607" t="s">
        <v>32</v>
      </c>
      <c r="H4607" t="s">
        <v>33</v>
      </c>
      <c r="I4607">
        <v>1559062</v>
      </c>
      <c r="J4607">
        <v>100</v>
      </c>
      <c r="K4607" s="1">
        <v>946</v>
      </c>
      <c r="L4607" s="1">
        <v>380.42</v>
      </c>
      <c r="M4607" s="1">
        <f>All_Data[[#This Row],[EUR Sales Amount]]-All_Data[[#This Row],[EUR Cost Amount]]</f>
        <v>565.57999999999993</v>
      </c>
      <c r="N4607">
        <f>IF(All_Data[[#This Row],[Order Line Quantity]]&lt;0,1,0)</f>
        <v>0</v>
      </c>
      <c r="O4607" s="1" t="str">
        <f>All_Data[[#This Row],[Tier2 Description]]&amp;All_Data[[#This Row],[Order No]]</f>
        <v>SPORT BOTTLES1559062</v>
      </c>
    </row>
    <row r="4608" spans="1:15" x14ac:dyDescent="0.35">
      <c r="A4608">
        <v>202003</v>
      </c>
      <c r="B4608" t="str">
        <f>LEFT(All_Data[[#This Row],[Invoice (Year+Month)]],4)</f>
        <v>2020</v>
      </c>
      <c r="C4608" t="str">
        <f>RIGHT(All_Data[[#This Row],[Invoice (Year+Month)]],2)</f>
        <v>03</v>
      </c>
      <c r="D4608" t="s">
        <v>56</v>
      </c>
      <c r="E4608">
        <v>3014251</v>
      </c>
      <c r="F4608" t="s">
        <v>17</v>
      </c>
      <c r="G4608" t="s">
        <v>26</v>
      </c>
      <c r="H4608" t="s">
        <v>43</v>
      </c>
      <c r="I4608">
        <v>1558068</v>
      </c>
      <c r="J4608">
        <v>610</v>
      </c>
      <c r="K4608" s="1">
        <v>933.3</v>
      </c>
      <c r="L4608" s="1">
        <v>638.70000000000005</v>
      </c>
      <c r="M4608" s="1">
        <f>All_Data[[#This Row],[EUR Sales Amount]]-All_Data[[#This Row],[EUR Cost Amount]]</f>
        <v>294.59999999999991</v>
      </c>
      <c r="N4608">
        <f>IF(All_Data[[#This Row],[Order Line Quantity]]&lt;0,1,0)</f>
        <v>0</v>
      </c>
      <c r="O4608" s="1" t="str">
        <f>All_Data[[#This Row],[Tier2 Description]]&amp;All_Data[[#This Row],[Order No]]</f>
        <v>SAFETY AUTO &amp; TOOLS1558068</v>
      </c>
    </row>
    <row r="4609" spans="1:15" x14ac:dyDescent="0.35">
      <c r="A4609">
        <v>202003</v>
      </c>
      <c r="B4609" t="str">
        <f>LEFT(All_Data[[#This Row],[Invoice (Year+Month)]],4)</f>
        <v>2020</v>
      </c>
      <c r="C4609" t="str">
        <f>RIGHT(All_Data[[#This Row],[Invoice (Year+Month)]],2)</f>
        <v>03</v>
      </c>
      <c r="D4609" t="s">
        <v>56</v>
      </c>
      <c r="E4609">
        <v>3014251</v>
      </c>
      <c r="F4609" t="s">
        <v>17</v>
      </c>
      <c r="G4609" t="s">
        <v>22</v>
      </c>
      <c r="H4609" t="s">
        <v>35</v>
      </c>
      <c r="I4609">
        <v>1558012</v>
      </c>
      <c r="J4609">
        <v>12</v>
      </c>
      <c r="K4609" s="1">
        <v>46.32</v>
      </c>
      <c r="L4609" s="1">
        <v>36.26</v>
      </c>
      <c r="M4609" s="1">
        <f>All_Data[[#This Row],[EUR Sales Amount]]-All_Data[[#This Row],[EUR Cost Amount]]</f>
        <v>10.060000000000002</v>
      </c>
      <c r="N4609">
        <f>IF(All_Data[[#This Row],[Order Line Quantity]]&lt;0,1,0)</f>
        <v>0</v>
      </c>
      <c r="O4609" s="1" t="str">
        <f>All_Data[[#This Row],[Tier2 Description]]&amp;All_Data[[#This Row],[Order No]]</f>
        <v>DECORATION CHARGES1558012</v>
      </c>
    </row>
    <row r="4610" spans="1:15" x14ac:dyDescent="0.35">
      <c r="A4610">
        <v>202003</v>
      </c>
      <c r="B4610" t="str">
        <f>LEFT(All_Data[[#This Row],[Invoice (Year+Month)]],4)</f>
        <v>2020</v>
      </c>
      <c r="C4610" t="str">
        <f>RIGHT(All_Data[[#This Row],[Invoice (Year+Month)]],2)</f>
        <v>03</v>
      </c>
      <c r="D4610" t="s">
        <v>56</v>
      </c>
      <c r="E4610">
        <v>3014251</v>
      </c>
      <c r="F4610" t="s">
        <v>17</v>
      </c>
      <c r="G4610" t="s">
        <v>22</v>
      </c>
      <c r="H4610" t="s">
        <v>35</v>
      </c>
      <c r="I4610">
        <v>1558068</v>
      </c>
      <c r="J4610">
        <v>1224</v>
      </c>
      <c r="K4610" s="1">
        <v>681.2</v>
      </c>
      <c r="L4610" s="1">
        <v>88.16</v>
      </c>
      <c r="M4610" s="1">
        <f>All_Data[[#This Row],[EUR Sales Amount]]-All_Data[[#This Row],[EUR Cost Amount]]</f>
        <v>593.04000000000008</v>
      </c>
      <c r="N4610">
        <f>IF(All_Data[[#This Row],[Order Line Quantity]]&lt;0,1,0)</f>
        <v>0</v>
      </c>
      <c r="O4610" s="1" t="str">
        <f>All_Data[[#This Row],[Tier2 Description]]&amp;All_Data[[#This Row],[Order No]]</f>
        <v>DECORATION CHARGES1558068</v>
      </c>
    </row>
    <row r="4611" spans="1:15" x14ac:dyDescent="0.35">
      <c r="A4611">
        <v>202003</v>
      </c>
      <c r="B4611" t="str">
        <f>LEFT(All_Data[[#This Row],[Invoice (Year+Month)]],4)</f>
        <v>2020</v>
      </c>
      <c r="C4611" t="str">
        <f>RIGHT(All_Data[[#This Row],[Invoice (Year+Month)]],2)</f>
        <v>03</v>
      </c>
      <c r="D4611" t="s">
        <v>56</v>
      </c>
      <c r="E4611">
        <v>3014251</v>
      </c>
      <c r="F4611" t="s">
        <v>17</v>
      </c>
      <c r="G4611" t="s">
        <v>22</v>
      </c>
      <c r="H4611" t="s">
        <v>35</v>
      </c>
      <c r="I4611">
        <v>1559062</v>
      </c>
      <c r="J4611">
        <v>102</v>
      </c>
      <c r="K4611" s="1">
        <v>126</v>
      </c>
      <c r="L4611" s="1">
        <v>22.18</v>
      </c>
      <c r="M4611" s="1">
        <f>All_Data[[#This Row],[EUR Sales Amount]]-All_Data[[#This Row],[EUR Cost Amount]]</f>
        <v>103.82</v>
      </c>
      <c r="N4611">
        <f>IF(All_Data[[#This Row],[Order Line Quantity]]&lt;0,1,0)</f>
        <v>0</v>
      </c>
      <c r="O4611" s="1" t="str">
        <f>All_Data[[#This Row],[Tier2 Description]]&amp;All_Data[[#This Row],[Order No]]</f>
        <v>DECORATION CHARGES1559062</v>
      </c>
    </row>
    <row r="4612" spans="1:15" x14ac:dyDescent="0.35">
      <c r="A4612">
        <v>202003</v>
      </c>
      <c r="B4612" t="str">
        <f>LEFT(All_Data[[#This Row],[Invoice (Year+Month)]],4)</f>
        <v>2020</v>
      </c>
      <c r="C4612" t="str">
        <f>RIGHT(All_Data[[#This Row],[Invoice (Year+Month)]],2)</f>
        <v>03</v>
      </c>
      <c r="D4612" t="s">
        <v>56</v>
      </c>
      <c r="E4612">
        <v>3014252</v>
      </c>
      <c r="F4612" t="s">
        <v>17</v>
      </c>
      <c r="G4612" t="s">
        <v>32</v>
      </c>
      <c r="H4612" t="s">
        <v>33</v>
      </c>
      <c r="I4612">
        <v>1555358</v>
      </c>
      <c r="J4612">
        <v>3400</v>
      </c>
      <c r="K4612" s="1">
        <v>8636</v>
      </c>
      <c r="L4612" s="1">
        <v>3050.86</v>
      </c>
      <c r="M4612" s="1">
        <f>All_Data[[#This Row],[EUR Sales Amount]]-All_Data[[#This Row],[EUR Cost Amount]]</f>
        <v>5585.1399999999994</v>
      </c>
      <c r="N4612">
        <f>IF(All_Data[[#This Row],[Order Line Quantity]]&lt;0,1,0)</f>
        <v>0</v>
      </c>
      <c r="O4612" s="1" t="str">
        <f>All_Data[[#This Row],[Tier2 Description]]&amp;All_Data[[#This Row],[Order No]]</f>
        <v>SPORT BOTTLES1555358</v>
      </c>
    </row>
    <row r="4613" spans="1:15" x14ac:dyDescent="0.35">
      <c r="A4613">
        <v>202003</v>
      </c>
      <c r="B4613" t="str">
        <f>LEFT(All_Data[[#This Row],[Invoice (Year+Month)]],4)</f>
        <v>2020</v>
      </c>
      <c r="C4613" t="str">
        <f>RIGHT(All_Data[[#This Row],[Invoice (Year+Month)]],2)</f>
        <v>03</v>
      </c>
      <c r="D4613" t="s">
        <v>56</v>
      </c>
      <c r="E4613">
        <v>3014252</v>
      </c>
      <c r="F4613" t="s">
        <v>17</v>
      </c>
      <c r="G4613" t="s">
        <v>26</v>
      </c>
      <c r="H4613" t="s">
        <v>28</v>
      </c>
      <c r="I4613">
        <v>1558225</v>
      </c>
      <c r="J4613">
        <v>2</v>
      </c>
      <c r="K4613" s="1">
        <v>6.3</v>
      </c>
      <c r="L4613" s="1">
        <v>3.36</v>
      </c>
      <c r="M4613" s="1">
        <f>All_Data[[#This Row],[EUR Sales Amount]]-All_Data[[#This Row],[EUR Cost Amount]]</f>
        <v>2.94</v>
      </c>
      <c r="N4613">
        <f>IF(All_Data[[#This Row],[Order Line Quantity]]&lt;0,1,0)</f>
        <v>0</v>
      </c>
      <c r="O4613" s="1" t="str">
        <f>All_Data[[#This Row],[Tier2 Description]]&amp;All_Data[[#This Row],[Order No]]</f>
        <v>HOUSEWARES1558225</v>
      </c>
    </row>
    <row r="4614" spans="1:15" x14ac:dyDescent="0.35">
      <c r="A4614">
        <v>202003</v>
      </c>
      <c r="B4614" t="str">
        <f>LEFT(All_Data[[#This Row],[Invoice (Year+Month)]],4)</f>
        <v>2020</v>
      </c>
      <c r="C4614" t="str">
        <f>RIGHT(All_Data[[#This Row],[Invoice (Year+Month)]],2)</f>
        <v>03</v>
      </c>
      <c r="D4614" t="s">
        <v>56</v>
      </c>
      <c r="E4614">
        <v>3014252</v>
      </c>
      <c r="F4614" t="s">
        <v>17</v>
      </c>
      <c r="G4614" t="s">
        <v>18</v>
      </c>
      <c r="H4614" t="s">
        <v>20</v>
      </c>
      <c r="I4614">
        <v>1558225</v>
      </c>
      <c r="J4614">
        <v>8</v>
      </c>
      <c r="K4614" s="1">
        <v>43.88</v>
      </c>
      <c r="L4614" s="1">
        <v>26.98</v>
      </c>
      <c r="M4614" s="1">
        <f>All_Data[[#This Row],[EUR Sales Amount]]-All_Data[[#This Row],[EUR Cost Amount]]</f>
        <v>16.900000000000002</v>
      </c>
      <c r="N4614">
        <f>IF(All_Data[[#This Row],[Order Line Quantity]]&lt;0,1,0)</f>
        <v>0</v>
      </c>
      <c r="O4614" s="1" t="str">
        <f>All_Data[[#This Row],[Tier2 Description]]&amp;All_Data[[#This Row],[Order No]]</f>
        <v>POLOS1558225</v>
      </c>
    </row>
    <row r="4615" spans="1:15" x14ac:dyDescent="0.35">
      <c r="A4615">
        <v>202003</v>
      </c>
      <c r="B4615" t="str">
        <f>LEFT(All_Data[[#This Row],[Invoice (Year+Month)]],4)</f>
        <v>2020</v>
      </c>
      <c r="C4615" t="str">
        <f>RIGHT(All_Data[[#This Row],[Invoice (Year+Month)]],2)</f>
        <v>03</v>
      </c>
      <c r="D4615" t="s">
        <v>56</v>
      </c>
      <c r="E4615">
        <v>3014252</v>
      </c>
      <c r="F4615" t="s">
        <v>17</v>
      </c>
      <c r="G4615" t="s">
        <v>22</v>
      </c>
      <c r="H4615" t="s">
        <v>35</v>
      </c>
      <c r="I4615">
        <v>1555358</v>
      </c>
      <c r="J4615">
        <v>3404</v>
      </c>
      <c r="K4615" s="1">
        <v>1366</v>
      </c>
      <c r="L4615" s="1">
        <v>76.36</v>
      </c>
      <c r="M4615" s="1">
        <f>All_Data[[#This Row],[EUR Sales Amount]]-All_Data[[#This Row],[EUR Cost Amount]]</f>
        <v>1289.6400000000001</v>
      </c>
      <c r="N4615">
        <f>IF(All_Data[[#This Row],[Order Line Quantity]]&lt;0,1,0)</f>
        <v>0</v>
      </c>
      <c r="O4615" s="1" t="str">
        <f>All_Data[[#This Row],[Tier2 Description]]&amp;All_Data[[#This Row],[Order No]]</f>
        <v>DECORATION CHARGES1555358</v>
      </c>
    </row>
    <row r="4616" spans="1:15" x14ac:dyDescent="0.35">
      <c r="A4616">
        <v>202003</v>
      </c>
      <c r="B4616" t="str">
        <f>LEFT(All_Data[[#This Row],[Invoice (Year+Month)]],4)</f>
        <v>2020</v>
      </c>
      <c r="C4616" t="str">
        <f>RIGHT(All_Data[[#This Row],[Invoice (Year+Month)]],2)</f>
        <v>03</v>
      </c>
      <c r="D4616" t="s">
        <v>56</v>
      </c>
      <c r="E4616">
        <v>3014262</v>
      </c>
      <c r="F4616" t="s">
        <v>17</v>
      </c>
      <c r="G4616" t="s">
        <v>11</v>
      </c>
      <c r="H4616" t="s">
        <v>38</v>
      </c>
      <c r="I4616">
        <v>1558141</v>
      </c>
      <c r="J4616">
        <v>8</v>
      </c>
      <c r="K4616" s="1">
        <v>8.86</v>
      </c>
      <c r="L4616" s="1">
        <v>4.24</v>
      </c>
      <c r="M4616" s="1">
        <f>All_Data[[#This Row],[EUR Sales Amount]]-All_Data[[#This Row],[EUR Cost Amount]]</f>
        <v>4.6199999999999992</v>
      </c>
      <c r="N4616">
        <f>IF(All_Data[[#This Row],[Order Line Quantity]]&lt;0,1,0)</f>
        <v>0</v>
      </c>
      <c r="O4616" s="1" t="str">
        <f>All_Data[[#This Row],[Tier2 Description]]&amp;All_Data[[#This Row],[Order No]]</f>
        <v>BACKPACKS1558141</v>
      </c>
    </row>
    <row r="4617" spans="1:15" x14ac:dyDescent="0.35">
      <c r="A4617">
        <v>202003</v>
      </c>
      <c r="B4617" t="str">
        <f>LEFT(All_Data[[#This Row],[Invoice (Year+Month)]],4)</f>
        <v>2020</v>
      </c>
      <c r="C4617" t="str">
        <f>RIGHT(All_Data[[#This Row],[Invoice (Year+Month)]],2)</f>
        <v>03</v>
      </c>
      <c r="D4617" t="s">
        <v>56</v>
      </c>
      <c r="E4617">
        <v>3014262</v>
      </c>
      <c r="F4617" t="s">
        <v>17</v>
      </c>
      <c r="G4617" t="s">
        <v>11</v>
      </c>
      <c r="H4617" t="s">
        <v>38</v>
      </c>
      <c r="I4617">
        <v>1558427</v>
      </c>
      <c r="J4617">
        <v>100</v>
      </c>
      <c r="K4617" s="1">
        <v>85</v>
      </c>
      <c r="L4617" s="1">
        <v>34.24</v>
      </c>
      <c r="M4617" s="1">
        <f>All_Data[[#This Row],[EUR Sales Amount]]-All_Data[[#This Row],[EUR Cost Amount]]</f>
        <v>50.76</v>
      </c>
      <c r="N4617">
        <f>IF(All_Data[[#This Row],[Order Line Quantity]]&lt;0,1,0)</f>
        <v>0</v>
      </c>
      <c r="O4617" s="1" t="str">
        <f>All_Data[[#This Row],[Tier2 Description]]&amp;All_Data[[#This Row],[Order No]]</f>
        <v>BACKPACKS1558427</v>
      </c>
    </row>
    <row r="4618" spans="1:15" x14ac:dyDescent="0.35">
      <c r="A4618">
        <v>202003</v>
      </c>
      <c r="B4618" t="str">
        <f>LEFT(All_Data[[#This Row],[Invoice (Year+Month)]],4)</f>
        <v>2020</v>
      </c>
      <c r="C4618" t="str">
        <f>RIGHT(All_Data[[#This Row],[Invoice (Year+Month)]],2)</f>
        <v>03</v>
      </c>
      <c r="D4618" t="s">
        <v>56</v>
      </c>
      <c r="E4618">
        <v>3014273</v>
      </c>
      <c r="F4618" t="s">
        <v>17</v>
      </c>
      <c r="G4618" t="s">
        <v>13</v>
      </c>
      <c r="H4618" t="s">
        <v>37</v>
      </c>
      <c r="I4618">
        <v>1558350</v>
      </c>
      <c r="J4618">
        <v>400</v>
      </c>
      <c r="K4618" s="1">
        <v>132</v>
      </c>
      <c r="L4618" s="1">
        <v>80.400000000000006</v>
      </c>
      <c r="M4618" s="1">
        <f>All_Data[[#This Row],[EUR Sales Amount]]-All_Data[[#This Row],[EUR Cost Amount]]</f>
        <v>51.599999999999994</v>
      </c>
      <c r="N4618">
        <f>IF(All_Data[[#This Row],[Order Line Quantity]]&lt;0,1,0)</f>
        <v>0</v>
      </c>
      <c r="O4618" s="1" t="str">
        <f>All_Data[[#This Row],[Tier2 Description]]&amp;All_Data[[#This Row],[Order No]]</f>
        <v>GENERAL1558350</v>
      </c>
    </row>
    <row r="4619" spans="1:15" x14ac:dyDescent="0.35">
      <c r="A4619">
        <v>202003</v>
      </c>
      <c r="B4619" t="str">
        <f>LEFT(All_Data[[#This Row],[Invoice (Year+Month)]],4)</f>
        <v>2020</v>
      </c>
      <c r="C4619" t="str">
        <f>RIGHT(All_Data[[#This Row],[Invoice (Year+Month)]],2)</f>
        <v>03</v>
      </c>
      <c r="D4619" t="s">
        <v>56</v>
      </c>
      <c r="E4619">
        <v>3014273</v>
      </c>
      <c r="F4619" t="s">
        <v>17</v>
      </c>
      <c r="G4619" t="s">
        <v>22</v>
      </c>
      <c r="H4619" t="s">
        <v>23</v>
      </c>
      <c r="I4619">
        <v>1558138</v>
      </c>
      <c r="J4619">
        <v>12</v>
      </c>
      <c r="K4619" s="1">
        <v>29.9</v>
      </c>
      <c r="L4619" s="1">
        <v>60</v>
      </c>
      <c r="M4619" s="1">
        <f>All_Data[[#This Row],[EUR Sales Amount]]-All_Data[[#This Row],[EUR Cost Amount]]</f>
        <v>-30.1</v>
      </c>
      <c r="N4619">
        <f>IF(All_Data[[#This Row],[Order Line Quantity]]&lt;0,1,0)</f>
        <v>0</v>
      </c>
      <c r="O4619" s="1" t="str">
        <f>All_Data[[#This Row],[Tier2 Description]]&amp;All_Data[[#This Row],[Order No]]</f>
        <v>CATALOGUES1558138</v>
      </c>
    </row>
    <row r="4620" spans="1:15" x14ac:dyDescent="0.35">
      <c r="A4620">
        <v>202003</v>
      </c>
      <c r="B4620" t="str">
        <f>LEFT(All_Data[[#This Row],[Invoice (Year+Month)]],4)</f>
        <v>2020</v>
      </c>
      <c r="C4620" t="str">
        <f>RIGHT(All_Data[[#This Row],[Invoice (Year+Month)]],2)</f>
        <v>03</v>
      </c>
      <c r="D4620" t="s">
        <v>56</v>
      </c>
      <c r="E4620">
        <v>3014273</v>
      </c>
      <c r="F4620" t="s">
        <v>17</v>
      </c>
      <c r="G4620" t="s">
        <v>22</v>
      </c>
      <c r="H4620" t="s">
        <v>35</v>
      </c>
      <c r="I4620">
        <v>1558350</v>
      </c>
      <c r="J4620">
        <v>804</v>
      </c>
      <c r="K4620" s="1">
        <v>528</v>
      </c>
      <c r="L4620" s="1">
        <v>32.72</v>
      </c>
      <c r="M4620" s="1">
        <f>All_Data[[#This Row],[EUR Sales Amount]]-All_Data[[#This Row],[EUR Cost Amount]]</f>
        <v>495.28</v>
      </c>
      <c r="N4620">
        <f>IF(All_Data[[#This Row],[Order Line Quantity]]&lt;0,1,0)</f>
        <v>0</v>
      </c>
      <c r="O4620" s="1" t="str">
        <f>All_Data[[#This Row],[Tier2 Description]]&amp;All_Data[[#This Row],[Order No]]</f>
        <v>DECORATION CHARGES1558350</v>
      </c>
    </row>
    <row r="4621" spans="1:15" x14ac:dyDescent="0.35">
      <c r="A4621">
        <v>202003</v>
      </c>
      <c r="B4621" t="str">
        <f>LEFT(All_Data[[#This Row],[Invoice (Year+Month)]],4)</f>
        <v>2020</v>
      </c>
      <c r="C4621" t="str">
        <f>RIGHT(All_Data[[#This Row],[Invoice (Year+Month)]],2)</f>
        <v>03</v>
      </c>
      <c r="D4621" t="s">
        <v>56</v>
      </c>
      <c r="E4621">
        <v>3014276</v>
      </c>
      <c r="F4621" t="s">
        <v>10</v>
      </c>
      <c r="G4621" t="s">
        <v>26</v>
      </c>
      <c r="H4621" t="s">
        <v>27</v>
      </c>
      <c r="I4621">
        <v>1559178</v>
      </c>
      <c r="J4621">
        <v>4000</v>
      </c>
      <c r="K4621" s="1">
        <v>11800</v>
      </c>
      <c r="L4621" s="1">
        <v>6693.28</v>
      </c>
      <c r="M4621" s="1">
        <f>All_Data[[#This Row],[EUR Sales Amount]]-All_Data[[#This Row],[EUR Cost Amount]]</f>
        <v>5106.72</v>
      </c>
      <c r="N4621">
        <f>IF(All_Data[[#This Row],[Order Line Quantity]]&lt;0,1,0)</f>
        <v>0</v>
      </c>
      <c r="O4621" s="1" t="str">
        <f>All_Data[[#This Row],[Tier2 Description]]&amp;All_Data[[#This Row],[Order No]]</f>
        <v>APRON &amp; KITCHEN TEXTILES1559178</v>
      </c>
    </row>
    <row r="4622" spans="1:15" x14ac:dyDescent="0.35">
      <c r="A4622">
        <v>202003</v>
      </c>
      <c r="B4622" t="str">
        <f>LEFT(All_Data[[#This Row],[Invoice (Year+Month)]],4)</f>
        <v>2020</v>
      </c>
      <c r="C4622" t="str">
        <f>RIGHT(All_Data[[#This Row],[Invoice (Year+Month)]],2)</f>
        <v>03</v>
      </c>
      <c r="D4622" t="s">
        <v>56</v>
      </c>
      <c r="E4622">
        <v>3014276</v>
      </c>
      <c r="F4622" t="s">
        <v>10</v>
      </c>
      <c r="G4622" t="s">
        <v>26</v>
      </c>
      <c r="H4622" t="s">
        <v>27</v>
      </c>
      <c r="I4622">
        <v>1559537</v>
      </c>
      <c r="J4622">
        <v>240</v>
      </c>
      <c r="K4622" s="1">
        <v>784.8</v>
      </c>
      <c r="L4622" s="1">
        <v>399.62</v>
      </c>
      <c r="M4622" s="1">
        <f>All_Data[[#This Row],[EUR Sales Amount]]-All_Data[[#This Row],[EUR Cost Amount]]</f>
        <v>385.17999999999995</v>
      </c>
      <c r="N4622">
        <f>IF(All_Data[[#This Row],[Order Line Quantity]]&lt;0,1,0)</f>
        <v>0</v>
      </c>
      <c r="O4622" s="1" t="str">
        <f>All_Data[[#This Row],[Tier2 Description]]&amp;All_Data[[#This Row],[Order No]]</f>
        <v>APRON &amp; KITCHEN TEXTILES1559537</v>
      </c>
    </row>
    <row r="4623" spans="1:15" x14ac:dyDescent="0.35">
      <c r="A4623">
        <v>202003</v>
      </c>
      <c r="B4623" t="str">
        <f>LEFT(All_Data[[#This Row],[Invoice (Year+Month)]],4)</f>
        <v>2020</v>
      </c>
      <c r="C4623" t="str">
        <f>RIGHT(All_Data[[#This Row],[Invoice (Year+Month)]],2)</f>
        <v>03</v>
      </c>
      <c r="D4623" t="s">
        <v>56</v>
      </c>
      <c r="E4623">
        <v>3014277</v>
      </c>
      <c r="F4623" t="s">
        <v>17</v>
      </c>
      <c r="G4623" t="s">
        <v>11</v>
      </c>
      <c r="H4623" t="s">
        <v>47</v>
      </c>
      <c r="I4623">
        <v>1559501</v>
      </c>
      <c r="J4623">
        <v>604</v>
      </c>
      <c r="K4623" s="1">
        <v>748.96</v>
      </c>
      <c r="L4623" s="1">
        <v>419.8</v>
      </c>
      <c r="M4623" s="1">
        <f>All_Data[[#This Row],[EUR Sales Amount]]-All_Data[[#This Row],[EUR Cost Amount]]</f>
        <v>329.16</v>
      </c>
      <c r="N4623">
        <f>IF(All_Data[[#This Row],[Order Line Quantity]]&lt;0,1,0)</f>
        <v>0</v>
      </c>
      <c r="O4623" s="1" t="str">
        <f>All_Data[[#This Row],[Tier2 Description]]&amp;All_Data[[#This Row],[Order No]]</f>
        <v>TRAVEL GIFTS1559501</v>
      </c>
    </row>
    <row r="4624" spans="1:15" x14ac:dyDescent="0.35">
      <c r="A4624">
        <v>202003</v>
      </c>
      <c r="B4624" t="str">
        <f>LEFT(All_Data[[#This Row],[Invoice (Year+Month)]],4)</f>
        <v>2020</v>
      </c>
      <c r="C4624" t="str">
        <f>RIGHT(All_Data[[#This Row],[Invoice (Year+Month)]],2)</f>
        <v>03</v>
      </c>
      <c r="D4624" t="s">
        <v>56</v>
      </c>
      <c r="E4624">
        <v>3014283</v>
      </c>
      <c r="F4624" t="s">
        <v>17</v>
      </c>
      <c r="G4624" t="s">
        <v>11</v>
      </c>
      <c r="H4624" t="s">
        <v>38</v>
      </c>
      <c r="I4624">
        <v>1558800</v>
      </c>
      <c r="J4624">
        <v>2</v>
      </c>
      <c r="K4624" s="1">
        <v>2.2799999999999998</v>
      </c>
      <c r="L4624" s="1">
        <v>1.34</v>
      </c>
      <c r="M4624" s="1">
        <f>All_Data[[#This Row],[EUR Sales Amount]]-All_Data[[#This Row],[EUR Cost Amount]]</f>
        <v>0.93999999999999972</v>
      </c>
      <c r="N4624">
        <f>IF(All_Data[[#This Row],[Order Line Quantity]]&lt;0,1,0)</f>
        <v>0</v>
      </c>
      <c r="O4624" s="1" t="str">
        <f>All_Data[[#This Row],[Tier2 Description]]&amp;All_Data[[#This Row],[Order No]]</f>
        <v>BACKPACKS1558800</v>
      </c>
    </row>
    <row r="4625" spans="1:15" x14ac:dyDescent="0.35">
      <c r="A4625">
        <v>202003</v>
      </c>
      <c r="B4625" t="str">
        <f>LEFT(All_Data[[#This Row],[Invoice (Year+Month)]],4)</f>
        <v>2020</v>
      </c>
      <c r="C4625" t="str">
        <f>RIGHT(All_Data[[#This Row],[Invoice (Year+Month)]],2)</f>
        <v>03</v>
      </c>
      <c r="D4625" t="s">
        <v>56</v>
      </c>
      <c r="E4625">
        <v>3014283</v>
      </c>
      <c r="F4625" t="s">
        <v>17</v>
      </c>
      <c r="G4625" t="s">
        <v>11</v>
      </c>
      <c r="H4625" t="s">
        <v>40</v>
      </c>
      <c r="I4625">
        <v>1558512</v>
      </c>
      <c r="J4625">
        <v>4</v>
      </c>
      <c r="K4625" s="1">
        <v>3.4</v>
      </c>
      <c r="L4625" s="1">
        <v>1.3</v>
      </c>
      <c r="M4625" s="1">
        <f>All_Data[[#This Row],[EUR Sales Amount]]-All_Data[[#This Row],[EUR Cost Amount]]</f>
        <v>2.0999999999999996</v>
      </c>
      <c r="N4625">
        <f>IF(All_Data[[#This Row],[Order Line Quantity]]&lt;0,1,0)</f>
        <v>0</v>
      </c>
      <c r="O4625" s="1" t="str">
        <f>All_Data[[#This Row],[Tier2 Description]]&amp;All_Data[[#This Row],[Order No]]</f>
        <v>TOTES1558512</v>
      </c>
    </row>
    <row r="4626" spans="1:15" x14ac:dyDescent="0.35">
      <c r="A4626">
        <v>202003</v>
      </c>
      <c r="B4626" t="str">
        <f>LEFT(All_Data[[#This Row],[Invoice (Year+Month)]],4)</f>
        <v>2020</v>
      </c>
      <c r="C4626" t="str">
        <f>RIGHT(All_Data[[#This Row],[Invoice (Year+Month)]],2)</f>
        <v>03</v>
      </c>
      <c r="D4626" t="s">
        <v>56</v>
      </c>
      <c r="E4626">
        <v>3014283</v>
      </c>
      <c r="F4626" t="s">
        <v>17</v>
      </c>
      <c r="G4626" t="s">
        <v>11</v>
      </c>
      <c r="H4626" t="s">
        <v>40</v>
      </c>
      <c r="I4626">
        <v>1558797</v>
      </c>
      <c r="J4626">
        <v>6</v>
      </c>
      <c r="K4626" s="1">
        <v>5.0999999999999996</v>
      </c>
      <c r="L4626" s="1">
        <v>1.94</v>
      </c>
      <c r="M4626" s="1">
        <f>All_Data[[#This Row],[EUR Sales Amount]]-All_Data[[#This Row],[EUR Cost Amount]]</f>
        <v>3.1599999999999997</v>
      </c>
      <c r="N4626">
        <f>IF(All_Data[[#This Row],[Order Line Quantity]]&lt;0,1,0)</f>
        <v>0</v>
      </c>
      <c r="O4626" s="1" t="str">
        <f>All_Data[[#This Row],[Tier2 Description]]&amp;All_Data[[#This Row],[Order No]]</f>
        <v>TOTES1558797</v>
      </c>
    </row>
    <row r="4627" spans="1:15" x14ac:dyDescent="0.35">
      <c r="A4627">
        <v>202003</v>
      </c>
      <c r="B4627" t="str">
        <f>LEFT(All_Data[[#This Row],[Invoice (Year+Month)]],4)</f>
        <v>2020</v>
      </c>
      <c r="C4627" t="str">
        <f>RIGHT(All_Data[[#This Row],[Invoice (Year+Month)]],2)</f>
        <v>03</v>
      </c>
      <c r="D4627" t="s">
        <v>56</v>
      </c>
      <c r="E4627">
        <v>3014283</v>
      </c>
      <c r="F4627" t="s">
        <v>17</v>
      </c>
      <c r="G4627" t="s">
        <v>11</v>
      </c>
      <c r="H4627" t="s">
        <v>40</v>
      </c>
      <c r="I4627">
        <v>1558800</v>
      </c>
      <c r="J4627">
        <v>2</v>
      </c>
      <c r="K4627" s="1">
        <v>1.7</v>
      </c>
      <c r="L4627" s="1">
        <v>0.74</v>
      </c>
      <c r="M4627" s="1">
        <f>All_Data[[#This Row],[EUR Sales Amount]]-All_Data[[#This Row],[EUR Cost Amount]]</f>
        <v>0.96</v>
      </c>
      <c r="N4627">
        <f>IF(All_Data[[#This Row],[Order Line Quantity]]&lt;0,1,0)</f>
        <v>0</v>
      </c>
      <c r="O4627" s="1" t="str">
        <f>All_Data[[#This Row],[Tier2 Description]]&amp;All_Data[[#This Row],[Order No]]</f>
        <v>TOTES1558800</v>
      </c>
    </row>
    <row r="4628" spans="1:15" x14ac:dyDescent="0.35">
      <c r="A4628">
        <v>202003</v>
      </c>
      <c r="B4628" t="str">
        <f>LEFT(All_Data[[#This Row],[Invoice (Year+Month)]],4)</f>
        <v>2020</v>
      </c>
      <c r="C4628" t="str">
        <f>RIGHT(All_Data[[#This Row],[Invoice (Year+Month)]],2)</f>
        <v>03</v>
      </c>
      <c r="D4628" t="s">
        <v>56</v>
      </c>
      <c r="E4628">
        <v>3014283</v>
      </c>
      <c r="F4628" t="s">
        <v>17</v>
      </c>
      <c r="G4628" t="s">
        <v>11</v>
      </c>
      <c r="H4628" t="s">
        <v>40</v>
      </c>
      <c r="I4628">
        <v>1558985</v>
      </c>
      <c r="J4628">
        <v>6</v>
      </c>
      <c r="K4628" s="1">
        <v>4.28</v>
      </c>
      <c r="L4628" s="1">
        <v>2.08</v>
      </c>
      <c r="M4628" s="1">
        <f>All_Data[[#This Row],[EUR Sales Amount]]-All_Data[[#This Row],[EUR Cost Amount]]</f>
        <v>2.2000000000000002</v>
      </c>
      <c r="N4628">
        <f>IF(All_Data[[#This Row],[Order Line Quantity]]&lt;0,1,0)</f>
        <v>0</v>
      </c>
      <c r="O4628" s="1" t="str">
        <f>All_Data[[#This Row],[Tier2 Description]]&amp;All_Data[[#This Row],[Order No]]</f>
        <v>TOTES1558985</v>
      </c>
    </row>
    <row r="4629" spans="1:15" x14ac:dyDescent="0.35">
      <c r="A4629">
        <v>202003</v>
      </c>
      <c r="B4629" t="str">
        <f>LEFT(All_Data[[#This Row],[Invoice (Year+Month)]],4)</f>
        <v>2020</v>
      </c>
      <c r="C4629" t="str">
        <f>RIGHT(All_Data[[#This Row],[Invoice (Year+Month)]],2)</f>
        <v>03</v>
      </c>
      <c r="D4629" t="s">
        <v>56</v>
      </c>
      <c r="E4629">
        <v>3014283</v>
      </c>
      <c r="F4629" t="s">
        <v>17</v>
      </c>
      <c r="G4629" t="s">
        <v>13</v>
      </c>
      <c r="H4629" t="s">
        <v>37</v>
      </c>
      <c r="I4629">
        <v>1558486</v>
      </c>
      <c r="J4629">
        <v>1000</v>
      </c>
      <c r="K4629" s="1">
        <v>410</v>
      </c>
      <c r="L4629" s="1">
        <v>340</v>
      </c>
      <c r="M4629" s="1">
        <f>All_Data[[#This Row],[EUR Sales Amount]]-All_Data[[#This Row],[EUR Cost Amount]]</f>
        <v>70</v>
      </c>
      <c r="N4629">
        <f>IF(All_Data[[#This Row],[Order Line Quantity]]&lt;0,1,0)</f>
        <v>0</v>
      </c>
      <c r="O4629" s="1" t="str">
        <f>All_Data[[#This Row],[Tier2 Description]]&amp;All_Data[[#This Row],[Order No]]</f>
        <v>GENERAL1558486</v>
      </c>
    </row>
    <row r="4630" spans="1:15" x14ac:dyDescent="0.35">
      <c r="A4630">
        <v>202003</v>
      </c>
      <c r="B4630" t="str">
        <f>LEFT(All_Data[[#This Row],[Invoice (Year+Month)]],4)</f>
        <v>2020</v>
      </c>
      <c r="C4630" t="str">
        <f>RIGHT(All_Data[[#This Row],[Invoice (Year+Month)]],2)</f>
        <v>03</v>
      </c>
      <c r="D4630" t="s">
        <v>56</v>
      </c>
      <c r="E4630">
        <v>3014283</v>
      </c>
      <c r="F4630" t="s">
        <v>17</v>
      </c>
      <c r="G4630" t="s">
        <v>18</v>
      </c>
      <c r="H4630" t="s">
        <v>20</v>
      </c>
      <c r="I4630">
        <v>1557825</v>
      </c>
      <c r="J4630">
        <v>50</v>
      </c>
      <c r="K4630" s="1">
        <v>202.5</v>
      </c>
      <c r="L4630" s="1">
        <v>108.06</v>
      </c>
      <c r="M4630" s="1">
        <f>All_Data[[#This Row],[EUR Sales Amount]]-All_Data[[#This Row],[EUR Cost Amount]]</f>
        <v>94.44</v>
      </c>
      <c r="N4630">
        <f>IF(All_Data[[#This Row],[Order Line Quantity]]&lt;0,1,0)</f>
        <v>0</v>
      </c>
      <c r="O4630" s="1" t="str">
        <f>All_Data[[#This Row],[Tier2 Description]]&amp;All_Data[[#This Row],[Order No]]</f>
        <v>POLOS1557825</v>
      </c>
    </row>
    <row r="4631" spans="1:15" x14ac:dyDescent="0.35">
      <c r="A4631">
        <v>202003</v>
      </c>
      <c r="B4631" t="str">
        <f>LEFT(All_Data[[#This Row],[Invoice (Year+Month)]],4)</f>
        <v>2020</v>
      </c>
      <c r="C4631" t="str">
        <f>RIGHT(All_Data[[#This Row],[Invoice (Year+Month)]],2)</f>
        <v>03</v>
      </c>
      <c r="D4631" t="s">
        <v>56</v>
      </c>
      <c r="E4631">
        <v>3014283</v>
      </c>
      <c r="F4631" t="s">
        <v>17</v>
      </c>
      <c r="G4631" t="s">
        <v>18</v>
      </c>
      <c r="H4631" t="s">
        <v>20</v>
      </c>
      <c r="I4631">
        <v>1559081</v>
      </c>
      <c r="J4631">
        <v>44</v>
      </c>
      <c r="K4631" s="1">
        <v>178.2</v>
      </c>
      <c r="L4631" s="1">
        <v>96.32</v>
      </c>
      <c r="M4631" s="1">
        <f>All_Data[[#This Row],[EUR Sales Amount]]-All_Data[[#This Row],[EUR Cost Amount]]</f>
        <v>81.88</v>
      </c>
      <c r="N4631">
        <f>IF(All_Data[[#This Row],[Order Line Quantity]]&lt;0,1,0)</f>
        <v>0</v>
      </c>
      <c r="O4631" s="1" t="str">
        <f>All_Data[[#This Row],[Tier2 Description]]&amp;All_Data[[#This Row],[Order No]]</f>
        <v>POLOS1559081</v>
      </c>
    </row>
    <row r="4632" spans="1:15" x14ac:dyDescent="0.35">
      <c r="A4632">
        <v>202003</v>
      </c>
      <c r="B4632" t="str">
        <f>LEFT(All_Data[[#This Row],[Invoice (Year+Month)]],4)</f>
        <v>2020</v>
      </c>
      <c r="C4632" t="str">
        <f>RIGHT(All_Data[[#This Row],[Invoice (Year+Month)]],2)</f>
        <v>03</v>
      </c>
      <c r="D4632" t="s">
        <v>56</v>
      </c>
      <c r="E4632">
        <v>3014283</v>
      </c>
      <c r="F4632" t="s">
        <v>17</v>
      </c>
      <c r="G4632" t="s">
        <v>36</v>
      </c>
      <c r="H4632" t="s">
        <v>36</v>
      </c>
      <c r="I4632">
        <v>1558903</v>
      </c>
      <c r="J4632">
        <v>404</v>
      </c>
      <c r="K4632" s="1">
        <v>852.44</v>
      </c>
      <c r="L4632" s="1">
        <v>779.72</v>
      </c>
      <c r="M4632" s="1">
        <f>All_Data[[#This Row],[EUR Sales Amount]]-All_Data[[#This Row],[EUR Cost Amount]]</f>
        <v>72.720000000000027</v>
      </c>
      <c r="N4632">
        <f>IF(All_Data[[#This Row],[Order Line Quantity]]&lt;0,1,0)</f>
        <v>0</v>
      </c>
      <c r="O4632" s="1" t="str">
        <f>All_Data[[#This Row],[Tier2 Description]]&amp;All_Data[[#This Row],[Order No]]</f>
        <v>MEMORY1558903</v>
      </c>
    </row>
    <row r="4633" spans="1:15" x14ac:dyDescent="0.35">
      <c r="A4633">
        <v>202003</v>
      </c>
      <c r="B4633" t="str">
        <f>LEFT(All_Data[[#This Row],[Invoice (Year+Month)]],4)</f>
        <v>2020</v>
      </c>
      <c r="C4633" t="str">
        <f>RIGHT(All_Data[[#This Row],[Invoice (Year+Month)]],2)</f>
        <v>03</v>
      </c>
      <c r="D4633" t="s">
        <v>56</v>
      </c>
      <c r="E4633">
        <v>3014283</v>
      </c>
      <c r="F4633" t="s">
        <v>17</v>
      </c>
      <c r="G4633" t="s">
        <v>22</v>
      </c>
      <c r="H4633" t="s">
        <v>35</v>
      </c>
      <c r="I4633">
        <v>1557825</v>
      </c>
      <c r="J4633">
        <v>104</v>
      </c>
      <c r="K4633" s="1">
        <v>367</v>
      </c>
      <c r="L4633" s="1">
        <v>7.88</v>
      </c>
      <c r="M4633" s="1">
        <f>All_Data[[#This Row],[EUR Sales Amount]]-All_Data[[#This Row],[EUR Cost Amount]]</f>
        <v>359.12</v>
      </c>
      <c r="N4633">
        <f>IF(All_Data[[#This Row],[Order Line Quantity]]&lt;0,1,0)</f>
        <v>0</v>
      </c>
      <c r="O4633" s="1" t="str">
        <f>All_Data[[#This Row],[Tier2 Description]]&amp;All_Data[[#This Row],[Order No]]</f>
        <v>DECORATION CHARGES1557825</v>
      </c>
    </row>
    <row r="4634" spans="1:15" x14ac:dyDescent="0.35">
      <c r="A4634">
        <v>202003</v>
      </c>
      <c r="B4634" t="str">
        <f>LEFT(All_Data[[#This Row],[Invoice (Year+Month)]],4)</f>
        <v>2020</v>
      </c>
      <c r="C4634" t="str">
        <f>RIGHT(All_Data[[#This Row],[Invoice (Year+Month)]],2)</f>
        <v>03</v>
      </c>
      <c r="D4634" t="s">
        <v>56</v>
      </c>
      <c r="E4634">
        <v>3014283</v>
      </c>
      <c r="F4634" t="s">
        <v>17</v>
      </c>
      <c r="G4634" t="s">
        <v>22</v>
      </c>
      <c r="H4634" t="s">
        <v>35</v>
      </c>
      <c r="I4634">
        <v>1558512</v>
      </c>
      <c r="J4634">
        <v>4</v>
      </c>
      <c r="K4634" s="1">
        <v>196</v>
      </c>
      <c r="L4634" s="1">
        <v>23.84</v>
      </c>
      <c r="M4634" s="1">
        <f>All_Data[[#This Row],[EUR Sales Amount]]-All_Data[[#This Row],[EUR Cost Amount]]</f>
        <v>172.16</v>
      </c>
      <c r="N4634">
        <f>IF(All_Data[[#This Row],[Order Line Quantity]]&lt;0,1,0)</f>
        <v>0</v>
      </c>
      <c r="O4634" s="1" t="str">
        <f>All_Data[[#This Row],[Tier2 Description]]&amp;All_Data[[#This Row],[Order No]]</f>
        <v>DECORATION CHARGES1558512</v>
      </c>
    </row>
    <row r="4635" spans="1:15" x14ac:dyDescent="0.35">
      <c r="A4635">
        <v>202003</v>
      </c>
      <c r="B4635" t="str">
        <f>LEFT(All_Data[[#This Row],[Invoice (Year+Month)]],4)</f>
        <v>2020</v>
      </c>
      <c r="C4635" t="str">
        <f>RIGHT(All_Data[[#This Row],[Invoice (Year+Month)]],2)</f>
        <v>03</v>
      </c>
      <c r="D4635" t="s">
        <v>56</v>
      </c>
      <c r="E4635">
        <v>3014283</v>
      </c>
      <c r="F4635" t="s">
        <v>17</v>
      </c>
      <c r="G4635" t="s">
        <v>22</v>
      </c>
      <c r="H4635" t="s">
        <v>35</v>
      </c>
      <c r="I4635">
        <v>1559081</v>
      </c>
      <c r="J4635">
        <v>142</v>
      </c>
      <c r="K4635" s="1">
        <v>429.36</v>
      </c>
      <c r="L4635" s="1">
        <v>74.5</v>
      </c>
      <c r="M4635" s="1">
        <f>All_Data[[#This Row],[EUR Sales Amount]]-All_Data[[#This Row],[EUR Cost Amount]]</f>
        <v>354.86</v>
      </c>
      <c r="N4635">
        <f>IF(All_Data[[#This Row],[Order Line Quantity]]&lt;0,1,0)</f>
        <v>0</v>
      </c>
      <c r="O4635" s="1" t="str">
        <f>All_Data[[#This Row],[Tier2 Description]]&amp;All_Data[[#This Row],[Order No]]</f>
        <v>DECORATION CHARGES1559081</v>
      </c>
    </row>
    <row r="4636" spans="1:15" x14ac:dyDescent="0.35">
      <c r="A4636">
        <v>202003</v>
      </c>
      <c r="B4636" t="str">
        <f>LEFT(All_Data[[#This Row],[Invoice (Year+Month)]],4)</f>
        <v>2020</v>
      </c>
      <c r="C4636" t="str">
        <f>RIGHT(All_Data[[#This Row],[Invoice (Year+Month)]],2)</f>
        <v>03</v>
      </c>
      <c r="D4636" t="s">
        <v>56</v>
      </c>
      <c r="E4636">
        <v>3014283</v>
      </c>
      <c r="F4636" t="s">
        <v>17</v>
      </c>
      <c r="G4636" t="s">
        <v>29</v>
      </c>
      <c r="H4636" t="s">
        <v>30</v>
      </c>
      <c r="I4636">
        <v>1559686</v>
      </c>
      <c r="J4636">
        <v>154</v>
      </c>
      <c r="K4636" s="1">
        <v>1697.08</v>
      </c>
      <c r="L4636" s="1">
        <v>1479.94</v>
      </c>
      <c r="M4636" s="1">
        <f>All_Data[[#This Row],[EUR Sales Amount]]-All_Data[[#This Row],[EUR Cost Amount]]</f>
        <v>217.13999999999987</v>
      </c>
      <c r="N4636">
        <f>IF(All_Data[[#This Row],[Order Line Quantity]]&lt;0,1,0)</f>
        <v>0</v>
      </c>
      <c r="O4636" s="1" t="str">
        <f>All_Data[[#This Row],[Tier2 Description]]&amp;All_Data[[#This Row],[Order No]]</f>
        <v>AUDIO1559686</v>
      </c>
    </row>
    <row r="4637" spans="1:15" x14ac:dyDescent="0.35">
      <c r="A4637">
        <v>202003</v>
      </c>
      <c r="B4637" t="str">
        <f>LEFT(All_Data[[#This Row],[Invoice (Year+Month)]],4)</f>
        <v>2020</v>
      </c>
      <c r="C4637" t="str">
        <f>RIGHT(All_Data[[#This Row],[Invoice (Year+Month)]],2)</f>
        <v>03</v>
      </c>
      <c r="D4637" t="s">
        <v>56</v>
      </c>
      <c r="E4637">
        <v>3014283</v>
      </c>
      <c r="F4637" t="s">
        <v>17</v>
      </c>
      <c r="G4637" t="s">
        <v>29</v>
      </c>
      <c r="H4637" t="s">
        <v>52</v>
      </c>
      <c r="I4637">
        <v>1558565</v>
      </c>
      <c r="J4637">
        <v>200</v>
      </c>
      <c r="K4637" s="1">
        <v>8146</v>
      </c>
      <c r="L4637" s="1">
        <v>7092</v>
      </c>
      <c r="M4637" s="1">
        <f>All_Data[[#This Row],[EUR Sales Amount]]-All_Data[[#This Row],[EUR Cost Amount]]</f>
        <v>1054</v>
      </c>
      <c r="N4637">
        <f>IF(All_Data[[#This Row],[Order Line Quantity]]&lt;0,1,0)</f>
        <v>0</v>
      </c>
      <c r="O4637" s="1" t="str">
        <f>All_Data[[#This Row],[Tier2 Description]]&amp;All_Data[[#This Row],[Order No]]</f>
        <v>GENERAL TECH1558565</v>
      </c>
    </row>
    <row r="4638" spans="1:15" x14ac:dyDescent="0.35">
      <c r="A4638">
        <v>202003</v>
      </c>
      <c r="B4638" t="str">
        <f>LEFT(All_Data[[#This Row],[Invoice (Year+Month)]],4)</f>
        <v>2020</v>
      </c>
      <c r="C4638" t="str">
        <f>RIGHT(All_Data[[#This Row],[Invoice (Year+Month)]],2)</f>
        <v>03</v>
      </c>
      <c r="D4638" t="s">
        <v>56</v>
      </c>
      <c r="E4638">
        <v>3014283</v>
      </c>
      <c r="F4638" t="s">
        <v>17</v>
      </c>
      <c r="G4638" t="s">
        <v>29</v>
      </c>
      <c r="H4638" t="s">
        <v>52</v>
      </c>
      <c r="I4638">
        <v>1559024</v>
      </c>
      <c r="J4638">
        <v>2</v>
      </c>
      <c r="K4638" s="1">
        <v>81.459999999999994</v>
      </c>
      <c r="L4638" s="1">
        <v>81.239999999999995</v>
      </c>
      <c r="M4638" s="1">
        <f>All_Data[[#This Row],[EUR Sales Amount]]-All_Data[[#This Row],[EUR Cost Amount]]</f>
        <v>0.21999999999999886</v>
      </c>
      <c r="N4638">
        <f>IF(All_Data[[#This Row],[Order Line Quantity]]&lt;0,1,0)</f>
        <v>0</v>
      </c>
      <c r="O4638" s="1" t="str">
        <f>All_Data[[#This Row],[Tier2 Description]]&amp;All_Data[[#This Row],[Order No]]</f>
        <v>GENERAL TECH1559024</v>
      </c>
    </row>
    <row r="4639" spans="1:15" x14ac:dyDescent="0.35">
      <c r="A4639">
        <v>202003</v>
      </c>
      <c r="B4639" t="str">
        <f>LEFT(All_Data[[#This Row],[Invoice (Year+Month)]],4)</f>
        <v>2020</v>
      </c>
      <c r="C4639" t="str">
        <f>RIGHT(All_Data[[#This Row],[Invoice (Year+Month)]],2)</f>
        <v>03</v>
      </c>
      <c r="D4639" t="s">
        <v>56</v>
      </c>
      <c r="E4639">
        <v>3014287</v>
      </c>
      <c r="F4639" t="s">
        <v>10</v>
      </c>
      <c r="G4639" t="s">
        <v>26</v>
      </c>
      <c r="H4639" t="s">
        <v>44</v>
      </c>
      <c r="I4639">
        <v>1559534</v>
      </c>
      <c r="J4639">
        <v>40</v>
      </c>
      <c r="K4639" s="1">
        <v>74.400000000000006</v>
      </c>
      <c r="L4639" s="1">
        <v>35.82</v>
      </c>
      <c r="M4639" s="1">
        <f>All_Data[[#This Row],[EUR Sales Amount]]-All_Data[[#This Row],[EUR Cost Amount]]</f>
        <v>38.580000000000005</v>
      </c>
      <c r="N4639">
        <f>IF(All_Data[[#This Row],[Order Line Quantity]]&lt;0,1,0)</f>
        <v>0</v>
      </c>
      <c r="O4639" s="1" t="str">
        <f>All_Data[[#This Row],[Tier2 Description]]&amp;All_Data[[#This Row],[Order No]]</f>
        <v>HBA1559534</v>
      </c>
    </row>
    <row r="4640" spans="1:15" x14ac:dyDescent="0.35">
      <c r="A4640">
        <v>202003</v>
      </c>
      <c r="B4640" t="str">
        <f>LEFT(All_Data[[#This Row],[Invoice (Year+Month)]],4)</f>
        <v>2020</v>
      </c>
      <c r="C4640" t="str">
        <f>RIGHT(All_Data[[#This Row],[Invoice (Year+Month)]],2)</f>
        <v>03</v>
      </c>
      <c r="D4640" t="s">
        <v>56</v>
      </c>
      <c r="E4640">
        <v>3014295</v>
      </c>
      <c r="F4640" t="s">
        <v>17</v>
      </c>
      <c r="G4640" t="s">
        <v>48</v>
      </c>
      <c r="H4640" t="s">
        <v>48</v>
      </c>
      <c r="I4640">
        <v>1559073</v>
      </c>
      <c r="J4640">
        <v>4</v>
      </c>
      <c r="K4640" s="1">
        <v>15.32</v>
      </c>
      <c r="L4640" s="1">
        <v>7.02</v>
      </c>
      <c r="M4640" s="1">
        <f>All_Data[[#This Row],[EUR Sales Amount]]-All_Data[[#This Row],[EUR Cost Amount]]</f>
        <v>8.3000000000000007</v>
      </c>
      <c r="N4640">
        <f>IF(All_Data[[#This Row],[Order Line Quantity]]&lt;0,1,0)</f>
        <v>0</v>
      </c>
      <c r="O4640" s="1" t="str">
        <f>All_Data[[#This Row],[Tier2 Description]]&amp;All_Data[[#This Row],[Order No]]</f>
        <v>HEADWEAR1559073</v>
      </c>
    </row>
    <row r="4641" spans="1:15" x14ac:dyDescent="0.35">
      <c r="A4641">
        <v>202003</v>
      </c>
      <c r="B4641" t="str">
        <f>LEFT(All_Data[[#This Row],[Invoice (Year+Month)]],4)</f>
        <v>2020</v>
      </c>
      <c r="C4641" t="str">
        <f>RIGHT(All_Data[[#This Row],[Invoice (Year+Month)]],2)</f>
        <v>03</v>
      </c>
      <c r="D4641" t="s">
        <v>56</v>
      </c>
      <c r="E4641">
        <v>3014295</v>
      </c>
      <c r="F4641" t="s">
        <v>17</v>
      </c>
      <c r="G4641" t="s">
        <v>13</v>
      </c>
      <c r="H4641" t="s">
        <v>37</v>
      </c>
      <c r="I4641">
        <v>1557604</v>
      </c>
      <c r="J4641">
        <v>4400</v>
      </c>
      <c r="K4641" s="1">
        <v>1232</v>
      </c>
      <c r="L4641" s="1">
        <v>968</v>
      </c>
      <c r="M4641" s="1">
        <f>All_Data[[#This Row],[EUR Sales Amount]]-All_Data[[#This Row],[EUR Cost Amount]]</f>
        <v>264</v>
      </c>
      <c r="N4641">
        <f>IF(All_Data[[#This Row],[Order Line Quantity]]&lt;0,1,0)</f>
        <v>0</v>
      </c>
      <c r="O4641" s="1" t="str">
        <f>All_Data[[#This Row],[Tier2 Description]]&amp;All_Data[[#This Row],[Order No]]</f>
        <v>GENERAL1557604</v>
      </c>
    </row>
    <row r="4642" spans="1:15" x14ac:dyDescent="0.35">
      <c r="A4642">
        <v>202003</v>
      </c>
      <c r="B4642" t="str">
        <f>LEFT(All_Data[[#This Row],[Invoice (Year+Month)]],4)</f>
        <v>2020</v>
      </c>
      <c r="C4642" t="str">
        <f>RIGHT(All_Data[[#This Row],[Invoice (Year+Month)]],2)</f>
        <v>03</v>
      </c>
      <c r="D4642" t="s">
        <v>56</v>
      </c>
      <c r="E4642">
        <v>3014301</v>
      </c>
      <c r="F4642" t="s">
        <v>17</v>
      </c>
      <c r="G4642" t="s">
        <v>32</v>
      </c>
      <c r="H4642" t="s">
        <v>33</v>
      </c>
      <c r="I4642">
        <v>1551713</v>
      </c>
      <c r="J4642">
        <v>200</v>
      </c>
      <c r="K4642" s="1">
        <v>478</v>
      </c>
      <c r="L4642" s="1">
        <v>181.04</v>
      </c>
      <c r="M4642" s="1">
        <f>All_Data[[#This Row],[EUR Sales Amount]]-All_Data[[#This Row],[EUR Cost Amount]]</f>
        <v>296.96000000000004</v>
      </c>
      <c r="N4642">
        <f>IF(All_Data[[#This Row],[Order Line Quantity]]&lt;0,1,0)</f>
        <v>0</v>
      </c>
      <c r="O4642" s="1" t="str">
        <f>All_Data[[#This Row],[Tier2 Description]]&amp;All_Data[[#This Row],[Order No]]</f>
        <v>SPORT BOTTLES1551713</v>
      </c>
    </row>
    <row r="4643" spans="1:15" x14ac:dyDescent="0.35">
      <c r="A4643">
        <v>202003</v>
      </c>
      <c r="B4643" t="str">
        <f>LEFT(All_Data[[#This Row],[Invoice (Year+Month)]],4)</f>
        <v>2020</v>
      </c>
      <c r="C4643" t="str">
        <f>RIGHT(All_Data[[#This Row],[Invoice (Year+Month)]],2)</f>
        <v>03</v>
      </c>
      <c r="D4643" t="s">
        <v>56</v>
      </c>
      <c r="E4643">
        <v>3014314</v>
      </c>
      <c r="F4643" t="s">
        <v>10</v>
      </c>
      <c r="G4643" t="s">
        <v>11</v>
      </c>
      <c r="H4643" t="s">
        <v>40</v>
      </c>
      <c r="I4643">
        <v>1558172</v>
      </c>
      <c r="J4643">
        <v>10000</v>
      </c>
      <c r="K4643" s="1">
        <v>3800</v>
      </c>
      <c r="L4643" s="1">
        <v>2299.4</v>
      </c>
      <c r="M4643" s="1">
        <f>All_Data[[#This Row],[EUR Sales Amount]]-All_Data[[#This Row],[EUR Cost Amount]]</f>
        <v>1500.6</v>
      </c>
      <c r="N4643">
        <f>IF(All_Data[[#This Row],[Order Line Quantity]]&lt;0,1,0)</f>
        <v>0</v>
      </c>
      <c r="O4643" s="1" t="str">
        <f>All_Data[[#This Row],[Tier2 Description]]&amp;All_Data[[#This Row],[Order No]]</f>
        <v>TOTES1558172</v>
      </c>
    </row>
    <row r="4644" spans="1:15" x14ac:dyDescent="0.35">
      <c r="A4644">
        <v>202003</v>
      </c>
      <c r="B4644" t="str">
        <f>LEFT(All_Data[[#This Row],[Invoice (Year+Month)]],4)</f>
        <v>2020</v>
      </c>
      <c r="C4644" t="str">
        <f>RIGHT(All_Data[[#This Row],[Invoice (Year+Month)]],2)</f>
        <v>03</v>
      </c>
      <c r="D4644" t="s">
        <v>56</v>
      </c>
      <c r="E4644">
        <v>3014323</v>
      </c>
      <c r="F4644" t="s">
        <v>17</v>
      </c>
      <c r="G4644" t="s">
        <v>26</v>
      </c>
      <c r="H4644" t="s">
        <v>27</v>
      </c>
      <c r="I4644">
        <v>1558218</v>
      </c>
      <c r="J4644">
        <v>30</v>
      </c>
      <c r="K4644" s="1">
        <v>93.3</v>
      </c>
      <c r="L4644" s="1">
        <v>50.2</v>
      </c>
      <c r="M4644" s="1">
        <f>All_Data[[#This Row],[EUR Sales Amount]]-All_Data[[#This Row],[EUR Cost Amount]]</f>
        <v>43.099999999999994</v>
      </c>
      <c r="N4644">
        <f>IF(All_Data[[#This Row],[Order Line Quantity]]&lt;0,1,0)</f>
        <v>0</v>
      </c>
      <c r="O4644" s="1" t="str">
        <f>All_Data[[#This Row],[Tier2 Description]]&amp;All_Data[[#This Row],[Order No]]</f>
        <v>APRON &amp; KITCHEN TEXTILES1558218</v>
      </c>
    </row>
    <row r="4645" spans="1:15" x14ac:dyDescent="0.35">
      <c r="A4645">
        <v>202003</v>
      </c>
      <c r="B4645" t="str">
        <f>LEFT(All_Data[[#This Row],[Invoice (Year+Month)]],4)</f>
        <v>2020</v>
      </c>
      <c r="C4645" t="str">
        <f>RIGHT(All_Data[[#This Row],[Invoice (Year+Month)]],2)</f>
        <v>03</v>
      </c>
      <c r="D4645" t="s">
        <v>56</v>
      </c>
      <c r="E4645">
        <v>3014323</v>
      </c>
      <c r="F4645" t="s">
        <v>17</v>
      </c>
      <c r="G4645" t="s">
        <v>26</v>
      </c>
      <c r="H4645" t="s">
        <v>27</v>
      </c>
      <c r="I4645">
        <v>1559266</v>
      </c>
      <c r="J4645">
        <v>40</v>
      </c>
      <c r="K4645" s="1">
        <v>72.400000000000006</v>
      </c>
      <c r="L4645" s="1">
        <v>40.840000000000003</v>
      </c>
      <c r="M4645" s="1">
        <f>All_Data[[#This Row],[EUR Sales Amount]]-All_Data[[#This Row],[EUR Cost Amount]]</f>
        <v>31.560000000000002</v>
      </c>
      <c r="N4645">
        <f>IF(All_Data[[#This Row],[Order Line Quantity]]&lt;0,1,0)</f>
        <v>0</v>
      </c>
      <c r="O4645" s="1" t="str">
        <f>All_Data[[#This Row],[Tier2 Description]]&amp;All_Data[[#This Row],[Order No]]</f>
        <v>APRON &amp; KITCHEN TEXTILES1559266</v>
      </c>
    </row>
    <row r="4646" spans="1:15" x14ac:dyDescent="0.35">
      <c r="A4646">
        <v>202003</v>
      </c>
      <c r="B4646" t="str">
        <f>LEFT(All_Data[[#This Row],[Invoice (Year+Month)]],4)</f>
        <v>2020</v>
      </c>
      <c r="C4646" t="str">
        <f>RIGHT(All_Data[[#This Row],[Invoice (Year+Month)]],2)</f>
        <v>03</v>
      </c>
      <c r="D4646" t="s">
        <v>56</v>
      </c>
      <c r="E4646">
        <v>3014323</v>
      </c>
      <c r="F4646" t="s">
        <v>17</v>
      </c>
      <c r="G4646" t="s">
        <v>26</v>
      </c>
      <c r="H4646" t="s">
        <v>28</v>
      </c>
      <c r="I4646">
        <v>1558908</v>
      </c>
      <c r="J4646">
        <v>4</v>
      </c>
      <c r="K4646" s="1">
        <v>5.96</v>
      </c>
      <c r="L4646" s="1">
        <v>0.2</v>
      </c>
      <c r="M4646" s="1">
        <f>All_Data[[#This Row],[EUR Sales Amount]]-All_Data[[#This Row],[EUR Cost Amount]]</f>
        <v>5.76</v>
      </c>
      <c r="N4646">
        <f>IF(All_Data[[#This Row],[Order Line Quantity]]&lt;0,1,0)</f>
        <v>0</v>
      </c>
      <c r="O4646" s="1" t="str">
        <f>All_Data[[#This Row],[Tier2 Description]]&amp;All_Data[[#This Row],[Order No]]</f>
        <v>HOUSEWARES1558908</v>
      </c>
    </row>
    <row r="4647" spans="1:15" x14ac:dyDescent="0.35">
      <c r="A4647">
        <v>202003</v>
      </c>
      <c r="B4647" t="str">
        <f>LEFT(All_Data[[#This Row],[Invoice (Year+Month)]],4)</f>
        <v>2020</v>
      </c>
      <c r="C4647" t="str">
        <f>RIGHT(All_Data[[#This Row],[Invoice (Year+Month)]],2)</f>
        <v>03</v>
      </c>
      <c r="D4647" t="s">
        <v>56</v>
      </c>
      <c r="E4647">
        <v>3014323</v>
      </c>
      <c r="F4647" t="s">
        <v>17</v>
      </c>
      <c r="G4647" t="s">
        <v>22</v>
      </c>
      <c r="H4647" t="s">
        <v>35</v>
      </c>
      <c r="I4647">
        <v>1558218</v>
      </c>
      <c r="J4647">
        <v>34</v>
      </c>
      <c r="K4647" s="1">
        <v>150.80000000000001</v>
      </c>
      <c r="L4647" s="1">
        <v>32.020000000000003</v>
      </c>
      <c r="M4647" s="1">
        <f>All_Data[[#This Row],[EUR Sales Amount]]-All_Data[[#This Row],[EUR Cost Amount]]</f>
        <v>118.78</v>
      </c>
      <c r="N4647">
        <f>IF(All_Data[[#This Row],[Order Line Quantity]]&lt;0,1,0)</f>
        <v>0</v>
      </c>
      <c r="O4647" s="1" t="str">
        <f>All_Data[[#This Row],[Tier2 Description]]&amp;All_Data[[#This Row],[Order No]]</f>
        <v>DECORATION CHARGES1558218</v>
      </c>
    </row>
    <row r="4648" spans="1:15" x14ac:dyDescent="0.35">
      <c r="A4648">
        <v>202003</v>
      </c>
      <c r="B4648" t="str">
        <f>LEFT(All_Data[[#This Row],[Invoice (Year+Month)]],4)</f>
        <v>2020</v>
      </c>
      <c r="C4648" t="str">
        <f>RIGHT(All_Data[[#This Row],[Invoice (Year+Month)]],2)</f>
        <v>03</v>
      </c>
      <c r="D4648" t="s">
        <v>56</v>
      </c>
      <c r="E4648">
        <v>3014324</v>
      </c>
      <c r="F4648" t="s">
        <v>10</v>
      </c>
      <c r="G4648" t="s">
        <v>13</v>
      </c>
      <c r="H4648" t="s">
        <v>37</v>
      </c>
      <c r="I4648">
        <v>1557085</v>
      </c>
      <c r="J4648">
        <v>10000</v>
      </c>
      <c r="K4648" s="1">
        <v>1100</v>
      </c>
      <c r="L4648" s="1">
        <v>500</v>
      </c>
      <c r="M4648" s="1">
        <f>All_Data[[#This Row],[EUR Sales Amount]]-All_Data[[#This Row],[EUR Cost Amount]]</f>
        <v>600</v>
      </c>
      <c r="N4648">
        <f>IF(All_Data[[#This Row],[Order Line Quantity]]&lt;0,1,0)</f>
        <v>0</v>
      </c>
      <c r="O4648" s="1" t="str">
        <f>All_Data[[#This Row],[Tier2 Description]]&amp;All_Data[[#This Row],[Order No]]</f>
        <v>GENERAL1557085</v>
      </c>
    </row>
    <row r="4649" spans="1:15" x14ac:dyDescent="0.35">
      <c r="A4649">
        <v>202003</v>
      </c>
      <c r="B4649" t="str">
        <f>LEFT(All_Data[[#This Row],[Invoice (Year+Month)]],4)</f>
        <v>2020</v>
      </c>
      <c r="C4649" t="str">
        <f>RIGHT(All_Data[[#This Row],[Invoice (Year+Month)]],2)</f>
        <v>03</v>
      </c>
      <c r="D4649" t="s">
        <v>56</v>
      </c>
      <c r="E4649">
        <v>3014324</v>
      </c>
      <c r="F4649" t="s">
        <v>10</v>
      </c>
      <c r="G4649" t="s">
        <v>13</v>
      </c>
      <c r="H4649" t="s">
        <v>15</v>
      </c>
      <c r="I4649">
        <v>1557738</v>
      </c>
      <c r="J4649">
        <v>200</v>
      </c>
      <c r="K4649" s="1">
        <v>338</v>
      </c>
      <c r="L4649" s="1">
        <v>265.94</v>
      </c>
      <c r="M4649" s="1">
        <f>All_Data[[#This Row],[EUR Sales Amount]]-All_Data[[#This Row],[EUR Cost Amount]]</f>
        <v>72.06</v>
      </c>
      <c r="N4649">
        <f>IF(All_Data[[#This Row],[Order Line Quantity]]&lt;0,1,0)</f>
        <v>0</v>
      </c>
      <c r="O4649" s="1" t="str">
        <f>All_Data[[#This Row],[Tier2 Description]]&amp;All_Data[[#This Row],[Order No]]</f>
        <v>UMBRELLAS1557738</v>
      </c>
    </row>
    <row r="4650" spans="1:15" x14ac:dyDescent="0.35">
      <c r="A4650">
        <v>202003</v>
      </c>
      <c r="B4650" t="str">
        <f>LEFT(All_Data[[#This Row],[Invoice (Year+Month)]],4)</f>
        <v>2020</v>
      </c>
      <c r="C4650" t="str">
        <f>RIGHT(All_Data[[#This Row],[Invoice (Year+Month)]],2)</f>
        <v>03</v>
      </c>
      <c r="D4650" t="s">
        <v>56</v>
      </c>
      <c r="E4650">
        <v>3014324</v>
      </c>
      <c r="F4650" t="s">
        <v>10</v>
      </c>
      <c r="G4650" t="s">
        <v>22</v>
      </c>
      <c r="H4650" t="s">
        <v>35</v>
      </c>
      <c r="I4650">
        <v>1557738</v>
      </c>
      <c r="J4650">
        <v>402</v>
      </c>
      <c r="K4650" s="1">
        <v>218</v>
      </c>
      <c r="L4650" s="1">
        <v>33.58</v>
      </c>
      <c r="M4650" s="1">
        <f>All_Data[[#This Row],[EUR Sales Amount]]-All_Data[[#This Row],[EUR Cost Amount]]</f>
        <v>184.42000000000002</v>
      </c>
      <c r="N4650">
        <f>IF(All_Data[[#This Row],[Order Line Quantity]]&lt;0,1,0)</f>
        <v>0</v>
      </c>
      <c r="O4650" s="1" t="str">
        <f>All_Data[[#This Row],[Tier2 Description]]&amp;All_Data[[#This Row],[Order No]]</f>
        <v>DECORATION CHARGES1557738</v>
      </c>
    </row>
    <row r="4651" spans="1:15" x14ac:dyDescent="0.35">
      <c r="A4651">
        <v>202003</v>
      </c>
      <c r="B4651" t="str">
        <f>LEFT(All_Data[[#This Row],[Invoice (Year+Month)]],4)</f>
        <v>2020</v>
      </c>
      <c r="C4651" t="str">
        <f>RIGHT(All_Data[[#This Row],[Invoice (Year+Month)]],2)</f>
        <v>03</v>
      </c>
      <c r="D4651" t="s">
        <v>56</v>
      </c>
      <c r="E4651">
        <v>3014327</v>
      </c>
      <c r="F4651" t="s">
        <v>10</v>
      </c>
      <c r="G4651" t="s">
        <v>13</v>
      </c>
      <c r="H4651" t="s">
        <v>37</v>
      </c>
      <c r="I4651">
        <v>1557816</v>
      </c>
      <c r="J4651">
        <v>2000</v>
      </c>
      <c r="K4651" s="1">
        <v>280</v>
      </c>
      <c r="L4651" s="1">
        <v>220</v>
      </c>
      <c r="M4651" s="1">
        <f>All_Data[[#This Row],[EUR Sales Amount]]-All_Data[[#This Row],[EUR Cost Amount]]</f>
        <v>60</v>
      </c>
      <c r="N4651">
        <f>IF(All_Data[[#This Row],[Order Line Quantity]]&lt;0,1,0)</f>
        <v>0</v>
      </c>
      <c r="O4651" s="1" t="str">
        <f>All_Data[[#This Row],[Tier2 Description]]&amp;All_Data[[#This Row],[Order No]]</f>
        <v>GENERAL1557816</v>
      </c>
    </row>
    <row r="4652" spans="1:15" x14ac:dyDescent="0.35">
      <c r="A4652">
        <v>202003</v>
      </c>
      <c r="B4652" t="str">
        <f>LEFT(All_Data[[#This Row],[Invoice (Year+Month)]],4)</f>
        <v>2020</v>
      </c>
      <c r="C4652" t="str">
        <f>RIGHT(All_Data[[#This Row],[Invoice (Year+Month)]],2)</f>
        <v>03</v>
      </c>
      <c r="D4652" t="s">
        <v>56</v>
      </c>
      <c r="E4652">
        <v>3014342</v>
      </c>
      <c r="F4652" t="s">
        <v>17</v>
      </c>
      <c r="G4652" t="s">
        <v>11</v>
      </c>
      <c r="H4652" t="s">
        <v>38</v>
      </c>
      <c r="I4652">
        <v>1559076</v>
      </c>
      <c r="J4652">
        <v>200</v>
      </c>
      <c r="K4652" s="1">
        <v>5898</v>
      </c>
      <c r="L4652" s="1">
        <v>2774.56</v>
      </c>
      <c r="M4652" s="1">
        <f>All_Data[[#This Row],[EUR Sales Amount]]-All_Data[[#This Row],[EUR Cost Amount]]</f>
        <v>3123.44</v>
      </c>
      <c r="N4652">
        <f>IF(All_Data[[#This Row],[Order Line Quantity]]&lt;0,1,0)</f>
        <v>0</v>
      </c>
      <c r="O4652" s="1" t="str">
        <f>All_Data[[#This Row],[Tier2 Description]]&amp;All_Data[[#This Row],[Order No]]</f>
        <v>BACKPACKS1559076</v>
      </c>
    </row>
    <row r="4653" spans="1:15" x14ac:dyDescent="0.35">
      <c r="A4653">
        <v>202003</v>
      </c>
      <c r="B4653" t="str">
        <f>LEFT(All_Data[[#This Row],[Invoice (Year+Month)]],4)</f>
        <v>2020</v>
      </c>
      <c r="C4653" t="str">
        <f>RIGHT(All_Data[[#This Row],[Invoice (Year+Month)]],2)</f>
        <v>03</v>
      </c>
      <c r="D4653" t="s">
        <v>56</v>
      </c>
      <c r="E4653">
        <v>3014342</v>
      </c>
      <c r="F4653" t="s">
        <v>17</v>
      </c>
      <c r="G4653" t="s">
        <v>11</v>
      </c>
      <c r="H4653" t="s">
        <v>38</v>
      </c>
      <c r="I4653">
        <v>1559385</v>
      </c>
      <c r="J4653">
        <v>6</v>
      </c>
      <c r="K4653" s="1">
        <v>176.94</v>
      </c>
      <c r="L4653" s="1">
        <v>83.24</v>
      </c>
      <c r="M4653" s="1">
        <f>All_Data[[#This Row],[EUR Sales Amount]]-All_Data[[#This Row],[EUR Cost Amount]]</f>
        <v>93.7</v>
      </c>
      <c r="N4653">
        <f>IF(All_Data[[#This Row],[Order Line Quantity]]&lt;0,1,0)</f>
        <v>0</v>
      </c>
      <c r="O4653" s="1" t="str">
        <f>All_Data[[#This Row],[Tier2 Description]]&amp;All_Data[[#This Row],[Order No]]</f>
        <v>BACKPACKS1559385</v>
      </c>
    </row>
    <row r="4654" spans="1:15" x14ac:dyDescent="0.35">
      <c r="A4654">
        <v>202003</v>
      </c>
      <c r="B4654" t="str">
        <f>LEFT(All_Data[[#This Row],[Invoice (Year+Month)]],4)</f>
        <v>2020</v>
      </c>
      <c r="C4654" t="str">
        <f>RIGHT(All_Data[[#This Row],[Invoice (Year+Month)]],2)</f>
        <v>03</v>
      </c>
      <c r="D4654" t="s">
        <v>56</v>
      </c>
      <c r="E4654">
        <v>3014349</v>
      </c>
      <c r="F4654" t="s">
        <v>17</v>
      </c>
      <c r="G4654" t="s">
        <v>18</v>
      </c>
      <c r="H4654" t="s">
        <v>20</v>
      </c>
      <c r="I4654">
        <v>1559135</v>
      </c>
      <c r="J4654">
        <v>60</v>
      </c>
      <c r="K4654" s="1">
        <v>349.2</v>
      </c>
      <c r="L4654" s="1">
        <v>159.52000000000001</v>
      </c>
      <c r="M4654" s="1">
        <f>All_Data[[#This Row],[EUR Sales Amount]]-All_Data[[#This Row],[EUR Cost Amount]]</f>
        <v>189.67999999999998</v>
      </c>
      <c r="N4654">
        <f>IF(All_Data[[#This Row],[Order Line Quantity]]&lt;0,1,0)</f>
        <v>0</v>
      </c>
      <c r="O4654" s="1" t="str">
        <f>All_Data[[#This Row],[Tier2 Description]]&amp;All_Data[[#This Row],[Order No]]</f>
        <v>POLOS1559135</v>
      </c>
    </row>
    <row r="4655" spans="1:15" x14ac:dyDescent="0.35">
      <c r="A4655">
        <v>202003</v>
      </c>
      <c r="B4655" t="str">
        <f>LEFT(All_Data[[#This Row],[Invoice (Year+Month)]],4)</f>
        <v>2020</v>
      </c>
      <c r="C4655" t="str">
        <f>RIGHT(All_Data[[#This Row],[Invoice (Year+Month)]],2)</f>
        <v>03</v>
      </c>
      <c r="D4655" t="s">
        <v>56</v>
      </c>
      <c r="E4655">
        <v>3014350</v>
      </c>
      <c r="F4655" t="s">
        <v>17</v>
      </c>
      <c r="G4655" t="s">
        <v>22</v>
      </c>
      <c r="H4655" t="s">
        <v>35</v>
      </c>
      <c r="I4655">
        <v>1558498</v>
      </c>
      <c r="J4655">
        <v>2002</v>
      </c>
      <c r="K4655" s="1">
        <v>400</v>
      </c>
      <c r="L4655" s="1">
        <v>60.02</v>
      </c>
      <c r="M4655" s="1">
        <f>All_Data[[#This Row],[EUR Sales Amount]]-All_Data[[#This Row],[EUR Cost Amount]]</f>
        <v>339.98</v>
      </c>
      <c r="N4655">
        <f>IF(All_Data[[#This Row],[Order Line Quantity]]&lt;0,1,0)</f>
        <v>0</v>
      </c>
      <c r="O4655" s="1" t="str">
        <f>All_Data[[#This Row],[Tier2 Description]]&amp;All_Data[[#This Row],[Order No]]</f>
        <v>DECORATION CHARGES1558498</v>
      </c>
    </row>
    <row r="4656" spans="1:15" x14ac:dyDescent="0.35">
      <c r="A4656">
        <v>202003</v>
      </c>
      <c r="B4656" t="str">
        <f>LEFT(All_Data[[#This Row],[Invoice (Year+Month)]],4)</f>
        <v>2020</v>
      </c>
      <c r="C4656" t="str">
        <f>RIGHT(All_Data[[#This Row],[Invoice (Year+Month)]],2)</f>
        <v>03</v>
      </c>
      <c r="D4656" t="s">
        <v>56</v>
      </c>
      <c r="E4656">
        <v>3014350</v>
      </c>
      <c r="F4656" t="s">
        <v>17</v>
      </c>
      <c r="G4656" t="s">
        <v>29</v>
      </c>
      <c r="H4656" t="s">
        <v>31</v>
      </c>
      <c r="I4656">
        <v>1558498</v>
      </c>
      <c r="J4656">
        <v>2000</v>
      </c>
      <c r="K4656" s="1">
        <v>2420</v>
      </c>
      <c r="L4656" s="1">
        <v>1056.68</v>
      </c>
      <c r="M4656" s="1">
        <f>All_Data[[#This Row],[EUR Sales Amount]]-All_Data[[#This Row],[EUR Cost Amount]]</f>
        <v>1363.32</v>
      </c>
      <c r="N4656">
        <f>IF(All_Data[[#This Row],[Order Line Quantity]]&lt;0,1,0)</f>
        <v>0</v>
      </c>
      <c r="O4656" s="1" t="str">
        <f>All_Data[[#This Row],[Tier2 Description]]&amp;All_Data[[#This Row],[Order No]]</f>
        <v>POWER1558498</v>
      </c>
    </row>
    <row r="4657" spans="1:15" x14ac:dyDescent="0.35">
      <c r="A4657">
        <v>202003</v>
      </c>
      <c r="B4657" t="str">
        <f>LEFT(All_Data[[#This Row],[Invoice (Year+Month)]],4)</f>
        <v>2020</v>
      </c>
      <c r="C4657" t="str">
        <f>RIGHT(All_Data[[#This Row],[Invoice (Year+Month)]],2)</f>
        <v>03</v>
      </c>
      <c r="D4657" t="s">
        <v>56</v>
      </c>
      <c r="E4657">
        <v>3014351</v>
      </c>
      <c r="F4657" t="s">
        <v>10</v>
      </c>
      <c r="G4657" t="s">
        <v>29</v>
      </c>
      <c r="H4657" t="s">
        <v>52</v>
      </c>
      <c r="I4657">
        <v>1559019</v>
      </c>
      <c r="J4657">
        <v>2</v>
      </c>
      <c r="K4657" s="1">
        <v>103.18</v>
      </c>
      <c r="L4657" s="1">
        <v>99.18</v>
      </c>
      <c r="M4657" s="1">
        <f>All_Data[[#This Row],[EUR Sales Amount]]-All_Data[[#This Row],[EUR Cost Amount]]</f>
        <v>4</v>
      </c>
      <c r="N4657">
        <f>IF(All_Data[[#This Row],[Order Line Quantity]]&lt;0,1,0)</f>
        <v>0</v>
      </c>
      <c r="O4657" s="1" t="str">
        <f>All_Data[[#This Row],[Tier2 Description]]&amp;All_Data[[#This Row],[Order No]]</f>
        <v>GENERAL TECH1559019</v>
      </c>
    </row>
    <row r="4658" spans="1:15" x14ac:dyDescent="0.35">
      <c r="A4658">
        <v>202003</v>
      </c>
      <c r="B4658" t="str">
        <f>LEFT(All_Data[[#This Row],[Invoice (Year+Month)]],4)</f>
        <v>2020</v>
      </c>
      <c r="C4658" t="str">
        <f>RIGHT(All_Data[[#This Row],[Invoice (Year+Month)]],2)</f>
        <v>03</v>
      </c>
      <c r="D4658" t="s">
        <v>56</v>
      </c>
      <c r="E4658">
        <v>3014356</v>
      </c>
      <c r="F4658" t="s">
        <v>17</v>
      </c>
      <c r="G4658" t="s">
        <v>13</v>
      </c>
      <c r="H4658" t="s">
        <v>37</v>
      </c>
      <c r="I4658">
        <v>1557911</v>
      </c>
      <c r="J4658">
        <v>600</v>
      </c>
      <c r="K4658" s="1">
        <v>432</v>
      </c>
      <c r="L4658" s="1">
        <v>318</v>
      </c>
      <c r="M4658" s="1">
        <f>All_Data[[#This Row],[EUR Sales Amount]]-All_Data[[#This Row],[EUR Cost Amount]]</f>
        <v>114</v>
      </c>
      <c r="N4658">
        <f>IF(All_Data[[#This Row],[Order Line Quantity]]&lt;0,1,0)</f>
        <v>0</v>
      </c>
      <c r="O4658" s="1" t="str">
        <f>All_Data[[#This Row],[Tier2 Description]]&amp;All_Data[[#This Row],[Order No]]</f>
        <v>GENERAL1557911</v>
      </c>
    </row>
    <row r="4659" spans="1:15" x14ac:dyDescent="0.35">
      <c r="A4659">
        <v>202003</v>
      </c>
      <c r="B4659" t="str">
        <f>LEFT(All_Data[[#This Row],[Invoice (Year+Month)]],4)</f>
        <v>2020</v>
      </c>
      <c r="C4659" t="str">
        <f>RIGHT(All_Data[[#This Row],[Invoice (Year+Month)]],2)</f>
        <v>03</v>
      </c>
      <c r="D4659" t="s">
        <v>56</v>
      </c>
      <c r="E4659">
        <v>3014356</v>
      </c>
      <c r="F4659" t="s">
        <v>17</v>
      </c>
      <c r="G4659" t="s">
        <v>13</v>
      </c>
      <c r="H4659" t="s">
        <v>37</v>
      </c>
      <c r="I4659">
        <v>1559522</v>
      </c>
      <c r="J4659">
        <v>600</v>
      </c>
      <c r="K4659" s="1">
        <v>372</v>
      </c>
      <c r="L4659" s="1">
        <v>354</v>
      </c>
      <c r="M4659" s="1">
        <f>All_Data[[#This Row],[EUR Sales Amount]]-All_Data[[#This Row],[EUR Cost Amount]]</f>
        <v>18</v>
      </c>
      <c r="N4659">
        <f>IF(All_Data[[#This Row],[Order Line Quantity]]&lt;0,1,0)</f>
        <v>0</v>
      </c>
      <c r="O4659" s="1" t="str">
        <f>All_Data[[#This Row],[Tier2 Description]]&amp;All_Data[[#This Row],[Order No]]</f>
        <v>GENERAL1559522</v>
      </c>
    </row>
    <row r="4660" spans="1:15" x14ac:dyDescent="0.35">
      <c r="A4660">
        <v>202003</v>
      </c>
      <c r="B4660" t="str">
        <f>LEFT(All_Data[[#This Row],[Invoice (Year+Month)]],4)</f>
        <v>2020</v>
      </c>
      <c r="C4660" t="str">
        <f>RIGHT(All_Data[[#This Row],[Invoice (Year+Month)]],2)</f>
        <v>03</v>
      </c>
      <c r="D4660" t="s">
        <v>56</v>
      </c>
      <c r="E4660">
        <v>3014356</v>
      </c>
      <c r="F4660" t="s">
        <v>17</v>
      </c>
      <c r="G4660" t="s">
        <v>26</v>
      </c>
      <c r="H4660" t="s">
        <v>27</v>
      </c>
      <c r="I4660">
        <v>1558448</v>
      </c>
      <c r="J4660">
        <v>2</v>
      </c>
      <c r="K4660" s="1">
        <v>5.9</v>
      </c>
      <c r="L4660" s="1">
        <v>3.72</v>
      </c>
      <c r="M4660" s="1">
        <f>All_Data[[#This Row],[EUR Sales Amount]]-All_Data[[#This Row],[EUR Cost Amount]]</f>
        <v>2.1800000000000002</v>
      </c>
      <c r="N4660">
        <f>IF(All_Data[[#This Row],[Order Line Quantity]]&lt;0,1,0)</f>
        <v>0</v>
      </c>
      <c r="O4660" s="1" t="str">
        <f>All_Data[[#This Row],[Tier2 Description]]&amp;All_Data[[#This Row],[Order No]]</f>
        <v>APRON &amp; KITCHEN TEXTILES1558448</v>
      </c>
    </row>
    <row r="4661" spans="1:15" x14ac:dyDescent="0.35">
      <c r="A4661">
        <v>202003</v>
      </c>
      <c r="B4661" t="str">
        <f>LEFT(All_Data[[#This Row],[Invoice (Year+Month)]],4)</f>
        <v>2020</v>
      </c>
      <c r="C4661" t="str">
        <f>RIGHT(All_Data[[#This Row],[Invoice (Year+Month)]],2)</f>
        <v>03</v>
      </c>
      <c r="D4661" t="s">
        <v>56</v>
      </c>
      <c r="E4661">
        <v>3014356</v>
      </c>
      <c r="F4661" t="s">
        <v>17</v>
      </c>
      <c r="G4661" t="s">
        <v>57</v>
      </c>
      <c r="H4661" t="s">
        <v>58</v>
      </c>
      <c r="I4661">
        <v>1558925</v>
      </c>
      <c r="J4661">
        <v>4</v>
      </c>
      <c r="K4661" s="1">
        <v>75.959999999999994</v>
      </c>
      <c r="L4661" s="1">
        <v>32.04</v>
      </c>
      <c r="M4661" s="1">
        <f>All_Data[[#This Row],[EUR Sales Amount]]-All_Data[[#This Row],[EUR Cost Amount]]</f>
        <v>43.919999999999995</v>
      </c>
      <c r="N4661">
        <f>IF(All_Data[[#This Row],[Order Line Quantity]]&lt;0,1,0)</f>
        <v>0</v>
      </c>
      <c r="O4661" s="1" t="str">
        <f>All_Data[[#This Row],[Tier2 Description]]&amp;All_Data[[#This Row],[Order No]]</f>
        <v>SHIRTS1558925</v>
      </c>
    </row>
    <row r="4662" spans="1:15" x14ac:dyDescent="0.35">
      <c r="A4662">
        <v>202003</v>
      </c>
      <c r="B4662" t="str">
        <f>LEFT(All_Data[[#This Row],[Invoice (Year+Month)]],4)</f>
        <v>2020</v>
      </c>
      <c r="C4662" t="str">
        <f>RIGHT(All_Data[[#This Row],[Invoice (Year+Month)]],2)</f>
        <v>03</v>
      </c>
      <c r="D4662" t="s">
        <v>56</v>
      </c>
      <c r="E4662">
        <v>3014356</v>
      </c>
      <c r="F4662" t="s">
        <v>17</v>
      </c>
      <c r="G4662" t="s">
        <v>57</v>
      </c>
      <c r="H4662" t="s">
        <v>58</v>
      </c>
      <c r="I4662">
        <v>1559229</v>
      </c>
      <c r="J4662">
        <v>2</v>
      </c>
      <c r="K4662" s="1">
        <v>37.979999999999997</v>
      </c>
      <c r="L4662" s="1">
        <v>17.28</v>
      </c>
      <c r="M4662" s="1">
        <f>All_Data[[#This Row],[EUR Sales Amount]]-All_Data[[#This Row],[EUR Cost Amount]]</f>
        <v>20.699999999999996</v>
      </c>
      <c r="N4662">
        <f>IF(All_Data[[#This Row],[Order Line Quantity]]&lt;0,1,0)</f>
        <v>0</v>
      </c>
      <c r="O4662" s="1" t="str">
        <f>All_Data[[#This Row],[Tier2 Description]]&amp;All_Data[[#This Row],[Order No]]</f>
        <v>SHIRTS1559229</v>
      </c>
    </row>
    <row r="4663" spans="1:15" x14ac:dyDescent="0.35">
      <c r="A4663">
        <v>202003</v>
      </c>
      <c r="B4663" t="str">
        <f>LEFT(All_Data[[#This Row],[Invoice (Year+Month)]],4)</f>
        <v>2020</v>
      </c>
      <c r="C4663" t="str">
        <f>RIGHT(All_Data[[#This Row],[Invoice (Year+Month)]],2)</f>
        <v>03</v>
      </c>
      <c r="D4663" t="s">
        <v>56</v>
      </c>
      <c r="E4663">
        <v>3014364</v>
      </c>
      <c r="F4663" t="s">
        <v>17</v>
      </c>
      <c r="G4663" t="s">
        <v>13</v>
      </c>
      <c r="H4663" t="s">
        <v>37</v>
      </c>
      <c r="I4663">
        <v>1557017</v>
      </c>
      <c r="J4663">
        <v>3000</v>
      </c>
      <c r="K4663" s="1">
        <v>420</v>
      </c>
      <c r="L4663" s="1">
        <v>360</v>
      </c>
      <c r="M4663" s="1">
        <f>All_Data[[#This Row],[EUR Sales Amount]]-All_Data[[#This Row],[EUR Cost Amount]]</f>
        <v>60</v>
      </c>
      <c r="N4663">
        <f>IF(All_Data[[#This Row],[Order Line Quantity]]&lt;0,1,0)</f>
        <v>0</v>
      </c>
      <c r="O4663" s="1" t="str">
        <f>All_Data[[#This Row],[Tier2 Description]]&amp;All_Data[[#This Row],[Order No]]</f>
        <v>GENERAL1557017</v>
      </c>
    </row>
    <row r="4664" spans="1:15" x14ac:dyDescent="0.35">
      <c r="A4664">
        <v>202003</v>
      </c>
      <c r="B4664" t="str">
        <f>LEFT(All_Data[[#This Row],[Invoice (Year+Month)]],4)</f>
        <v>2020</v>
      </c>
      <c r="C4664" t="str">
        <f>RIGHT(All_Data[[#This Row],[Invoice (Year+Month)]],2)</f>
        <v>03</v>
      </c>
      <c r="D4664" t="s">
        <v>56</v>
      </c>
      <c r="E4664">
        <v>3014364</v>
      </c>
      <c r="F4664" t="s">
        <v>17</v>
      </c>
      <c r="G4664" t="s">
        <v>13</v>
      </c>
      <c r="H4664" t="s">
        <v>37</v>
      </c>
      <c r="I4664">
        <v>1558493</v>
      </c>
      <c r="J4664">
        <v>500</v>
      </c>
      <c r="K4664" s="1">
        <v>190</v>
      </c>
      <c r="L4664" s="1">
        <v>170</v>
      </c>
      <c r="M4664" s="1">
        <f>All_Data[[#This Row],[EUR Sales Amount]]-All_Data[[#This Row],[EUR Cost Amount]]</f>
        <v>20</v>
      </c>
      <c r="N4664">
        <f>IF(All_Data[[#This Row],[Order Line Quantity]]&lt;0,1,0)</f>
        <v>0</v>
      </c>
      <c r="O4664" s="1" t="str">
        <f>All_Data[[#This Row],[Tier2 Description]]&amp;All_Data[[#This Row],[Order No]]</f>
        <v>GENERAL1558493</v>
      </c>
    </row>
    <row r="4665" spans="1:15" x14ac:dyDescent="0.35">
      <c r="A4665">
        <v>202003</v>
      </c>
      <c r="B4665" t="str">
        <f>LEFT(All_Data[[#This Row],[Invoice (Year+Month)]],4)</f>
        <v>2020</v>
      </c>
      <c r="C4665" t="str">
        <f>RIGHT(All_Data[[#This Row],[Invoice (Year+Month)]],2)</f>
        <v>03</v>
      </c>
      <c r="D4665" t="s">
        <v>56</v>
      </c>
      <c r="E4665">
        <v>3014364</v>
      </c>
      <c r="F4665" t="s">
        <v>17</v>
      </c>
      <c r="G4665" t="s">
        <v>13</v>
      </c>
      <c r="H4665" t="s">
        <v>37</v>
      </c>
      <c r="I4665">
        <v>1559380</v>
      </c>
      <c r="J4665">
        <v>500</v>
      </c>
      <c r="K4665" s="1">
        <v>135</v>
      </c>
      <c r="L4665" s="1">
        <v>100</v>
      </c>
      <c r="M4665" s="1">
        <f>All_Data[[#This Row],[EUR Sales Amount]]-All_Data[[#This Row],[EUR Cost Amount]]</f>
        <v>35</v>
      </c>
      <c r="N4665">
        <f>IF(All_Data[[#This Row],[Order Line Quantity]]&lt;0,1,0)</f>
        <v>0</v>
      </c>
      <c r="O4665" s="1" t="str">
        <f>All_Data[[#This Row],[Tier2 Description]]&amp;All_Data[[#This Row],[Order No]]</f>
        <v>GENERAL1559380</v>
      </c>
    </row>
    <row r="4666" spans="1:15" x14ac:dyDescent="0.35">
      <c r="A4666">
        <v>202003</v>
      </c>
      <c r="B4666" t="str">
        <f>LEFT(All_Data[[#This Row],[Invoice (Year+Month)]],4)</f>
        <v>2020</v>
      </c>
      <c r="C4666" t="str">
        <f>RIGHT(All_Data[[#This Row],[Invoice (Year+Month)]],2)</f>
        <v>03</v>
      </c>
      <c r="D4666" t="s">
        <v>56</v>
      </c>
      <c r="E4666">
        <v>3014371</v>
      </c>
      <c r="F4666" t="s">
        <v>17</v>
      </c>
      <c r="G4666" t="s">
        <v>11</v>
      </c>
      <c r="H4666" t="s">
        <v>38</v>
      </c>
      <c r="I4666">
        <v>1559312</v>
      </c>
      <c r="J4666">
        <v>2</v>
      </c>
      <c r="K4666" s="1">
        <v>4.08</v>
      </c>
      <c r="L4666" s="1">
        <v>1.68</v>
      </c>
      <c r="M4666" s="1">
        <f>All_Data[[#This Row],[EUR Sales Amount]]-All_Data[[#This Row],[EUR Cost Amount]]</f>
        <v>2.4000000000000004</v>
      </c>
      <c r="N4666">
        <f>IF(All_Data[[#This Row],[Order Line Quantity]]&lt;0,1,0)</f>
        <v>0</v>
      </c>
      <c r="O4666" s="1" t="str">
        <f>All_Data[[#This Row],[Tier2 Description]]&amp;All_Data[[#This Row],[Order No]]</f>
        <v>BACKPACKS1559312</v>
      </c>
    </row>
    <row r="4667" spans="1:15" x14ac:dyDescent="0.35">
      <c r="A4667">
        <v>202003</v>
      </c>
      <c r="B4667" t="str">
        <f>LEFT(All_Data[[#This Row],[Invoice (Year+Month)]],4)</f>
        <v>2020</v>
      </c>
      <c r="C4667" t="str">
        <f>RIGHT(All_Data[[#This Row],[Invoice (Year+Month)]],2)</f>
        <v>03</v>
      </c>
      <c r="D4667" t="s">
        <v>56</v>
      </c>
      <c r="E4667">
        <v>3014371</v>
      </c>
      <c r="F4667" t="s">
        <v>17</v>
      </c>
      <c r="G4667" t="s">
        <v>11</v>
      </c>
      <c r="H4667" t="s">
        <v>12</v>
      </c>
      <c r="I4667">
        <v>1559312</v>
      </c>
      <c r="J4667">
        <v>50</v>
      </c>
      <c r="K4667" s="1">
        <v>204.5</v>
      </c>
      <c r="L4667" s="1">
        <v>91.98</v>
      </c>
      <c r="M4667" s="1">
        <f>All_Data[[#This Row],[EUR Sales Amount]]-All_Data[[#This Row],[EUR Cost Amount]]</f>
        <v>112.52</v>
      </c>
      <c r="N4667">
        <f>IF(All_Data[[#This Row],[Order Line Quantity]]&lt;0,1,0)</f>
        <v>0</v>
      </c>
      <c r="O4667" s="1" t="str">
        <f>All_Data[[#This Row],[Tier2 Description]]&amp;All_Data[[#This Row],[Order No]]</f>
        <v>BUSINESS CASES1559312</v>
      </c>
    </row>
    <row r="4668" spans="1:15" x14ac:dyDescent="0.35">
      <c r="A4668">
        <v>202003</v>
      </c>
      <c r="B4668" t="str">
        <f>LEFT(All_Data[[#This Row],[Invoice (Year+Month)]],4)</f>
        <v>2020</v>
      </c>
      <c r="C4668" t="str">
        <f>RIGHT(All_Data[[#This Row],[Invoice (Year+Month)]],2)</f>
        <v>03</v>
      </c>
      <c r="D4668" t="s">
        <v>56</v>
      </c>
      <c r="E4668">
        <v>3014371</v>
      </c>
      <c r="F4668" t="s">
        <v>17</v>
      </c>
      <c r="G4668" t="s">
        <v>32</v>
      </c>
      <c r="H4668" t="s">
        <v>51</v>
      </c>
      <c r="I4668">
        <v>1559312</v>
      </c>
      <c r="J4668">
        <v>2</v>
      </c>
      <c r="K4668" s="1">
        <v>1.48</v>
      </c>
      <c r="L4668" s="1">
        <v>0.66</v>
      </c>
      <c r="M4668" s="1">
        <f>All_Data[[#This Row],[EUR Sales Amount]]-All_Data[[#This Row],[EUR Cost Amount]]</f>
        <v>0.82</v>
      </c>
      <c r="N4668">
        <f>IF(All_Data[[#This Row],[Order Line Quantity]]&lt;0,1,0)</f>
        <v>0</v>
      </c>
      <c r="O4668" s="1" t="str">
        <f>All_Data[[#This Row],[Tier2 Description]]&amp;All_Data[[#This Row],[Order No]]</f>
        <v>MUGS &amp; TUMBLERS1559312</v>
      </c>
    </row>
    <row r="4669" spans="1:15" x14ac:dyDescent="0.35">
      <c r="A4669">
        <v>202003</v>
      </c>
      <c r="B4669" t="str">
        <f>LEFT(All_Data[[#This Row],[Invoice (Year+Month)]],4)</f>
        <v>2020</v>
      </c>
      <c r="C4669" t="str">
        <f>RIGHT(All_Data[[#This Row],[Invoice (Year+Month)]],2)</f>
        <v>03</v>
      </c>
      <c r="D4669" t="s">
        <v>56</v>
      </c>
      <c r="E4669">
        <v>3014371</v>
      </c>
      <c r="F4669" t="s">
        <v>17</v>
      </c>
      <c r="G4669" t="s">
        <v>32</v>
      </c>
      <c r="H4669" t="s">
        <v>55</v>
      </c>
      <c r="I4669">
        <v>1559312</v>
      </c>
      <c r="J4669">
        <v>2</v>
      </c>
      <c r="K4669" s="1">
        <v>6.68</v>
      </c>
      <c r="L4669" s="1">
        <v>4.1399999999999997</v>
      </c>
      <c r="M4669" s="1">
        <f>All_Data[[#This Row],[EUR Sales Amount]]-All_Data[[#This Row],[EUR Cost Amount]]</f>
        <v>2.54</v>
      </c>
      <c r="N4669">
        <f>IF(All_Data[[#This Row],[Order Line Quantity]]&lt;0,1,0)</f>
        <v>0</v>
      </c>
      <c r="O4669" s="1" t="str">
        <f>All_Data[[#This Row],[Tier2 Description]]&amp;All_Data[[#This Row],[Order No]]</f>
        <v>SPECIALTIES &amp; PACKAGING1559312</v>
      </c>
    </row>
    <row r="4670" spans="1:15" x14ac:dyDescent="0.35">
      <c r="A4670">
        <v>202003</v>
      </c>
      <c r="B4670" t="str">
        <f>LEFT(All_Data[[#This Row],[Invoice (Year+Month)]],4)</f>
        <v>2020</v>
      </c>
      <c r="C4670" t="str">
        <f>RIGHT(All_Data[[#This Row],[Invoice (Year+Month)]],2)</f>
        <v>03</v>
      </c>
      <c r="D4670" t="s">
        <v>56</v>
      </c>
      <c r="E4670">
        <v>3014371</v>
      </c>
      <c r="F4670" t="s">
        <v>17</v>
      </c>
      <c r="G4670" t="s">
        <v>32</v>
      </c>
      <c r="H4670" t="s">
        <v>33</v>
      </c>
      <c r="I4670">
        <v>1559312</v>
      </c>
      <c r="J4670">
        <v>2</v>
      </c>
      <c r="K4670" s="1">
        <v>3.98</v>
      </c>
      <c r="L4670" s="1">
        <v>2.08</v>
      </c>
      <c r="M4670" s="1">
        <f>All_Data[[#This Row],[EUR Sales Amount]]-All_Data[[#This Row],[EUR Cost Amount]]</f>
        <v>1.9</v>
      </c>
      <c r="N4670">
        <f>IF(All_Data[[#This Row],[Order Line Quantity]]&lt;0,1,0)</f>
        <v>0</v>
      </c>
      <c r="O4670" s="1" t="str">
        <f>All_Data[[#This Row],[Tier2 Description]]&amp;All_Data[[#This Row],[Order No]]</f>
        <v>SPORT BOTTLES1559312</v>
      </c>
    </row>
    <row r="4671" spans="1:15" x14ac:dyDescent="0.35">
      <c r="A4671">
        <v>202003</v>
      </c>
      <c r="B4671" t="str">
        <f>LEFT(All_Data[[#This Row],[Invoice (Year+Month)]],4)</f>
        <v>2020</v>
      </c>
      <c r="C4671" t="str">
        <f>RIGHT(All_Data[[#This Row],[Invoice (Year+Month)]],2)</f>
        <v>03</v>
      </c>
      <c r="D4671" t="s">
        <v>56</v>
      </c>
      <c r="E4671">
        <v>3014371</v>
      </c>
      <c r="F4671" t="s">
        <v>17</v>
      </c>
      <c r="G4671" t="s">
        <v>48</v>
      </c>
      <c r="H4671" t="s">
        <v>48</v>
      </c>
      <c r="I4671">
        <v>1559428</v>
      </c>
      <c r="J4671">
        <v>1000</v>
      </c>
      <c r="K4671" s="1">
        <v>890</v>
      </c>
      <c r="L4671" s="1">
        <v>676.3</v>
      </c>
      <c r="M4671" s="1">
        <f>All_Data[[#This Row],[EUR Sales Amount]]-All_Data[[#This Row],[EUR Cost Amount]]</f>
        <v>213.70000000000005</v>
      </c>
      <c r="N4671">
        <f>IF(All_Data[[#This Row],[Order Line Quantity]]&lt;0,1,0)</f>
        <v>0</v>
      </c>
      <c r="O4671" s="1" t="str">
        <f>All_Data[[#This Row],[Tier2 Description]]&amp;All_Data[[#This Row],[Order No]]</f>
        <v>HEADWEAR1559428</v>
      </c>
    </row>
    <row r="4672" spans="1:15" x14ac:dyDescent="0.35">
      <c r="A4672">
        <v>202003</v>
      </c>
      <c r="B4672" t="str">
        <f>LEFT(All_Data[[#This Row],[Invoice (Year+Month)]],4)</f>
        <v>2020</v>
      </c>
      <c r="C4672" t="str">
        <f>RIGHT(All_Data[[#This Row],[Invoice (Year+Month)]],2)</f>
        <v>03</v>
      </c>
      <c r="D4672" t="s">
        <v>56</v>
      </c>
      <c r="E4672">
        <v>3014371</v>
      </c>
      <c r="F4672" t="s">
        <v>17</v>
      </c>
      <c r="G4672" t="s">
        <v>13</v>
      </c>
      <c r="H4672" t="s">
        <v>41</v>
      </c>
      <c r="I4672">
        <v>1558221</v>
      </c>
      <c r="J4672">
        <v>800</v>
      </c>
      <c r="K4672" s="1">
        <v>312</v>
      </c>
      <c r="L4672" s="1">
        <v>126.64</v>
      </c>
      <c r="M4672" s="1">
        <f>All_Data[[#This Row],[EUR Sales Amount]]-All_Data[[#This Row],[EUR Cost Amount]]</f>
        <v>185.36</v>
      </c>
      <c r="N4672">
        <f>IF(All_Data[[#This Row],[Order Line Quantity]]&lt;0,1,0)</f>
        <v>0</v>
      </c>
      <c r="O4672" s="1" t="str">
        <f>All_Data[[#This Row],[Tier2 Description]]&amp;All_Data[[#This Row],[Order No]]</f>
        <v>KEYCHAINS1558221</v>
      </c>
    </row>
    <row r="4673" spans="1:15" x14ac:dyDescent="0.35">
      <c r="A4673">
        <v>202003</v>
      </c>
      <c r="B4673" t="str">
        <f>LEFT(All_Data[[#This Row],[Invoice (Year+Month)]],4)</f>
        <v>2020</v>
      </c>
      <c r="C4673" t="str">
        <f>RIGHT(All_Data[[#This Row],[Invoice (Year+Month)]],2)</f>
        <v>03</v>
      </c>
      <c r="D4673" t="s">
        <v>56</v>
      </c>
      <c r="E4673">
        <v>3014371</v>
      </c>
      <c r="F4673" t="s">
        <v>17</v>
      </c>
      <c r="G4673" t="s">
        <v>18</v>
      </c>
      <c r="H4673" t="s">
        <v>19</v>
      </c>
      <c r="I4673">
        <v>1558221</v>
      </c>
      <c r="J4673">
        <v>2</v>
      </c>
      <c r="K4673" s="1">
        <v>34.340000000000003</v>
      </c>
      <c r="L4673" s="1">
        <v>14.1</v>
      </c>
      <c r="M4673" s="1">
        <f>All_Data[[#This Row],[EUR Sales Amount]]-All_Data[[#This Row],[EUR Cost Amount]]</f>
        <v>20.240000000000002</v>
      </c>
      <c r="N4673">
        <f>IF(All_Data[[#This Row],[Order Line Quantity]]&lt;0,1,0)</f>
        <v>0</v>
      </c>
      <c r="O4673" s="1" t="str">
        <f>All_Data[[#This Row],[Tier2 Description]]&amp;All_Data[[#This Row],[Order No]]</f>
        <v>FLEECE &amp; KNITS1558221</v>
      </c>
    </row>
    <row r="4674" spans="1:15" x14ac:dyDescent="0.35">
      <c r="A4674">
        <v>202003</v>
      </c>
      <c r="B4674" t="str">
        <f>LEFT(All_Data[[#This Row],[Invoice (Year+Month)]],4)</f>
        <v>2020</v>
      </c>
      <c r="C4674" t="str">
        <f>RIGHT(All_Data[[#This Row],[Invoice (Year+Month)]],2)</f>
        <v>03</v>
      </c>
      <c r="D4674" t="s">
        <v>56</v>
      </c>
      <c r="E4674">
        <v>3014371</v>
      </c>
      <c r="F4674" t="s">
        <v>17</v>
      </c>
      <c r="G4674" t="s">
        <v>18</v>
      </c>
      <c r="H4674" t="s">
        <v>20</v>
      </c>
      <c r="I4674">
        <v>1558489</v>
      </c>
      <c r="J4674">
        <v>24</v>
      </c>
      <c r="K4674" s="1">
        <v>165.44</v>
      </c>
      <c r="L4674" s="1">
        <v>77.5</v>
      </c>
      <c r="M4674" s="1">
        <f>All_Data[[#This Row],[EUR Sales Amount]]-All_Data[[#This Row],[EUR Cost Amount]]</f>
        <v>87.94</v>
      </c>
      <c r="N4674">
        <f>IF(All_Data[[#This Row],[Order Line Quantity]]&lt;0,1,0)</f>
        <v>0</v>
      </c>
      <c r="O4674" s="1" t="str">
        <f>All_Data[[#This Row],[Tier2 Description]]&amp;All_Data[[#This Row],[Order No]]</f>
        <v>POLOS1558489</v>
      </c>
    </row>
    <row r="4675" spans="1:15" x14ac:dyDescent="0.35">
      <c r="A4675">
        <v>202003</v>
      </c>
      <c r="B4675" t="str">
        <f>LEFT(All_Data[[#This Row],[Invoice (Year+Month)]],4)</f>
        <v>2020</v>
      </c>
      <c r="C4675" t="str">
        <f>RIGHT(All_Data[[#This Row],[Invoice (Year+Month)]],2)</f>
        <v>03</v>
      </c>
      <c r="D4675" t="s">
        <v>56</v>
      </c>
      <c r="E4675">
        <v>3014371</v>
      </c>
      <c r="F4675" t="s">
        <v>17</v>
      </c>
      <c r="G4675" t="s">
        <v>24</v>
      </c>
      <c r="H4675" t="s">
        <v>25</v>
      </c>
      <c r="I4675">
        <v>1558221</v>
      </c>
      <c r="J4675">
        <v>6</v>
      </c>
      <c r="K4675" s="1">
        <v>119.94</v>
      </c>
      <c r="L4675" s="1">
        <v>126.36</v>
      </c>
      <c r="M4675" s="1">
        <f>All_Data[[#This Row],[EUR Sales Amount]]-All_Data[[#This Row],[EUR Cost Amount]]</f>
        <v>-6.4200000000000017</v>
      </c>
      <c r="N4675">
        <f>IF(All_Data[[#This Row],[Order Line Quantity]]&lt;0,1,0)</f>
        <v>0</v>
      </c>
      <c r="O4675" s="1" t="str">
        <f>All_Data[[#This Row],[Tier2 Description]]&amp;All_Data[[#This Row],[Order No]]</f>
        <v>JACKETS1558221</v>
      </c>
    </row>
    <row r="4676" spans="1:15" x14ac:dyDescent="0.35">
      <c r="A4676">
        <v>202003</v>
      </c>
      <c r="B4676" t="str">
        <f>LEFT(All_Data[[#This Row],[Invoice (Year+Month)]],4)</f>
        <v>2020</v>
      </c>
      <c r="C4676" t="str">
        <f>RIGHT(All_Data[[#This Row],[Invoice (Year+Month)]],2)</f>
        <v>03</v>
      </c>
      <c r="D4676" t="s">
        <v>56</v>
      </c>
      <c r="E4676">
        <v>3014371</v>
      </c>
      <c r="F4676" t="s">
        <v>17</v>
      </c>
      <c r="G4676" t="s">
        <v>29</v>
      </c>
      <c r="H4676" t="s">
        <v>30</v>
      </c>
      <c r="I4676">
        <v>1558489</v>
      </c>
      <c r="J4676">
        <v>2</v>
      </c>
      <c r="K4676" s="1">
        <v>28.98</v>
      </c>
      <c r="L4676" s="1">
        <v>16.36</v>
      </c>
      <c r="M4676" s="1">
        <f>All_Data[[#This Row],[EUR Sales Amount]]-All_Data[[#This Row],[EUR Cost Amount]]</f>
        <v>12.620000000000001</v>
      </c>
      <c r="N4676">
        <f>IF(All_Data[[#This Row],[Order Line Quantity]]&lt;0,1,0)</f>
        <v>0</v>
      </c>
      <c r="O4676" s="1" t="str">
        <f>All_Data[[#This Row],[Tier2 Description]]&amp;All_Data[[#This Row],[Order No]]</f>
        <v>AUDIO1558489</v>
      </c>
    </row>
    <row r="4677" spans="1:15" x14ac:dyDescent="0.35">
      <c r="A4677">
        <v>202003</v>
      </c>
      <c r="B4677" t="str">
        <f>LEFT(All_Data[[#This Row],[Invoice (Year+Month)]],4)</f>
        <v>2020</v>
      </c>
      <c r="C4677" t="str">
        <f>RIGHT(All_Data[[#This Row],[Invoice (Year+Month)]],2)</f>
        <v>03</v>
      </c>
      <c r="D4677" t="s">
        <v>56</v>
      </c>
      <c r="E4677">
        <v>3014371</v>
      </c>
      <c r="F4677" t="s">
        <v>17</v>
      </c>
      <c r="G4677" t="s">
        <v>29</v>
      </c>
      <c r="H4677" t="s">
        <v>30</v>
      </c>
      <c r="I4677">
        <v>1559312</v>
      </c>
      <c r="J4677">
        <v>320</v>
      </c>
      <c r="K4677" s="1">
        <v>4636.8</v>
      </c>
      <c r="L4677" s="1">
        <v>2618.6999999999998</v>
      </c>
      <c r="M4677" s="1">
        <f>All_Data[[#This Row],[EUR Sales Amount]]-All_Data[[#This Row],[EUR Cost Amount]]</f>
        <v>2018.1000000000004</v>
      </c>
      <c r="N4677">
        <f>IF(All_Data[[#This Row],[Order Line Quantity]]&lt;0,1,0)</f>
        <v>0</v>
      </c>
      <c r="O4677" s="1" t="str">
        <f>All_Data[[#This Row],[Tier2 Description]]&amp;All_Data[[#This Row],[Order No]]</f>
        <v>AUDIO1559312</v>
      </c>
    </row>
    <row r="4678" spans="1:15" x14ac:dyDescent="0.35">
      <c r="A4678">
        <v>202003</v>
      </c>
      <c r="B4678" t="str">
        <f>LEFT(All_Data[[#This Row],[Invoice (Year+Month)]],4)</f>
        <v>2020</v>
      </c>
      <c r="C4678" t="str">
        <f>RIGHT(All_Data[[#This Row],[Invoice (Year+Month)]],2)</f>
        <v>03</v>
      </c>
      <c r="D4678" t="s">
        <v>56</v>
      </c>
      <c r="E4678">
        <v>3014376</v>
      </c>
      <c r="F4678" t="s">
        <v>10</v>
      </c>
      <c r="G4678" t="s">
        <v>13</v>
      </c>
      <c r="H4678" t="s">
        <v>15</v>
      </c>
      <c r="I4678">
        <v>1558383</v>
      </c>
      <c r="J4678">
        <v>100</v>
      </c>
      <c r="K4678" s="1">
        <v>135</v>
      </c>
      <c r="L4678" s="1">
        <v>83.42</v>
      </c>
      <c r="M4678" s="1">
        <f>All_Data[[#This Row],[EUR Sales Amount]]-All_Data[[#This Row],[EUR Cost Amount]]</f>
        <v>51.58</v>
      </c>
      <c r="N4678">
        <f>IF(All_Data[[#This Row],[Order Line Quantity]]&lt;0,1,0)</f>
        <v>0</v>
      </c>
      <c r="O4678" s="1" t="str">
        <f>All_Data[[#This Row],[Tier2 Description]]&amp;All_Data[[#This Row],[Order No]]</f>
        <v>UMBRELLAS1558383</v>
      </c>
    </row>
    <row r="4679" spans="1:15" x14ac:dyDescent="0.35">
      <c r="A4679">
        <v>202003</v>
      </c>
      <c r="B4679" t="str">
        <f>LEFT(All_Data[[#This Row],[Invoice (Year+Month)]],4)</f>
        <v>2020</v>
      </c>
      <c r="C4679" t="str">
        <f>RIGHT(All_Data[[#This Row],[Invoice (Year+Month)]],2)</f>
        <v>03</v>
      </c>
      <c r="D4679" t="s">
        <v>56</v>
      </c>
      <c r="E4679">
        <v>3014377</v>
      </c>
      <c r="F4679" t="s">
        <v>17</v>
      </c>
      <c r="G4679" t="s">
        <v>13</v>
      </c>
      <c r="H4679" t="s">
        <v>37</v>
      </c>
      <c r="I4679">
        <v>1558504</v>
      </c>
      <c r="J4679">
        <v>5000</v>
      </c>
      <c r="K4679" s="1">
        <v>1400</v>
      </c>
      <c r="L4679" s="1">
        <v>1350</v>
      </c>
      <c r="M4679" s="1">
        <f>All_Data[[#This Row],[EUR Sales Amount]]-All_Data[[#This Row],[EUR Cost Amount]]</f>
        <v>50</v>
      </c>
      <c r="N4679">
        <f>IF(All_Data[[#This Row],[Order Line Quantity]]&lt;0,1,0)</f>
        <v>0</v>
      </c>
      <c r="O4679" s="1" t="str">
        <f>All_Data[[#This Row],[Tier2 Description]]&amp;All_Data[[#This Row],[Order No]]</f>
        <v>GENERAL1558504</v>
      </c>
    </row>
    <row r="4680" spans="1:15" x14ac:dyDescent="0.35">
      <c r="A4680">
        <v>202003</v>
      </c>
      <c r="B4680" t="str">
        <f>LEFT(All_Data[[#This Row],[Invoice (Year+Month)]],4)</f>
        <v>2020</v>
      </c>
      <c r="C4680" t="str">
        <f>RIGHT(All_Data[[#This Row],[Invoice (Year+Month)]],2)</f>
        <v>03</v>
      </c>
      <c r="D4680" t="s">
        <v>56</v>
      </c>
      <c r="E4680">
        <v>3014377</v>
      </c>
      <c r="F4680" t="s">
        <v>17</v>
      </c>
      <c r="G4680" t="s">
        <v>13</v>
      </c>
      <c r="H4680" t="s">
        <v>34</v>
      </c>
      <c r="I4680">
        <v>1558487</v>
      </c>
      <c r="J4680">
        <v>200</v>
      </c>
      <c r="K4680" s="1">
        <v>188</v>
      </c>
      <c r="L4680" s="1">
        <v>110.58</v>
      </c>
      <c r="M4680" s="1">
        <f>All_Data[[#This Row],[EUR Sales Amount]]-All_Data[[#This Row],[EUR Cost Amount]]</f>
        <v>77.42</v>
      </c>
      <c r="N4680">
        <f>IF(All_Data[[#This Row],[Order Line Quantity]]&lt;0,1,0)</f>
        <v>0</v>
      </c>
      <c r="O4680" s="1" t="str">
        <f>All_Data[[#This Row],[Tier2 Description]]&amp;All_Data[[#This Row],[Order No]]</f>
        <v>STATIONERY1558487</v>
      </c>
    </row>
    <row r="4681" spans="1:15" x14ac:dyDescent="0.35">
      <c r="A4681">
        <v>202003</v>
      </c>
      <c r="B4681" t="str">
        <f>LEFT(All_Data[[#This Row],[Invoice (Year+Month)]],4)</f>
        <v>2020</v>
      </c>
      <c r="C4681" t="str">
        <f>RIGHT(All_Data[[#This Row],[Invoice (Year+Month)]],2)</f>
        <v>03</v>
      </c>
      <c r="D4681" t="s">
        <v>56</v>
      </c>
      <c r="E4681">
        <v>3014377</v>
      </c>
      <c r="F4681" t="s">
        <v>17</v>
      </c>
      <c r="G4681" t="s">
        <v>13</v>
      </c>
      <c r="H4681" t="s">
        <v>16</v>
      </c>
      <c r="I4681">
        <v>1558487</v>
      </c>
      <c r="J4681">
        <v>1002</v>
      </c>
      <c r="K4681" s="1">
        <v>100.42</v>
      </c>
      <c r="L4681" s="1">
        <v>74.52</v>
      </c>
      <c r="M4681" s="1">
        <f>All_Data[[#This Row],[EUR Sales Amount]]-All_Data[[#This Row],[EUR Cost Amount]]</f>
        <v>25.900000000000006</v>
      </c>
      <c r="N4681">
        <f>IF(All_Data[[#This Row],[Order Line Quantity]]&lt;0,1,0)</f>
        <v>0</v>
      </c>
      <c r="O4681" s="1" t="str">
        <f>All_Data[[#This Row],[Tier2 Description]]&amp;All_Data[[#This Row],[Order No]]</f>
        <v>WRITING1558487</v>
      </c>
    </row>
    <row r="4682" spans="1:15" x14ac:dyDescent="0.35">
      <c r="A4682">
        <v>202003</v>
      </c>
      <c r="B4682" t="str">
        <f>LEFT(All_Data[[#This Row],[Invoice (Year+Month)]],4)</f>
        <v>2020</v>
      </c>
      <c r="C4682" t="str">
        <f>RIGHT(All_Data[[#This Row],[Invoice (Year+Month)]],2)</f>
        <v>03</v>
      </c>
      <c r="D4682" t="s">
        <v>56</v>
      </c>
      <c r="E4682">
        <v>3014377</v>
      </c>
      <c r="F4682" t="s">
        <v>17</v>
      </c>
      <c r="G4682" t="s">
        <v>13</v>
      </c>
      <c r="H4682" t="s">
        <v>16</v>
      </c>
      <c r="I4682">
        <v>1558862</v>
      </c>
      <c r="J4682">
        <v>2</v>
      </c>
      <c r="K4682" s="1">
        <v>9.86</v>
      </c>
      <c r="L4682" s="1">
        <v>7.82</v>
      </c>
      <c r="M4682" s="1">
        <f>All_Data[[#This Row],[EUR Sales Amount]]-All_Data[[#This Row],[EUR Cost Amount]]</f>
        <v>2.0399999999999991</v>
      </c>
      <c r="N4682">
        <f>IF(All_Data[[#This Row],[Order Line Quantity]]&lt;0,1,0)</f>
        <v>0</v>
      </c>
      <c r="O4682" s="1" t="str">
        <f>All_Data[[#This Row],[Tier2 Description]]&amp;All_Data[[#This Row],[Order No]]</f>
        <v>WRITING1558862</v>
      </c>
    </row>
    <row r="4683" spans="1:15" x14ac:dyDescent="0.35">
      <c r="A4683">
        <v>202003</v>
      </c>
      <c r="B4683" t="str">
        <f>LEFT(All_Data[[#This Row],[Invoice (Year+Month)]],4)</f>
        <v>2020</v>
      </c>
      <c r="C4683" t="str">
        <f>RIGHT(All_Data[[#This Row],[Invoice (Year+Month)]],2)</f>
        <v>03</v>
      </c>
      <c r="D4683" t="s">
        <v>56</v>
      </c>
      <c r="E4683">
        <v>3014377</v>
      </c>
      <c r="F4683" t="s">
        <v>17</v>
      </c>
      <c r="G4683" t="s">
        <v>29</v>
      </c>
      <c r="H4683" t="s">
        <v>30</v>
      </c>
      <c r="I4683">
        <v>1558487</v>
      </c>
      <c r="J4683">
        <v>204</v>
      </c>
      <c r="K4683" s="1">
        <v>864.96</v>
      </c>
      <c r="L4683" s="1">
        <v>448.4</v>
      </c>
      <c r="M4683" s="1">
        <f>All_Data[[#This Row],[EUR Sales Amount]]-All_Data[[#This Row],[EUR Cost Amount]]</f>
        <v>416.56000000000006</v>
      </c>
      <c r="N4683">
        <f>IF(All_Data[[#This Row],[Order Line Quantity]]&lt;0,1,0)</f>
        <v>0</v>
      </c>
      <c r="O4683" s="1" t="str">
        <f>All_Data[[#This Row],[Tier2 Description]]&amp;All_Data[[#This Row],[Order No]]</f>
        <v>AUDIO1558487</v>
      </c>
    </row>
    <row r="4684" spans="1:15" x14ac:dyDescent="0.35">
      <c r="A4684">
        <v>202003</v>
      </c>
      <c r="B4684" t="str">
        <f>LEFT(All_Data[[#This Row],[Invoice (Year+Month)]],4)</f>
        <v>2020</v>
      </c>
      <c r="C4684" t="str">
        <f>RIGHT(All_Data[[#This Row],[Invoice (Year+Month)]],2)</f>
        <v>03</v>
      </c>
      <c r="D4684" t="s">
        <v>56</v>
      </c>
      <c r="E4684">
        <v>3014378</v>
      </c>
      <c r="F4684" t="s">
        <v>17</v>
      </c>
      <c r="G4684" t="s">
        <v>11</v>
      </c>
      <c r="H4684" t="s">
        <v>38</v>
      </c>
      <c r="I4684">
        <v>1558265</v>
      </c>
      <c r="J4684">
        <v>8</v>
      </c>
      <c r="K4684" s="1">
        <v>65.599999999999994</v>
      </c>
      <c r="L4684" s="1">
        <v>24.64</v>
      </c>
      <c r="M4684" s="1">
        <f>All_Data[[#This Row],[EUR Sales Amount]]-All_Data[[#This Row],[EUR Cost Amount]]</f>
        <v>40.959999999999994</v>
      </c>
      <c r="N4684">
        <f>IF(All_Data[[#This Row],[Order Line Quantity]]&lt;0,1,0)</f>
        <v>0</v>
      </c>
      <c r="O4684" s="1" t="str">
        <f>All_Data[[#This Row],[Tier2 Description]]&amp;All_Data[[#This Row],[Order No]]</f>
        <v>BACKPACKS1558265</v>
      </c>
    </row>
    <row r="4685" spans="1:15" x14ac:dyDescent="0.35">
      <c r="A4685">
        <v>202003</v>
      </c>
      <c r="B4685" t="str">
        <f>LEFT(All_Data[[#This Row],[Invoice (Year+Month)]],4)</f>
        <v>2020</v>
      </c>
      <c r="C4685" t="str">
        <f>RIGHT(All_Data[[#This Row],[Invoice (Year+Month)]],2)</f>
        <v>03</v>
      </c>
      <c r="D4685" t="s">
        <v>56</v>
      </c>
      <c r="E4685">
        <v>3014379</v>
      </c>
      <c r="F4685" t="s">
        <v>17</v>
      </c>
      <c r="G4685" t="s">
        <v>11</v>
      </c>
      <c r="H4685" t="s">
        <v>38</v>
      </c>
      <c r="I4685">
        <v>1556071</v>
      </c>
      <c r="J4685">
        <v>84</v>
      </c>
      <c r="K4685" s="1">
        <v>2183.16</v>
      </c>
      <c r="L4685" s="1">
        <v>824.7</v>
      </c>
      <c r="M4685" s="1">
        <f>All_Data[[#This Row],[EUR Sales Amount]]-All_Data[[#This Row],[EUR Cost Amount]]</f>
        <v>1358.4599999999998</v>
      </c>
      <c r="N4685">
        <f>IF(All_Data[[#This Row],[Order Line Quantity]]&lt;0,1,0)</f>
        <v>0</v>
      </c>
      <c r="O4685" s="1" t="str">
        <f>All_Data[[#This Row],[Tier2 Description]]&amp;All_Data[[#This Row],[Order No]]</f>
        <v>BACKPACKS1556071</v>
      </c>
    </row>
    <row r="4686" spans="1:15" x14ac:dyDescent="0.35">
      <c r="A4686">
        <v>202003</v>
      </c>
      <c r="B4686" t="str">
        <f>LEFT(All_Data[[#This Row],[Invoice (Year+Month)]],4)</f>
        <v>2020</v>
      </c>
      <c r="C4686" t="str">
        <f>RIGHT(All_Data[[#This Row],[Invoice (Year+Month)]],2)</f>
        <v>03</v>
      </c>
      <c r="D4686" t="s">
        <v>56</v>
      </c>
      <c r="E4686">
        <v>3014379</v>
      </c>
      <c r="F4686" t="s">
        <v>17</v>
      </c>
      <c r="G4686" t="s">
        <v>13</v>
      </c>
      <c r="H4686" t="s">
        <v>37</v>
      </c>
      <c r="I4686">
        <v>1557709</v>
      </c>
      <c r="J4686">
        <v>3000</v>
      </c>
      <c r="K4686" s="1">
        <v>450</v>
      </c>
      <c r="L4686" s="1">
        <v>390</v>
      </c>
      <c r="M4686" s="1">
        <f>All_Data[[#This Row],[EUR Sales Amount]]-All_Data[[#This Row],[EUR Cost Amount]]</f>
        <v>60</v>
      </c>
      <c r="N4686">
        <f>IF(All_Data[[#This Row],[Order Line Quantity]]&lt;0,1,0)</f>
        <v>0</v>
      </c>
      <c r="O4686" s="1" t="str">
        <f>All_Data[[#This Row],[Tier2 Description]]&amp;All_Data[[#This Row],[Order No]]</f>
        <v>GENERAL1557709</v>
      </c>
    </row>
    <row r="4687" spans="1:15" x14ac:dyDescent="0.35">
      <c r="A4687">
        <v>202003</v>
      </c>
      <c r="B4687" t="str">
        <f>LEFT(All_Data[[#This Row],[Invoice (Year+Month)]],4)</f>
        <v>2020</v>
      </c>
      <c r="C4687" t="str">
        <f>RIGHT(All_Data[[#This Row],[Invoice (Year+Month)]],2)</f>
        <v>03</v>
      </c>
      <c r="D4687" t="s">
        <v>56</v>
      </c>
      <c r="E4687">
        <v>3014379</v>
      </c>
      <c r="F4687" t="s">
        <v>17</v>
      </c>
      <c r="G4687" t="s">
        <v>13</v>
      </c>
      <c r="H4687" t="s">
        <v>16</v>
      </c>
      <c r="I4687">
        <v>1558638</v>
      </c>
      <c r="J4687">
        <v>1000</v>
      </c>
      <c r="K4687" s="1">
        <v>110</v>
      </c>
      <c r="L4687" s="1">
        <v>65.959999999999994</v>
      </c>
      <c r="M4687" s="1">
        <f>All_Data[[#This Row],[EUR Sales Amount]]-All_Data[[#This Row],[EUR Cost Amount]]</f>
        <v>44.040000000000006</v>
      </c>
      <c r="N4687">
        <f>IF(All_Data[[#This Row],[Order Line Quantity]]&lt;0,1,0)</f>
        <v>0</v>
      </c>
      <c r="O4687" s="1" t="str">
        <f>All_Data[[#This Row],[Tier2 Description]]&amp;All_Data[[#This Row],[Order No]]</f>
        <v>WRITING1558638</v>
      </c>
    </row>
    <row r="4688" spans="1:15" x14ac:dyDescent="0.35">
      <c r="A4688">
        <v>202003</v>
      </c>
      <c r="B4688" t="str">
        <f>LEFT(All_Data[[#This Row],[Invoice (Year+Month)]],4)</f>
        <v>2020</v>
      </c>
      <c r="C4688" t="str">
        <f>RIGHT(All_Data[[#This Row],[Invoice (Year+Month)]],2)</f>
        <v>03</v>
      </c>
      <c r="D4688" t="s">
        <v>56</v>
      </c>
      <c r="E4688">
        <v>3014379</v>
      </c>
      <c r="F4688" t="s">
        <v>17</v>
      </c>
      <c r="G4688" t="s">
        <v>36</v>
      </c>
      <c r="H4688" t="s">
        <v>36</v>
      </c>
      <c r="I4688">
        <v>1553295</v>
      </c>
      <c r="J4688">
        <v>410</v>
      </c>
      <c r="K4688" s="1">
        <v>2197.6</v>
      </c>
      <c r="L4688" s="1">
        <v>2041.8</v>
      </c>
      <c r="M4688" s="1">
        <f>All_Data[[#This Row],[EUR Sales Amount]]-All_Data[[#This Row],[EUR Cost Amount]]</f>
        <v>155.79999999999995</v>
      </c>
      <c r="N4688">
        <f>IF(All_Data[[#This Row],[Order Line Quantity]]&lt;0,1,0)</f>
        <v>0</v>
      </c>
      <c r="O4688" s="1" t="str">
        <f>All_Data[[#This Row],[Tier2 Description]]&amp;All_Data[[#This Row],[Order No]]</f>
        <v>MEMORY1553295</v>
      </c>
    </row>
    <row r="4689" spans="1:15" x14ac:dyDescent="0.35">
      <c r="A4689">
        <v>202003</v>
      </c>
      <c r="B4689" t="str">
        <f>LEFT(All_Data[[#This Row],[Invoice (Year+Month)]],4)</f>
        <v>2020</v>
      </c>
      <c r="C4689" t="str">
        <f>RIGHT(All_Data[[#This Row],[Invoice (Year+Month)]],2)</f>
        <v>03</v>
      </c>
      <c r="D4689" t="s">
        <v>56</v>
      </c>
      <c r="E4689">
        <v>3014382</v>
      </c>
      <c r="F4689" t="s">
        <v>17</v>
      </c>
      <c r="G4689" t="s">
        <v>11</v>
      </c>
      <c r="H4689" t="s">
        <v>47</v>
      </c>
      <c r="I4689">
        <v>1558595</v>
      </c>
      <c r="J4689">
        <v>4</v>
      </c>
      <c r="K4689" s="1">
        <v>0.64</v>
      </c>
      <c r="L4689" s="1">
        <v>0.36</v>
      </c>
      <c r="M4689" s="1">
        <f>All_Data[[#This Row],[EUR Sales Amount]]-All_Data[[#This Row],[EUR Cost Amount]]</f>
        <v>0.28000000000000003</v>
      </c>
      <c r="N4689">
        <f>IF(All_Data[[#This Row],[Order Line Quantity]]&lt;0,1,0)</f>
        <v>0</v>
      </c>
      <c r="O4689" s="1" t="str">
        <f>All_Data[[#This Row],[Tier2 Description]]&amp;All_Data[[#This Row],[Order No]]</f>
        <v>TRAVEL GIFTS1558595</v>
      </c>
    </row>
    <row r="4690" spans="1:15" x14ac:dyDescent="0.35">
      <c r="A4690">
        <v>202003</v>
      </c>
      <c r="B4690" t="str">
        <f>LEFT(All_Data[[#This Row],[Invoice (Year+Month)]],4)</f>
        <v>2020</v>
      </c>
      <c r="C4690" t="str">
        <f>RIGHT(All_Data[[#This Row],[Invoice (Year+Month)]],2)</f>
        <v>03</v>
      </c>
      <c r="D4690" t="s">
        <v>56</v>
      </c>
      <c r="E4690">
        <v>3014382</v>
      </c>
      <c r="F4690" t="s">
        <v>17</v>
      </c>
      <c r="G4690" t="s">
        <v>13</v>
      </c>
      <c r="H4690" t="s">
        <v>34</v>
      </c>
      <c r="I4690">
        <v>1558831</v>
      </c>
      <c r="J4690">
        <v>400</v>
      </c>
      <c r="K4690" s="1">
        <v>316</v>
      </c>
      <c r="L4690" s="1">
        <v>185.52</v>
      </c>
      <c r="M4690" s="1">
        <f>All_Data[[#This Row],[EUR Sales Amount]]-All_Data[[#This Row],[EUR Cost Amount]]</f>
        <v>130.47999999999999</v>
      </c>
      <c r="N4690">
        <f>IF(All_Data[[#This Row],[Order Line Quantity]]&lt;0,1,0)</f>
        <v>0</v>
      </c>
      <c r="O4690" s="1" t="str">
        <f>All_Data[[#This Row],[Tier2 Description]]&amp;All_Data[[#This Row],[Order No]]</f>
        <v>STATIONERY1558831</v>
      </c>
    </row>
    <row r="4691" spans="1:15" x14ac:dyDescent="0.35">
      <c r="A4691">
        <v>202003</v>
      </c>
      <c r="B4691" t="str">
        <f>LEFT(All_Data[[#This Row],[Invoice (Year+Month)]],4)</f>
        <v>2020</v>
      </c>
      <c r="C4691" t="str">
        <f>RIGHT(All_Data[[#This Row],[Invoice (Year+Month)]],2)</f>
        <v>03</v>
      </c>
      <c r="D4691" t="s">
        <v>56</v>
      </c>
      <c r="E4691">
        <v>3014382</v>
      </c>
      <c r="F4691" t="s">
        <v>17</v>
      </c>
      <c r="G4691" t="s">
        <v>26</v>
      </c>
      <c r="H4691" t="s">
        <v>44</v>
      </c>
      <c r="I4691">
        <v>1558595</v>
      </c>
      <c r="J4691">
        <v>4</v>
      </c>
      <c r="K4691" s="1">
        <v>1.52</v>
      </c>
      <c r="L4691" s="1">
        <v>0.72</v>
      </c>
      <c r="M4691" s="1">
        <f>All_Data[[#This Row],[EUR Sales Amount]]-All_Data[[#This Row],[EUR Cost Amount]]</f>
        <v>0.8</v>
      </c>
      <c r="N4691">
        <f>IF(All_Data[[#This Row],[Order Line Quantity]]&lt;0,1,0)</f>
        <v>0</v>
      </c>
      <c r="O4691" s="1" t="str">
        <f>All_Data[[#This Row],[Tier2 Description]]&amp;All_Data[[#This Row],[Order No]]</f>
        <v>HBA1558595</v>
      </c>
    </row>
    <row r="4692" spans="1:15" x14ac:dyDescent="0.35">
      <c r="A4692">
        <v>202003</v>
      </c>
      <c r="B4692" t="str">
        <f>LEFT(All_Data[[#This Row],[Invoice (Year+Month)]],4)</f>
        <v>2020</v>
      </c>
      <c r="C4692" t="str">
        <f>RIGHT(All_Data[[#This Row],[Invoice (Year+Month)]],2)</f>
        <v>03</v>
      </c>
      <c r="D4692" t="s">
        <v>56</v>
      </c>
      <c r="E4692">
        <v>3014382</v>
      </c>
      <c r="F4692" t="s">
        <v>17</v>
      </c>
      <c r="G4692" t="s">
        <v>26</v>
      </c>
      <c r="H4692" t="s">
        <v>50</v>
      </c>
      <c r="I4692">
        <v>1559171</v>
      </c>
      <c r="J4692">
        <v>50</v>
      </c>
      <c r="K4692" s="1">
        <v>64.5</v>
      </c>
      <c r="L4692" s="1">
        <v>43.26</v>
      </c>
      <c r="M4692" s="1">
        <f>All_Data[[#This Row],[EUR Sales Amount]]-All_Data[[#This Row],[EUR Cost Amount]]</f>
        <v>21.240000000000002</v>
      </c>
      <c r="N4692">
        <f>IF(All_Data[[#This Row],[Order Line Quantity]]&lt;0,1,0)</f>
        <v>0</v>
      </c>
      <c r="O4692" s="1" t="str">
        <f>All_Data[[#This Row],[Tier2 Description]]&amp;All_Data[[#This Row],[Order No]]</f>
        <v>OUTDOOR &amp; LEISURE1559171</v>
      </c>
    </row>
    <row r="4693" spans="1:15" x14ac:dyDescent="0.35">
      <c r="A4693">
        <v>202003</v>
      </c>
      <c r="B4693" t="str">
        <f>LEFT(All_Data[[#This Row],[Invoice (Year+Month)]],4)</f>
        <v>2020</v>
      </c>
      <c r="C4693" t="str">
        <f>RIGHT(All_Data[[#This Row],[Invoice (Year+Month)]],2)</f>
        <v>03</v>
      </c>
      <c r="D4693" t="s">
        <v>56</v>
      </c>
      <c r="E4693">
        <v>3014382</v>
      </c>
      <c r="F4693" t="s">
        <v>17</v>
      </c>
      <c r="G4693" t="s">
        <v>22</v>
      </c>
      <c r="H4693" t="s">
        <v>35</v>
      </c>
      <c r="I4693">
        <v>1558831</v>
      </c>
      <c r="J4693">
        <v>402</v>
      </c>
      <c r="K4693" s="1">
        <v>388</v>
      </c>
      <c r="L4693" s="1">
        <v>27.06</v>
      </c>
      <c r="M4693" s="1">
        <f>All_Data[[#This Row],[EUR Sales Amount]]-All_Data[[#This Row],[EUR Cost Amount]]</f>
        <v>360.94</v>
      </c>
      <c r="N4693">
        <f>IF(All_Data[[#This Row],[Order Line Quantity]]&lt;0,1,0)</f>
        <v>0</v>
      </c>
      <c r="O4693" s="1" t="str">
        <f>All_Data[[#This Row],[Tier2 Description]]&amp;All_Data[[#This Row],[Order No]]</f>
        <v>DECORATION CHARGES1558831</v>
      </c>
    </row>
    <row r="4694" spans="1:15" x14ac:dyDescent="0.35">
      <c r="A4694">
        <v>202003</v>
      </c>
      <c r="B4694" t="str">
        <f>LEFT(All_Data[[#This Row],[Invoice (Year+Month)]],4)</f>
        <v>2020</v>
      </c>
      <c r="C4694" t="str">
        <f>RIGHT(All_Data[[#This Row],[Invoice (Year+Month)]],2)</f>
        <v>03</v>
      </c>
      <c r="D4694" t="s">
        <v>56</v>
      </c>
      <c r="E4694">
        <v>3014382</v>
      </c>
      <c r="F4694" t="s">
        <v>17</v>
      </c>
      <c r="G4694" t="s">
        <v>29</v>
      </c>
      <c r="H4694" t="s">
        <v>52</v>
      </c>
      <c r="I4694">
        <v>1559438</v>
      </c>
      <c r="J4694">
        <v>4</v>
      </c>
      <c r="K4694" s="1">
        <v>10.36</v>
      </c>
      <c r="L4694" s="1">
        <v>7.82</v>
      </c>
      <c r="M4694" s="1">
        <f>All_Data[[#This Row],[EUR Sales Amount]]-All_Data[[#This Row],[EUR Cost Amount]]</f>
        <v>2.5399999999999991</v>
      </c>
      <c r="N4694">
        <f>IF(All_Data[[#This Row],[Order Line Quantity]]&lt;0,1,0)</f>
        <v>0</v>
      </c>
      <c r="O4694" s="1" t="str">
        <f>All_Data[[#This Row],[Tier2 Description]]&amp;All_Data[[#This Row],[Order No]]</f>
        <v>GENERAL TECH1559438</v>
      </c>
    </row>
    <row r="4695" spans="1:15" x14ac:dyDescent="0.35">
      <c r="A4695">
        <v>202003</v>
      </c>
      <c r="B4695" t="str">
        <f>LEFT(All_Data[[#This Row],[Invoice (Year+Month)]],4)</f>
        <v>2020</v>
      </c>
      <c r="C4695" t="str">
        <f>RIGHT(All_Data[[#This Row],[Invoice (Year+Month)]],2)</f>
        <v>03</v>
      </c>
      <c r="D4695" t="s">
        <v>56</v>
      </c>
      <c r="E4695">
        <v>3014382</v>
      </c>
      <c r="F4695" t="s">
        <v>17</v>
      </c>
      <c r="G4695" t="s">
        <v>29</v>
      </c>
      <c r="H4695" t="s">
        <v>31</v>
      </c>
      <c r="I4695">
        <v>1559438</v>
      </c>
      <c r="J4695">
        <v>2</v>
      </c>
      <c r="K4695" s="1">
        <v>18.739999999999998</v>
      </c>
      <c r="L4695" s="1">
        <v>9.6</v>
      </c>
      <c r="M4695" s="1">
        <f>All_Data[[#This Row],[EUR Sales Amount]]-All_Data[[#This Row],[EUR Cost Amount]]</f>
        <v>9.1399999999999988</v>
      </c>
      <c r="N4695">
        <f>IF(All_Data[[#This Row],[Order Line Quantity]]&lt;0,1,0)</f>
        <v>0</v>
      </c>
      <c r="O4695" s="1" t="str">
        <f>All_Data[[#This Row],[Tier2 Description]]&amp;All_Data[[#This Row],[Order No]]</f>
        <v>POWER1559438</v>
      </c>
    </row>
    <row r="4696" spans="1:15" x14ac:dyDescent="0.35">
      <c r="A4696">
        <v>202003</v>
      </c>
      <c r="B4696" t="str">
        <f>LEFT(All_Data[[#This Row],[Invoice (Year+Month)]],4)</f>
        <v>2020</v>
      </c>
      <c r="C4696" t="str">
        <f>RIGHT(All_Data[[#This Row],[Invoice (Year+Month)]],2)</f>
        <v>03</v>
      </c>
      <c r="D4696" t="s">
        <v>56</v>
      </c>
      <c r="E4696">
        <v>3014389</v>
      </c>
      <c r="F4696" t="s">
        <v>10</v>
      </c>
      <c r="G4696" t="s">
        <v>32</v>
      </c>
      <c r="H4696" t="s">
        <v>33</v>
      </c>
      <c r="I4696">
        <v>1549323</v>
      </c>
      <c r="J4696">
        <v>100</v>
      </c>
      <c r="K4696" s="1">
        <v>239</v>
      </c>
      <c r="L4696" s="1">
        <v>90.52</v>
      </c>
      <c r="M4696" s="1">
        <f>All_Data[[#This Row],[EUR Sales Amount]]-All_Data[[#This Row],[EUR Cost Amount]]</f>
        <v>148.48000000000002</v>
      </c>
      <c r="N4696">
        <f>IF(All_Data[[#This Row],[Order Line Quantity]]&lt;0,1,0)</f>
        <v>0</v>
      </c>
      <c r="O4696" s="1" t="str">
        <f>All_Data[[#This Row],[Tier2 Description]]&amp;All_Data[[#This Row],[Order No]]</f>
        <v>SPORT BOTTLES1549323</v>
      </c>
    </row>
    <row r="4697" spans="1:15" x14ac:dyDescent="0.35">
      <c r="A4697">
        <v>202003</v>
      </c>
      <c r="B4697" t="str">
        <f>LEFT(All_Data[[#This Row],[Invoice (Year+Month)]],4)</f>
        <v>2020</v>
      </c>
      <c r="C4697" t="str">
        <f>RIGHT(All_Data[[#This Row],[Invoice (Year+Month)]],2)</f>
        <v>03</v>
      </c>
      <c r="D4697" t="s">
        <v>56</v>
      </c>
      <c r="E4697">
        <v>3014389</v>
      </c>
      <c r="F4697" t="s">
        <v>10</v>
      </c>
      <c r="G4697" t="s">
        <v>22</v>
      </c>
      <c r="H4697" t="s">
        <v>35</v>
      </c>
      <c r="I4697">
        <v>1549323</v>
      </c>
      <c r="J4697">
        <v>102</v>
      </c>
      <c r="K4697" s="1">
        <v>103</v>
      </c>
      <c r="L4697" s="1">
        <v>22.18</v>
      </c>
      <c r="M4697" s="1">
        <f>All_Data[[#This Row],[EUR Sales Amount]]-All_Data[[#This Row],[EUR Cost Amount]]</f>
        <v>80.819999999999993</v>
      </c>
      <c r="N4697">
        <f>IF(All_Data[[#This Row],[Order Line Quantity]]&lt;0,1,0)</f>
        <v>0</v>
      </c>
      <c r="O4697" s="1" t="str">
        <f>All_Data[[#This Row],[Tier2 Description]]&amp;All_Data[[#This Row],[Order No]]</f>
        <v>DECORATION CHARGES1549323</v>
      </c>
    </row>
    <row r="4698" spans="1:15" x14ac:dyDescent="0.35">
      <c r="A4698">
        <v>202003</v>
      </c>
      <c r="B4698" t="str">
        <f>LEFT(All_Data[[#This Row],[Invoice (Year+Month)]],4)</f>
        <v>2020</v>
      </c>
      <c r="C4698" t="str">
        <f>RIGHT(All_Data[[#This Row],[Invoice (Year+Month)]],2)</f>
        <v>03</v>
      </c>
      <c r="D4698" t="s">
        <v>56</v>
      </c>
      <c r="E4698">
        <v>3014396</v>
      </c>
      <c r="F4698" t="s">
        <v>10</v>
      </c>
      <c r="G4698" t="s">
        <v>18</v>
      </c>
      <c r="H4698" t="s">
        <v>21</v>
      </c>
      <c r="I4698">
        <v>1558176</v>
      </c>
      <c r="J4698">
        <v>4</v>
      </c>
      <c r="K4698" s="1">
        <v>15.16</v>
      </c>
      <c r="L4698" s="1">
        <v>9.1999999999999993</v>
      </c>
      <c r="M4698" s="1">
        <f>All_Data[[#This Row],[EUR Sales Amount]]-All_Data[[#This Row],[EUR Cost Amount]]</f>
        <v>5.9600000000000009</v>
      </c>
      <c r="N4698">
        <f>IF(All_Data[[#This Row],[Order Line Quantity]]&lt;0,1,0)</f>
        <v>0</v>
      </c>
      <c r="O4698" s="1" t="str">
        <f>All_Data[[#This Row],[Tier2 Description]]&amp;All_Data[[#This Row],[Order No]]</f>
        <v>T-SHIRTS &amp; ACTIVE TOPS1558176</v>
      </c>
    </row>
    <row r="4699" spans="1:15" x14ac:dyDescent="0.35">
      <c r="A4699">
        <v>202003</v>
      </c>
      <c r="B4699" t="str">
        <f>LEFT(All_Data[[#This Row],[Invoice (Year+Month)]],4)</f>
        <v>2020</v>
      </c>
      <c r="C4699" t="str">
        <f>RIGHT(All_Data[[#This Row],[Invoice (Year+Month)]],2)</f>
        <v>03</v>
      </c>
      <c r="D4699" t="s">
        <v>56</v>
      </c>
      <c r="E4699">
        <v>3014398</v>
      </c>
      <c r="F4699" t="s">
        <v>10</v>
      </c>
      <c r="G4699" t="s">
        <v>29</v>
      </c>
      <c r="H4699" t="s">
        <v>52</v>
      </c>
      <c r="I4699">
        <v>1559737</v>
      </c>
      <c r="J4699">
        <v>162</v>
      </c>
      <c r="K4699" s="1">
        <v>3197.88</v>
      </c>
      <c r="L4699" s="1">
        <v>2653.56</v>
      </c>
      <c r="M4699" s="1">
        <f>All_Data[[#This Row],[EUR Sales Amount]]-All_Data[[#This Row],[EUR Cost Amount]]</f>
        <v>544.32000000000016</v>
      </c>
      <c r="N4699">
        <f>IF(All_Data[[#This Row],[Order Line Quantity]]&lt;0,1,0)</f>
        <v>0</v>
      </c>
      <c r="O4699" s="1" t="str">
        <f>All_Data[[#This Row],[Tier2 Description]]&amp;All_Data[[#This Row],[Order No]]</f>
        <v>GENERAL TECH1559737</v>
      </c>
    </row>
    <row r="4700" spans="1:15" x14ac:dyDescent="0.35">
      <c r="A4700">
        <v>202003</v>
      </c>
      <c r="B4700" t="str">
        <f>LEFT(All_Data[[#This Row],[Invoice (Year+Month)]],4)</f>
        <v>2020</v>
      </c>
      <c r="C4700" t="str">
        <f>RIGHT(All_Data[[#This Row],[Invoice (Year+Month)]],2)</f>
        <v>03</v>
      </c>
      <c r="D4700" t="s">
        <v>56</v>
      </c>
      <c r="E4700">
        <v>3014400</v>
      </c>
      <c r="F4700" t="s">
        <v>17</v>
      </c>
      <c r="G4700" t="s">
        <v>11</v>
      </c>
      <c r="H4700" t="s">
        <v>47</v>
      </c>
      <c r="I4700">
        <v>1559255</v>
      </c>
      <c r="J4700">
        <v>2</v>
      </c>
      <c r="K4700" s="1">
        <v>3.88</v>
      </c>
      <c r="L4700" s="1">
        <v>1.64</v>
      </c>
      <c r="M4700" s="1">
        <f>All_Data[[#This Row],[EUR Sales Amount]]-All_Data[[#This Row],[EUR Cost Amount]]</f>
        <v>2.2400000000000002</v>
      </c>
      <c r="N4700">
        <f>IF(All_Data[[#This Row],[Order Line Quantity]]&lt;0,1,0)</f>
        <v>0</v>
      </c>
      <c r="O4700" s="1" t="str">
        <f>All_Data[[#This Row],[Tier2 Description]]&amp;All_Data[[#This Row],[Order No]]</f>
        <v>TRAVEL GIFTS1559255</v>
      </c>
    </row>
    <row r="4701" spans="1:15" x14ac:dyDescent="0.35">
      <c r="A4701">
        <v>202003</v>
      </c>
      <c r="B4701" t="str">
        <f>LEFT(All_Data[[#This Row],[Invoice (Year+Month)]],4)</f>
        <v>2020</v>
      </c>
      <c r="C4701" t="str">
        <f>RIGHT(All_Data[[#This Row],[Invoice (Year+Month)]],2)</f>
        <v>03</v>
      </c>
      <c r="D4701" t="s">
        <v>56</v>
      </c>
      <c r="E4701">
        <v>3014400</v>
      </c>
      <c r="F4701" t="s">
        <v>17</v>
      </c>
      <c r="G4701" t="s">
        <v>26</v>
      </c>
      <c r="H4701" t="s">
        <v>50</v>
      </c>
      <c r="I4701">
        <v>1559255</v>
      </c>
      <c r="J4701">
        <v>2</v>
      </c>
      <c r="K4701" s="1">
        <v>4.92</v>
      </c>
      <c r="L4701" s="1">
        <v>2.2599999999999998</v>
      </c>
      <c r="M4701" s="1">
        <f>All_Data[[#This Row],[EUR Sales Amount]]-All_Data[[#This Row],[EUR Cost Amount]]</f>
        <v>2.66</v>
      </c>
      <c r="N4701">
        <f>IF(All_Data[[#This Row],[Order Line Quantity]]&lt;0,1,0)</f>
        <v>0</v>
      </c>
      <c r="O4701" s="1" t="str">
        <f>All_Data[[#This Row],[Tier2 Description]]&amp;All_Data[[#This Row],[Order No]]</f>
        <v>OUTDOOR &amp; LEISURE1559255</v>
      </c>
    </row>
    <row r="4702" spans="1:15" x14ac:dyDescent="0.35">
      <c r="A4702">
        <v>202003</v>
      </c>
      <c r="B4702" t="str">
        <f>LEFT(All_Data[[#This Row],[Invoice (Year+Month)]],4)</f>
        <v>2020</v>
      </c>
      <c r="C4702" t="str">
        <f>RIGHT(All_Data[[#This Row],[Invoice (Year+Month)]],2)</f>
        <v>03</v>
      </c>
      <c r="D4702" t="s">
        <v>56</v>
      </c>
      <c r="E4702">
        <v>3014407</v>
      </c>
      <c r="F4702" t="s">
        <v>17</v>
      </c>
      <c r="G4702" t="s">
        <v>13</v>
      </c>
      <c r="H4702" t="s">
        <v>37</v>
      </c>
      <c r="I4702">
        <v>1557382</v>
      </c>
      <c r="J4702">
        <v>500</v>
      </c>
      <c r="K4702" s="1">
        <v>195</v>
      </c>
      <c r="L4702" s="1">
        <v>175</v>
      </c>
      <c r="M4702" s="1">
        <f>All_Data[[#This Row],[EUR Sales Amount]]-All_Data[[#This Row],[EUR Cost Amount]]</f>
        <v>20</v>
      </c>
      <c r="N4702">
        <f>IF(All_Data[[#This Row],[Order Line Quantity]]&lt;0,1,0)</f>
        <v>0</v>
      </c>
      <c r="O4702" s="1" t="str">
        <f>All_Data[[#This Row],[Tier2 Description]]&amp;All_Data[[#This Row],[Order No]]</f>
        <v>GENERAL1557382</v>
      </c>
    </row>
    <row r="4703" spans="1:15" x14ac:dyDescent="0.35">
      <c r="A4703">
        <v>202003</v>
      </c>
      <c r="B4703" t="str">
        <f>LEFT(All_Data[[#This Row],[Invoice (Year+Month)]],4)</f>
        <v>2020</v>
      </c>
      <c r="C4703" t="str">
        <f>RIGHT(All_Data[[#This Row],[Invoice (Year+Month)]],2)</f>
        <v>03</v>
      </c>
      <c r="D4703" t="s">
        <v>56</v>
      </c>
      <c r="E4703">
        <v>3014407</v>
      </c>
      <c r="F4703" t="s">
        <v>17</v>
      </c>
      <c r="G4703" t="s">
        <v>13</v>
      </c>
      <c r="H4703" t="s">
        <v>37</v>
      </c>
      <c r="I4703">
        <v>1557597</v>
      </c>
      <c r="J4703">
        <v>10000</v>
      </c>
      <c r="K4703" s="1">
        <v>3700</v>
      </c>
      <c r="L4703" s="1">
        <v>3000</v>
      </c>
      <c r="M4703" s="1">
        <f>All_Data[[#This Row],[EUR Sales Amount]]-All_Data[[#This Row],[EUR Cost Amount]]</f>
        <v>700</v>
      </c>
      <c r="N4703">
        <f>IF(All_Data[[#This Row],[Order Line Quantity]]&lt;0,1,0)</f>
        <v>0</v>
      </c>
      <c r="O4703" s="1" t="str">
        <f>All_Data[[#This Row],[Tier2 Description]]&amp;All_Data[[#This Row],[Order No]]</f>
        <v>GENERAL1557597</v>
      </c>
    </row>
    <row r="4704" spans="1:15" x14ac:dyDescent="0.35">
      <c r="A4704">
        <v>202003</v>
      </c>
      <c r="B4704" t="str">
        <f>LEFT(All_Data[[#This Row],[Invoice (Year+Month)]],4)</f>
        <v>2020</v>
      </c>
      <c r="C4704" t="str">
        <f>RIGHT(All_Data[[#This Row],[Invoice (Year+Month)]],2)</f>
        <v>03</v>
      </c>
      <c r="D4704" t="s">
        <v>56</v>
      </c>
      <c r="E4704">
        <v>3014407</v>
      </c>
      <c r="F4704" t="s">
        <v>17</v>
      </c>
      <c r="G4704" t="s">
        <v>13</v>
      </c>
      <c r="H4704" t="s">
        <v>37</v>
      </c>
      <c r="I4704">
        <v>1559234</v>
      </c>
      <c r="J4704">
        <v>10000</v>
      </c>
      <c r="K4704" s="1">
        <v>2600</v>
      </c>
      <c r="L4704" s="1">
        <v>2100</v>
      </c>
      <c r="M4704" s="1">
        <f>All_Data[[#This Row],[EUR Sales Amount]]-All_Data[[#This Row],[EUR Cost Amount]]</f>
        <v>500</v>
      </c>
      <c r="N4704">
        <f>IF(All_Data[[#This Row],[Order Line Quantity]]&lt;0,1,0)</f>
        <v>0</v>
      </c>
      <c r="O4704" s="1" t="str">
        <f>All_Data[[#This Row],[Tier2 Description]]&amp;All_Data[[#This Row],[Order No]]</f>
        <v>GENERAL1559234</v>
      </c>
    </row>
    <row r="4705" spans="1:15" x14ac:dyDescent="0.35">
      <c r="A4705">
        <v>202003</v>
      </c>
      <c r="B4705" t="str">
        <f>LEFT(All_Data[[#This Row],[Invoice (Year+Month)]],4)</f>
        <v>2020</v>
      </c>
      <c r="C4705" t="str">
        <f>RIGHT(All_Data[[#This Row],[Invoice (Year+Month)]],2)</f>
        <v>03</v>
      </c>
      <c r="D4705" t="s">
        <v>56</v>
      </c>
      <c r="E4705">
        <v>3014415</v>
      </c>
      <c r="F4705" t="s">
        <v>17</v>
      </c>
      <c r="G4705" t="s">
        <v>13</v>
      </c>
      <c r="H4705" t="s">
        <v>37</v>
      </c>
      <c r="I4705">
        <v>1556084</v>
      </c>
      <c r="J4705">
        <v>5000</v>
      </c>
      <c r="K4705" s="1">
        <v>2200</v>
      </c>
      <c r="L4705" s="1">
        <v>1851.86</v>
      </c>
      <c r="M4705" s="1">
        <f>All_Data[[#This Row],[EUR Sales Amount]]-All_Data[[#This Row],[EUR Cost Amount]]</f>
        <v>348.1400000000001</v>
      </c>
      <c r="N4705">
        <f>IF(All_Data[[#This Row],[Order Line Quantity]]&lt;0,1,0)</f>
        <v>0</v>
      </c>
      <c r="O4705" s="1" t="str">
        <f>All_Data[[#This Row],[Tier2 Description]]&amp;All_Data[[#This Row],[Order No]]</f>
        <v>GENERAL1556084</v>
      </c>
    </row>
    <row r="4706" spans="1:15" x14ac:dyDescent="0.35">
      <c r="A4706">
        <v>202003</v>
      </c>
      <c r="B4706" t="str">
        <f>LEFT(All_Data[[#This Row],[Invoice (Year+Month)]],4)</f>
        <v>2020</v>
      </c>
      <c r="C4706" t="str">
        <f>RIGHT(All_Data[[#This Row],[Invoice (Year+Month)]],2)</f>
        <v>03</v>
      </c>
      <c r="D4706" t="s">
        <v>56</v>
      </c>
      <c r="E4706">
        <v>3014415</v>
      </c>
      <c r="F4706" t="s">
        <v>17</v>
      </c>
      <c r="G4706" t="s">
        <v>13</v>
      </c>
      <c r="H4706" t="s">
        <v>34</v>
      </c>
      <c r="I4706">
        <v>1557307</v>
      </c>
      <c r="J4706">
        <v>500</v>
      </c>
      <c r="K4706" s="1">
        <v>260</v>
      </c>
      <c r="L4706" s="1">
        <v>165.58</v>
      </c>
      <c r="M4706" s="1">
        <f>All_Data[[#This Row],[EUR Sales Amount]]-All_Data[[#This Row],[EUR Cost Amount]]</f>
        <v>94.419999999999987</v>
      </c>
      <c r="N4706">
        <f>IF(All_Data[[#This Row],[Order Line Quantity]]&lt;0,1,0)</f>
        <v>0</v>
      </c>
      <c r="O4706" s="1" t="str">
        <f>All_Data[[#This Row],[Tier2 Description]]&amp;All_Data[[#This Row],[Order No]]</f>
        <v>STATIONERY1557307</v>
      </c>
    </row>
    <row r="4707" spans="1:15" x14ac:dyDescent="0.35">
      <c r="A4707">
        <v>202003</v>
      </c>
      <c r="B4707" t="str">
        <f>LEFT(All_Data[[#This Row],[Invoice (Year+Month)]],4)</f>
        <v>2020</v>
      </c>
      <c r="C4707" t="str">
        <f>RIGHT(All_Data[[#This Row],[Invoice (Year+Month)]],2)</f>
        <v>03</v>
      </c>
      <c r="D4707" t="s">
        <v>56</v>
      </c>
      <c r="E4707">
        <v>3014415</v>
      </c>
      <c r="F4707" t="s">
        <v>17</v>
      </c>
      <c r="G4707" t="s">
        <v>22</v>
      </c>
      <c r="H4707" t="s">
        <v>35</v>
      </c>
      <c r="I4707">
        <v>1557307</v>
      </c>
      <c r="J4707">
        <v>502</v>
      </c>
      <c r="K4707" s="1">
        <v>55</v>
      </c>
      <c r="L4707" s="1">
        <v>10.02</v>
      </c>
      <c r="M4707" s="1">
        <f>All_Data[[#This Row],[EUR Sales Amount]]-All_Data[[#This Row],[EUR Cost Amount]]</f>
        <v>44.980000000000004</v>
      </c>
      <c r="N4707">
        <f>IF(All_Data[[#This Row],[Order Line Quantity]]&lt;0,1,0)</f>
        <v>0</v>
      </c>
      <c r="O4707" s="1" t="str">
        <f>All_Data[[#This Row],[Tier2 Description]]&amp;All_Data[[#This Row],[Order No]]</f>
        <v>DECORATION CHARGES1557307</v>
      </c>
    </row>
    <row r="4708" spans="1:15" x14ac:dyDescent="0.35">
      <c r="A4708">
        <v>202003</v>
      </c>
      <c r="B4708" t="str">
        <f>LEFT(All_Data[[#This Row],[Invoice (Year+Month)]],4)</f>
        <v>2020</v>
      </c>
      <c r="C4708" t="str">
        <f>RIGHT(All_Data[[#This Row],[Invoice (Year+Month)]],2)</f>
        <v>03</v>
      </c>
      <c r="D4708" t="s">
        <v>56</v>
      </c>
      <c r="E4708">
        <v>3014431</v>
      </c>
      <c r="F4708" t="s">
        <v>17</v>
      </c>
      <c r="G4708" t="s">
        <v>32</v>
      </c>
      <c r="H4708" t="s">
        <v>33</v>
      </c>
      <c r="I4708">
        <v>1558590</v>
      </c>
      <c r="J4708">
        <v>800</v>
      </c>
      <c r="K4708" s="1">
        <v>709</v>
      </c>
      <c r="L4708" s="1">
        <v>348.26</v>
      </c>
      <c r="M4708" s="1">
        <f>All_Data[[#This Row],[EUR Sales Amount]]-All_Data[[#This Row],[EUR Cost Amount]]</f>
        <v>360.74</v>
      </c>
      <c r="N4708">
        <f>IF(All_Data[[#This Row],[Order Line Quantity]]&lt;0,1,0)</f>
        <v>0</v>
      </c>
      <c r="O4708" s="1" t="str">
        <f>All_Data[[#This Row],[Tier2 Description]]&amp;All_Data[[#This Row],[Order No]]</f>
        <v>SPORT BOTTLES1558590</v>
      </c>
    </row>
    <row r="4709" spans="1:15" x14ac:dyDescent="0.35">
      <c r="A4709">
        <v>202003</v>
      </c>
      <c r="B4709" t="str">
        <f>LEFT(All_Data[[#This Row],[Invoice (Year+Month)]],4)</f>
        <v>2020</v>
      </c>
      <c r="C4709" t="str">
        <f>RIGHT(All_Data[[#This Row],[Invoice (Year+Month)]],2)</f>
        <v>03</v>
      </c>
      <c r="D4709" t="s">
        <v>56</v>
      </c>
      <c r="E4709">
        <v>3014431</v>
      </c>
      <c r="F4709" t="s">
        <v>17</v>
      </c>
      <c r="G4709" t="s">
        <v>22</v>
      </c>
      <c r="H4709" t="s">
        <v>35</v>
      </c>
      <c r="I4709">
        <v>1558590</v>
      </c>
      <c r="J4709">
        <v>802</v>
      </c>
      <c r="K4709" s="1">
        <v>196</v>
      </c>
      <c r="L4709" s="1">
        <v>23.46</v>
      </c>
      <c r="M4709" s="1">
        <f>All_Data[[#This Row],[EUR Sales Amount]]-All_Data[[#This Row],[EUR Cost Amount]]</f>
        <v>172.54</v>
      </c>
      <c r="N4709">
        <f>IF(All_Data[[#This Row],[Order Line Quantity]]&lt;0,1,0)</f>
        <v>0</v>
      </c>
      <c r="O4709" s="1" t="str">
        <f>All_Data[[#This Row],[Tier2 Description]]&amp;All_Data[[#This Row],[Order No]]</f>
        <v>DECORATION CHARGES1558590</v>
      </c>
    </row>
    <row r="4710" spans="1:15" x14ac:dyDescent="0.35">
      <c r="A4710">
        <v>202003</v>
      </c>
      <c r="B4710" t="str">
        <f>LEFT(All_Data[[#This Row],[Invoice (Year+Month)]],4)</f>
        <v>2020</v>
      </c>
      <c r="C4710" t="str">
        <f>RIGHT(All_Data[[#This Row],[Invoice (Year+Month)]],2)</f>
        <v>03</v>
      </c>
      <c r="D4710" t="s">
        <v>56</v>
      </c>
      <c r="E4710">
        <v>3014437</v>
      </c>
      <c r="F4710" t="s">
        <v>17</v>
      </c>
      <c r="G4710" t="s">
        <v>11</v>
      </c>
      <c r="H4710" t="s">
        <v>40</v>
      </c>
      <c r="I4710">
        <v>1558868</v>
      </c>
      <c r="J4710">
        <v>2000</v>
      </c>
      <c r="K4710" s="1">
        <v>880</v>
      </c>
      <c r="L4710" s="1">
        <v>504.52</v>
      </c>
      <c r="M4710" s="1">
        <f>All_Data[[#This Row],[EUR Sales Amount]]-All_Data[[#This Row],[EUR Cost Amount]]</f>
        <v>375.48</v>
      </c>
      <c r="N4710">
        <f>IF(All_Data[[#This Row],[Order Line Quantity]]&lt;0,1,0)</f>
        <v>0</v>
      </c>
      <c r="O4710" s="1" t="str">
        <f>All_Data[[#This Row],[Tier2 Description]]&amp;All_Data[[#This Row],[Order No]]</f>
        <v>TOTES1558868</v>
      </c>
    </row>
    <row r="4711" spans="1:15" x14ac:dyDescent="0.35">
      <c r="A4711">
        <v>202003</v>
      </c>
      <c r="B4711" t="str">
        <f>LEFT(All_Data[[#This Row],[Invoice (Year+Month)]],4)</f>
        <v>2020</v>
      </c>
      <c r="C4711" t="str">
        <f>RIGHT(All_Data[[#This Row],[Invoice (Year+Month)]],2)</f>
        <v>03</v>
      </c>
      <c r="D4711" t="s">
        <v>56</v>
      </c>
      <c r="E4711">
        <v>3014437</v>
      </c>
      <c r="F4711" t="s">
        <v>17</v>
      </c>
      <c r="G4711" t="s">
        <v>32</v>
      </c>
      <c r="H4711" t="s">
        <v>49</v>
      </c>
      <c r="I4711">
        <v>1559421</v>
      </c>
      <c r="J4711">
        <v>1536</v>
      </c>
      <c r="K4711" s="1">
        <v>1274.8800000000001</v>
      </c>
      <c r="L4711" s="1">
        <v>993.28</v>
      </c>
      <c r="M4711" s="1">
        <f>All_Data[[#This Row],[EUR Sales Amount]]-All_Data[[#This Row],[EUR Cost Amount]]</f>
        <v>281.60000000000014</v>
      </c>
      <c r="N4711">
        <f>IF(All_Data[[#This Row],[Order Line Quantity]]&lt;0,1,0)</f>
        <v>0</v>
      </c>
      <c r="O4711" s="1" t="str">
        <f>All_Data[[#This Row],[Tier2 Description]]&amp;All_Data[[#This Row],[Order No]]</f>
        <v>CERAMICS1559421</v>
      </c>
    </row>
    <row r="4712" spans="1:15" x14ac:dyDescent="0.35">
      <c r="A4712">
        <v>202003</v>
      </c>
      <c r="B4712" t="str">
        <f>LEFT(All_Data[[#This Row],[Invoice (Year+Month)]],4)</f>
        <v>2020</v>
      </c>
      <c r="C4712" t="str">
        <f>RIGHT(All_Data[[#This Row],[Invoice (Year+Month)]],2)</f>
        <v>03</v>
      </c>
      <c r="D4712" t="s">
        <v>56</v>
      </c>
      <c r="E4712">
        <v>3014437</v>
      </c>
      <c r="F4712" t="s">
        <v>17</v>
      </c>
      <c r="G4712" t="s">
        <v>13</v>
      </c>
      <c r="H4712" t="s">
        <v>37</v>
      </c>
      <c r="I4712">
        <v>1557623</v>
      </c>
      <c r="J4712">
        <v>3000</v>
      </c>
      <c r="K4712" s="1">
        <v>1710</v>
      </c>
      <c r="L4712" s="1">
        <v>1500</v>
      </c>
      <c r="M4712" s="1">
        <f>All_Data[[#This Row],[EUR Sales Amount]]-All_Data[[#This Row],[EUR Cost Amount]]</f>
        <v>210</v>
      </c>
      <c r="N4712">
        <f>IF(All_Data[[#This Row],[Order Line Quantity]]&lt;0,1,0)</f>
        <v>0</v>
      </c>
      <c r="O4712" s="1" t="str">
        <f>All_Data[[#This Row],[Tier2 Description]]&amp;All_Data[[#This Row],[Order No]]</f>
        <v>GENERAL1557623</v>
      </c>
    </row>
    <row r="4713" spans="1:15" x14ac:dyDescent="0.35">
      <c r="A4713">
        <v>202003</v>
      </c>
      <c r="B4713" t="str">
        <f>LEFT(All_Data[[#This Row],[Invoice (Year+Month)]],4)</f>
        <v>2020</v>
      </c>
      <c r="C4713" t="str">
        <f>RIGHT(All_Data[[#This Row],[Invoice (Year+Month)]],2)</f>
        <v>03</v>
      </c>
      <c r="D4713" t="s">
        <v>56</v>
      </c>
      <c r="E4713">
        <v>3014437</v>
      </c>
      <c r="F4713" t="s">
        <v>17</v>
      </c>
      <c r="G4713" t="s">
        <v>13</v>
      </c>
      <c r="H4713" t="s">
        <v>37</v>
      </c>
      <c r="I4713">
        <v>1558484</v>
      </c>
      <c r="J4713">
        <v>200</v>
      </c>
      <c r="K4713" s="1">
        <v>128</v>
      </c>
      <c r="L4713" s="1">
        <v>73.16</v>
      </c>
      <c r="M4713" s="1">
        <f>All_Data[[#This Row],[EUR Sales Amount]]-All_Data[[#This Row],[EUR Cost Amount]]</f>
        <v>54.84</v>
      </c>
      <c r="N4713">
        <f>IF(All_Data[[#This Row],[Order Line Quantity]]&lt;0,1,0)</f>
        <v>0</v>
      </c>
      <c r="O4713" s="1" t="str">
        <f>All_Data[[#This Row],[Tier2 Description]]&amp;All_Data[[#This Row],[Order No]]</f>
        <v>GENERAL1558484</v>
      </c>
    </row>
    <row r="4714" spans="1:15" x14ac:dyDescent="0.35">
      <c r="A4714">
        <v>202003</v>
      </c>
      <c r="B4714" t="str">
        <f>LEFT(All_Data[[#This Row],[Invoice (Year+Month)]],4)</f>
        <v>2020</v>
      </c>
      <c r="C4714" t="str">
        <f>RIGHT(All_Data[[#This Row],[Invoice (Year+Month)]],2)</f>
        <v>03</v>
      </c>
      <c r="D4714" t="s">
        <v>56</v>
      </c>
      <c r="E4714">
        <v>3014437</v>
      </c>
      <c r="F4714" t="s">
        <v>17</v>
      </c>
      <c r="G4714" t="s">
        <v>13</v>
      </c>
      <c r="H4714" t="s">
        <v>37</v>
      </c>
      <c r="I4714">
        <v>1558870</v>
      </c>
      <c r="J4714">
        <v>30000</v>
      </c>
      <c r="K4714" s="1">
        <v>5100</v>
      </c>
      <c r="L4714" s="1">
        <v>11156.76</v>
      </c>
      <c r="M4714" s="1">
        <f>All_Data[[#This Row],[EUR Sales Amount]]-All_Data[[#This Row],[EUR Cost Amount]]</f>
        <v>-6056.76</v>
      </c>
      <c r="N4714">
        <f>IF(All_Data[[#This Row],[Order Line Quantity]]&lt;0,1,0)</f>
        <v>0</v>
      </c>
      <c r="O4714" s="1" t="str">
        <f>All_Data[[#This Row],[Tier2 Description]]&amp;All_Data[[#This Row],[Order No]]</f>
        <v>GENERAL1558870</v>
      </c>
    </row>
    <row r="4715" spans="1:15" x14ac:dyDescent="0.35">
      <c r="A4715">
        <v>202003</v>
      </c>
      <c r="B4715" t="str">
        <f>LEFT(All_Data[[#This Row],[Invoice (Year+Month)]],4)</f>
        <v>2020</v>
      </c>
      <c r="C4715" t="str">
        <f>RIGHT(All_Data[[#This Row],[Invoice (Year+Month)]],2)</f>
        <v>03</v>
      </c>
      <c r="D4715" t="s">
        <v>56</v>
      </c>
      <c r="E4715">
        <v>3014437</v>
      </c>
      <c r="F4715" t="s">
        <v>17</v>
      </c>
      <c r="G4715" t="s">
        <v>13</v>
      </c>
      <c r="H4715" t="s">
        <v>34</v>
      </c>
      <c r="I4715">
        <v>1558093</v>
      </c>
      <c r="J4715">
        <v>2</v>
      </c>
      <c r="K4715" s="1">
        <v>0.18</v>
      </c>
      <c r="L4715" s="1">
        <v>0.08</v>
      </c>
      <c r="M4715" s="1">
        <f>All_Data[[#This Row],[EUR Sales Amount]]-All_Data[[#This Row],[EUR Cost Amount]]</f>
        <v>9.9999999999999992E-2</v>
      </c>
      <c r="N4715">
        <f>IF(All_Data[[#This Row],[Order Line Quantity]]&lt;0,1,0)</f>
        <v>0</v>
      </c>
      <c r="O4715" s="1" t="str">
        <f>All_Data[[#This Row],[Tier2 Description]]&amp;All_Data[[#This Row],[Order No]]</f>
        <v>STATIONERY1558093</v>
      </c>
    </row>
    <row r="4716" spans="1:15" x14ac:dyDescent="0.35">
      <c r="A4716">
        <v>202003</v>
      </c>
      <c r="B4716" t="str">
        <f>LEFT(All_Data[[#This Row],[Invoice (Year+Month)]],4)</f>
        <v>2020</v>
      </c>
      <c r="C4716" t="str">
        <f>RIGHT(All_Data[[#This Row],[Invoice (Year+Month)]],2)</f>
        <v>03</v>
      </c>
      <c r="D4716" t="s">
        <v>56</v>
      </c>
      <c r="E4716">
        <v>3014437</v>
      </c>
      <c r="F4716" t="s">
        <v>17</v>
      </c>
      <c r="G4716" t="s">
        <v>13</v>
      </c>
      <c r="H4716" t="s">
        <v>34</v>
      </c>
      <c r="I4716">
        <v>1558791</v>
      </c>
      <c r="J4716">
        <v>10000</v>
      </c>
      <c r="K4716" s="1">
        <v>800</v>
      </c>
      <c r="L4716" s="1">
        <v>407.44</v>
      </c>
      <c r="M4716" s="1">
        <f>All_Data[[#This Row],[EUR Sales Amount]]-All_Data[[#This Row],[EUR Cost Amount]]</f>
        <v>392.56</v>
      </c>
      <c r="N4716">
        <f>IF(All_Data[[#This Row],[Order Line Quantity]]&lt;0,1,0)</f>
        <v>0</v>
      </c>
      <c r="O4716" s="1" t="str">
        <f>All_Data[[#This Row],[Tier2 Description]]&amp;All_Data[[#This Row],[Order No]]</f>
        <v>STATIONERY1558791</v>
      </c>
    </row>
    <row r="4717" spans="1:15" x14ac:dyDescent="0.35">
      <c r="A4717">
        <v>202003</v>
      </c>
      <c r="B4717" t="str">
        <f>LEFT(All_Data[[#This Row],[Invoice (Year+Month)]],4)</f>
        <v>2020</v>
      </c>
      <c r="C4717" t="str">
        <f>RIGHT(All_Data[[#This Row],[Invoice (Year+Month)]],2)</f>
        <v>03</v>
      </c>
      <c r="D4717" t="s">
        <v>56</v>
      </c>
      <c r="E4717">
        <v>3014437</v>
      </c>
      <c r="F4717" t="s">
        <v>17</v>
      </c>
      <c r="G4717" t="s">
        <v>13</v>
      </c>
      <c r="H4717" t="s">
        <v>34</v>
      </c>
      <c r="I4717">
        <v>1559519</v>
      </c>
      <c r="J4717">
        <v>540</v>
      </c>
      <c r="K4717" s="1">
        <v>2532.6</v>
      </c>
      <c r="L4717" s="1">
        <v>2154.6</v>
      </c>
      <c r="M4717" s="1">
        <f>All_Data[[#This Row],[EUR Sales Amount]]-All_Data[[#This Row],[EUR Cost Amount]]</f>
        <v>378</v>
      </c>
      <c r="N4717">
        <f>IF(All_Data[[#This Row],[Order Line Quantity]]&lt;0,1,0)</f>
        <v>0</v>
      </c>
      <c r="O4717" s="1" t="str">
        <f>All_Data[[#This Row],[Tier2 Description]]&amp;All_Data[[#This Row],[Order No]]</f>
        <v>STATIONERY1559519</v>
      </c>
    </row>
    <row r="4718" spans="1:15" x14ac:dyDescent="0.35">
      <c r="A4718">
        <v>202003</v>
      </c>
      <c r="B4718" t="str">
        <f>LEFT(All_Data[[#This Row],[Invoice (Year+Month)]],4)</f>
        <v>2020</v>
      </c>
      <c r="C4718" t="str">
        <f>RIGHT(All_Data[[#This Row],[Invoice (Year+Month)]],2)</f>
        <v>03</v>
      </c>
      <c r="D4718" t="s">
        <v>56</v>
      </c>
      <c r="E4718">
        <v>3014441</v>
      </c>
      <c r="F4718" t="s">
        <v>10</v>
      </c>
      <c r="G4718" t="s">
        <v>11</v>
      </c>
      <c r="H4718" t="s">
        <v>40</v>
      </c>
      <c r="I4718">
        <v>1558726</v>
      </c>
      <c r="J4718">
        <v>2</v>
      </c>
      <c r="K4718" s="1">
        <v>4.32</v>
      </c>
      <c r="L4718" s="1">
        <v>1.64</v>
      </c>
      <c r="M4718" s="1">
        <f>All_Data[[#This Row],[EUR Sales Amount]]-All_Data[[#This Row],[EUR Cost Amount]]</f>
        <v>2.6800000000000006</v>
      </c>
      <c r="N4718">
        <f>IF(All_Data[[#This Row],[Order Line Quantity]]&lt;0,1,0)</f>
        <v>0</v>
      </c>
      <c r="O4718" s="1" t="str">
        <f>All_Data[[#This Row],[Tier2 Description]]&amp;All_Data[[#This Row],[Order No]]</f>
        <v>TOTES1558726</v>
      </c>
    </row>
    <row r="4719" spans="1:15" x14ac:dyDescent="0.35">
      <c r="A4719">
        <v>202003</v>
      </c>
      <c r="B4719" t="str">
        <f>LEFT(All_Data[[#This Row],[Invoice (Year+Month)]],4)</f>
        <v>2020</v>
      </c>
      <c r="C4719" t="str">
        <f>RIGHT(All_Data[[#This Row],[Invoice (Year+Month)]],2)</f>
        <v>03</v>
      </c>
      <c r="D4719" t="s">
        <v>56</v>
      </c>
      <c r="E4719">
        <v>3014441</v>
      </c>
      <c r="F4719" t="s">
        <v>10</v>
      </c>
      <c r="G4719" t="s">
        <v>32</v>
      </c>
      <c r="H4719" t="s">
        <v>55</v>
      </c>
      <c r="I4719">
        <v>1558726</v>
      </c>
      <c r="J4719">
        <v>2</v>
      </c>
      <c r="K4719" s="1">
        <v>22.26</v>
      </c>
      <c r="L4719" s="1">
        <v>8.1</v>
      </c>
      <c r="M4719" s="1">
        <f>All_Data[[#This Row],[EUR Sales Amount]]-All_Data[[#This Row],[EUR Cost Amount]]</f>
        <v>14.160000000000002</v>
      </c>
      <c r="N4719">
        <f>IF(All_Data[[#This Row],[Order Line Quantity]]&lt;0,1,0)</f>
        <v>0</v>
      </c>
      <c r="O4719" s="1" t="str">
        <f>All_Data[[#This Row],[Tier2 Description]]&amp;All_Data[[#This Row],[Order No]]</f>
        <v>SPECIALTIES &amp; PACKAGING1558726</v>
      </c>
    </row>
    <row r="4720" spans="1:15" x14ac:dyDescent="0.35">
      <c r="A4720">
        <v>202003</v>
      </c>
      <c r="B4720" t="str">
        <f>LEFT(All_Data[[#This Row],[Invoice (Year+Month)]],4)</f>
        <v>2020</v>
      </c>
      <c r="C4720" t="str">
        <f>RIGHT(All_Data[[#This Row],[Invoice (Year+Month)]],2)</f>
        <v>03</v>
      </c>
      <c r="D4720" t="s">
        <v>56</v>
      </c>
      <c r="E4720">
        <v>3014441</v>
      </c>
      <c r="F4720" t="s">
        <v>10</v>
      </c>
      <c r="G4720" t="s">
        <v>32</v>
      </c>
      <c r="H4720" t="s">
        <v>33</v>
      </c>
      <c r="I4720">
        <v>1557447</v>
      </c>
      <c r="J4720">
        <v>150</v>
      </c>
      <c r="K4720" s="1">
        <v>348</v>
      </c>
      <c r="L4720" s="1">
        <v>98.08</v>
      </c>
      <c r="M4720" s="1">
        <f>All_Data[[#This Row],[EUR Sales Amount]]-All_Data[[#This Row],[EUR Cost Amount]]</f>
        <v>249.92000000000002</v>
      </c>
      <c r="N4720">
        <f>IF(All_Data[[#This Row],[Order Line Quantity]]&lt;0,1,0)</f>
        <v>0</v>
      </c>
      <c r="O4720" s="1" t="str">
        <f>All_Data[[#This Row],[Tier2 Description]]&amp;All_Data[[#This Row],[Order No]]</f>
        <v>SPORT BOTTLES1557447</v>
      </c>
    </row>
    <row r="4721" spans="1:15" x14ac:dyDescent="0.35">
      <c r="A4721">
        <v>202003</v>
      </c>
      <c r="B4721" t="str">
        <f>LEFT(All_Data[[#This Row],[Invoice (Year+Month)]],4)</f>
        <v>2020</v>
      </c>
      <c r="C4721" t="str">
        <f>RIGHT(All_Data[[#This Row],[Invoice (Year+Month)]],2)</f>
        <v>03</v>
      </c>
      <c r="D4721" t="s">
        <v>56</v>
      </c>
      <c r="E4721">
        <v>3014441</v>
      </c>
      <c r="F4721" t="s">
        <v>10</v>
      </c>
      <c r="G4721" t="s">
        <v>26</v>
      </c>
      <c r="H4721" t="s">
        <v>50</v>
      </c>
      <c r="I4721">
        <v>1558726</v>
      </c>
      <c r="J4721">
        <v>2</v>
      </c>
      <c r="K4721" s="1">
        <v>2.2999999999999998</v>
      </c>
      <c r="L4721" s="1">
        <v>0.86</v>
      </c>
      <c r="M4721" s="1">
        <f>All_Data[[#This Row],[EUR Sales Amount]]-All_Data[[#This Row],[EUR Cost Amount]]</f>
        <v>1.44</v>
      </c>
      <c r="N4721">
        <f>IF(All_Data[[#This Row],[Order Line Quantity]]&lt;0,1,0)</f>
        <v>0</v>
      </c>
      <c r="O4721" s="1" t="str">
        <f>All_Data[[#This Row],[Tier2 Description]]&amp;All_Data[[#This Row],[Order No]]</f>
        <v>OUTDOOR &amp; LEISURE1558726</v>
      </c>
    </row>
    <row r="4722" spans="1:15" x14ac:dyDescent="0.35">
      <c r="A4722">
        <v>202003</v>
      </c>
      <c r="B4722" t="str">
        <f>LEFT(All_Data[[#This Row],[Invoice (Year+Month)]],4)</f>
        <v>2020</v>
      </c>
      <c r="C4722" t="str">
        <f>RIGHT(All_Data[[#This Row],[Invoice (Year+Month)]],2)</f>
        <v>03</v>
      </c>
      <c r="D4722" t="s">
        <v>56</v>
      </c>
      <c r="E4722">
        <v>3014441</v>
      </c>
      <c r="F4722" t="s">
        <v>10</v>
      </c>
      <c r="G4722" t="s">
        <v>22</v>
      </c>
      <c r="H4722" t="s">
        <v>35</v>
      </c>
      <c r="I4722">
        <v>1557447</v>
      </c>
      <c r="J4722">
        <v>152</v>
      </c>
      <c r="K4722" s="1">
        <v>159</v>
      </c>
      <c r="L4722" s="1">
        <v>22.68</v>
      </c>
      <c r="M4722" s="1">
        <f>All_Data[[#This Row],[EUR Sales Amount]]-All_Data[[#This Row],[EUR Cost Amount]]</f>
        <v>136.32</v>
      </c>
      <c r="N4722">
        <f>IF(All_Data[[#This Row],[Order Line Quantity]]&lt;0,1,0)</f>
        <v>0</v>
      </c>
      <c r="O4722" s="1" t="str">
        <f>All_Data[[#This Row],[Tier2 Description]]&amp;All_Data[[#This Row],[Order No]]</f>
        <v>DECORATION CHARGES1557447</v>
      </c>
    </row>
    <row r="4723" spans="1:15" x14ac:dyDescent="0.35">
      <c r="A4723">
        <v>202003</v>
      </c>
      <c r="B4723" t="str">
        <f>LEFT(All_Data[[#This Row],[Invoice (Year+Month)]],4)</f>
        <v>2020</v>
      </c>
      <c r="C4723" t="str">
        <f>RIGHT(All_Data[[#This Row],[Invoice (Year+Month)]],2)</f>
        <v>03</v>
      </c>
      <c r="D4723" t="s">
        <v>56</v>
      </c>
      <c r="E4723">
        <v>3014449</v>
      </c>
      <c r="F4723" t="s">
        <v>17</v>
      </c>
      <c r="G4723" t="s">
        <v>11</v>
      </c>
      <c r="H4723" t="s">
        <v>46</v>
      </c>
      <c r="I4723">
        <v>1557555</v>
      </c>
      <c r="J4723">
        <v>100</v>
      </c>
      <c r="K4723" s="1">
        <v>499</v>
      </c>
      <c r="L4723" s="1">
        <v>309.04000000000002</v>
      </c>
      <c r="M4723" s="1">
        <f>All_Data[[#This Row],[EUR Sales Amount]]-All_Data[[#This Row],[EUR Cost Amount]]</f>
        <v>189.95999999999998</v>
      </c>
      <c r="N4723">
        <f>IF(All_Data[[#This Row],[Order Line Quantity]]&lt;0,1,0)</f>
        <v>0</v>
      </c>
      <c r="O4723" s="1" t="str">
        <f>All_Data[[#This Row],[Tier2 Description]]&amp;All_Data[[#This Row],[Order No]]</f>
        <v>DUFFELS1557555</v>
      </c>
    </row>
    <row r="4724" spans="1:15" x14ac:dyDescent="0.35">
      <c r="A4724">
        <v>202003</v>
      </c>
      <c r="B4724" t="str">
        <f>LEFT(All_Data[[#This Row],[Invoice (Year+Month)]],4)</f>
        <v>2020</v>
      </c>
      <c r="C4724" t="str">
        <f>RIGHT(All_Data[[#This Row],[Invoice (Year+Month)]],2)</f>
        <v>03</v>
      </c>
      <c r="D4724" t="s">
        <v>56</v>
      </c>
      <c r="E4724">
        <v>3014449</v>
      </c>
      <c r="F4724" t="s">
        <v>17</v>
      </c>
      <c r="G4724" t="s">
        <v>13</v>
      </c>
      <c r="H4724" t="s">
        <v>15</v>
      </c>
      <c r="I4724">
        <v>1557552</v>
      </c>
      <c r="J4724">
        <v>200</v>
      </c>
      <c r="K4724" s="1">
        <v>1058</v>
      </c>
      <c r="L4724" s="1">
        <v>709.44</v>
      </c>
      <c r="M4724" s="1">
        <f>All_Data[[#This Row],[EUR Sales Amount]]-All_Data[[#This Row],[EUR Cost Amount]]</f>
        <v>348.55999999999995</v>
      </c>
      <c r="N4724">
        <f>IF(All_Data[[#This Row],[Order Line Quantity]]&lt;0,1,0)</f>
        <v>0</v>
      </c>
      <c r="O4724" s="1" t="str">
        <f>All_Data[[#This Row],[Tier2 Description]]&amp;All_Data[[#This Row],[Order No]]</f>
        <v>UMBRELLAS1557552</v>
      </c>
    </row>
    <row r="4725" spans="1:15" x14ac:dyDescent="0.35">
      <c r="A4725">
        <v>202003</v>
      </c>
      <c r="B4725" t="str">
        <f>LEFT(All_Data[[#This Row],[Invoice (Year+Month)]],4)</f>
        <v>2020</v>
      </c>
      <c r="C4725" t="str">
        <f>RIGHT(All_Data[[#This Row],[Invoice (Year+Month)]],2)</f>
        <v>03</v>
      </c>
      <c r="D4725" t="s">
        <v>56</v>
      </c>
      <c r="E4725">
        <v>3014449</v>
      </c>
      <c r="F4725" t="s">
        <v>17</v>
      </c>
      <c r="G4725" t="s">
        <v>18</v>
      </c>
      <c r="H4725" t="s">
        <v>20</v>
      </c>
      <c r="I4725">
        <v>1559436</v>
      </c>
      <c r="J4725">
        <v>200</v>
      </c>
      <c r="K4725" s="1">
        <v>810</v>
      </c>
      <c r="L4725" s="1">
        <v>419.52</v>
      </c>
      <c r="M4725" s="1">
        <f>All_Data[[#This Row],[EUR Sales Amount]]-All_Data[[#This Row],[EUR Cost Amount]]</f>
        <v>390.48</v>
      </c>
      <c r="N4725">
        <f>IF(All_Data[[#This Row],[Order Line Quantity]]&lt;0,1,0)</f>
        <v>0</v>
      </c>
      <c r="O4725" s="1" t="str">
        <f>All_Data[[#This Row],[Tier2 Description]]&amp;All_Data[[#This Row],[Order No]]</f>
        <v>POLOS1559436</v>
      </c>
    </row>
    <row r="4726" spans="1:15" x14ac:dyDescent="0.35">
      <c r="A4726">
        <v>202003</v>
      </c>
      <c r="B4726" t="str">
        <f>LEFT(All_Data[[#This Row],[Invoice (Year+Month)]],4)</f>
        <v>2020</v>
      </c>
      <c r="C4726" t="str">
        <f>RIGHT(All_Data[[#This Row],[Invoice (Year+Month)]],2)</f>
        <v>03</v>
      </c>
      <c r="D4726" t="s">
        <v>56</v>
      </c>
      <c r="E4726">
        <v>3014449</v>
      </c>
      <c r="F4726" t="s">
        <v>17</v>
      </c>
      <c r="G4726" t="s">
        <v>22</v>
      </c>
      <c r="H4726" t="s">
        <v>35</v>
      </c>
      <c r="I4726">
        <v>1557552</v>
      </c>
      <c r="J4726">
        <v>202</v>
      </c>
      <c r="K4726" s="1">
        <v>336</v>
      </c>
      <c r="L4726" s="1">
        <v>45.92</v>
      </c>
      <c r="M4726" s="1">
        <f>All_Data[[#This Row],[EUR Sales Amount]]-All_Data[[#This Row],[EUR Cost Amount]]</f>
        <v>290.08</v>
      </c>
      <c r="N4726">
        <f>IF(All_Data[[#This Row],[Order Line Quantity]]&lt;0,1,0)</f>
        <v>0</v>
      </c>
      <c r="O4726" s="1" t="str">
        <f>All_Data[[#This Row],[Tier2 Description]]&amp;All_Data[[#This Row],[Order No]]</f>
        <v>DECORATION CHARGES1557552</v>
      </c>
    </row>
    <row r="4727" spans="1:15" x14ac:dyDescent="0.35">
      <c r="A4727">
        <v>202003</v>
      </c>
      <c r="B4727" t="str">
        <f>LEFT(All_Data[[#This Row],[Invoice (Year+Month)]],4)</f>
        <v>2020</v>
      </c>
      <c r="C4727" t="str">
        <f>RIGHT(All_Data[[#This Row],[Invoice (Year+Month)]],2)</f>
        <v>03</v>
      </c>
      <c r="D4727" t="s">
        <v>56</v>
      </c>
      <c r="E4727">
        <v>3014449</v>
      </c>
      <c r="F4727" t="s">
        <v>17</v>
      </c>
      <c r="G4727" t="s">
        <v>22</v>
      </c>
      <c r="H4727" t="s">
        <v>35</v>
      </c>
      <c r="I4727">
        <v>1557555</v>
      </c>
      <c r="J4727">
        <v>102</v>
      </c>
      <c r="K4727" s="1">
        <v>229</v>
      </c>
      <c r="L4727" s="1">
        <v>3.44</v>
      </c>
      <c r="M4727" s="1">
        <f>All_Data[[#This Row],[EUR Sales Amount]]-All_Data[[#This Row],[EUR Cost Amount]]</f>
        <v>225.56</v>
      </c>
      <c r="N4727">
        <f>IF(All_Data[[#This Row],[Order Line Quantity]]&lt;0,1,0)</f>
        <v>0</v>
      </c>
      <c r="O4727" s="1" t="str">
        <f>All_Data[[#This Row],[Tier2 Description]]&amp;All_Data[[#This Row],[Order No]]</f>
        <v>DECORATION CHARGES1557555</v>
      </c>
    </row>
    <row r="4728" spans="1:15" x14ac:dyDescent="0.35">
      <c r="A4728">
        <v>202003</v>
      </c>
      <c r="B4728" t="str">
        <f>LEFT(All_Data[[#This Row],[Invoice (Year+Month)]],4)</f>
        <v>2020</v>
      </c>
      <c r="C4728" t="str">
        <f>RIGHT(All_Data[[#This Row],[Invoice (Year+Month)]],2)</f>
        <v>03</v>
      </c>
      <c r="D4728" t="s">
        <v>56</v>
      </c>
      <c r="E4728">
        <v>3014450</v>
      </c>
      <c r="F4728" t="s">
        <v>10</v>
      </c>
      <c r="G4728" t="s">
        <v>13</v>
      </c>
      <c r="H4728" t="s">
        <v>37</v>
      </c>
      <c r="I4728">
        <v>1558107</v>
      </c>
      <c r="J4728">
        <v>2</v>
      </c>
      <c r="K4728" s="1">
        <v>46</v>
      </c>
      <c r="L4728" s="1">
        <v>41.3</v>
      </c>
      <c r="M4728" s="1">
        <f>All_Data[[#This Row],[EUR Sales Amount]]-All_Data[[#This Row],[EUR Cost Amount]]</f>
        <v>4.7000000000000028</v>
      </c>
      <c r="N4728">
        <f>IF(All_Data[[#This Row],[Order Line Quantity]]&lt;0,1,0)</f>
        <v>0</v>
      </c>
      <c r="O4728" s="1" t="str">
        <f>All_Data[[#This Row],[Tier2 Description]]&amp;All_Data[[#This Row],[Order No]]</f>
        <v>GENERAL1558107</v>
      </c>
    </row>
    <row r="4729" spans="1:15" x14ac:dyDescent="0.35">
      <c r="A4729">
        <v>202003</v>
      </c>
      <c r="B4729" t="str">
        <f>LEFT(All_Data[[#This Row],[Invoice (Year+Month)]],4)</f>
        <v>2020</v>
      </c>
      <c r="C4729" t="str">
        <f>RIGHT(All_Data[[#This Row],[Invoice (Year+Month)]],2)</f>
        <v>03</v>
      </c>
      <c r="D4729" t="s">
        <v>56</v>
      </c>
      <c r="E4729">
        <v>3014450</v>
      </c>
      <c r="F4729" t="s">
        <v>10</v>
      </c>
      <c r="G4729" t="s">
        <v>13</v>
      </c>
      <c r="H4729" t="s">
        <v>37</v>
      </c>
      <c r="I4729">
        <v>1558508</v>
      </c>
      <c r="J4729">
        <v>2</v>
      </c>
      <c r="K4729" s="1">
        <v>46</v>
      </c>
      <c r="L4729" s="1">
        <v>45.74</v>
      </c>
      <c r="M4729" s="1">
        <f>All_Data[[#This Row],[EUR Sales Amount]]-All_Data[[#This Row],[EUR Cost Amount]]</f>
        <v>0.25999999999999801</v>
      </c>
      <c r="N4729">
        <f>IF(All_Data[[#This Row],[Order Line Quantity]]&lt;0,1,0)</f>
        <v>0</v>
      </c>
      <c r="O4729" s="1" t="str">
        <f>All_Data[[#This Row],[Tier2 Description]]&amp;All_Data[[#This Row],[Order No]]</f>
        <v>GENERAL1558508</v>
      </c>
    </row>
    <row r="4730" spans="1:15" x14ac:dyDescent="0.35">
      <c r="A4730">
        <v>202003</v>
      </c>
      <c r="B4730" t="str">
        <f>LEFT(All_Data[[#This Row],[Invoice (Year+Month)]],4)</f>
        <v>2020</v>
      </c>
      <c r="C4730" t="str">
        <f>RIGHT(All_Data[[#This Row],[Invoice (Year+Month)]],2)</f>
        <v>03</v>
      </c>
      <c r="D4730" t="s">
        <v>56</v>
      </c>
      <c r="E4730">
        <v>3014458</v>
      </c>
      <c r="F4730" t="s">
        <v>10</v>
      </c>
      <c r="G4730" t="s">
        <v>11</v>
      </c>
      <c r="H4730" t="s">
        <v>46</v>
      </c>
      <c r="I4730">
        <v>1558952</v>
      </c>
      <c r="J4730">
        <v>4</v>
      </c>
      <c r="K4730" s="1">
        <v>19.760000000000002</v>
      </c>
      <c r="L4730" s="1">
        <v>6.74</v>
      </c>
      <c r="M4730" s="1">
        <f>All_Data[[#This Row],[EUR Sales Amount]]-All_Data[[#This Row],[EUR Cost Amount]]</f>
        <v>13.020000000000001</v>
      </c>
      <c r="N4730">
        <f>IF(All_Data[[#This Row],[Order Line Quantity]]&lt;0,1,0)</f>
        <v>0</v>
      </c>
      <c r="O4730" s="1" t="str">
        <f>All_Data[[#This Row],[Tier2 Description]]&amp;All_Data[[#This Row],[Order No]]</f>
        <v>DUFFELS1558952</v>
      </c>
    </row>
    <row r="4731" spans="1:15" x14ac:dyDescent="0.35">
      <c r="A4731">
        <v>202003</v>
      </c>
      <c r="B4731" t="str">
        <f>LEFT(All_Data[[#This Row],[Invoice (Year+Month)]],4)</f>
        <v>2020</v>
      </c>
      <c r="C4731" t="str">
        <f>RIGHT(All_Data[[#This Row],[Invoice (Year+Month)]],2)</f>
        <v>03</v>
      </c>
      <c r="D4731" t="s">
        <v>56</v>
      </c>
      <c r="E4731">
        <v>3014458</v>
      </c>
      <c r="F4731" t="s">
        <v>10</v>
      </c>
      <c r="G4731" t="s">
        <v>13</v>
      </c>
      <c r="H4731" t="s">
        <v>34</v>
      </c>
      <c r="I4731">
        <v>1558952</v>
      </c>
      <c r="J4731">
        <v>2</v>
      </c>
      <c r="K4731" s="1">
        <v>1.94</v>
      </c>
      <c r="L4731" s="1">
        <v>1.08</v>
      </c>
      <c r="M4731" s="1">
        <f>All_Data[[#This Row],[EUR Sales Amount]]-All_Data[[#This Row],[EUR Cost Amount]]</f>
        <v>0.85999999999999988</v>
      </c>
      <c r="N4731">
        <f>IF(All_Data[[#This Row],[Order Line Quantity]]&lt;0,1,0)</f>
        <v>0</v>
      </c>
      <c r="O4731" s="1" t="str">
        <f>All_Data[[#This Row],[Tier2 Description]]&amp;All_Data[[#This Row],[Order No]]</f>
        <v>STATIONERY1558952</v>
      </c>
    </row>
    <row r="4732" spans="1:15" x14ac:dyDescent="0.35">
      <c r="A4732">
        <v>202003</v>
      </c>
      <c r="B4732" t="str">
        <f>LEFT(All_Data[[#This Row],[Invoice (Year+Month)]],4)</f>
        <v>2020</v>
      </c>
      <c r="C4732" t="str">
        <f>RIGHT(All_Data[[#This Row],[Invoice (Year+Month)]],2)</f>
        <v>03</v>
      </c>
      <c r="D4732" t="s">
        <v>56</v>
      </c>
      <c r="E4732">
        <v>3014464</v>
      </c>
      <c r="F4732" t="s">
        <v>17</v>
      </c>
      <c r="G4732" t="s">
        <v>11</v>
      </c>
      <c r="H4732" t="s">
        <v>46</v>
      </c>
      <c r="I4732">
        <v>1558382</v>
      </c>
      <c r="J4732">
        <v>2</v>
      </c>
      <c r="K4732" s="1">
        <v>21.98</v>
      </c>
      <c r="L4732" s="1">
        <v>9.4</v>
      </c>
      <c r="M4732" s="1">
        <f>All_Data[[#This Row],[EUR Sales Amount]]-All_Data[[#This Row],[EUR Cost Amount]]</f>
        <v>12.58</v>
      </c>
      <c r="N4732">
        <f>IF(All_Data[[#This Row],[Order Line Quantity]]&lt;0,1,0)</f>
        <v>0</v>
      </c>
      <c r="O4732" s="1" t="str">
        <f>All_Data[[#This Row],[Tier2 Description]]&amp;All_Data[[#This Row],[Order No]]</f>
        <v>DUFFELS1558382</v>
      </c>
    </row>
    <row r="4733" spans="1:15" x14ac:dyDescent="0.35">
      <c r="A4733">
        <v>202003</v>
      </c>
      <c r="B4733" t="str">
        <f>LEFT(All_Data[[#This Row],[Invoice (Year+Month)]],4)</f>
        <v>2020</v>
      </c>
      <c r="C4733" t="str">
        <f>RIGHT(All_Data[[#This Row],[Invoice (Year+Month)]],2)</f>
        <v>03</v>
      </c>
      <c r="D4733" t="s">
        <v>56</v>
      </c>
      <c r="E4733">
        <v>3014464</v>
      </c>
      <c r="F4733" t="s">
        <v>17</v>
      </c>
      <c r="G4733" t="s">
        <v>32</v>
      </c>
      <c r="H4733" t="s">
        <v>51</v>
      </c>
      <c r="I4733">
        <v>1558838</v>
      </c>
      <c r="J4733">
        <v>200</v>
      </c>
      <c r="K4733" s="1">
        <v>1558</v>
      </c>
      <c r="L4733" s="1">
        <v>723.46</v>
      </c>
      <c r="M4733" s="1">
        <f>All_Data[[#This Row],[EUR Sales Amount]]-All_Data[[#This Row],[EUR Cost Amount]]</f>
        <v>834.54</v>
      </c>
      <c r="N4733">
        <f>IF(All_Data[[#This Row],[Order Line Quantity]]&lt;0,1,0)</f>
        <v>0</v>
      </c>
      <c r="O4733" s="1" t="str">
        <f>All_Data[[#This Row],[Tier2 Description]]&amp;All_Data[[#This Row],[Order No]]</f>
        <v>MUGS &amp; TUMBLERS1558838</v>
      </c>
    </row>
    <row r="4734" spans="1:15" x14ac:dyDescent="0.35">
      <c r="A4734">
        <v>202003</v>
      </c>
      <c r="B4734" t="str">
        <f>LEFT(All_Data[[#This Row],[Invoice (Year+Month)]],4)</f>
        <v>2020</v>
      </c>
      <c r="C4734" t="str">
        <f>RIGHT(All_Data[[#This Row],[Invoice (Year+Month)]],2)</f>
        <v>03</v>
      </c>
      <c r="D4734" t="s">
        <v>56</v>
      </c>
      <c r="E4734">
        <v>3014464</v>
      </c>
      <c r="F4734" t="s">
        <v>17</v>
      </c>
      <c r="G4734" t="s">
        <v>32</v>
      </c>
      <c r="H4734" t="s">
        <v>55</v>
      </c>
      <c r="I4734">
        <v>1559607</v>
      </c>
      <c r="J4734">
        <v>-600</v>
      </c>
      <c r="K4734" s="1">
        <v>-300</v>
      </c>
      <c r="L4734" s="1">
        <v>-136.91999999999999</v>
      </c>
      <c r="M4734" s="1">
        <f>All_Data[[#This Row],[EUR Sales Amount]]-All_Data[[#This Row],[EUR Cost Amount]]</f>
        <v>-163.08000000000001</v>
      </c>
      <c r="N4734">
        <f>IF(All_Data[[#This Row],[Order Line Quantity]]&lt;0,1,0)</f>
        <v>1</v>
      </c>
      <c r="O4734" s="1" t="str">
        <f>All_Data[[#This Row],[Tier2 Description]]&amp;All_Data[[#This Row],[Order No]]</f>
        <v>SPECIALTIES &amp; PACKAGING1559607</v>
      </c>
    </row>
    <row r="4735" spans="1:15" x14ac:dyDescent="0.35">
      <c r="A4735">
        <v>202003</v>
      </c>
      <c r="B4735" t="str">
        <f>LEFT(All_Data[[#This Row],[Invoice (Year+Month)]],4)</f>
        <v>2020</v>
      </c>
      <c r="C4735" t="str">
        <f>RIGHT(All_Data[[#This Row],[Invoice (Year+Month)]],2)</f>
        <v>03</v>
      </c>
      <c r="D4735" t="s">
        <v>56</v>
      </c>
      <c r="E4735">
        <v>3014464</v>
      </c>
      <c r="F4735" t="s">
        <v>17</v>
      </c>
      <c r="G4735" t="s">
        <v>32</v>
      </c>
      <c r="H4735" t="s">
        <v>33</v>
      </c>
      <c r="I4735">
        <v>1558382</v>
      </c>
      <c r="J4735">
        <v>404</v>
      </c>
      <c r="K4735" s="1">
        <v>399.96</v>
      </c>
      <c r="L4735" s="1">
        <v>240.84</v>
      </c>
      <c r="M4735" s="1">
        <f>All_Data[[#This Row],[EUR Sales Amount]]-All_Data[[#This Row],[EUR Cost Amount]]</f>
        <v>159.11999999999998</v>
      </c>
      <c r="N4735">
        <f>IF(All_Data[[#This Row],[Order Line Quantity]]&lt;0,1,0)</f>
        <v>0</v>
      </c>
      <c r="O4735" s="1" t="str">
        <f>All_Data[[#This Row],[Tier2 Description]]&amp;All_Data[[#This Row],[Order No]]</f>
        <v>SPORT BOTTLES1558382</v>
      </c>
    </row>
    <row r="4736" spans="1:15" x14ac:dyDescent="0.35">
      <c r="A4736">
        <v>202003</v>
      </c>
      <c r="B4736" t="str">
        <f>LEFT(All_Data[[#This Row],[Invoice (Year+Month)]],4)</f>
        <v>2020</v>
      </c>
      <c r="C4736" t="str">
        <f>RIGHT(All_Data[[#This Row],[Invoice (Year+Month)]],2)</f>
        <v>03</v>
      </c>
      <c r="D4736" t="s">
        <v>56</v>
      </c>
      <c r="E4736">
        <v>3014464</v>
      </c>
      <c r="F4736" t="s">
        <v>17</v>
      </c>
      <c r="G4736" t="s">
        <v>13</v>
      </c>
      <c r="H4736" t="s">
        <v>37</v>
      </c>
      <c r="I4736">
        <v>1558382</v>
      </c>
      <c r="J4736">
        <v>10</v>
      </c>
      <c r="K4736" s="1">
        <v>22.9</v>
      </c>
      <c r="L4736" s="1">
        <v>10.9</v>
      </c>
      <c r="M4736" s="1">
        <f>All_Data[[#This Row],[EUR Sales Amount]]-All_Data[[#This Row],[EUR Cost Amount]]</f>
        <v>11.999999999999998</v>
      </c>
      <c r="N4736">
        <f>IF(All_Data[[#This Row],[Order Line Quantity]]&lt;0,1,0)</f>
        <v>0</v>
      </c>
      <c r="O4736" s="1" t="str">
        <f>All_Data[[#This Row],[Tier2 Description]]&amp;All_Data[[#This Row],[Order No]]</f>
        <v>GENERAL1558382</v>
      </c>
    </row>
    <row r="4737" spans="1:15" x14ac:dyDescent="0.35">
      <c r="A4737">
        <v>202003</v>
      </c>
      <c r="B4737" t="str">
        <f>LEFT(All_Data[[#This Row],[Invoice (Year+Month)]],4)</f>
        <v>2020</v>
      </c>
      <c r="C4737" t="str">
        <f>RIGHT(All_Data[[#This Row],[Invoice (Year+Month)]],2)</f>
        <v>03</v>
      </c>
      <c r="D4737" t="s">
        <v>56</v>
      </c>
      <c r="E4737">
        <v>3014464</v>
      </c>
      <c r="F4737" t="s">
        <v>17</v>
      </c>
      <c r="G4737" t="s">
        <v>26</v>
      </c>
      <c r="H4737" t="s">
        <v>43</v>
      </c>
      <c r="I4737">
        <v>1558362</v>
      </c>
      <c r="J4737">
        <v>104</v>
      </c>
      <c r="K4737" s="1">
        <v>150.80000000000001</v>
      </c>
      <c r="L4737" s="1">
        <v>99.58</v>
      </c>
      <c r="M4737" s="1">
        <f>All_Data[[#This Row],[EUR Sales Amount]]-All_Data[[#This Row],[EUR Cost Amount]]</f>
        <v>51.220000000000013</v>
      </c>
      <c r="N4737">
        <f>IF(All_Data[[#This Row],[Order Line Quantity]]&lt;0,1,0)</f>
        <v>0</v>
      </c>
      <c r="O4737" s="1" t="str">
        <f>All_Data[[#This Row],[Tier2 Description]]&amp;All_Data[[#This Row],[Order No]]</f>
        <v>SAFETY AUTO &amp; TOOLS1558362</v>
      </c>
    </row>
    <row r="4738" spans="1:15" x14ac:dyDescent="0.35">
      <c r="A4738">
        <v>202003</v>
      </c>
      <c r="B4738" t="str">
        <f>LEFT(All_Data[[#This Row],[Invoice (Year+Month)]],4)</f>
        <v>2020</v>
      </c>
      <c r="C4738" t="str">
        <f>RIGHT(All_Data[[#This Row],[Invoice (Year+Month)]],2)</f>
        <v>03</v>
      </c>
      <c r="D4738" t="s">
        <v>56</v>
      </c>
      <c r="E4738">
        <v>3014464</v>
      </c>
      <c r="F4738" t="s">
        <v>17</v>
      </c>
      <c r="G4738" t="s">
        <v>26</v>
      </c>
      <c r="H4738" t="s">
        <v>43</v>
      </c>
      <c r="I4738">
        <v>1558382</v>
      </c>
      <c r="J4738">
        <v>2</v>
      </c>
      <c r="K4738" s="1">
        <v>1.24</v>
      </c>
      <c r="L4738" s="1">
        <v>0.68</v>
      </c>
      <c r="M4738" s="1">
        <f>All_Data[[#This Row],[EUR Sales Amount]]-All_Data[[#This Row],[EUR Cost Amount]]</f>
        <v>0.55999999999999994</v>
      </c>
      <c r="N4738">
        <f>IF(All_Data[[#This Row],[Order Line Quantity]]&lt;0,1,0)</f>
        <v>0</v>
      </c>
      <c r="O4738" s="1" t="str">
        <f>All_Data[[#This Row],[Tier2 Description]]&amp;All_Data[[#This Row],[Order No]]</f>
        <v>SAFETY AUTO &amp; TOOLS1558382</v>
      </c>
    </row>
    <row r="4739" spans="1:15" x14ac:dyDescent="0.35">
      <c r="A4739">
        <v>202003</v>
      </c>
      <c r="B4739" t="str">
        <f>LEFT(All_Data[[#This Row],[Invoice (Year+Month)]],4)</f>
        <v>2020</v>
      </c>
      <c r="C4739" t="str">
        <f>RIGHT(All_Data[[#This Row],[Invoice (Year+Month)]],2)</f>
        <v>03</v>
      </c>
      <c r="D4739" t="s">
        <v>56</v>
      </c>
      <c r="E4739">
        <v>3014464</v>
      </c>
      <c r="F4739" t="s">
        <v>17</v>
      </c>
      <c r="G4739" t="s">
        <v>26</v>
      </c>
      <c r="H4739" t="s">
        <v>43</v>
      </c>
      <c r="I4739">
        <v>1559183</v>
      </c>
      <c r="J4739">
        <v>42</v>
      </c>
      <c r="K4739" s="1">
        <v>60.9</v>
      </c>
      <c r="L4739" s="1">
        <v>51.86</v>
      </c>
      <c r="M4739" s="1">
        <f>All_Data[[#This Row],[EUR Sales Amount]]-All_Data[[#This Row],[EUR Cost Amount]]</f>
        <v>9.0399999999999991</v>
      </c>
      <c r="N4739">
        <f>IF(All_Data[[#This Row],[Order Line Quantity]]&lt;0,1,0)</f>
        <v>0</v>
      </c>
      <c r="O4739" s="1" t="str">
        <f>All_Data[[#This Row],[Tier2 Description]]&amp;All_Data[[#This Row],[Order No]]</f>
        <v>SAFETY AUTO &amp; TOOLS1559183</v>
      </c>
    </row>
    <row r="4740" spans="1:15" x14ac:dyDescent="0.35">
      <c r="A4740">
        <v>202003</v>
      </c>
      <c r="B4740" t="str">
        <f>LEFT(All_Data[[#This Row],[Invoice (Year+Month)]],4)</f>
        <v>2020</v>
      </c>
      <c r="C4740" t="str">
        <f>RIGHT(All_Data[[#This Row],[Invoice (Year+Month)]],2)</f>
        <v>03</v>
      </c>
      <c r="D4740" t="s">
        <v>56</v>
      </c>
      <c r="E4740">
        <v>3014464</v>
      </c>
      <c r="F4740" t="s">
        <v>17</v>
      </c>
      <c r="G4740" t="s">
        <v>22</v>
      </c>
      <c r="H4740" t="s">
        <v>35</v>
      </c>
      <c r="I4740">
        <v>1558838</v>
      </c>
      <c r="J4740">
        <v>202</v>
      </c>
      <c r="K4740" s="1">
        <v>156</v>
      </c>
      <c r="L4740" s="1">
        <v>23.18</v>
      </c>
      <c r="M4740" s="1">
        <f>All_Data[[#This Row],[EUR Sales Amount]]-All_Data[[#This Row],[EUR Cost Amount]]</f>
        <v>132.82</v>
      </c>
      <c r="N4740">
        <f>IF(All_Data[[#This Row],[Order Line Quantity]]&lt;0,1,0)</f>
        <v>0</v>
      </c>
      <c r="O4740" s="1" t="str">
        <f>All_Data[[#This Row],[Tier2 Description]]&amp;All_Data[[#This Row],[Order No]]</f>
        <v>DECORATION CHARGES1558838</v>
      </c>
    </row>
    <row r="4741" spans="1:15" x14ac:dyDescent="0.35">
      <c r="A4741">
        <v>202003</v>
      </c>
      <c r="B4741" t="str">
        <f>LEFT(All_Data[[#This Row],[Invoice (Year+Month)]],4)</f>
        <v>2020</v>
      </c>
      <c r="C4741" t="str">
        <f>RIGHT(All_Data[[#This Row],[Invoice (Year+Month)]],2)</f>
        <v>03</v>
      </c>
      <c r="D4741" t="s">
        <v>56</v>
      </c>
      <c r="E4741">
        <v>3014464</v>
      </c>
      <c r="F4741" t="s">
        <v>17</v>
      </c>
      <c r="G4741" t="s">
        <v>29</v>
      </c>
      <c r="H4741" t="s">
        <v>30</v>
      </c>
      <c r="I4741">
        <v>1558836</v>
      </c>
      <c r="J4741">
        <v>56</v>
      </c>
      <c r="K4741" s="1">
        <v>89.04</v>
      </c>
      <c r="L4741" s="1">
        <v>99.74</v>
      </c>
      <c r="M4741" s="1">
        <f>All_Data[[#This Row],[EUR Sales Amount]]-All_Data[[#This Row],[EUR Cost Amount]]</f>
        <v>-10.699999999999989</v>
      </c>
      <c r="N4741">
        <f>IF(All_Data[[#This Row],[Order Line Quantity]]&lt;0,1,0)</f>
        <v>0</v>
      </c>
      <c r="O4741" s="1" t="str">
        <f>All_Data[[#This Row],[Tier2 Description]]&amp;All_Data[[#This Row],[Order No]]</f>
        <v>AUDIO1558836</v>
      </c>
    </row>
    <row r="4742" spans="1:15" x14ac:dyDescent="0.35">
      <c r="A4742">
        <v>202003</v>
      </c>
      <c r="B4742" t="str">
        <f>LEFT(All_Data[[#This Row],[Invoice (Year+Month)]],4)</f>
        <v>2020</v>
      </c>
      <c r="C4742" t="str">
        <f>RIGHT(All_Data[[#This Row],[Invoice (Year+Month)]],2)</f>
        <v>03</v>
      </c>
      <c r="D4742" t="s">
        <v>56</v>
      </c>
      <c r="E4742">
        <v>3014464</v>
      </c>
      <c r="F4742" t="s">
        <v>17</v>
      </c>
      <c r="G4742" t="s">
        <v>29</v>
      </c>
      <c r="H4742" t="s">
        <v>52</v>
      </c>
      <c r="I4742">
        <v>1558567</v>
      </c>
      <c r="J4742">
        <v>564</v>
      </c>
      <c r="K4742" s="1">
        <v>558.36</v>
      </c>
      <c r="L4742" s="1">
        <v>432.32</v>
      </c>
      <c r="M4742" s="1">
        <f>All_Data[[#This Row],[EUR Sales Amount]]-All_Data[[#This Row],[EUR Cost Amount]]</f>
        <v>126.04000000000002</v>
      </c>
      <c r="N4742">
        <f>IF(All_Data[[#This Row],[Order Line Quantity]]&lt;0,1,0)</f>
        <v>0</v>
      </c>
      <c r="O4742" s="1" t="str">
        <f>All_Data[[#This Row],[Tier2 Description]]&amp;All_Data[[#This Row],[Order No]]</f>
        <v>GENERAL TECH1558567</v>
      </c>
    </row>
    <row r="4743" spans="1:15" x14ac:dyDescent="0.35">
      <c r="A4743">
        <v>202003</v>
      </c>
      <c r="B4743" t="str">
        <f>LEFT(All_Data[[#This Row],[Invoice (Year+Month)]],4)</f>
        <v>2020</v>
      </c>
      <c r="C4743" t="str">
        <f>RIGHT(All_Data[[#This Row],[Invoice (Year+Month)]],2)</f>
        <v>03</v>
      </c>
      <c r="D4743" t="s">
        <v>56</v>
      </c>
      <c r="E4743">
        <v>3014464</v>
      </c>
      <c r="F4743" t="s">
        <v>17</v>
      </c>
      <c r="G4743" t="s">
        <v>29</v>
      </c>
      <c r="H4743" t="s">
        <v>52</v>
      </c>
      <c r="I4743">
        <v>1558914</v>
      </c>
      <c r="J4743">
        <v>100</v>
      </c>
      <c r="K4743" s="1">
        <v>99</v>
      </c>
      <c r="L4743" s="1">
        <v>76.66</v>
      </c>
      <c r="M4743" s="1">
        <f>All_Data[[#This Row],[EUR Sales Amount]]-All_Data[[#This Row],[EUR Cost Amount]]</f>
        <v>22.340000000000003</v>
      </c>
      <c r="N4743">
        <f>IF(All_Data[[#This Row],[Order Line Quantity]]&lt;0,1,0)</f>
        <v>0</v>
      </c>
      <c r="O4743" s="1" t="str">
        <f>All_Data[[#This Row],[Tier2 Description]]&amp;All_Data[[#This Row],[Order No]]</f>
        <v>GENERAL TECH1558914</v>
      </c>
    </row>
    <row r="4744" spans="1:15" x14ac:dyDescent="0.35">
      <c r="A4744">
        <v>202003</v>
      </c>
      <c r="B4744" t="str">
        <f>LEFT(All_Data[[#This Row],[Invoice (Year+Month)]],4)</f>
        <v>2020</v>
      </c>
      <c r="C4744" t="str">
        <f>RIGHT(All_Data[[#This Row],[Invoice (Year+Month)]],2)</f>
        <v>03</v>
      </c>
      <c r="D4744" t="s">
        <v>56</v>
      </c>
      <c r="E4744">
        <v>3014467</v>
      </c>
      <c r="F4744" t="s">
        <v>10</v>
      </c>
      <c r="G4744" t="s">
        <v>32</v>
      </c>
      <c r="H4744" t="s">
        <v>49</v>
      </c>
      <c r="I4744">
        <v>1558680</v>
      </c>
      <c r="J4744">
        <v>200</v>
      </c>
      <c r="K4744" s="1">
        <v>204</v>
      </c>
      <c r="L4744" s="1">
        <v>91.36</v>
      </c>
      <c r="M4744" s="1">
        <f>All_Data[[#This Row],[EUR Sales Amount]]-All_Data[[#This Row],[EUR Cost Amount]]</f>
        <v>112.64</v>
      </c>
      <c r="N4744">
        <f>IF(All_Data[[#This Row],[Order Line Quantity]]&lt;0,1,0)</f>
        <v>0</v>
      </c>
      <c r="O4744" s="1" t="str">
        <f>All_Data[[#This Row],[Tier2 Description]]&amp;All_Data[[#This Row],[Order No]]</f>
        <v>CERAMICS1558680</v>
      </c>
    </row>
    <row r="4745" spans="1:15" x14ac:dyDescent="0.35">
      <c r="A4745">
        <v>202003</v>
      </c>
      <c r="B4745" t="str">
        <f>LEFT(All_Data[[#This Row],[Invoice (Year+Month)]],4)</f>
        <v>2020</v>
      </c>
      <c r="C4745" t="str">
        <f>RIGHT(All_Data[[#This Row],[Invoice (Year+Month)]],2)</f>
        <v>03</v>
      </c>
      <c r="D4745" t="s">
        <v>56</v>
      </c>
      <c r="E4745">
        <v>3014467</v>
      </c>
      <c r="F4745" t="s">
        <v>10</v>
      </c>
      <c r="G4745" t="s">
        <v>22</v>
      </c>
      <c r="H4745" t="s">
        <v>35</v>
      </c>
      <c r="I4745">
        <v>1558680</v>
      </c>
      <c r="J4745">
        <v>206</v>
      </c>
      <c r="K4745" s="1">
        <v>276</v>
      </c>
      <c r="L4745" s="1">
        <v>55.64</v>
      </c>
      <c r="M4745" s="1">
        <f>All_Data[[#This Row],[EUR Sales Amount]]-All_Data[[#This Row],[EUR Cost Amount]]</f>
        <v>220.36</v>
      </c>
      <c r="N4745">
        <f>IF(All_Data[[#This Row],[Order Line Quantity]]&lt;0,1,0)</f>
        <v>0</v>
      </c>
      <c r="O4745" s="1" t="str">
        <f>All_Data[[#This Row],[Tier2 Description]]&amp;All_Data[[#This Row],[Order No]]</f>
        <v>DECORATION CHARGES1558680</v>
      </c>
    </row>
    <row r="4746" spans="1:15" x14ac:dyDescent="0.35">
      <c r="A4746">
        <v>202003</v>
      </c>
      <c r="B4746" t="str">
        <f>LEFT(All_Data[[#This Row],[Invoice (Year+Month)]],4)</f>
        <v>2020</v>
      </c>
      <c r="C4746" t="str">
        <f>RIGHT(All_Data[[#This Row],[Invoice (Year+Month)]],2)</f>
        <v>03</v>
      </c>
      <c r="D4746" t="s">
        <v>56</v>
      </c>
      <c r="E4746">
        <v>3014468</v>
      </c>
      <c r="F4746" t="s">
        <v>10</v>
      </c>
      <c r="G4746" t="s">
        <v>13</v>
      </c>
      <c r="H4746" t="s">
        <v>15</v>
      </c>
      <c r="I4746">
        <v>1558168</v>
      </c>
      <c r="J4746">
        <v>16</v>
      </c>
      <c r="K4746" s="1">
        <v>175.2</v>
      </c>
      <c r="L4746" s="1">
        <v>50.44</v>
      </c>
      <c r="M4746" s="1">
        <f>All_Data[[#This Row],[EUR Sales Amount]]-All_Data[[#This Row],[EUR Cost Amount]]</f>
        <v>124.75999999999999</v>
      </c>
      <c r="N4746">
        <f>IF(All_Data[[#This Row],[Order Line Quantity]]&lt;0,1,0)</f>
        <v>0</v>
      </c>
      <c r="O4746" s="1" t="str">
        <f>All_Data[[#This Row],[Tier2 Description]]&amp;All_Data[[#This Row],[Order No]]</f>
        <v>UMBRELLAS1558168</v>
      </c>
    </row>
    <row r="4747" spans="1:15" x14ac:dyDescent="0.35">
      <c r="A4747">
        <v>202003</v>
      </c>
      <c r="B4747" t="str">
        <f>LEFT(All_Data[[#This Row],[Invoice (Year+Month)]],4)</f>
        <v>2020</v>
      </c>
      <c r="C4747" t="str">
        <f>RIGHT(All_Data[[#This Row],[Invoice (Year+Month)]],2)</f>
        <v>03</v>
      </c>
      <c r="D4747" t="s">
        <v>56</v>
      </c>
      <c r="E4747">
        <v>3014468</v>
      </c>
      <c r="F4747" t="s">
        <v>10</v>
      </c>
      <c r="G4747" t="s">
        <v>13</v>
      </c>
      <c r="H4747" t="s">
        <v>15</v>
      </c>
      <c r="I4747">
        <v>1558808</v>
      </c>
      <c r="J4747">
        <v>12</v>
      </c>
      <c r="K4747" s="1">
        <v>153.84</v>
      </c>
      <c r="L4747" s="1">
        <v>50.08</v>
      </c>
      <c r="M4747" s="1">
        <f>All_Data[[#This Row],[EUR Sales Amount]]-All_Data[[#This Row],[EUR Cost Amount]]</f>
        <v>103.76</v>
      </c>
      <c r="N4747">
        <f>IF(All_Data[[#This Row],[Order Line Quantity]]&lt;0,1,0)</f>
        <v>0</v>
      </c>
      <c r="O4747" s="1" t="str">
        <f>All_Data[[#This Row],[Tier2 Description]]&amp;All_Data[[#This Row],[Order No]]</f>
        <v>UMBRELLAS1558808</v>
      </c>
    </row>
    <row r="4748" spans="1:15" x14ac:dyDescent="0.35">
      <c r="A4748">
        <v>202003</v>
      </c>
      <c r="B4748" t="str">
        <f>LEFT(All_Data[[#This Row],[Invoice (Year+Month)]],4)</f>
        <v>2020</v>
      </c>
      <c r="C4748" t="str">
        <f>RIGHT(All_Data[[#This Row],[Invoice (Year+Month)]],2)</f>
        <v>03</v>
      </c>
      <c r="D4748" t="s">
        <v>56</v>
      </c>
      <c r="E4748">
        <v>3014468</v>
      </c>
      <c r="F4748" t="s">
        <v>10</v>
      </c>
      <c r="G4748" t="s">
        <v>13</v>
      </c>
      <c r="H4748" t="s">
        <v>15</v>
      </c>
      <c r="I4748">
        <v>1559353</v>
      </c>
      <c r="J4748">
        <v>4</v>
      </c>
      <c r="K4748" s="1">
        <v>51.28</v>
      </c>
      <c r="L4748" s="1">
        <v>16.7</v>
      </c>
      <c r="M4748" s="1">
        <f>All_Data[[#This Row],[EUR Sales Amount]]-All_Data[[#This Row],[EUR Cost Amount]]</f>
        <v>34.58</v>
      </c>
      <c r="N4748">
        <f>IF(All_Data[[#This Row],[Order Line Quantity]]&lt;0,1,0)</f>
        <v>0</v>
      </c>
      <c r="O4748" s="1" t="str">
        <f>All_Data[[#This Row],[Tier2 Description]]&amp;All_Data[[#This Row],[Order No]]</f>
        <v>UMBRELLAS1559353</v>
      </c>
    </row>
    <row r="4749" spans="1:15" x14ac:dyDescent="0.35">
      <c r="A4749">
        <v>202003</v>
      </c>
      <c r="B4749" t="str">
        <f>LEFT(All_Data[[#This Row],[Invoice (Year+Month)]],4)</f>
        <v>2020</v>
      </c>
      <c r="C4749" t="str">
        <f>RIGHT(All_Data[[#This Row],[Invoice (Year+Month)]],2)</f>
        <v>03</v>
      </c>
      <c r="D4749" t="s">
        <v>56</v>
      </c>
      <c r="E4749">
        <v>3014469</v>
      </c>
      <c r="F4749" t="s">
        <v>17</v>
      </c>
      <c r="G4749" t="s">
        <v>26</v>
      </c>
      <c r="H4749" t="s">
        <v>44</v>
      </c>
      <c r="I4749">
        <v>1559512</v>
      </c>
      <c r="J4749">
        <v>10200</v>
      </c>
      <c r="K4749" s="1">
        <v>5508</v>
      </c>
      <c r="L4749" s="1">
        <v>3774</v>
      </c>
      <c r="M4749" s="1">
        <f>All_Data[[#This Row],[EUR Sales Amount]]-All_Data[[#This Row],[EUR Cost Amount]]</f>
        <v>1734</v>
      </c>
      <c r="N4749">
        <f>IF(All_Data[[#This Row],[Order Line Quantity]]&lt;0,1,0)</f>
        <v>0</v>
      </c>
      <c r="O4749" s="1" t="str">
        <f>All_Data[[#This Row],[Tier2 Description]]&amp;All_Data[[#This Row],[Order No]]</f>
        <v>HBA1559512</v>
      </c>
    </row>
    <row r="4750" spans="1:15" x14ac:dyDescent="0.35">
      <c r="A4750">
        <v>202003</v>
      </c>
      <c r="B4750" t="str">
        <f>LEFT(All_Data[[#This Row],[Invoice (Year+Month)]],4)</f>
        <v>2020</v>
      </c>
      <c r="C4750" t="str">
        <f>RIGHT(All_Data[[#This Row],[Invoice (Year+Month)]],2)</f>
        <v>03</v>
      </c>
      <c r="D4750" t="s">
        <v>56</v>
      </c>
      <c r="E4750">
        <v>3014472</v>
      </c>
      <c r="F4750" t="s">
        <v>10</v>
      </c>
      <c r="G4750" t="s">
        <v>13</v>
      </c>
      <c r="H4750" t="s">
        <v>15</v>
      </c>
      <c r="I4750">
        <v>1558546</v>
      </c>
      <c r="J4750">
        <v>2</v>
      </c>
      <c r="K4750" s="1">
        <v>6.98</v>
      </c>
      <c r="L4750" s="1">
        <v>4</v>
      </c>
      <c r="M4750" s="1">
        <f>All_Data[[#This Row],[EUR Sales Amount]]-All_Data[[#This Row],[EUR Cost Amount]]</f>
        <v>2.9800000000000004</v>
      </c>
      <c r="N4750">
        <f>IF(All_Data[[#This Row],[Order Line Quantity]]&lt;0,1,0)</f>
        <v>0</v>
      </c>
      <c r="O4750" s="1" t="str">
        <f>All_Data[[#This Row],[Tier2 Description]]&amp;All_Data[[#This Row],[Order No]]</f>
        <v>UMBRELLAS1558546</v>
      </c>
    </row>
    <row r="4751" spans="1:15" x14ac:dyDescent="0.35">
      <c r="A4751">
        <v>202003</v>
      </c>
      <c r="B4751" t="str">
        <f>LEFT(All_Data[[#This Row],[Invoice (Year+Month)]],4)</f>
        <v>2020</v>
      </c>
      <c r="C4751" t="str">
        <f>RIGHT(All_Data[[#This Row],[Invoice (Year+Month)]],2)</f>
        <v>03</v>
      </c>
      <c r="D4751" t="s">
        <v>56</v>
      </c>
      <c r="E4751">
        <v>3014472</v>
      </c>
      <c r="F4751" t="s">
        <v>10</v>
      </c>
      <c r="G4751" t="s">
        <v>13</v>
      </c>
      <c r="H4751" t="s">
        <v>15</v>
      </c>
      <c r="I4751">
        <v>1559107</v>
      </c>
      <c r="J4751">
        <v>18</v>
      </c>
      <c r="K4751" s="1">
        <v>62.82</v>
      </c>
      <c r="L4751" s="1">
        <v>36.06</v>
      </c>
      <c r="M4751" s="1">
        <f>All_Data[[#This Row],[EUR Sales Amount]]-All_Data[[#This Row],[EUR Cost Amount]]</f>
        <v>26.759999999999998</v>
      </c>
      <c r="N4751">
        <f>IF(All_Data[[#This Row],[Order Line Quantity]]&lt;0,1,0)</f>
        <v>0</v>
      </c>
      <c r="O4751" s="1" t="str">
        <f>All_Data[[#This Row],[Tier2 Description]]&amp;All_Data[[#This Row],[Order No]]</f>
        <v>UMBRELLAS1559107</v>
      </c>
    </row>
    <row r="4752" spans="1:15" x14ac:dyDescent="0.35">
      <c r="A4752">
        <v>202003</v>
      </c>
      <c r="B4752" t="str">
        <f>LEFT(All_Data[[#This Row],[Invoice (Year+Month)]],4)</f>
        <v>2020</v>
      </c>
      <c r="C4752" t="str">
        <f>RIGHT(All_Data[[#This Row],[Invoice (Year+Month)]],2)</f>
        <v>03</v>
      </c>
      <c r="D4752" t="s">
        <v>56</v>
      </c>
      <c r="E4752">
        <v>3014472</v>
      </c>
      <c r="F4752" t="s">
        <v>10</v>
      </c>
      <c r="G4752" t="s">
        <v>13</v>
      </c>
      <c r="H4752" t="s">
        <v>16</v>
      </c>
      <c r="I4752">
        <v>1558546</v>
      </c>
      <c r="J4752">
        <v>2</v>
      </c>
      <c r="K4752" s="1">
        <v>0.62</v>
      </c>
      <c r="L4752" s="1">
        <v>0.26</v>
      </c>
      <c r="M4752" s="1">
        <f>All_Data[[#This Row],[EUR Sales Amount]]-All_Data[[#This Row],[EUR Cost Amount]]</f>
        <v>0.36</v>
      </c>
      <c r="N4752">
        <f>IF(All_Data[[#This Row],[Order Line Quantity]]&lt;0,1,0)</f>
        <v>0</v>
      </c>
      <c r="O4752" s="1" t="str">
        <f>All_Data[[#This Row],[Tier2 Description]]&amp;All_Data[[#This Row],[Order No]]</f>
        <v>WRITING1558546</v>
      </c>
    </row>
    <row r="4753" spans="1:15" x14ac:dyDescent="0.35">
      <c r="A4753">
        <v>202003</v>
      </c>
      <c r="B4753" t="str">
        <f>LEFT(All_Data[[#This Row],[Invoice (Year+Month)]],4)</f>
        <v>2020</v>
      </c>
      <c r="C4753" t="str">
        <f>RIGHT(All_Data[[#This Row],[Invoice (Year+Month)]],2)</f>
        <v>03</v>
      </c>
      <c r="D4753" t="s">
        <v>56</v>
      </c>
      <c r="E4753">
        <v>3014474</v>
      </c>
      <c r="F4753" t="s">
        <v>10</v>
      </c>
      <c r="G4753" t="s">
        <v>13</v>
      </c>
      <c r="H4753" t="s">
        <v>37</v>
      </c>
      <c r="I4753">
        <v>1559511</v>
      </c>
      <c r="J4753">
        <v>350</v>
      </c>
      <c r="K4753" s="1">
        <v>969.5</v>
      </c>
      <c r="L4753" s="1">
        <v>461.72</v>
      </c>
      <c r="M4753" s="1">
        <f>All_Data[[#This Row],[EUR Sales Amount]]-All_Data[[#This Row],[EUR Cost Amount]]</f>
        <v>507.78</v>
      </c>
      <c r="N4753">
        <f>IF(All_Data[[#This Row],[Order Line Quantity]]&lt;0,1,0)</f>
        <v>0</v>
      </c>
      <c r="O4753" s="1" t="str">
        <f>All_Data[[#This Row],[Tier2 Description]]&amp;All_Data[[#This Row],[Order No]]</f>
        <v>GENERAL1559511</v>
      </c>
    </row>
    <row r="4754" spans="1:15" x14ac:dyDescent="0.35">
      <c r="A4754">
        <v>202003</v>
      </c>
      <c r="B4754" t="str">
        <f>LEFT(All_Data[[#This Row],[Invoice (Year+Month)]],4)</f>
        <v>2020</v>
      </c>
      <c r="C4754" t="str">
        <f>RIGHT(All_Data[[#This Row],[Invoice (Year+Month)]],2)</f>
        <v>03</v>
      </c>
      <c r="D4754" t="s">
        <v>56</v>
      </c>
      <c r="E4754">
        <v>3014475</v>
      </c>
      <c r="F4754" t="s">
        <v>17</v>
      </c>
      <c r="G4754" t="s">
        <v>32</v>
      </c>
      <c r="H4754" t="s">
        <v>33</v>
      </c>
      <c r="I4754">
        <v>1559496</v>
      </c>
      <c r="J4754">
        <v>28</v>
      </c>
      <c r="K4754" s="1">
        <v>223.72</v>
      </c>
      <c r="L4754" s="1">
        <v>118.26</v>
      </c>
      <c r="M4754" s="1">
        <f>All_Data[[#This Row],[EUR Sales Amount]]-All_Data[[#This Row],[EUR Cost Amount]]</f>
        <v>105.46</v>
      </c>
      <c r="N4754">
        <f>IF(All_Data[[#This Row],[Order Line Quantity]]&lt;0,1,0)</f>
        <v>0</v>
      </c>
      <c r="O4754" s="1" t="str">
        <f>All_Data[[#This Row],[Tier2 Description]]&amp;All_Data[[#This Row],[Order No]]</f>
        <v>SPORT BOTTLES1559496</v>
      </c>
    </row>
    <row r="4755" spans="1:15" x14ac:dyDescent="0.35">
      <c r="A4755">
        <v>202003</v>
      </c>
      <c r="B4755" t="str">
        <f>LEFT(All_Data[[#This Row],[Invoice (Year+Month)]],4)</f>
        <v>2020</v>
      </c>
      <c r="C4755" t="str">
        <f>RIGHT(All_Data[[#This Row],[Invoice (Year+Month)]],2)</f>
        <v>03</v>
      </c>
      <c r="D4755" t="s">
        <v>56</v>
      </c>
      <c r="E4755">
        <v>3014475</v>
      </c>
      <c r="F4755" t="s">
        <v>17</v>
      </c>
      <c r="G4755" t="s">
        <v>18</v>
      </c>
      <c r="H4755" t="s">
        <v>20</v>
      </c>
      <c r="I4755">
        <v>1558755</v>
      </c>
      <c r="J4755">
        <v>8</v>
      </c>
      <c r="K4755" s="1">
        <v>52.4</v>
      </c>
      <c r="L4755" s="1">
        <v>25.88</v>
      </c>
      <c r="M4755" s="1">
        <f>All_Data[[#This Row],[EUR Sales Amount]]-All_Data[[#This Row],[EUR Cost Amount]]</f>
        <v>26.52</v>
      </c>
      <c r="N4755">
        <f>IF(All_Data[[#This Row],[Order Line Quantity]]&lt;0,1,0)</f>
        <v>0</v>
      </c>
      <c r="O4755" s="1" t="str">
        <f>All_Data[[#This Row],[Tier2 Description]]&amp;All_Data[[#This Row],[Order No]]</f>
        <v>POLOS1558755</v>
      </c>
    </row>
    <row r="4756" spans="1:15" x14ac:dyDescent="0.35">
      <c r="A4756">
        <v>202003</v>
      </c>
      <c r="B4756" t="str">
        <f>LEFT(All_Data[[#This Row],[Invoice (Year+Month)]],4)</f>
        <v>2020</v>
      </c>
      <c r="C4756" t="str">
        <f>RIGHT(All_Data[[#This Row],[Invoice (Year+Month)]],2)</f>
        <v>03</v>
      </c>
      <c r="D4756" t="s">
        <v>56</v>
      </c>
      <c r="E4756">
        <v>3014475</v>
      </c>
      <c r="F4756" t="s">
        <v>17</v>
      </c>
      <c r="G4756" t="s">
        <v>18</v>
      </c>
      <c r="H4756" t="s">
        <v>20</v>
      </c>
      <c r="I4756">
        <v>1559051</v>
      </c>
      <c r="J4756">
        <v>12</v>
      </c>
      <c r="K4756" s="1">
        <v>78.599999999999994</v>
      </c>
      <c r="L4756" s="1">
        <v>38.82</v>
      </c>
      <c r="M4756" s="1">
        <f>All_Data[[#This Row],[EUR Sales Amount]]-All_Data[[#This Row],[EUR Cost Amount]]</f>
        <v>39.779999999999994</v>
      </c>
      <c r="N4756">
        <f>IF(All_Data[[#This Row],[Order Line Quantity]]&lt;0,1,0)</f>
        <v>0</v>
      </c>
      <c r="O4756" s="1" t="str">
        <f>All_Data[[#This Row],[Tier2 Description]]&amp;All_Data[[#This Row],[Order No]]</f>
        <v>POLOS1559051</v>
      </c>
    </row>
    <row r="4757" spans="1:15" x14ac:dyDescent="0.35">
      <c r="A4757">
        <v>202003</v>
      </c>
      <c r="B4757" t="str">
        <f>LEFT(All_Data[[#This Row],[Invoice (Year+Month)]],4)</f>
        <v>2020</v>
      </c>
      <c r="C4757" t="str">
        <f>RIGHT(All_Data[[#This Row],[Invoice (Year+Month)]],2)</f>
        <v>03</v>
      </c>
      <c r="D4757" t="s">
        <v>56</v>
      </c>
      <c r="E4757">
        <v>3014475</v>
      </c>
      <c r="F4757" t="s">
        <v>17</v>
      </c>
      <c r="G4757" t="s">
        <v>18</v>
      </c>
      <c r="H4757" t="s">
        <v>21</v>
      </c>
      <c r="I4757">
        <v>1558755</v>
      </c>
      <c r="J4757">
        <v>3800</v>
      </c>
      <c r="K4757" s="1">
        <v>6608.32</v>
      </c>
      <c r="L4757" s="1">
        <v>4464.1000000000004</v>
      </c>
      <c r="M4757" s="1">
        <f>All_Data[[#This Row],[EUR Sales Amount]]-All_Data[[#This Row],[EUR Cost Amount]]</f>
        <v>2144.2199999999993</v>
      </c>
      <c r="N4757">
        <f>IF(All_Data[[#This Row],[Order Line Quantity]]&lt;0,1,0)</f>
        <v>0</v>
      </c>
      <c r="O4757" s="1" t="str">
        <f>All_Data[[#This Row],[Tier2 Description]]&amp;All_Data[[#This Row],[Order No]]</f>
        <v>T-SHIRTS &amp; ACTIVE TOPS1558755</v>
      </c>
    </row>
    <row r="4758" spans="1:15" x14ac:dyDescent="0.35">
      <c r="A4758">
        <v>202003</v>
      </c>
      <c r="B4758" t="str">
        <f>LEFT(All_Data[[#This Row],[Invoice (Year+Month)]],4)</f>
        <v>2020</v>
      </c>
      <c r="C4758" t="str">
        <f>RIGHT(All_Data[[#This Row],[Invoice (Year+Month)]],2)</f>
        <v>03</v>
      </c>
      <c r="D4758" t="s">
        <v>56</v>
      </c>
      <c r="E4758">
        <v>3014475</v>
      </c>
      <c r="F4758" t="s">
        <v>17</v>
      </c>
      <c r="G4758" t="s">
        <v>18</v>
      </c>
      <c r="H4758" t="s">
        <v>21</v>
      </c>
      <c r="I4758">
        <v>1559051</v>
      </c>
      <c r="J4758">
        <v>68</v>
      </c>
      <c r="K4758" s="1">
        <v>203.32</v>
      </c>
      <c r="L4758" s="1">
        <v>121.54</v>
      </c>
      <c r="M4758" s="1">
        <f>All_Data[[#This Row],[EUR Sales Amount]]-All_Data[[#This Row],[EUR Cost Amount]]</f>
        <v>81.779999999999987</v>
      </c>
      <c r="N4758">
        <f>IF(All_Data[[#This Row],[Order Line Quantity]]&lt;0,1,0)</f>
        <v>0</v>
      </c>
      <c r="O4758" s="1" t="str">
        <f>All_Data[[#This Row],[Tier2 Description]]&amp;All_Data[[#This Row],[Order No]]</f>
        <v>T-SHIRTS &amp; ACTIVE TOPS1559051</v>
      </c>
    </row>
    <row r="4759" spans="1:15" x14ac:dyDescent="0.35">
      <c r="A4759">
        <v>202003</v>
      </c>
      <c r="B4759" t="str">
        <f>LEFT(All_Data[[#This Row],[Invoice (Year+Month)]],4)</f>
        <v>2020</v>
      </c>
      <c r="C4759" t="str">
        <f>RIGHT(All_Data[[#This Row],[Invoice (Year+Month)]],2)</f>
        <v>03</v>
      </c>
      <c r="D4759" t="s">
        <v>56</v>
      </c>
      <c r="E4759">
        <v>3014475</v>
      </c>
      <c r="F4759" t="s">
        <v>17</v>
      </c>
      <c r="G4759" t="s">
        <v>57</v>
      </c>
      <c r="H4759" t="s">
        <v>58</v>
      </c>
      <c r="I4759">
        <v>1558755</v>
      </c>
      <c r="J4759">
        <v>10</v>
      </c>
      <c r="K4759" s="1">
        <v>171.7</v>
      </c>
      <c r="L4759" s="1">
        <v>66.36</v>
      </c>
      <c r="M4759" s="1">
        <f>All_Data[[#This Row],[EUR Sales Amount]]-All_Data[[#This Row],[EUR Cost Amount]]</f>
        <v>105.33999999999999</v>
      </c>
      <c r="N4759">
        <f>IF(All_Data[[#This Row],[Order Line Quantity]]&lt;0,1,0)</f>
        <v>0</v>
      </c>
      <c r="O4759" s="1" t="str">
        <f>All_Data[[#This Row],[Tier2 Description]]&amp;All_Data[[#This Row],[Order No]]</f>
        <v>SHIRTS1558755</v>
      </c>
    </row>
    <row r="4760" spans="1:15" x14ac:dyDescent="0.35">
      <c r="A4760">
        <v>202003</v>
      </c>
      <c r="B4760" t="str">
        <f>LEFT(All_Data[[#This Row],[Invoice (Year+Month)]],4)</f>
        <v>2020</v>
      </c>
      <c r="C4760" t="str">
        <f>RIGHT(All_Data[[#This Row],[Invoice (Year+Month)]],2)</f>
        <v>03</v>
      </c>
      <c r="D4760" t="s">
        <v>56</v>
      </c>
      <c r="E4760">
        <v>3014475</v>
      </c>
      <c r="F4760" t="s">
        <v>17</v>
      </c>
      <c r="G4760" t="s">
        <v>57</v>
      </c>
      <c r="H4760" t="s">
        <v>58</v>
      </c>
      <c r="I4760">
        <v>1559051</v>
      </c>
      <c r="J4760">
        <v>20</v>
      </c>
      <c r="K4760" s="1">
        <v>343.4</v>
      </c>
      <c r="L4760" s="1">
        <v>139</v>
      </c>
      <c r="M4760" s="1">
        <f>All_Data[[#This Row],[EUR Sales Amount]]-All_Data[[#This Row],[EUR Cost Amount]]</f>
        <v>204.39999999999998</v>
      </c>
      <c r="N4760">
        <f>IF(All_Data[[#This Row],[Order Line Quantity]]&lt;0,1,0)</f>
        <v>0</v>
      </c>
      <c r="O4760" s="1" t="str">
        <f>All_Data[[#This Row],[Tier2 Description]]&amp;All_Data[[#This Row],[Order No]]</f>
        <v>SHIRTS1559051</v>
      </c>
    </row>
    <row r="4761" spans="1:15" x14ac:dyDescent="0.35">
      <c r="A4761">
        <v>202003</v>
      </c>
      <c r="B4761" t="str">
        <f>LEFT(All_Data[[#This Row],[Invoice (Year+Month)]],4)</f>
        <v>2020</v>
      </c>
      <c r="C4761" t="str">
        <f>RIGHT(All_Data[[#This Row],[Invoice (Year+Month)]],2)</f>
        <v>03</v>
      </c>
      <c r="D4761" t="s">
        <v>56</v>
      </c>
      <c r="E4761">
        <v>3014478</v>
      </c>
      <c r="F4761" t="s">
        <v>17</v>
      </c>
      <c r="G4761" t="s">
        <v>32</v>
      </c>
      <c r="H4761" t="s">
        <v>33</v>
      </c>
      <c r="I4761">
        <v>1558960</v>
      </c>
      <c r="J4761">
        <v>-2</v>
      </c>
      <c r="K4761" s="1">
        <v>-13.98</v>
      </c>
      <c r="L4761" s="1">
        <v>-6.82</v>
      </c>
      <c r="M4761" s="1">
        <f>All_Data[[#This Row],[EUR Sales Amount]]-All_Data[[#This Row],[EUR Cost Amount]]</f>
        <v>-7.16</v>
      </c>
      <c r="N4761">
        <f>IF(All_Data[[#This Row],[Order Line Quantity]]&lt;0,1,0)</f>
        <v>1</v>
      </c>
      <c r="O4761" s="1" t="str">
        <f>All_Data[[#This Row],[Tier2 Description]]&amp;All_Data[[#This Row],[Order No]]</f>
        <v>SPORT BOTTLES1558960</v>
      </c>
    </row>
    <row r="4762" spans="1:15" x14ac:dyDescent="0.35">
      <c r="A4762">
        <v>202003</v>
      </c>
      <c r="B4762" t="str">
        <f>LEFT(All_Data[[#This Row],[Invoice (Year+Month)]],4)</f>
        <v>2020</v>
      </c>
      <c r="C4762" t="str">
        <f>RIGHT(All_Data[[#This Row],[Invoice (Year+Month)]],2)</f>
        <v>03</v>
      </c>
      <c r="D4762" t="s">
        <v>56</v>
      </c>
      <c r="E4762">
        <v>3014478</v>
      </c>
      <c r="F4762" t="s">
        <v>17</v>
      </c>
      <c r="G4762" t="s">
        <v>32</v>
      </c>
      <c r="H4762" t="s">
        <v>33</v>
      </c>
      <c r="I4762">
        <v>1559608</v>
      </c>
      <c r="J4762">
        <v>-40</v>
      </c>
      <c r="K4762" s="1">
        <v>-279.60000000000002</v>
      </c>
      <c r="L4762" s="1">
        <v>-136.4</v>
      </c>
      <c r="M4762" s="1">
        <f>All_Data[[#This Row],[EUR Sales Amount]]-All_Data[[#This Row],[EUR Cost Amount]]</f>
        <v>-143.20000000000002</v>
      </c>
      <c r="N4762">
        <f>IF(All_Data[[#This Row],[Order Line Quantity]]&lt;0,1,0)</f>
        <v>1</v>
      </c>
      <c r="O4762" s="1" t="str">
        <f>All_Data[[#This Row],[Tier2 Description]]&amp;All_Data[[#This Row],[Order No]]</f>
        <v>SPORT BOTTLES1559608</v>
      </c>
    </row>
    <row r="4763" spans="1:15" x14ac:dyDescent="0.35">
      <c r="A4763">
        <v>202003</v>
      </c>
      <c r="B4763" t="str">
        <f>LEFT(All_Data[[#This Row],[Invoice (Year+Month)]],4)</f>
        <v>2020</v>
      </c>
      <c r="C4763" t="str">
        <f>RIGHT(All_Data[[#This Row],[Invoice (Year+Month)]],2)</f>
        <v>03</v>
      </c>
      <c r="D4763" t="s">
        <v>56</v>
      </c>
      <c r="E4763">
        <v>3014478</v>
      </c>
      <c r="F4763" t="s">
        <v>17</v>
      </c>
      <c r="G4763" t="s">
        <v>24</v>
      </c>
      <c r="H4763" t="s">
        <v>54</v>
      </c>
      <c r="I4763">
        <v>1558727</v>
      </c>
      <c r="J4763">
        <v>2</v>
      </c>
      <c r="K4763" s="1">
        <v>45.98</v>
      </c>
      <c r="L4763" s="1">
        <v>28.08</v>
      </c>
      <c r="M4763" s="1">
        <f>All_Data[[#This Row],[EUR Sales Amount]]-All_Data[[#This Row],[EUR Cost Amount]]</f>
        <v>17.899999999999999</v>
      </c>
      <c r="N4763">
        <f>IF(All_Data[[#This Row],[Order Line Quantity]]&lt;0,1,0)</f>
        <v>0</v>
      </c>
      <c r="O4763" s="1" t="str">
        <f>All_Data[[#This Row],[Tier2 Description]]&amp;All_Data[[#This Row],[Order No]]</f>
        <v>VESTS-BODYWARMERS1558727</v>
      </c>
    </row>
    <row r="4764" spans="1:15" x14ac:dyDescent="0.35">
      <c r="A4764">
        <v>202003</v>
      </c>
      <c r="B4764" t="str">
        <f>LEFT(All_Data[[#This Row],[Invoice (Year+Month)]],4)</f>
        <v>2020</v>
      </c>
      <c r="C4764" t="str">
        <f>RIGHT(All_Data[[#This Row],[Invoice (Year+Month)]],2)</f>
        <v>03</v>
      </c>
      <c r="D4764" t="s">
        <v>56</v>
      </c>
      <c r="E4764">
        <v>3014478</v>
      </c>
      <c r="F4764" t="s">
        <v>17</v>
      </c>
      <c r="G4764" t="s">
        <v>29</v>
      </c>
      <c r="H4764" t="s">
        <v>52</v>
      </c>
      <c r="I4764">
        <v>1558678</v>
      </c>
      <c r="J4764">
        <v>2</v>
      </c>
      <c r="K4764" s="1">
        <v>167</v>
      </c>
      <c r="L4764" s="1">
        <v>151.24</v>
      </c>
      <c r="M4764" s="1">
        <f>All_Data[[#This Row],[EUR Sales Amount]]-All_Data[[#This Row],[EUR Cost Amount]]</f>
        <v>15.759999999999991</v>
      </c>
      <c r="N4764">
        <f>IF(All_Data[[#This Row],[Order Line Quantity]]&lt;0,1,0)</f>
        <v>0</v>
      </c>
      <c r="O4764" s="1" t="str">
        <f>All_Data[[#This Row],[Tier2 Description]]&amp;All_Data[[#This Row],[Order No]]</f>
        <v>GENERAL TECH1558678</v>
      </c>
    </row>
    <row r="4765" spans="1:15" x14ac:dyDescent="0.35">
      <c r="A4765">
        <v>202003</v>
      </c>
      <c r="B4765" t="str">
        <f>LEFT(All_Data[[#This Row],[Invoice (Year+Month)]],4)</f>
        <v>2020</v>
      </c>
      <c r="C4765" t="str">
        <f>RIGHT(All_Data[[#This Row],[Invoice (Year+Month)]],2)</f>
        <v>03</v>
      </c>
      <c r="D4765" t="s">
        <v>56</v>
      </c>
      <c r="E4765">
        <v>3014483</v>
      </c>
      <c r="F4765" t="s">
        <v>17</v>
      </c>
      <c r="G4765" t="s">
        <v>32</v>
      </c>
      <c r="H4765" t="s">
        <v>33</v>
      </c>
      <c r="I4765">
        <v>1559096</v>
      </c>
      <c r="J4765">
        <v>200</v>
      </c>
      <c r="K4765" s="1">
        <v>230</v>
      </c>
      <c r="L4765" s="1">
        <v>130.04</v>
      </c>
      <c r="M4765" s="1">
        <f>All_Data[[#This Row],[EUR Sales Amount]]-All_Data[[#This Row],[EUR Cost Amount]]</f>
        <v>99.960000000000008</v>
      </c>
      <c r="N4765">
        <f>IF(All_Data[[#This Row],[Order Line Quantity]]&lt;0,1,0)</f>
        <v>0</v>
      </c>
      <c r="O4765" s="1" t="str">
        <f>All_Data[[#This Row],[Tier2 Description]]&amp;All_Data[[#This Row],[Order No]]</f>
        <v>SPORT BOTTLES1559096</v>
      </c>
    </row>
    <row r="4766" spans="1:15" x14ac:dyDescent="0.35">
      <c r="A4766">
        <v>202003</v>
      </c>
      <c r="B4766" t="str">
        <f>LEFT(All_Data[[#This Row],[Invoice (Year+Month)]],4)</f>
        <v>2020</v>
      </c>
      <c r="C4766" t="str">
        <f>RIGHT(All_Data[[#This Row],[Invoice (Year+Month)]],2)</f>
        <v>03</v>
      </c>
      <c r="D4766" t="s">
        <v>56</v>
      </c>
      <c r="E4766">
        <v>3014483</v>
      </c>
      <c r="F4766" t="s">
        <v>17</v>
      </c>
      <c r="G4766" t="s">
        <v>13</v>
      </c>
      <c r="H4766" t="s">
        <v>15</v>
      </c>
      <c r="I4766">
        <v>1558248</v>
      </c>
      <c r="J4766">
        <v>120</v>
      </c>
      <c r="K4766" s="1">
        <v>459.6</v>
      </c>
      <c r="L4766" s="1">
        <v>214.78</v>
      </c>
      <c r="M4766" s="1">
        <f>All_Data[[#This Row],[EUR Sales Amount]]-All_Data[[#This Row],[EUR Cost Amount]]</f>
        <v>244.82000000000002</v>
      </c>
      <c r="N4766">
        <f>IF(All_Data[[#This Row],[Order Line Quantity]]&lt;0,1,0)</f>
        <v>0</v>
      </c>
      <c r="O4766" s="1" t="str">
        <f>All_Data[[#This Row],[Tier2 Description]]&amp;All_Data[[#This Row],[Order No]]</f>
        <v>UMBRELLAS1558248</v>
      </c>
    </row>
    <row r="4767" spans="1:15" x14ac:dyDescent="0.35">
      <c r="A4767">
        <v>202003</v>
      </c>
      <c r="B4767" t="str">
        <f>LEFT(All_Data[[#This Row],[Invoice (Year+Month)]],4)</f>
        <v>2020</v>
      </c>
      <c r="C4767" t="str">
        <f>RIGHT(All_Data[[#This Row],[Invoice (Year+Month)]],2)</f>
        <v>03</v>
      </c>
      <c r="D4767" t="s">
        <v>56</v>
      </c>
      <c r="E4767">
        <v>3014483</v>
      </c>
      <c r="F4767" t="s">
        <v>17</v>
      </c>
      <c r="G4767" t="s">
        <v>22</v>
      </c>
      <c r="H4767" t="s">
        <v>35</v>
      </c>
      <c r="I4767">
        <v>1558248</v>
      </c>
      <c r="J4767">
        <v>122</v>
      </c>
      <c r="K4767" s="1">
        <v>124.4</v>
      </c>
      <c r="L4767" s="1">
        <v>19.579999999999998</v>
      </c>
      <c r="M4767" s="1">
        <f>All_Data[[#This Row],[EUR Sales Amount]]-All_Data[[#This Row],[EUR Cost Amount]]</f>
        <v>104.82000000000001</v>
      </c>
      <c r="N4767">
        <f>IF(All_Data[[#This Row],[Order Line Quantity]]&lt;0,1,0)</f>
        <v>0</v>
      </c>
      <c r="O4767" s="1" t="str">
        <f>All_Data[[#This Row],[Tier2 Description]]&amp;All_Data[[#This Row],[Order No]]</f>
        <v>DECORATION CHARGES1558248</v>
      </c>
    </row>
    <row r="4768" spans="1:15" x14ac:dyDescent="0.35">
      <c r="A4768">
        <v>202003</v>
      </c>
      <c r="B4768" t="str">
        <f>LEFT(All_Data[[#This Row],[Invoice (Year+Month)]],4)</f>
        <v>2020</v>
      </c>
      <c r="C4768" t="str">
        <f>RIGHT(All_Data[[#This Row],[Invoice (Year+Month)]],2)</f>
        <v>03</v>
      </c>
      <c r="D4768" t="s">
        <v>56</v>
      </c>
      <c r="E4768">
        <v>3014483</v>
      </c>
      <c r="F4768" t="s">
        <v>17</v>
      </c>
      <c r="G4768" t="s">
        <v>22</v>
      </c>
      <c r="H4768" t="s">
        <v>35</v>
      </c>
      <c r="I4768">
        <v>1559096</v>
      </c>
      <c r="J4768">
        <v>202</v>
      </c>
      <c r="K4768" s="1">
        <v>134</v>
      </c>
      <c r="L4768" s="1">
        <v>23.18</v>
      </c>
      <c r="M4768" s="1">
        <f>All_Data[[#This Row],[EUR Sales Amount]]-All_Data[[#This Row],[EUR Cost Amount]]</f>
        <v>110.82</v>
      </c>
      <c r="N4768">
        <f>IF(All_Data[[#This Row],[Order Line Quantity]]&lt;0,1,0)</f>
        <v>0</v>
      </c>
      <c r="O4768" s="1" t="str">
        <f>All_Data[[#This Row],[Tier2 Description]]&amp;All_Data[[#This Row],[Order No]]</f>
        <v>DECORATION CHARGES1559096</v>
      </c>
    </row>
    <row r="4769" spans="1:15" x14ac:dyDescent="0.35">
      <c r="A4769">
        <v>202003</v>
      </c>
      <c r="B4769" t="str">
        <f>LEFT(All_Data[[#This Row],[Invoice (Year+Month)]],4)</f>
        <v>2020</v>
      </c>
      <c r="C4769" t="str">
        <f>RIGHT(All_Data[[#This Row],[Invoice (Year+Month)]],2)</f>
        <v>03</v>
      </c>
      <c r="D4769" t="s">
        <v>56</v>
      </c>
      <c r="E4769">
        <v>3014487</v>
      </c>
      <c r="F4769" t="s">
        <v>10</v>
      </c>
      <c r="G4769" t="s">
        <v>29</v>
      </c>
      <c r="H4769" t="s">
        <v>52</v>
      </c>
      <c r="I4769">
        <v>1558807</v>
      </c>
      <c r="J4769">
        <v>2</v>
      </c>
      <c r="K4769" s="1">
        <v>3.3</v>
      </c>
      <c r="L4769" s="1">
        <v>1.44</v>
      </c>
      <c r="M4769" s="1">
        <f>All_Data[[#This Row],[EUR Sales Amount]]-All_Data[[#This Row],[EUR Cost Amount]]</f>
        <v>1.8599999999999999</v>
      </c>
      <c r="N4769">
        <f>IF(All_Data[[#This Row],[Order Line Quantity]]&lt;0,1,0)</f>
        <v>0</v>
      </c>
      <c r="O4769" s="1" t="str">
        <f>All_Data[[#This Row],[Tier2 Description]]&amp;All_Data[[#This Row],[Order No]]</f>
        <v>GENERAL TECH1558807</v>
      </c>
    </row>
    <row r="4770" spans="1:15" x14ac:dyDescent="0.35">
      <c r="A4770">
        <v>202003</v>
      </c>
      <c r="B4770" t="str">
        <f>LEFT(All_Data[[#This Row],[Invoice (Year+Month)]],4)</f>
        <v>2020</v>
      </c>
      <c r="C4770" t="str">
        <f>RIGHT(All_Data[[#This Row],[Invoice (Year+Month)]],2)</f>
        <v>03</v>
      </c>
      <c r="D4770" t="s">
        <v>56</v>
      </c>
      <c r="E4770">
        <v>3014487</v>
      </c>
      <c r="F4770" t="s">
        <v>10</v>
      </c>
      <c r="G4770" t="s">
        <v>29</v>
      </c>
      <c r="H4770" t="s">
        <v>52</v>
      </c>
      <c r="I4770">
        <v>1558812</v>
      </c>
      <c r="J4770">
        <v>4</v>
      </c>
      <c r="K4770" s="1">
        <v>6.6</v>
      </c>
      <c r="L4770" s="1">
        <v>2.88</v>
      </c>
      <c r="M4770" s="1">
        <f>All_Data[[#This Row],[EUR Sales Amount]]-All_Data[[#This Row],[EUR Cost Amount]]</f>
        <v>3.7199999999999998</v>
      </c>
      <c r="N4770">
        <f>IF(All_Data[[#This Row],[Order Line Quantity]]&lt;0,1,0)</f>
        <v>0</v>
      </c>
      <c r="O4770" s="1" t="str">
        <f>All_Data[[#This Row],[Tier2 Description]]&amp;All_Data[[#This Row],[Order No]]</f>
        <v>GENERAL TECH1558812</v>
      </c>
    </row>
    <row r="4771" spans="1:15" x14ac:dyDescent="0.35">
      <c r="A4771">
        <v>202003</v>
      </c>
      <c r="B4771" t="str">
        <f>LEFT(All_Data[[#This Row],[Invoice (Year+Month)]],4)</f>
        <v>2020</v>
      </c>
      <c r="C4771" t="str">
        <f>RIGHT(All_Data[[#This Row],[Invoice (Year+Month)]],2)</f>
        <v>03</v>
      </c>
      <c r="D4771" t="s">
        <v>56</v>
      </c>
      <c r="E4771">
        <v>3014495</v>
      </c>
      <c r="F4771" t="s">
        <v>10</v>
      </c>
      <c r="G4771" t="s">
        <v>11</v>
      </c>
      <c r="H4771" t="s">
        <v>47</v>
      </c>
      <c r="I4771">
        <v>1559196</v>
      </c>
      <c r="J4771">
        <v>6</v>
      </c>
      <c r="K4771" s="1">
        <v>22.44</v>
      </c>
      <c r="L4771" s="1">
        <v>9.5399999999999991</v>
      </c>
      <c r="M4771" s="1">
        <f>All_Data[[#This Row],[EUR Sales Amount]]-All_Data[[#This Row],[EUR Cost Amount]]</f>
        <v>12.900000000000002</v>
      </c>
      <c r="N4771">
        <f>IF(All_Data[[#This Row],[Order Line Quantity]]&lt;0,1,0)</f>
        <v>0</v>
      </c>
      <c r="O4771" s="1" t="str">
        <f>All_Data[[#This Row],[Tier2 Description]]&amp;All_Data[[#This Row],[Order No]]</f>
        <v>TRAVEL GIFTS1559196</v>
      </c>
    </row>
    <row r="4772" spans="1:15" x14ac:dyDescent="0.35">
      <c r="A4772">
        <v>202003</v>
      </c>
      <c r="B4772" t="str">
        <f>LEFT(All_Data[[#This Row],[Invoice (Year+Month)]],4)</f>
        <v>2020</v>
      </c>
      <c r="C4772" t="str">
        <f>RIGHT(All_Data[[#This Row],[Invoice (Year+Month)]],2)</f>
        <v>03</v>
      </c>
      <c r="D4772" t="s">
        <v>56</v>
      </c>
      <c r="E4772">
        <v>3014495</v>
      </c>
      <c r="F4772" t="s">
        <v>10</v>
      </c>
      <c r="G4772" t="s">
        <v>13</v>
      </c>
      <c r="H4772" t="s">
        <v>34</v>
      </c>
      <c r="I4772">
        <v>1559196</v>
      </c>
      <c r="J4772">
        <v>16</v>
      </c>
      <c r="K4772" s="1">
        <v>61.12</v>
      </c>
      <c r="L4772" s="1">
        <v>40.119999999999997</v>
      </c>
      <c r="M4772" s="1">
        <f>All_Data[[#This Row],[EUR Sales Amount]]-All_Data[[#This Row],[EUR Cost Amount]]</f>
        <v>21</v>
      </c>
      <c r="N4772">
        <f>IF(All_Data[[#This Row],[Order Line Quantity]]&lt;0,1,0)</f>
        <v>0</v>
      </c>
      <c r="O4772" s="1" t="str">
        <f>All_Data[[#This Row],[Tier2 Description]]&amp;All_Data[[#This Row],[Order No]]</f>
        <v>STATIONERY1559196</v>
      </c>
    </row>
    <row r="4773" spans="1:15" x14ac:dyDescent="0.35">
      <c r="A4773">
        <v>202003</v>
      </c>
      <c r="B4773" t="str">
        <f>LEFT(All_Data[[#This Row],[Invoice (Year+Month)]],4)</f>
        <v>2020</v>
      </c>
      <c r="C4773" t="str">
        <f>RIGHT(All_Data[[#This Row],[Invoice (Year+Month)]],2)</f>
        <v>03</v>
      </c>
      <c r="D4773" t="s">
        <v>56</v>
      </c>
      <c r="E4773">
        <v>3014495</v>
      </c>
      <c r="F4773" t="s">
        <v>10</v>
      </c>
      <c r="G4773" t="s">
        <v>13</v>
      </c>
      <c r="H4773" t="s">
        <v>16</v>
      </c>
      <c r="I4773">
        <v>1559196</v>
      </c>
      <c r="J4773">
        <v>482</v>
      </c>
      <c r="K4773" s="1">
        <v>915.34</v>
      </c>
      <c r="L4773" s="1">
        <v>597.22</v>
      </c>
      <c r="M4773" s="1">
        <f>All_Data[[#This Row],[EUR Sales Amount]]-All_Data[[#This Row],[EUR Cost Amount]]</f>
        <v>318.12</v>
      </c>
      <c r="N4773">
        <f>IF(All_Data[[#This Row],[Order Line Quantity]]&lt;0,1,0)</f>
        <v>0</v>
      </c>
      <c r="O4773" s="1" t="str">
        <f>All_Data[[#This Row],[Tier2 Description]]&amp;All_Data[[#This Row],[Order No]]</f>
        <v>WRITING1559196</v>
      </c>
    </row>
    <row r="4774" spans="1:15" x14ac:dyDescent="0.35">
      <c r="A4774">
        <v>202003</v>
      </c>
      <c r="B4774" t="str">
        <f>LEFT(All_Data[[#This Row],[Invoice (Year+Month)]],4)</f>
        <v>2020</v>
      </c>
      <c r="C4774" t="str">
        <f>RIGHT(All_Data[[#This Row],[Invoice (Year+Month)]],2)</f>
        <v>03</v>
      </c>
      <c r="D4774" t="s">
        <v>56</v>
      </c>
      <c r="E4774">
        <v>3014495</v>
      </c>
      <c r="F4774" t="s">
        <v>10</v>
      </c>
      <c r="G4774" t="s">
        <v>22</v>
      </c>
      <c r="H4774" t="s">
        <v>64</v>
      </c>
      <c r="I4774">
        <v>1559196</v>
      </c>
      <c r="J4774">
        <v>100</v>
      </c>
      <c r="K4774" s="1">
        <v>7</v>
      </c>
      <c r="L4774" s="1">
        <v>2.46</v>
      </c>
      <c r="M4774" s="1">
        <f>All_Data[[#This Row],[EUR Sales Amount]]-All_Data[[#This Row],[EUR Cost Amount]]</f>
        <v>4.54</v>
      </c>
      <c r="N4774">
        <f>IF(All_Data[[#This Row],[Order Line Quantity]]&lt;0,1,0)</f>
        <v>0</v>
      </c>
      <c r="O4774" s="1" t="str">
        <f>All_Data[[#This Row],[Tier2 Description]]&amp;All_Data[[#This Row],[Order No]]</f>
        <v>SERVICE ITEMS1559196</v>
      </c>
    </row>
    <row r="4775" spans="1:15" x14ac:dyDescent="0.35">
      <c r="A4775">
        <v>202003</v>
      </c>
      <c r="B4775" t="str">
        <f>LEFT(All_Data[[#This Row],[Invoice (Year+Month)]],4)</f>
        <v>2020</v>
      </c>
      <c r="C4775" t="str">
        <f>RIGHT(All_Data[[#This Row],[Invoice (Year+Month)]],2)</f>
        <v>03</v>
      </c>
      <c r="D4775" t="s">
        <v>56</v>
      </c>
      <c r="E4775">
        <v>3014502</v>
      </c>
      <c r="F4775" t="s">
        <v>10</v>
      </c>
      <c r="G4775" t="s">
        <v>32</v>
      </c>
      <c r="H4775" t="s">
        <v>49</v>
      </c>
      <c r="I4775">
        <v>1557719</v>
      </c>
      <c r="J4775">
        <v>72</v>
      </c>
      <c r="K4775" s="1">
        <v>74.88</v>
      </c>
      <c r="L4775" s="1">
        <v>42.56</v>
      </c>
      <c r="M4775" s="1">
        <f>All_Data[[#This Row],[EUR Sales Amount]]-All_Data[[#This Row],[EUR Cost Amount]]</f>
        <v>32.319999999999993</v>
      </c>
      <c r="N4775">
        <f>IF(All_Data[[#This Row],[Order Line Quantity]]&lt;0,1,0)</f>
        <v>0</v>
      </c>
      <c r="O4775" s="1" t="str">
        <f>All_Data[[#This Row],[Tier2 Description]]&amp;All_Data[[#This Row],[Order No]]</f>
        <v>CERAMICS1557719</v>
      </c>
    </row>
    <row r="4776" spans="1:15" x14ac:dyDescent="0.35">
      <c r="A4776">
        <v>202003</v>
      </c>
      <c r="B4776" t="str">
        <f>LEFT(All_Data[[#This Row],[Invoice (Year+Month)]],4)</f>
        <v>2020</v>
      </c>
      <c r="C4776" t="str">
        <f>RIGHT(All_Data[[#This Row],[Invoice (Year+Month)]],2)</f>
        <v>03</v>
      </c>
      <c r="D4776" t="s">
        <v>56</v>
      </c>
      <c r="E4776">
        <v>3014502</v>
      </c>
      <c r="F4776" t="s">
        <v>10</v>
      </c>
      <c r="G4776" t="s">
        <v>48</v>
      </c>
      <c r="H4776" t="s">
        <v>48</v>
      </c>
      <c r="I4776">
        <v>1559017</v>
      </c>
      <c r="J4776">
        <v>200</v>
      </c>
      <c r="K4776" s="1">
        <v>294</v>
      </c>
      <c r="L4776" s="1">
        <v>122.7</v>
      </c>
      <c r="M4776" s="1">
        <f>All_Data[[#This Row],[EUR Sales Amount]]-All_Data[[#This Row],[EUR Cost Amount]]</f>
        <v>171.3</v>
      </c>
      <c r="N4776">
        <f>IF(All_Data[[#This Row],[Order Line Quantity]]&lt;0,1,0)</f>
        <v>0</v>
      </c>
      <c r="O4776" s="1" t="str">
        <f>All_Data[[#This Row],[Tier2 Description]]&amp;All_Data[[#This Row],[Order No]]</f>
        <v>HEADWEAR1559017</v>
      </c>
    </row>
    <row r="4777" spans="1:15" x14ac:dyDescent="0.35">
      <c r="A4777">
        <v>202003</v>
      </c>
      <c r="B4777" t="str">
        <f>LEFT(All_Data[[#This Row],[Invoice (Year+Month)]],4)</f>
        <v>2020</v>
      </c>
      <c r="C4777" t="str">
        <f>RIGHT(All_Data[[#This Row],[Invoice (Year+Month)]],2)</f>
        <v>03</v>
      </c>
      <c r="D4777" t="s">
        <v>56</v>
      </c>
      <c r="E4777">
        <v>3014502</v>
      </c>
      <c r="F4777" t="s">
        <v>10</v>
      </c>
      <c r="G4777" t="s">
        <v>22</v>
      </c>
      <c r="H4777" t="s">
        <v>35</v>
      </c>
      <c r="I4777">
        <v>1557719</v>
      </c>
      <c r="J4777">
        <v>76</v>
      </c>
      <c r="K4777" s="1">
        <v>153.91999999999999</v>
      </c>
      <c r="L4777" s="1">
        <v>36.9</v>
      </c>
      <c r="M4777" s="1">
        <f>All_Data[[#This Row],[EUR Sales Amount]]-All_Data[[#This Row],[EUR Cost Amount]]</f>
        <v>117.01999999999998</v>
      </c>
      <c r="N4777">
        <f>IF(All_Data[[#This Row],[Order Line Quantity]]&lt;0,1,0)</f>
        <v>0</v>
      </c>
      <c r="O4777" s="1" t="str">
        <f>All_Data[[#This Row],[Tier2 Description]]&amp;All_Data[[#This Row],[Order No]]</f>
        <v>DECORATION CHARGES1557719</v>
      </c>
    </row>
    <row r="4778" spans="1:15" x14ac:dyDescent="0.35">
      <c r="A4778">
        <v>202003</v>
      </c>
      <c r="B4778" t="str">
        <f>LEFT(All_Data[[#This Row],[Invoice (Year+Month)]],4)</f>
        <v>2020</v>
      </c>
      <c r="C4778" t="str">
        <f>RIGHT(All_Data[[#This Row],[Invoice (Year+Month)]],2)</f>
        <v>03</v>
      </c>
      <c r="D4778" t="s">
        <v>56</v>
      </c>
      <c r="E4778">
        <v>3014509</v>
      </c>
      <c r="F4778" t="s">
        <v>17</v>
      </c>
      <c r="G4778" t="s">
        <v>11</v>
      </c>
      <c r="H4778" t="s">
        <v>38</v>
      </c>
      <c r="I4778">
        <v>1558297</v>
      </c>
      <c r="J4778">
        <v>6000</v>
      </c>
      <c r="K4778" s="1">
        <v>6840</v>
      </c>
      <c r="L4778" s="1">
        <v>3468.56</v>
      </c>
      <c r="M4778" s="1">
        <f>All_Data[[#This Row],[EUR Sales Amount]]-All_Data[[#This Row],[EUR Cost Amount]]</f>
        <v>3371.44</v>
      </c>
      <c r="N4778">
        <f>IF(All_Data[[#This Row],[Order Line Quantity]]&lt;0,1,0)</f>
        <v>0</v>
      </c>
      <c r="O4778" s="1" t="str">
        <f>All_Data[[#This Row],[Tier2 Description]]&amp;All_Data[[#This Row],[Order No]]</f>
        <v>BACKPACKS1558297</v>
      </c>
    </row>
    <row r="4779" spans="1:15" x14ac:dyDescent="0.35">
      <c r="A4779">
        <v>202003</v>
      </c>
      <c r="B4779" t="str">
        <f>LEFT(All_Data[[#This Row],[Invoice (Year+Month)]],4)</f>
        <v>2020</v>
      </c>
      <c r="C4779" t="str">
        <f>RIGHT(All_Data[[#This Row],[Invoice (Year+Month)]],2)</f>
        <v>03</v>
      </c>
      <c r="D4779" t="s">
        <v>56</v>
      </c>
      <c r="E4779">
        <v>3014509</v>
      </c>
      <c r="F4779" t="s">
        <v>17</v>
      </c>
      <c r="G4779" t="s">
        <v>11</v>
      </c>
      <c r="H4779" t="s">
        <v>40</v>
      </c>
      <c r="I4779">
        <v>1558802</v>
      </c>
      <c r="J4779">
        <v>2</v>
      </c>
      <c r="K4779" s="1">
        <v>3.8</v>
      </c>
      <c r="L4779" s="1">
        <v>1.64</v>
      </c>
      <c r="M4779" s="1">
        <f>All_Data[[#This Row],[EUR Sales Amount]]-All_Data[[#This Row],[EUR Cost Amount]]</f>
        <v>2.16</v>
      </c>
      <c r="N4779">
        <f>IF(All_Data[[#This Row],[Order Line Quantity]]&lt;0,1,0)</f>
        <v>0</v>
      </c>
      <c r="O4779" s="1" t="str">
        <f>All_Data[[#This Row],[Tier2 Description]]&amp;All_Data[[#This Row],[Order No]]</f>
        <v>TOTES1558802</v>
      </c>
    </row>
    <row r="4780" spans="1:15" x14ac:dyDescent="0.35">
      <c r="A4780">
        <v>202003</v>
      </c>
      <c r="B4780" t="str">
        <f>LEFT(All_Data[[#This Row],[Invoice (Year+Month)]],4)</f>
        <v>2020</v>
      </c>
      <c r="C4780" t="str">
        <f>RIGHT(All_Data[[#This Row],[Invoice (Year+Month)]],2)</f>
        <v>03</v>
      </c>
      <c r="D4780" t="s">
        <v>56</v>
      </c>
      <c r="E4780">
        <v>3014509</v>
      </c>
      <c r="F4780" t="s">
        <v>17</v>
      </c>
      <c r="G4780" t="s">
        <v>11</v>
      </c>
      <c r="H4780" t="s">
        <v>40</v>
      </c>
      <c r="I4780">
        <v>1559206</v>
      </c>
      <c r="J4780">
        <v>2</v>
      </c>
      <c r="K4780" s="1">
        <v>3.7</v>
      </c>
      <c r="L4780" s="1">
        <v>1.64</v>
      </c>
      <c r="M4780" s="1">
        <f>All_Data[[#This Row],[EUR Sales Amount]]-All_Data[[#This Row],[EUR Cost Amount]]</f>
        <v>2.0600000000000005</v>
      </c>
      <c r="N4780">
        <f>IF(All_Data[[#This Row],[Order Line Quantity]]&lt;0,1,0)</f>
        <v>0</v>
      </c>
      <c r="O4780" s="1" t="str">
        <f>All_Data[[#This Row],[Tier2 Description]]&amp;All_Data[[#This Row],[Order No]]</f>
        <v>TOTES1559206</v>
      </c>
    </row>
    <row r="4781" spans="1:15" x14ac:dyDescent="0.35">
      <c r="A4781">
        <v>202003</v>
      </c>
      <c r="B4781" t="str">
        <f>LEFT(All_Data[[#This Row],[Invoice (Year+Month)]],4)</f>
        <v>2020</v>
      </c>
      <c r="C4781" t="str">
        <f>RIGHT(All_Data[[#This Row],[Invoice (Year+Month)]],2)</f>
        <v>03</v>
      </c>
      <c r="D4781" t="s">
        <v>56</v>
      </c>
      <c r="E4781">
        <v>3014509</v>
      </c>
      <c r="F4781" t="s">
        <v>17</v>
      </c>
      <c r="G4781" t="s">
        <v>11</v>
      </c>
      <c r="H4781" t="s">
        <v>40</v>
      </c>
      <c r="I4781">
        <v>1559210</v>
      </c>
      <c r="J4781">
        <v>4</v>
      </c>
      <c r="K4781" s="1">
        <v>9.76</v>
      </c>
      <c r="L4781" s="1">
        <v>3.32</v>
      </c>
      <c r="M4781" s="1">
        <f>All_Data[[#This Row],[EUR Sales Amount]]-All_Data[[#This Row],[EUR Cost Amount]]</f>
        <v>6.4399999999999995</v>
      </c>
      <c r="N4781">
        <f>IF(All_Data[[#This Row],[Order Line Quantity]]&lt;0,1,0)</f>
        <v>0</v>
      </c>
      <c r="O4781" s="1" t="str">
        <f>All_Data[[#This Row],[Tier2 Description]]&amp;All_Data[[#This Row],[Order No]]</f>
        <v>TOTES1559210</v>
      </c>
    </row>
    <row r="4782" spans="1:15" x14ac:dyDescent="0.35">
      <c r="A4782">
        <v>202003</v>
      </c>
      <c r="B4782" t="str">
        <f>LEFT(All_Data[[#This Row],[Invoice (Year+Month)]],4)</f>
        <v>2020</v>
      </c>
      <c r="C4782" t="str">
        <f>RIGHT(All_Data[[#This Row],[Invoice (Year+Month)]],2)</f>
        <v>03</v>
      </c>
      <c r="D4782" t="s">
        <v>56</v>
      </c>
      <c r="E4782">
        <v>3014510</v>
      </c>
      <c r="F4782" t="s">
        <v>10</v>
      </c>
      <c r="G4782" t="s">
        <v>13</v>
      </c>
      <c r="H4782" t="s">
        <v>16</v>
      </c>
      <c r="I4782">
        <v>1559214</v>
      </c>
      <c r="J4782">
        <v>600</v>
      </c>
      <c r="K4782" s="1">
        <v>2082</v>
      </c>
      <c r="L4782" s="1">
        <v>1423.78</v>
      </c>
      <c r="M4782" s="1">
        <f>All_Data[[#This Row],[EUR Sales Amount]]-All_Data[[#This Row],[EUR Cost Amount]]</f>
        <v>658.22</v>
      </c>
      <c r="N4782">
        <f>IF(All_Data[[#This Row],[Order Line Quantity]]&lt;0,1,0)</f>
        <v>0</v>
      </c>
      <c r="O4782" s="1" t="str">
        <f>All_Data[[#This Row],[Tier2 Description]]&amp;All_Data[[#This Row],[Order No]]</f>
        <v>WRITING1559214</v>
      </c>
    </row>
    <row r="4783" spans="1:15" x14ac:dyDescent="0.35">
      <c r="A4783">
        <v>202003</v>
      </c>
      <c r="B4783" t="str">
        <f>LEFT(All_Data[[#This Row],[Invoice (Year+Month)]],4)</f>
        <v>2020</v>
      </c>
      <c r="C4783" t="str">
        <f>RIGHT(All_Data[[#This Row],[Invoice (Year+Month)]],2)</f>
        <v>03</v>
      </c>
      <c r="D4783" t="s">
        <v>56</v>
      </c>
      <c r="E4783">
        <v>3014510</v>
      </c>
      <c r="F4783" t="s">
        <v>10</v>
      </c>
      <c r="G4783" t="s">
        <v>22</v>
      </c>
      <c r="H4783" t="s">
        <v>35</v>
      </c>
      <c r="I4783">
        <v>1559214</v>
      </c>
      <c r="J4783">
        <v>602</v>
      </c>
      <c r="K4783" s="1">
        <v>278</v>
      </c>
      <c r="L4783" s="1">
        <v>6.44</v>
      </c>
      <c r="M4783" s="1">
        <f>All_Data[[#This Row],[EUR Sales Amount]]-All_Data[[#This Row],[EUR Cost Amount]]</f>
        <v>271.56</v>
      </c>
      <c r="N4783">
        <f>IF(All_Data[[#This Row],[Order Line Quantity]]&lt;0,1,0)</f>
        <v>0</v>
      </c>
      <c r="O4783" s="1" t="str">
        <f>All_Data[[#This Row],[Tier2 Description]]&amp;All_Data[[#This Row],[Order No]]</f>
        <v>DECORATION CHARGES1559214</v>
      </c>
    </row>
    <row r="4784" spans="1:15" x14ac:dyDescent="0.35">
      <c r="A4784">
        <v>202003</v>
      </c>
      <c r="B4784" t="str">
        <f>LEFT(All_Data[[#This Row],[Invoice (Year+Month)]],4)</f>
        <v>2020</v>
      </c>
      <c r="C4784" t="str">
        <f>RIGHT(All_Data[[#This Row],[Invoice (Year+Month)]],2)</f>
        <v>03</v>
      </c>
      <c r="D4784" t="s">
        <v>56</v>
      </c>
      <c r="E4784">
        <v>3014513</v>
      </c>
      <c r="F4784" t="s">
        <v>17</v>
      </c>
      <c r="G4784" t="s">
        <v>11</v>
      </c>
      <c r="H4784" t="s">
        <v>38</v>
      </c>
      <c r="I4784">
        <v>1558356</v>
      </c>
      <c r="J4784">
        <v>4</v>
      </c>
      <c r="K4784" s="1">
        <v>183.96</v>
      </c>
      <c r="L4784" s="1">
        <v>70.040000000000006</v>
      </c>
      <c r="M4784" s="1">
        <f>All_Data[[#This Row],[EUR Sales Amount]]-All_Data[[#This Row],[EUR Cost Amount]]</f>
        <v>113.92</v>
      </c>
      <c r="N4784">
        <f>IF(All_Data[[#This Row],[Order Line Quantity]]&lt;0,1,0)</f>
        <v>0</v>
      </c>
      <c r="O4784" s="1" t="str">
        <f>All_Data[[#This Row],[Tier2 Description]]&amp;All_Data[[#This Row],[Order No]]</f>
        <v>BACKPACKS1558356</v>
      </c>
    </row>
    <row r="4785" spans="1:15" x14ac:dyDescent="0.35">
      <c r="A4785">
        <v>202003</v>
      </c>
      <c r="B4785" t="str">
        <f>LEFT(All_Data[[#This Row],[Invoice (Year+Month)]],4)</f>
        <v>2020</v>
      </c>
      <c r="C4785" t="str">
        <f>RIGHT(All_Data[[#This Row],[Invoice (Year+Month)]],2)</f>
        <v>03</v>
      </c>
      <c r="D4785" t="s">
        <v>56</v>
      </c>
      <c r="E4785">
        <v>3014513</v>
      </c>
      <c r="F4785" t="s">
        <v>17</v>
      </c>
      <c r="G4785" t="s">
        <v>11</v>
      </c>
      <c r="H4785" t="s">
        <v>46</v>
      </c>
      <c r="I4785">
        <v>1558356</v>
      </c>
      <c r="J4785">
        <v>2</v>
      </c>
      <c r="K4785" s="1">
        <v>42.68</v>
      </c>
      <c r="L4785" s="1">
        <v>16.86</v>
      </c>
      <c r="M4785" s="1">
        <f>All_Data[[#This Row],[EUR Sales Amount]]-All_Data[[#This Row],[EUR Cost Amount]]</f>
        <v>25.82</v>
      </c>
      <c r="N4785">
        <f>IF(All_Data[[#This Row],[Order Line Quantity]]&lt;0,1,0)</f>
        <v>0</v>
      </c>
      <c r="O4785" s="1" t="str">
        <f>All_Data[[#This Row],[Tier2 Description]]&amp;All_Data[[#This Row],[Order No]]</f>
        <v>DUFFELS1558356</v>
      </c>
    </row>
    <row r="4786" spans="1:15" x14ac:dyDescent="0.35">
      <c r="A4786">
        <v>202003</v>
      </c>
      <c r="B4786" t="str">
        <f>LEFT(All_Data[[#This Row],[Invoice (Year+Month)]],4)</f>
        <v>2020</v>
      </c>
      <c r="C4786" t="str">
        <f>RIGHT(All_Data[[#This Row],[Invoice (Year+Month)]],2)</f>
        <v>03</v>
      </c>
      <c r="D4786" t="s">
        <v>56</v>
      </c>
      <c r="E4786">
        <v>3014513</v>
      </c>
      <c r="F4786" t="s">
        <v>17</v>
      </c>
      <c r="G4786" t="s">
        <v>11</v>
      </c>
      <c r="H4786" t="s">
        <v>46</v>
      </c>
      <c r="I4786">
        <v>1559662</v>
      </c>
      <c r="J4786">
        <v>4</v>
      </c>
      <c r="K4786" s="1">
        <v>91.96</v>
      </c>
      <c r="L4786" s="1">
        <v>47.62</v>
      </c>
      <c r="M4786" s="1">
        <f>All_Data[[#This Row],[EUR Sales Amount]]-All_Data[[#This Row],[EUR Cost Amount]]</f>
        <v>44.339999999999996</v>
      </c>
      <c r="N4786">
        <f>IF(All_Data[[#This Row],[Order Line Quantity]]&lt;0,1,0)</f>
        <v>0</v>
      </c>
      <c r="O4786" s="1" t="str">
        <f>All_Data[[#This Row],[Tier2 Description]]&amp;All_Data[[#This Row],[Order No]]</f>
        <v>DUFFELS1559662</v>
      </c>
    </row>
    <row r="4787" spans="1:15" x14ac:dyDescent="0.35">
      <c r="A4787">
        <v>202003</v>
      </c>
      <c r="B4787" t="str">
        <f>LEFT(All_Data[[#This Row],[Invoice (Year+Month)]],4)</f>
        <v>2020</v>
      </c>
      <c r="C4787" t="str">
        <f>RIGHT(All_Data[[#This Row],[Invoice (Year+Month)]],2)</f>
        <v>03</v>
      </c>
      <c r="D4787" t="s">
        <v>56</v>
      </c>
      <c r="E4787">
        <v>3014513</v>
      </c>
      <c r="F4787" t="s">
        <v>17</v>
      </c>
      <c r="G4787" t="s">
        <v>13</v>
      </c>
      <c r="H4787" t="s">
        <v>37</v>
      </c>
      <c r="I4787">
        <v>1556837</v>
      </c>
      <c r="J4787">
        <v>500</v>
      </c>
      <c r="K4787" s="1">
        <v>230</v>
      </c>
      <c r="L4787" s="1">
        <v>220</v>
      </c>
      <c r="M4787" s="1">
        <f>All_Data[[#This Row],[EUR Sales Amount]]-All_Data[[#This Row],[EUR Cost Amount]]</f>
        <v>10</v>
      </c>
      <c r="N4787">
        <f>IF(All_Data[[#This Row],[Order Line Quantity]]&lt;0,1,0)</f>
        <v>0</v>
      </c>
      <c r="O4787" s="1" t="str">
        <f>All_Data[[#This Row],[Tier2 Description]]&amp;All_Data[[#This Row],[Order No]]</f>
        <v>GENERAL1556837</v>
      </c>
    </row>
    <row r="4788" spans="1:15" x14ac:dyDescent="0.35">
      <c r="A4788">
        <v>202003</v>
      </c>
      <c r="B4788" t="str">
        <f>LEFT(All_Data[[#This Row],[Invoice (Year+Month)]],4)</f>
        <v>2020</v>
      </c>
      <c r="C4788" t="str">
        <f>RIGHT(All_Data[[#This Row],[Invoice (Year+Month)]],2)</f>
        <v>03</v>
      </c>
      <c r="D4788" t="s">
        <v>56</v>
      </c>
      <c r="E4788">
        <v>3014513</v>
      </c>
      <c r="F4788" t="s">
        <v>17</v>
      </c>
      <c r="G4788" t="s">
        <v>22</v>
      </c>
      <c r="H4788" t="s">
        <v>35</v>
      </c>
      <c r="I4788">
        <v>1559662</v>
      </c>
      <c r="J4788">
        <v>8</v>
      </c>
      <c r="K4788" s="1">
        <v>94.72</v>
      </c>
      <c r="L4788" s="1">
        <v>28.78</v>
      </c>
      <c r="M4788" s="1">
        <f>All_Data[[#This Row],[EUR Sales Amount]]-All_Data[[#This Row],[EUR Cost Amount]]</f>
        <v>65.94</v>
      </c>
      <c r="N4788">
        <f>IF(All_Data[[#This Row],[Order Line Quantity]]&lt;0,1,0)</f>
        <v>0</v>
      </c>
      <c r="O4788" s="1" t="str">
        <f>All_Data[[#This Row],[Tier2 Description]]&amp;All_Data[[#This Row],[Order No]]</f>
        <v>DECORATION CHARGES1559662</v>
      </c>
    </row>
    <row r="4789" spans="1:15" x14ac:dyDescent="0.35">
      <c r="A4789">
        <v>202003</v>
      </c>
      <c r="B4789" t="str">
        <f>LEFT(All_Data[[#This Row],[Invoice (Year+Month)]],4)</f>
        <v>2020</v>
      </c>
      <c r="C4789" t="str">
        <f>RIGHT(All_Data[[#This Row],[Invoice (Year+Month)]],2)</f>
        <v>03</v>
      </c>
      <c r="D4789" t="s">
        <v>56</v>
      </c>
      <c r="E4789">
        <v>3014514</v>
      </c>
      <c r="F4789" t="s">
        <v>10</v>
      </c>
      <c r="G4789" t="s">
        <v>13</v>
      </c>
      <c r="H4789" t="s">
        <v>37</v>
      </c>
      <c r="I4789">
        <v>1557537</v>
      </c>
      <c r="J4789">
        <v>4200</v>
      </c>
      <c r="K4789" s="1">
        <v>714</v>
      </c>
      <c r="L4789" s="1">
        <v>588</v>
      </c>
      <c r="M4789" s="1">
        <f>All_Data[[#This Row],[EUR Sales Amount]]-All_Data[[#This Row],[EUR Cost Amount]]</f>
        <v>126</v>
      </c>
      <c r="N4789">
        <f>IF(All_Data[[#This Row],[Order Line Quantity]]&lt;0,1,0)</f>
        <v>0</v>
      </c>
      <c r="O4789" s="1" t="str">
        <f>All_Data[[#This Row],[Tier2 Description]]&amp;All_Data[[#This Row],[Order No]]</f>
        <v>GENERAL1557537</v>
      </c>
    </row>
    <row r="4790" spans="1:15" x14ac:dyDescent="0.35">
      <c r="A4790">
        <v>202003</v>
      </c>
      <c r="B4790" t="str">
        <f>LEFT(All_Data[[#This Row],[Invoice (Year+Month)]],4)</f>
        <v>2020</v>
      </c>
      <c r="C4790" t="str">
        <f>RIGHT(All_Data[[#This Row],[Invoice (Year+Month)]],2)</f>
        <v>03</v>
      </c>
      <c r="D4790" t="s">
        <v>56</v>
      </c>
      <c r="E4790">
        <v>3014516</v>
      </c>
      <c r="F4790" t="s">
        <v>10</v>
      </c>
      <c r="G4790" t="s">
        <v>22</v>
      </c>
      <c r="H4790" t="s">
        <v>23</v>
      </c>
      <c r="I4790">
        <v>1558656</v>
      </c>
      <c r="J4790">
        <v>12</v>
      </c>
      <c r="K4790" s="1">
        <v>29.9</v>
      </c>
      <c r="L4790" s="1">
        <v>60</v>
      </c>
      <c r="M4790" s="1">
        <f>All_Data[[#This Row],[EUR Sales Amount]]-All_Data[[#This Row],[EUR Cost Amount]]</f>
        <v>-30.1</v>
      </c>
      <c r="N4790">
        <f>IF(All_Data[[#This Row],[Order Line Quantity]]&lt;0,1,0)</f>
        <v>0</v>
      </c>
      <c r="O4790" s="1" t="str">
        <f>All_Data[[#This Row],[Tier2 Description]]&amp;All_Data[[#This Row],[Order No]]</f>
        <v>CATALOGUES1558656</v>
      </c>
    </row>
    <row r="4791" spans="1:15" x14ac:dyDescent="0.35">
      <c r="A4791">
        <v>202003</v>
      </c>
      <c r="B4791" t="str">
        <f>LEFT(All_Data[[#This Row],[Invoice (Year+Month)]],4)</f>
        <v>2020</v>
      </c>
      <c r="C4791" t="str">
        <f>RIGHT(All_Data[[#This Row],[Invoice (Year+Month)]],2)</f>
        <v>03</v>
      </c>
      <c r="D4791" t="s">
        <v>56</v>
      </c>
      <c r="E4791">
        <v>3014519</v>
      </c>
      <c r="F4791" t="s">
        <v>17</v>
      </c>
      <c r="G4791" t="s">
        <v>32</v>
      </c>
      <c r="H4791" t="s">
        <v>51</v>
      </c>
      <c r="I4791">
        <v>1559109</v>
      </c>
      <c r="J4791">
        <v>4</v>
      </c>
      <c r="K4791" s="1">
        <v>21.96</v>
      </c>
      <c r="L4791" s="1">
        <v>9.1999999999999993</v>
      </c>
      <c r="M4791" s="1">
        <f>All_Data[[#This Row],[EUR Sales Amount]]-All_Data[[#This Row],[EUR Cost Amount]]</f>
        <v>12.760000000000002</v>
      </c>
      <c r="N4791">
        <f>IF(All_Data[[#This Row],[Order Line Quantity]]&lt;0,1,0)</f>
        <v>0</v>
      </c>
      <c r="O4791" s="1" t="str">
        <f>All_Data[[#This Row],[Tier2 Description]]&amp;All_Data[[#This Row],[Order No]]</f>
        <v>MUGS &amp; TUMBLERS1559109</v>
      </c>
    </row>
    <row r="4792" spans="1:15" x14ac:dyDescent="0.35">
      <c r="A4792">
        <v>202003</v>
      </c>
      <c r="B4792" t="str">
        <f>LEFT(All_Data[[#This Row],[Invoice (Year+Month)]],4)</f>
        <v>2020</v>
      </c>
      <c r="C4792" t="str">
        <f>RIGHT(All_Data[[#This Row],[Invoice (Year+Month)]],2)</f>
        <v>03</v>
      </c>
      <c r="D4792" t="s">
        <v>56</v>
      </c>
      <c r="E4792">
        <v>3014521</v>
      </c>
      <c r="F4792" t="s">
        <v>17</v>
      </c>
      <c r="G4792" t="s">
        <v>11</v>
      </c>
      <c r="H4792" t="s">
        <v>38</v>
      </c>
      <c r="I4792">
        <v>1559319</v>
      </c>
      <c r="J4792">
        <v>2</v>
      </c>
      <c r="K4792" s="1">
        <v>24.98</v>
      </c>
      <c r="L4792" s="1">
        <v>9.64</v>
      </c>
      <c r="M4792" s="1">
        <f>All_Data[[#This Row],[EUR Sales Amount]]-All_Data[[#This Row],[EUR Cost Amount]]</f>
        <v>15.34</v>
      </c>
      <c r="N4792">
        <f>IF(All_Data[[#This Row],[Order Line Quantity]]&lt;0,1,0)</f>
        <v>0</v>
      </c>
      <c r="O4792" s="1" t="str">
        <f>All_Data[[#This Row],[Tier2 Description]]&amp;All_Data[[#This Row],[Order No]]</f>
        <v>BACKPACKS1559319</v>
      </c>
    </row>
    <row r="4793" spans="1:15" x14ac:dyDescent="0.35">
      <c r="A4793">
        <v>202003</v>
      </c>
      <c r="B4793" t="str">
        <f>LEFT(All_Data[[#This Row],[Invoice (Year+Month)]],4)</f>
        <v>2020</v>
      </c>
      <c r="C4793" t="str">
        <f>RIGHT(All_Data[[#This Row],[Invoice (Year+Month)]],2)</f>
        <v>03</v>
      </c>
      <c r="D4793" t="s">
        <v>56</v>
      </c>
      <c r="E4793">
        <v>3014521</v>
      </c>
      <c r="F4793" t="s">
        <v>17</v>
      </c>
      <c r="G4793" t="s">
        <v>11</v>
      </c>
      <c r="H4793" t="s">
        <v>38</v>
      </c>
      <c r="I4793">
        <v>1559467</v>
      </c>
      <c r="J4793">
        <v>16</v>
      </c>
      <c r="K4793" s="1">
        <v>471.84</v>
      </c>
      <c r="L4793" s="1">
        <v>221.96</v>
      </c>
      <c r="M4793" s="1">
        <f>All_Data[[#This Row],[EUR Sales Amount]]-All_Data[[#This Row],[EUR Cost Amount]]</f>
        <v>249.87999999999997</v>
      </c>
      <c r="N4793">
        <f>IF(All_Data[[#This Row],[Order Line Quantity]]&lt;0,1,0)</f>
        <v>0</v>
      </c>
      <c r="O4793" s="1" t="str">
        <f>All_Data[[#This Row],[Tier2 Description]]&amp;All_Data[[#This Row],[Order No]]</f>
        <v>BACKPACKS1559467</v>
      </c>
    </row>
    <row r="4794" spans="1:15" x14ac:dyDescent="0.35">
      <c r="A4794">
        <v>202003</v>
      </c>
      <c r="B4794" t="str">
        <f>LEFT(All_Data[[#This Row],[Invoice (Year+Month)]],4)</f>
        <v>2020</v>
      </c>
      <c r="C4794" t="str">
        <f>RIGHT(All_Data[[#This Row],[Invoice (Year+Month)]],2)</f>
        <v>03</v>
      </c>
      <c r="D4794" t="s">
        <v>56</v>
      </c>
      <c r="E4794">
        <v>3014521</v>
      </c>
      <c r="F4794" t="s">
        <v>17</v>
      </c>
      <c r="G4794" t="s">
        <v>11</v>
      </c>
      <c r="H4794" t="s">
        <v>38</v>
      </c>
      <c r="I4794">
        <v>1559556</v>
      </c>
      <c r="J4794">
        <v>2</v>
      </c>
      <c r="K4794" s="1">
        <v>51.98</v>
      </c>
      <c r="L4794" s="1">
        <v>19.64</v>
      </c>
      <c r="M4794" s="1">
        <f>All_Data[[#This Row],[EUR Sales Amount]]-All_Data[[#This Row],[EUR Cost Amount]]</f>
        <v>32.339999999999996</v>
      </c>
      <c r="N4794">
        <f>IF(All_Data[[#This Row],[Order Line Quantity]]&lt;0,1,0)</f>
        <v>0</v>
      </c>
      <c r="O4794" s="1" t="str">
        <f>All_Data[[#This Row],[Tier2 Description]]&amp;All_Data[[#This Row],[Order No]]</f>
        <v>BACKPACKS1559556</v>
      </c>
    </row>
    <row r="4795" spans="1:15" x14ac:dyDescent="0.35">
      <c r="A4795">
        <v>202003</v>
      </c>
      <c r="B4795" t="str">
        <f>LEFT(All_Data[[#This Row],[Invoice (Year+Month)]],4)</f>
        <v>2020</v>
      </c>
      <c r="C4795" t="str">
        <f>RIGHT(All_Data[[#This Row],[Invoice (Year+Month)]],2)</f>
        <v>03</v>
      </c>
      <c r="D4795" t="s">
        <v>56</v>
      </c>
      <c r="E4795">
        <v>3014521</v>
      </c>
      <c r="F4795" t="s">
        <v>17</v>
      </c>
      <c r="G4795" t="s">
        <v>11</v>
      </c>
      <c r="H4795" t="s">
        <v>38</v>
      </c>
      <c r="I4795">
        <v>1559706</v>
      </c>
      <c r="J4795">
        <v>2</v>
      </c>
      <c r="K4795" s="1">
        <v>31.48</v>
      </c>
      <c r="L4795" s="1">
        <v>9.1999999999999993</v>
      </c>
      <c r="M4795" s="1">
        <f>All_Data[[#This Row],[EUR Sales Amount]]-All_Data[[#This Row],[EUR Cost Amount]]</f>
        <v>22.28</v>
      </c>
      <c r="N4795">
        <f>IF(All_Data[[#This Row],[Order Line Quantity]]&lt;0,1,0)</f>
        <v>0</v>
      </c>
      <c r="O4795" s="1" t="str">
        <f>All_Data[[#This Row],[Tier2 Description]]&amp;All_Data[[#This Row],[Order No]]</f>
        <v>BACKPACKS1559706</v>
      </c>
    </row>
    <row r="4796" spans="1:15" x14ac:dyDescent="0.35">
      <c r="A4796">
        <v>202003</v>
      </c>
      <c r="B4796" t="str">
        <f>LEFT(All_Data[[#This Row],[Invoice (Year+Month)]],4)</f>
        <v>2020</v>
      </c>
      <c r="C4796" t="str">
        <f>RIGHT(All_Data[[#This Row],[Invoice (Year+Month)]],2)</f>
        <v>03</v>
      </c>
      <c r="D4796" t="s">
        <v>56</v>
      </c>
      <c r="E4796">
        <v>3014521</v>
      </c>
      <c r="F4796" t="s">
        <v>17</v>
      </c>
      <c r="G4796" t="s">
        <v>11</v>
      </c>
      <c r="H4796" t="s">
        <v>12</v>
      </c>
      <c r="I4796">
        <v>1559319</v>
      </c>
      <c r="J4796">
        <v>2</v>
      </c>
      <c r="K4796" s="1">
        <v>88.48</v>
      </c>
      <c r="L4796" s="1">
        <v>29.5</v>
      </c>
      <c r="M4796" s="1">
        <f>All_Data[[#This Row],[EUR Sales Amount]]-All_Data[[#This Row],[EUR Cost Amount]]</f>
        <v>58.980000000000004</v>
      </c>
      <c r="N4796">
        <f>IF(All_Data[[#This Row],[Order Line Quantity]]&lt;0,1,0)</f>
        <v>0</v>
      </c>
      <c r="O4796" s="1" t="str">
        <f>All_Data[[#This Row],[Tier2 Description]]&amp;All_Data[[#This Row],[Order No]]</f>
        <v>BUSINESS CASES1559319</v>
      </c>
    </row>
    <row r="4797" spans="1:15" x14ac:dyDescent="0.35">
      <c r="A4797">
        <v>202003</v>
      </c>
      <c r="B4797" t="str">
        <f>LEFT(All_Data[[#This Row],[Invoice (Year+Month)]],4)</f>
        <v>2020</v>
      </c>
      <c r="C4797" t="str">
        <f>RIGHT(All_Data[[#This Row],[Invoice (Year+Month)]],2)</f>
        <v>03</v>
      </c>
      <c r="D4797" t="s">
        <v>56</v>
      </c>
      <c r="E4797">
        <v>3014521</v>
      </c>
      <c r="F4797" t="s">
        <v>17</v>
      </c>
      <c r="G4797" t="s">
        <v>11</v>
      </c>
      <c r="H4797" t="s">
        <v>12</v>
      </c>
      <c r="I4797">
        <v>1559556</v>
      </c>
      <c r="J4797">
        <v>4</v>
      </c>
      <c r="K4797" s="1">
        <v>117.96</v>
      </c>
      <c r="L4797" s="1">
        <v>41.12</v>
      </c>
      <c r="M4797" s="1">
        <f>All_Data[[#This Row],[EUR Sales Amount]]-All_Data[[#This Row],[EUR Cost Amount]]</f>
        <v>76.84</v>
      </c>
      <c r="N4797">
        <f>IF(All_Data[[#This Row],[Order Line Quantity]]&lt;0,1,0)</f>
        <v>0</v>
      </c>
      <c r="O4797" s="1" t="str">
        <f>All_Data[[#This Row],[Tier2 Description]]&amp;All_Data[[#This Row],[Order No]]</f>
        <v>BUSINESS CASES1559556</v>
      </c>
    </row>
    <row r="4798" spans="1:15" x14ac:dyDescent="0.35">
      <c r="A4798">
        <v>202003</v>
      </c>
      <c r="B4798" t="str">
        <f>LEFT(All_Data[[#This Row],[Invoice (Year+Month)]],4)</f>
        <v>2020</v>
      </c>
      <c r="C4798" t="str">
        <f>RIGHT(All_Data[[#This Row],[Invoice (Year+Month)]],2)</f>
        <v>03</v>
      </c>
      <c r="D4798" t="s">
        <v>56</v>
      </c>
      <c r="E4798">
        <v>3014521</v>
      </c>
      <c r="F4798" t="s">
        <v>17</v>
      </c>
      <c r="G4798" t="s">
        <v>11</v>
      </c>
      <c r="H4798" t="s">
        <v>12</v>
      </c>
      <c r="I4798">
        <v>1559706</v>
      </c>
      <c r="J4798">
        <v>2</v>
      </c>
      <c r="K4798" s="1">
        <v>33.479999999999997</v>
      </c>
      <c r="L4798" s="1">
        <v>17.399999999999999</v>
      </c>
      <c r="M4798" s="1">
        <f>All_Data[[#This Row],[EUR Sales Amount]]-All_Data[[#This Row],[EUR Cost Amount]]</f>
        <v>16.079999999999998</v>
      </c>
      <c r="N4798">
        <f>IF(All_Data[[#This Row],[Order Line Quantity]]&lt;0,1,0)</f>
        <v>0</v>
      </c>
      <c r="O4798" s="1" t="str">
        <f>All_Data[[#This Row],[Tier2 Description]]&amp;All_Data[[#This Row],[Order No]]</f>
        <v>BUSINESS CASES1559706</v>
      </c>
    </row>
    <row r="4799" spans="1:15" x14ac:dyDescent="0.35">
      <c r="A4799">
        <v>202003</v>
      </c>
      <c r="B4799" t="str">
        <f>LEFT(All_Data[[#This Row],[Invoice (Year+Month)]],4)</f>
        <v>2020</v>
      </c>
      <c r="C4799" t="str">
        <f>RIGHT(All_Data[[#This Row],[Invoice (Year+Month)]],2)</f>
        <v>03</v>
      </c>
      <c r="D4799" t="s">
        <v>56</v>
      </c>
      <c r="E4799">
        <v>3014521</v>
      </c>
      <c r="F4799" t="s">
        <v>17</v>
      </c>
      <c r="G4799" t="s">
        <v>11</v>
      </c>
      <c r="H4799" t="s">
        <v>39</v>
      </c>
      <c r="I4799">
        <v>1559319</v>
      </c>
      <c r="J4799">
        <v>2</v>
      </c>
      <c r="K4799" s="1">
        <v>22.98</v>
      </c>
      <c r="L4799" s="1">
        <v>8.48</v>
      </c>
      <c r="M4799" s="1">
        <f>All_Data[[#This Row],[EUR Sales Amount]]-All_Data[[#This Row],[EUR Cost Amount]]</f>
        <v>14.5</v>
      </c>
      <c r="N4799">
        <f>IF(All_Data[[#This Row],[Order Line Quantity]]&lt;0,1,0)</f>
        <v>0</v>
      </c>
      <c r="O4799" s="1" t="str">
        <f>All_Data[[#This Row],[Tier2 Description]]&amp;All_Data[[#This Row],[Order No]]</f>
        <v>COOLERS1559319</v>
      </c>
    </row>
    <row r="4800" spans="1:15" x14ac:dyDescent="0.35">
      <c r="A4800">
        <v>202003</v>
      </c>
      <c r="B4800" t="str">
        <f>LEFT(All_Data[[#This Row],[Invoice (Year+Month)]],4)</f>
        <v>2020</v>
      </c>
      <c r="C4800" t="str">
        <f>RIGHT(All_Data[[#This Row],[Invoice (Year+Month)]],2)</f>
        <v>03</v>
      </c>
      <c r="D4800" t="s">
        <v>56</v>
      </c>
      <c r="E4800">
        <v>3014521</v>
      </c>
      <c r="F4800" t="s">
        <v>17</v>
      </c>
      <c r="G4800" t="s">
        <v>11</v>
      </c>
      <c r="H4800" t="s">
        <v>39</v>
      </c>
      <c r="I4800">
        <v>1559467</v>
      </c>
      <c r="J4800">
        <v>2</v>
      </c>
      <c r="K4800" s="1">
        <v>22.98</v>
      </c>
      <c r="L4800" s="1">
        <v>8.48</v>
      </c>
      <c r="M4800" s="1">
        <f>All_Data[[#This Row],[EUR Sales Amount]]-All_Data[[#This Row],[EUR Cost Amount]]</f>
        <v>14.5</v>
      </c>
      <c r="N4800">
        <f>IF(All_Data[[#This Row],[Order Line Quantity]]&lt;0,1,0)</f>
        <v>0</v>
      </c>
      <c r="O4800" s="1" t="str">
        <f>All_Data[[#This Row],[Tier2 Description]]&amp;All_Data[[#This Row],[Order No]]</f>
        <v>COOLERS1559467</v>
      </c>
    </row>
    <row r="4801" spans="1:15" x14ac:dyDescent="0.35">
      <c r="A4801">
        <v>202003</v>
      </c>
      <c r="B4801" t="str">
        <f>LEFT(All_Data[[#This Row],[Invoice (Year+Month)]],4)</f>
        <v>2020</v>
      </c>
      <c r="C4801" t="str">
        <f>RIGHT(All_Data[[#This Row],[Invoice (Year+Month)]],2)</f>
        <v>03</v>
      </c>
      <c r="D4801" t="s">
        <v>56</v>
      </c>
      <c r="E4801">
        <v>3014521</v>
      </c>
      <c r="F4801" t="s">
        <v>17</v>
      </c>
      <c r="G4801" t="s">
        <v>11</v>
      </c>
      <c r="H4801" t="s">
        <v>39</v>
      </c>
      <c r="I4801">
        <v>1559706</v>
      </c>
      <c r="J4801">
        <v>6</v>
      </c>
      <c r="K4801" s="1">
        <v>68.94</v>
      </c>
      <c r="L4801" s="1">
        <v>25.46</v>
      </c>
      <c r="M4801" s="1">
        <f>All_Data[[#This Row],[EUR Sales Amount]]-All_Data[[#This Row],[EUR Cost Amount]]</f>
        <v>43.48</v>
      </c>
      <c r="N4801">
        <f>IF(All_Data[[#This Row],[Order Line Quantity]]&lt;0,1,0)</f>
        <v>0</v>
      </c>
      <c r="O4801" s="1" t="str">
        <f>All_Data[[#This Row],[Tier2 Description]]&amp;All_Data[[#This Row],[Order No]]</f>
        <v>COOLERS1559706</v>
      </c>
    </row>
    <row r="4802" spans="1:15" x14ac:dyDescent="0.35">
      <c r="A4802">
        <v>202003</v>
      </c>
      <c r="B4802" t="str">
        <f>LEFT(All_Data[[#This Row],[Invoice (Year+Month)]],4)</f>
        <v>2020</v>
      </c>
      <c r="C4802" t="str">
        <f>RIGHT(All_Data[[#This Row],[Invoice (Year+Month)]],2)</f>
        <v>03</v>
      </c>
      <c r="D4802" t="s">
        <v>56</v>
      </c>
      <c r="E4802">
        <v>3014521</v>
      </c>
      <c r="F4802" t="s">
        <v>17</v>
      </c>
      <c r="G4802" t="s">
        <v>11</v>
      </c>
      <c r="H4802" t="s">
        <v>46</v>
      </c>
      <c r="I4802">
        <v>1559319</v>
      </c>
      <c r="J4802">
        <v>4</v>
      </c>
      <c r="K4802" s="1">
        <v>91.96</v>
      </c>
      <c r="L4802" s="1">
        <v>49.04</v>
      </c>
      <c r="M4802" s="1">
        <f>All_Data[[#This Row],[EUR Sales Amount]]-All_Data[[#This Row],[EUR Cost Amount]]</f>
        <v>42.919999999999995</v>
      </c>
      <c r="N4802">
        <f>IF(All_Data[[#This Row],[Order Line Quantity]]&lt;0,1,0)</f>
        <v>0</v>
      </c>
      <c r="O4802" s="1" t="str">
        <f>All_Data[[#This Row],[Tier2 Description]]&amp;All_Data[[#This Row],[Order No]]</f>
        <v>DUFFELS1559319</v>
      </c>
    </row>
    <row r="4803" spans="1:15" x14ac:dyDescent="0.35">
      <c r="A4803">
        <v>202003</v>
      </c>
      <c r="B4803" t="str">
        <f>LEFT(All_Data[[#This Row],[Invoice (Year+Month)]],4)</f>
        <v>2020</v>
      </c>
      <c r="C4803" t="str">
        <f>RIGHT(All_Data[[#This Row],[Invoice (Year+Month)]],2)</f>
        <v>03</v>
      </c>
      <c r="D4803" t="s">
        <v>56</v>
      </c>
      <c r="E4803">
        <v>3014521</v>
      </c>
      <c r="F4803" t="s">
        <v>17</v>
      </c>
      <c r="G4803" t="s">
        <v>11</v>
      </c>
      <c r="H4803" t="s">
        <v>46</v>
      </c>
      <c r="I4803">
        <v>1559467</v>
      </c>
      <c r="J4803">
        <v>32</v>
      </c>
      <c r="K4803" s="1">
        <v>587.67999999999995</v>
      </c>
      <c r="L4803" s="1">
        <v>367.48</v>
      </c>
      <c r="M4803" s="1">
        <f>All_Data[[#This Row],[EUR Sales Amount]]-All_Data[[#This Row],[EUR Cost Amount]]</f>
        <v>220.19999999999993</v>
      </c>
      <c r="N4803">
        <f>IF(All_Data[[#This Row],[Order Line Quantity]]&lt;0,1,0)</f>
        <v>0</v>
      </c>
      <c r="O4803" s="1" t="str">
        <f>All_Data[[#This Row],[Tier2 Description]]&amp;All_Data[[#This Row],[Order No]]</f>
        <v>DUFFELS1559467</v>
      </c>
    </row>
    <row r="4804" spans="1:15" x14ac:dyDescent="0.35">
      <c r="A4804">
        <v>202003</v>
      </c>
      <c r="B4804" t="str">
        <f>LEFT(All_Data[[#This Row],[Invoice (Year+Month)]],4)</f>
        <v>2020</v>
      </c>
      <c r="C4804" t="str">
        <f>RIGHT(All_Data[[#This Row],[Invoice (Year+Month)]],2)</f>
        <v>03</v>
      </c>
      <c r="D4804" t="s">
        <v>56</v>
      </c>
      <c r="E4804">
        <v>3014521</v>
      </c>
      <c r="F4804" t="s">
        <v>17</v>
      </c>
      <c r="G4804" t="s">
        <v>11</v>
      </c>
      <c r="H4804" t="s">
        <v>46</v>
      </c>
      <c r="I4804">
        <v>1559494</v>
      </c>
      <c r="J4804">
        <v>10</v>
      </c>
      <c r="K4804" s="1">
        <v>194.9</v>
      </c>
      <c r="L4804" s="1">
        <v>111.54</v>
      </c>
      <c r="M4804" s="1">
        <f>All_Data[[#This Row],[EUR Sales Amount]]-All_Data[[#This Row],[EUR Cost Amount]]</f>
        <v>83.36</v>
      </c>
      <c r="N4804">
        <f>IF(All_Data[[#This Row],[Order Line Quantity]]&lt;0,1,0)</f>
        <v>0</v>
      </c>
      <c r="O4804" s="1" t="str">
        <f>All_Data[[#This Row],[Tier2 Description]]&amp;All_Data[[#This Row],[Order No]]</f>
        <v>DUFFELS1559494</v>
      </c>
    </row>
    <row r="4805" spans="1:15" x14ac:dyDescent="0.35">
      <c r="A4805">
        <v>202003</v>
      </c>
      <c r="B4805" t="str">
        <f>LEFT(All_Data[[#This Row],[Invoice (Year+Month)]],4)</f>
        <v>2020</v>
      </c>
      <c r="C4805" t="str">
        <f>RIGHT(All_Data[[#This Row],[Invoice (Year+Month)]],2)</f>
        <v>03</v>
      </c>
      <c r="D4805" t="s">
        <v>56</v>
      </c>
      <c r="E4805">
        <v>3014521</v>
      </c>
      <c r="F4805" t="s">
        <v>17</v>
      </c>
      <c r="G4805" t="s">
        <v>11</v>
      </c>
      <c r="H4805" t="s">
        <v>46</v>
      </c>
      <c r="I4805">
        <v>1559706</v>
      </c>
      <c r="J4805">
        <v>2</v>
      </c>
      <c r="K4805" s="1">
        <v>63.98</v>
      </c>
      <c r="L4805" s="1">
        <v>28.12</v>
      </c>
      <c r="M4805" s="1">
        <f>All_Data[[#This Row],[EUR Sales Amount]]-All_Data[[#This Row],[EUR Cost Amount]]</f>
        <v>35.86</v>
      </c>
      <c r="N4805">
        <f>IF(All_Data[[#This Row],[Order Line Quantity]]&lt;0,1,0)</f>
        <v>0</v>
      </c>
      <c r="O4805" s="1" t="str">
        <f>All_Data[[#This Row],[Tier2 Description]]&amp;All_Data[[#This Row],[Order No]]</f>
        <v>DUFFELS1559706</v>
      </c>
    </row>
    <row r="4806" spans="1:15" x14ac:dyDescent="0.35">
      <c r="A4806">
        <v>202003</v>
      </c>
      <c r="B4806" t="str">
        <f>LEFT(All_Data[[#This Row],[Invoice (Year+Month)]],4)</f>
        <v>2020</v>
      </c>
      <c r="C4806" t="str">
        <f>RIGHT(All_Data[[#This Row],[Invoice (Year+Month)]],2)</f>
        <v>03</v>
      </c>
      <c r="D4806" t="s">
        <v>56</v>
      </c>
      <c r="E4806">
        <v>3014521</v>
      </c>
      <c r="F4806" t="s">
        <v>17</v>
      </c>
      <c r="G4806" t="s">
        <v>11</v>
      </c>
      <c r="H4806" t="s">
        <v>60</v>
      </c>
      <c r="I4806">
        <v>1559467</v>
      </c>
      <c r="J4806">
        <v>10</v>
      </c>
      <c r="K4806" s="1">
        <v>599.9</v>
      </c>
      <c r="L4806" s="1">
        <v>282.66000000000003</v>
      </c>
      <c r="M4806" s="1">
        <f>All_Data[[#This Row],[EUR Sales Amount]]-All_Data[[#This Row],[EUR Cost Amount]]</f>
        <v>317.23999999999995</v>
      </c>
      <c r="N4806">
        <f>IF(All_Data[[#This Row],[Order Line Quantity]]&lt;0,1,0)</f>
        <v>0</v>
      </c>
      <c r="O4806" s="1" t="str">
        <f>All_Data[[#This Row],[Tier2 Description]]&amp;All_Data[[#This Row],[Order No]]</f>
        <v>LUGGAGE1559467</v>
      </c>
    </row>
    <row r="4807" spans="1:15" x14ac:dyDescent="0.35">
      <c r="A4807">
        <v>202003</v>
      </c>
      <c r="B4807" t="str">
        <f>LEFT(All_Data[[#This Row],[Invoice (Year+Month)]],4)</f>
        <v>2020</v>
      </c>
      <c r="C4807" t="str">
        <f>RIGHT(All_Data[[#This Row],[Invoice (Year+Month)]],2)</f>
        <v>03</v>
      </c>
      <c r="D4807" t="s">
        <v>56</v>
      </c>
      <c r="E4807">
        <v>3014521</v>
      </c>
      <c r="F4807" t="s">
        <v>17</v>
      </c>
      <c r="G4807" t="s">
        <v>11</v>
      </c>
      <c r="H4807" t="s">
        <v>60</v>
      </c>
      <c r="I4807">
        <v>1559494</v>
      </c>
      <c r="J4807">
        <v>2</v>
      </c>
      <c r="K4807" s="1">
        <v>103.48</v>
      </c>
      <c r="L4807" s="1">
        <v>44.42</v>
      </c>
      <c r="M4807" s="1">
        <f>All_Data[[#This Row],[EUR Sales Amount]]-All_Data[[#This Row],[EUR Cost Amount]]</f>
        <v>59.06</v>
      </c>
      <c r="N4807">
        <f>IF(All_Data[[#This Row],[Order Line Quantity]]&lt;0,1,0)</f>
        <v>0</v>
      </c>
      <c r="O4807" s="1" t="str">
        <f>All_Data[[#This Row],[Tier2 Description]]&amp;All_Data[[#This Row],[Order No]]</f>
        <v>LUGGAGE1559494</v>
      </c>
    </row>
    <row r="4808" spans="1:15" x14ac:dyDescent="0.35">
      <c r="A4808">
        <v>202003</v>
      </c>
      <c r="B4808" t="str">
        <f>LEFT(All_Data[[#This Row],[Invoice (Year+Month)]],4)</f>
        <v>2020</v>
      </c>
      <c r="C4808" t="str">
        <f>RIGHT(All_Data[[#This Row],[Invoice (Year+Month)]],2)</f>
        <v>03</v>
      </c>
      <c r="D4808" t="s">
        <v>56</v>
      </c>
      <c r="E4808">
        <v>3014521</v>
      </c>
      <c r="F4808" t="s">
        <v>17</v>
      </c>
      <c r="G4808" t="s">
        <v>11</v>
      </c>
      <c r="H4808" t="s">
        <v>60</v>
      </c>
      <c r="I4808">
        <v>1559556</v>
      </c>
      <c r="J4808">
        <v>2</v>
      </c>
      <c r="K4808" s="1">
        <v>119.98</v>
      </c>
      <c r="L4808" s="1">
        <v>56.54</v>
      </c>
      <c r="M4808" s="1">
        <f>All_Data[[#This Row],[EUR Sales Amount]]-All_Data[[#This Row],[EUR Cost Amount]]</f>
        <v>63.440000000000005</v>
      </c>
      <c r="N4808">
        <f>IF(All_Data[[#This Row],[Order Line Quantity]]&lt;0,1,0)</f>
        <v>0</v>
      </c>
      <c r="O4808" s="1" t="str">
        <f>All_Data[[#This Row],[Tier2 Description]]&amp;All_Data[[#This Row],[Order No]]</f>
        <v>LUGGAGE1559556</v>
      </c>
    </row>
    <row r="4809" spans="1:15" x14ac:dyDescent="0.35">
      <c r="A4809">
        <v>202003</v>
      </c>
      <c r="B4809" t="str">
        <f>LEFT(All_Data[[#This Row],[Invoice (Year+Month)]],4)</f>
        <v>2020</v>
      </c>
      <c r="C4809" t="str">
        <f>RIGHT(All_Data[[#This Row],[Invoice (Year+Month)]],2)</f>
        <v>03</v>
      </c>
      <c r="D4809" t="s">
        <v>56</v>
      </c>
      <c r="E4809">
        <v>3014521</v>
      </c>
      <c r="F4809" t="s">
        <v>17</v>
      </c>
      <c r="G4809" t="s">
        <v>11</v>
      </c>
      <c r="H4809" t="s">
        <v>40</v>
      </c>
      <c r="I4809">
        <v>1559706</v>
      </c>
      <c r="J4809">
        <v>2</v>
      </c>
      <c r="K4809" s="1">
        <v>24.48</v>
      </c>
      <c r="L4809" s="1">
        <v>9.5</v>
      </c>
      <c r="M4809" s="1">
        <f>All_Data[[#This Row],[EUR Sales Amount]]-All_Data[[#This Row],[EUR Cost Amount]]</f>
        <v>14.98</v>
      </c>
      <c r="N4809">
        <f>IF(All_Data[[#This Row],[Order Line Quantity]]&lt;0,1,0)</f>
        <v>0</v>
      </c>
      <c r="O4809" s="1" t="str">
        <f>All_Data[[#This Row],[Tier2 Description]]&amp;All_Data[[#This Row],[Order No]]</f>
        <v>TOTES1559706</v>
      </c>
    </row>
    <row r="4810" spans="1:15" x14ac:dyDescent="0.35">
      <c r="A4810">
        <v>202003</v>
      </c>
      <c r="B4810" t="str">
        <f>LEFT(All_Data[[#This Row],[Invoice (Year+Month)]],4)</f>
        <v>2020</v>
      </c>
      <c r="C4810" t="str">
        <f>RIGHT(All_Data[[#This Row],[Invoice (Year+Month)]],2)</f>
        <v>03</v>
      </c>
      <c r="D4810" t="s">
        <v>56</v>
      </c>
      <c r="E4810">
        <v>3014521</v>
      </c>
      <c r="F4810" t="s">
        <v>17</v>
      </c>
      <c r="G4810" t="s">
        <v>32</v>
      </c>
      <c r="H4810" t="s">
        <v>33</v>
      </c>
      <c r="I4810">
        <v>1559706</v>
      </c>
      <c r="J4810">
        <v>6</v>
      </c>
      <c r="K4810" s="1">
        <v>20.34</v>
      </c>
      <c r="L4810" s="1">
        <v>7.78</v>
      </c>
      <c r="M4810" s="1">
        <f>All_Data[[#This Row],[EUR Sales Amount]]-All_Data[[#This Row],[EUR Cost Amount]]</f>
        <v>12.559999999999999</v>
      </c>
      <c r="N4810">
        <f>IF(All_Data[[#This Row],[Order Line Quantity]]&lt;0,1,0)</f>
        <v>0</v>
      </c>
      <c r="O4810" s="1" t="str">
        <f>All_Data[[#This Row],[Tier2 Description]]&amp;All_Data[[#This Row],[Order No]]</f>
        <v>SPORT BOTTLES1559706</v>
      </c>
    </row>
    <row r="4811" spans="1:15" x14ac:dyDescent="0.35">
      <c r="A4811">
        <v>202003</v>
      </c>
      <c r="B4811" t="str">
        <f>LEFT(All_Data[[#This Row],[Invoice (Year+Month)]],4)</f>
        <v>2020</v>
      </c>
      <c r="C4811" t="str">
        <f>RIGHT(All_Data[[#This Row],[Invoice (Year+Month)]],2)</f>
        <v>03</v>
      </c>
      <c r="D4811" t="s">
        <v>56</v>
      </c>
      <c r="E4811">
        <v>3014521</v>
      </c>
      <c r="F4811" t="s">
        <v>17</v>
      </c>
      <c r="G4811" t="s">
        <v>13</v>
      </c>
      <c r="H4811" t="s">
        <v>15</v>
      </c>
      <c r="I4811">
        <v>1559319</v>
      </c>
      <c r="J4811">
        <v>2</v>
      </c>
      <c r="K4811" s="1">
        <v>4.78</v>
      </c>
      <c r="L4811" s="1">
        <v>2.84</v>
      </c>
      <c r="M4811" s="1">
        <f>All_Data[[#This Row],[EUR Sales Amount]]-All_Data[[#This Row],[EUR Cost Amount]]</f>
        <v>1.9400000000000004</v>
      </c>
      <c r="N4811">
        <f>IF(All_Data[[#This Row],[Order Line Quantity]]&lt;0,1,0)</f>
        <v>0</v>
      </c>
      <c r="O4811" s="1" t="str">
        <f>All_Data[[#This Row],[Tier2 Description]]&amp;All_Data[[#This Row],[Order No]]</f>
        <v>UMBRELLAS1559319</v>
      </c>
    </row>
    <row r="4812" spans="1:15" x14ac:dyDescent="0.35">
      <c r="A4812">
        <v>202003</v>
      </c>
      <c r="B4812" t="str">
        <f>LEFT(All_Data[[#This Row],[Invoice (Year+Month)]],4)</f>
        <v>2020</v>
      </c>
      <c r="C4812" t="str">
        <f>RIGHT(All_Data[[#This Row],[Invoice (Year+Month)]],2)</f>
        <v>03</v>
      </c>
      <c r="D4812" t="s">
        <v>56</v>
      </c>
      <c r="E4812">
        <v>3014521</v>
      </c>
      <c r="F4812" t="s">
        <v>17</v>
      </c>
      <c r="G4812" t="s">
        <v>13</v>
      </c>
      <c r="H4812" t="s">
        <v>15</v>
      </c>
      <c r="I4812">
        <v>1559706</v>
      </c>
      <c r="J4812">
        <v>2</v>
      </c>
      <c r="K4812" s="1">
        <v>4.78</v>
      </c>
      <c r="L4812" s="1">
        <v>2.84</v>
      </c>
      <c r="M4812" s="1">
        <f>All_Data[[#This Row],[EUR Sales Amount]]-All_Data[[#This Row],[EUR Cost Amount]]</f>
        <v>1.9400000000000004</v>
      </c>
      <c r="N4812">
        <f>IF(All_Data[[#This Row],[Order Line Quantity]]&lt;0,1,0)</f>
        <v>0</v>
      </c>
      <c r="O4812" s="1" t="str">
        <f>All_Data[[#This Row],[Tier2 Description]]&amp;All_Data[[#This Row],[Order No]]</f>
        <v>UMBRELLAS1559706</v>
      </c>
    </row>
    <row r="4813" spans="1:15" x14ac:dyDescent="0.35">
      <c r="A4813">
        <v>202003</v>
      </c>
      <c r="B4813" t="str">
        <f>LEFT(All_Data[[#This Row],[Invoice (Year+Month)]],4)</f>
        <v>2020</v>
      </c>
      <c r="C4813" t="str">
        <f>RIGHT(All_Data[[#This Row],[Invoice (Year+Month)]],2)</f>
        <v>03</v>
      </c>
      <c r="D4813" t="s">
        <v>56</v>
      </c>
      <c r="E4813">
        <v>3014521</v>
      </c>
      <c r="F4813" t="s">
        <v>17</v>
      </c>
      <c r="G4813" t="s">
        <v>13</v>
      </c>
      <c r="H4813" t="s">
        <v>16</v>
      </c>
      <c r="I4813">
        <v>1559319</v>
      </c>
      <c r="J4813">
        <v>12</v>
      </c>
      <c r="K4813" s="1">
        <v>63</v>
      </c>
      <c r="L4813" s="1">
        <v>36.26</v>
      </c>
      <c r="M4813" s="1">
        <f>All_Data[[#This Row],[EUR Sales Amount]]-All_Data[[#This Row],[EUR Cost Amount]]</f>
        <v>26.740000000000002</v>
      </c>
      <c r="N4813">
        <f>IF(All_Data[[#This Row],[Order Line Quantity]]&lt;0,1,0)</f>
        <v>0</v>
      </c>
      <c r="O4813" s="1" t="str">
        <f>All_Data[[#This Row],[Tier2 Description]]&amp;All_Data[[#This Row],[Order No]]</f>
        <v>WRITING1559319</v>
      </c>
    </row>
    <row r="4814" spans="1:15" x14ac:dyDescent="0.35">
      <c r="A4814">
        <v>202003</v>
      </c>
      <c r="B4814" t="str">
        <f>LEFT(All_Data[[#This Row],[Invoice (Year+Month)]],4)</f>
        <v>2020</v>
      </c>
      <c r="C4814" t="str">
        <f>RIGHT(All_Data[[#This Row],[Invoice (Year+Month)]],2)</f>
        <v>03</v>
      </c>
      <c r="D4814" t="s">
        <v>56</v>
      </c>
      <c r="E4814">
        <v>3014521</v>
      </c>
      <c r="F4814" t="s">
        <v>17</v>
      </c>
      <c r="G4814" t="s">
        <v>13</v>
      </c>
      <c r="H4814" t="s">
        <v>16</v>
      </c>
      <c r="I4814">
        <v>1559467</v>
      </c>
      <c r="J4814">
        <v>4</v>
      </c>
      <c r="K4814" s="1">
        <v>193.72</v>
      </c>
      <c r="L4814" s="1">
        <v>121.96</v>
      </c>
      <c r="M4814" s="1">
        <f>All_Data[[#This Row],[EUR Sales Amount]]-All_Data[[#This Row],[EUR Cost Amount]]</f>
        <v>71.760000000000005</v>
      </c>
      <c r="N4814">
        <f>IF(All_Data[[#This Row],[Order Line Quantity]]&lt;0,1,0)</f>
        <v>0</v>
      </c>
      <c r="O4814" s="1" t="str">
        <f>All_Data[[#This Row],[Tier2 Description]]&amp;All_Data[[#This Row],[Order No]]</f>
        <v>WRITING1559467</v>
      </c>
    </row>
    <row r="4815" spans="1:15" x14ac:dyDescent="0.35">
      <c r="A4815">
        <v>202003</v>
      </c>
      <c r="B4815" t="str">
        <f>LEFT(All_Data[[#This Row],[Invoice (Year+Month)]],4)</f>
        <v>2020</v>
      </c>
      <c r="C4815" t="str">
        <f>RIGHT(All_Data[[#This Row],[Invoice (Year+Month)]],2)</f>
        <v>03</v>
      </c>
      <c r="D4815" t="s">
        <v>56</v>
      </c>
      <c r="E4815">
        <v>3014521</v>
      </c>
      <c r="F4815" t="s">
        <v>17</v>
      </c>
      <c r="G4815" t="s">
        <v>13</v>
      </c>
      <c r="H4815" t="s">
        <v>16</v>
      </c>
      <c r="I4815">
        <v>1559556</v>
      </c>
      <c r="J4815">
        <v>2</v>
      </c>
      <c r="K4815" s="1">
        <v>107.88</v>
      </c>
      <c r="L4815" s="1">
        <v>69.239999999999995</v>
      </c>
      <c r="M4815" s="1">
        <f>All_Data[[#This Row],[EUR Sales Amount]]-All_Data[[#This Row],[EUR Cost Amount]]</f>
        <v>38.64</v>
      </c>
      <c r="N4815">
        <f>IF(All_Data[[#This Row],[Order Line Quantity]]&lt;0,1,0)</f>
        <v>0</v>
      </c>
      <c r="O4815" s="1" t="str">
        <f>All_Data[[#This Row],[Tier2 Description]]&amp;All_Data[[#This Row],[Order No]]</f>
        <v>WRITING1559556</v>
      </c>
    </row>
    <row r="4816" spans="1:15" x14ac:dyDescent="0.35">
      <c r="A4816">
        <v>202003</v>
      </c>
      <c r="B4816" t="str">
        <f>LEFT(All_Data[[#This Row],[Invoice (Year+Month)]],4)</f>
        <v>2020</v>
      </c>
      <c r="C4816" t="str">
        <f>RIGHT(All_Data[[#This Row],[Invoice (Year+Month)]],2)</f>
        <v>03</v>
      </c>
      <c r="D4816" t="s">
        <v>56</v>
      </c>
      <c r="E4816">
        <v>3014521</v>
      </c>
      <c r="F4816" t="s">
        <v>17</v>
      </c>
      <c r="G4816" t="s">
        <v>13</v>
      </c>
      <c r="H4816" t="s">
        <v>16</v>
      </c>
      <c r="I4816">
        <v>1559706</v>
      </c>
      <c r="J4816">
        <v>4</v>
      </c>
      <c r="K4816" s="1">
        <v>193.72</v>
      </c>
      <c r="L4816" s="1">
        <v>123.54</v>
      </c>
      <c r="M4816" s="1">
        <f>All_Data[[#This Row],[EUR Sales Amount]]-All_Data[[#This Row],[EUR Cost Amount]]</f>
        <v>70.179999999999993</v>
      </c>
      <c r="N4816">
        <f>IF(All_Data[[#This Row],[Order Line Quantity]]&lt;0,1,0)</f>
        <v>0</v>
      </c>
      <c r="O4816" s="1" t="str">
        <f>All_Data[[#This Row],[Tier2 Description]]&amp;All_Data[[#This Row],[Order No]]</f>
        <v>WRITING1559706</v>
      </c>
    </row>
    <row r="4817" spans="1:15" x14ac:dyDescent="0.35">
      <c r="A4817">
        <v>202003</v>
      </c>
      <c r="B4817" t="str">
        <f>LEFT(All_Data[[#This Row],[Invoice (Year+Month)]],4)</f>
        <v>2020</v>
      </c>
      <c r="C4817" t="str">
        <f>RIGHT(All_Data[[#This Row],[Invoice (Year+Month)]],2)</f>
        <v>03</v>
      </c>
      <c r="D4817" t="s">
        <v>56</v>
      </c>
      <c r="E4817">
        <v>3014521</v>
      </c>
      <c r="F4817" t="s">
        <v>17</v>
      </c>
      <c r="G4817" t="s">
        <v>26</v>
      </c>
      <c r="H4817" t="s">
        <v>44</v>
      </c>
      <c r="I4817">
        <v>1559319</v>
      </c>
      <c r="J4817">
        <v>2</v>
      </c>
      <c r="K4817" s="1">
        <v>3.2</v>
      </c>
      <c r="L4817" s="1">
        <v>1.82</v>
      </c>
      <c r="M4817" s="1">
        <f>All_Data[[#This Row],[EUR Sales Amount]]-All_Data[[#This Row],[EUR Cost Amount]]</f>
        <v>1.3800000000000001</v>
      </c>
      <c r="N4817">
        <f>IF(All_Data[[#This Row],[Order Line Quantity]]&lt;0,1,0)</f>
        <v>0</v>
      </c>
      <c r="O4817" s="1" t="str">
        <f>All_Data[[#This Row],[Tier2 Description]]&amp;All_Data[[#This Row],[Order No]]</f>
        <v>HBA1559319</v>
      </c>
    </row>
    <row r="4818" spans="1:15" x14ac:dyDescent="0.35">
      <c r="A4818">
        <v>202003</v>
      </c>
      <c r="B4818" t="str">
        <f>LEFT(All_Data[[#This Row],[Invoice (Year+Month)]],4)</f>
        <v>2020</v>
      </c>
      <c r="C4818" t="str">
        <f>RIGHT(All_Data[[#This Row],[Invoice (Year+Month)]],2)</f>
        <v>03</v>
      </c>
      <c r="D4818" t="s">
        <v>56</v>
      </c>
      <c r="E4818">
        <v>3014521</v>
      </c>
      <c r="F4818" t="s">
        <v>17</v>
      </c>
      <c r="G4818" t="s">
        <v>26</v>
      </c>
      <c r="H4818" t="s">
        <v>44</v>
      </c>
      <c r="I4818">
        <v>1559494</v>
      </c>
      <c r="J4818">
        <v>6</v>
      </c>
      <c r="K4818" s="1">
        <v>9.6</v>
      </c>
      <c r="L4818" s="1">
        <v>5.48</v>
      </c>
      <c r="M4818" s="1">
        <f>All_Data[[#This Row],[EUR Sales Amount]]-All_Data[[#This Row],[EUR Cost Amount]]</f>
        <v>4.1199999999999992</v>
      </c>
      <c r="N4818">
        <f>IF(All_Data[[#This Row],[Order Line Quantity]]&lt;0,1,0)</f>
        <v>0</v>
      </c>
      <c r="O4818" s="1" t="str">
        <f>All_Data[[#This Row],[Tier2 Description]]&amp;All_Data[[#This Row],[Order No]]</f>
        <v>HBA1559494</v>
      </c>
    </row>
    <row r="4819" spans="1:15" x14ac:dyDescent="0.35">
      <c r="A4819">
        <v>202003</v>
      </c>
      <c r="B4819" t="str">
        <f>LEFT(All_Data[[#This Row],[Invoice (Year+Month)]],4)</f>
        <v>2020</v>
      </c>
      <c r="C4819" t="str">
        <f>RIGHT(All_Data[[#This Row],[Invoice (Year+Month)]],2)</f>
        <v>03</v>
      </c>
      <c r="D4819" t="s">
        <v>56</v>
      </c>
      <c r="E4819">
        <v>3014521</v>
      </c>
      <c r="F4819" t="s">
        <v>17</v>
      </c>
      <c r="G4819" t="s">
        <v>26</v>
      </c>
      <c r="H4819" t="s">
        <v>44</v>
      </c>
      <c r="I4819">
        <v>1559706</v>
      </c>
      <c r="J4819">
        <v>4</v>
      </c>
      <c r="K4819" s="1">
        <v>6.4</v>
      </c>
      <c r="L4819" s="1">
        <v>3.64</v>
      </c>
      <c r="M4819" s="1">
        <f>All_Data[[#This Row],[EUR Sales Amount]]-All_Data[[#This Row],[EUR Cost Amount]]</f>
        <v>2.7600000000000002</v>
      </c>
      <c r="N4819">
        <f>IF(All_Data[[#This Row],[Order Line Quantity]]&lt;0,1,0)</f>
        <v>0</v>
      </c>
      <c r="O4819" s="1" t="str">
        <f>All_Data[[#This Row],[Tier2 Description]]&amp;All_Data[[#This Row],[Order No]]</f>
        <v>HBA1559706</v>
      </c>
    </row>
    <row r="4820" spans="1:15" x14ac:dyDescent="0.35">
      <c r="A4820">
        <v>202003</v>
      </c>
      <c r="B4820" t="str">
        <f>LEFT(All_Data[[#This Row],[Invoice (Year+Month)]],4)</f>
        <v>2020</v>
      </c>
      <c r="C4820" t="str">
        <f>RIGHT(All_Data[[#This Row],[Invoice (Year+Month)]],2)</f>
        <v>03</v>
      </c>
      <c r="D4820" t="s">
        <v>56</v>
      </c>
      <c r="E4820">
        <v>3014521</v>
      </c>
      <c r="F4820" t="s">
        <v>17</v>
      </c>
      <c r="G4820" t="s">
        <v>26</v>
      </c>
      <c r="H4820" t="s">
        <v>28</v>
      </c>
      <c r="I4820">
        <v>1559319</v>
      </c>
      <c r="J4820">
        <v>28</v>
      </c>
      <c r="K4820" s="1">
        <v>217.06</v>
      </c>
      <c r="L4820" s="1">
        <v>97.96</v>
      </c>
      <c r="M4820" s="1">
        <f>All_Data[[#This Row],[EUR Sales Amount]]-All_Data[[#This Row],[EUR Cost Amount]]</f>
        <v>119.10000000000001</v>
      </c>
      <c r="N4820">
        <f>IF(All_Data[[#This Row],[Order Line Quantity]]&lt;0,1,0)</f>
        <v>0</v>
      </c>
      <c r="O4820" s="1" t="str">
        <f>All_Data[[#This Row],[Tier2 Description]]&amp;All_Data[[#This Row],[Order No]]</f>
        <v>HOUSEWARES1559319</v>
      </c>
    </row>
    <row r="4821" spans="1:15" x14ac:dyDescent="0.35">
      <c r="A4821">
        <v>202003</v>
      </c>
      <c r="B4821" t="str">
        <f>LEFT(All_Data[[#This Row],[Invoice (Year+Month)]],4)</f>
        <v>2020</v>
      </c>
      <c r="C4821" t="str">
        <f>RIGHT(All_Data[[#This Row],[Invoice (Year+Month)]],2)</f>
        <v>03</v>
      </c>
      <c r="D4821" t="s">
        <v>56</v>
      </c>
      <c r="E4821">
        <v>3014521</v>
      </c>
      <c r="F4821" t="s">
        <v>17</v>
      </c>
      <c r="G4821" t="s">
        <v>26</v>
      </c>
      <c r="H4821" t="s">
        <v>28</v>
      </c>
      <c r="I4821">
        <v>1559467</v>
      </c>
      <c r="J4821">
        <v>2</v>
      </c>
      <c r="K4821" s="1">
        <v>18.98</v>
      </c>
      <c r="L4821" s="1">
        <v>10.52</v>
      </c>
      <c r="M4821" s="1">
        <f>All_Data[[#This Row],[EUR Sales Amount]]-All_Data[[#This Row],[EUR Cost Amount]]</f>
        <v>8.4600000000000009</v>
      </c>
      <c r="N4821">
        <f>IF(All_Data[[#This Row],[Order Line Quantity]]&lt;0,1,0)</f>
        <v>0</v>
      </c>
      <c r="O4821" s="1" t="str">
        <f>All_Data[[#This Row],[Tier2 Description]]&amp;All_Data[[#This Row],[Order No]]</f>
        <v>HOUSEWARES1559467</v>
      </c>
    </row>
    <row r="4822" spans="1:15" x14ac:dyDescent="0.35">
      <c r="A4822">
        <v>202003</v>
      </c>
      <c r="B4822" t="str">
        <f>LEFT(All_Data[[#This Row],[Invoice (Year+Month)]],4)</f>
        <v>2020</v>
      </c>
      <c r="C4822" t="str">
        <f>RIGHT(All_Data[[#This Row],[Invoice (Year+Month)]],2)</f>
        <v>03</v>
      </c>
      <c r="D4822" t="s">
        <v>56</v>
      </c>
      <c r="E4822">
        <v>3014521</v>
      </c>
      <c r="F4822" t="s">
        <v>17</v>
      </c>
      <c r="G4822" t="s">
        <v>26</v>
      </c>
      <c r="H4822" t="s">
        <v>28</v>
      </c>
      <c r="I4822">
        <v>1559494</v>
      </c>
      <c r="J4822">
        <v>2</v>
      </c>
      <c r="K4822" s="1">
        <v>11</v>
      </c>
      <c r="L4822" s="1">
        <v>4.88</v>
      </c>
      <c r="M4822" s="1">
        <f>All_Data[[#This Row],[EUR Sales Amount]]-All_Data[[#This Row],[EUR Cost Amount]]</f>
        <v>6.12</v>
      </c>
      <c r="N4822">
        <f>IF(All_Data[[#This Row],[Order Line Quantity]]&lt;0,1,0)</f>
        <v>0</v>
      </c>
      <c r="O4822" s="1" t="str">
        <f>All_Data[[#This Row],[Tier2 Description]]&amp;All_Data[[#This Row],[Order No]]</f>
        <v>HOUSEWARES1559494</v>
      </c>
    </row>
    <row r="4823" spans="1:15" x14ac:dyDescent="0.35">
      <c r="A4823">
        <v>202003</v>
      </c>
      <c r="B4823" t="str">
        <f>LEFT(All_Data[[#This Row],[Invoice (Year+Month)]],4)</f>
        <v>2020</v>
      </c>
      <c r="C4823" t="str">
        <f>RIGHT(All_Data[[#This Row],[Invoice (Year+Month)]],2)</f>
        <v>03</v>
      </c>
      <c r="D4823" t="s">
        <v>56</v>
      </c>
      <c r="E4823">
        <v>3014521</v>
      </c>
      <c r="F4823" t="s">
        <v>17</v>
      </c>
      <c r="G4823" t="s">
        <v>26</v>
      </c>
      <c r="H4823" t="s">
        <v>28</v>
      </c>
      <c r="I4823">
        <v>1559706</v>
      </c>
      <c r="J4823">
        <v>8</v>
      </c>
      <c r="K4823" s="1">
        <v>73.64</v>
      </c>
      <c r="L4823" s="1">
        <v>31.42</v>
      </c>
      <c r="M4823" s="1">
        <f>All_Data[[#This Row],[EUR Sales Amount]]-All_Data[[#This Row],[EUR Cost Amount]]</f>
        <v>42.22</v>
      </c>
      <c r="N4823">
        <f>IF(All_Data[[#This Row],[Order Line Quantity]]&lt;0,1,0)</f>
        <v>0</v>
      </c>
      <c r="O4823" s="1" t="str">
        <f>All_Data[[#This Row],[Tier2 Description]]&amp;All_Data[[#This Row],[Order No]]</f>
        <v>HOUSEWARES1559706</v>
      </c>
    </row>
    <row r="4824" spans="1:15" x14ac:dyDescent="0.35">
      <c r="A4824">
        <v>202003</v>
      </c>
      <c r="B4824" t="str">
        <f>LEFT(All_Data[[#This Row],[Invoice (Year+Month)]],4)</f>
        <v>2020</v>
      </c>
      <c r="C4824" t="str">
        <f>RIGHT(All_Data[[#This Row],[Invoice (Year+Month)]],2)</f>
        <v>03</v>
      </c>
      <c r="D4824" t="s">
        <v>56</v>
      </c>
      <c r="E4824">
        <v>3014521</v>
      </c>
      <c r="F4824" t="s">
        <v>17</v>
      </c>
      <c r="G4824" t="s">
        <v>26</v>
      </c>
      <c r="H4824" t="s">
        <v>50</v>
      </c>
      <c r="I4824">
        <v>1559319</v>
      </c>
      <c r="J4824">
        <v>2</v>
      </c>
      <c r="K4824" s="1">
        <v>8.7799999999999994</v>
      </c>
      <c r="L4824" s="1">
        <v>4.4800000000000004</v>
      </c>
      <c r="M4824" s="1">
        <f>All_Data[[#This Row],[EUR Sales Amount]]-All_Data[[#This Row],[EUR Cost Amount]]</f>
        <v>4.2999999999999989</v>
      </c>
      <c r="N4824">
        <f>IF(All_Data[[#This Row],[Order Line Quantity]]&lt;0,1,0)</f>
        <v>0</v>
      </c>
      <c r="O4824" s="1" t="str">
        <f>All_Data[[#This Row],[Tier2 Description]]&amp;All_Data[[#This Row],[Order No]]</f>
        <v>OUTDOOR &amp; LEISURE1559319</v>
      </c>
    </row>
    <row r="4825" spans="1:15" x14ac:dyDescent="0.35">
      <c r="A4825">
        <v>202003</v>
      </c>
      <c r="B4825" t="str">
        <f>LEFT(All_Data[[#This Row],[Invoice (Year+Month)]],4)</f>
        <v>2020</v>
      </c>
      <c r="C4825" t="str">
        <f>RIGHT(All_Data[[#This Row],[Invoice (Year+Month)]],2)</f>
        <v>03</v>
      </c>
      <c r="D4825" t="s">
        <v>56</v>
      </c>
      <c r="E4825">
        <v>3014521</v>
      </c>
      <c r="F4825" t="s">
        <v>17</v>
      </c>
      <c r="G4825" t="s">
        <v>26</v>
      </c>
      <c r="H4825" t="s">
        <v>50</v>
      </c>
      <c r="I4825">
        <v>1559706</v>
      </c>
      <c r="J4825">
        <v>2</v>
      </c>
      <c r="K4825" s="1">
        <v>8.7799999999999994</v>
      </c>
      <c r="L4825" s="1">
        <v>4.4800000000000004</v>
      </c>
      <c r="M4825" s="1">
        <f>All_Data[[#This Row],[EUR Sales Amount]]-All_Data[[#This Row],[EUR Cost Amount]]</f>
        <v>4.2999999999999989</v>
      </c>
      <c r="N4825">
        <f>IF(All_Data[[#This Row],[Order Line Quantity]]&lt;0,1,0)</f>
        <v>0</v>
      </c>
      <c r="O4825" s="1" t="str">
        <f>All_Data[[#This Row],[Tier2 Description]]&amp;All_Data[[#This Row],[Order No]]</f>
        <v>OUTDOOR &amp; LEISURE1559706</v>
      </c>
    </row>
    <row r="4826" spans="1:15" x14ac:dyDescent="0.35">
      <c r="A4826">
        <v>202003</v>
      </c>
      <c r="B4826" t="str">
        <f>LEFT(All_Data[[#This Row],[Invoice (Year+Month)]],4)</f>
        <v>2020</v>
      </c>
      <c r="C4826" t="str">
        <f>RIGHT(All_Data[[#This Row],[Invoice (Year+Month)]],2)</f>
        <v>03</v>
      </c>
      <c r="D4826" t="s">
        <v>56</v>
      </c>
      <c r="E4826">
        <v>3014521</v>
      </c>
      <c r="F4826" t="s">
        <v>17</v>
      </c>
      <c r="G4826" t="s">
        <v>26</v>
      </c>
      <c r="H4826" t="s">
        <v>43</v>
      </c>
      <c r="I4826">
        <v>1559319</v>
      </c>
      <c r="J4826">
        <v>2</v>
      </c>
      <c r="K4826" s="1">
        <v>11.38</v>
      </c>
      <c r="L4826" s="1">
        <v>4.3600000000000003</v>
      </c>
      <c r="M4826" s="1">
        <f>All_Data[[#This Row],[EUR Sales Amount]]-All_Data[[#This Row],[EUR Cost Amount]]</f>
        <v>7.0200000000000005</v>
      </c>
      <c r="N4826">
        <f>IF(All_Data[[#This Row],[Order Line Quantity]]&lt;0,1,0)</f>
        <v>0</v>
      </c>
      <c r="O4826" s="1" t="str">
        <f>All_Data[[#This Row],[Tier2 Description]]&amp;All_Data[[#This Row],[Order No]]</f>
        <v>SAFETY AUTO &amp; TOOLS1559319</v>
      </c>
    </row>
    <row r="4827" spans="1:15" x14ac:dyDescent="0.35">
      <c r="A4827">
        <v>202003</v>
      </c>
      <c r="B4827" t="str">
        <f>LEFT(All_Data[[#This Row],[Invoice (Year+Month)]],4)</f>
        <v>2020</v>
      </c>
      <c r="C4827" t="str">
        <f>RIGHT(All_Data[[#This Row],[Invoice (Year+Month)]],2)</f>
        <v>03</v>
      </c>
      <c r="D4827" t="s">
        <v>56</v>
      </c>
      <c r="E4827">
        <v>3014521</v>
      </c>
      <c r="F4827" t="s">
        <v>17</v>
      </c>
      <c r="G4827" t="s">
        <v>26</v>
      </c>
      <c r="H4827" t="s">
        <v>43</v>
      </c>
      <c r="I4827">
        <v>1559556</v>
      </c>
      <c r="J4827">
        <v>4</v>
      </c>
      <c r="K4827" s="1">
        <v>80.760000000000005</v>
      </c>
      <c r="L4827" s="1">
        <v>34.92</v>
      </c>
      <c r="M4827" s="1">
        <f>All_Data[[#This Row],[EUR Sales Amount]]-All_Data[[#This Row],[EUR Cost Amount]]</f>
        <v>45.84</v>
      </c>
      <c r="N4827">
        <f>IF(All_Data[[#This Row],[Order Line Quantity]]&lt;0,1,0)</f>
        <v>0</v>
      </c>
      <c r="O4827" s="1" t="str">
        <f>All_Data[[#This Row],[Tier2 Description]]&amp;All_Data[[#This Row],[Order No]]</f>
        <v>SAFETY AUTO &amp; TOOLS1559556</v>
      </c>
    </row>
    <row r="4828" spans="1:15" x14ac:dyDescent="0.35">
      <c r="A4828">
        <v>202003</v>
      </c>
      <c r="B4828" t="str">
        <f>LEFT(All_Data[[#This Row],[Invoice (Year+Month)]],4)</f>
        <v>2020</v>
      </c>
      <c r="C4828" t="str">
        <f>RIGHT(All_Data[[#This Row],[Invoice (Year+Month)]],2)</f>
        <v>03</v>
      </c>
      <c r="D4828" t="s">
        <v>56</v>
      </c>
      <c r="E4828">
        <v>3014521</v>
      </c>
      <c r="F4828" t="s">
        <v>17</v>
      </c>
      <c r="G4828" t="s">
        <v>26</v>
      </c>
      <c r="H4828" t="s">
        <v>43</v>
      </c>
      <c r="I4828">
        <v>1559706</v>
      </c>
      <c r="J4828">
        <v>8</v>
      </c>
      <c r="K4828" s="1">
        <v>92.52</v>
      </c>
      <c r="L4828" s="1">
        <v>48.3</v>
      </c>
      <c r="M4828" s="1">
        <f>All_Data[[#This Row],[EUR Sales Amount]]-All_Data[[#This Row],[EUR Cost Amount]]</f>
        <v>44.22</v>
      </c>
      <c r="N4828">
        <f>IF(All_Data[[#This Row],[Order Line Quantity]]&lt;0,1,0)</f>
        <v>0</v>
      </c>
      <c r="O4828" s="1" t="str">
        <f>All_Data[[#This Row],[Tier2 Description]]&amp;All_Data[[#This Row],[Order No]]</f>
        <v>SAFETY AUTO &amp; TOOLS1559706</v>
      </c>
    </row>
    <row r="4829" spans="1:15" x14ac:dyDescent="0.35">
      <c r="A4829">
        <v>202003</v>
      </c>
      <c r="B4829" t="str">
        <f>LEFT(All_Data[[#This Row],[Invoice (Year+Month)]],4)</f>
        <v>2020</v>
      </c>
      <c r="C4829" t="str">
        <f>RIGHT(All_Data[[#This Row],[Invoice (Year+Month)]],2)</f>
        <v>03</v>
      </c>
      <c r="D4829" t="s">
        <v>56</v>
      </c>
      <c r="E4829">
        <v>3014521</v>
      </c>
      <c r="F4829" t="s">
        <v>17</v>
      </c>
      <c r="G4829" t="s">
        <v>29</v>
      </c>
      <c r="H4829" t="s">
        <v>30</v>
      </c>
      <c r="I4829">
        <v>1559319</v>
      </c>
      <c r="J4829">
        <v>2</v>
      </c>
      <c r="K4829" s="1">
        <v>8.8800000000000008</v>
      </c>
      <c r="L4829" s="1">
        <v>5.38</v>
      </c>
      <c r="M4829" s="1">
        <f>All_Data[[#This Row],[EUR Sales Amount]]-All_Data[[#This Row],[EUR Cost Amount]]</f>
        <v>3.5000000000000009</v>
      </c>
      <c r="N4829">
        <f>IF(All_Data[[#This Row],[Order Line Quantity]]&lt;0,1,0)</f>
        <v>0</v>
      </c>
      <c r="O4829" s="1" t="str">
        <f>All_Data[[#This Row],[Tier2 Description]]&amp;All_Data[[#This Row],[Order No]]</f>
        <v>AUDIO1559319</v>
      </c>
    </row>
    <row r="4830" spans="1:15" x14ac:dyDescent="0.35">
      <c r="A4830">
        <v>202003</v>
      </c>
      <c r="B4830" t="str">
        <f>LEFT(All_Data[[#This Row],[Invoice (Year+Month)]],4)</f>
        <v>2020</v>
      </c>
      <c r="C4830" t="str">
        <f>RIGHT(All_Data[[#This Row],[Invoice (Year+Month)]],2)</f>
        <v>03</v>
      </c>
      <c r="D4830" t="s">
        <v>56</v>
      </c>
      <c r="E4830">
        <v>3014521</v>
      </c>
      <c r="F4830" t="s">
        <v>17</v>
      </c>
      <c r="G4830" t="s">
        <v>29</v>
      </c>
      <c r="H4830" t="s">
        <v>30</v>
      </c>
      <c r="I4830">
        <v>1559494</v>
      </c>
      <c r="J4830">
        <v>2</v>
      </c>
      <c r="K4830" s="1">
        <v>8.8800000000000008</v>
      </c>
      <c r="L4830" s="1">
        <v>5.5</v>
      </c>
      <c r="M4830" s="1">
        <f>All_Data[[#This Row],[EUR Sales Amount]]-All_Data[[#This Row],[EUR Cost Amount]]</f>
        <v>3.3800000000000008</v>
      </c>
      <c r="N4830">
        <f>IF(All_Data[[#This Row],[Order Line Quantity]]&lt;0,1,0)</f>
        <v>0</v>
      </c>
      <c r="O4830" s="1" t="str">
        <f>All_Data[[#This Row],[Tier2 Description]]&amp;All_Data[[#This Row],[Order No]]</f>
        <v>AUDIO1559494</v>
      </c>
    </row>
    <row r="4831" spans="1:15" x14ac:dyDescent="0.35">
      <c r="A4831">
        <v>202003</v>
      </c>
      <c r="B4831" t="str">
        <f>LEFT(All_Data[[#This Row],[Invoice (Year+Month)]],4)</f>
        <v>2020</v>
      </c>
      <c r="C4831" t="str">
        <f>RIGHT(All_Data[[#This Row],[Invoice (Year+Month)]],2)</f>
        <v>03</v>
      </c>
      <c r="D4831" t="s">
        <v>56</v>
      </c>
      <c r="E4831">
        <v>3014521</v>
      </c>
      <c r="F4831" t="s">
        <v>17</v>
      </c>
      <c r="G4831" t="s">
        <v>29</v>
      </c>
      <c r="H4831" t="s">
        <v>52</v>
      </c>
      <c r="I4831">
        <v>1559319</v>
      </c>
      <c r="J4831">
        <v>2</v>
      </c>
      <c r="K4831" s="1">
        <v>11.38</v>
      </c>
      <c r="L4831" s="1">
        <v>5.3</v>
      </c>
      <c r="M4831" s="1">
        <f>All_Data[[#This Row],[EUR Sales Amount]]-All_Data[[#This Row],[EUR Cost Amount]]</f>
        <v>6.080000000000001</v>
      </c>
      <c r="N4831">
        <f>IF(All_Data[[#This Row],[Order Line Quantity]]&lt;0,1,0)</f>
        <v>0</v>
      </c>
      <c r="O4831" s="1" t="str">
        <f>All_Data[[#This Row],[Tier2 Description]]&amp;All_Data[[#This Row],[Order No]]</f>
        <v>GENERAL TECH1559319</v>
      </c>
    </row>
    <row r="4832" spans="1:15" x14ac:dyDescent="0.35">
      <c r="A4832">
        <v>202003</v>
      </c>
      <c r="B4832" t="str">
        <f>LEFT(All_Data[[#This Row],[Invoice (Year+Month)]],4)</f>
        <v>2020</v>
      </c>
      <c r="C4832" t="str">
        <f>RIGHT(All_Data[[#This Row],[Invoice (Year+Month)]],2)</f>
        <v>03</v>
      </c>
      <c r="D4832" t="s">
        <v>56</v>
      </c>
      <c r="E4832">
        <v>3014521</v>
      </c>
      <c r="F4832" t="s">
        <v>17</v>
      </c>
      <c r="G4832" t="s">
        <v>29</v>
      </c>
      <c r="H4832" t="s">
        <v>52</v>
      </c>
      <c r="I4832">
        <v>1559556</v>
      </c>
      <c r="J4832">
        <v>12</v>
      </c>
      <c r="K4832" s="1">
        <v>563.88</v>
      </c>
      <c r="L4832" s="1">
        <v>272.89999999999998</v>
      </c>
      <c r="M4832" s="1">
        <f>All_Data[[#This Row],[EUR Sales Amount]]-All_Data[[#This Row],[EUR Cost Amount]]</f>
        <v>290.98</v>
      </c>
      <c r="N4832">
        <f>IF(All_Data[[#This Row],[Order Line Quantity]]&lt;0,1,0)</f>
        <v>0</v>
      </c>
      <c r="O4832" s="1" t="str">
        <f>All_Data[[#This Row],[Tier2 Description]]&amp;All_Data[[#This Row],[Order No]]</f>
        <v>GENERAL TECH1559556</v>
      </c>
    </row>
    <row r="4833" spans="1:15" x14ac:dyDescent="0.35">
      <c r="A4833">
        <v>202003</v>
      </c>
      <c r="B4833" t="str">
        <f>LEFT(All_Data[[#This Row],[Invoice (Year+Month)]],4)</f>
        <v>2020</v>
      </c>
      <c r="C4833" t="str">
        <f>RIGHT(All_Data[[#This Row],[Invoice (Year+Month)]],2)</f>
        <v>03</v>
      </c>
      <c r="D4833" t="s">
        <v>56</v>
      </c>
      <c r="E4833">
        <v>3014521</v>
      </c>
      <c r="F4833" t="s">
        <v>17</v>
      </c>
      <c r="G4833" t="s">
        <v>29</v>
      </c>
      <c r="H4833" t="s">
        <v>52</v>
      </c>
      <c r="I4833">
        <v>1559706</v>
      </c>
      <c r="J4833">
        <v>4</v>
      </c>
      <c r="K4833" s="1">
        <v>187.96</v>
      </c>
      <c r="L4833" s="1">
        <v>90.96</v>
      </c>
      <c r="M4833" s="1">
        <f>All_Data[[#This Row],[EUR Sales Amount]]-All_Data[[#This Row],[EUR Cost Amount]]</f>
        <v>97.000000000000014</v>
      </c>
      <c r="N4833">
        <f>IF(All_Data[[#This Row],[Order Line Quantity]]&lt;0,1,0)</f>
        <v>0</v>
      </c>
      <c r="O4833" s="1" t="str">
        <f>All_Data[[#This Row],[Tier2 Description]]&amp;All_Data[[#This Row],[Order No]]</f>
        <v>GENERAL TECH1559706</v>
      </c>
    </row>
    <row r="4834" spans="1:15" x14ac:dyDescent="0.35">
      <c r="A4834">
        <v>202003</v>
      </c>
      <c r="B4834" t="str">
        <f>LEFT(All_Data[[#This Row],[Invoice (Year+Month)]],4)</f>
        <v>2020</v>
      </c>
      <c r="C4834" t="str">
        <f>RIGHT(All_Data[[#This Row],[Invoice (Year+Month)]],2)</f>
        <v>03</v>
      </c>
      <c r="D4834" t="s">
        <v>56</v>
      </c>
      <c r="E4834">
        <v>3014521</v>
      </c>
      <c r="F4834" t="s">
        <v>17</v>
      </c>
      <c r="G4834" t="s">
        <v>29</v>
      </c>
      <c r="H4834" t="s">
        <v>31</v>
      </c>
      <c r="I4834">
        <v>1559319</v>
      </c>
      <c r="J4834">
        <v>2</v>
      </c>
      <c r="K4834" s="1">
        <v>57.98</v>
      </c>
      <c r="L4834" s="1">
        <v>30.1</v>
      </c>
      <c r="M4834" s="1">
        <f>All_Data[[#This Row],[EUR Sales Amount]]-All_Data[[#This Row],[EUR Cost Amount]]</f>
        <v>27.879999999999995</v>
      </c>
      <c r="N4834">
        <f>IF(All_Data[[#This Row],[Order Line Quantity]]&lt;0,1,0)</f>
        <v>0</v>
      </c>
      <c r="O4834" s="1" t="str">
        <f>All_Data[[#This Row],[Tier2 Description]]&amp;All_Data[[#This Row],[Order No]]</f>
        <v>POWER1559319</v>
      </c>
    </row>
    <row r="4835" spans="1:15" x14ac:dyDescent="0.35">
      <c r="A4835">
        <v>202003</v>
      </c>
      <c r="B4835" t="str">
        <f>LEFT(All_Data[[#This Row],[Invoice (Year+Month)]],4)</f>
        <v>2020</v>
      </c>
      <c r="C4835" t="str">
        <f>RIGHT(All_Data[[#This Row],[Invoice (Year+Month)]],2)</f>
        <v>03</v>
      </c>
      <c r="D4835" t="s">
        <v>56</v>
      </c>
      <c r="E4835">
        <v>3014521</v>
      </c>
      <c r="F4835" t="s">
        <v>17</v>
      </c>
      <c r="G4835" t="s">
        <v>29</v>
      </c>
      <c r="H4835" t="s">
        <v>31</v>
      </c>
      <c r="I4835">
        <v>1559467</v>
      </c>
      <c r="J4835">
        <v>20</v>
      </c>
      <c r="K4835" s="1">
        <v>579.79999999999995</v>
      </c>
      <c r="L4835" s="1">
        <v>301.04000000000002</v>
      </c>
      <c r="M4835" s="1">
        <f>All_Data[[#This Row],[EUR Sales Amount]]-All_Data[[#This Row],[EUR Cost Amount]]</f>
        <v>278.75999999999993</v>
      </c>
      <c r="N4835">
        <f>IF(All_Data[[#This Row],[Order Line Quantity]]&lt;0,1,0)</f>
        <v>0</v>
      </c>
      <c r="O4835" s="1" t="str">
        <f>All_Data[[#This Row],[Tier2 Description]]&amp;All_Data[[#This Row],[Order No]]</f>
        <v>POWER1559467</v>
      </c>
    </row>
    <row r="4836" spans="1:15" x14ac:dyDescent="0.35">
      <c r="A4836">
        <v>202003</v>
      </c>
      <c r="B4836" t="str">
        <f>LEFT(All_Data[[#This Row],[Invoice (Year+Month)]],4)</f>
        <v>2020</v>
      </c>
      <c r="C4836" t="str">
        <f>RIGHT(All_Data[[#This Row],[Invoice (Year+Month)]],2)</f>
        <v>03</v>
      </c>
      <c r="D4836" t="s">
        <v>56</v>
      </c>
      <c r="E4836">
        <v>3014521</v>
      </c>
      <c r="F4836" t="s">
        <v>17</v>
      </c>
      <c r="G4836" t="s">
        <v>29</v>
      </c>
      <c r="H4836" t="s">
        <v>31</v>
      </c>
      <c r="I4836">
        <v>1559494</v>
      </c>
      <c r="J4836">
        <v>12</v>
      </c>
      <c r="K4836" s="1">
        <v>347.88</v>
      </c>
      <c r="L4836" s="1">
        <v>180.62</v>
      </c>
      <c r="M4836" s="1">
        <f>All_Data[[#This Row],[EUR Sales Amount]]-All_Data[[#This Row],[EUR Cost Amount]]</f>
        <v>167.26</v>
      </c>
      <c r="N4836">
        <f>IF(All_Data[[#This Row],[Order Line Quantity]]&lt;0,1,0)</f>
        <v>0</v>
      </c>
      <c r="O4836" s="1" t="str">
        <f>All_Data[[#This Row],[Tier2 Description]]&amp;All_Data[[#This Row],[Order No]]</f>
        <v>POWER1559494</v>
      </c>
    </row>
    <row r="4837" spans="1:15" x14ac:dyDescent="0.35">
      <c r="A4837">
        <v>202003</v>
      </c>
      <c r="B4837" t="str">
        <f>LEFT(All_Data[[#This Row],[Invoice (Year+Month)]],4)</f>
        <v>2020</v>
      </c>
      <c r="C4837" t="str">
        <f>RIGHT(All_Data[[#This Row],[Invoice (Year+Month)]],2)</f>
        <v>03</v>
      </c>
      <c r="D4837" t="s">
        <v>56</v>
      </c>
      <c r="E4837">
        <v>3014521</v>
      </c>
      <c r="F4837" t="s">
        <v>17</v>
      </c>
      <c r="G4837" t="s">
        <v>29</v>
      </c>
      <c r="H4837" t="s">
        <v>31</v>
      </c>
      <c r="I4837">
        <v>1559556</v>
      </c>
      <c r="J4837">
        <v>2</v>
      </c>
      <c r="K4837" s="1">
        <v>57.98</v>
      </c>
      <c r="L4837" s="1">
        <v>30.1</v>
      </c>
      <c r="M4837" s="1">
        <f>All_Data[[#This Row],[EUR Sales Amount]]-All_Data[[#This Row],[EUR Cost Amount]]</f>
        <v>27.879999999999995</v>
      </c>
      <c r="N4837">
        <f>IF(All_Data[[#This Row],[Order Line Quantity]]&lt;0,1,0)</f>
        <v>0</v>
      </c>
      <c r="O4837" s="1" t="str">
        <f>All_Data[[#This Row],[Tier2 Description]]&amp;All_Data[[#This Row],[Order No]]</f>
        <v>POWER1559556</v>
      </c>
    </row>
    <row r="4838" spans="1:15" x14ac:dyDescent="0.35">
      <c r="A4838">
        <v>202003</v>
      </c>
      <c r="B4838" t="str">
        <f>LEFT(All_Data[[#This Row],[Invoice (Year+Month)]],4)</f>
        <v>2020</v>
      </c>
      <c r="C4838" t="str">
        <f>RIGHT(All_Data[[#This Row],[Invoice (Year+Month)]],2)</f>
        <v>03</v>
      </c>
      <c r="D4838" t="s">
        <v>56</v>
      </c>
      <c r="E4838">
        <v>3014521</v>
      </c>
      <c r="F4838" t="s">
        <v>17</v>
      </c>
      <c r="G4838" t="s">
        <v>29</v>
      </c>
      <c r="H4838" t="s">
        <v>31</v>
      </c>
      <c r="I4838">
        <v>1559706</v>
      </c>
      <c r="J4838">
        <v>20</v>
      </c>
      <c r="K4838" s="1">
        <v>579.79999999999995</v>
      </c>
      <c r="L4838" s="1">
        <v>301.04000000000002</v>
      </c>
      <c r="M4838" s="1">
        <f>All_Data[[#This Row],[EUR Sales Amount]]-All_Data[[#This Row],[EUR Cost Amount]]</f>
        <v>278.75999999999993</v>
      </c>
      <c r="N4838">
        <f>IF(All_Data[[#This Row],[Order Line Quantity]]&lt;0,1,0)</f>
        <v>0</v>
      </c>
      <c r="O4838" s="1" t="str">
        <f>All_Data[[#This Row],[Tier2 Description]]&amp;All_Data[[#This Row],[Order No]]</f>
        <v>POWER1559706</v>
      </c>
    </row>
    <row r="4839" spans="1:15" x14ac:dyDescent="0.35">
      <c r="A4839">
        <v>202003</v>
      </c>
      <c r="B4839" t="str">
        <f>LEFT(All_Data[[#This Row],[Invoice (Year+Month)]],4)</f>
        <v>2020</v>
      </c>
      <c r="C4839" t="str">
        <f>RIGHT(All_Data[[#This Row],[Invoice (Year+Month)]],2)</f>
        <v>03</v>
      </c>
      <c r="D4839" t="s">
        <v>56</v>
      </c>
      <c r="E4839">
        <v>3014522</v>
      </c>
      <c r="F4839" t="s">
        <v>17</v>
      </c>
      <c r="G4839" t="s">
        <v>11</v>
      </c>
      <c r="H4839" t="s">
        <v>46</v>
      </c>
      <c r="I4839">
        <v>1559033</v>
      </c>
      <c r="J4839">
        <v>6</v>
      </c>
      <c r="K4839" s="1">
        <v>13.92</v>
      </c>
      <c r="L4839" s="1">
        <v>6.08</v>
      </c>
      <c r="M4839" s="1">
        <f>All_Data[[#This Row],[EUR Sales Amount]]-All_Data[[#This Row],[EUR Cost Amount]]</f>
        <v>7.84</v>
      </c>
      <c r="N4839">
        <f>IF(All_Data[[#This Row],[Order Line Quantity]]&lt;0,1,0)</f>
        <v>0</v>
      </c>
      <c r="O4839" s="1" t="str">
        <f>All_Data[[#This Row],[Tier2 Description]]&amp;All_Data[[#This Row],[Order No]]</f>
        <v>DUFFELS1559033</v>
      </c>
    </row>
    <row r="4840" spans="1:15" x14ac:dyDescent="0.35">
      <c r="A4840">
        <v>202003</v>
      </c>
      <c r="B4840" t="str">
        <f>LEFT(All_Data[[#This Row],[Invoice (Year+Month)]],4)</f>
        <v>2020</v>
      </c>
      <c r="C4840" t="str">
        <f>RIGHT(All_Data[[#This Row],[Invoice (Year+Month)]],2)</f>
        <v>03</v>
      </c>
      <c r="D4840" t="s">
        <v>56</v>
      </c>
      <c r="E4840">
        <v>3014522</v>
      </c>
      <c r="F4840" t="s">
        <v>17</v>
      </c>
      <c r="G4840" t="s">
        <v>32</v>
      </c>
      <c r="H4840" t="s">
        <v>61</v>
      </c>
      <c r="I4840">
        <v>1559033</v>
      </c>
      <c r="J4840">
        <v>40</v>
      </c>
      <c r="K4840" s="1">
        <v>151.19999999999999</v>
      </c>
      <c r="L4840" s="1">
        <v>64.06</v>
      </c>
      <c r="M4840" s="1">
        <f>All_Data[[#This Row],[EUR Sales Amount]]-All_Data[[#This Row],[EUR Cost Amount]]</f>
        <v>87.139999999999986</v>
      </c>
      <c r="N4840">
        <f>IF(All_Data[[#This Row],[Order Line Quantity]]&lt;0,1,0)</f>
        <v>0</v>
      </c>
      <c r="O4840" s="1" t="str">
        <f>All_Data[[#This Row],[Tier2 Description]]&amp;All_Data[[#This Row],[Order No]]</f>
        <v>ACRYLIC TUMBLERS1559033</v>
      </c>
    </row>
    <row r="4841" spans="1:15" x14ac:dyDescent="0.35">
      <c r="A4841">
        <v>202003</v>
      </c>
      <c r="B4841" t="str">
        <f>LEFT(All_Data[[#This Row],[Invoice (Year+Month)]],4)</f>
        <v>2020</v>
      </c>
      <c r="C4841" t="str">
        <f>RIGHT(All_Data[[#This Row],[Invoice (Year+Month)]],2)</f>
        <v>03</v>
      </c>
      <c r="D4841" t="s">
        <v>56</v>
      </c>
      <c r="E4841">
        <v>3014522</v>
      </c>
      <c r="F4841" t="s">
        <v>17</v>
      </c>
      <c r="G4841" t="s">
        <v>32</v>
      </c>
      <c r="H4841" t="s">
        <v>49</v>
      </c>
      <c r="I4841">
        <v>1559033</v>
      </c>
      <c r="J4841">
        <v>10</v>
      </c>
      <c r="K4841" s="1">
        <v>46.5</v>
      </c>
      <c r="L4841" s="1">
        <v>20.440000000000001</v>
      </c>
      <c r="M4841" s="1">
        <f>All_Data[[#This Row],[EUR Sales Amount]]-All_Data[[#This Row],[EUR Cost Amount]]</f>
        <v>26.06</v>
      </c>
      <c r="N4841">
        <f>IF(All_Data[[#This Row],[Order Line Quantity]]&lt;0,1,0)</f>
        <v>0</v>
      </c>
      <c r="O4841" s="1" t="str">
        <f>All_Data[[#This Row],[Tier2 Description]]&amp;All_Data[[#This Row],[Order No]]</f>
        <v>CERAMICS1559033</v>
      </c>
    </row>
    <row r="4842" spans="1:15" x14ac:dyDescent="0.35">
      <c r="A4842">
        <v>202003</v>
      </c>
      <c r="B4842" t="str">
        <f>LEFT(All_Data[[#This Row],[Invoice (Year+Month)]],4)</f>
        <v>2020</v>
      </c>
      <c r="C4842" t="str">
        <f>RIGHT(All_Data[[#This Row],[Invoice (Year+Month)]],2)</f>
        <v>03</v>
      </c>
      <c r="D4842" t="s">
        <v>56</v>
      </c>
      <c r="E4842">
        <v>3014522</v>
      </c>
      <c r="F4842" t="s">
        <v>17</v>
      </c>
      <c r="G4842" t="s">
        <v>32</v>
      </c>
      <c r="H4842" t="s">
        <v>55</v>
      </c>
      <c r="I4842">
        <v>1559033</v>
      </c>
      <c r="J4842">
        <v>10</v>
      </c>
      <c r="K4842" s="1">
        <v>46.5</v>
      </c>
      <c r="L4842" s="1">
        <v>20.5</v>
      </c>
      <c r="M4842" s="1">
        <f>All_Data[[#This Row],[EUR Sales Amount]]-All_Data[[#This Row],[EUR Cost Amount]]</f>
        <v>26</v>
      </c>
      <c r="N4842">
        <f>IF(All_Data[[#This Row],[Order Line Quantity]]&lt;0,1,0)</f>
        <v>0</v>
      </c>
      <c r="O4842" s="1" t="str">
        <f>All_Data[[#This Row],[Tier2 Description]]&amp;All_Data[[#This Row],[Order No]]</f>
        <v>SPECIALTIES &amp; PACKAGING1559033</v>
      </c>
    </row>
    <row r="4843" spans="1:15" x14ac:dyDescent="0.35">
      <c r="A4843">
        <v>202003</v>
      </c>
      <c r="B4843" t="str">
        <f>LEFT(All_Data[[#This Row],[Invoice (Year+Month)]],4)</f>
        <v>2020</v>
      </c>
      <c r="C4843" t="str">
        <f>RIGHT(All_Data[[#This Row],[Invoice (Year+Month)]],2)</f>
        <v>03</v>
      </c>
      <c r="D4843" t="s">
        <v>56</v>
      </c>
      <c r="E4843">
        <v>3014522</v>
      </c>
      <c r="F4843" t="s">
        <v>17</v>
      </c>
      <c r="G4843" t="s">
        <v>32</v>
      </c>
      <c r="H4843" t="s">
        <v>33</v>
      </c>
      <c r="I4843">
        <v>1559033</v>
      </c>
      <c r="J4843">
        <v>20</v>
      </c>
      <c r="K4843" s="1">
        <v>69.8</v>
      </c>
      <c r="L4843" s="1">
        <v>27.42</v>
      </c>
      <c r="M4843" s="1">
        <f>All_Data[[#This Row],[EUR Sales Amount]]-All_Data[[#This Row],[EUR Cost Amount]]</f>
        <v>42.379999999999995</v>
      </c>
      <c r="N4843">
        <f>IF(All_Data[[#This Row],[Order Line Quantity]]&lt;0,1,0)</f>
        <v>0</v>
      </c>
      <c r="O4843" s="1" t="str">
        <f>All_Data[[#This Row],[Tier2 Description]]&amp;All_Data[[#This Row],[Order No]]</f>
        <v>SPORT BOTTLES1559033</v>
      </c>
    </row>
    <row r="4844" spans="1:15" x14ac:dyDescent="0.35">
      <c r="A4844">
        <v>202003</v>
      </c>
      <c r="B4844" t="str">
        <f>LEFT(All_Data[[#This Row],[Invoice (Year+Month)]],4)</f>
        <v>2020</v>
      </c>
      <c r="C4844" t="str">
        <f>RIGHT(All_Data[[#This Row],[Invoice (Year+Month)]],2)</f>
        <v>03</v>
      </c>
      <c r="D4844" t="s">
        <v>56</v>
      </c>
      <c r="E4844">
        <v>3014522</v>
      </c>
      <c r="F4844" t="s">
        <v>17</v>
      </c>
      <c r="G4844" t="s">
        <v>26</v>
      </c>
      <c r="H4844" t="s">
        <v>28</v>
      </c>
      <c r="I4844">
        <v>1558668</v>
      </c>
      <c r="J4844">
        <v>28</v>
      </c>
      <c r="K4844" s="1">
        <v>1538.6</v>
      </c>
      <c r="L4844" s="1">
        <v>1312.6</v>
      </c>
      <c r="M4844" s="1">
        <f>All_Data[[#This Row],[EUR Sales Amount]]-All_Data[[#This Row],[EUR Cost Amount]]</f>
        <v>226</v>
      </c>
      <c r="N4844">
        <f>IF(All_Data[[#This Row],[Order Line Quantity]]&lt;0,1,0)</f>
        <v>0</v>
      </c>
      <c r="O4844" s="1" t="str">
        <f>All_Data[[#This Row],[Tier2 Description]]&amp;All_Data[[#This Row],[Order No]]</f>
        <v>HOUSEWARES1558668</v>
      </c>
    </row>
    <row r="4845" spans="1:15" x14ac:dyDescent="0.35">
      <c r="A4845">
        <v>202003</v>
      </c>
      <c r="B4845" t="str">
        <f>LEFT(All_Data[[#This Row],[Invoice (Year+Month)]],4)</f>
        <v>2020</v>
      </c>
      <c r="C4845" t="str">
        <f>RIGHT(All_Data[[#This Row],[Invoice (Year+Month)]],2)</f>
        <v>03</v>
      </c>
      <c r="D4845" t="s">
        <v>56</v>
      </c>
      <c r="E4845">
        <v>3014522</v>
      </c>
      <c r="F4845" t="s">
        <v>17</v>
      </c>
      <c r="G4845" t="s">
        <v>26</v>
      </c>
      <c r="H4845" t="s">
        <v>28</v>
      </c>
      <c r="I4845">
        <v>1559033</v>
      </c>
      <c r="J4845">
        <v>10</v>
      </c>
      <c r="K4845" s="1">
        <v>55.3</v>
      </c>
      <c r="L4845" s="1">
        <v>19.28</v>
      </c>
      <c r="M4845" s="1">
        <f>All_Data[[#This Row],[EUR Sales Amount]]-All_Data[[#This Row],[EUR Cost Amount]]</f>
        <v>36.019999999999996</v>
      </c>
      <c r="N4845">
        <f>IF(All_Data[[#This Row],[Order Line Quantity]]&lt;0,1,0)</f>
        <v>0</v>
      </c>
      <c r="O4845" s="1" t="str">
        <f>All_Data[[#This Row],[Tier2 Description]]&amp;All_Data[[#This Row],[Order No]]</f>
        <v>HOUSEWARES1559033</v>
      </c>
    </row>
    <row r="4846" spans="1:15" x14ac:dyDescent="0.35">
      <c r="A4846">
        <v>202003</v>
      </c>
      <c r="B4846" t="str">
        <f>LEFT(All_Data[[#This Row],[Invoice (Year+Month)]],4)</f>
        <v>2020</v>
      </c>
      <c r="C4846" t="str">
        <f>RIGHT(All_Data[[#This Row],[Invoice (Year+Month)]],2)</f>
        <v>03</v>
      </c>
      <c r="D4846" t="s">
        <v>56</v>
      </c>
      <c r="E4846">
        <v>3014522</v>
      </c>
      <c r="F4846" t="s">
        <v>17</v>
      </c>
      <c r="G4846" t="s">
        <v>26</v>
      </c>
      <c r="H4846" t="s">
        <v>28</v>
      </c>
      <c r="I4846">
        <v>1559348</v>
      </c>
      <c r="J4846">
        <v>46</v>
      </c>
      <c r="K4846" s="1">
        <v>1614.16</v>
      </c>
      <c r="L4846" s="1">
        <v>1415.14</v>
      </c>
      <c r="M4846" s="1">
        <f>All_Data[[#This Row],[EUR Sales Amount]]-All_Data[[#This Row],[EUR Cost Amount]]</f>
        <v>199.01999999999998</v>
      </c>
      <c r="N4846">
        <f>IF(All_Data[[#This Row],[Order Line Quantity]]&lt;0,1,0)</f>
        <v>0</v>
      </c>
      <c r="O4846" s="1" t="str">
        <f>All_Data[[#This Row],[Tier2 Description]]&amp;All_Data[[#This Row],[Order No]]</f>
        <v>HOUSEWARES1559348</v>
      </c>
    </row>
    <row r="4847" spans="1:15" x14ac:dyDescent="0.35">
      <c r="A4847">
        <v>202003</v>
      </c>
      <c r="B4847" t="str">
        <f>LEFT(All_Data[[#This Row],[Invoice (Year+Month)]],4)</f>
        <v>2020</v>
      </c>
      <c r="C4847" t="str">
        <f>RIGHT(All_Data[[#This Row],[Invoice (Year+Month)]],2)</f>
        <v>03</v>
      </c>
      <c r="D4847" t="s">
        <v>56</v>
      </c>
      <c r="E4847">
        <v>3014522</v>
      </c>
      <c r="F4847" t="s">
        <v>17</v>
      </c>
      <c r="G4847" t="s">
        <v>26</v>
      </c>
      <c r="H4847" t="s">
        <v>43</v>
      </c>
      <c r="I4847">
        <v>1558533</v>
      </c>
      <c r="J4847">
        <v>2</v>
      </c>
      <c r="K4847" s="1">
        <v>3.38</v>
      </c>
      <c r="L4847" s="1">
        <v>1.66</v>
      </c>
      <c r="M4847" s="1">
        <f>All_Data[[#This Row],[EUR Sales Amount]]-All_Data[[#This Row],[EUR Cost Amount]]</f>
        <v>1.72</v>
      </c>
      <c r="N4847">
        <f>IF(All_Data[[#This Row],[Order Line Quantity]]&lt;0,1,0)</f>
        <v>0</v>
      </c>
      <c r="O4847" s="1" t="str">
        <f>All_Data[[#This Row],[Tier2 Description]]&amp;All_Data[[#This Row],[Order No]]</f>
        <v>SAFETY AUTO &amp; TOOLS1558533</v>
      </c>
    </row>
    <row r="4848" spans="1:15" x14ac:dyDescent="0.35">
      <c r="A4848">
        <v>202003</v>
      </c>
      <c r="B4848" t="str">
        <f>LEFT(All_Data[[#This Row],[Invoice (Year+Month)]],4)</f>
        <v>2020</v>
      </c>
      <c r="C4848" t="str">
        <f>RIGHT(All_Data[[#This Row],[Invoice (Year+Month)]],2)</f>
        <v>03</v>
      </c>
      <c r="D4848" t="s">
        <v>56</v>
      </c>
      <c r="E4848">
        <v>3014522</v>
      </c>
      <c r="F4848" t="s">
        <v>17</v>
      </c>
      <c r="G4848" t="s">
        <v>29</v>
      </c>
      <c r="H4848" t="s">
        <v>30</v>
      </c>
      <c r="I4848">
        <v>1559009</v>
      </c>
      <c r="J4848">
        <v>20</v>
      </c>
      <c r="K4848" s="1">
        <v>208</v>
      </c>
      <c r="L4848" s="1">
        <v>181.8</v>
      </c>
      <c r="M4848" s="1">
        <f>All_Data[[#This Row],[EUR Sales Amount]]-All_Data[[#This Row],[EUR Cost Amount]]</f>
        <v>26.199999999999989</v>
      </c>
      <c r="N4848">
        <f>IF(All_Data[[#This Row],[Order Line Quantity]]&lt;0,1,0)</f>
        <v>0</v>
      </c>
      <c r="O4848" s="1" t="str">
        <f>All_Data[[#This Row],[Tier2 Description]]&amp;All_Data[[#This Row],[Order No]]</f>
        <v>AUDIO1559009</v>
      </c>
    </row>
    <row r="4849" spans="1:15" x14ac:dyDescent="0.35">
      <c r="A4849">
        <v>202003</v>
      </c>
      <c r="B4849" t="str">
        <f>LEFT(All_Data[[#This Row],[Invoice (Year+Month)]],4)</f>
        <v>2020</v>
      </c>
      <c r="C4849" t="str">
        <f>RIGHT(All_Data[[#This Row],[Invoice (Year+Month)]],2)</f>
        <v>03</v>
      </c>
      <c r="D4849" t="s">
        <v>56</v>
      </c>
      <c r="E4849">
        <v>3014522</v>
      </c>
      <c r="F4849" t="s">
        <v>17</v>
      </c>
      <c r="G4849" t="s">
        <v>29</v>
      </c>
      <c r="H4849" t="s">
        <v>30</v>
      </c>
      <c r="I4849">
        <v>1559033</v>
      </c>
      <c r="J4849">
        <v>56</v>
      </c>
      <c r="K4849" s="1">
        <v>462.22</v>
      </c>
      <c r="L4849" s="1">
        <v>239.26</v>
      </c>
      <c r="M4849" s="1">
        <f>All_Data[[#This Row],[EUR Sales Amount]]-All_Data[[#This Row],[EUR Cost Amount]]</f>
        <v>222.96000000000004</v>
      </c>
      <c r="N4849">
        <f>IF(All_Data[[#This Row],[Order Line Quantity]]&lt;0,1,0)</f>
        <v>0</v>
      </c>
      <c r="O4849" s="1" t="str">
        <f>All_Data[[#This Row],[Tier2 Description]]&amp;All_Data[[#This Row],[Order No]]</f>
        <v>AUDIO1559033</v>
      </c>
    </row>
    <row r="4850" spans="1:15" x14ac:dyDescent="0.35">
      <c r="A4850">
        <v>202003</v>
      </c>
      <c r="B4850" t="str">
        <f>LEFT(All_Data[[#This Row],[Invoice (Year+Month)]],4)</f>
        <v>2020</v>
      </c>
      <c r="C4850" t="str">
        <f>RIGHT(All_Data[[#This Row],[Invoice (Year+Month)]],2)</f>
        <v>03</v>
      </c>
      <c r="D4850" t="s">
        <v>56</v>
      </c>
      <c r="E4850">
        <v>3014522</v>
      </c>
      <c r="F4850" t="s">
        <v>17</v>
      </c>
      <c r="G4850" t="s">
        <v>29</v>
      </c>
      <c r="H4850" t="s">
        <v>30</v>
      </c>
      <c r="I4850">
        <v>1559348</v>
      </c>
      <c r="J4850">
        <v>52</v>
      </c>
      <c r="K4850" s="1">
        <v>741.62</v>
      </c>
      <c r="L4850" s="1">
        <v>619.62</v>
      </c>
      <c r="M4850" s="1">
        <f>All_Data[[#This Row],[EUR Sales Amount]]-All_Data[[#This Row],[EUR Cost Amount]]</f>
        <v>122</v>
      </c>
      <c r="N4850">
        <f>IF(All_Data[[#This Row],[Order Line Quantity]]&lt;0,1,0)</f>
        <v>0</v>
      </c>
      <c r="O4850" s="1" t="str">
        <f>All_Data[[#This Row],[Tier2 Description]]&amp;All_Data[[#This Row],[Order No]]</f>
        <v>AUDIO1559348</v>
      </c>
    </row>
    <row r="4851" spans="1:15" x14ac:dyDescent="0.35">
      <c r="A4851">
        <v>202003</v>
      </c>
      <c r="B4851" t="str">
        <f>LEFT(All_Data[[#This Row],[Invoice (Year+Month)]],4)</f>
        <v>2020</v>
      </c>
      <c r="C4851" t="str">
        <f>RIGHT(All_Data[[#This Row],[Invoice (Year+Month)]],2)</f>
        <v>03</v>
      </c>
      <c r="D4851" t="s">
        <v>56</v>
      </c>
      <c r="E4851">
        <v>3014522</v>
      </c>
      <c r="F4851" t="s">
        <v>17</v>
      </c>
      <c r="G4851" t="s">
        <v>29</v>
      </c>
      <c r="H4851" t="s">
        <v>52</v>
      </c>
      <c r="I4851">
        <v>1558668</v>
      </c>
      <c r="J4851">
        <v>16</v>
      </c>
      <c r="K4851" s="1">
        <v>1980.24</v>
      </c>
      <c r="L4851" s="1">
        <v>1761.24</v>
      </c>
      <c r="M4851" s="1">
        <f>All_Data[[#This Row],[EUR Sales Amount]]-All_Data[[#This Row],[EUR Cost Amount]]</f>
        <v>219</v>
      </c>
      <c r="N4851">
        <f>IF(All_Data[[#This Row],[Order Line Quantity]]&lt;0,1,0)</f>
        <v>0</v>
      </c>
      <c r="O4851" s="1" t="str">
        <f>All_Data[[#This Row],[Tier2 Description]]&amp;All_Data[[#This Row],[Order No]]</f>
        <v>GENERAL TECH1558668</v>
      </c>
    </row>
    <row r="4852" spans="1:15" x14ac:dyDescent="0.35">
      <c r="A4852">
        <v>202003</v>
      </c>
      <c r="B4852" t="str">
        <f>LEFT(All_Data[[#This Row],[Invoice (Year+Month)]],4)</f>
        <v>2020</v>
      </c>
      <c r="C4852" t="str">
        <f>RIGHT(All_Data[[#This Row],[Invoice (Year+Month)]],2)</f>
        <v>03</v>
      </c>
      <c r="D4852" t="s">
        <v>56</v>
      </c>
      <c r="E4852">
        <v>3014522</v>
      </c>
      <c r="F4852" t="s">
        <v>17</v>
      </c>
      <c r="G4852" t="s">
        <v>29</v>
      </c>
      <c r="H4852" t="s">
        <v>52</v>
      </c>
      <c r="I4852">
        <v>1559033</v>
      </c>
      <c r="J4852">
        <v>14</v>
      </c>
      <c r="K4852" s="1">
        <v>137.82</v>
      </c>
      <c r="L4852" s="1">
        <v>69.06</v>
      </c>
      <c r="M4852" s="1">
        <f>All_Data[[#This Row],[EUR Sales Amount]]-All_Data[[#This Row],[EUR Cost Amount]]</f>
        <v>68.759999999999991</v>
      </c>
      <c r="N4852">
        <f>IF(All_Data[[#This Row],[Order Line Quantity]]&lt;0,1,0)</f>
        <v>0</v>
      </c>
      <c r="O4852" s="1" t="str">
        <f>All_Data[[#This Row],[Tier2 Description]]&amp;All_Data[[#This Row],[Order No]]</f>
        <v>GENERAL TECH1559033</v>
      </c>
    </row>
    <row r="4853" spans="1:15" x14ac:dyDescent="0.35">
      <c r="A4853">
        <v>202003</v>
      </c>
      <c r="B4853" t="str">
        <f>LEFT(All_Data[[#This Row],[Invoice (Year+Month)]],4)</f>
        <v>2020</v>
      </c>
      <c r="C4853" t="str">
        <f>RIGHT(All_Data[[#This Row],[Invoice (Year+Month)]],2)</f>
        <v>03</v>
      </c>
      <c r="D4853" t="s">
        <v>56</v>
      </c>
      <c r="E4853">
        <v>3014522</v>
      </c>
      <c r="F4853" t="s">
        <v>17</v>
      </c>
      <c r="G4853" t="s">
        <v>29</v>
      </c>
      <c r="H4853" t="s">
        <v>52</v>
      </c>
      <c r="I4853">
        <v>1559279</v>
      </c>
      <c r="J4853">
        <v>2</v>
      </c>
      <c r="K4853" s="1">
        <v>26.92</v>
      </c>
      <c r="L4853" s="1">
        <v>21.98</v>
      </c>
      <c r="M4853" s="1">
        <f>All_Data[[#This Row],[EUR Sales Amount]]-All_Data[[#This Row],[EUR Cost Amount]]</f>
        <v>4.9400000000000013</v>
      </c>
      <c r="N4853">
        <f>IF(All_Data[[#This Row],[Order Line Quantity]]&lt;0,1,0)</f>
        <v>0</v>
      </c>
      <c r="O4853" s="1" t="str">
        <f>All_Data[[#This Row],[Tier2 Description]]&amp;All_Data[[#This Row],[Order No]]</f>
        <v>GENERAL TECH1559279</v>
      </c>
    </row>
    <row r="4854" spans="1:15" x14ac:dyDescent="0.35">
      <c r="A4854">
        <v>202003</v>
      </c>
      <c r="B4854" t="str">
        <f>LEFT(All_Data[[#This Row],[Invoice (Year+Month)]],4)</f>
        <v>2020</v>
      </c>
      <c r="C4854" t="str">
        <f>RIGHT(All_Data[[#This Row],[Invoice (Year+Month)]],2)</f>
        <v>03</v>
      </c>
      <c r="D4854" t="s">
        <v>56</v>
      </c>
      <c r="E4854">
        <v>3014522</v>
      </c>
      <c r="F4854" t="s">
        <v>17</v>
      </c>
      <c r="G4854" t="s">
        <v>29</v>
      </c>
      <c r="H4854" t="s">
        <v>52</v>
      </c>
      <c r="I4854">
        <v>1559300</v>
      </c>
      <c r="J4854">
        <v>2</v>
      </c>
      <c r="K4854" s="1">
        <v>86.24</v>
      </c>
      <c r="L4854" s="1">
        <v>70.98</v>
      </c>
      <c r="M4854" s="1">
        <f>All_Data[[#This Row],[EUR Sales Amount]]-All_Data[[#This Row],[EUR Cost Amount]]</f>
        <v>15.259999999999991</v>
      </c>
      <c r="N4854">
        <f>IF(All_Data[[#This Row],[Order Line Quantity]]&lt;0,1,0)</f>
        <v>0</v>
      </c>
      <c r="O4854" s="1" t="str">
        <f>All_Data[[#This Row],[Tier2 Description]]&amp;All_Data[[#This Row],[Order No]]</f>
        <v>GENERAL TECH1559300</v>
      </c>
    </row>
    <row r="4855" spans="1:15" x14ac:dyDescent="0.35">
      <c r="A4855">
        <v>202003</v>
      </c>
      <c r="B4855" t="str">
        <f>LEFT(All_Data[[#This Row],[Invoice (Year+Month)]],4)</f>
        <v>2020</v>
      </c>
      <c r="C4855" t="str">
        <f>RIGHT(All_Data[[#This Row],[Invoice (Year+Month)]],2)</f>
        <v>03</v>
      </c>
      <c r="D4855" t="s">
        <v>56</v>
      </c>
      <c r="E4855">
        <v>3014522</v>
      </c>
      <c r="F4855" t="s">
        <v>17</v>
      </c>
      <c r="G4855" t="s">
        <v>29</v>
      </c>
      <c r="H4855" t="s">
        <v>52</v>
      </c>
      <c r="I4855">
        <v>1559348</v>
      </c>
      <c r="J4855">
        <v>48</v>
      </c>
      <c r="K4855" s="1">
        <v>682.22</v>
      </c>
      <c r="L4855" s="1">
        <v>534.44000000000005</v>
      </c>
      <c r="M4855" s="1">
        <f>All_Data[[#This Row],[EUR Sales Amount]]-All_Data[[#This Row],[EUR Cost Amount]]</f>
        <v>147.77999999999997</v>
      </c>
      <c r="N4855">
        <f>IF(All_Data[[#This Row],[Order Line Quantity]]&lt;0,1,0)</f>
        <v>0</v>
      </c>
      <c r="O4855" s="1" t="str">
        <f>All_Data[[#This Row],[Tier2 Description]]&amp;All_Data[[#This Row],[Order No]]</f>
        <v>GENERAL TECH1559348</v>
      </c>
    </row>
    <row r="4856" spans="1:15" x14ac:dyDescent="0.35">
      <c r="A4856">
        <v>202003</v>
      </c>
      <c r="B4856" t="str">
        <f>LEFT(All_Data[[#This Row],[Invoice (Year+Month)]],4)</f>
        <v>2020</v>
      </c>
      <c r="C4856" t="str">
        <f>RIGHT(All_Data[[#This Row],[Invoice (Year+Month)]],2)</f>
        <v>03</v>
      </c>
      <c r="D4856" t="s">
        <v>56</v>
      </c>
      <c r="E4856">
        <v>3014522</v>
      </c>
      <c r="F4856" t="s">
        <v>17</v>
      </c>
      <c r="G4856" t="s">
        <v>29</v>
      </c>
      <c r="H4856" t="s">
        <v>31</v>
      </c>
      <c r="I4856">
        <v>1559033</v>
      </c>
      <c r="J4856">
        <v>50</v>
      </c>
      <c r="K4856" s="1">
        <v>77.8</v>
      </c>
      <c r="L4856" s="1">
        <v>43.02</v>
      </c>
      <c r="M4856" s="1">
        <f>All_Data[[#This Row],[EUR Sales Amount]]-All_Data[[#This Row],[EUR Cost Amount]]</f>
        <v>34.779999999999994</v>
      </c>
      <c r="N4856">
        <f>IF(All_Data[[#This Row],[Order Line Quantity]]&lt;0,1,0)</f>
        <v>0</v>
      </c>
      <c r="O4856" s="1" t="str">
        <f>All_Data[[#This Row],[Tier2 Description]]&amp;All_Data[[#This Row],[Order No]]</f>
        <v>POWER1559033</v>
      </c>
    </row>
    <row r="4857" spans="1:15" x14ac:dyDescent="0.35">
      <c r="A4857">
        <v>202003</v>
      </c>
      <c r="B4857" t="str">
        <f>LEFT(All_Data[[#This Row],[Invoice (Year+Month)]],4)</f>
        <v>2020</v>
      </c>
      <c r="C4857" t="str">
        <f>RIGHT(All_Data[[#This Row],[Invoice (Year+Month)]],2)</f>
        <v>03</v>
      </c>
      <c r="D4857" t="s">
        <v>56</v>
      </c>
      <c r="E4857">
        <v>3014523</v>
      </c>
      <c r="F4857" t="s">
        <v>17</v>
      </c>
      <c r="G4857" t="s">
        <v>13</v>
      </c>
      <c r="H4857" t="s">
        <v>37</v>
      </c>
      <c r="I4857">
        <v>1558921</v>
      </c>
      <c r="J4857">
        <v>200</v>
      </c>
      <c r="K4857" s="1">
        <v>48</v>
      </c>
      <c r="L4857" s="1">
        <v>31.02</v>
      </c>
      <c r="M4857" s="1">
        <f>All_Data[[#This Row],[EUR Sales Amount]]-All_Data[[#This Row],[EUR Cost Amount]]</f>
        <v>16.98</v>
      </c>
      <c r="N4857">
        <f>IF(All_Data[[#This Row],[Order Line Quantity]]&lt;0,1,0)</f>
        <v>0</v>
      </c>
      <c r="O4857" s="1" t="str">
        <f>All_Data[[#This Row],[Tier2 Description]]&amp;All_Data[[#This Row],[Order No]]</f>
        <v>GENERAL1558921</v>
      </c>
    </row>
    <row r="4858" spans="1:15" x14ac:dyDescent="0.35">
      <c r="A4858">
        <v>202003</v>
      </c>
      <c r="B4858" t="str">
        <f>LEFT(All_Data[[#This Row],[Invoice (Year+Month)]],4)</f>
        <v>2020</v>
      </c>
      <c r="C4858" t="str">
        <f>RIGHT(All_Data[[#This Row],[Invoice (Year+Month)]],2)</f>
        <v>03</v>
      </c>
      <c r="D4858" t="s">
        <v>56</v>
      </c>
      <c r="E4858">
        <v>3014523</v>
      </c>
      <c r="F4858" t="s">
        <v>17</v>
      </c>
      <c r="G4858" t="s">
        <v>13</v>
      </c>
      <c r="H4858" t="s">
        <v>37</v>
      </c>
      <c r="I4858">
        <v>1559177</v>
      </c>
      <c r="J4858">
        <v>5000</v>
      </c>
      <c r="K4858" s="1">
        <v>800</v>
      </c>
      <c r="L4858" s="1">
        <v>650</v>
      </c>
      <c r="M4858" s="1">
        <f>All_Data[[#This Row],[EUR Sales Amount]]-All_Data[[#This Row],[EUR Cost Amount]]</f>
        <v>150</v>
      </c>
      <c r="N4858">
        <f>IF(All_Data[[#This Row],[Order Line Quantity]]&lt;0,1,0)</f>
        <v>0</v>
      </c>
      <c r="O4858" s="1" t="str">
        <f>All_Data[[#This Row],[Tier2 Description]]&amp;All_Data[[#This Row],[Order No]]</f>
        <v>GENERAL1559177</v>
      </c>
    </row>
    <row r="4859" spans="1:15" x14ac:dyDescent="0.35">
      <c r="A4859">
        <v>202003</v>
      </c>
      <c r="B4859" t="str">
        <f>LEFT(All_Data[[#This Row],[Invoice (Year+Month)]],4)</f>
        <v>2020</v>
      </c>
      <c r="C4859" t="str">
        <f>RIGHT(All_Data[[#This Row],[Invoice (Year+Month)]],2)</f>
        <v>03</v>
      </c>
      <c r="D4859" t="s">
        <v>56</v>
      </c>
      <c r="E4859">
        <v>3014523</v>
      </c>
      <c r="F4859" t="s">
        <v>17</v>
      </c>
      <c r="G4859" t="s">
        <v>13</v>
      </c>
      <c r="H4859" t="s">
        <v>16</v>
      </c>
      <c r="I4859">
        <v>1558539</v>
      </c>
      <c r="J4859">
        <v>1000</v>
      </c>
      <c r="K4859" s="1">
        <v>90</v>
      </c>
      <c r="L4859" s="1">
        <v>65.44</v>
      </c>
      <c r="M4859" s="1">
        <f>All_Data[[#This Row],[EUR Sales Amount]]-All_Data[[#This Row],[EUR Cost Amount]]</f>
        <v>24.560000000000002</v>
      </c>
      <c r="N4859">
        <f>IF(All_Data[[#This Row],[Order Line Quantity]]&lt;0,1,0)</f>
        <v>0</v>
      </c>
      <c r="O4859" s="1" t="str">
        <f>All_Data[[#This Row],[Tier2 Description]]&amp;All_Data[[#This Row],[Order No]]</f>
        <v>WRITING1558539</v>
      </c>
    </row>
    <row r="4860" spans="1:15" x14ac:dyDescent="0.35">
      <c r="A4860">
        <v>202003</v>
      </c>
      <c r="B4860" t="str">
        <f>LEFT(All_Data[[#This Row],[Invoice (Year+Month)]],4)</f>
        <v>2020</v>
      </c>
      <c r="C4860" t="str">
        <f>RIGHT(All_Data[[#This Row],[Invoice (Year+Month)]],2)</f>
        <v>03</v>
      </c>
      <c r="D4860" t="s">
        <v>56</v>
      </c>
      <c r="E4860">
        <v>3014523</v>
      </c>
      <c r="F4860" t="s">
        <v>17</v>
      </c>
      <c r="G4860" t="s">
        <v>22</v>
      </c>
      <c r="H4860" t="s">
        <v>35</v>
      </c>
      <c r="I4860">
        <v>1558539</v>
      </c>
      <c r="J4860">
        <v>1002</v>
      </c>
      <c r="K4860" s="1">
        <v>130</v>
      </c>
      <c r="L4860" s="1">
        <v>25.46</v>
      </c>
      <c r="M4860" s="1">
        <f>All_Data[[#This Row],[EUR Sales Amount]]-All_Data[[#This Row],[EUR Cost Amount]]</f>
        <v>104.53999999999999</v>
      </c>
      <c r="N4860">
        <f>IF(All_Data[[#This Row],[Order Line Quantity]]&lt;0,1,0)</f>
        <v>0</v>
      </c>
      <c r="O4860" s="1" t="str">
        <f>All_Data[[#This Row],[Tier2 Description]]&amp;All_Data[[#This Row],[Order No]]</f>
        <v>DECORATION CHARGES1558539</v>
      </c>
    </row>
    <row r="4861" spans="1:15" x14ac:dyDescent="0.35">
      <c r="A4861">
        <v>202003</v>
      </c>
      <c r="B4861" t="str">
        <f>LEFT(All_Data[[#This Row],[Invoice (Year+Month)]],4)</f>
        <v>2020</v>
      </c>
      <c r="C4861" t="str">
        <f>RIGHT(All_Data[[#This Row],[Invoice (Year+Month)]],2)</f>
        <v>03</v>
      </c>
      <c r="D4861" t="s">
        <v>56</v>
      </c>
      <c r="E4861">
        <v>3014523</v>
      </c>
      <c r="F4861" t="s">
        <v>17</v>
      </c>
      <c r="G4861" t="s">
        <v>22</v>
      </c>
      <c r="H4861" t="s">
        <v>35</v>
      </c>
      <c r="I4861">
        <v>1558921</v>
      </c>
      <c r="J4861">
        <v>202</v>
      </c>
      <c r="K4861" s="1">
        <v>130</v>
      </c>
      <c r="L4861" s="1">
        <v>40.44</v>
      </c>
      <c r="M4861" s="1">
        <f>All_Data[[#This Row],[EUR Sales Amount]]-All_Data[[#This Row],[EUR Cost Amount]]</f>
        <v>89.56</v>
      </c>
      <c r="N4861">
        <f>IF(All_Data[[#This Row],[Order Line Quantity]]&lt;0,1,0)</f>
        <v>0</v>
      </c>
      <c r="O4861" s="1" t="str">
        <f>All_Data[[#This Row],[Tier2 Description]]&amp;All_Data[[#This Row],[Order No]]</f>
        <v>DECORATION CHARGES1558921</v>
      </c>
    </row>
    <row r="4862" spans="1:15" x14ac:dyDescent="0.35">
      <c r="A4862">
        <v>202003</v>
      </c>
      <c r="B4862" t="str">
        <f>LEFT(All_Data[[#This Row],[Invoice (Year+Month)]],4)</f>
        <v>2020</v>
      </c>
      <c r="C4862" t="str">
        <f>RIGHT(All_Data[[#This Row],[Invoice (Year+Month)]],2)</f>
        <v>03</v>
      </c>
      <c r="D4862" t="s">
        <v>56</v>
      </c>
      <c r="E4862">
        <v>3014524</v>
      </c>
      <c r="F4862" t="s">
        <v>17</v>
      </c>
      <c r="G4862" t="s">
        <v>36</v>
      </c>
      <c r="H4862" t="s">
        <v>36</v>
      </c>
      <c r="I4862">
        <v>1554385</v>
      </c>
      <c r="J4862">
        <v>410</v>
      </c>
      <c r="K4862" s="1">
        <v>861</v>
      </c>
      <c r="L4862" s="1">
        <v>807.7</v>
      </c>
      <c r="M4862" s="1">
        <f>All_Data[[#This Row],[EUR Sales Amount]]-All_Data[[#This Row],[EUR Cost Amount]]</f>
        <v>53.299999999999955</v>
      </c>
      <c r="N4862">
        <f>IF(All_Data[[#This Row],[Order Line Quantity]]&lt;0,1,0)</f>
        <v>0</v>
      </c>
      <c r="O4862" s="1" t="str">
        <f>All_Data[[#This Row],[Tier2 Description]]&amp;All_Data[[#This Row],[Order No]]</f>
        <v>MEMORY1554385</v>
      </c>
    </row>
    <row r="4863" spans="1:15" x14ac:dyDescent="0.35">
      <c r="A4863">
        <v>202003</v>
      </c>
      <c r="B4863" t="str">
        <f>LEFT(All_Data[[#This Row],[Invoice (Year+Month)]],4)</f>
        <v>2020</v>
      </c>
      <c r="C4863" t="str">
        <f>RIGHT(All_Data[[#This Row],[Invoice (Year+Month)]],2)</f>
        <v>03</v>
      </c>
      <c r="D4863" t="s">
        <v>56</v>
      </c>
      <c r="E4863">
        <v>3014533</v>
      </c>
      <c r="F4863" t="s">
        <v>17</v>
      </c>
      <c r="G4863" t="s">
        <v>26</v>
      </c>
      <c r="H4863" t="s">
        <v>28</v>
      </c>
      <c r="I4863">
        <v>1558506</v>
      </c>
      <c r="J4863">
        <v>4</v>
      </c>
      <c r="K4863" s="1">
        <v>29.96</v>
      </c>
      <c r="L4863" s="1">
        <v>10.84</v>
      </c>
      <c r="M4863" s="1">
        <f>All_Data[[#This Row],[EUR Sales Amount]]-All_Data[[#This Row],[EUR Cost Amount]]</f>
        <v>19.12</v>
      </c>
      <c r="N4863">
        <f>IF(All_Data[[#This Row],[Order Line Quantity]]&lt;0,1,0)</f>
        <v>0</v>
      </c>
      <c r="O4863" s="1" t="str">
        <f>All_Data[[#This Row],[Tier2 Description]]&amp;All_Data[[#This Row],[Order No]]</f>
        <v>HOUSEWARES1558506</v>
      </c>
    </row>
    <row r="4864" spans="1:15" x14ac:dyDescent="0.35">
      <c r="A4864">
        <v>202003</v>
      </c>
      <c r="B4864" t="str">
        <f>LEFT(All_Data[[#This Row],[Invoice (Year+Month)]],4)</f>
        <v>2020</v>
      </c>
      <c r="C4864" t="str">
        <f>RIGHT(All_Data[[#This Row],[Invoice (Year+Month)]],2)</f>
        <v>03</v>
      </c>
      <c r="D4864" t="s">
        <v>56</v>
      </c>
      <c r="E4864">
        <v>3014533</v>
      </c>
      <c r="F4864" t="s">
        <v>17</v>
      </c>
      <c r="G4864" t="s">
        <v>18</v>
      </c>
      <c r="H4864" t="s">
        <v>20</v>
      </c>
      <c r="I4864">
        <v>1558506</v>
      </c>
      <c r="J4864">
        <v>42</v>
      </c>
      <c r="K4864" s="1">
        <v>409.62</v>
      </c>
      <c r="L4864" s="1">
        <v>164.38</v>
      </c>
      <c r="M4864" s="1">
        <f>All_Data[[#This Row],[EUR Sales Amount]]-All_Data[[#This Row],[EUR Cost Amount]]</f>
        <v>245.24</v>
      </c>
      <c r="N4864">
        <f>IF(All_Data[[#This Row],[Order Line Quantity]]&lt;0,1,0)</f>
        <v>0</v>
      </c>
      <c r="O4864" s="1" t="str">
        <f>All_Data[[#This Row],[Tier2 Description]]&amp;All_Data[[#This Row],[Order No]]</f>
        <v>POLOS1558506</v>
      </c>
    </row>
    <row r="4865" spans="1:15" x14ac:dyDescent="0.35">
      <c r="A4865">
        <v>202003</v>
      </c>
      <c r="B4865" t="str">
        <f>LEFT(All_Data[[#This Row],[Invoice (Year+Month)]],4)</f>
        <v>2020</v>
      </c>
      <c r="C4865" t="str">
        <f>RIGHT(All_Data[[#This Row],[Invoice (Year+Month)]],2)</f>
        <v>03</v>
      </c>
      <c r="D4865" t="s">
        <v>56</v>
      </c>
      <c r="E4865">
        <v>3014537</v>
      </c>
      <c r="F4865" t="s">
        <v>17</v>
      </c>
      <c r="G4865" t="s">
        <v>13</v>
      </c>
      <c r="H4865" t="s">
        <v>34</v>
      </c>
      <c r="I4865">
        <v>1558582</v>
      </c>
      <c r="J4865">
        <v>4</v>
      </c>
      <c r="K4865" s="1">
        <v>8.42</v>
      </c>
      <c r="L4865" s="1">
        <v>3.1</v>
      </c>
      <c r="M4865" s="1">
        <f>All_Data[[#This Row],[EUR Sales Amount]]-All_Data[[#This Row],[EUR Cost Amount]]</f>
        <v>5.32</v>
      </c>
      <c r="N4865">
        <f>IF(All_Data[[#This Row],[Order Line Quantity]]&lt;0,1,0)</f>
        <v>0</v>
      </c>
      <c r="O4865" s="1" t="str">
        <f>All_Data[[#This Row],[Tier2 Description]]&amp;All_Data[[#This Row],[Order No]]</f>
        <v>STATIONERY1558582</v>
      </c>
    </row>
    <row r="4866" spans="1:15" x14ac:dyDescent="0.35">
      <c r="A4866">
        <v>202003</v>
      </c>
      <c r="B4866" t="str">
        <f>LEFT(All_Data[[#This Row],[Invoice (Year+Month)]],4)</f>
        <v>2020</v>
      </c>
      <c r="C4866" t="str">
        <f>RIGHT(All_Data[[#This Row],[Invoice (Year+Month)]],2)</f>
        <v>03</v>
      </c>
      <c r="D4866" t="s">
        <v>56</v>
      </c>
      <c r="E4866">
        <v>3014568</v>
      </c>
      <c r="F4866" t="s">
        <v>10</v>
      </c>
      <c r="G4866" t="s">
        <v>26</v>
      </c>
      <c r="H4866" t="s">
        <v>28</v>
      </c>
      <c r="I4866">
        <v>1558296</v>
      </c>
      <c r="J4866">
        <v>1010</v>
      </c>
      <c r="K4866" s="1">
        <v>242.4</v>
      </c>
      <c r="L4866" s="1">
        <v>96.24</v>
      </c>
      <c r="M4866" s="1">
        <f>All_Data[[#This Row],[EUR Sales Amount]]-All_Data[[#This Row],[EUR Cost Amount]]</f>
        <v>146.16000000000003</v>
      </c>
      <c r="N4866">
        <f>IF(All_Data[[#This Row],[Order Line Quantity]]&lt;0,1,0)</f>
        <v>0</v>
      </c>
      <c r="O4866" s="1" t="str">
        <f>All_Data[[#This Row],[Tier2 Description]]&amp;All_Data[[#This Row],[Order No]]</f>
        <v>HOUSEWARES1558296</v>
      </c>
    </row>
    <row r="4867" spans="1:15" x14ac:dyDescent="0.35">
      <c r="A4867">
        <v>202003</v>
      </c>
      <c r="B4867" t="str">
        <f>LEFT(All_Data[[#This Row],[Invoice (Year+Month)]],4)</f>
        <v>2020</v>
      </c>
      <c r="C4867" t="str">
        <f>RIGHT(All_Data[[#This Row],[Invoice (Year+Month)]],2)</f>
        <v>03</v>
      </c>
      <c r="D4867" t="s">
        <v>56</v>
      </c>
      <c r="E4867">
        <v>3014572</v>
      </c>
      <c r="F4867" t="s">
        <v>17</v>
      </c>
      <c r="G4867" t="s">
        <v>18</v>
      </c>
      <c r="H4867" t="s">
        <v>20</v>
      </c>
      <c r="I4867">
        <v>1558457</v>
      </c>
      <c r="J4867">
        <v>184</v>
      </c>
      <c r="K4867" s="1">
        <v>1613.68</v>
      </c>
      <c r="L4867" s="1">
        <v>750.92</v>
      </c>
      <c r="M4867" s="1">
        <f>All_Data[[#This Row],[EUR Sales Amount]]-All_Data[[#This Row],[EUR Cost Amount]]</f>
        <v>862.7600000000001</v>
      </c>
      <c r="N4867">
        <f>IF(All_Data[[#This Row],[Order Line Quantity]]&lt;0,1,0)</f>
        <v>0</v>
      </c>
      <c r="O4867" s="1" t="str">
        <f>All_Data[[#This Row],[Tier2 Description]]&amp;All_Data[[#This Row],[Order No]]</f>
        <v>POLOS1558457</v>
      </c>
    </row>
    <row r="4868" spans="1:15" x14ac:dyDescent="0.35">
      <c r="A4868">
        <v>202003</v>
      </c>
      <c r="B4868" t="str">
        <f>LEFT(All_Data[[#This Row],[Invoice (Year+Month)]],4)</f>
        <v>2020</v>
      </c>
      <c r="C4868" t="str">
        <f>RIGHT(All_Data[[#This Row],[Invoice (Year+Month)]],2)</f>
        <v>03</v>
      </c>
      <c r="D4868" t="s">
        <v>56</v>
      </c>
      <c r="E4868">
        <v>3014572</v>
      </c>
      <c r="F4868" t="s">
        <v>17</v>
      </c>
      <c r="G4868" t="s">
        <v>18</v>
      </c>
      <c r="H4868" t="s">
        <v>20</v>
      </c>
      <c r="I4868">
        <v>1558944</v>
      </c>
      <c r="J4868">
        <v>98</v>
      </c>
      <c r="K4868" s="1">
        <v>878.08</v>
      </c>
      <c r="L4868" s="1">
        <v>440.46</v>
      </c>
      <c r="M4868" s="1">
        <f>All_Data[[#This Row],[EUR Sales Amount]]-All_Data[[#This Row],[EUR Cost Amount]]</f>
        <v>437.62000000000006</v>
      </c>
      <c r="N4868">
        <f>IF(All_Data[[#This Row],[Order Line Quantity]]&lt;0,1,0)</f>
        <v>0</v>
      </c>
      <c r="O4868" s="1" t="str">
        <f>All_Data[[#This Row],[Tier2 Description]]&amp;All_Data[[#This Row],[Order No]]</f>
        <v>POLOS1558944</v>
      </c>
    </row>
    <row r="4869" spans="1:15" x14ac:dyDescent="0.35">
      <c r="A4869">
        <v>202003</v>
      </c>
      <c r="B4869" t="str">
        <f>LEFT(All_Data[[#This Row],[Invoice (Year+Month)]],4)</f>
        <v>2020</v>
      </c>
      <c r="C4869" t="str">
        <f>RIGHT(All_Data[[#This Row],[Invoice (Year+Month)]],2)</f>
        <v>03</v>
      </c>
      <c r="D4869" t="s">
        <v>56</v>
      </c>
      <c r="E4869">
        <v>3014583</v>
      </c>
      <c r="F4869" t="s">
        <v>17</v>
      </c>
      <c r="G4869" t="s">
        <v>13</v>
      </c>
      <c r="H4869" t="s">
        <v>37</v>
      </c>
      <c r="I4869">
        <v>1558583</v>
      </c>
      <c r="J4869">
        <v>2</v>
      </c>
      <c r="K4869" s="1">
        <v>110</v>
      </c>
      <c r="L4869" s="1">
        <v>110</v>
      </c>
      <c r="M4869" s="1">
        <f>All_Data[[#This Row],[EUR Sales Amount]]-All_Data[[#This Row],[EUR Cost Amount]]</f>
        <v>0</v>
      </c>
      <c r="N4869">
        <f>IF(All_Data[[#This Row],[Order Line Quantity]]&lt;0,1,0)</f>
        <v>0</v>
      </c>
      <c r="O4869" s="1" t="str">
        <f>All_Data[[#This Row],[Tier2 Description]]&amp;All_Data[[#This Row],[Order No]]</f>
        <v>GENERAL1558583</v>
      </c>
    </row>
    <row r="4870" spans="1:15" x14ac:dyDescent="0.35">
      <c r="A4870">
        <v>202003</v>
      </c>
      <c r="B4870" t="str">
        <f>LEFT(All_Data[[#This Row],[Invoice (Year+Month)]],4)</f>
        <v>2020</v>
      </c>
      <c r="C4870" t="str">
        <f>RIGHT(All_Data[[#This Row],[Invoice (Year+Month)]],2)</f>
        <v>03</v>
      </c>
      <c r="D4870" t="s">
        <v>56</v>
      </c>
      <c r="E4870">
        <v>3014583</v>
      </c>
      <c r="F4870" t="s">
        <v>17</v>
      </c>
      <c r="G4870" t="s">
        <v>13</v>
      </c>
      <c r="H4870" t="s">
        <v>37</v>
      </c>
      <c r="I4870">
        <v>1559226</v>
      </c>
      <c r="J4870">
        <v>1202</v>
      </c>
      <c r="K4870" s="1">
        <v>516.86</v>
      </c>
      <c r="L4870" s="1">
        <v>444.74</v>
      </c>
      <c r="M4870" s="1">
        <f>All_Data[[#This Row],[EUR Sales Amount]]-All_Data[[#This Row],[EUR Cost Amount]]</f>
        <v>72.12</v>
      </c>
      <c r="N4870">
        <f>IF(All_Data[[#This Row],[Order Line Quantity]]&lt;0,1,0)</f>
        <v>0</v>
      </c>
      <c r="O4870" s="1" t="str">
        <f>All_Data[[#This Row],[Tier2 Description]]&amp;All_Data[[#This Row],[Order No]]</f>
        <v>GENERAL1559226</v>
      </c>
    </row>
    <row r="4871" spans="1:15" x14ac:dyDescent="0.35">
      <c r="A4871">
        <v>202003</v>
      </c>
      <c r="B4871" t="str">
        <f>LEFT(All_Data[[#This Row],[Invoice (Year+Month)]],4)</f>
        <v>2020</v>
      </c>
      <c r="C4871" t="str">
        <f>RIGHT(All_Data[[#This Row],[Invoice (Year+Month)]],2)</f>
        <v>03</v>
      </c>
      <c r="D4871" t="s">
        <v>56</v>
      </c>
      <c r="E4871">
        <v>3014583</v>
      </c>
      <c r="F4871" t="s">
        <v>17</v>
      </c>
      <c r="G4871" t="s">
        <v>29</v>
      </c>
      <c r="H4871" t="s">
        <v>52</v>
      </c>
      <c r="I4871">
        <v>1559272</v>
      </c>
      <c r="J4871">
        <v>2</v>
      </c>
      <c r="K4871" s="1">
        <v>473.44</v>
      </c>
      <c r="L4871" s="1">
        <v>402</v>
      </c>
      <c r="M4871" s="1">
        <f>All_Data[[#This Row],[EUR Sales Amount]]-All_Data[[#This Row],[EUR Cost Amount]]</f>
        <v>71.44</v>
      </c>
      <c r="N4871">
        <f>IF(All_Data[[#This Row],[Order Line Quantity]]&lt;0,1,0)</f>
        <v>0</v>
      </c>
      <c r="O4871" s="1" t="str">
        <f>All_Data[[#This Row],[Tier2 Description]]&amp;All_Data[[#This Row],[Order No]]</f>
        <v>GENERAL TECH1559272</v>
      </c>
    </row>
    <row r="4872" spans="1:15" x14ac:dyDescent="0.35">
      <c r="A4872">
        <v>202003</v>
      </c>
      <c r="B4872" t="str">
        <f>LEFT(All_Data[[#This Row],[Invoice (Year+Month)]],4)</f>
        <v>2020</v>
      </c>
      <c r="C4872" t="str">
        <f>RIGHT(All_Data[[#This Row],[Invoice (Year+Month)]],2)</f>
        <v>03</v>
      </c>
      <c r="D4872" t="s">
        <v>56</v>
      </c>
      <c r="E4872">
        <v>3014587</v>
      </c>
      <c r="F4872" t="s">
        <v>17</v>
      </c>
      <c r="G4872" t="s">
        <v>48</v>
      </c>
      <c r="H4872" t="s">
        <v>48</v>
      </c>
      <c r="I4872">
        <v>1558686</v>
      </c>
      <c r="J4872">
        <v>1000</v>
      </c>
      <c r="K4872" s="1">
        <v>650</v>
      </c>
      <c r="L4872" s="1">
        <v>533.82000000000005</v>
      </c>
      <c r="M4872" s="1">
        <f>All_Data[[#This Row],[EUR Sales Amount]]-All_Data[[#This Row],[EUR Cost Amount]]</f>
        <v>116.17999999999995</v>
      </c>
      <c r="N4872">
        <f>IF(All_Data[[#This Row],[Order Line Quantity]]&lt;0,1,0)</f>
        <v>0</v>
      </c>
      <c r="O4872" s="1" t="str">
        <f>All_Data[[#This Row],[Tier2 Description]]&amp;All_Data[[#This Row],[Order No]]</f>
        <v>HEADWEAR1558686</v>
      </c>
    </row>
    <row r="4873" spans="1:15" x14ac:dyDescent="0.35">
      <c r="A4873">
        <v>202003</v>
      </c>
      <c r="B4873" t="str">
        <f>LEFT(All_Data[[#This Row],[Invoice (Year+Month)]],4)</f>
        <v>2020</v>
      </c>
      <c r="C4873" t="str">
        <f>RIGHT(All_Data[[#This Row],[Invoice (Year+Month)]],2)</f>
        <v>03</v>
      </c>
      <c r="D4873" t="s">
        <v>56</v>
      </c>
      <c r="E4873">
        <v>3014587</v>
      </c>
      <c r="F4873" t="s">
        <v>17</v>
      </c>
      <c r="G4873" t="s">
        <v>13</v>
      </c>
      <c r="H4873" t="s">
        <v>37</v>
      </c>
      <c r="I4873">
        <v>1557102</v>
      </c>
      <c r="J4873">
        <v>1000</v>
      </c>
      <c r="K4873" s="1">
        <v>560</v>
      </c>
      <c r="L4873" s="1">
        <v>470</v>
      </c>
      <c r="M4873" s="1">
        <f>All_Data[[#This Row],[EUR Sales Amount]]-All_Data[[#This Row],[EUR Cost Amount]]</f>
        <v>90</v>
      </c>
      <c r="N4873">
        <f>IF(All_Data[[#This Row],[Order Line Quantity]]&lt;0,1,0)</f>
        <v>0</v>
      </c>
      <c r="O4873" s="1" t="str">
        <f>All_Data[[#This Row],[Tier2 Description]]&amp;All_Data[[#This Row],[Order No]]</f>
        <v>GENERAL1557102</v>
      </c>
    </row>
    <row r="4874" spans="1:15" x14ac:dyDescent="0.35">
      <c r="A4874">
        <v>202003</v>
      </c>
      <c r="B4874" t="str">
        <f>LEFT(All_Data[[#This Row],[Invoice (Year+Month)]],4)</f>
        <v>2020</v>
      </c>
      <c r="C4874" t="str">
        <f>RIGHT(All_Data[[#This Row],[Invoice (Year+Month)]],2)</f>
        <v>03</v>
      </c>
      <c r="D4874" t="s">
        <v>56</v>
      </c>
      <c r="E4874">
        <v>3014587</v>
      </c>
      <c r="F4874" t="s">
        <v>17</v>
      </c>
      <c r="G4874" t="s">
        <v>26</v>
      </c>
      <c r="H4874" t="s">
        <v>28</v>
      </c>
      <c r="I4874">
        <v>1559495</v>
      </c>
      <c r="J4874">
        <v>4</v>
      </c>
      <c r="K4874" s="1">
        <v>35.880000000000003</v>
      </c>
      <c r="L4874" s="1">
        <v>20.260000000000002</v>
      </c>
      <c r="M4874" s="1">
        <f>All_Data[[#This Row],[EUR Sales Amount]]-All_Data[[#This Row],[EUR Cost Amount]]</f>
        <v>15.620000000000001</v>
      </c>
      <c r="N4874">
        <f>IF(All_Data[[#This Row],[Order Line Quantity]]&lt;0,1,0)</f>
        <v>0</v>
      </c>
      <c r="O4874" s="1" t="str">
        <f>All_Data[[#This Row],[Tier2 Description]]&amp;All_Data[[#This Row],[Order No]]</f>
        <v>HOUSEWARES1559495</v>
      </c>
    </row>
    <row r="4875" spans="1:15" x14ac:dyDescent="0.35">
      <c r="A4875">
        <v>202003</v>
      </c>
      <c r="B4875" t="str">
        <f>LEFT(All_Data[[#This Row],[Invoice (Year+Month)]],4)</f>
        <v>2020</v>
      </c>
      <c r="C4875" t="str">
        <f>RIGHT(All_Data[[#This Row],[Invoice (Year+Month)]],2)</f>
        <v>03</v>
      </c>
      <c r="D4875" t="s">
        <v>56</v>
      </c>
      <c r="E4875">
        <v>3014587</v>
      </c>
      <c r="F4875" t="s">
        <v>17</v>
      </c>
      <c r="G4875" t="s">
        <v>18</v>
      </c>
      <c r="H4875" t="s">
        <v>20</v>
      </c>
      <c r="I4875">
        <v>1558686</v>
      </c>
      <c r="J4875">
        <v>8</v>
      </c>
      <c r="K4875" s="1">
        <v>59.44</v>
      </c>
      <c r="L4875" s="1">
        <v>26.08</v>
      </c>
      <c r="M4875" s="1">
        <f>All_Data[[#This Row],[EUR Sales Amount]]-All_Data[[#This Row],[EUR Cost Amount]]</f>
        <v>33.36</v>
      </c>
      <c r="N4875">
        <f>IF(All_Data[[#This Row],[Order Line Quantity]]&lt;0,1,0)</f>
        <v>0</v>
      </c>
      <c r="O4875" s="1" t="str">
        <f>All_Data[[#This Row],[Tier2 Description]]&amp;All_Data[[#This Row],[Order No]]</f>
        <v>POLOS1558686</v>
      </c>
    </row>
    <row r="4876" spans="1:15" x14ac:dyDescent="0.35">
      <c r="A4876">
        <v>202003</v>
      </c>
      <c r="B4876" t="str">
        <f>LEFT(All_Data[[#This Row],[Invoice (Year+Month)]],4)</f>
        <v>2020</v>
      </c>
      <c r="C4876" t="str">
        <f>RIGHT(All_Data[[#This Row],[Invoice (Year+Month)]],2)</f>
        <v>03</v>
      </c>
      <c r="D4876" t="s">
        <v>56</v>
      </c>
      <c r="E4876">
        <v>3014587</v>
      </c>
      <c r="F4876" t="s">
        <v>17</v>
      </c>
      <c r="G4876" t="s">
        <v>18</v>
      </c>
      <c r="H4876" t="s">
        <v>20</v>
      </c>
      <c r="I4876">
        <v>1559495</v>
      </c>
      <c r="J4876">
        <v>90</v>
      </c>
      <c r="K4876" s="1">
        <v>707.58</v>
      </c>
      <c r="L4876" s="1">
        <v>290.94</v>
      </c>
      <c r="M4876" s="1">
        <f>All_Data[[#This Row],[EUR Sales Amount]]-All_Data[[#This Row],[EUR Cost Amount]]</f>
        <v>416.64000000000004</v>
      </c>
      <c r="N4876">
        <f>IF(All_Data[[#This Row],[Order Line Quantity]]&lt;0,1,0)</f>
        <v>0</v>
      </c>
      <c r="O4876" s="1" t="str">
        <f>All_Data[[#This Row],[Tier2 Description]]&amp;All_Data[[#This Row],[Order No]]</f>
        <v>POLOS1559495</v>
      </c>
    </row>
    <row r="4877" spans="1:15" x14ac:dyDescent="0.35">
      <c r="A4877">
        <v>202003</v>
      </c>
      <c r="B4877" t="str">
        <f>LEFT(All_Data[[#This Row],[Invoice (Year+Month)]],4)</f>
        <v>2020</v>
      </c>
      <c r="C4877" t="str">
        <f>RIGHT(All_Data[[#This Row],[Invoice (Year+Month)]],2)</f>
        <v>03</v>
      </c>
      <c r="D4877" t="s">
        <v>56</v>
      </c>
      <c r="E4877">
        <v>3014587</v>
      </c>
      <c r="F4877" t="s">
        <v>17</v>
      </c>
      <c r="G4877" t="s">
        <v>24</v>
      </c>
      <c r="H4877" t="s">
        <v>25</v>
      </c>
      <c r="I4877">
        <v>1559495</v>
      </c>
      <c r="J4877">
        <v>2</v>
      </c>
      <c r="K4877" s="1">
        <v>39.979999999999997</v>
      </c>
      <c r="L4877" s="1">
        <v>41.56</v>
      </c>
      <c r="M4877" s="1">
        <f>All_Data[[#This Row],[EUR Sales Amount]]-All_Data[[#This Row],[EUR Cost Amount]]</f>
        <v>-1.5800000000000054</v>
      </c>
      <c r="N4877">
        <f>IF(All_Data[[#This Row],[Order Line Quantity]]&lt;0,1,0)</f>
        <v>0</v>
      </c>
      <c r="O4877" s="1" t="str">
        <f>All_Data[[#This Row],[Tier2 Description]]&amp;All_Data[[#This Row],[Order No]]</f>
        <v>JACKETS1559495</v>
      </c>
    </row>
    <row r="4878" spans="1:15" x14ac:dyDescent="0.35">
      <c r="A4878">
        <v>202003</v>
      </c>
      <c r="B4878" t="str">
        <f>LEFT(All_Data[[#This Row],[Invoice (Year+Month)]],4)</f>
        <v>2020</v>
      </c>
      <c r="C4878" t="str">
        <f>RIGHT(All_Data[[#This Row],[Invoice (Year+Month)]],2)</f>
        <v>03</v>
      </c>
      <c r="D4878" t="s">
        <v>56</v>
      </c>
      <c r="E4878">
        <v>3014587</v>
      </c>
      <c r="F4878" t="s">
        <v>17</v>
      </c>
      <c r="G4878" t="s">
        <v>57</v>
      </c>
      <c r="H4878" t="s">
        <v>58</v>
      </c>
      <c r="I4878">
        <v>1559495</v>
      </c>
      <c r="J4878">
        <v>8</v>
      </c>
      <c r="K4878" s="1">
        <v>63.92</v>
      </c>
      <c r="L4878" s="1">
        <v>67.459999999999994</v>
      </c>
      <c r="M4878" s="1">
        <f>All_Data[[#This Row],[EUR Sales Amount]]-All_Data[[#This Row],[EUR Cost Amount]]</f>
        <v>-3.539999999999992</v>
      </c>
      <c r="N4878">
        <f>IF(All_Data[[#This Row],[Order Line Quantity]]&lt;0,1,0)</f>
        <v>0</v>
      </c>
      <c r="O4878" s="1" t="str">
        <f>All_Data[[#This Row],[Tier2 Description]]&amp;All_Data[[#This Row],[Order No]]</f>
        <v>SHIRTS1559495</v>
      </c>
    </row>
    <row r="4879" spans="1:15" x14ac:dyDescent="0.35">
      <c r="A4879">
        <v>202003</v>
      </c>
      <c r="B4879" t="str">
        <f>LEFT(All_Data[[#This Row],[Invoice (Year+Month)]],4)</f>
        <v>2020</v>
      </c>
      <c r="C4879" t="str">
        <f>RIGHT(All_Data[[#This Row],[Invoice (Year+Month)]],2)</f>
        <v>03</v>
      </c>
      <c r="D4879" t="s">
        <v>56</v>
      </c>
      <c r="E4879">
        <v>3014589</v>
      </c>
      <c r="F4879" t="s">
        <v>17</v>
      </c>
      <c r="G4879" t="s">
        <v>13</v>
      </c>
      <c r="H4879" t="s">
        <v>34</v>
      </c>
      <c r="I4879">
        <v>1558721</v>
      </c>
      <c r="J4879">
        <v>4</v>
      </c>
      <c r="K4879" s="1">
        <v>10.68</v>
      </c>
      <c r="L4879" s="1">
        <v>3.3</v>
      </c>
      <c r="M4879" s="1">
        <f>All_Data[[#This Row],[EUR Sales Amount]]-All_Data[[#This Row],[EUR Cost Amount]]</f>
        <v>7.38</v>
      </c>
      <c r="N4879">
        <f>IF(All_Data[[#This Row],[Order Line Quantity]]&lt;0,1,0)</f>
        <v>0</v>
      </c>
      <c r="O4879" s="1" t="str">
        <f>All_Data[[#This Row],[Tier2 Description]]&amp;All_Data[[#This Row],[Order No]]</f>
        <v>STATIONERY1558721</v>
      </c>
    </row>
    <row r="4880" spans="1:15" x14ac:dyDescent="0.35">
      <c r="A4880">
        <v>202003</v>
      </c>
      <c r="B4880" t="str">
        <f>LEFT(All_Data[[#This Row],[Invoice (Year+Month)]],4)</f>
        <v>2020</v>
      </c>
      <c r="C4880" t="str">
        <f>RIGHT(All_Data[[#This Row],[Invoice (Year+Month)]],2)</f>
        <v>03</v>
      </c>
      <c r="D4880" t="s">
        <v>56</v>
      </c>
      <c r="E4880">
        <v>3014590</v>
      </c>
      <c r="F4880" t="s">
        <v>17</v>
      </c>
      <c r="G4880" t="s">
        <v>65</v>
      </c>
      <c r="H4880" t="s">
        <v>66</v>
      </c>
      <c r="I4880">
        <v>1558562</v>
      </c>
      <c r="J4880">
        <v>400</v>
      </c>
      <c r="K4880" s="1">
        <v>376</v>
      </c>
      <c r="L4880" s="1">
        <v>284</v>
      </c>
      <c r="M4880" s="1">
        <f>All_Data[[#This Row],[EUR Sales Amount]]-All_Data[[#This Row],[EUR Cost Amount]]</f>
        <v>92</v>
      </c>
      <c r="N4880">
        <f>IF(All_Data[[#This Row],[Order Line Quantity]]&lt;0,1,0)</f>
        <v>0</v>
      </c>
      <c r="O4880" s="1" t="str">
        <f>All_Data[[#This Row],[Tier2 Description]]&amp;All_Data[[#This Row],[Order No]]</f>
        <v>WEARABLES OTHERS1558562</v>
      </c>
    </row>
    <row r="4881" spans="1:15" x14ac:dyDescent="0.35">
      <c r="A4881">
        <v>202003</v>
      </c>
      <c r="B4881" t="str">
        <f>LEFT(All_Data[[#This Row],[Invoice (Year+Month)]],4)</f>
        <v>2020</v>
      </c>
      <c r="C4881" t="str">
        <f>RIGHT(All_Data[[#This Row],[Invoice (Year+Month)]],2)</f>
        <v>03</v>
      </c>
      <c r="D4881" t="s">
        <v>56</v>
      </c>
      <c r="E4881">
        <v>3014590</v>
      </c>
      <c r="F4881" t="s">
        <v>17</v>
      </c>
      <c r="G4881" t="s">
        <v>13</v>
      </c>
      <c r="H4881" t="s">
        <v>34</v>
      </c>
      <c r="I4881">
        <v>1559103</v>
      </c>
      <c r="J4881">
        <v>200</v>
      </c>
      <c r="K4881" s="1">
        <v>598</v>
      </c>
      <c r="L4881" s="1">
        <v>251.56</v>
      </c>
      <c r="M4881" s="1">
        <f>All_Data[[#This Row],[EUR Sales Amount]]-All_Data[[#This Row],[EUR Cost Amount]]</f>
        <v>346.44</v>
      </c>
      <c r="N4881">
        <f>IF(All_Data[[#This Row],[Order Line Quantity]]&lt;0,1,0)</f>
        <v>0</v>
      </c>
      <c r="O4881" s="1" t="str">
        <f>All_Data[[#This Row],[Tier2 Description]]&amp;All_Data[[#This Row],[Order No]]</f>
        <v>STATIONERY1559103</v>
      </c>
    </row>
    <row r="4882" spans="1:15" x14ac:dyDescent="0.35">
      <c r="A4882">
        <v>202003</v>
      </c>
      <c r="B4882" t="str">
        <f>LEFT(All_Data[[#This Row],[Invoice (Year+Month)]],4)</f>
        <v>2020</v>
      </c>
      <c r="C4882" t="str">
        <f>RIGHT(All_Data[[#This Row],[Invoice (Year+Month)]],2)</f>
        <v>03</v>
      </c>
      <c r="D4882" t="s">
        <v>56</v>
      </c>
      <c r="E4882">
        <v>3014590</v>
      </c>
      <c r="F4882" t="s">
        <v>17</v>
      </c>
      <c r="G4882" t="s">
        <v>22</v>
      </c>
      <c r="H4882" t="s">
        <v>35</v>
      </c>
      <c r="I4882">
        <v>1559103</v>
      </c>
      <c r="J4882">
        <v>202</v>
      </c>
      <c r="K4882" s="1">
        <v>256</v>
      </c>
      <c r="L4882" s="1">
        <v>25.06</v>
      </c>
      <c r="M4882" s="1">
        <f>All_Data[[#This Row],[EUR Sales Amount]]-All_Data[[#This Row],[EUR Cost Amount]]</f>
        <v>230.94</v>
      </c>
      <c r="N4882">
        <f>IF(All_Data[[#This Row],[Order Line Quantity]]&lt;0,1,0)</f>
        <v>0</v>
      </c>
      <c r="O4882" s="1" t="str">
        <f>All_Data[[#This Row],[Tier2 Description]]&amp;All_Data[[#This Row],[Order No]]</f>
        <v>DECORATION CHARGES1559103</v>
      </c>
    </row>
    <row r="4883" spans="1:15" x14ac:dyDescent="0.35">
      <c r="A4883">
        <v>202003</v>
      </c>
      <c r="B4883" t="str">
        <f>LEFT(All_Data[[#This Row],[Invoice (Year+Month)]],4)</f>
        <v>2020</v>
      </c>
      <c r="C4883" t="str">
        <f>RIGHT(All_Data[[#This Row],[Invoice (Year+Month)]],2)</f>
        <v>03</v>
      </c>
      <c r="D4883" t="s">
        <v>56</v>
      </c>
      <c r="E4883">
        <v>3014593</v>
      </c>
      <c r="F4883" t="s">
        <v>17</v>
      </c>
      <c r="G4883" t="s">
        <v>11</v>
      </c>
      <c r="H4883" t="s">
        <v>46</v>
      </c>
      <c r="I4883">
        <v>1558268</v>
      </c>
      <c r="J4883">
        <v>6</v>
      </c>
      <c r="K4883" s="1">
        <v>95.6</v>
      </c>
      <c r="L4883" s="1">
        <v>28.56</v>
      </c>
      <c r="M4883" s="1">
        <f>All_Data[[#This Row],[EUR Sales Amount]]-All_Data[[#This Row],[EUR Cost Amount]]</f>
        <v>67.039999999999992</v>
      </c>
      <c r="N4883">
        <f>IF(All_Data[[#This Row],[Order Line Quantity]]&lt;0,1,0)</f>
        <v>0</v>
      </c>
      <c r="O4883" s="1" t="str">
        <f>All_Data[[#This Row],[Tier2 Description]]&amp;All_Data[[#This Row],[Order No]]</f>
        <v>DUFFELS1558268</v>
      </c>
    </row>
    <row r="4884" spans="1:15" x14ac:dyDescent="0.35">
      <c r="A4884">
        <v>202003</v>
      </c>
      <c r="B4884" t="str">
        <f>LEFT(All_Data[[#This Row],[Invoice (Year+Month)]],4)</f>
        <v>2020</v>
      </c>
      <c r="C4884" t="str">
        <f>RIGHT(All_Data[[#This Row],[Invoice (Year+Month)]],2)</f>
        <v>03</v>
      </c>
      <c r="D4884" t="s">
        <v>56</v>
      </c>
      <c r="E4884">
        <v>3014593</v>
      </c>
      <c r="F4884" t="s">
        <v>17</v>
      </c>
      <c r="G4884" t="s">
        <v>32</v>
      </c>
      <c r="H4884" t="s">
        <v>51</v>
      </c>
      <c r="I4884">
        <v>1558360</v>
      </c>
      <c r="J4884">
        <v>8</v>
      </c>
      <c r="K4884" s="1">
        <v>17.600000000000001</v>
      </c>
      <c r="L4884" s="1">
        <v>6.64</v>
      </c>
      <c r="M4884" s="1">
        <f>All_Data[[#This Row],[EUR Sales Amount]]-All_Data[[#This Row],[EUR Cost Amount]]</f>
        <v>10.96</v>
      </c>
      <c r="N4884">
        <f>IF(All_Data[[#This Row],[Order Line Quantity]]&lt;0,1,0)</f>
        <v>0</v>
      </c>
      <c r="O4884" s="1" t="str">
        <f>All_Data[[#This Row],[Tier2 Description]]&amp;All_Data[[#This Row],[Order No]]</f>
        <v>MUGS &amp; TUMBLERS1558360</v>
      </c>
    </row>
    <row r="4885" spans="1:15" x14ac:dyDescent="0.35">
      <c r="A4885">
        <v>202003</v>
      </c>
      <c r="B4885" t="str">
        <f>LEFT(All_Data[[#This Row],[Invoice (Year+Month)]],4)</f>
        <v>2020</v>
      </c>
      <c r="C4885" t="str">
        <f>RIGHT(All_Data[[#This Row],[Invoice (Year+Month)]],2)</f>
        <v>03</v>
      </c>
      <c r="D4885" t="s">
        <v>56</v>
      </c>
      <c r="E4885">
        <v>3014599</v>
      </c>
      <c r="F4885" t="s">
        <v>10</v>
      </c>
      <c r="G4885" t="s">
        <v>13</v>
      </c>
      <c r="H4885" t="s">
        <v>14</v>
      </c>
      <c r="I4885">
        <v>1559029</v>
      </c>
      <c r="J4885">
        <v>120</v>
      </c>
      <c r="K4885" s="1">
        <v>402</v>
      </c>
      <c r="L4885" s="1">
        <v>148.97999999999999</v>
      </c>
      <c r="M4885" s="1">
        <f>All_Data[[#This Row],[EUR Sales Amount]]-All_Data[[#This Row],[EUR Cost Amount]]</f>
        <v>253.02</v>
      </c>
      <c r="N4885">
        <f>IF(All_Data[[#This Row],[Order Line Quantity]]&lt;0,1,0)</f>
        <v>0</v>
      </c>
      <c r="O4885" s="1" t="str">
        <f>All_Data[[#This Row],[Tier2 Description]]&amp;All_Data[[#This Row],[Order No]]</f>
        <v>DESKTOP1559029</v>
      </c>
    </row>
    <row r="4886" spans="1:15" x14ac:dyDescent="0.35">
      <c r="A4886">
        <v>202003</v>
      </c>
      <c r="B4886" t="str">
        <f>LEFT(All_Data[[#This Row],[Invoice (Year+Month)]],4)</f>
        <v>2020</v>
      </c>
      <c r="C4886" t="str">
        <f>RIGHT(All_Data[[#This Row],[Invoice (Year+Month)]],2)</f>
        <v>03</v>
      </c>
      <c r="D4886" t="s">
        <v>56</v>
      </c>
      <c r="E4886">
        <v>3014599</v>
      </c>
      <c r="F4886" t="s">
        <v>10</v>
      </c>
      <c r="G4886" t="s">
        <v>22</v>
      </c>
      <c r="H4886" t="s">
        <v>35</v>
      </c>
      <c r="I4886">
        <v>1559029</v>
      </c>
      <c r="J4886">
        <v>124</v>
      </c>
      <c r="K4886" s="1">
        <v>175.2</v>
      </c>
      <c r="L4886" s="1">
        <v>36.96</v>
      </c>
      <c r="M4886" s="1">
        <f>All_Data[[#This Row],[EUR Sales Amount]]-All_Data[[#This Row],[EUR Cost Amount]]</f>
        <v>138.23999999999998</v>
      </c>
      <c r="N4886">
        <f>IF(All_Data[[#This Row],[Order Line Quantity]]&lt;0,1,0)</f>
        <v>0</v>
      </c>
      <c r="O4886" s="1" t="str">
        <f>All_Data[[#This Row],[Tier2 Description]]&amp;All_Data[[#This Row],[Order No]]</f>
        <v>DECORATION CHARGES1559029</v>
      </c>
    </row>
    <row r="4887" spans="1:15" x14ac:dyDescent="0.35">
      <c r="A4887">
        <v>202003</v>
      </c>
      <c r="B4887" t="str">
        <f>LEFT(All_Data[[#This Row],[Invoice (Year+Month)]],4)</f>
        <v>2020</v>
      </c>
      <c r="C4887" t="str">
        <f>RIGHT(All_Data[[#This Row],[Invoice (Year+Month)]],2)</f>
        <v>03</v>
      </c>
      <c r="D4887" t="s">
        <v>56</v>
      </c>
      <c r="E4887">
        <v>3014609</v>
      </c>
      <c r="F4887" t="s">
        <v>10</v>
      </c>
      <c r="G4887" t="s">
        <v>13</v>
      </c>
      <c r="H4887" t="s">
        <v>16</v>
      </c>
      <c r="I4887">
        <v>1559256</v>
      </c>
      <c r="J4887">
        <v>4</v>
      </c>
      <c r="K4887" s="1">
        <v>17.3</v>
      </c>
      <c r="L4887" s="1">
        <v>10.82</v>
      </c>
      <c r="M4887" s="1">
        <f>All_Data[[#This Row],[EUR Sales Amount]]-All_Data[[#This Row],[EUR Cost Amount]]</f>
        <v>6.48</v>
      </c>
      <c r="N4887">
        <f>IF(All_Data[[#This Row],[Order Line Quantity]]&lt;0,1,0)</f>
        <v>0</v>
      </c>
      <c r="O4887" s="1" t="str">
        <f>All_Data[[#This Row],[Tier2 Description]]&amp;All_Data[[#This Row],[Order No]]</f>
        <v>WRITING1559256</v>
      </c>
    </row>
    <row r="4888" spans="1:15" x14ac:dyDescent="0.35">
      <c r="A4888">
        <v>202003</v>
      </c>
      <c r="B4888" t="str">
        <f>LEFT(All_Data[[#This Row],[Invoice (Year+Month)]],4)</f>
        <v>2020</v>
      </c>
      <c r="C4888" t="str">
        <f>RIGHT(All_Data[[#This Row],[Invoice (Year+Month)]],2)</f>
        <v>03</v>
      </c>
      <c r="D4888" t="s">
        <v>56</v>
      </c>
      <c r="E4888">
        <v>3014610</v>
      </c>
      <c r="F4888" t="s">
        <v>10</v>
      </c>
      <c r="G4888" t="s">
        <v>57</v>
      </c>
      <c r="H4888" t="s">
        <v>58</v>
      </c>
      <c r="I4888">
        <v>1558756</v>
      </c>
      <c r="J4888">
        <v>4</v>
      </c>
      <c r="K4888" s="1">
        <v>62.02</v>
      </c>
      <c r="L4888" s="1">
        <v>34.1</v>
      </c>
      <c r="M4888" s="1">
        <f>All_Data[[#This Row],[EUR Sales Amount]]-All_Data[[#This Row],[EUR Cost Amount]]</f>
        <v>27.92</v>
      </c>
      <c r="N4888">
        <f>IF(All_Data[[#This Row],[Order Line Quantity]]&lt;0,1,0)</f>
        <v>0</v>
      </c>
      <c r="O4888" s="1" t="str">
        <f>All_Data[[#This Row],[Tier2 Description]]&amp;All_Data[[#This Row],[Order No]]</f>
        <v>SHIRTS1558756</v>
      </c>
    </row>
    <row r="4889" spans="1:15" x14ac:dyDescent="0.35">
      <c r="A4889">
        <v>202003</v>
      </c>
      <c r="B4889" t="str">
        <f>LEFT(All_Data[[#This Row],[Invoice (Year+Month)]],4)</f>
        <v>2020</v>
      </c>
      <c r="C4889" t="str">
        <f>RIGHT(All_Data[[#This Row],[Invoice (Year+Month)]],2)</f>
        <v>03</v>
      </c>
      <c r="D4889" t="s">
        <v>56</v>
      </c>
      <c r="E4889">
        <v>3014611</v>
      </c>
      <c r="F4889" t="s">
        <v>17</v>
      </c>
      <c r="G4889" t="s">
        <v>11</v>
      </c>
      <c r="H4889" t="s">
        <v>40</v>
      </c>
      <c r="I4889">
        <v>1558343</v>
      </c>
      <c r="J4889">
        <v>800</v>
      </c>
      <c r="K4889" s="1">
        <v>496</v>
      </c>
      <c r="L4889" s="1">
        <v>293.86</v>
      </c>
      <c r="M4889" s="1">
        <f>All_Data[[#This Row],[EUR Sales Amount]]-All_Data[[#This Row],[EUR Cost Amount]]</f>
        <v>202.14</v>
      </c>
      <c r="N4889">
        <f>IF(All_Data[[#This Row],[Order Line Quantity]]&lt;0,1,0)</f>
        <v>0</v>
      </c>
      <c r="O4889" s="1" t="str">
        <f>All_Data[[#This Row],[Tier2 Description]]&amp;All_Data[[#This Row],[Order No]]</f>
        <v>TOTES1558343</v>
      </c>
    </row>
    <row r="4890" spans="1:15" x14ac:dyDescent="0.35">
      <c r="A4890">
        <v>202003</v>
      </c>
      <c r="B4890" t="str">
        <f>LEFT(All_Data[[#This Row],[Invoice (Year+Month)]],4)</f>
        <v>2020</v>
      </c>
      <c r="C4890" t="str">
        <f>RIGHT(All_Data[[#This Row],[Invoice (Year+Month)]],2)</f>
        <v>03</v>
      </c>
      <c r="D4890" t="s">
        <v>56</v>
      </c>
      <c r="E4890">
        <v>3014611</v>
      </c>
      <c r="F4890" t="s">
        <v>17</v>
      </c>
      <c r="G4890" t="s">
        <v>32</v>
      </c>
      <c r="H4890" t="s">
        <v>33</v>
      </c>
      <c r="I4890">
        <v>1558395</v>
      </c>
      <c r="J4890">
        <v>100</v>
      </c>
      <c r="K4890" s="1">
        <v>789</v>
      </c>
      <c r="L4890" s="1">
        <v>288.54000000000002</v>
      </c>
      <c r="M4890" s="1">
        <f>All_Data[[#This Row],[EUR Sales Amount]]-All_Data[[#This Row],[EUR Cost Amount]]</f>
        <v>500.46</v>
      </c>
      <c r="N4890">
        <f>IF(All_Data[[#This Row],[Order Line Quantity]]&lt;0,1,0)</f>
        <v>0</v>
      </c>
      <c r="O4890" s="1" t="str">
        <f>All_Data[[#This Row],[Tier2 Description]]&amp;All_Data[[#This Row],[Order No]]</f>
        <v>SPORT BOTTLES1558395</v>
      </c>
    </row>
    <row r="4891" spans="1:15" x14ac:dyDescent="0.35">
      <c r="A4891">
        <v>202003</v>
      </c>
      <c r="B4891" t="str">
        <f>LEFT(All_Data[[#This Row],[Invoice (Year+Month)]],4)</f>
        <v>2020</v>
      </c>
      <c r="C4891" t="str">
        <f>RIGHT(All_Data[[#This Row],[Invoice (Year+Month)]],2)</f>
        <v>03</v>
      </c>
      <c r="D4891" t="s">
        <v>56</v>
      </c>
      <c r="E4891">
        <v>3014611</v>
      </c>
      <c r="F4891" t="s">
        <v>17</v>
      </c>
      <c r="G4891" t="s">
        <v>13</v>
      </c>
      <c r="H4891" t="s">
        <v>15</v>
      </c>
      <c r="I4891">
        <v>1559435</v>
      </c>
      <c r="J4891">
        <v>50</v>
      </c>
      <c r="K4891" s="1">
        <v>130.5</v>
      </c>
      <c r="L4891" s="1">
        <v>70.3</v>
      </c>
      <c r="M4891" s="1">
        <f>All_Data[[#This Row],[EUR Sales Amount]]-All_Data[[#This Row],[EUR Cost Amount]]</f>
        <v>60.2</v>
      </c>
      <c r="N4891">
        <f>IF(All_Data[[#This Row],[Order Line Quantity]]&lt;0,1,0)</f>
        <v>0</v>
      </c>
      <c r="O4891" s="1" t="str">
        <f>All_Data[[#This Row],[Tier2 Description]]&amp;All_Data[[#This Row],[Order No]]</f>
        <v>UMBRELLAS1559435</v>
      </c>
    </row>
    <row r="4892" spans="1:15" x14ac:dyDescent="0.35">
      <c r="A4892">
        <v>202003</v>
      </c>
      <c r="B4892" t="str">
        <f>LEFT(All_Data[[#This Row],[Invoice (Year+Month)]],4)</f>
        <v>2020</v>
      </c>
      <c r="C4892" t="str">
        <f>RIGHT(All_Data[[#This Row],[Invoice (Year+Month)]],2)</f>
        <v>03</v>
      </c>
      <c r="D4892" t="s">
        <v>56</v>
      </c>
      <c r="E4892">
        <v>3014611</v>
      </c>
      <c r="F4892" t="s">
        <v>17</v>
      </c>
      <c r="G4892" t="s">
        <v>26</v>
      </c>
      <c r="H4892" t="s">
        <v>43</v>
      </c>
      <c r="I4892">
        <v>1558421</v>
      </c>
      <c r="J4892">
        <v>600</v>
      </c>
      <c r="K4892" s="1">
        <v>390</v>
      </c>
      <c r="L4892" s="1">
        <v>208.88</v>
      </c>
      <c r="M4892" s="1">
        <f>All_Data[[#This Row],[EUR Sales Amount]]-All_Data[[#This Row],[EUR Cost Amount]]</f>
        <v>181.12</v>
      </c>
      <c r="N4892">
        <f>IF(All_Data[[#This Row],[Order Line Quantity]]&lt;0,1,0)</f>
        <v>0</v>
      </c>
      <c r="O4892" s="1" t="str">
        <f>All_Data[[#This Row],[Tier2 Description]]&amp;All_Data[[#This Row],[Order No]]</f>
        <v>SAFETY AUTO &amp; TOOLS1558421</v>
      </c>
    </row>
    <row r="4893" spans="1:15" x14ac:dyDescent="0.35">
      <c r="A4893">
        <v>202003</v>
      </c>
      <c r="B4893" t="str">
        <f>LEFT(All_Data[[#This Row],[Invoice (Year+Month)]],4)</f>
        <v>2020</v>
      </c>
      <c r="C4893" t="str">
        <f>RIGHT(All_Data[[#This Row],[Invoice (Year+Month)]],2)</f>
        <v>03</v>
      </c>
      <c r="D4893" t="s">
        <v>56</v>
      </c>
      <c r="E4893">
        <v>3014611</v>
      </c>
      <c r="F4893" t="s">
        <v>17</v>
      </c>
      <c r="G4893" t="s">
        <v>22</v>
      </c>
      <c r="H4893" t="s">
        <v>35</v>
      </c>
      <c r="I4893">
        <v>1558343</v>
      </c>
      <c r="J4893">
        <v>802</v>
      </c>
      <c r="K4893" s="1">
        <v>284</v>
      </c>
      <c r="L4893" s="1">
        <v>53.58</v>
      </c>
      <c r="M4893" s="1">
        <f>All_Data[[#This Row],[EUR Sales Amount]]-All_Data[[#This Row],[EUR Cost Amount]]</f>
        <v>230.42000000000002</v>
      </c>
      <c r="N4893">
        <f>IF(All_Data[[#This Row],[Order Line Quantity]]&lt;0,1,0)</f>
        <v>0</v>
      </c>
      <c r="O4893" s="1" t="str">
        <f>All_Data[[#This Row],[Tier2 Description]]&amp;All_Data[[#This Row],[Order No]]</f>
        <v>DECORATION CHARGES1558343</v>
      </c>
    </row>
    <row r="4894" spans="1:15" x14ac:dyDescent="0.35">
      <c r="A4894">
        <v>202003</v>
      </c>
      <c r="B4894" t="str">
        <f>LEFT(All_Data[[#This Row],[Invoice (Year+Month)]],4)</f>
        <v>2020</v>
      </c>
      <c r="C4894" t="str">
        <f>RIGHT(All_Data[[#This Row],[Invoice (Year+Month)]],2)</f>
        <v>03</v>
      </c>
      <c r="D4894" t="s">
        <v>56</v>
      </c>
      <c r="E4894">
        <v>3014611</v>
      </c>
      <c r="F4894" t="s">
        <v>17</v>
      </c>
      <c r="G4894" t="s">
        <v>22</v>
      </c>
      <c r="H4894" t="s">
        <v>35</v>
      </c>
      <c r="I4894">
        <v>1558395</v>
      </c>
      <c r="J4894">
        <v>104</v>
      </c>
      <c r="K4894" s="1">
        <v>223</v>
      </c>
      <c r="L4894" s="1">
        <v>43.36</v>
      </c>
      <c r="M4894" s="1">
        <f>All_Data[[#This Row],[EUR Sales Amount]]-All_Data[[#This Row],[EUR Cost Amount]]</f>
        <v>179.64</v>
      </c>
      <c r="N4894">
        <f>IF(All_Data[[#This Row],[Order Line Quantity]]&lt;0,1,0)</f>
        <v>0</v>
      </c>
      <c r="O4894" s="1" t="str">
        <f>All_Data[[#This Row],[Tier2 Description]]&amp;All_Data[[#This Row],[Order No]]</f>
        <v>DECORATION CHARGES1558395</v>
      </c>
    </row>
    <row r="4895" spans="1:15" x14ac:dyDescent="0.35">
      <c r="A4895">
        <v>202003</v>
      </c>
      <c r="B4895" t="str">
        <f>LEFT(All_Data[[#This Row],[Invoice (Year+Month)]],4)</f>
        <v>2020</v>
      </c>
      <c r="C4895" t="str">
        <f>RIGHT(All_Data[[#This Row],[Invoice (Year+Month)]],2)</f>
        <v>03</v>
      </c>
      <c r="D4895" t="s">
        <v>56</v>
      </c>
      <c r="E4895">
        <v>3014611</v>
      </c>
      <c r="F4895" t="s">
        <v>17</v>
      </c>
      <c r="G4895" t="s">
        <v>22</v>
      </c>
      <c r="H4895" t="s">
        <v>35</v>
      </c>
      <c r="I4895">
        <v>1558421</v>
      </c>
      <c r="J4895">
        <v>1204</v>
      </c>
      <c r="K4895" s="1">
        <v>888</v>
      </c>
      <c r="L4895" s="1">
        <v>227.84</v>
      </c>
      <c r="M4895" s="1">
        <f>All_Data[[#This Row],[EUR Sales Amount]]-All_Data[[#This Row],[EUR Cost Amount]]</f>
        <v>660.16</v>
      </c>
      <c r="N4895">
        <f>IF(All_Data[[#This Row],[Order Line Quantity]]&lt;0,1,0)</f>
        <v>0</v>
      </c>
      <c r="O4895" s="1" t="str">
        <f>All_Data[[#This Row],[Tier2 Description]]&amp;All_Data[[#This Row],[Order No]]</f>
        <v>DECORATION CHARGES1558421</v>
      </c>
    </row>
    <row r="4896" spans="1:15" x14ac:dyDescent="0.35">
      <c r="A4896">
        <v>202003</v>
      </c>
      <c r="B4896" t="str">
        <f>LEFT(All_Data[[#This Row],[Invoice (Year+Month)]],4)</f>
        <v>2020</v>
      </c>
      <c r="C4896" t="str">
        <f>RIGHT(All_Data[[#This Row],[Invoice (Year+Month)]],2)</f>
        <v>03</v>
      </c>
      <c r="D4896" t="s">
        <v>56</v>
      </c>
      <c r="E4896">
        <v>3014611</v>
      </c>
      <c r="F4896" t="s">
        <v>17</v>
      </c>
      <c r="G4896" t="s">
        <v>22</v>
      </c>
      <c r="H4896" t="s">
        <v>35</v>
      </c>
      <c r="I4896">
        <v>1559435</v>
      </c>
      <c r="J4896">
        <v>54</v>
      </c>
      <c r="K4896" s="1">
        <v>113</v>
      </c>
      <c r="L4896" s="1">
        <v>31.08</v>
      </c>
      <c r="M4896" s="1">
        <f>All_Data[[#This Row],[EUR Sales Amount]]-All_Data[[#This Row],[EUR Cost Amount]]</f>
        <v>81.92</v>
      </c>
      <c r="N4896">
        <f>IF(All_Data[[#This Row],[Order Line Quantity]]&lt;0,1,0)</f>
        <v>0</v>
      </c>
      <c r="O4896" s="1" t="str">
        <f>All_Data[[#This Row],[Tier2 Description]]&amp;All_Data[[#This Row],[Order No]]</f>
        <v>DECORATION CHARGES1559435</v>
      </c>
    </row>
    <row r="4897" spans="1:15" x14ac:dyDescent="0.35">
      <c r="A4897">
        <v>202003</v>
      </c>
      <c r="B4897" t="str">
        <f>LEFT(All_Data[[#This Row],[Invoice (Year+Month)]],4)</f>
        <v>2020</v>
      </c>
      <c r="C4897" t="str">
        <f>RIGHT(All_Data[[#This Row],[Invoice (Year+Month)]],2)</f>
        <v>03</v>
      </c>
      <c r="D4897" t="s">
        <v>56</v>
      </c>
      <c r="E4897">
        <v>3014616</v>
      </c>
      <c r="F4897" t="s">
        <v>17</v>
      </c>
      <c r="G4897" t="s">
        <v>22</v>
      </c>
      <c r="H4897" t="s">
        <v>35</v>
      </c>
      <c r="I4897">
        <v>1558154</v>
      </c>
      <c r="J4897">
        <v>102</v>
      </c>
      <c r="K4897" s="1">
        <v>83</v>
      </c>
      <c r="L4897" s="1">
        <v>18.88</v>
      </c>
      <c r="M4897" s="1">
        <f>All_Data[[#This Row],[EUR Sales Amount]]-All_Data[[#This Row],[EUR Cost Amount]]</f>
        <v>64.12</v>
      </c>
      <c r="N4897">
        <f>IF(All_Data[[#This Row],[Order Line Quantity]]&lt;0,1,0)</f>
        <v>0</v>
      </c>
      <c r="O4897" s="1" t="str">
        <f>All_Data[[#This Row],[Tier2 Description]]&amp;All_Data[[#This Row],[Order No]]</f>
        <v>DECORATION CHARGES1558154</v>
      </c>
    </row>
    <row r="4898" spans="1:15" x14ac:dyDescent="0.35">
      <c r="A4898">
        <v>202003</v>
      </c>
      <c r="B4898" t="str">
        <f>LEFT(All_Data[[#This Row],[Invoice (Year+Month)]],4)</f>
        <v>2020</v>
      </c>
      <c r="C4898" t="str">
        <f>RIGHT(All_Data[[#This Row],[Invoice (Year+Month)]],2)</f>
        <v>03</v>
      </c>
      <c r="D4898" t="s">
        <v>56</v>
      </c>
      <c r="E4898">
        <v>3014616</v>
      </c>
      <c r="F4898" t="s">
        <v>17</v>
      </c>
      <c r="G4898" t="s">
        <v>22</v>
      </c>
      <c r="H4898" t="s">
        <v>35</v>
      </c>
      <c r="I4898">
        <v>1559006</v>
      </c>
      <c r="J4898">
        <v>102</v>
      </c>
      <c r="K4898" s="1">
        <v>63</v>
      </c>
      <c r="L4898" s="1">
        <v>18.88</v>
      </c>
      <c r="M4898" s="1">
        <f>All_Data[[#This Row],[EUR Sales Amount]]-All_Data[[#This Row],[EUR Cost Amount]]</f>
        <v>44.120000000000005</v>
      </c>
      <c r="N4898">
        <f>IF(All_Data[[#This Row],[Order Line Quantity]]&lt;0,1,0)</f>
        <v>0</v>
      </c>
      <c r="O4898" s="1" t="str">
        <f>All_Data[[#This Row],[Tier2 Description]]&amp;All_Data[[#This Row],[Order No]]</f>
        <v>DECORATION CHARGES1559006</v>
      </c>
    </row>
    <row r="4899" spans="1:15" x14ac:dyDescent="0.35">
      <c r="A4899">
        <v>202003</v>
      </c>
      <c r="B4899" t="str">
        <f>LEFT(All_Data[[#This Row],[Invoice (Year+Month)]],4)</f>
        <v>2020</v>
      </c>
      <c r="C4899" t="str">
        <f>RIGHT(All_Data[[#This Row],[Invoice (Year+Month)]],2)</f>
        <v>03</v>
      </c>
      <c r="D4899" t="s">
        <v>56</v>
      </c>
      <c r="E4899">
        <v>3014616</v>
      </c>
      <c r="F4899" t="s">
        <v>17</v>
      </c>
      <c r="G4899" t="s">
        <v>29</v>
      </c>
      <c r="H4899" t="s">
        <v>30</v>
      </c>
      <c r="I4899">
        <v>1558154</v>
      </c>
      <c r="J4899">
        <v>100</v>
      </c>
      <c r="K4899" s="1">
        <v>1384</v>
      </c>
      <c r="L4899" s="1">
        <v>820.96</v>
      </c>
      <c r="M4899" s="1">
        <f>All_Data[[#This Row],[EUR Sales Amount]]-All_Data[[#This Row],[EUR Cost Amount]]</f>
        <v>563.04</v>
      </c>
      <c r="N4899">
        <f>IF(All_Data[[#This Row],[Order Line Quantity]]&lt;0,1,0)</f>
        <v>0</v>
      </c>
      <c r="O4899" s="1" t="str">
        <f>All_Data[[#This Row],[Tier2 Description]]&amp;All_Data[[#This Row],[Order No]]</f>
        <v>AUDIO1558154</v>
      </c>
    </row>
    <row r="4900" spans="1:15" x14ac:dyDescent="0.35">
      <c r="A4900">
        <v>202003</v>
      </c>
      <c r="B4900" t="str">
        <f>LEFT(All_Data[[#This Row],[Invoice (Year+Month)]],4)</f>
        <v>2020</v>
      </c>
      <c r="C4900" t="str">
        <f>RIGHT(All_Data[[#This Row],[Invoice (Year+Month)]],2)</f>
        <v>03</v>
      </c>
      <c r="D4900" t="s">
        <v>56</v>
      </c>
      <c r="E4900">
        <v>3014616</v>
      </c>
      <c r="F4900" t="s">
        <v>17</v>
      </c>
      <c r="G4900" t="s">
        <v>29</v>
      </c>
      <c r="H4900" t="s">
        <v>30</v>
      </c>
      <c r="I4900">
        <v>1559006</v>
      </c>
      <c r="J4900">
        <v>100</v>
      </c>
      <c r="K4900" s="1">
        <v>1384</v>
      </c>
      <c r="L4900" s="1">
        <v>820.96</v>
      </c>
      <c r="M4900" s="1">
        <f>All_Data[[#This Row],[EUR Sales Amount]]-All_Data[[#This Row],[EUR Cost Amount]]</f>
        <v>563.04</v>
      </c>
      <c r="N4900">
        <f>IF(All_Data[[#This Row],[Order Line Quantity]]&lt;0,1,0)</f>
        <v>0</v>
      </c>
      <c r="O4900" s="1" t="str">
        <f>All_Data[[#This Row],[Tier2 Description]]&amp;All_Data[[#This Row],[Order No]]</f>
        <v>AUDIO1559006</v>
      </c>
    </row>
    <row r="4901" spans="1:15" x14ac:dyDescent="0.35">
      <c r="A4901">
        <v>202003</v>
      </c>
      <c r="B4901" t="str">
        <f>LEFT(All_Data[[#This Row],[Invoice (Year+Month)]],4)</f>
        <v>2020</v>
      </c>
      <c r="C4901" t="str">
        <f>RIGHT(All_Data[[#This Row],[Invoice (Year+Month)]],2)</f>
        <v>03</v>
      </c>
      <c r="D4901" t="s">
        <v>56</v>
      </c>
      <c r="E4901">
        <v>3014620</v>
      </c>
      <c r="F4901" t="s">
        <v>10</v>
      </c>
      <c r="G4901" t="s">
        <v>11</v>
      </c>
      <c r="H4901" t="s">
        <v>40</v>
      </c>
      <c r="I4901">
        <v>1558783</v>
      </c>
      <c r="J4901">
        <v>4</v>
      </c>
      <c r="K4901" s="1">
        <v>5.16</v>
      </c>
      <c r="L4901" s="1">
        <v>2.48</v>
      </c>
      <c r="M4901" s="1">
        <f>All_Data[[#This Row],[EUR Sales Amount]]-All_Data[[#This Row],[EUR Cost Amount]]</f>
        <v>2.68</v>
      </c>
      <c r="N4901">
        <f>IF(All_Data[[#This Row],[Order Line Quantity]]&lt;0,1,0)</f>
        <v>0</v>
      </c>
      <c r="O4901" s="1" t="str">
        <f>All_Data[[#This Row],[Tier2 Description]]&amp;All_Data[[#This Row],[Order No]]</f>
        <v>TOTES1558783</v>
      </c>
    </row>
    <row r="4902" spans="1:15" x14ac:dyDescent="0.35">
      <c r="A4902">
        <v>202003</v>
      </c>
      <c r="B4902" t="str">
        <f>LEFT(All_Data[[#This Row],[Invoice (Year+Month)]],4)</f>
        <v>2020</v>
      </c>
      <c r="C4902" t="str">
        <f>RIGHT(All_Data[[#This Row],[Invoice (Year+Month)]],2)</f>
        <v>03</v>
      </c>
      <c r="D4902" t="s">
        <v>56</v>
      </c>
      <c r="E4902">
        <v>3014620</v>
      </c>
      <c r="F4902" t="s">
        <v>10</v>
      </c>
      <c r="G4902" t="s">
        <v>32</v>
      </c>
      <c r="H4902" t="s">
        <v>33</v>
      </c>
      <c r="I4902">
        <v>1558783</v>
      </c>
      <c r="J4902">
        <v>2</v>
      </c>
      <c r="K4902" s="1">
        <v>15.7</v>
      </c>
      <c r="L4902" s="1">
        <v>5.6</v>
      </c>
      <c r="M4902" s="1">
        <f>All_Data[[#This Row],[EUR Sales Amount]]-All_Data[[#This Row],[EUR Cost Amount]]</f>
        <v>10.1</v>
      </c>
      <c r="N4902">
        <f>IF(All_Data[[#This Row],[Order Line Quantity]]&lt;0,1,0)</f>
        <v>0</v>
      </c>
      <c r="O4902" s="1" t="str">
        <f>All_Data[[#This Row],[Tier2 Description]]&amp;All_Data[[#This Row],[Order No]]</f>
        <v>SPORT BOTTLES1558783</v>
      </c>
    </row>
    <row r="4903" spans="1:15" x14ac:dyDescent="0.35">
      <c r="A4903">
        <v>202003</v>
      </c>
      <c r="B4903" t="str">
        <f>LEFT(All_Data[[#This Row],[Invoice (Year+Month)]],4)</f>
        <v>2020</v>
      </c>
      <c r="C4903" t="str">
        <f>RIGHT(All_Data[[#This Row],[Invoice (Year+Month)]],2)</f>
        <v>03</v>
      </c>
      <c r="D4903" t="s">
        <v>56</v>
      </c>
      <c r="E4903">
        <v>3014620</v>
      </c>
      <c r="F4903" t="s">
        <v>10</v>
      </c>
      <c r="G4903" t="s">
        <v>18</v>
      </c>
      <c r="H4903" t="s">
        <v>21</v>
      </c>
      <c r="I4903">
        <v>1558783</v>
      </c>
      <c r="J4903">
        <v>4</v>
      </c>
      <c r="K4903" s="1">
        <v>25.84</v>
      </c>
      <c r="L4903" s="1">
        <v>9.7799999999999994</v>
      </c>
      <c r="M4903" s="1">
        <f>All_Data[[#This Row],[EUR Sales Amount]]-All_Data[[#This Row],[EUR Cost Amount]]</f>
        <v>16.060000000000002</v>
      </c>
      <c r="N4903">
        <f>IF(All_Data[[#This Row],[Order Line Quantity]]&lt;0,1,0)</f>
        <v>0</v>
      </c>
      <c r="O4903" s="1" t="str">
        <f>All_Data[[#This Row],[Tier2 Description]]&amp;All_Data[[#This Row],[Order No]]</f>
        <v>T-SHIRTS &amp; ACTIVE TOPS1558783</v>
      </c>
    </row>
    <row r="4904" spans="1:15" x14ac:dyDescent="0.35">
      <c r="A4904">
        <v>202003</v>
      </c>
      <c r="B4904" t="str">
        <f>LEFT(All_Data[[#This Row],[Invoice (Year+Month)]],4)</f>
        <v>2020</v>
      </c>
      <c r="C4904" t="str">
        <f>RIGHT(All_Data[[#This Row],[Invoice (Year+Month)]],2)</f>
        <v>03</v>
      </c>
      <c r="D4904" t="s">
        <v>56</v>
      </c>
      <c r="E4904">
        <v>3014622</v>
      </c>
      <c r="F4904" t="s">
        <v>17</v>
      </c>
      <c r="G4904" t="s">
        <v>13</v>
      </c>
      <c r="H4904" t="s">
        <v>37</v>
      </c>
      <c r="I4904">
        <v>1556784</v>
      </c>
      <c r="J4904">
        <v>10000</v>
      </c>
      <c r="K4904" s="1">
        <v>2600</v>
      </c>
      <c r="L4904" s="1">
        <v>2100</v>
      </c>
      <c r="M4904" s="1">
        <f>All_Data[[#This Row],[EUR Sales Amount]]-All_Data[[#This Row],[EUR Cost Amount]]</f>
        <v>500</v>
      </c>
      <c r="N4904">
        <f>IF(All_Data[[#This Row],[Order Line Quantity]]&lt;0,1,0)</f>
        <v>0</v>
      </c>
      <c r="O4904" s="1" t="str">
        <f>All_Data[[#This Row],[Tier2 Description]]&amp;All_Data[[#This Row],[Order No]]</f>
        <v>GENERAL1556784</v>
      </c>
    </row>
    <row r="4905" spans="1:15" x14ac:dyDescent="0.35">
      <c r="A4905">
        <v>202003</v>
      </c>
      <c r="B4905" t="str">
        <f>LEFT(All_Data[[#This Row],[Invoice (Year+Month)]],4)</f>
        <v>2020</v>
      </c>
      <c r="C4905" t="str">
        <f>RIGHT(All_Data[[#This Row],[Invoice (Year+Month)]],2)</f>
        <v>03</v>
      </c>
      <c r="D4905" t="s">
        <v>56</v>
      </c>
      <c r="E4905">
        <v>3014622</v>
      </c>
      <c r="F4905" t="s">
        <v>17</v>
      </c>
      <c r="G4905" t="s">
        <v>13</v>
      </c>
      <c r="H4905" t="s">
        <v>37</v>
      </c>
      <c r="I4905">
        <v>1558139</v>
      </c>
      <c r="J4905">
        <v>2000</v>
      </c>
      <c r="K4905" s="1">
        <v>620</v>
      </c>
      <c r="L4905" s="1">
        <v>520</v>
      </c>
      <c r="M4905" s="1">
        <f>All_Data[[#This Row],[EUR Sales Amount]]-All_Data[[#This Row],[EUR Cost Amount]]</f>
        <v>100</v>
      </c>
      <c r="N4905">
        <f>IF(All_Data[[#This Row],[Order Line Quantity]]&lt;0,1,0)</f>
        <v>0</v>
      </c>
      <c r="O4905" s="1" t="str">
        <f>All_Data[[#This Row],[Tier2 Description]]&amp;All_Data[[#This Row],[Order No]]</f>
        <v>GENERAL1558139</v>
      </c>
    </row>
    <row r="4906" spans="1:15" x14ac:dyDescent="0.35">
      <c r="A4906">
        <v>202003</v>
      </c>
      <c r="B4906" t="str">
        <f>LEFT(All_Data[[#This Row],[Invoice (Year+Month)]],4)</f>
        <v>2020</v>
      </c>
      <c r="C4906" t="str">
        <f>RIGHT(All_Data[[#This Row],[Invoice (Year+Month)]],2)</f>
        <v>03</v>
      </c>
      <c r="D4906" t="s">
        <v>56</v>
      </c>
      <c r="E4906">
        <v>3014622</v>
      </c>
      <c r="F4906" t="s">
        <v>17</v>
      </c>
      <c r="G4906" t="s">
        <v>57</v>
      </c>
      <c r="H4906" t="s">
        <v>58</v>
      </c>
      <c r="I4906">
        <v>1559045</v>
      </c>
      <c r="J4906">
        <v>2</v>
      </c>
      <c r="K4906" s="1">
        <v>34.340000000000003</v>
      </c>
      <c r="L4906" s="1">
        <v>14.7</v>
      </c>
      <c r="M4906" s="1">
        <f>All_Data[[#This Row],[EUR Sales Amount]]-All_Data[[#This Row],[EUR Cost Amount]]</f>
        <v>19.640000000000004</v>
      </c>
      <c r="N4906">
        <f>IF(All_Data[[#This Row],[Order Line Quantity]]&lt;0,1,0)</f>
        <v>0</v>
      </c>
      <c r="O4906" s="1" t="str">
        <f>All_Data[[#This Row],[Tier2 Description]]&amp;All_Data[[#This Row],[Order No]]</f>
        <v>SHIRTS1559045</v>
      </c>
    </row>
    <row r="4907" spans="1:15" x14ac:dyDescent="0.35">
      <c r="A4907">
        <v>202003</v>
      </c>
      <c r="B4907" t="str">
        <f>LEFT(All_Data[[#This Row],[Invoice (Year+Month)]],4)</f>
        <v>2020</v>
      </c>
      <c r="C4907" t="str">
        <f>RIGHT(All_Data[[#This Row],[Invoice (Year+Month)]],2)</f>
        <v>03</v>
      </c>
      <c r="D4907" t="s">
        <v>56</v>
      </c>
      <c r="E4907">
        <v>3014625</v>
      </c>
      <c r="F4907" t="s">
        <v>17</v>
      </c>
      <c r="G4907" t="s">
        <v>32</v>
      </c>
      <c r="H4907" t="s">
        <v>33</v>
      </c>
      <c r="I4907">
        <v>1558279</v>
      </c>
      <c r="J4907">
        <v>2</v>
      </c>
      <c r="K4907" s="1">
        <v>18.920000000000002</v>
      </c>
      <c r="L4907" s="1">
        <v>9.56</v>
      </c>
      <c r="M4907" s="1">
        <f>All_Data[[#This Row],[EUR Sales Amount]]-All_Data[[#This Row],[EUR Cost Amount]]</f>
        <v>9.3600000000000012</v>
      </c>
      <c r="N4907">
        <f>IF(All_Data[[#This Row],[Order Line Quantity]]&lt;0,1,0)</f>
        <v>0</v>
      </c>
      <c r="O4907" s="1" t="str">
        <f>All_Data[[#This Row],[Tier2 Description]]&amp;All_Data[[#This Row],[Order No]]</f>
        <v>SPORT BOTTLES1558279</v>
      </c>
    </row>
    <row r="4908" spans="1:15" x14ac:dyDescent="0.35">
      <c r="A4908">
        <v>202003</v>
      </c>
      <c r="B4908" t="str">
        <f>LEFT(All_Data[[#This Row],[Invoice (Year+Month)]],4)</f>
        <v>2020</v>
      </c>
      <c r="C4908" t="str">
        <f>RIGHT(All_Data[[#This Row],[Invoice (Year+Month)]],2)</f>
        <v>03</v>
      </c>
      <c r="D4908" t="s">
        <v>56</v>
      </c>
      <c r="E4908">
        <v>3014633</v>
      </c>
      <c r="F4908" t="s">
        <v>10</v>
      </c>
      <c r="G4908" t="s">
        <v>36</v>
      </c>
      <c r="H4908" t="s">
        <v>36</v>
      </c>
      <c r="I4908">
        <v>1555749</v>
      </c>
      <c r="J4908">
        <v>200</v>
      </c>
      <c r="K4908" s="1">
        <v>380</v>
      </c>
      <c r="L4908" s="1">
        <v>358</v>
      </c>
      <c r="M4908" s="1">
        <f>All_Data[[#This Row],[EUR Sales Amount]]-All_Data[[#This Row],[EUR Cost Amount]]</f>
        <v>22</v>
      </c>
      <c r="N4908">
        <f>IF(All_Data[[#This Row],[Order Line Quantity]]&lt;0,1,0)</f>
        <v>0</v>
      </c>
      <c r="O4908" s="1" t="str">
        <f>All_Data[[#This Row],[Tier2 Description]]&amp;All_Data[[#This Row],[Order No]]</f>
        <v>MEMORY1555749</v>
      </c>
    </row>
    <row r="4909" spans="1:15" x14ac:dyDescent="0.35">
      <c r="A4909">
        <v>202003</v>
      </c>
      <c r="B4909" t="str">
        <f>LEFT(All_Data[[#This Row],[Invoice (Year+Month)]],4)</f>
        <v>2020</v>
      </c>
      <c r="C4909" t="str">
        <f>RIGHT(All_Data[[#This Row],[Invoice (Year+Month)]],2)</f>
        <v>03</v>
      </c>
      <c r="D4909" t="s">
        <v>56</v>
      </c>
      <c r="E4909">
        <v>3014644</v>
      </c>
      <c r="F4909" t="s">
        <v>17</v>
      </c>
      <c r="G4909" t="s">
        <v>13</v>
      </c>
      <c r="H4909" t="s">
        <v>41</v>
      </c>
      <c r="I4909">
        <v>1559354</v>
      </c>
      <c r="J4909">
        <v>400</v>
      </c>
      <c r="K4909" s="1">
        <v>240</v>
      </c>
      <c r="L4909" s="1">
        <v>154.13999999999999</v>
      </c>
      <c r="M4909" s="1">
        <f>All_Data[[#This Row],[EUR Sales Amount]]-All_Data[[#This Row],[EUR Cost Amount]]</f>
        <v>85.860000000000014</v>
      </c>
      <c r="N4909">
        <f>IF(All_Data[[#This Row],[Order Line Quantity]]&lt;0,1,0)</f>
        <v>0</v>
      </c>
      <c r="O4909" s="1" t="str">
        <f>All_Data[[#This Row],[Tier2 Description]]&amp;All_Data[[#This Row],[Order No]]</f>
        <v>KEYCHAINS1559354</v>
      </c>
    </row>
    <row r="4910" spans="1:15" x14ac:dyDescent="0.35">
      <c r="A4910">
        <v>202003</v>
      </c>
      <c r="B4910" t="str">
        <f>LEFT(All_Data[[#This Row],[Invoice (Year+Month)]],4)</f>
        <v>2020</v>
      </c>
      <c r="C4910" t="str">
        <f>RIGHT(All_Data[[#This Row],[Invoice (Year+Month)]],2)</f>
        <v>03</v>
      </c>
      <c r="D4910" t="s">
        <v>56</v>
      </c>
      <c r="E4910">
        <v>3014644</v>
      </c>
      <c r="F4910" t="s">
        <v>17</v>
      </c>
      <c r="G4910" t="s">
        <v>26</v>
      </c>
      <c r="H4910" t="s">
        <v>27</v>
      </c>
      <c r="I4910">
        <v>1558454</v>
      </c>
      <c r="J4910">
        <v>100</v>
      </c>
      <c r="K4910" s="1">
        <v>295</v>
      </c>
      <c r="L4910" s="1">
        <v>174.34</v>
      </c>
      <c r="M4910" s="1">
        <f>All_Data[[#This Row],[EUR Sales Amount]]-All_Data[[#This Row],[EUR Cost Amount]]</f>
        <v>120.66</v>
      </c>
      <c r="N4910">
        <f>IF(All_Data[[#This Row],[Order Line Quantity]]&lt;0,1,0)</f>
        <v>0</v>
      </c>
      <c r="O4910" s="1" t="str">
        <f>All_Data[[#This Row],[Tier2 Description]]&amp;All_Data[[#This Row],[Order No]]</f>
        <v>APRON &amp; KITCHEN TEXTILES1558454</v>
      </c>
    </row>
    <row r="4911" spans="1:15" x14ac:dyDescent="0.35">
      <c r="A4911">
        <v>202003</v>
      </c>
      <c r="B4911" t="str">
        <f>LEFT(All_Data[[#This Row],[Invoice (Year+Month)]],4)</f>
        <v>2020</v>
      </c>
      <c r="C4911" t="str">
        <f>RIGHT(All_Data[[#This Row],[Invoice (Year+Month)]],2)</f>
        <v>03</v>
      </c>
      <c r="D4911" t="s">
        <v>56</v>
      </c>
      <c r="E4911">
        <v>3014644</v>
      </c>
      <c r="F4911" t="s">
        <v>17</v>
      </c>
      <c r="G4911" t="s">
        <v>22</v>
      </c>
      <c r="H4911" t="s">
        <v>35</v>
      </c>
      <c r="I4911">
        <v>1559354</v>
      </c>
      <c r="J4911">
        <v>402</v>
      </c>
      <c r="K4911" s="1">
        <v>230</v>
      </c>
      <c r="L4911" s="1">
        <v>4.4400000000000004</v>
      </c>
      <c r="M4911" s="1">
        <f>All_Data[[#This Row],[EUR Sales Amount]]-All_Data[[#This Row],[EUR Cost Amount]]</f>
        <v>225.56</v>
      </c>
      <c r="N4911">
        <f>IF(All_Data[[#This Row],[Order Line Quantity]]&lt;0,1,0)</f>
        <v>0</v>
      </c>
      <c r="O4911" s="1" t="str">
        <f>All_Data[[#This Row],[Tier2 Description]]&amp;All_Data[[#This Row],[Order No]]</f>
        <v>DECORATION CHARGES1559354</v>
      </c>
    </row>
    <row r="4912" spans="1:15" x14ac:dyDescent="0.35">
      <c r="A4912">
        <v>202003</v>
      </c>
      <c r="B4912" t="str">
        <f>LEFT(All_Data[[#This Row],[Invoice (Year+Month)]],4)</f>
        <v>2020</v>
      </c>
      <c r="C4912" t="str">
        <f>RIGHT(All_Data[[#This Row],[Invoice (Year+Month)]],2)</f>
        <v>03</v>
      </c>
      <c r="D4912" t="s">
        <v>56</v>
      </c>
      <c r="E4912">
        <v>3014651</v>
      </c>
      <c r="F4912" t="s">
        <v>10</v>
      </c>
      <c r="G4912" t="s">
        <v>11</v>
      </c>
      <c r="H4912" t="s">
        <v>38</v>
      </c>
      <c r="I4912">
        <v>1558753</v>
      </c>
      <c r="J4912">
        <v>40</v>
      </c>
      <c r="K4912" s="1">
        <v>459.6</v>
      </c>
      <c r="L4912" s="1">
        <v>163</v>
      </c>
      <c r="M4912" s="1">
        <f>All_Data[[#This Row],[EUR Sales Amount]]-All_Data[[#This Row],[EUR Cost Amount]]</f>
        <v>296.60000000000002</v>
      </c>
      <c r="N4912">
        <f>IF(All_Data[[#This Row],[Order Line Quantity]]&lt;0,1,0)</f>
        <v>0</v>
      </c>
      <c r="O4912" s="1" t="str">
        <f>All_Data[[#This Row],[Tier2 Description]]&amp;All_Data[[#This Row],[Order No]]</f>
        <v>BACKPACKS1558753</v>
      </c>
    </row>
    <row r="4913" spans="1:15" x14ac:dyDescent="0.35">
      <c r="A4913">
        <v>202003</v>
      </c>
      <c r="B4913" t="str">
        <f>LEFT(All_Data[[#This Row],[Invoice (Year+Month)]],4)</f>
        <v>2020</v>
      </c>
      <c r="C4913" t="str">
        <f>RIGHT(All_Data[[#This Row],[Invoice (Year+Month)]],2)</f>
        <v>03</v>
      </c>
      <c r="D4913" t="s">
        <v>56</v>
      </c>
      <c r="E4913">
        <v>3014651</v>
      </c>
      <c r="F4913" t="s">
        <v>10</v>
      </c>
      <c r="G4913" t="s">
        <v>13</v>
      </c>
      <c r="H4913" t="s">
        <v>37</v>
      </c>
      <c r="I4913">
        <v>1558405</v>
      </c>
      <c r="J4913">
        <v>6010</v>
      </c>
      <c r="K4913" s="1">
        <v>1682.8</v>
      </c>
      <c r="L4913" s="1">
        <v>1803</v>
      </c>
      <c r="M4913" s="1">
        <f>All_Data[[#This Row],[EUR Sales Amount]]-All_Data[[#This Row],[EUR Cost Amount]]</f>
        <v>-120.20000000000005</v>
      </c>
      <c r="N4913">
        <f>IF(All_Data[[#This Row],[Order Line Quantity]]&lt;0,1,0)</f>
        <v>0</v>
      </c>
      <c r="O4913" s="1" t="str">
        <f>All_Data[[#This Row],[Tier2 Description]]&amp;All_Data[[#This Row],[Order No]]</f>
        <v>GENERAL1558405</v>
      </c>
    </row>
    <row r="4914" spans="1:15" x14ac:dyDescent="0.35">
      <c r="A4914">
        <v>202003</v>
      </c>
      <c r="B4914" t="str">
        <f>LEFT(All_Data[[#This Row],[Invoice (Year+Month)]],4)</f>
        <v>2020</v>
      </c>
      <c r="C4914" t="str">
        <f>RIGHT(All_Data[[#This Row],[Invoice (Year+Month)]],2)</f>
        <v>03</v>
      </c>
      <c r="D4914" t="s">
        <v>56</v>
      </c>
      <c r="E4914">
        <v>3014651</v>
      </c>
      <c r="F4914" t="s">
        <v>10</v>
      </c>
      <c r="G4914" t="s">
        <v>26</v>
      </c>
      <c r="H4914" t="s">
        <v>43</v>
      </c>
      <c r="I4914">
        <v>1558753</v>
      </c>
      <c r="J4914">
        <v>2</v>
      </c>
      <c r="K4914" s="1">
        <v>7.98</v>
      </c>
      <c r="L4914" s="1">
        <v>6.14</v>
      </c>
      <c r="M4914" s="1">
        <f>All_Data[[#This Row],[EUR Sales Amount]]-All_Data[[#This Row],[EUR Cost Amount]]</f>
        <v>1.8400000000000007</v>
      </c>
      <c r="N4914">
        <f>IF(All_Data[[#This Row],[Order Line Quantity]]&lt;0,1,0)</f>
        <v>0</v>
      </c>
      <c r="O4914" s="1" t="str">
        <f>All_Data[[#This Row],[Tier2 Description]]&amp;All_Data[[#This Row],[Order No]]</f>
        <v>SAFETY AUTO &amp; TOOLS1558753</v>
      </c>
    </row>
    <row r="4915" spans="1:15" x14ac:dyDescent="0.35">
      <c r="A4915">
        <v>202003</v>
      </c>
      <c r="B4915" t="str">
        <f>LEFT(All_Data[[#This Row],[Invoice (Year+Month)]],4)</f>
        <v>2020</v>
      </c>
      <c r="C4915" t="str">
        <f>RIGHT(All_Data[[#This Row],[Invoice (Year+Month)]],2)</f>
        <v>03</v>
      </c>
      <c r="D4915" t="s">
        <v>56</v>
      </c>
      <c r="E4915">
        <v>3014653</v>
      </c>
      <c r="F4915" t="s">
        <v>17</v>
      </c>
      <c r="G4915" t="s">
        <v>11</v>
      </c>
      <c r="H4915" t="s">
        <v>38</v>
      </c>
      <c r="I4915">
        <v>1558373</v>
      </c>
      <c r="J4915">
        <v>50</v>
      </c>
      <c r="K4915" s="1">
        <v>106</v>
      </c>
      <c r="L4915" s="1">
        <v>55.54</v>
      </c>
      <c r="M4915" s="1">
        <f>All_Data[[#This Row],[EUR Sales Amount]]-All_Data[[#This Row],[EUR Cost Amount]]</f>
        <v>50.46</v>
      </c>
      <c r="N4915">
        <f>IF(All_Data[[#This Row],[Order Line Quantity]]&lt;0,1,0)</f>
        <v>0</v>
      </c>
      <c r="O4915" s="1" t="str">
        <f>All_Data[[#This Row],[Tier2 Description]]&amp;All_Data[[#This Row],[Order No]]</f>
        <v>BACKPACKS1558373</v>
      </c>
    </row>
    <row r="4916" spans="1:15" x14ac:dyDescent="0.35">
      <c r="A4916">
        <v>202003</v>
      </c>
      <c r="B4916" t="str">
        <f>LEFT(All_Data[[#This Row],[Invoice (Year+Month)]],4)</f>
        <v>2020</v>
      </c>
      <c r="C4916" t="str">
        <f>RIGHT(All_Data[[#This Row],[Invoice (Year+Month)]],2)</f>
        <v>03</v>
      </c>
      <c r="D4916" t="s">
        <v>56</v>
      </c>
      <c r="E4916">
        <v>3014653</v>
      </c>
      <c r="F4916" t="s">
        <v>17</v>
      </c>
      <c r="G4916" t="s">
        <v>32</v>
      </c>
      <c r="H4916" t="s">
        <v>49</v>
      </c>
      <c r="I4916">
        <v>1557998</v>
      </c>
      <c r="J4916">
        <v>40</v>
      </c>
      <c r="K4916" s="1">
        <v>269.60000000000002</v>
      </c>
      <c r="L4916" s="1">
        <v>109.5</v>
      </c>
      <c r="M4916" s="1">
        <f>All_Data[[#This Row],[EUR Sales Amount]]-All_Data[[#This Row],[EUR Cost Amount]]</f>
        <v>160.10000000000002</v>
      </c>
      <c r="N4916">
        <f>IF(All_Data[[#This Row],[Order Line Quantity]]&lt;0,1,0)</f>
        <v>0</v>
      </c>
      <c r="O4916" s="1" t="str">
        <f>All_Data[[#This Row],[Tier2 Description]]&amp;All_Data[[#This Row],[Order No]]</f>
        <v>CERAMICS1557998</v>
      </c>
    </row>
    <row r="4917" spans="1:15" x14ac:dyDescent="0.35">
      <c r="A4917">
        <v>202003</v>
      </c>
      <c r="B4917" t="str">
        <f>LEFT(All_Data[[#This Row],[Invoice (Year+Month)]],4)</f>
        <v>2020</v>
      </c>
      <c r="C4917" t="str">
        <f>RIGHT(All_Data[[#This Row],[Invoice (Year+Month)]],2)</f>
        <v>03</v>
      </c>
      <c r="D4917" t="s">
        <v>56</v>
      </c>
      <c r="E4917">
        <v>3014653</v>
      </c>
      <c r="F4917" t="s">
        <v>17</v>
      </c>
      <c r="G4917" t="s">
        <v>32</v>
      </c>
      <c r="H4917" t="s">
        <v>49</v>
      </c>
      <c r="I4917">
        <v>1559601</v>
      </c>
      <c r="J4917">
        <v>100</v>
      </c>
      <c r="K4917" s="1">
        <v>157</v>
      </c>
      <c r="L4917" s="1">
        <v>85.98</v>
      </c>
      <c r="M4917" s="1">
        <f>All_Data[[#This Row],[EUR Sales Amount]]-All_Data[[#This Row],[EUR Cost Amount]]</f>
        <v>71.02</v>
      </c>
      <c r="N4917">
        <f>IF(All_Data[[#This Row],[Order Line Quantity]]&lt;0,1,0)</f>
        <v>0</v>
      </c>
      <c r="O4917" s="1" t="str">
        <f>All_Data[[#This Row],[Tier2 Description]]&amp;All_Data[[#This Row],[Order No]]</f>
        <v>CERAMICS1559601</v>
      </c>
    </row>
    <row r="4918" spans="1:15" x14ac:dyDescent="0.35">
      <c r="A4918">
        <v>202003</v>
      </c>
      <c r="B4918" t="str">
        <f>LEFT(All_Data[[#This Row],[Invoice (Year+Month)]],4)</f>
        <v>2020</v>
      </c>
      <c r="C4918" t="str">
        <f>RIGHT(All_Data[[#This Row],[Invoice (Year+Month)]],2)</f>
        <v>03</v>
      </c>
      <c r="D4918" t="s">
        <v>56</v>
      </c>
      <c r="E4918">
        <v>3014653</v>
      </c>
      <c r="F4918" t="s">
        <v>17</v>
      </c>
      <c r="G4918" t="s">
        <v>32</v>
      </c>
      <c r="H4918" t="s">
        <v>33</v>
      </c>
      <c r="I4918">
        <v>1558443</v>
      </c>
      <c r="J4918">
        <v>40</v>
      </c>
      <c r="K4918" s="1">
        <v>269.60000000000002</v>
      </c>
      <c r="L4918" s="1">
        <v>116</v>
      </c>
      <c r="M4918" s="1">
        <f>All_Data[[#This Row],[EUR Sales Amount]]-All_Data[[#This Row],[EUR Cost Amount]]</f>
        <v>153.60000000000002</v>
      </c>
      <c r="N4918">
        <f>IF(All_Data[[#This Row],[Order Line Quantity]]&lt;0,1,0)</f>
        <v>0</v>
      </c>
      <c r="O4918" s="1" t="str">
        <f>All_Data[[#This Row],[Tier2 Description]]&amp;All_Data[[#This Row],[Order No]]</f>
        <v>SPORT BOTTLES1558443</v>
      </c>
    </row>
    <row r="4919" spans="1:15" x14ac:dyDescent="0.35">
      <c r="A4919">
        <v>202003</v>
      </c>
      <c r="B4919" t="str">
        <f>LEFT(All_Data[[#This Row],[Invoice (Year+Month)]],4)</f>
        <v>2020</v>
      </c>
      <c r="C4919" t="str">
        <f>RIGHT(All_Data[[#This Row],[Invoice (Year+Month)]],2)</f>
        <v>03</v>
      </c>
      <c r="D4919" t="s">
        <v>56</v>
      </c>
      <c r="E4919">
        <v>3014653</v>
      </c>
      <c r="F4919" t="s">
        <v>17</v>
      </c>
      <c r="G4919" t="s">
        <v>13</v>
      </c>
      <c r="H4919" t="s">
        <v>16</v>
      </c>
      <c r="I4919">
        <v>1558856</v>
      </c>
      <c r="J4919">
        <v>-2000</v>
      </c>
      <c r="K4919" s="1">
        <v>-180</v>
      </c>
      <c r="L4919" s="1">
        <v>-133.26</v>
      </c>
      <c r="M4919" s="1">
        <f>All_Data[[#This Row],[EUR Sales Amount]]-All_Data[[#This Row],[EUR Cost Amount]]</f>
        <v>-46.740000000000009</v>
      </c>
      <c r="N4919">
        <f>IF(All_Data[[#This Row],[Order Line Quantity]]&lt;0,1,0)</f>
        <v>1</v>
      </c>
      <c r="O4919" s="1" t="str">
        <f>All_Data[[#This Row],[Tier2 Description]]&amp;All_Data[[#This Row],[Order No]]</f>
        <v>WRITING1558856</v>
      </c>
    </row>
    <row r="4920" spans="1:15" x14ac:dyDescent="0.35">
      <c r="A4920">
        <v>202003</v>
      </c>
      <c r="B4920" t="str">
        <f>LEFT(All_Data[[#This Row],[Invoice (Year+Month)]],4)</f>
        <v>2020</v>
      </c>
      <c r="C4920" t="str">
        <f>RIGHT(All_Data[[#This Row],[Invoice (Year+Month)]],2)</f>
        <v>03</v>
      </c>
      <c r="D4920" t="s">
        <v>56</v>
      </c>
      <c r="E4920">
        <v>3014653</v>
      </c>
      <c r="F4920" t="s">
        <v>17</v>
      </c>
      <c r="G4920" t="s">
        <v>13</v>
      </c>
      <c r="H4920" t="s">
        <v>16</v>
      </c>
      <c r="I4920">
        <v>1559601</v>
      </c>
      <c r="J4920">
        <v>100</v>
      </c>
      <c r="K4920" s="1">
        <v>13</v>
      </c>
      <c r="L4920" s="1">
        <v>5.84</v>
      </c>
      <c r="M4920" s="1">
        <f>All_Data[[#This Row],[EUR Sales Amount]]-All_Data[[#This Row],[EUR Cost Amount]]</f>
        <v>7.16</v>
      </c>
      <c r="N4920">
        <f>IF(All_Data[[#This Row],[Order Line Quantity]]&lt;0,1,0)</f>
        <v>0</v>
      </c>
      <c r="O4920" s="1" t="str">
        <f>All_Data[[#This Row],[Tier2 Description]]&amp;All_Data[[#This Row],[Order No]]</f>
        <v>WRITING1559601</v>
      </c>
    </row>
    <row r="4921" spans="1:15" x14ac:dyDescent="0.35">
      <c r="A4921">
        <v>202003</v>
      </c>
      <c r="B4921" t="str">
        <f>LEFT(All_Data[[#This Row],[Invoice (Year+Month)]],4)</f>
        <v>2020</v>
      </c>
      <c r="C4921" t="str">
        <f>RIGHT(All_Data[[#This Row],[Invoice (Year+Month)]],2)</f>
        <v>03</v>
      </c>
      <c r="D4921" t="s">
        <v>56</v>
      </c>
      <c r="E4921">
        <v>3014653</v>
      </c>
      <c r="F4921" t="s">
        <v>17</v>
      </c>
      <c r="G4921" t="s">
        <v>22</v>
      </c>
      <c r="H4921" t="s">
        <v>35</v>
      </c>
      <c r="I4921">
        <v>1557998</v>
      </c>
      <c r="J4921">
        <v>44</v>
      </c>
      <c r="K4921" s="1">
        <v>106.4</v>
      </c>
      <c r="L4921" s="1">
        <v>33.28</v>
      </c>
      <c r="M4921" s="1">
        <f>All_Data[[#This Row],[EUR Sales Amount]]-All_Data[[#This Row],[EUR Cost Amount]]</f>
        <v>73.12</v>
      </c>
      <c r="N4921">
        <f>IF(All_Data[[#This Row],[Order Line Quantity]]&lt;0,1,0)</f>
        <v>0</v>
      </c>
      <c r="O4921" s="1" t="str">
        <f>All_Data[[#This Row],[Tier2 Description]]&amp;All_Data[[#This Row],[Order No]]</f>
        <v>DECORATION CHARGES1557998</v>
      </c>
    </row>
    <row r="4922" spans="1:15" x14ac:dyDescent="0.35">
      <c r="A4922">
        <v>202003</v>
      </c>
      <c r="B4922" t="str">
        <f>LEFT(All_Data[[#This Row],[Invoice (Year+Month)]],4)</f>
        <v>2020</v>
      </c>
      <c r="C4922" t="str">
        <f>RIGHT(All_Data[[#This Row],[Invoice (Year+Month)]],2)</f>
        <v>03</v>
      </c>
      <c r="D4922" t="s">
        <v>56</v>
      </c>
      <c r="E4922">
        <v>3014653</v>
      </c>
      <c r="F4922" t="s">
        <v>17</v>
      </c>
      <c r="G4922" t="s">
        <v>22</v>
      </c>
      <c r="H4922" t="s">
        <v>35</v>
      </c>
      <c r="I4922">
        <v>1558373</v>
      </c>
      <c r="J4922">
        <v>54</v>
      </c>
      <c r="K4922" s="1">
        <v>97.5</v>
      </c>
      <c r="L4922" s="1">
        <v>31.08</v>
      </c>
      <c r="M4922" s="1">
        <f>All_Data[[#This Row],[EUR Sales Amount]]-All_Data[[#This Row],[EUR Cost Amount]]</f>
        <v>66.42</v>
      </c>
      <c r="N4922">
        <f>IF(All_Data[[#This Row],[Order Line Quantity]]&lt;0,1,0)</f>
        <v>0</v>
      </c>
      <c r="O4922" s="1" t="str">
        <f>All_Data[[#This Row],[Tier2 Description]]&amp;All_Data[[#This Row],[Order No]]</f>
        <v>DECORATION CHARGES1558373</v>
      </c>
    </row>
    <row r="4923" spans="1:15" x14ac:dyDescent="0.35">
      <c r="A4923">
        <v>202003</v>
      </c>
      <c r="B4923" t="str">
        <f>LEFT(All_Data[[#This Row],[Invoice (Year+Month)]],4)</f>
        <v>2020</v>
      </c>
      <c r="C4923" t="str">
        <f>RIGHT(All_Data[[#This Row],[Invoice (Year+Month)]],2)</f>
        <v>03</v>
      </c>
      <c r="D4923" t="s">
        <v>56</v>
      </c>
      <c r="E4923">
        <v>3014653</v>
      </c>
      <c r="F4923" t="s">
        <v>17</v>
      </c>
      <c r="G4923" t="s">
        <v>22</v>
      </c>
      <c r="H4923" t="s">
        <v>35</v>
      </c>
      <c r="I4923">
        <v>1558443</v>
      </c>
      <c r="J4923">
        <v>46</v>
      </c>
      <c r="K4923" s="1">
        <v>155.6</v>
      </c>
      <c r="L4923" s="1">
        <v>51.58</v>
      </c>
      <c r="M4923" s="1">
        <f>All_Data[[#This Row],[EUR Sales Amount]]-All_Data[[#This Row],[EUR Cost Amount]]</f>
        <v>104.02</v>
      </c>
      <c r="N4923">
        <f>IF(All_Data[[#This Row],[Order Line Quantity]]&lt;0,1,0)</f>
        <v>0</v>
      </c>
      <c r="O4923" s="1" t="str">
        <f>All_Data[[#This Row],[Tier2 Description]]&amp;All_Data[[#This Row],[Order No]]</f>
        <v>DECORATION CHARGES1558443</v>
      </c>
    </row>
    <row r="4924" spans="1:15" x14ac:dyDescent="0.35">
      <c r="A4924">
        <v>202003</v>
      </c>
      <c r="B4924" t="str">
        <f>LEFT(All_Data[[#This Row],[Invoice (Year+Month)]],4)</f>
        <v>2020</v>
      </c>
      <c r="C4924" t="str">
        <f>RIGHT(All_Data[[#This Row],[Invoice (Year+Month)]],2)</f>
        <v>03</v>
      </c>
      <c r="D4924" t="s">
        <v>56</v>
      </c>
      <c r="E4924">
        <v>3014656</v>
      </c>
      <c r="F4924" t="s">
        <v>17</v>
      </c>
      <c r="G4924" t="s">
        <v>26</v>
      </c>
      <c r="H4924" t="s">
        <v>44</v>
      </c>
      <c r="I4924">
        <v>1558359</v>
      </c>
      <c r="J4924">
        <v>64</v>
      </c>
      <c r="K4924" s="1">
        <v>75.36</v>
      </c>
      <c r="L4924" s="1">
        <v>33.28</v>
      </c>
      <c r="M4924" s="1">
        <f>All_Data[[#This Row],[EUR Sales Amount]]-All_Data[[#This Row],[EUR Cost Amount]]</f>
        <v>42.08</v>
      </c>
      <c r="N4924">
        <f>IF(All_Data[[#This Row],[Order Line Quantity]]&lt;0,1,0)</f>
        <v>0</v>
      </c>
      <c r="O4924" s="1" t="str">
        <f>All_Data[[#This Row],[Tier2 Description]]&amp;All_Data[[#This Row],[Order No]]</f>
        <v>HBA1558359</v>
      </c>
    </row>
    <row r="4925" spans="1:15" x14ac:dyDescent="0.35">
      <c r="A4925">
        <v>202003</v>
      </c>
      <c r="B4925" t="str">
        <f>LEFT(All_Data[[#This Row],[Invoice (Year+Month)]],4)</f>
        <v>2020</v>
      </c>
      <c r="C4925" t="str">
        <f>RIGHT(All_Data[[#This Row],[Invoice (Year+Month)]],2)</f>
        <v>03</v>
      </c>
      <c r="D4925" t="s">
        <v>56</v>
      </c>
      <c r="E4925">
        <v>3014656</v>
      </c>
      <c r="F4925" t="s">
        <v>17</v>
      </c>
      <c r="G4925" t="s">
        <v>26</v>
      </c>
      <c r="H4925" t="s">
        <v>28</v>
      </c>
      <c r="I4925">
        <v>1558359</v>
      </c>
      <c r="J4925">
        <v>6</v>
      </c>
      <c r="K4925" s="1">
        <v>27.54</v>
      </c>
      <c r="L4925" s="1">
        <v>12.8</v>
      </c>
      <c r="M4925" s="1">
        <f>All_Data[[#This Row],[EUR Sales Amount]]-All_Data[[#This Row],[EUR Cost Amount]]</f>
        <v>14.739999999999998</v>
      </c>
      <c r="N4925">
        <f>IF(All_Data[[#This Row],[Order Line Quantity]]&lt;0,1,0)</f>
        <v>0</v>
      </c>
      <c r="O4925" s="1" t="str">
        <f>All_Data[[#This Row],[Tier2 Description]]&amp;All_Data[[#This Row],[Order No]]</f>
        <v>HOUSEWARES1558359</v>
      </c>
    </row>
    <row r="4926" spans="1:15" x14ac:dyDescent="0.35">
      <c r="A4926">
        <v>202003</v>
      </c>
      <c r="B4926" t="str">
        <f>LEFT(All_Data[[#This Row],[Invoice (Year+Month)]],4)</f>
        <v>2020</v>
      </c>
      <c r="C4926" t="str">
        <f>RIGHT(All_Data[[#This Row],[Invoice (Year+Month)]],2)</f>
        <v>03</v>
      </c>
      <c r="D4926" t="s">
        <v>56</v>
      </c>
      <c r="E4926">
        <v>3014657</v>
      </c>
      <c r="F4926" t="s">
        <v>17</v>
      </c>
      <c r="G4926" t="s">
        <v>11</v>
      </c>
      <c r="H4926" t="s">
        <v>40</v>
      </c>
      <c r="I4926">
        <v>1559515</v>
      </c>
      <c r="J4926">
        <v>6000</v>
      </c>
      <c r="K4926" s="1">
        <v>2700</v>
      </c>
      <c r="L4926" s="1">
        <v>2100</v>
      </c>
      <c r="M4926" s="1">
        <f>All_Data[[#This Row],[EUR Sales Amount]]-All_Data[[#This Row],[EUR Cost Amount]]</f>
        <v>600</v>
      </c>
      <c r="N4926">
        <f>IF(All_Data[[#This Row],[Order Line Quantity]]&lt;0,1,0)</f>
        <v>0</v>
      </c>
      <c r="O4926" s="1" t="str">
        <f>All_Data[[#This Row],[Tier2 Description]]&amp;All_Data[[#This Row],[Order No]]</f>
        <v>TOTES1559515</v>
      </c>
    </row>
    <row r="4927" spans="1:15" x14ac:dyDescent="0.35">
      <c r="A4927">
        <v>202003</v>
      </c>
      <c r="B4927" t="str">
        <f>LEFT(All_Data[[#This Row],[Invoice (Year+Month)]],4)</f>
        <v>2020</v>
      </c>
      <c r="C4927" t="str">
        <f>RIGHT(All_Data[[#This Row],[Invoice (Year+Month)]],2)</f>
        <v>03</v>
      </c>
      <c r="D4927" t="s">
        <v>56</v>
      </c>
      <c r="E4927">
        <v>3014660</v>
      </c>
      <c r="F4927" t="s">
        <v>17</v>
      </c>
      <c r="G4927" t="s">
        <v>11</v>
      </c>
      <c r="H4927" t="s">
        <v>12</v>
      </c>
      <c r="I4927">
        <v>1556782</v>
      </c>
      <c r="J4927">
        <v>2</v>
      </c>
      <c r="K4927" s="1">
        <v>13.4</v>
      </c>
      <c r="L4927" s="1">
        <v>9.3000000000000007</v>
      </c>
      <c r="M4927" s="1">
        <f>All_Data[[#This Row],[EUR Sales Amount]]-All_Data[[#This Row],[EUR Cost Amount]]</f>
        <v>4.0999999999999996</v>
      </c>
      <c r="N4927">
        <f>IF(All_Data[[#This Row],[Order Line Quantity]]&lt;0,1,0)</f>
        <v>0</v>
      </c>
      <c r="O4927" s="1" t="str">
        <f>All_Data[[#This Row],[Tier2 Description]]&amp;All_Data[[#This Row],[Order No]]</f>
        <v>BUSINESS CASES1556782</v>
      </c>
    </row>
    <row r="4928" spans="1:15" x14ac:dyDescent="0.35">
      <c r="A4928">
        <v>202003</v>
      </c>
      <c r="B4928" t="str">
        <f>LEFT(All_Data[[#This Row],[Invoice (Year+Month)]],4)</f>
        <v>2020</v>
      </c>
      <c r="C4928" t="str">
        <f>RIGHT(All_Data[[#This Row],[Invoice (Year+Month)]],2)</f>
        <v>03</v>
      </c>
      <c r="D4928" t="s">
        <v>56</v>
      </c>
      <c r="E4928">
        <v>3014660</v>
      </c>
      <c r="F4928" t="s">
        <v>17</v>
      </c>
      <c r="G4928" t="s">
        <v>11</v>
      </c>
      <c r="H4928" t="s">
        <v>40</v>
      </c>
      <c r="I4928">
        <v>1556782</v>
      </c>
      <c r="J4928">
        <v>2</v>
      </c>
      <c r="K4928" s="1">
        <v>1.98</v>
      </c>
      <c r="L4928" s="1">
        <v>1.32</v>
      </c>
      <c r="M4928" s="1">
        <f>All_Data[[#This Row],[EUR Sales Amount]]-All_Data[[#This Row],[EUR Cost Amount]]</f>
        <v>0.65999999999999992</v>
      </c>
      <c r="N4928">
        <f>IF(All_Data[[#This Row],[Order Line Quantity]]&lt;0,1,0)</f>
        <v>0</v>
      </c>
      <c r="O4928" s="1" t="str">
        <f>All_Data[[#This Row],[Tier2 Description]]&amp;All_Data[[#This Row],[Order No]]</f>
        <v>TOTES1556782</v>
      </c>
    </row>
    <row r="4929" spans="1:15" x14ac:dyDescent="0.35">
      <c r="A4929">
        <v>202003</v>
      </c>
      <c r="B4929" t="str">
        <f>LEFT(All_Data[[#This Row],[Invoice (Year+Month)]],4)</f>
        <v>2020</v>
      </c>
      <c r="C4929" t="str">
        <f>RIGHT(All_Data[[#This Row],[Invoice (Year+Month)]],2)</f>
        <v>03</v>
      </c>
      <c r="D4929" t="s">
        <v>56</v>
      </c>
      <c r="E4929">
        <v>3014660</v>
      </c>
      <c r="F4929" t="s">
        <v>17</v>
      </c>
      <c r="G4929" t="s">
        <v>32</v>
      </c>
      <c r="H4929" t="s">
        <v>33</v>
      </c>
      <c r="I4929">
        <v>1556782</v>
      </c>
      <c r="J4929">
        <v>2</v>
      </c>
      <c r="K4929" s="1">
        <v>9.32</v>
      </c>
      <c r="L4929" s="1">
        <v>8.6999999999999993</v>
      </c>
      <c r="M4929" s="1">
        <f>All_Data[[#This Row],[EUR Sales Amount]]-All_Data[[#This Row],[EUR Cost Amount]]</f>
        <v>0.62000000000000099</v>
      </c>
      <c r="N4929">
        <f>IF(All_Data[[#This Row],[Order Line Quantity]]&lt;0,1,0)</f>
        <v>0</v>
      </c>
      <c r="O4929" s="1" t="str">
        <f>All_Data[[#This Row],[Tier2 Description]]&amp;All_Data[[#This Row],[Order No]]</f>
        <v>SPORT BOTTLES1556782</v>
      </c>
    </row>
    <row r="4930" spans="1:15" x14ac:dyDescent="0.35">
      <c r="A4930">
        <v>202003</v>
      </c>
      <c r="B4930" t="str">
        <f>LEFT(All_Data[[#This Row],[Invoice (Year+Month)]],4)</f>
        <v>2020</v>
      </c>
      <c r="C4930" t="str">
        <f>RIGHT(All_Data[[#This Row],[Invoice (Year+Month)]],2)</f>
        <v>03</v>
      </c>
      <c r="D4930" t="s">
        <v>56</v>
      </c>
      <c r="E4930">
        <v>3014660</v>
      </c>
      <c r="F4930" t="s">
        <v>17</v>
      </c>
      <c r="G4930" t="s">
        <v>26</v>
      </c>
      <c r="H4930" t="s">
        <v>50</v>
      </c>
      <c r="I4930">
        <v>1556782</v>
      </c>
      <c r="J4930">
        <v>2</v>
      </c>
      <c r="K4930" s="1">
        <v>0.4</v>
      </c>
      <c r="L4930" s="1">
        <v>0.38</v>
      </c>
      <c r="M4930" s="1">
        <f>All_Data[[#This Row],[EUR Sales Amount]]-All_Data[[#This Row],[EUR Cost Amount]]</f>
        <v>2.0000000000000018E-2</v>
      </c>
      <c r="N4930">
        <f>IF(All_Data[[#This Row],[Order Line Quantity]]&lt;0,1,0)</f>
        <v>0</v>
      </c>
      <c r="O4930" s="1" t="str">
        <f>All_Data[[#This Row],[Tier2 Description]]&amp;All_Data[[#This Row],[Order No]]</f>
        <v>OUTDOOR &amp; LEISURE1556782</v>
      </c>
    </row>
    <row r="4931" spans="1:15" x14ac:dyDescent="0.35">
      <c r="A4931">
        <v>202003</v>
      </c>
      <c r="B4931" t="str">
        <f>LEFT(All_Data[[#This Row],[Invoice (Year+Month)]],4)</f>
        <v>2020</v>
      </c>
      <c r="C4931" t="str">
        <f>RIGHT(All_Data[[#This Row],[Invoice (Year+Month)]],2)</f>
        <v>03</v>
      </c>
      <c r="D4931" t="s">
        <v>56</v>
      </c>
      <c r="E4931">
        <v>3014661</v>
      </c>
      <c r="F4931" t="s">
        <v>10</v>
      </c>
      <c r="G4931" t="s">
        <v>13</v>
      </c>
      <c r="H4931" t="s">
        <v>16</v>
      </c>
      <c r="I4931">
        <v>1557982</v>
      </c>
      <c r="J4931">
        <v>2000</v>
      </c>
      <c r="K4931" s="1">
        <v>2380</v>
      </c>
      <c r="L4931" s="1">
        <v>783.68</v>
      </c>
      <c r="M4931" s="1">
        <f>All_Data[[#This Row],[EUR Sales Amount]]-All_Data[[#This Row],[EUR Cost Amount]]</f>
        <v>1596.3200000000002</v>
      </c>
      <c r="N4931">
        <f>IF(All_Data[[#This Row],[Order Line Quantity]]&lt;0,1,0)</f>
        <v>0</v>
      </c>
      <c r="O4931" s="1" t="str">
        <f>All_Data[[#This Row],[Tier2 Description]]&amp;All_Data[[#This Row],[Order No]]</f>
        <v>WRITING1557982</v>
      </c>
    </row>
    <row r="4932" spans="1:15" x14ac:dyDescent="0.35">
      <c r="A4932">
        <v>202003</v>
      </c>
      <c r="B4932" t="str">
        <f>LEFT(All_Data[[#This Row],[Invoice (Year+Month)]],4)</f>
        <v>2020</v>
      </c>
      <c r="C4932" t="str">
        <f>RIGHT(All_Data[[#This Row],[Invoice (Year+Month)]],2)</f>
        <v>03</v>
      </c>
      <c r="D4932" t="s">
        <v>56</v>
      </c>
      <c r="E4932">
        <v>3014661</v>
      </c>
      <c r="F4932" t="s">
        <v>10</v>
      </c>
      <c r="G4932" t="s">
        <v>26</v>
      </c>
      <c r="H4932" t="s">
        <v>28</v>
      </c>
      <c r="I4932">
        <v>1555500</v>
      </c>
      <c r="J4932">
        <v>4000</v>
      </c>
      <c r="K4932" s="1">
        <v>2240</v>
      </c>
      <c r="L4932" s="1">
        <v>1350.18</v>
      </c>
      <c r="M4932" s="1">
        <f>All_Data[[#This Row],[EUR Sales Amount]]-All_Data[[#This Row],[EUR Cost Amount]]</f>
        <v>889.81999999999994</v>
      </c>
      <c r="N4932">
        <f>IF(All_Data[[#This Row],[Order Line Quantity]]&lt;0,1,0)</f>
        <v>0</v>
      </c>
      <c r="O4932" s="1" t="str">
        <f>All_Data[[#This Row],[Tier2 Description]]&amp;All_Data[[#This Row],[Order No]]</f>
        <v>HOUSEWARES1555500</v>
      </c>
    </row>
    <row r="4933" spans="1:15" x14ac:dyDescent="0.35">
      <c r="A4933">
        <v>202003</v>
      </c>
      <c r="B4933" t="str">
        <f>LEFT(All_Data[[#This Row],[Invoice (Year+Month)]],4)</f>
        <v>2020</v>
      </c>
      <c r="C4933" t="str">
        <f>RIGHT(All_Data[[#This Row],[Invoice (Year+Month)]],2)</f>
        <v>03</v>
      </c>
      <c r="D4933" t="s">
        <v>56</v>
      </c>
      <c r="E4933">
        <v>3014661</v>
      </c>
      <c r="F4933" t="s">
        <v>10</v>
      </c>
      <c r="G4933" t="s">
        <v>22</v>
      </c>
      <c r="H4933" t="s">
        <v>35</v>
      </c>
      <c r="I4933">
        <v>1557982</v>
      </c>
      <c r="J4933">
        <v>2004</v>
      </c>
      <c r="K4933" s="1">
        <v>460</v>
      </c>
      <c r="L4933" s="1">
        <v>55.76</v>
      </c>
      <c r="M4933" s="1">
        <f>All_Data[[#This Row],[EUR Sales Amount]]-All_Data[[#This Row],[EUR Cost Amount]]</f>
        <v>404.24</v>
      </c>
      <c r="N4933">
        <f>IF(All_Data[[#This Row],[Order Line Quantity]]&lt;0,1,0)</f>
        <v>0</v>
      </c>
      <c r="O4933" s="1" t="str">
        <f>All_Data[[#This Row],[Tier2 Description]]&amp;All_Data[[#This Row],[Order No]]</f>
        <v>DECORATION CHARGES1557982</v>
      </c>
    </row>
    <row r="4934" spans="1:15" x14ac:dyDescent="0.35">
      <c r="A4934">
        <v>202003</v>
      </c>
      <c r="B4934" t="str">
        <f>LEFT(All_Data[[#This Row],[Invoice (Year+Month)]],4)</f>
        <v>2020</v>
      </c>
      <c r="C4934" t="str">
        <f>RIGHT(All_Data[[#This Row],[Invoice (Year+Month)]],2)</f>
        <v>03</v>
      </c>
      <c r="D4934" t="s">
        <v>56</v>
      </c>
      <c r="E4934">
        <v>3014663</v>
      </c>
      <c r="F4934" t="s">
        <v>10</v>
      </c>
      <c r="G4934" t="s">
        <v>13</v>
      </c>
      <c r="H4934" t="s">
        <v>16</v>
      </c>
      <c r="I4934">
        <v>1558937</v>
      </c>
      <c r="J4934">
        <v>8400</v>
      </c>
      <c r="K4934" s="1">
        <v>1344</v>
      </c>
      <c r="L4934" s="1">
        <v>778.48</v>
      </c>
      <c r="M4934" s="1">
        <f>All_Data[[#This Row],[EUR Sales Amount]]-All_Data[[#This Row],[EUR Cost Amount]]</f>
        <v>565.52</v>
      </c>
      <c r="N4934">
        <f>IF(All_Data[[#This Row],[Order Line Quantity]]&lt;0,1,0)</f>
        <v>0</v>
      </c>
      <c r="O4934" s="1" t="str">
        <f>All_Data[[#This Row],[Tier2 Description]]&amp;All_Data[[#This Row],[Order No]]</f>
        <v>WRITING1558937</v>
      </c>
    </row>
    <row r="4935" spans="1:15" x14ac:dyDescent="0.35">
      <c r="A4935">
        <v>202003</v>
      </c>
      <c r="B4935" t="str">
        <f>LEFT(All_Data[[#This Row],[Invoice (Year+Month)]],4)</f>
        <v>2020</v>
      </c>
      <c r="C4935" t="str">
        <f>RIGHT(All_Data[[#This Row],[Invoice (Year+Month)]],2)</f>
        <v>03</v>
      </c>
      <c r="D4935" t="s">
        <v>56</v>
      </c>
      <c r="E4935">
        <v>3014677</v>
      </c>
      <c r="F4935" t="s">
        <v>17</v>
      </c>
      <c r="G4935" t="s">
        <v>11</v>
      </c>
      <c r="H4935" t="s">
        <v>38</v>
      </c>
      <c r="I4935">
        <v>1557944</v>
      </c>
      <c r="J4935">
        <v>2</v>
      </c>
      <c r="K4935" s="1">
        <v>3.08</v>
      </c>
      <c r="L4935" s="1">
        <v>1.6</v>
      </c>
      <c r="M4935" s="1">
        <f>All_Data[[#This Row],[EUR Sales Amount]]-All_Data[[#This Row],[EUR Cost Amount]]</f>
        <v>1.48</v>
      </c>
      <c r="N4935">
        <f>IF(All_Data[[#This Row],[Order Line Quantity]]&lt;0,1,0)</f>
        <v>0</v>
      </c>
      <c r="O4935" s="1" t="str">
        <f>All_Data[[#This Row],[Tier2 Description]]&amp;All_Data[[#This Row],[Order No]]</f>
        <v>BACKPACKS1557944</v>
      </c>
    </row>
    <row r="4936" spans="1:15" x14ac:dyDescent="0.35">
      <c r="A4936">
        <v>202003</v>
      </c>
      <c r="B4936" t="str">
        <f>LEFT(All_Data[[#This Row],[Invoice (Year+Month)]],4)</f>
        <v>2020</v>
      </c>
      <c r="C4936" t="str">
        <f>RIGHT(All_Data[[#This Row],[Invoice (Year+Month)]],2)</f>
        <v>03</v>
      </c>
      <c r="D4936" t="s">
        <v>56</v>
      </c>
      <c r="E4936">
        <v>3014677</v>
      </c>
      <c r="F4936" t="s">
        <v>17</v>
      </c>
      <c r="G4936" t="s">
        <v>11</v>
      </c>
      <c r="H4936" t="s">
        <v>38</v>
      </c>
      <c r="I4936">
        <v>1558424</v>
      </c>
      <c r="J4936">
        <v>20</v>
      </c>
      <c r="K4936" s="1">
        <v>399.8</v>
      </c>
      <c r="L4936" s="1">
        <v>142.54</v>
      </c>
      <c r="M4936" s="1">
        <f>All_Data[[#This Row],[EUR Sales Amount]]-All_Data[[#This Row],[EUR Cost Amount]]</f>
        <v>257.26</v>
      </c>
      <c r="N4936">
        <f>IF(All_Data[[#This Row],[Order Line Quantity]]&lt;0,1,0)</f>
        <v>0</v>
      </c>
      <c r="O4936" s="1" t="str">
        <f>All_Data[[#This Row],[Tier2 Description]]&amp;All_Data[[#This Row],[Order No]]</f>
        <v>BACKPACKS1558424</v>
      </c>
    </row>
    <row r="4937" spans="1:15" x14ac:dyDescent="0.35">
      <c r="A4937">
        <v>202003</v>
      </c>
      <c r="B4937" t="str">
        <f>LEFT(All_Data[[#This Row],[Invoice (Year+Month)]],4)</f>
        <v>2020</v>
      </c>
      <c r="C4937" t="str">
        <f>RIGHT(All_Data[[#This Row],[Invoice (Year+Month)]],2)</f>
        <v>03</v>
      </c>
      <c r="D4937" t="s">
        <v>56</v>
      </c>
      <c r="E4937">
        <v>3014677</v>
      </c>
      <c r="F4937" t="s">
        <v>17</v>
      </c>
      <c r="G4937" t="s">
        <v>11</v>
      </c>
      <c r="H4937" t="s">
        <v>38</v>
      </c>
      <c r="I4937">
        <v>1558497</v>
      </c>
      <c r="J4937">
        <v>2</v>
      </c>
      <c r="K4937" s="1">
        <v>16.98</v>
      </c>
      <c r="L4937" s="1">
        <v>7.02</v>
      </c>
      <c r="M4937" s="1">
        <f>All_Data[[#This Row],[EUR Sales Amount]]-All_Data[[#This Row],[EUR Cost Amount]]</f>
        <v>9.9600000000000009</v>
      </c>
      <c r="N4937">
        <f>IF(All_Data[[#This Row],[Order Line Quantity]]&lt;0,1,0)</f>
        <v>0</v>
      </c>
      <c r="O4937" s="1" t="str">
        <f>All_Data[[#This Row],[Tier2 Description]]&amp;All_Data[[#This Row],[Order No]]</f>
        <v>BACKPACKS1558497</v>
      </c>
    </row>
    <row r="4938" spans="1:15" x14ac:dyDescent="0.35">
      <c r="A4938">
        <v>202003</v>
      </c>
      <c r="B4938" t="str">
        <f>LEFT(All_Data[[#This Row],[Invoice (Year+Month)]],4)</f>
        <v>2020</v>
      </c>
      <c r="C4938" t="str">
        <f>RIGHT(All_Data[[#This Row],[Invoice (Year+Month)]],2)</f>
        <v>03</v>
      </c>
      <c r="D4938" t="s">
        <v>56</v>
      </c>
      <c r="E4938">
        <v>3014677</v>
      </c>
      <c r="F4938" t="s">
        <v>17</v>
      </c>
      <c r="G4938" t="s">
        <v>11</v>
      </c>
      <c r="H4938" t="s">
        <v>46</v>
      </c>
      <c r="I4938">
        <v>1557700</v>
      </c>
      <c r="J4938">
        <v>700</v>
      </c>
      <c r="K4938" s="1">
        <v>1022</v>
      </c>
      <c r="L4938" s="1">
        <v>509.84</v>
      </c>
      <c r="M4938" s="1">
        <f>All_Data[[#This Row],[EUR Sales Amount]]-All_Data[[#This Row],[EUR Cost Amount]]</f>
        <v>512.16000000000008</v>
      </c>
      <c r="N4938">
        <f>IF(All_Data[[#This Row],[Order Line Quantity]]&lt;0,1,0)</f>
        <v>0</v>
      </c>
      <c r="O4938" s="1" t="str">
        <f>All_Data[[#This Row],[Tier2 Description]]&amp;All_Data[[#This Row],[Order No]]</f>
        <v>DUFFELS1557700</v>
      </c>
    </row>
    <row r="4939" spans="1:15" x14ac:dyDescent="0.35">
      <c r="A4939">
        <v>202003</v>
      </c>
      <c r="B4939" t="str">
        <f>LEFT(All_Data[[#This Row],[Invoice (Year+Month)]],4)</f>
        <v>2020</v>
      </c>
      <c r="C4939" t="str">
        <f>RIGHT(All_Data[[#This Row],[Invoice (Year+Month)]],2)</f>
        <v>03</v>
      </c>
      <c r="D4939" t="s">
        <v>56</v>
      </c>
      <c r="E4939">
        <v>3014677</v>
      </c>
      <c r="F4939" t="s">
        <v>17</v>
      </c>
      <c r="G4939" t="s">
        <v>11</v>
      </c>
      <c r="H4939" t="s">
        <v>46</v>
      </c>
      <c r="I4939">
        <v>1558305</v>
      </c>
      <c r="J4939">
        <v>40</v>
      </c>
      <c r="K4939" s="1">
        <v>245.6</v>
      </c>
      <c r="L4939" s="1">
        <v>93</v>
      </c>
      <c r="M4939" s="1">
        <f>All_Data[[#This Row],[EUR Sales Amount]]-All_Data[[#This Row],[EUR Cost Amount]]</f>
        <v>152.6</v>
      </c>
      <c r="N4939">
        <f>IF(All_Data[[#This Row],[Order Line Quantity]]&lt;0,1,0)</f>
        <v>0</v>
      </c>
      <c r="O4939" s="1" t="str">
        <f>All_Data[[#This Row],[Tier2 Description]]&amp;All_Data[[#This Row],[Order No]]</f>
        <v>DUFFELS1558305</v>
      </c>
    </row>
    <row r="4940" spans="1:15" x14ac:dyDescent="0.35">
      <c r="A4940">
        <v>202003</v>
      </c>
      <c r="B4940" t="str">
        <f>LEFT(All_Data[[#This Row],[Invoice (Year+Month)]],4)</f>
        <v>2020</v>
      </c>
      <c r="C4940" t="str">
        <f>RIGHT(All_Data[[#This Row],[Invoice (Year+Month)]],2)</f>
        <v>03</v>
      </c>
      <c r="D4940" t="s">
        <v>56</v>
      </c>
      <c r="E4940">
        <v>3014677</v>
      </c>
      <c r="F4940" t="s">
        <v>17</v>
      </c>
      <c r="G4940" t="s">
        <v>11</v>
      </c>
      <c r="H4940" t="s">
        <v>46</v>
      </c>
      <c r="I4940">
        <v>1558712</v>
      </c>
      <c r="J4940">
        <v>80</v>
      </c>
      <c r="K4940" s="1">
        <v>719.2</v>
      </c>
      <c r="L4940" s="1">
        <v>304.86</v>
      </c>
      <c r="M4940" s="1">
        <f>All_Data[[#This Row],[EUR Sales Amount]]-All_Data[[#This Row],[EUR Cost Amount]]</f>
        <v>414.34000000000003</v>
      </c>
      <c r="N4940">
        <f>IF(All_Data[[#This Row],[Order Line Quantity]]&lt;0,1,0)</f>
        <v>0</v>
      </c>
      <c r="O4940" s="1" t="str">
        <f>All_Data[[#This Row],[Tier2 Description]]&amp;All_Data[[#This Row],[Order No]]</f>
        <v>DUFFELS1558712</v>
      </c>
    </row>
    <row r="4941" spans="1:15" x14ac:dyDescent="0.35">
      <c r="A4941">
        <v>202003</v>
      </c>
      <c r="B4941" t="str">
        <f>LEFT(All_Data[[#This Row],[Invoice (Year+Month)]],4)</f>
        <v>2020</v>
      </c>
      <c r="C4941" t="str">
        <f>RIGHT(All_Data[[#This Row],[Invoice (Year+Month)]],2)</f>
        <v>03</v>
      </c>
      <c r="D4941" t="s">
        <v>56</v>
      </c>
      <c r="E4941">
        <v>3014677</v>
      </c>
      <c r="F4941" t="s">
        <v>17</v>
      </c>
      <c r="G4941" t="s">
        <v>11</v>
      </c>
      <c r="H4941" t="s">
        <v>60</v>
      </c>
      <c r="I4941">
        <v>1559114</v>
      </c>
      <c r="J4941">
        <v>12</v>
      </c>
      <c r="K4941" s="1">
        <v>311.88</v>
      </c>
      <c r="L4941" s="1">
        <v>109.06</v>
      </c>
      <c r="M4941" s="1">
        <f>All_Data[[#This Row],[EUR Sales Amount]]-All_Data[[#This Row],[EUR Cost Amount]]</f>
        <v>202.82</v>
      </c>
      <c r="N4941">
        <f>IF(All_Data[[#This Row],[Order Line Quantity]]&lt;0,1,0)</f>
        <v>0</v>
      </c>
      <c r="O4941" s="1" t="str">
        <f>All_Data[[#This Row],[Tier2 Description]]&amp;All_Data[[#This Row],[Order No]]</f>
        <v>LUGGAGE1559114</v>
      </c>
    </row>
    <row r="4942" spans="1:15" x14ac:dyDescent="0.35">
      <c r="A4942">
        <v>202003</v>
      </c>
      <c r="B4942" t="str">
        <f>LEFT(All_Data[[#This Row],[Invoice (Year+Month)]],4)</f>
        <v>2020</v>
      </c>
      <c r="C4942" t="str">
        <f>RIGHT(All_Data[[#This Row],[Invoice (Year+Month)]],2)</f>
        <v>03</v>
      </c>
      <c r="D4942" t="s">
        <v>56</v>
      </c>
      <c r="E4942">
        <v>3014677</v>
      </c>
      <c r="F4942" t="s">
        <v>17</v>
      </c>
      <c r="G4942" t="s">
        <v>11</v>
      </c>
      <c r="H4942" t="s">
        <v>47</v>
      </c>
      <c r="I4942">
        <v>1559521</v>
      </c>
      <c r="J4942">
        <v>300</v>
      </c>
      <c r="K4942" s="1">
        <v>441</v>
      </c>
      <c r="L4942" s="1">
        <v>189.08</v>
      </c>
      <c r="M4942" s="1">
        <f>All_Data[[#This Row],[EUR Sales Amount]]-All_Data[[#This Row],[EUR Cost Amount]]</f>
        <v>251.92</v>
      </c>
      <c r="N4942">
        <f>IF(All_Data[[#This Row],[Order Line Quantity]]&lt;0,1,0)</f>
        <v>0</v>
      </c>
      <c r="O4942" s="1" t="str">
        <f>All_Data[[#This Row],[Tier2 Description]]&amp;All_Data[[#This Row],[Order No]]</f>
        <v>TRAVEL GIFTS1559521</v>
      </c>
    </row>
    <row r="4943" spans="1:15" x14ac:dyDescent="0.35">
      <c r="A4943">
        <v>202003</v>
      </c>
      <c r="B4943" t="str">
        <f>LEFT(All_Data[[#This Row],[Invoice (Year+Month)]],4)</f>
        <v>2020</v>
      </c>
      <c r="C4943" t="str">
        <f>RIGHT(All_Data[[#This Row],[Invoice (Year+Month)]],2)</f>
        <v>03</v>
      </c>
      <c r="D4943" t="s">
        <v>56</v>
      </c>
      <c r="E4943">
        <v>3014677</v>
      </c>
      <c r="F4943" t="s">
        <v>17</v>
      </c>
      <c r="G4943" t="s">
        <v>32</v>
      </c>
      <c r="H4943" t="s">
        <v>51</v>
      </c>
      <c r="I4943">
        <v>1558306</v>
      </c>
      <c r="J4943">
        <v>260</v>
      </c>
      <c r="K4943" s="1">
        <v>387.4</v>
      </c>
      <c r="L4943" s="1">
        <v>220.68</v>
      </c>
      <c r="M4943" s="1">
        <f>All_Data[[#This Row],[EUR Sales Amount]]-All_Data[[#This Row],[EUR Cost Amount]]</f>
        <v>166.71999999999997</v>
      </c>
      <c r="N4943">
        <f>IF(All_Data[[#This Row],[Order Line Quantity]]&lt;0,1,0)</f>
        <v>0</v>
      </c>
      <c r="O4943" s="1" t="str">
        <f>All_Data[[#This Row],[Tier2 Description]]&amp;All_Data[[#This Row],[Order No]]</f>
        <v>MUGS &amp; TUMBLERS1558306</v>
      </c>
    </row>
    <row r="4944" spans="1:15" x14ac:dyDescent="0.35">
      <c r="A4944">
        <v>202003</v>
      </c>
      <c r="B4944" t="str">
        <f>LEFT(All_Data[[#This Row],[Invoice (Year+Month)]],4)</f>
        <v>2020</v>
      </c>
      <c r="C4944" t="str">
        <f>RIGHT(All_Data[[#This Row],[Invoice (Year+Month)]],2)</f>
        <v>03</v>
      </c>
      <c r="D4944" t="s">
        <v>56</v>
      </c>
      <c r="E4944">
        <v>3014677</v>
      </c>
      <c r="F4944" t="s">
        <v>17</v>
      </c>
      <c r="G4944" t="s">
        <v>32</v>
      </c>
      <c r="H4944" t="s">
        <v>55</v>
      </c>
      <c r="I4944">
        <v>1559638</v>
      </c>
      <c r="J4944">
        <v>12</v>
      </c>
      <c r="K4944" s="1">
        <v>79.2</v>
      </c>
      <c r="L4944" s="1">
        <v>28.44</v>
      </c>
      <c r="M4944" s="1">
        <f>All_Data[[#This Row],[EUR Sales Amount]]-All_Data[[#This Row],[EUR Cost Amount]]</f>
        <v>50.760000000000005</v>
      </c>
      <c r="N4944">
        <f>IF(All_Data[[#This Row],[Order Line Quantity]]&lt;0,1,0)</f>
        <v>0</v>
      </c>
      <c r="O4944" s="1" t="str">
        <f>All_Data[[#This Row],[Tier2 Description]]&amp;All_Data[[#This Row],[Order No]]</f>
        <v>SPECIALTIES &amp; PACKAGING1559638</v>
      </c>
    </row>
    <row r="4945" spans="1:15" x14ac:dyDescent="0.35">
      <c r="A4945">
        <v>202003</v>
      </c>
      <c r="B4945" t="str">
        <f>LEFT(All_Data[[#This Row],[Invoice (Year+Month)]],4)</f>
        <v>2020</v>
      </c>
      <c r="C4945" t="str">
        <f>RIGHT(All_Data[[#This Row],[Invoice (Year+Month)]],2)</f>
        <v>03</v>
      </c>
      <c r="D4945" t="s">
        <v>56</v>
      </c>
      <c r="E4945">
        <v>3014677</v>
      </c>
      <c r="F4945" t="s">
        <v>17</v>
      </c>
      <c r="G4945" t="s">
        <v>32</v>
      </c>
      <c r="H4945" t="s">
        <v>33</v>
      </c>
      <c r="I4945">
        <v>1558847</v>
      </c>
      <c r="J4945">
        <v>120</v>
      </c>
      <c r="K4945" s="1">
        <v>127.2</v>
      </c>
      <c r="L4945" s="1">
        <v>70.78</v>
      </c>
      <c r="M4945" s="1">
        <f>All_Data[[#This Row],[EUR Sales Amount]]-All_Data[[#This Row],[EUR Cost Amount]]</f>
        <v>56.42</v>
      </c>
      <c r="N4945">
        <f>IF(All_Data[[#This Row],[Order Line Quantity]]&lt;0,1,0)</f>
        <v>0</v>
      </c>
      <c r="O4945" s="1" t="str">
        <f>All_Data[[#This Row],[Tier2 Description]]&amp;All_Data[[#This Row],[Order No]]</f>
        <v>SPORT BOTTLES1558847</v>
      </c>
    </row>
    <row r="4946" spans="1:15" x14ac:dyDescent="0.35">
      <c r="A4946">
        <v>202003</v>
      </c>
      <c r="B4946" t="str">
        <f>LEFT(All_Data[[#This Row],[Invoice (Year+Month)]],4)</f>
        <v>2020</v>
      </c>
      <c r="C4946" t="str">
        <f>RIGHT(All_Data[[#This Row],[Invoice (Year+Month)]],2)</f>
        <v>03</v>
      </c>
      <c r="D4946" t="s">
        <v>56</v>
      </c>
      <c r="E4946">
        <v>3014677</v>
      </c>
      <c r="F4946" t="s">
        <v>17</v>
      </c>
      <c r="G4946" t="s">
        <v>48</v>
      </c>
      <c r="H4946" t="s">
        <v>48</v>
      </c>
      <c r="I4946">
        <v>1558327</v>
      </c>
      <c r="J4946">
        <v>18</v>
      </c>
      <c r="K4946" s="1">
        <v>9.9</v>
      </c>
      <c r="L4946" s="1">
        <v>9.0399999999999991</v>
      </c>
      <c r="M4946" s="1">
        <f>All_Data[[#This Row],[EUR Sales Amount]]-All_Data[[#This Row],[EUR Cost Amount]]</f>
        <v>0.86000000000000121</v>
      </c>
      <c r="N4946">
        <f>IF(All_Data[[#This Row],[Order Line Quantity]]&lt;0,1,0)</f>
        <v>0</v>
      </c>
      <c r="O4946" s="1" t="str">
        <f>All_Data[[#This Row],[Tier2 Description]]&amp;All_Data[[#This Row],[Order No]]</f>
        <v>HEADWEAR1558327</v>
      </c>
    </row>
    <row r="4947" spans="1:15" x14ac:dyDescent="0.35">
      <c r="A4947">
        <v>202003</v>
      </c>
      <c r="B4947" t="str">
        <f>LEFT(All_Data[[#This Row],[Invoice (Year+Month)]],4)</f>
        <v>2020</v>
      </c>
      <c r="C4947" t="str">
        <f>RIGHT(All_Data[[#This Row],[Invoice (Year+Month)]],2)</f>
        <v>03</v>
      </c>
      <c r="D4947" t="s">
        <v>56</v>
      </c>
      <c r="E4947">
        <v>3014677</v>
      </c>
      <c r="F4947" t="s">
        <v>17</v>
      </c>
      <c r="G4947" t="s">
        <v>13</v>
      </c>
      <c r="H4947" t="s">
        <v>14</v>
      </c>
      <c r="I4947">
        <v>1558869</v>
      </c>
      <c r="J4947">
        <v>96</v>
      </c>
      <c r="K4947" s="1">
        <v>27.84</v>
      </c>
      <c r="L4947" s="1">
        <v>19.38</v>
      </c>
      <c r="M4947" s="1">
        <f>All_Data[[#This Row],[EUR Sales Amount]]-All_Data[[#This Row],[EUR Cost Amount]]</f>
        <v>8.4600000000000009</v>
      </c>
      <c r="N4947">
        <f>IF(All_Data[[#This Row],[Order Line Quantity]]&lt;0,1,0)</f>
        <v>0</v>
      </c>
      <c r="O4947" s="1" t="str">
        <f>All_Data[[#This Row],[Tier2 Description]]&amp;All_Data[[#This Row],[Order No]]</f>
        <v>DESKTOP1558869</v>
      </c>
    </row>
    <row r="4948" spans="1:15" x14ac:dyDescent="0.35">
      <c r="A4948">
        <v>202003</v>
      </c>
      <c r="B4948" t="str">
        <f>LEFT(All_Data[[#This Row],[Invoice (Year+Month)]],4)</f>
        <v>2020</v>
      </c>
      <c r="C4948" t="str">
        <f>RIGHT(All_Data[[#This Row],[Invoice (Year+Month)]],2)</f>
        <v>03</v>
      </c>
      <c r="D4948" t="s">
        <v>56</v>
      </c>
      <c r="E4948">
        <v>3014677</v>
      </c>
      <c r="F4948" t="s">
        <v>17</v>
      </c>
      <c r="G4948" t="s">
        <v>13</v>
      </c>
      <c r="H4948" t="s">
        <v>34</v>
      </c>
      <c r="I4948">
        <v>1557735</v>
      </c>
      <c r="J4948">
        <v>200</v>
      </c>
      <c r="K4948" s="1">
        <v>518</v>
      </c>
      <c r="L4948" s="1">
        <v>170.36</v>
      </c>
      <c r="M4948" s="1">
        <f>All_Data[[#This Row],[EUR Sales Amount]]-All_Data[[#This Row],[EUR Cost Amount]]</f>
        <v>347.64</v>
      </c>
      <c r="N4948">
        <f>IF(All_Data[[#This Row],[Order Line Quantity]]&lt;0,1,0)</f>
        <v>0</v>
      </c>
      <c r="O4948" s="1" t="str">
        <f>All_Data[[#This Row],[Tier2 Description]]&amp;All_Data[[#This Row],[Order No]]</f>
        <v>STATIONERY1557735</v>
      </c>
    </row>
    <row r="4949" spans="1:15" x14ac:dyDescent="0.35">
      <c r="A4949">
        <v>202003</v>
      </c>
      <c r="B4949" t="str">
        <f>LEFT(All_Data[[#This Row],[Invoice (Year+Month)]],4)</f>
        <v>2020</v>
      </c>
      <c r="C4949" t="str">
        <f>RIGHT(All_Data[[#This Row],[Invoice (Year+Month)]],2)</f>
        <v>03</v>
      </c>
      <c r="D4949" t="s">
        <v>56</v>
      </c>
      <c r="E4949">
        <v>3014677</v>
      </c>
      <c r="F4949" t="s">
        <v>17</v>
      </c>
      <c r="G4949" t="s">
        <v>13</v>
      </c>
      <c r="H4949" t="s">
        <v>34</v>
      </c>
      <c r="I4949">
        <v>1559364</v>
      </c>
      <c r="J4949">
        <v>4000</v>
      </c>
      <c r="K4949" s="1">
        <v>1520</v>
      </c>
      <c r="L4949" s="1">
        <v>1840</v>
      </c>
      <c r="M4949" s="1">
        <f>All_Data[[#This Row],[EUR Sales Amount]]-All_Data[[#This Row],[EUR Cost Amount]]</f>
        <v>-320</v>
      </c>
      <c r="N4949">
        <f>IF(All_Data[[#This Row],[Order Line Quantity]]&lt;0,1,0)</f>
        <v>0</v>
      </c>
      <c r="O4949" s="1" t="str">
        <f>All_Data[[#This Row],[Tier2 Description]]&amp;All_Data[[#This Row],[Order No]]</f>
        <v>STATIONERY1559364</v>
      </c>
    </row>
    <row r="4950" spans="1:15" x14ac:dyDescent="0.35">
      <c r="A4950">
        <v>202003</v>
      </c>
      <c r="B4950" t="str">
        <f>LEFT(All_Data[[#This Row],[Invoice (Year+Month)]],4)</f>
        <v>2020</v>
      </c>
      <c r="C4950" t="str">
        <f>RIGHT(All_Data[[#This Row],[Invoice (Year+Month)]],2)</f>
        <v>03</v>
      </c>
      <c r="D4950" t="s">
        <v>56</v>
      </c>
      <c r="E4950">
        <v>3014677</v>
      </c>
      <c r="F4950" t="s">
        <v>17</v>
      </c>
      <c r="G4950" t="s">
        <v>13</v>
      </c>
      <c r="H4950" t="s">
        <v>15</v>
      </c>
      <c r="I4950">
        <v>1558086</v>
      </c>
      <c r="J4950">
        <v>20</v>
      </c>
      <c r="K4950" s="1">
        <v>41</v>
      </c>
      <c r="L4950" s="1">
        <v>28.44</v>
      </c>
      <c r="M4950" s="1">
        <f>All_Data[[#This Row],[EUR Sales Amount]]-All_Data[[#This Row],[EUR Cost Amount]]</f>
        <v>12.559999999999999</v>
      </c>
      <c r="N4950">
        <f>IF(All_Data[[#This Row],[Order Line Quantity]]&lt;0,1,0)</f>
        <v>0</v>
      </c>
      <c r="O4950" s="1" t="str">
        <f>All_Data[[#This Row],[Tier2 Description]]&amp;All_Data[[#This Row],[Order No]]</f>
        <v>UMBRELLAS1558086</v>
      </c>
    </row>
    <row r="4951" spans="1:15" x14ac:dyDescent="0.35">
      <c r="A4951">
        <v>202003</v>
      </c>
      <c r="B4951" t="str">
        <f>LEFT(All_Data[[#This Row],[Invoice (Year+Month)]],4)</f>
        <v>2020</v>
      </c>
      <c r="C4951" t="str">
        <f>RIGHT(All_Data[[#This Row],[Invoice (Year+Month)]],2)</f>
        <v>03</v>
      </c>
      <c r="D4951" t="s">
        <v>56</v>
      </c>
      <c r="E4951">
        <v>3014677</v>
      </c>
      <c r="F4951" t="s">
        <v>17</v>
      </c>
      <c r="G4951" t="s">
        <v>13</v>
      </c>
      <c r="H4951" t="s">
        <v>15</v>
      </c>
      <c r="I4951">
        <v>1558203</v>
      </c>
      <c r="J4951">
        <v>80</v>
      </c>
      <c r="K4951" s="1">
        <v>164</v>
      </c>
      <c r="L4951" s="1">
        <v>113.74</v>
      </c>
      <c r="M4951" s="1">
        <f>All_Data[[#This Row],[EUR Sales Amount]]-All_Data[[#This Row],[EUR Cost Amount]]</f>
        <v>50.260000000000005</v>
      </c>
      <c r="N4951">
        <f>IF(All_Data[[#This Row],[Order Line Quantity]]&lt;0,1,0)</f>
        <v>0</v>
      </c>
      <c r="O4951" s="1" t="str">
        <f>All_Data[[#This Row],[Tier2 Description]]&amp;All_Data[[#This Row],[Order No]]</f>
        <v>UMBRELLAS1558203</v>
      </c>
    </row>
    <row r="4952" spans="1:15" x14ac:dyDescent="0.35">
      <c r="A4952">
        <v>202003</v>
      </c>
      <c r="B4952" t="str">
        <f>LEFT(All_Data[[#This Row],[Invoice (Year+Month)]],4)</f>
        <v>2020</v>
      </c>
      <c r="C4952" t="str">
        <f>RIGHT(All_Data[[#This Row],[Invoice (Year+Month)]],2)</f>
        <v>03</v>
      </c>
      <c r="D4952" t="s">
        <v>56</v>
      </c>
      <c r="E4952">
        <v>3014677</v>
      </c>
      <c r="F4952" t="s">
        <v>17</v>
      </c>
      <c r="G4952" t="s">
        <v>13</v>
      </c>
      <c r="H4952" t="s">
        <v>15</v>
      </c>
      <c r="I4952">
        <v>1558648</v>
      </c>
      <c r="J4952">
        <v>10</v>
      </c>
      <c r="K4952" s="1">
        <v>23.9</v>
      </c>
      <c r="L4952" s="1">
        <v>14.24</v>
      </c>
      <c r="M4952" s="1">
        <f>All_Data[[#This Row],[EUR Sales Amount]]-All_Data[[#This Row],[EUR Cost Amount]]</f>
        <v>9.6599999999999984</v>
      </c>
      <c r="N4952">
        <f>IF(All_Data[[#This Row],[Order Line Quantity]]&lt;0,1,0)</f>
        <v>0</v>
      </c>
      <c r="O4952" s="1" t="str">
        <f>All_Data[[#This Row],[Tier2 Description]]&amp;All_Data[[#This Row],[Order No]]</f>
        <v>UMBRELLAS1558648</v>
      </c>
    </row>
    <row r="4953" spans="1:15" x14ac:dyDescent="0.35">
      <c r="A4953">
        <v>202003</v>
      </c>
      <c r="B4953" t="str">
        <f>LEFT(All_Data[[#This Row],[Invoice (Year+Month)]],4)</f>
        <v>2020</v>
      </c>
      <c r="C4953" t="str">
        <f>RIGHT(All_Data[[#This Row],[Invoice (Year+Month)]],2)</f>
        <v>03</v>
      </c>
      <c r="D4953" t="s">
        <v>56</v>
      </c>
      <c r="E4953">
        <v>3014677</v>
      </c>
      <c r="F4953" t="s">
        <v>17</v>
      </c>
      <c r="G4953" t="s">
        <v>13</v>
      </c>
      <c r="H4953" t="s">
        <v>16</v>
      </c>
      <c r="I4953">
        <v>1552481</v>
      </c>
      <c r="J4953">
        <v>4</v>
      </c>
      <c r="K4953" s="1">
        <v>1.76</v>
      </c>
      <c r="L4953" s="1">
        <v>0.74</v>
      </c>
      <c r="M4953" s="1">
        <f>All_Data[[#This Row],[EUR Sales Amount]]-All_Data[[#This Row],[EUR Cost Amount]]</f>
        <v>1.02</v>
      </c>
      <c r="N4953">
        <f>IF(All_Data[[#This Row],[Order Line Quantity]]&lt;0,1,0)</f>
        <v>0</v>
      </c>
      <c r="O4953" s="1" t="str">
        <f>All_Data[[#This Row],[Tier2 Description]]&amp;All_Data[[#This Row],[Order No]]</f>
        <v>WRITING1552481</v>
      </c>
    </row>
    <row r="4954" spans="1:15" x14ac:dyDescent="0.35">
      <c r="A4954">
        <v>202003</v>
      </c>
      <c r="B4954" t="str">
        <f>LEFT(All_Data[[#This Row],[Invoice (Year+Month)]],4)</f>
        <v>2020</v>
      </c>
      <c r="C4954" t="str">
        <f>RIGHT(All_Data[[#This Row],[Invoice (Year+Month)]],2)</f>
        <v>03</v>
      </c>
      <c r="D4954" t="s">
        <v>56</v>
      </c>
      <c r="E4954">
        <v>3014677</v>
      </c>
      <c r="F4954" t="s">
        <v>17</v>
      </c>
      <c r="G4954" t="s">
        <v>13</v>
      </c>
      <c r="H4954" t="s">
        <v>16</v>
      </c>
      <c r="I4954">
        <v>1558384</v>
      </c>
      <c r="J4954">
        <v>24</v>
      </c>
      <c r="K4954" s="1">
        <v>8.9600000000000009</v>
      </c>
      <c r="L4954" s="1">
        <v>3.92</v>
      </c>
      <c r="M4954" s="1">
        <f>All_Data[[#This Row],[EUR Sales Amount]]-All_Data[[#This Row],[EUR Cost Amount]]</f>
        <v>5.0400000000000009</v>
      </c>
      <c r="N4954">
        <f>IF(All_Data[[#This Row],[Order Line Quantity]]&lt;0,1,0)</f>
        <v>0</v>
      </c>
      <c r="O4954" s="1" t="str">
        <f>All_Data[[#This Row],[Tier2 Description]]&amp;All_Data[[#This Row],[Order No]]</f>
        <v>WRITING1558384</v>
      </c>
    </row>
    <row r="4955" spans="1:15" x14ac:dyDescent="0.35">
      <c r="A4955">
        <v>202003</v>
      </c>
      <c r="B4955" t="str">
        <f>LEFT(All_Data[[#This Row],[Invoice (Year+Month)]],4)</f>
        <v>2020</v>
      </c>
      <c r="C4955" t="str">
        <f>RIGHT(All_Data[[#This Row],[Invoice (Year+Month)]],2)</f>
        <v>03</v>
      </c>
      <c r="D4955" t="s">
        <v>56</v>
      </c>
      <c r="E4955">
        <v>3014677</v>
      </c>
      <c r="F4955" t="s">
        <v>17</v>
      </c>
      <c r="G4955" t="s">
        <v>26</v>
      </c>
      <c r="H4955" t="s">
        <v>27</v>
      </c>
      <c r="I4955">
        <v>1558340</v>
      </c>
      <c r="J4955">
        <v>110</v>
      </c>
      <c r="K4955" s="1">
        <v>90.2</v>
      </c>
      <c r="L4955" s="1">
        <v>41.64</v>
      </c>
      <c r="M4955" s="1">
        <f>All_Data[[#This Row],[EUR Sales Amount]]-All_Data[[#This Row],[EUR Cost Amount]]</f>
        <v>48.56</v>
      </c>
      <c r="N4955">
        <f>IF(All_Data[[#This Row],[Order Line Quantity]]&lt;0,1,0)</f>
        <v>0</v>
      </c>
      <c r="O4955" s="1" t="str">
        <f>All_Data[[#This Row],[Tier2 Description]]&amp;All_Data[[#This Row],[Order No]]</f>
        <v>APRON &amp; KITCHEN TEXTILES1558340</v>
      </c>
    </row>
    <row r="4956" spans="1:15" x14ac:dyDescent="0.35">
      <c r="A4956">
        <v>202003</v>
      </c>
      <c r="B4956" t="str">
        <f>LEFT(All_Data[[#This Row],[Invoice (Year+Month)]],4)</f>
        <v>2020</v>
      </c>
      <c r="C4956" t="str">
        <f>RIGHT(All_Data[[#This Row],[Invoice (Year+Month)]],2)</f>
        <v>03</v>
      </c>
      <c r="D4956" t="s">
        <v>56</v>
      </c>
      <c r="E4956">
        <v>3014677</v>
      </c>
      <c r="F4956" t="s">
        <v>17</v>
      </c>
      <c r="G4956" t="s">
        <v>26</v>
      </c>
      <c r="H4956" t="s">
        <v>44</v>
      </c>
      <c r="I4956">
        <v>1559297</v>
      </c>
      <c r="J4956">
        <v>2</v>
      </c>
      <c r="K4956" s="1">
        <v>9.18</v>
      </c>
      <c r="L4956" s="1">
        <v>4.3600000000000003</v>
      </c>
      <c r="M4956" s="1">
        <f>All_Data[[#This Row],[EUR Sales Amount]]-All_Data[[#This Row],[EUR Cost Amount]]</f>
        <v>4.8199999999999994</v>
      </c>
      <c r="N4956">
        <f>IF(All_Data[[#This Row],[Order Line Quantity]]&lt;0,1,0)</f>
        <v>0</v>
      </c>
      <c r="O4956" s="1" t="str">
        <f>All_Data[[#This Row],[Tier2 Description]]&amp;All_Data[[#This Row],[Order No]]</f>
        <v>HBA1559297</v>
      </c>
    </row>
    <row r="4957" spans="1:15" x14ac:dyDescent="0.35">
      <c r="A4957">
        <v>202003</v>
      </c>
      <c r="B4957" t="str">
        <f>LEFT(All_Data[[#This Row],[Invoice (Year+Month)]],4)</f>
        <v>2020</v>
      </c>
      <c r="C4957" t="str">
        <f>RIGHT(All_Data[[#This Row],[Invoice (Year+Month)]],2)</f>
        <v>03</v>
      </c>
      <c r="D4957" t="s">
        <v>56</v>
      </c>
      <c r="E4957">
        <v>3014677</v>
      </c>
      <c r="F4957" t="s">
        <v>17</v>
      </c>
      <c r="G4957" t="s">
        <v>26</v>
      </c>
      <c r="H4957" t="s">
        <v>28</v>
      </c>
      <c r="I4957">
        <v>1558351</v>
      </c>
      <c r="J4957">
        <v>60</v>
      </c>
      <c r="K4957" s="1">
        <v>133.80000000000001</v>
      </c>
      <c r="L4957" s="1">
        <v>60.12</v>
      </c>
      <c r="M4957" s="1">
        <f>All_Data[[#This Row],[EUR Sales Amount]]-All_Data[[#This Row],[EUR Cost Amount]]</f>
        <v>73.680000000000007</v>
      </c>
      <c r="N4957">
        <f>IF(All_Data[[#This Row],[Order Line Quantity]]&lt;0,1,0)</f>
        <v>0</v>
      </c>
      <c r="O4957" s="1" t="str">
        <f>All_Data[[#This Row],[Tier2 Description]]&amp;All_Data[[#This Row],[Order No]]</f>
        <v>HOUSEWARES1558351</v>
      </c>
    </row>
    <row r="4958" spans="1:15" x14ac:dyDescent="0.35">
      <c r="A4958">
        <v>202003</v>
      </c>
      <c r="B4958" t="str">
        <f>LEFT(All_Data[[#This Row],[Invoice (Year+Month)]],4)</f>
        <v>2020</v>
      </c>
      <c r="C4958" t="str">
        <f>RIGHT(All_Data[[#This Row],[Invoice (Year+Month)]],2)</f>
        <v>03</v>
      </c>
      <c r="D4958" t="s">
        <v>56</v>
      </c>
      <c r="E4958">
        <v>3014677</v>
      </c>
      <c r="F4958" t="s">
        <v>17</v>
      </c>
      <c r="G4958" t="s">
        <v>26</v>
      </c>
      <c r="H4958" t="s">
        <v>28</v>
      </c>
      <c r="I4958">
        <v>1559298</v>
      </c>
      <c r="J4958">
        <v>40</v>
      </c>
      <c r="K4958" s="1">
        <v>119.6</v>
      </c>
      <c r="L4958" s="1">
        <v>65.48</v>
      </c>
      <c r="M4958" s="1">
        <f>All_Data[[#This Row],[EUR Sales Amount]]-All_Data[[#This Row],[EUR Cost Amount]]</f>
        <v>54.11999999999999</v>
      </c>
      <c r="N4958">
        <f>IF(All_Data[[#This Row],[Order Line Quantity]]&lt;0,1,0)</f>
        <v>0</v>
      </c>
      <c r="O4958" s="1" t="str">
        <f>All_Data[[#This Row],[Tier2 Description]]&amp;All_Data[[#This Row],[Order No]]</f>
        <v>HOUSEWARES1559298</v>
      </c>
    </row>
    <row r="4959" spans="1:15" x14ac:dyDescent="0.35">
      <c r="A4959">
        <v>202003</v>
      </c>
      <c r="B4959" t="str">
        <f>LEFT(All_Data[[#This Row],[Invoice (Year+Month)]],4)</f>
        <v>2020</v>
      </c>
      <c r="C4959" t="str">
        <f>RIGHT(All_Data[[#This Row],[Invoice (Year+Month)]],2)</f>
        <v>03</v>
      </c>
      <c r="D4959" t="s">
        <v>56</v>
      </c>
      <c r="E4959">
        <v>3014677</v>
      </c>
      <c r="F4959" t="s">
        <v>17</v>
      </c>
      <c r="G4959" t="s">
        <v>26</v>
      </c>
      <c r="H4959" t="s">
        <v>62</v>
      </c>
      <c r="I4959">
        <v>1558711</v>
      </c>
      <c r="J4959">
        <v>4</v>
      </c>
      <c r="K4959" s="1">
        <v>3.28</v>
      </c>
      <c r="L4959" s="1">
        <v>1.66</v>
      </c>
      <c r="M4959" s="1">
        <f>All_Data[[#This Row],[EUR Sales Amount]]-All_Data[[#This Row],[EUR Cost Amount]]</f>
        <v>1.6199999999999999</v>
      </c>
      <c r="N4959">
        <f>IF(All_Data[[#This Row],[Order Line Quantity]]&lt;0,1,0)</f>
        <v>0</v>
      </c>
      <c r="O4959" s="1" t="str">
        <f>All_Data[[#This Row],[Tier2 Description]]&amp;All_Data[[#This Row],[Order No]]</f>
        <v>TOWELS1558711</v>
      </c>
    </row>
    <row r="4960" spans="1:15" x14ac:dyDescent="0.35">
      <c r="A4960">
        <v>202003</v>
      </c>
      <c r="B4960" t="str">
        <f>LEFT(All_Data[[#This Row],[Invoice (Year+Month)]],4)</f>
        <v>2020</v>
      </c>
      <c r="C4960" t="str">
        <f>RIGHT(All_Data[[#This Row],[Invoice (Year+Month)]],2)</f>
        <v>03</v>
      </c>
      <c r="D4960" t="s">
        <v>56</v>
      </c>
      <c r="E4960">
        <v>3014677</v>
      </c>
      <c r="F4960" t="s">
        <v>17</v>
      </c>
      <c r="G4960" t="s">
        <v>18</v>
      </c>
      <c r="H4960" t="s">
        <v>21</v>
      </c>
      <c r="I4960">
        <v>1558327</v>
      </c>
      <c r="J4960">
        <v>18</v>
      </c>
      <c r="K4960" s="1">
        <v>53.82</v>
      </c>
      <c r="L4960" s="1">
        <v>34.72</v>
      </c>
      <c r="M4960" s="1">
        <f>All_Data[[#This Row],[EUR Sales Amount]]-All_Data[[#This Row],[EUR Cost Amount]]</f>
        <v>19.100000000000001</v>
      </c>
      <c r="N4960">
        <f>IF(All_Data[[#This Row],[Order Line Quantity]]&lt;0,1,0)</f>
        <v>0</v>
      </c>
      <c r="O4960" s="1" t="str">
        <f>All_Data[[#This Row],[Tier2 Description]]&amp;All_Data[[#This Row],[Order No]]</f>
        <v>T-SHIRTS &amp; ACTIVE TOPS1558327</v>
      </c>
    </row>
    <row r="4961" spans="1:15" x14ac:dyDescent="0.35">
      <c r="A4961">
        <v>202003</v>
      </c>
      <c r="B4961" t="str">
        <f>LEFT(All_Data[[#This Row],[Invoice (Year+Month)]],4)</f>
        <v>2020</v>
      </c>
      <c r="C4961" t="str">
        <f>RIGHT(All_Data[[#This Row],[Invoice (Year+Month)]],2)</f>
        <v>03</v>
      </c>
      <c r="D4961" t="s">
        <v>56</v>
      </c>
      <c r="E4961">
        <v>3014677</v>
      </c>
      <c r="F4961" t="s">
        <v>17</v>
      </c>
      <c r="G4961" t="s">
        <v>18</v>
      </c>
      <c r="H4961" t="s">
        <v>21</v>
      </c>
      <c r="I4961">
        <v>1558384</v>
      </c>
      <c r="J4961">
        <v>50</v>
      </c>
      <c r="K4961" s="1">
        <v>92.5</v>
      </c>
      <c r="L4961" s="1">
        <v>63.96</v>
      </c>
      <c r="M4961" s="1">
        <f>All_Data[[#This Row],[EUR Sales Amount]]-All_Data[[#This Row],[EUR Cost Amount]]</f>
        <v>28.54</v>
      </c>
      <c r="N4961">
        <f>IF(All_Data[[#This Row],[Order Line Quantity]]&lt;0,1,0)</f>
        <v>0</v>
      </c>
      <c r="O4961" s="1" t="str">
        <f>All_Data[[#This Row],[Tier2 Description]]&amp;All_Data[[#This Row],[Order No]]</f>
        <v>T-SHIRTS &amp; ACTIVE TOPS1558384</v>
      </c>
    </row>
    <row r="4962" spans="1:15" x14ac:dyDescent="0.35">
      <c r="A4962">
        <v>202003</v>
      </c>
      <c r="B4962" t="str">
        <f>LEFT(All_Data[[#This Row],[Invoice (Year+Month)]],4)</f>
        <v>2020</v>
      </c>
      <c r="C4962" t="str">
        <f>RIGHT(All_Data[[#This Row],[Invoice (Year+Month)]],2)</f>
        <v>03</v>
      </c>
      <c r="D4962" t="s">
        <v>56</v>
      </c>
      <c r="E4962">
        <v>3014677</v>
      </c>
      <c r="F4962" t="s">
        <v>17</v>
      </c>
      <c r="G4962" t="s">
        <v>22</v>
      </c>
      <c r="H4962" t="s">
        <v>35</v>
      </c>
      <c r="I4962">
        <v>1557700</v>
      </c>
      <c r="J4962">
        <v>702</v>
      </c>
      <c r="K4962" s="1">
        <v>326</v>
      </c>
      <c r="L4962" s="1">
        <v>48.58</v>
      </c>
      <c r="M4962" s="1">
        <f>All_Data[[#This Row],[EUR Sales Amount]]-All_Data[[#This Row],[EUR Cost Amount]]</f>
        <v>277.42</v>
      </c>
      <c r="N4962">
        <f>IF(All_Data[[#This Row],[Order Line Quantity]]&lt;0,1,0)</f>
        <v>0</v>
      </c>
      <c r="O4962" s="1" t="str">
        <f>All_Data[[#This Row],[Tier2 Description]]&amp;All_Data[[#This Row],[Order No]]</f>
        <v>DECORATION CHARGES1557700</v>
      </c>
    </row>
    <row r="4963" spans="1:15" x14ac:dyDescent="0.35">
      <c r="A4963">
        <v>202003</v>
      </c>
      <c r="B4963" t="str">
        <f>LEFT(All_Data[[#This Row],[Invoice (Year+Month)]],4)</f>
        <v>2020</v>
      </c>
      <c r="C4963" t="str">
        <f>RIGHT(All_Data[[#This Row],[Invoice (Year+Month)]],2)</f>
        <v>03</v>
      </c>
      <c r="D4963" t="s">
        <v>56</v>
      </c>
      <c r="E4963">
        <v>3014677</v>
      </c>
      <c r="F4963" t="s">
        <v>17</v>
      </c>
      <c r="G4963" t="s">
        <v>22</v>
      </c>
      <c r="H4963" t="s">
        <v>35</v>
      </c>
      <c r="I4963">
        <v>1557735</v>
      </c>
      <c r="J4963">
        <v>202</v>
      </c>
      <c r="K4963" s="1">
        <v>244</v>
      </c>
      <c r="L4963" s="1">
        <v>25.06</v>
      </c>
      <c r="M4963" s="1">
        <f>All_Data[[#This Row],[EUR Sales Amount]]-All_Data[[#This Row],[EUR Cost Amount]]</f>
        <v>218.94</v>
      </c>
      <c r="N4963">
        <f>IF(All_Data[[#This Row],[Order Line Quantity]]&lt;0,1,0)</f>
        <v>0</v>
      </c>
      <c r="O4963" s="1" t="str">
        <f>All_Data[[#This Row],[Tier2 Description]]&amp;All_Data[[#This Row],[Order No]]</f>
        <v>DECORATION CHARGES1557735</v>
      </c>
    </row>
    <row r="4964" spans="1:15" x14ac:dyDescent="0.35">
      <c r="A4964">
        <v>202003</v>
      </c>
      <c r="B4964" t="str">
        <f>LEFT(All_Data[[#This Row],[Invoice (Year+Month)]],4)</f>
        <v>2020</v>
      </c>
      <c r="C4964" t="str">
        <f>RIGHT(All_Data[[#This Row],[Invoice (Year+Month)]],2)</f>
        <v>03</v>
      </c>
      <c r="D4964" t="s">
        <v>56</v>
      </c>
      <c r="E4964">
        <v>3014677</v>
      </c>
      <c r="F4964" t="s">
        <v>17</v>
      </c>
      <c r="G4964" t="s">
        <v>22</v>
      </c>
      <c r="H4964" t="s">
        <v>35</v>
      </c>
      <c r="I4964">
        <v>1557944</v>
      </c>
      <c r="J4964">
        <v>6</v>
      </c>
      <c r="K4964" s="1">
        <v>93.18</v>
      </c>
      <c r="L4964" s="1">
        <v>28.68</v>
      </c>
      <c r="M4964" s="1">
        <f>All_Data[[#This Row],[EUR Sales Amount]]-All_Data[[#This Row],[EUR Cost Amount]]</f>
        <v>64.5</v>
      </c>
      <c r="N4964">
        <f>IF(All_Data[[#This Row],[Order Line Quantity]]&lt;0,1,0)</f>
        <v>0</v>
      </c>
      <c r="O4964" s="1" t="str">
        <f>All_Data[[#This Row],[Tier2 Description]]&amp;All_Data[[#This Row],[Order No]]</f>
        <v>DECORATION CHARGES1557944</v>
      </c>
    </row>
    <row r="4965" spans="1:15" x14ac:dyDescent="0.35">
      <c r="A4965">
        <v>202003</v>
      </c>
      <c r="B4965" t="str">
        <f>LEFT(All_Data[[#This Row],[Invoice (Year+Month)]],4)</f>
        <v>2020</v>
      </c>
      <c r="C4965" t="str">
        <f>RIGHT(All_Data[[#This Row],[Invoice (Year+Month)]],2)</f>
        <v>03</v>
      </c>
      <c r="D4965" t="s">
        <v>56</v>
      </c>
      <c r="E4965">
        <v>3014677</v>
      </c>
      <c r="F4965" t="s">
        <v>17</v>
      </c>
      <c r="G4965" t="s">
        <v>22</v>
      </c>
      <c r="H4965" t="s">
        <v>35</v>
      </c>
      <c r="I4965">
        <v>1558086</v>
      </c>
      <c r="J4965">
        <v>24</v>
      </c>
      <c r="K4965" s="1">
        <v>94.4</v>
      </c>
      <c r="L4965" s="1">
        <v>29.58</v>
      </c>
      <c r="M4965" s="1">
        <f>All_Data[[#This Row],[EUR Sales Amount]]-All_Data[[#This Row],[EUR Cost Amount]]</f>
        <v>64.820000000000007</v>
      </c>
      <c r="N4965">
        <f>IF(All_Data[[#This Row],[Order Line Quantity]]&lt;0,1,0)</f>
        <v>0</v>
      </c>
      <c r="O4965" s="1" t="str">
        <f>All_Data[[#This Row],[Tier2 Description]]&amp;All_Data[[#This Row],[Order No]]</f>
        <v>DECORATION CHARGES1558086</v>
      </c>
    </row>
    <row r="4966" spans="1:15" x14ac:dyDescent="0.35">
      <c r="A4966">
        <v>202003</v>
      </c>
      <c r="B4966" t="str">
        <f>LEFT(All_Data[[#This Row],[Invoice (Year+Month)]],4)</f>
        <v>2020</v>
      </c>
      <c r="C4966" t="str">
        <f>RIGHT(All_Data[[#This Row],[Invoice (Year+Month)]],2)</f>
        <v>03</v>
      </c>
      <c r="D4966" t="s">
        <v>56</v>
      </c>
      <c r="E4966">
        <v>3014677</v>
      </c>
      <c r="F4966" t="s">
        <v>17</v>
      </c>
      <c r="G4966" t="s">
        <v>22</v>
      </c>
      <c r="H4966" t="s">
        <v>35</v>
      </c>
      <c r="I4966">
        <v>1558305</v>
      </c>
      <c r="J4966">
        <v>44</v>
      </c>
      <c r="K4966" s="1">
        <v>130.4</v>
      </c>
      <c r="L4966" s="1">
        <v>30.58</v>
      </c>
      <c r="M4966" s="1">
        <f>All_Data[[#This Row],[EUR Sales Amount]]-All_Data[[#This Row],[EUR Cost Amount]]</f>
        <v>99.820000000000007</v>
      </c>
      <c r="N4966">
        <f>IF(All_Data[[#This Row],[Order Line Quantity]]&lt;0,1,0)</f>
        <v>0</v>
      </c>
      <c r="O4966" s="1" t="str">
        <f>All_Data[[#This Row],[Tier2 Description]]&amp;All_Data[[#This Row],[Order No]]</f>
        <v>DECORATION CHARGES1558305</v>
      </c>
    </row>
    <row r="4967" spans="1:15" x14ac:dyDescent="0.35">
      <c r="A4967">
        <v>202003</v>
      </c>
      <c r="B4967" t="str">
        <f>LEFT(All_Data[[#This Row],[Invoice (Year+Month)]],4)</f>
        <v>2020</v>
      </c>
      <c r="C4967" t="str">
        <f>RIGHT(All_Data[[#This Row],[Invoice (Year+Month)]],2)</f>
        <v>03</v>
      </c>
      <c r="D4967" t="s">
        <v>56</v>
      </c>
      <c r="E4967">
        <v>3014677</v>
      </c>
      <c r="F4967" t="s">
        <v>17</v>
      </c>
      <c r="G4967" t="s">
        <v>22</v>
      </c>
      <c r="H4967" t="s">
        <v>35</v>
      </c>
      <c r="I4967">
        <v>1558424</v>
      </c>
      <c r="J4967">
        <v>24</v>
      </c>
      <c r="K4967" s="1">
        <v>149</v>
      </c>
      <c r="L4967" s="1">
        <v>27.68</v>
      </c>
      <c r="M4967" s="1">
        <f>All_Data[[#This Row],[EUR Sales Amount]]-All_Data[[#This Row],[EUR Cost Amount]]</f>
        <v>121.32</v>
      </c>
      <c r="N4967">
        <f>IF(All_Data[[#This Row],[Order Line Quantity]]&lt;0,1,0)</f>
        <v>0</v>
      </c>
      <c r="O4967" s="1" t="str">
        <f>All_Data[[#This Row],[Tier2 Description]]&amp;All_Data[[#This Row],[Order No]]</f>
        <v>DECORATION CHARGES1558424</v>
      </c>
    </row>
    <row r="4968" spans="1:15" x14ac:dyDescent="0.35">
      <c r="A4968">
        <v>202003</v>
      </c>
      <c r="B4968" t="str">
        <f>LEFT(All_Data[[#This Row],[Invoice (Year+Month)]],4)</f>
        <v>2020</v>
      </c>
      <c r="C4968" t="str">
        <f>RIGHT(All_Data[[#This Row],[Invoice (Year+Month)]],2)</f>
        <v>03</v>
      </c>
      <c r="D4968" t="s">
        <v>56</v>
      </c>
      <c r="E4968">
        <v>3014677</v>
      </c>
      <c r="F4968" t="s">
        <v>17</v>
      </c>
      <c r="G4968" t="s">
        <v>29</v>
      </c>
      <c r="H4968" t="s">
        <v>52</v>
      </c>
      <c r="I4968">
        <v>1559687</v>
      </c>
      <c r="J4968">
        <v>2</v>
      </c>
      <c r="K4968" s="1">
        <v>105.24</v>
      </c>
      <c r="L4968" s="1">
        <v>85</v>
      </c>
      <c r="M4968" s="1">
        <f>All_Data[[#This Row],[EUR Sales Amount]]-All_Data[[#This Row],[EUR Cost Amount]]</f>
        <v>20.239999999999995</v>
      </c>
      <c r="N4968">
        <f>IF(All_Data[[#This Row],[Order Line Quantity]]&lt;0,1,0)</f>
        <v>0</v>
      </c>
      <c r="O4968" s="1" t="str">
        <f>All_Data[[#This Row],[Tier2 Description]]&amp;All_Data[[#This Row],[Order No]]</f>
        <v>GENERAL TECH1559687</v>
      </c>
    </row>
    <row r="4969" spans="1:15" x14ac:dyDescent="0.35">
      <c r="A4969">
        <v>202003</v>
      </c>
      <c r="B4969" t="str">
        <f>LEFT(All_Data[[#This Row],[Invoice (Year+Month)]],4)</f>
        <v>2020</v>
      </c>
      <c r="C4969" t="str">
        <f>RIGHT(All_Data[[#This Row],[Invoice (Year+Month)]],2)</f>
        <v>03</v>
      </c>
      <c r="D4969" t="s">
        <v>56</v>
      </c>
      <c r="E4969">
        <v>3014677</v>
      </c>
      <c r="F4969" t="s">
        <v>17</v>
      </c>
      <c r="G4969" t="s">
        <v>29</v>
      </c>
      <c r="H4969" t="s">
        <v>31</v>
      </c>
      <c r="I4969">
        <v>1558202</v>
      </c>
      <c r="J4969">
        <v>40</v>
      </c>
      <c r="K4969" s="1">
        <v>59.6</v>
      </c>
      <c r="L4969" s="1">
        <v>29.6</v>
      </c>
      <c r="M4969" s="1">
        <f>All_Data[[#This Row],[EUR Sales Amount]]-All_Data[[#This Row],[EUR Cost Amount]]</f>
        <v>30</v>
      </c>
      <c r="N4969">
        <f>IF(All_Data[[#This Row],[Order Line Quantity]]&lt;0,1,0)</f>
        <v>0</v>
      </c>
      <c r="O4969" s="1" t="str">
        <f>All_Data[[#This Row],[Tier2 Description]]&amp;All_Data[[#This Row],[Order No]]</f>
        <v>POWER1558202</v>
      </c>
    </row>
    <row r="4970" spans="1:15" x14ac:dyDescent="0.35">
      <c r="A4970">
        <v>202003</v>
      </c>
      <c r="B4970" t="str">
        <f>LEFT(All_Data[[#This Row],[Invoice (Year+Month)]],4)</f>
        <v>2020</v>
      </c>
      <c r="C4970" t="str">
        <f>RIGHT(All_Data[[#This Row],[Invoice (Year+Month)]],2)</f>
        <v>03</v>
      </c>
      <c r="D4970" t="s">
        <v>56</v>
      </c>
      <c r="E4970">
        <v>3014678</v>
      </c>
      <c r="F4970" t="s">
        <v>17</v>
      </c>
      <c r="G4970" t="s">
        <v>13</v>
      </c>
      <c r="H4970" t="s">
        <v>16</v>
      </c>
      <c r="I4970">
        <v>1558478</v>
      </c>
      <c r="J4970">
        <v>10</v>
      </c>
      <c r="K4970" s="1">
        <v>237.7</v>
      </c>
      <c r="L4970" s="1">
        <v>135.04</v>
      </c>
      <c r="M4970" s="1">
        <f>All_Data[[#This Row],[EUR Sales Amount]]-All_Data[[#This Row],[EUR Cost Amount]]</f>
        <v>102.66</v>
      </c>
      <c r="N4970">
        <f>IF(All_Data[[#This Row],[Order Line Quantity]]&lt;0,1,0)</f>
        <v>0</v>
      </c>
      <c r="O4970" s="1" t="str">
        <f>All_Data[[#This Row],[Tier2 Description]]&amp;All_Data[[#This Row],[Order No]]</f>
        <v>WRITING1558478</v>
      </c>
    </row>
    <row r="4971" spans="1:15" x14ac:dyDescent="0.35">
      <c r="A4971">
        <v>202003</v>
      </c>
      <c r="B4971" t="str">
        <f>LEFT(All_Data[[#This Row],[Invoice (Year+Month)]],4)</f>
        <v>2020</v>
      </c>
      <c r="C4971" t="str">
        <f>RIGHT(All_Data[[#This Row],[Invoice (Year+Month)]],2)</f>
        <v>03</v>
      </c>
      <c r="D4971" t="s">
        <v>56</v>
      </c>
      <c r="E4971">
        <v>3014678</v>
      </c>
      <c r="F4971" t="s">
        <v>17</v>
      </c>
      <c r="G4971" t="s">
        <v>13</v>
      </c>
      <c r="H4971" t="s">
        <v>16</v>
      </c>
      <c r="I4971">
        <v>1559453</v>
      </c>
      <c r="J4971">
        <v>10</v>
      </c>
      <c r="K4971" s="1">
        <v>3</v>
      </c>
      <c r="L4971" s="1">
        <v>1.42</v>
      </c>
      <c r="M4971" s="1">
        <f>All_Data[[#This Row],[EUR Sales Amount]]-All_Data[[#This Row],[EUR Cost Amount]]</f>
        <v>1.58</v>
      </c>
      <c r="N4971">
        <f>IF(All_Data[[#This Row],[Order Line Quantity]]&lt;0,1,0)</f>
        <v>0</v>
      </c>
      <c r="O4971" s="1" t="str">
        <f>All_Data[[#This Row],[Tier2 Description]]&amp;All_Data[[#This Row],[Order No]]</f>
        <v>WRITING1559453</v>
      </c>
    </row>
    <row r="4972" spans="1:15" x14ac:dyDescent="0.35">
      <c r="A4972">
        <v>202003</v>
      </c>
      <c r="B4972" t="str">
        <f>LEFT(All_Data[[#This Row],[Invoice (Year+Month)]],4)</f>
        <v>2020</v>
      </c>
      <c r="C4972" t="str">
        <f>RIGHT(All_Data[[#This Row],[Invoice (Year+Month)]],2)</f>
        <v>03</v>
      </c>
      <c r="D4972" t="s">
        <v>56</v>
      </c>
      <c r="E4972">
        <v>3014678</v>
      </c>
      <c r="F4972" t="s">
        <v>17</v>
      </c>
      <c r="G4972" t="s">
        <v>24</v>
      </c>
      <c r="H4972" t="s">
        <v>25</v>
      </c>
      <c r="I4972">
        <v>1558478</v>
      </c>
      <c r="J4972">
        <v>2</v>
      </c>
      <c r="K4972" s="1">
        <v>115.76</v>
      </c>
      <c r="L4972" s="1">
        <v>49.2</v>
      </c>
      <c r="M4972" s="1">
        <f>All_Data[[#This Row],[EUR Sales Amount]]-All_Data[[#This Row],[EUR Cost Amount]]</f>
        <v>66.56</v>
      </c>
      <c r="N4972">
        <f>IF(All_Data[[#This Row],[Order Line Quantity]]&lt;0,1,0)</f>
        <v>0</v>
      </c>
      <c r="O4972" s="1" t="str">
        <f>All_Data[[#This Row],[Tier2 Description]]&amp;All_Data[[#This Row],[Order No]]</f>
        <v>JACKETS1558478</v>
      </c>
    </row>
    <row r="4973" spans="1:15" x14ac:dyDescent="0.35">
      <c r="A4973">
        <v>202003</v>
      </c>
      <c r="B4973" t="str">
        <f>LEFT(All_Data[[#This Row],[Invoice (Year+Month)]],4)</f>
        <v>2020</v>
      </c>
      <c r="C4973" t="str">
        <f>RIGHT(All_Data[[#This Row],[Invoice (Year+Month)]],2)</f>
        <v>03</v>
      </c>
      <c r="D4973" t="s">
        <v>56</v>
      </c>
      <c r="E4973">
        <v>3014679</v>
      </c>
      <c r="F4973" t="s">
        <v>17</v>
      </c>
      <c r="G4973" t="s">
        <v>18</v>
      </c>
      <c r="H4973" t="s">
        <v>20</v>
      </c>
      <c r="I4973">
        <v>1559264</v>
      </c>
      <c r="J4973">
        <v>360</v>
      </c>
      <c r="K4973" s="1">
        <v>1616.4</v>
      </c>
      <c r="L4973" s="1">
        <v>1237.6400000000001</v>
      </c>
      <c r="M4973" s="1">
        <f>All_Data[[#This Row],[EUR Sales Amount]]-All_Data[[#This Row],[EUR Cost Amount]]</f>
        <v>378.76</v>
      </c>
      <c r="N4973">
        <f>IF(All_Data[[#This Row],[Order Line Quantity]]&lt;0,1,0)</f>
        <v>0</v>
      </c>
      <c r="O4973" s="1" t="str">
        <f>All_Data[[#This Row],[Tier2 Description]]&amp;All_Data[[#This Row],[Order No]]</f>
        <v>POLOS1559264</v>
      </c>
    </row>
    <row r="4974" spans="1:15" x14ac:dyDescent="0.35">
      <c r="A4974">
        <v>202003</v>
      </c>
      <c r="B4974" t="str">
        <f>LEFT(All_Data[[#This Row],[Invoice (Year+Month)]],4)</f>
        <v>2020</v>
      </c>
      <c r="C4974" t="str">
        <f>RIGHT(All_Data[[#This Row],[Invoice (Year+Month)]],2)</f>
        <v>03</v>
      </c>
      <c r="D4974" t="s">
        <v>56</v>
      </c>
      <c r="E4974">
        <v>3014679</v>
      </c>
      <c r="F4974" t="s">
        <v>17</v>
      </c>
      <c r="G4974" t="s">
        <v>24</v>
      </c>
      <c r="H4974" t="s">
        <v>25</v>
      </c>
      <c r="I4974">
        <v>1558866</v>
      </c>
      <c r="J4974">
        <v>32</v>
      </c>
      <c r="K4974" s="1">
        <v>696</v>
      </c>
      <c r="L4974" s="1">
        <v>309.52</v>
      </c>
      <c r="M4974" s="1">
        <f>All_Data[[#This Row],[EUR Sales Amount]]-All_Data[[#This Row],[EUR Cost Amount]]</f>
        <v>386.48</v>
      </c>
      <c r="N4974">
        <f>IF(All_Data[[#This Row],[Order Line Quantity]]&lt;0,1,0)</f>
        <v>0</v>
      </c>
      <c r="O4974" s="1" t="str">
        <f>All_Data[[#This Row],[Tier2 Description]]&amp;All_Data[[#This Row],[Order No]]</f>
        <v>JACKETS1558866</v>
      </c>
    </row>
    <row r="4975" spans="1:15" x14ac:dyDescent="0.35">
      <c r="A4975">
        <v>202003</v>
      </c>
      <c r="B4975" t="str">
        <f>LEFT(All_Data[[#This Row],[Invoice (Year+Month)]],4)</f>
        <v>2020</v>
      </c>
      <c r="C4975" t="str">
        <f>RIGHT(All_Data[[#This Row],[Invoice (Year+Month)]],2)</f>
        <v>03</v>
      </c>
      <c r="D4975" t="s">
        <v>56</v>
      </c>
      <c r="E4975">
        <v>3014694</v>
      </c>
      <c r="F4975" t="s">
        <v>10</v>
      </c>
      <c r="G4975" t="s">
        <v>24</v>
      </c>
      <c r="H4975" t="s">
        <v>25</v>
      </c>
      <c r="I4975">
        <v>1558219</v>
      </c>
      <c r="J4975">
        <v>20</v>
      </c>
      <c r="K4975" s="1">
        <v>435</v>
      </c>
      <c r="L4975" s="1">
        <v>194</v>
      </c>
      <c r="M4975" s="1">
        <f>All_Data[[#This Row],[EUR Sales Amount]]-All_Data[[#This Row],[EUR Cost Amount]]</f>
        <v>241</v>
      </c>
      <c r="N4975">
        <f>IF(All_Data[[#This Row],[Order Line Quantity]]&lt;0,1,0)</f>
        <v>0</v>
      </c>
      <c r="O4975" s="1" t="str">
        <f>All_Data[[#This Row],[Tier2 Description]]&amp;All_Data[[#This Row],[Order No]]</f>
        <v>JACKETS1558219</v>
      </c>
    </row>
    <row r="4976" spans="1:15" x14ac:dyDescent="0.35">
      <c r="A4976">
        <v>202003</v>
      </c>
      <c r="B4976" t="str">
        <f>LEFT(All_Data[[#This Row],[Invoice (Year+Month)]],4)</f>
        <v>2020</v>
      </c>
      <c r="C4976" t="str">
        <f>RIGHT(All_Data[[#This Row],[Invoice (Year+Month)]],2)</f>
        <v>03</v>
      </c>
      <c r="D4976" t="s">
        <v>56</v>
      </c>
      <c r="E4976">
        <v>3014694</v>
      </c>
      <c r="F4976" t="s">
        <v>10</v>
      </c>
      <c r="G4976" t="s">
        <v>24</v>
      </c>
      <c r="H4976" t="s">
        <v>54</v>
      </c>
      <c r="I4976">
        <v>1558219</v>
      </c>
      <c r="J4976">
        <v>20</v>
      </c>
      <c r="K4976" s="1">
        <v>365</v>
      </c>
      <c r="L4976" s="1">
        <v>170.74</v>
      </c>
      <c r="M4976" s="1">
        <f>All_Data[[#This Row],[EUR Sales Amount]]-All_Data[[#This Row],[EUR Cost Amount]]</f>
        <v>194.26</v>
      </c>
      <c r="N4976">
        <f>IF(All_Data[[#This Row],[Order Line Quantity]]&lt;0,1,0)</f>
        <v>0</v>
      </c>
      <c r="O4976" s="1" t="str">
        <f>All_Data[[#This Row],[Tier2 Description]]&amp;All_Data[[#This Row],[Order No]]</f>
        <v>VESTS-BODYWARMERS1558219</v>
      </c>
    </row>
    <row r="4977" spans="1:15" x14ac:dyDescent="0.35">
      <c r="A4977">
        <v>202003</v>
      </c>
      <c r="B4977" t="str">
        <f>LEFT(All_Data[[#This Row],[Invoice (Year+Month)]],4)</f>
        <v>2020</v>
      </c>
      <c r="C4977" t="str">
        <f>RIGHT(All_Data[[#This Row],[Invoice (Year+Month)]],2)</f>
        <v>03</v>
      </c>
      <c r="D4977" t="s">
        <v>56</v>
      </c>
      <c r="E4977">
        <v>3014697</v>
      </c>
      <c r="F4977" t="s">
        <v>17</v>
      </c>
      <c r="G4977" t="s">
        <v>18</v>
      </c>
      <c r="H4977" t="s">
        <v>20</v>
      </c>
      <c r="I4977">
        <v>1559299</v>
      </c>
      <c r="J4977">
        <v>4</v>
      </c>
      <c r="K4977" s="1">
        <v>13.96</v>
      </c>
      <c r="L4977" s="1">
        <v>9.6999999999999993</v>
      </c>
      <c r="M4977" s="1">
        <f>All_Data[[#This Row],[EUR Sales Amount]]-All_Data[[#This Row],[EUR Cost Amount]]</f>
        <v>4.2600000000000016</v>
      </c>
      <c r="N4977">
        <f>IF(All_Data[[#This Row],[Order Line Quantity]]&lt;0,1,0)</f>
        <v>0</v>
      </c>
      <c r="O4977" s="1" t="str">
        <f>All_Data[[#This Row],[Tier2 Description]]&amp;All_Data[[#This Row],[Order No]]</f>
        <v>POLOS1559299</v>
      </c>
    </row>
    <row r="4978" spans="1:15" x14ac:dyDescent="0.35">
      <c r="A4978">
        <v>202003</v>
      </c>
      <c r="B4978" t="str">
        <f>LEFT(All_Data[[#This Row],[Invoice (Year+Month)]],4)</f>
        <v>2020</v>
      </c>
      <c r="C4978" t="str">
        <f>RIGHT(All_Data[[#This Row],[Invoice (Year+Month)]],2)</f>
        <v>03</v>
      </c>
      <c r="D4978" t="s">
        <v>56</v>
      </c>
      <c r="E4978">
        <v>3014697</v>
      </c>
      <c r="F4978" t="s">
        <v>17</v>
      </c>
      <c r="G4978" t="s">
        <v>24</v>
      </c>
      <c r="H4978" t="s">
        <v>25</v>
      </c>
      <c r="I4978">
        <v>1559299</v>
      </c>
      <c r="J4978">
        <v>4</v>
      </c>
      <c r="K4978" s="1">
        <v>80.08</v>
      </c>
      <c r="L4978" s="1">
        <v>27.88</v>
      </c>
      <c r="M4978" s="1">
        <f>All_Data[[#This Row],[EUR Sales Amount]]-All_Data[[#This Row],[EUR Cost Amount]]</f>
        <v>52.2</v>
      </c>
      <c r="N4978">
        <f>IF(All_Data[[#This Row],[Order Line Quantity]]&lt;0,1,0)</f>
        <v>0</v>
      </c>
      <c r="O4978" s="1" t="str">
        <f>All_Data[[#This Row],[Tier2 Description]]&amp;All_Data[[#This Row],[Order No]]</f>
        <v>JACKETS1559299</v>
      </c>
    </row>
    <row r="4979" spans="1:15" x14ac:dyDescent="0.35">
      <c r="A4979">
        <v>202003</v>
      </c>
      <c r="B4979" t="str">
        <f>LEFT(All_Data[[#This Row],[Invoice (Year+Month)]],4)</f>
        <v>2020</v>
      </c>
      <c r="C4979" t="str">
        <f>RIGHT(All_Data[[#This Row],[Invoice (Year+Month)]],2)</f>
        <v>03</v>
      </c>
      <c r="D4979" t="s">
        <v>56</v>
      </c>
      <c r="E4979">
        <v>3014700</v>
      </c>
      <c r="F4979" t="s">
        <v>17</v>
      </c>
      <c r="G4979" t="s">
        <v>11</v>
      </c>
      <c r="H4979" t="s">
        <v>40</v>
      </c>
      <c r="I4979">
        <v>1558207</v>
      </c>
      <c r="J4979">
        <v>40</v>
      </c>
      <c r="K4979" s="1">
        <v>41.2</v>
      </c>
      <c r="L4979" s="1">
        <v>19.8</v>
      </c>
      <c r="M4979" s="1">
        <f>All_Data[[#This Row],[EUR Sales Amount]]-All_Data[[#This Row],[EUR Cost Amount]]</f>
        <v>21.400000000000002</v>
      </c>
      <c r="N4979">
        <f>IF(All_Data[[#This Row],[Order Line Quantity]]&lt;0,1,0)</f>
        <v>0</v>
      </c>
      <c r="O4979" s="1" t="str">
        <f>All_Data[[#This Row],[Tier2 Description]]&amp;All_Data[[#This Row],[Order No]]</f>
        <v>TOTES1558207</v>
      </c>
    </row>
    <row r="4980" spans="1:15" x14ac:dyDescent="0.35">
      <c r="A4980">
        <v>202003</v>
      </c>
      <c r="B4980" t="str">
        <f>LEFT(All_Data[[#This Row],[Invoice (Year+Month)]],4)</f>
        <v>2020</v>
      </c>
      <c r="C4980" t="str">
        <f>RIGHT(All_Data[[#This Row],[Invoice (Year+Month)]],2)</f>
        <v>03</v>
      </c>
      <c r="D4980" t="s">
        <v>56</v>
      </c>
      <c r="E4980">
        <v>3014702</v>
      </c>
      <c r="F4980" t="s">
        <v>17</v>
      </c>
      <c r="G4980" t="s">
        <v>11</v>
      </c>
      <c r="H4980" t="s">
        <v>38</v>
      </c>
      <c r="I4980">
        <v>1558577</v>
      </c>
      <c r="J4980">
        <v>6</v>
      </c>
      <c r="K4980" s="1">
        <v>296.77999999999997</v>
      </c>
      <c r="L4980" s="1">
        <v>108.84</v>
      </c>
      <c r="M4980" s="1">
        <f>All_Data[[#This Row],[EUR Sales Amount]]-All_Data[[#This Row],[EUR Cost Amount]]</f>
        <v>187.93999999999997</v>
      </c>
      <c r="N4980">
        <f>IF(All_Data[[#This Row],[Order Line Quantity]]&lt;0,1,0)</f>
        <v>0</v>
      </c>
      <c r="O4980" s="1" t="str">
        <f>All_Data[[#This Row],[Tier2 Description]]&amp;All_Data[[#This Row],[Order No]]</f>
        <v>BACKPACKS1558577</v>
      </c>
    </row>
    <row r="4981" spans="1:15" x14ac:dyDescent="0.35">
      <c r="A4981">
        <v>202003</v>
      </c>
      <c r="B4981" t="str">
        <f>LEFT(All_Data[[#This Row],[Invoice (Year+Month)]],4)</f>
        <v>2020</v>
      </c>
      <c r="C4981" t="str">
        <f>RIGHT(All_Data[[#This Row],[Invoice (Year+Month)]],2)</f>
        <v>03</v>
      </c>
      <c r="D4981" t="s">
        <v>56</v>
      </c>
      <c r="E4981">
        <v>3014702</v>
      </c>
      <c r="F4981" t="s">
        <v>17</v>
      </c>
      <c r="G4981" t="s">
        <v>32</v>
      </c>
      <c r="H4981" t="s">
        <v>49</v>
      </c>
      <c r="I4981">
        <v>1558577</v>
      </c>
      <c r="J4981">
        <v>4</v>
      </c>
      <c r="K4981" s="1">
        <v>30.48</v>
      </c>
      <c r="L4981" s="1">
        <v>12.72</v>
      </c>
      <c r="M4981" s="1">
        <f>All_Data[[#This Row],[EUR Sales Amount]]-All_Data[[#This Row],[EUR Cost Amount]]</f>
        <v>17.759999999999998</v>
      </c>
      <c r="N4981">
        <f>IF(All_Data[[#This Row],[Order Line Quantity]]&lt;0,1,0)</f>
        <v>0</v>
      </c>
      <c r="O4981" s="1" t="str">
        <f>All_Data[[#This Row],[Tier2 Description]]&amp;All_Data[[#This Row],[Order No]]</f>
        <v>CERAMICS1558577</v>
      </c>
    </row>
    <row r="4982" spans="1:15" x14ac:dyDescent="0.35">
      <c r="A4982">
        <v>202003</v>
      </c>
      <c r="B4982" t="str">
        <f>LEFT(All_Data[[#This Row],[Invoice (Year+Month)]],4)</f>
        <v>2020</v>
      </c>
      <c r="C4982" t="str">
        <f>RIGHT(All_Data[[#This Row],[Invoice (Year+Month)]],2)</f>
        <v>03</v>
      </c>
      <c r="D4982" t="s">
        <v>56</v>
      </c>
      <c r="E4982">
        <v>3014702</v>
      </c>
      <c r="F4982" t="s">
        <v>17</v>
      </c>
      <c r="G4982" t="s">
        <v>32</v>
      </c>
      <c r="H4982" t="s">
        <v>33</v>
      </c>
      <c r="I4982">
        <v>1558577</v>
      </c>
      <c r="J4982">
        <v>6</v>
      </c>
      <c r="K4982" s="1">
        <v>51.2</v>
      </c>
      <c r="L4982" s="1">
        <v>20.96</v>
      </c>
      <c r="M4982" s="1">
        <f>All_Data[[#This Row],[EUR Sales Amount]]-All_Data[[#This Row],[EUR Cost Amount]]</f>
        <v>30.240000000000002</v>
      </c>
      <c r="N4982">
        <f>IF(All_Data[[#This Row],[Order Line Quantity]]&lt;0,1,0)</f>
        <v>0</v>
      </c>
      <c r="O4982" s="1" t="str">
        <f>All_Data[[#This Row],[Tier2 Description]]&amp;All_Data[[#This Row],[Order No]]</f>
        <v>SPORT BOTTLES1558577</v>
      </c>
    </row>
    <row r="4983" spans="1:15" x14ac:dyDescent="0.35">
      <c r="A4983">
        <v>202003</v>
      </c>
      <c r="B4983" t="str">
        <f>LEFT(All_Data[[#This Row],[Invoice (Year+Month)]],4)</f>
        <v>2020</v>
      </c>
      <c r="C4983" t="str">
        <f>RIGHT(All_Data[[#This Row],[Invoice (Year+Month)]],2)</f>
        <v>03</v>
      </c>
      <c r="D4983" t="s">
        <v>56</v>
      </c>
      <c r="E4983">
        <v>3014702</v>
      </c>
      <c r="F4983" t="s">
        <v>17</v>
      </c>
      <c r="G4983" t="s">
        <v>13</v>
      </c>
      <c r="H4983" t="s">
        <v>16</v>
      </c>
      <c r="I4983">
        <v>1558577</v>
      </c>
      <c r="J4983">
        <v>12</v>
      </c>
      <c r="K4983" s="1">
        <v>2.2999999999999998</v>
      </c>
      <c r="L4983" s="1">
        <v>1.04</v>
      </c>
      <c r="M4983" s="1">
        <f>All_Data[[#This Row],[EUR Sales Amount]]-All_Data[[#This Row],[EUR Cost Amount]]</f>
        <v>1.2599999999999998</v>
      </c>
      <c r="N4983">
        <f>IF(All_Data[[#This Row],[Order Line Quantity]]&lt;0,1,0)</f>
        <v>0</v>
      </c>
      <c r="O4983" s="1" t="str">
        <f>All_Data[[#This Row],[Tier2 Description]]&amp;All_Data[[#This Row],[Order No]]</f>
        <v>WRITING1558577</v>
      </c>
    </row>
    <row r="4984" spans="1:15" x14ac:dyDescent="0.35">
      <c r="A4984">
        <v>202003</v>
      </c>
      <c r="B4984" t="str">
        <f>LEFT(All_Data[[#This Row],[Invoice (Year+Month)]],4)</f>
        <v>2020</v>
      </c>
      <c r="C4984" t="str">
        <f>RIGHT(All_Data[[#This Row],[Invoice (Year+Month)]],2)</f>
        <v>03</v>
      </c>
      <c r="D4984" t="s">
        <v>56</v>
      </c>
      <c r="E4984">
        <v>3014702</v>
      </c>
      <c r="F4984" t="s">
        <v>17</v>
      </c>
      <c r="G4984" t="s">
        <v>13</v>
      </c>
      <c r="H4984" t="s">
        <v>16</v>
      </c>
      <c r="I4984">
        <v>1558762</v>
      </c>
      <c r="J4984">
        <v>2000</v>
      </c>
      <c r="K4984" s="1">
        <v>280</v>
      </c>
      <c r="L4984" s="1">
        <v>116.74</v>
      </c>
      <c r="M4984" s="1">
        <f>All_Data[[#This Row],[EUR Sales Amount]]-All_Data[[#This Row],[EUR Cost Amount]]</f>
        <v>163.26</v>
      </c>
      <c r="N4984">
        <f>IF(All_Data[[#This Row],[Order Line Quantity]]&lt;0,1,0)</f>
        <v>0</v>
      </c>
      <c r="O4984" s="1" t="str">
        <f>All_Data[[#This Row],[Tier2 Description]]&amp;All_Data[[#This Row],[Order No]]</f>
        <v>WRITING1558762</v>
      </c>
    </row>
    <row r="4985" spans="1:15" x14ac:dyDescent="0.35">
      <c r="A4985">
        <v>202003</v>
      </c>
      <c r="B4985" t="str">
        <f>LEFT(All_Data[[#This Row],[Invoice (Year+Month)]],4)</f>
        <v>2020</v>
      </c>
      <c r="C4985" t="str">
        <f>RIGHT(All_Data[[#This Row],[Invoice (Year+Month)]],2)</f>
        <v>03</v>
      </c>
      <c r="D4985" t="s">
        <v>56</v>
      </c>
      <c r="E4985">
        <v>3014702</v>
      </c>
      <c r="F4985" t="s">
        <v>17</v>
      </c>
      <c r="G4985" t="s">
        <v>26</v>
      </c>
      <c r="H4985" t="s">
        <v>44</v>
      </c>
      <c r="I4985">
        <v>1555758</v>
      </c>
      <c r="J4985">
        <v>2</v>
      </c>
      <c r="K4985" s="1">
        <v>0.92</v>
      </c>
      <c r="L4985" s="1">
        <v>0.4</v>
      </c>
      <c r="M4985" s="1">
        <f>All_Data[[#This Row],[EUR Sales Amount]]-All_Data[[#This Row],[EUR Cost Amount]]</f>
        <v>0.52</v>
      </c>
      <c r="N4985">
        <f>IF(All_Data[[#This Row],[Order Line Quantity]]&lt;0,1,0)</f>
        <v>0</v>
      </c>
      <c r="O4985" s="1" t="str">
        <f>All_Data[[#This Row],[Tier2 Description]]&amp;All_Data[[#This Row],[Order No]]</f>
        <v>HBA1555758</v>
      </c>
    </row>
    <row r="4986" spans="1:15" x14ac:dyDescent="0.35">
      <c r="A4986">
        <v>202003</v>
      </c>
      <c r="B4986" t="str">
        <f>LEFT(All_Data[[#This Row],[Invoice (Year+Month)]],4)</f>
        <v>2020</v>
      </c>
      <c r="C4986" t="str">
        <f>RIGHT(All_Data[[#This Row],[Invoice (Year+Month)]],2)</f>
        <v>03</v>
      </c>
      <c r="D4986" t="s">
        <v>56</v>
      </c>
      <c r="E4986">
        <v>3014702</v>
      </c>
      <c r="F4986" t="s">
        <v>17</v>
      </c>
      <c r="G4986" t="s">
        <v>26</v>
      </c>
      <c r="H4986" t="s">
        <v>50</v>
      </c>
      <c r="I4986">
        <v>1558103</v>
      </c>
      <c r="J4986">
        <v>600</v>
      </c>
      <c r="K4986" s="1">
        <v>4728</v>
      </c>
      <c r="L4986" s="1">
        <v>2104.7800000000002</v>
      </c>
      <c r="M4986" s="1">
        <f>All_Data[[#This Row],[EUR Sales Amount]]-All_Data[[#This Row],[EUR Cost Amount]]</f>
        <v>2623.22</v>
      </c>
      <c r="N4986">
        <f>IF(All_Data[[#This Row],[Order Line Quantity]]&lt;0,1,0)</f>
        <v>0</v>
      </c>
      <c r="O4986" s="1" t="str">
        <f>All_Data[[#This Row],[Tier2 Description]]&amp;All_Data[[#This Row],[Order No]]</f>
        <v>OUTDOOR &amp; LEISURE1558103</v>
      </c>
    </row>
    <row r="4987" spans="1:15" x14ac:dyDescent="0.35">
      <c r="A4987">
        <v>202003</v>
      </c>
      <c r="B4987" t="str">
        <f>LEFT(All_Data[[#This Row],[Invoice (Year+Month)]],4)</f>
        <v>2020</v>
      </c>
      <c r="C4987" t="str">
        <f>RIGHT(All_Data[[#This Row],[Invoice (Year+Month)]],2)</f>
        <v>03</v>
      </c>
      <c r="D4987" t="s">
        <v>56</v>
      </c>
      <c r="E4987">
        <v>3014702</v>
      </c>
      <c r="F4987" t="s">
        <v>17</v>
      </c>
      <c r="G4987" t="s">
        <v>26</v>
      </c>
      <c r="H4987" t="s">
        <v>50</v>
      </c>
      <c r="I4987">
        <v>1558577</v>
      </c>
      <c r="J4987">
        <v>2</v>
      </c>
      <c r="K4987" s="1">
        <v>5.66</v>
      </c>
      <c r="L4987" s="1">
        <v>2.46</v>
      </c>
      <c r="M4987" s="1">
        <f>All_Data[[#This Row],[EUR Sales Amount]]-All_Data[[#This Row],[EUR Cost Amount]]</f>
        <v>3.2</v>
      </c>
      <c r="N4987">
        <f>IF(All_Data[[#This Row],[Order Line Quantity]]&lt;0,1,0)</f>
        <v>0</v>
      </c>
      <c r="O4987" s="1" t="str">
        <f>All_Data[[#This Row],[Tier2 Description]]&amp;All_Data[[#This Row],[Order No]]</f>
        <v>OUTDOOR &amp; LEISURE1558577</v>
      </c>
    </row>
    <row r="4988" spans="1:15" x14ac:dyDescent="0.35">
      <c r="A4988">
        <v>202003</v>
      </c>
      <c r="B4988" t="str">
        <f>LEFT(All_Data[[#This Row],[Invoice (Year+Month)]],4)</f>
        <v>2020</v>
      </c>
      <c r="C4988" t="str">
        <f>RIGHT(All_Data[[#This Row],[Invoice (Year+Month)]],2)</f>
        <v>03</v>
      </c>
      <c r="D4988" t="s">
        <v>56</v>
      </c>
      <c r="E4988">
        <v>3014702</v>
      </c>
      <c r="F4988" t="s">
        <v>17</v>
      </c>
      <c r="G4988" t="s">
        <v>18</v>
      </c>
      <c r="H4988" t="s">
        <v>20</v>
      </c>
      <c r="I4988">
        <v>1558577</v>
      </c>
      <c r="J4988">
        <v>2</v>
      </c>
      <c r="K4988" s="1">
        <v>8.98</v>
      </c>
      <c r="L4988" s="1">
        <v>6.8</v>
      </c>
      <c r="M4988" s="1">
        <f>All_Data[[#This Row],[EUR Sales Amount]]-All_Data[[#This Row],[EUR Cost Amount]]</f>
        <v>2.1800000000000006</v>
      </c>
      <c r="N4988">
        <f>IF(All_Data[[#This Row],[Order Line Quantity]]&lt;0,1,0)</f>
        <v>0</v>
      </c>
      <c r="O4988" s="1" t="str">
        <f>All_Data[[#This Row],[Tier2 Description]]&amp;All_Data[[#This Row],[Order No]]</f>
        <v>POLOS1558577</v>
      </c>
    </row>
    <row r="4989" spans="1:15" x14ac:dyDescent="0.35">
      <c r="A4989">
        <v>202003</v>
      </c>
      <c r="B4989" t="str">
        <f>LEFT(All_Data[[#This Row],[Invoice (Year+Month)]],4)</f>
        <v>2020</v>
      </c>
      <c r="C4989" t="str">
        <f>RIGHT(All_Data[[#This Row],[Invoice (Year+Month)]],2)</f>
        <v>03</v>
      </c>
      <c r="D4989" t="s">
        <v>56</v>
      </c>
      <c r="E4989">
        <v>3014702</v>
      </c>
      <c r="F4989" t="s">
        <v>17</v>
      </c>
      <c r="G4989" t="s">
        <v>22</v>
      </c>
      <c r="H4989" t="s">
        <v>35</v>
      </c>
      <c r="I4989">
        <v>1558103</v>
      </c>
      <c r="J4989">
        <v>602</v>
      </c>
      <c r="K4989" s="1">
        <v>310</v>
      </c>
      <c r="L4989" s="1">
        <v>23.88</v>
      </c>
      <c r="M4989" s="1">
        <f>All_Data[[#This Row],[EUR Sales Amount]]-All_Data[[#This Row],[EUR Cost Amount]]</f>
        <v>286.12</v>
      </c>
      <c r="N4989">
        <f>IF(All_Data[[#This Row],[Order Line Quantity]]&lt;0,1,0)</f>
        <v>0</v>
      </c>
      <c r="O4989" s="1" t="str">
        <f>All_Data[[#This Row],[Tier2 Description]]&amp;All_Data[[#This Row],[Order No]]</f>
        <v>DECORATION CHARGES1558103</v>
      </c>
    </row>
    <row r="4990" spans="1:15" x14ac:dyDescent="0.35">
      <c r="A4990">
        <v>202003</v>
      </c>
      <c r="B4990" t="str">
        <f>LEFT(All_Data[[#This Row],[Invoice (Year+Month)]],4)</f>
        <v>2020</v>
      </c>
      <c r="C4990" t="str">
        <f>RIGHT(All_Data[[#This Row],[Invoice (Year+Month)]],2)</f>
        <v>03</v>
      </c>
      <c r="D4990" t="s">
        <v>56</v>
      </c>
      <c r="E4990">
        <v>3014702</v>
      </c>
      <c r="F4990" t="s">
        <v>17</v>
      </c>
      <c r="G4990" t="s">
        <v>22</v>
      </c>
      <c r="H4990" t="s">
        <v>35</v>
      </c>
      <c r="I4990">
        <v>1558762</v>
      </c>
      <c r="J4990">
        <v>2002</v>
      </c>
      <c r="K4990" s="1">
        <v>260</v>
      </c>
      <c r="L4990" s="1">
        <v>35.46</v>
      </c>
      <c r="M4990" s="1">
        <f>All_Data[[#This Row],[EUR Sales Amount]]-All_Data[[#This Row],[EUR Cost Amount]]</f>
        <v>224.54</v>
      </c>
      <c r="N4990">
        <f>IF(All_Data[[#This Row],[Order Line Quantity]]&lt;0,1,0)</f>
        <v>0</v>
      </c>
      <c r="O4990" s="1" t="str">
        <f>All_Data[[#This Row],[Tier2 Description]]&amp;All_Data[[#This Row],[Order No]]</f>
        <v>DECORATION CHARGES1558762</v>
      </c>
    </row>
    <row r="4991" spans="1:15" x14ac:dyDescent="0.35">
      <c r="A4991">
        <v>202003</v>
      </c>
      <c r="B4991" t="str">
        <f>LEFT(All_Data[[#This Row],[Invoice (Year+Month)]],4)</f>
        <v>2020</v>
      </c>
      <c r="C4991" t="str">
        <f>RIGHT(All_Data[[#This Row],[Invoice (Year+Month)]],2)</f>
        <v>03</v>
      </c>
      <c r="D4991" t="s">
        <v>56</v>
      </c>
      <c r="E4991">
        <v>3014702</v>
      </c>
      <c r="F4991" t="s">
        <v>17</v>
      </c>
      <c r="G4991" t="s">
        <v>24</v>
      </c>
      <c r="H4991" t="s">
        <v>54</v>
      </c>
      <c r="I4991">
        <v>1558577</v>
      </c>
      <c r="J4991">
        <v>2</v>
      </c>
      <c r="K4991" s="1">
        <v>36.5</v>
      </c>
      <c r="L4991" s="1">
        <v>17.02</v>
      </c>
      <c r="M4991" s="1">
        <f>All_Data[[#This Row],[EUR Sales Amount]]-All_Data[[#This Row],[EUR Cost Amount]]</f>
        <v>19.48</v>
      </c>
      <c r="N4991">
        <f>IF(All_Data[[#This Row],[Order Line Quantity]]&lt;0,1,0)</f>
        <v>0</v>
      </c>
      <c r="O4991" s="1" t="str">
        <f>All_Data[[#This Row],[Tier2 Description]]&amp;All_Data[[#This Row],[Order No]]</f>
        <v>VESTS-BODYWARMERS1558577</v>
      </c>
    </row>
    <row r="4992" spans="1:15" x14ac:dyDescent="0.35">
      <c r="A4992">
        <v>202003</v>
      </c>
      <c r="B4992" t="str">
        <f>LEFT(All_Data[[#This Row],[Invoice (Year+Month)]],4)</f>
        <v>2020</v>
      </c>
      <c r="C4992" t="str">
        <f>RIGHT(All_Data[[#This Row],[Invoice (Year+Month)]],2)</f>
        <v>03</v>
      </c>
      <c r="D4992" t="s">
        <v>56</v>
      </c>
      <c r="E4992">
        <v>3014702</v>
      </c>
      <c r="F4992" t="s">
        <v>17</v>
      </c>
      <c r="G4992" t="s">
        <v>29</v>
      </c>
      <c r="H4992" t="s">
        <v>30</v>
      </c>
      <c r="I4992">
        <v>1559339</v>
      </c>
      <c r="J4992">
        <v>4</v>
      </c>
      <c r="K4992" s="1">
        <v>45.22</v>
      </c>
      <c r="L4992" s="1">
        <v>39.28</v>
      </c>
      <c r="M4992" s="1">
        <f>All_Data[[#This Row],[EUR Sales Amount]]-All_Data[[#This Row],[EUR Cost Amount]]</f>
        <v>5.9399999999999977</v>
      </c>
      <c r="N4992">
        <f>IF(All_Data[[#This Row],[Order Line Quantity]]&lt;0,1,0)</f>
        <v>0</v>
      </c>
      <c r="O4992" s="1" t="str">
        <f>All_Data[[#This Row],[Tier2 Description]]&amp;All_Data[[#This Row],[Order No]]</f>
        <v>AUDIO1559339</v>
      </c>
    </row>
    <row r="4993" spans="1:15" x14ac:dyDescent="0.35">
      <c r="A4993">
        <v>202003</v>
      </c>
      <c r="B4993" t="str">
        <f>LEFT(All_Data[[#This Row],[Invoice (Year+Month)]],4)</f>
        <v>2020</v>
      </c>
      <c r="C4993" t="str">
        <f>RIGHT(All_Data[[#This Row],[Invoice (Year+Month)]],2)</f>
        <v>03</v>
      </c>
      <c r="D4993" t="s">
        <v>56</v>
      </c>
      <c r="E4993">
        <v>3014702</v>
      </c>
      <c r="F4993" t="s">
        <v>17</v>
      </c>
      <c r="G4993" t="s">
        <v>29</v>
      </c>
      <c r="H4993" t="s">
        <v>31</v>
      </c>
      <c r="I4993">
        <v>1558577</v>
      </c>
      <c r="J4993">
        <v>2</v>
      </c>
      <c r="K4993" s="1">
        <v>15.76</v>
      </c>
      <c r="L4993" s="1">
        <v>6.52</v>
      </c>
      <c r="M4993" s="1">
        <f>All_Data[[#This Row],[EUR Sales Amount]]-All_Data[[#This Row],[EUR Cost Amount]]</f>
        <v>9.24</v>
      </c>
      <c r="N4993">
        <f>IF(All_Data[[#This Row],[Order Line Quantity]]&lt;0,1,0)</f>
        <v>0</v>
      </c>
      <c r="O4993" s="1" t="str">
        <f>All_Data[[#This Row],[Tier2 Description]]&amp;All_Data[[#This Row],[Order No]]</f>
        <v>POWER1558577</v>
      </c>
    </row>
    <row r="4994" spans="1:15" x14ac:dyDescent="0.35">
      <c r="A4994">
        <v>202003</v>
      </c>
      <c r="B4994" t="str">
        <f>LEFT(All_Data[[#This Row],[Invoice (Year+Month)]],4)</f>
        <v>2020</v>
      </c>
      <c r="C4994" t="str">
        <f>RIGHT(All_Data[[#This Row],[Invoice (Year+Month)]],2)</f>
        <v>03</v>
      </c>
      <c r="D4994" t="s">
        <v>56</v>
      </c>
      <c r="E4994">
        <v>3014707</v>
      </c>
      <c r="F4994" t="s">
        <v>10</v>
      </c>
      <c r="G4994" t="s">
        <v>32</v>
      </c>
      <c r="H4994" t="s">
        <v>33</v>
      </c>
      <c r="I4994">
        <v>1558215</v>
      </c>
      <c r="J4994">
        <v>50</v>
      </c>
      <c r="K4994" s="1">
        <v>424.5</v>
      </c>
      <c r="L4994" s="1">
        <v>189.48</v>
      </c>
      <c r="M4994" s="1">
        <f>All_Data[[#This Row],[EUR Sales Amount]]-All_Data[[#This Row],[EUR Cost Amount]]</f>
        <v>235.02</v>
      </c>
      <c r="N4994">
        <f>IF(All_Data[[#This Row],[Order Line Quantity]]&lt;0,1,0)</f>
        <v>0</v>
      </c>
      <c r="O4994" s="1" t="str">
        <f>All_Data[[#This Row],[Tier2 Description]]&amp;All_Data[[#This Row],[Order No]]</f>
        <v>SPORT BOTTLES1558215</v>
      </c>
    </row>
    <row r="4995" spans="1:15" x14ac:dyDescent="0.35">
      <c r="A4995">
        <v>202003</v>
      </c>
      <c r="B4995" t="str">
        <f>LEFT(All_Data[[#This Row],[Invoice (Year+Month)]],4)</f>
        <v>2020</v>
      </c>
      <c r="C4995" t="str">
        <f>RIGHT(All_Data[[#This Row],[Invoice (Year+Month)]],2)</f>
        <v>03</v>
      </c>
      <c r="D4995" t="s">
        <v>56</v>
      </c>
      <c r="E4995">
        <v>3014716</v>
      </c>
      <c r="F4995" t="s">
        <v>10</v>
      </c>
      <c r="G4995" t="s">
        <v>26</v>
      </c>
      <c r="H4995" t="s">
        <v>43</v>
      </c>
      <c r="I4995">
        <v>1559466</v>
      </c>
      <c r="J4995">
        <v>10030</v>
      </c>
      <c r="K4995" s="1">
        <v>3209.6</v>
      </c>
      <c r="L4995" s="1">
        <v>1862.08</v>
      </c>
      <c r="M4995" s="1">
        <f>All_Data[[#This Row],[EUR Sales Amount]]-All_Data[[#This Row],[EUR Cost Amount]]</f>
        <v>1347.52</v>
      </c>
      <c r="N4995">
        <f>IF(All_Data[[#This Row],[Order Line Quantity]]&lt;0,1,0)</f>
        <v>0</v>
      </c>
      <c r="O4995" s="1" t="str">
        <f>All_Data[[#This Row],[Tier2 Description]]&amp;All_Data[[#This Row],[Order No]]</f>
        <v>SAFETY AUTO &amp; TOOLS1559466</v>
      </c>
    </row>
    <row r="4996" spans="1:15" x14ac:dyDescent="0.35">
      <c r="A4996">
        <v>202003</v>
      </c>
      <c r="B4996" t="str">
        <f>LEFT(All_Data[[#This Row],[Invoice (Year+Month)]],4)</f>
        <v>2020</v>
      </c>
      <c r="C4996" t="str">
        <f>RIGHT(All_Data[[#This Row],[Invoice (Year+Month)]],2)</f>
        <v>03</v>
      </c>
      <c r="D4996" t="s">
        <v>56</v>
      </c>
      <c r="E4996">
        <v>3014718</v>
      </c>
      <c r="F4996" t="s">
        <v>17</v>
      </c>
      <c r="G4996" t="s">
        <v>11</v>
      </c>
      <c r="H4996" t="s">
        <v>38</v>
      </c>
      <c r="I4996">
        <v>1558771</v>
      </c>
      <c r="J4996">
        <v>1040</v>
      </c>
      <c r="K4996" s="1">
        <v>416</v>
      </c>
      <c r="L4996" s="1">
        <v>222.32</v>
      </c>
      <c r="M4996" s="1">
        <f>All_Data[[#This Row],[EUR Sales Amount]]-All_Data[[#This Row],[EUR Cost Amount]]</f>
        <v>193.68</v>
      </c>
      <c r="N4996">
        <f>IF(All_Data[[#This Row],[Order Line Quantity]]&lt;0,1,0)</f>
        <v>0</v>
      </c>
      <c r="O4996" s="1" t="str">
        <f>All_Data[[#This Row],[Tier2 Description]]&amp;All_Data[[#This Row],[Order No]]</f>
        <v>BACKPACKS1558771</v>
      </c>
    </row>
    <row r="4997" spans="1:15" x14ac:dyDescent="0.35">
      <c r="A4997">
        <v>202003</v>
      </c>
      <c r="B4997" t="str">
        <f>LEFT(All_Data[[#This Row],[Invoice (Year+Month)]],4)</f>
        <v>2020</v>
      </c>
      <c r="C4997" t="str">
        <f>RIGHT(All_Data[[#This Row],[Invoice (Year+Month)]],2)</f>
        <v>03</v>
      </c>
      <c r="D4997" t="s">
        <v>56</v>
      </c>
      <c r="E4997">
        <v>3014718</v>
      </c>
      <c r="F4997" t="s">
        <v>17</v>
      </c>
      <c r="G4997" t="s">
        <v>32</v>
      </c>
      <c r="H4997" t="s">
        <v>33</v>
      </c>
      <c r="I4997">
        <v>1559372</v>
      </c>
      <c r="J4997">
        <v>100</v>
      </c>
      <c r="K4997" s="1">
        <v>172</v>
      </c>
      <c r="L4997" s="1">
        <v>81.14</v>
      </c>
      <c r="M4997" s="1">
        <f>All_Data[[#This Row],[EUR Sales Amount]]-All_Data[[#This Row],[EUR Cost Amount]]</f>
        <v>90.86</v>
      </c>
      <c r="N4997">
        <f>IF(All_Data[[#This Row],[Order Line Quantity]]&lt;0,1,0)</f>
        <v>0</v>
      </c>
      <c r="O4997" s="1" t="str">
        <f>All_Data[[#This Row],[Tier2 Description]]&amp;All_Data[[#This Row],[Order No]]</f>
        <v>SPORT BOTTLES1559372</v>
      </c>
    </row>
    <row r="4998" spans="1:15" x14ac:dyDescent="0.35">
      <c r="A4998">
        <v>202003</v>
      </c>
      <c r="B4998" t="str">
        <f>LEFT(All_Data[[#This Row],[Invoice (Year+Month)]],4)</f>
        <v>2020</v>
      </c>
      <c r="C4998" t="str">
        <f>RIGHT(All_Data[[#This Row],[Invoice (Year+Month)]],2)</f>
        <v>03</v>
      </c>
      <c r="D4998" t="s">
        <v>56</v>
      </c>
      <c r="E4998">
        <v>3014718</v>
      </c>
      <c r="F4998" t="s">
        <v>17</v>
      </c>
      <c r="G4998" t="s">
        <v>22</v>
      </c>
      <c r="H4998" t="s">
        <v>35</v>
      </c>
      <c r="I4998">
        <v>1559372</v>
      </c>
      <c r="J4998">
        <v>102</v>
      </c>
      <c r="K4998" s="1">
        <v>126</v>
      </c>
      <c r="L4998" s="1">
        <v>22.18</v>
      </c>
      <c r="M4998" s="1">
        <f>All_Data[[#This Row],[EUR Sales Amount]]-All_Data[[#This Row],[EUR Cost Amount]]</f>
        <v>103.82</v>
      </c>
      <c r="N4998">
        <f>IF(All_Data[[#This Row],[Order Line Quantity]]&lt;0,1,0)</f>
        <v>0</v>
      </c>
      <c r="O4998" s="1" t="str">
        <f>All_Data[[#This Row],[Tier2 Description]]&amp;All_Data[[#This Row],[Order No]]</f>
        <v>DECORATION CHARGES1559372</v>
      </c>
    </row>
    <row r="4999" spans="1:15" x14ac:dyDescent="0.35">
      <c r="A4999">
        <v>202003</v>
      </c>
      <c r="B4999" t="str">
        <f>LEFT(All_Data[[#This Row],[Invoice (Year+Month)]],4)</f>
        <v>2020</v>
      </c>
      <c r="C4999" t="str">
        <f>RIGHT(All_Data[[#This Row],[Invoice (Year+Month)]],2)</f>
        <v>03</v>
      </c>
      <c r="D4999" t="s">
        <v>56</v>
      </c>
      <c r="E4999">
        <v>3014721</v>
      </c>
      <c r="F4999" t="s">
        <v>17</v>
      </c>
      <c r="G4999" t="s">
        <v>11</v>
      </c>
      <c r="H4999" t="s">
        <v>38</v>
      </c>
      <c r="I4999">
        <v>1558635</v>
      </c>
      <c r="J4999">
        <v>20000</v>
      </c>
      <c r="K4999" s="1">
        <v>7400</v>
      </c>
      <c r="L4999" s="1">
        <v>4273.78</v>
      </c>
      <c r="M4999" s="1">
        <f>All_Data[[#This Row],[EUR Sales Amount]]-All_Data[[#This Row],[EUR Cost Amount]]</f>
        <v>3126.2200000000003</v>
      </c>
      <c r="N4999">
        <f>IF(All_Data[[#This Row],[Order Line Quantity]]&lt;0,1,0)</f>
        <v>0</v>
      </c>
      <c r="O4999" s="1" t="str">
        <f>All_Data[[#This Row],[Tier2 Description]]&amp;All_Data[[#This Row],[Order No]]</f>
        <v>BACKPACKS1558635</v>
      </c>
    </row>
    <row r="5000" spans="1:15" x14ac:dyDescent="0.35">
      <c r="A5000">
        <v>202003</v>
      </c>
      <c r="B5000" t="str">
        <f>LEFT(All_Data[[#This Row],[Invoice (Year+Month)]],4)</f>
        <v>2020</v>
      </c>
      <c r="C5000" t="str">
        <f>RIGHT(All_Data[[#This Row],[Invoice (Year+Month)]],2)</f>
        <v>03</v>
      </c>
      <c r="D5000" t="s">
        <v>56</v>
      </c>
      <c r="E5000">
        <v>3014725</v>
      </c>
      <c r="F5000" t="s">
        <v>17</v>
      </c>
      <c r="G5000" t="s">
        <v>24</v>
      </c>
      <c r="H5000" t="s">
        <v>54</v>
      </c>
      <c r="I5000">
        <v>1558488</v>
      </c>
      <c r="J5000">
        <v>2</v>
      </c>
      <c r="K5000" s="1">
        <v>43.54</v>
      </c>
      <c r="L5000" s="1">
        <v>14.78</v>
      </c>
      <c r="M5000" s="1">
        <f>All_Data[[#This Row],[EUR Sales Amount]]-All_Data[[#This Row],[EUR Cost Amount]]</f>
        <v>28.759999999999998</v>
      </c>
      <c r="N5000">
        <f>IF(All_Data[[#This Row],[Order Line Quantity]]&lt;0,1,0)</f>
        <v>0</v>
      </c>
      <c r="O5000" s="1" t="str">
        <f>All_Data[[#This Row],[Tier2 Description]]&amp;All_Data[[#This Row],[Order No]]</f>
        <v>VESTS-BODYWARMERS1558488</v>
      </c>
    </row>
    <row r="5001" spans="1:15" x14ac:dyDescent="0.35">
      <c r="A5001">
        <v>202003</v>
      </c>
      <c r="B5001" t="str">
        <f>LEFT(All_Data[[#This Row],[Invoice (Year+Month)]],4)</f>
        <v>2020</v>
      </c>
      <c r="C5001" t="str">
        <f>RIGHT(All_Data[[#This Row],[Invoice (Year+Month)]],2)</f>
        <v>03</v>
      </c>
      <c r="D5001" t="s">
        <v>56</v>
      </c>
      <c r="E5001">
        <v>3014734</v>
      </c>
      <c r="F5001" t="s">
        <v>17</v>
      </c>
      <c r="G5001" t="s">
        <v>13</v>
      </c>
      <c r="H5001" t="s">
        <v>37</v>
      </c>
      <c r="I5001">
        <v>1557092</v>
      </c>
      <c r="J5001">
        <v>500</v>
      </c>
      <c r="K5001" s="1">
        <v>310</v>
      </c>
      <c r="L5001" s="1">
        <v>275</v>
      </c>
      <c r="M5001" s="1">
        <f>All_Data[[#This Row],[EUR Sales Amount]]-All_Data[[#This Row],[EUR Cost Amount]]</f>
        <v>35</v>
      </c>
      <c r="N5001">
        <f>IF(All_Data[[#This Row],[Order Line Quantity]]&lt;0,1,0)</f>
        <v>0</v>
      </c>
      <c r="O5001" s="1" t="str">
        <f>All_Data[[#This Row],[Tier2 Description]]&amp;All_Data[[#This Row],[Order No]]</f>
        <v>GENERAL1557092</v>
      </c>
    </row>
    <row r="5002" spans="1:15" x14ac:dyDescent="0.35">
      <c r="A5002">
        <v>202003</v>
      </c>
      <c r="B5002" t="str">
        <f>LEFT(All_Data[[#This Row],[Invoice (Year+Month)]],4)</f>
        <v>2020</v>
      </c>
      <c r="C5002" t="str">
        <f>RIGHT(All_Data[[#This Row],[Invoice (Year+Month)]],2)</f>
        <v>03</v>
      </c>
      <c r="D5002" t="s">
        <v>56</v>
      </c>
      <c r="E5002">
        <v>3014734</v>
      </c>
      <c r="F5002" t="s">
        <v>17</v>
      </c>
      <c r="G5002" t="s">
        <v>13</v>
      </c>
      <c r="H5002" t="s">
        <v>37</v>
      </c>
      <c r="I5002">
        <v>1558420</v>
      </c>
      <c r="J5002">
        <v>1600</v>
      </c>
      <c r="K5002" s="1">
        <v>688</v>
      </c>
      <c r="L5002" s="1">
        <v>592</v>
      </c>
      <c r="M5002" s="1">
        <f>All_Data[[#This Row],[EUR Sales Amount]]-All_Data[[#This Row],[EUR Cost Amount]]</f>
        <v>96</v>
      </c>
      <c r="N5002">
        <f>IF(All_Data[[#This Row],[Order Line Quantity]]&lt;0,1,0)</f>
        <v>0</v>
      </c>
      <c r="O5002" s="1" t="str">
        <f>All_Data[[#This Row],[Tier2 Description]]&amp;All_Data[[#This Row],[Order No]]</f>
        <v>GENERAL1558420</v>
      </c>
    </row>
    <row r="5003" spans="1:15" x14ac:dyDescent="0.35">
      <c r="A5003">
        <v>202003</v>
      </c>
      <c r="B5003" t="str">
        <f>LEFT(All_Data[[#This Row],[Invoice (Year+Month)]],4)</f>
        <v>2020</v>
      </c>
      <c r="C5003" t="str">
        <f>RIGHT(All_Data[[#This Row],[Invoice (Year+Month)]],2)</f>
        <v>03</v>
      </c>
      <c r="D5003" t="s">
        <v>56</v>
      </c>
      <c r="E5003">
        <v>3014741</v>
      </c>
      <c r="F5003" t="s">
        <v>10</v>
      </c>
      <c r="G5003" t="s">
        <v>26</v>
      </c>
      <c r="H5003" t="s">
        <v>42</v>
      </c>
      <c r="I5003">
        <v>1559165</v>
      </c>
      <c r="J5003">
        <v>6</v>
      </c>
      <c r="K5003" s="1">
        <v>2.94</v>
      </c>
      <c r="L5003" s="1">
        <v>4.32</v>
      </c>
      <c r="M5003" s="1">
        <f>All_Data[[#This Row],[EUR Sales Amount]]-All_Data[[#This Row],[EUR Cost Amount]]</f>
        <v>-1.3800000000000003</v>
      </c>
      <c r="N5003">
        <f>IF(All_Data[[#This Row],[Order Line Quantity]]&lt;0,1,0)</f>
        <v>0</v>
      </c>
      <c r="O5003" s="1" t="str">
        <f>All_Data[[#This Row],[Tier2 Description]]&amp;All_Data[[#This Row],[Order No]]</f>
        <v>LIGHTING1559165</v>
      </c>
    </row>
    <row r="5004" spans="1:15" x14ac:dyDescent="0.35">
      <c r="A5004">
        <v>202003</v>
      </c>
      <c r="B5004" t="str">
        <f>LEFT(All_Data[[#This Row],[Invoice (Year+Month)]],4)</f>
        <v>2020</v>
      </c>
      <c r="C5004" t="str">
        <f>RIGHT(All_Data[[#This Row],[Invoice (Year+Month)]],2)</f>
        <v>03</v>
      </c>
      <c r="D5004" t="s">
        <v>56</v>
      </c>
      <c r="E5004">
        <v>3014741</v>
      </c>
      <c r="F5004" t="s">
        <v>10</v>
      </c>
      <c r="G5004" t="s">
        <v>26</v>
      </c>
      <c r="H5004" t="s">
        <v>50</v>
      </c>
      <c r="I5004">
        <v>1559165</v>
      </c>
      <c r="J5004">
        <v>2</v>
      </c>
      <c r="K5004" s="1">
        <v>19.52</v>
      </c>
      <c r="L5004" s="1">
        <v>7.16</v>
      </c>
      <c r="M5004" s="1">
        <f>All_Data[[#This Row],[EUR Sales Amount]]-All_Data[[#This Row],[EUR Cost Amount]]</f>
        <v>12.36</v>
      </c>
      <c r="N5004">
        <f>IF(All_Data[[#This Row],[Order Line Quantity]]&lt;0,1,0)</f>
        <v>0</v>
      </c>
      <c r="O5004" s="1" t="str">
        <f>All_Data[[#This Row],[Tier2 Description]]&amp;All_Data[[#This Row],[Order No]]</f>
        <v>OUTDOOR &amp; LEISURE1559165</v>
      </c>
    </row>
    <row r="5005" spans="1:15" x14ac:dyDescent="0.35">
      <c r="A5005">
        <v>202003</v>
      </c>
      <c r="B5005" t="str">
        <f>LEFT(All_Data[[#This Row],[Invoice (Year+Month)]],4)</f>
        <v>2020</v>
      </c>
      <c r="C5005" t="str">
        <f>RIGHT(All_Data[[#This Row],[Invoice (Year+Month)]],2)</f>
        <v>03</v>
      </c>
      <c r="D5005" t="s">
        <v>56</v>
      </c>
      <c r="E5005">
        <v>3014741</v>
      </c>
      <c r="F5005" t="s">
        <v>10</v>
      </c>
      <c r="G5005" t="s">
        <v>18</v>
      </c>
      <c r="H5005" t="s">
        <v>19</v>
      </c>
      <c r="I5005">
        <v>1558408</v>
      </c>
      <c r="J5005">
        <v>2</v>
      </c>
      <c r="K5005" s="1">
        <v>15.98</v>
      </c>
      <c r="L5005" s="1">
        <v>15.2</v>
      </c>
      <c r="M5005" s="1">
        <f>All_Data[[#This Row],[EUR Sales Amount]]-All_Data[[#This Row],[EUR Cost Amount]]</f>
        <v>0.78000000000000114</v>
      </c>
      <c r="N5005">
        <f>IF(All_Data[[#This Row],[Order Line Quantity]]&lt;0,1,0)</f>
        <v>0</v>
      </c>
      <c r="O5005" s="1" t="str">
        <f>All_Data[[#This Row],[Tier2 Description]]&amp;All_Data[[#This Row],[Order No]]</f>
        <v>FLEECE &amp; KNITS1558408</v>
      </c>
    </row>
    <row r="5006" spans="1:15" x14ac:dyDescent="0.35">
      <c r="A5006">
        <v>202003</v>
      </c>
      <c r="B5006" t="str">
        <f>LEFT(All_Data[[#This Row],[Invoice (Year+Month)]],4)</f>
        <v>2020</v>
      </c>
      <c r="C5006" t="str">
        <f>RIGHT(All_Data[[#This Row],[Invoice (Year+Month)]],2)</f>
        <v>03</v>
      </c>
      <c r="D5006" t="s">
        <v>56</v>
      </c>
      <c r="E5006">
        <v>3014741</v>
      </c>
      <c r="F5006" t="s">
        <v>10</v>
      </c>
      <c r="G5006" t="s">
        <v>18</v>
      </c>
      <c r="H5006" t="s">
        <v>20</v>
      </c>
      <c r="I5006">
        <v>1558408</v>
      </c>
      <c r="J5006">
        <v>2</v>
      </c>
      <c r="K5006" s="1">
        <v>7.98</v>
      </c>
      <c r="L5006" s="1">
        <v>7.42</v>
      </c>
      <c r="M5006" s="1">
        <f>All_Data[[#This Row],[EUR Sales Amount]]-All_Data[[#This Row],[EUR Cost Amount]]</f>
        <v>0.5600000000000005</v>
      </c>
      <c r="N5006">
        <f>IF(All_Data[[#This Row],[Order Line Quantity]]&lt;0,1,0)</f>
        <v>0</v>
      </c>
      <c r="O5006" s="1" t="str">
        <f>All_Data[[#This Row],[Tier2 Description]]&amp;All_Data[[#This Row],[Order No]]</f>
        <v>POLOS1558408</v>
      </c>
    </row>
    <row r="5007" spans="1:15" x14ac:dyDescent="0.35">
      <c r="A5007">
        <v>202003</v>
      </c>
      <c r="B5007" t="str">
        <f>LEFT(All_Data[[#This Row],[Invoice (Year+Month)]],4)</f>
        <v>2020</v>
      </c>
      <c r="C5007" t="str">
        <f>RIGHT(All_Data[[#This Row],[Invoice (Year+Month)]],2)</f>
        <v>03</v>
      </c>
      <c r="D5007" t="s">
        <v>56</v>
      </c>
      <c r="E5007">
        <v>3014741</v>
      </c>
      <c r="F5007" t="s">
        <v>10</v>
      </c>
      <c r="G5007" t="s">
        <v>18</v>
      </c>
      <c r="H5007" t="s">
        <v>20</v>
      </c>
      <c r="I5007">
        <v>1559165</v>
      </c>
      <c r="J5007">
        <v>66</v>
      </c>
      <c r="K5007" s="1">
        <v>346.5</v>
      </c>
      <c r="L5007" s="1">
        <v>176.24</v>
      </c>
      <c r="M5007" s="1">
        <f>All_Data[[#This Row],[EUR Sales Amount]]-All_Data[[#This Row],[EUR Cost Amount]]</f>
        <v>170.26</v>
      </c>
      <c r="N5007">
        <f>IF(All_Data[[#This Row],[Order Line Quantity]]&lt;0,1,0)</f>
        <v>0</v>
      </c>
      <c r="O5007" s="1" t="str">
        <f>All_Data[[#This Row],[Tier2 Description]]&amp;All_Data[[#This Row],[Order No]]</f>
        <v>POLOS1559165</v>
      </c>
    </row>
    <row r="5008" spans="1:15" x14ac:dyDescent="0.35">
      <c r="A5008">
        <v>202003</v>
      </c>
      <c r="B5008" t="str">
        <f>LEFT(All_Data[[#This Row],[Invoice (Year+Month)]],4)</f>
        <v>2020</v>
      </c>
      <c r="C5008" t="str">
        <f>RIGHT(All_Data[[#This Row],[Invoice (Year+Month)]],2)</f>
        <v>03</v>
      </c>
      <c r="D5008" t="s">
        <v>56</v>
      </c>
      <c r="E5008">
        <v>3014741</v>
      </c>
      <c r="F5008" t="s">
        <v>10</v>
      </c>
      <c r="G5008" t="s">
        <v>24</v>
      </c>
      <c r="H5008" t="s">
        <v>25</v>
      </c>
      <c r="I5008">
        <v>1558408</v>
      </c>
      <c r="J5008">
        <v>2</v>
      </c>
      <c r="K5008" s="1">
        <v>14.98</v>
      </c>
      <c r="L5008" s="1">
        <v>13.54</v>
      </c>
      <c r="M5008" s="1">
        <f>All_Data[[#This Row],[EUR Sales Amount]]-All_Data[[#This Row],[EUR Cost Amount]]</f>
        <v>1.4400000000000013</v>
      </c>
      <c r="N5008">
        <f>IF(All_Data[[#This Row],[Order Line Quantity]]&lt;0,1,0)</f>
        <v>0</v>
      </c>
      <c r="O5008" s="1" t="str">
        <f>All_Data[[#This Row],[Tier2 Description]]&amp;All_Data[[#This Row],[Order No]]</f>
        <v>JACKETS1558408</v>
      </c>
    </row>
    <row r="5009" spans="1:15" x14ac:dyDescent="0.35">
      <c r="A5009">
        <v>202003</v>
      </c>
      <c r="B5009" t="str">
        <f>LEFT(All_Data[[#This Row],[Invoice (Year+Month)]],4)</f>
        <v>2020</v>
      </c>
      <c r="C5009" t="str">
        <f>RIGHT(All_Data[[#This Row],[Invoice (Year+Month)]],2)</f>
        <v>03</v>
      </c>
      <c r="D5009" t="s">
        <v>56</v>
      </c>
      <c r="E5009">
        <v>3014743</v>
      </c>
      <c r="F5009" t="s">
        <v>10</v>
      </c>
      <c r="G5009" t="s">
        <v>48</v>
      </c>
      <c r="H5009" t="s">
        <v>48</v>
      </c>
      <c r="I5009">
        <v>1558805</v>
      </c>
      <c r="J5009">
        <v>102</v>
      </c>
      <c r="K5009" s="1">
        <v>427.38</v>
      </c>
      <c r="L5009" s="1">
        <v>158.66</v>
      </c>
      <c r="M5009" s="1">
        <f>All_Data[[#This Row],[EUR Sales Amount]]-All_Data[[#This Row],[EUR Cost Amount]]</f>
        <v>268.72000000000003</v>
      </c>
      <c r="N5009">
        <f>IF(All_Data[[#This Row],[Order Line Quantity]]&lt;0,1,0)</f>
        <v>0</v>
      </c>
      <c r="O5009" s="1" t="str">
        <f>All_Data[[#This Row],[Tier2 Description]]&amp;All_Data[[#This Row],[Order No]]</f>
        <v>HEADWEAR1558805</v>
      </c>
    </row>
    <row r="5010" spans="1:15" x14ac:dyDescent="0.35">
      <c r="A5010">
        <v>202003</v>
      </c>
      <c r="B5010" t="str">
        <f>LEFT(All_Data[[#This Row],[Invoice (Year+Month)]],4)</f>
        <v>2020</v>
      </c>
      <c r="C5010" t="str">
        <f>RIGHT(All_Data[[#This Row],[Invoice (Year+Month)]],2)</f>
        <v>03</v>
      </c>
      <c r="D5010" t="s">
        <v>56</v>
      </c>
      <c r="E5010">
        <v>3014743</v>
      </c>
      <c r="F5010" t="s">
        <v>10</v>
      </c>
      <c r="G5010" t="s">
        <v>36</v>
      </c>
      <c r="H5010" t="s">
        <v>36</v>
      </c>
      <c r="I5010">
        <v>1557163</v>
      </c>
      <c r="J5010">
        <v>200</v>
      </c>
      <c r="K5010" s="1">
        <v>526</v>
      </c>
      <c r="L5010" s="1">
        <v>450</v>
      </c>
      <c r="M5010" s="1">
        <f>All_Data[[#This Row],[EUR Sales Amount]]-All_Data[[#This Row],[EUR Cost Amount]]</f>
        <v>76</v>
      </c>
      <c r="N5010">
        <f>IF(All_Data[[#This Row],[Order Line Quantity]]&lt;0,1,0)</f>
        <v>0</v>
      </c>
      <c r="O5010" s="1" t="str">
        <f>All_Data[[#This Row],[Tier2 Description]]&amp;All_Data[[#This Row],[Order No]]</f>
        <v>MEMORY1557163</v>
      </c>
    </row>
    <row r="5011" spans="1:15" x14ac:dyDescent="0.35">
      <c r="A5011">
        <v>202003</v>
      </c>
      <c r="B5011" t="str">
        <f>LEFT(All_Data[[#This Row],[Invoice (Year+Month)]],4)</f>
        <v>2020</v>
      </c>
      <c r="C5011" t="str">
        <f>RIGHT(All_Data[[#This Row],[Invoice (Year+Month)]],2)</f>
        <v>03</v>
      </c>
      <c r="D5011" t="s">
        <v>56</v>
      </c>
      <c r="E5011">
        <v>3014743</v>
      </c>
      <c r="F5011" t="s">
        <v>10</v>
      </c>
      <c r="G5011" t="s">
        <v>22</v>
      </c>
      <c r="H5011" t="s">
        <v>35</v>
      </c>
      <c r="I5011">
        <v>1558805</v>
      </c>
      <c r="J5011">
        <v>208</v>
      </c>
      <c r="K5011" s="1">
        <v>353.18</v>
      </c>
      <c r="L5011" s="1">
        <v>28.52</v>
      </c>
      <c r="M5011" s="1">
        <f>All_Data[[#This Row],[EUR Sales Amount]]-All_Data[[#This Row],[EUR Cost Amount]]</f>
        <v>324.66000000000003</v>
      </c>
      <c r="N5011">
        <f>IF(All_Data[[#This Row],[Order Line Quantity]]&lt;0,1,0)</f>
        <v>0</v>
      </c>
      <c r="O5011" s="1" t="str">
        <f>All_Data[[#This Row],[Tier2 Description]]&amp;All_Data[[#This Row],[Order No]]</f>
        <v>DECORATION CHARGES1558805</v>
      </c>
    </row>
    <row r="5012" spans="1:15" x14ac:dyDescent="0.35">
      <c r="A5012">
        <v>202003</v>
      </c>
      <c r="B5012" t="str">
        <f>LEFT(All_Data[[#This Row],[Invoice (Year+Month)]],4)</f>
        <v>2020</v>
      </c>
      <c r="C5012" t="str">
        <f>RIGHT(All_Data[[#This Row],[Invoice (Year+Month)]],2)</f>
        <v>03</v>
      </c>
      <c r="D5012" t="s">
        <v>56</v>
      </c>
      <c r="E5012">
        <v>3014743</v>
      </c>
      <c r="F5012" t="s">
        <v>10</v>
      </c>
      <c r="G5012" t="s">
        <v>29</v>
      </c>
      <c r="H5012" t="s">
        <v>30</v>
      </c>
      <c r="I5012">
        <v>1558805</v>
      </c>
      <c r="J5012">
        <v>102</v>
      </c>
      <c r="K5012" s="1">
        <v>610.98</v>
      </c>
      <c r="L5012" s="1">
        <v>397.38</v>
      </c>
      <c r="M5012" s="1">
        <f>All_Data[[#This Row],[EUR Sales Amount]]-All_Data[[#This Row],[EUR Cost Amount]]</f>
        <v>213.60000000000002</v>
      </c>
      <c r="N5012">
        <f>IF(All_Data[[#This Row],[Order Line Quantity]]&lt;0,1,0)</f>
        <v>0</v>
      </c>
      <c r="O5012" s="1" t="str">
        <f>All_Data[[#This Row],[Tier2 Description]]&amp;All_Data[[#This Row],[Order No]]</f>
        <v>AUDIO1558805</v>
      </c>
    </row>
    <row r="5013" spans="1:15" x14ac:dyDescent="0.35">
      <c r="A5013">
        <v>202003</v>
      </c>
      <c r="B5013" t="str">
        <f>LEFT(All_Data[[#This Row],[Invoice (Year+Month)]],4)</f>
        <v>2020</v>
      </c>
      <c r="C5013" t="str">
        <f>RIGHT(All_Data[[#This Row],[Invoice (Year+Month)]],2)</f>
        <v>03</v>
      </c>
      <c r="D5013" t="s">
        <v>56</v>
      </c>
      <c r="E5013">
        <v>3014744</v>
      </c>
      <c r="F5013" t="s">
        <v>10</v>
      </c>
      <c r="G5013" t="s">
        <v>13</v>
      </c>
      <c r="H5013" t="s">
        <v>14</v>
      </c>
      <c r="I5013">
        <v>1559030</v>
      </c>
      <c r="J5013">
        <v>2</v>
      </c>
      <c r="K5013" s="1">
        <v>3.38</v>
      </c>
      <c r="L5013" s="1">
        <v>0.22</v>
      </c>
      <c r="M5013" s="1">
        <f>All_Data[[#This Row],[EUR Sales Amount]]-All_Data[[#This Row],[EUR Cost Amount]]</f>
        <v>3.1599999999999997</v>
      </c>
      <c r="N5013">
        <f>IF(All_Data[[#This Row],[Order Line Quantity]]&lt;0,1,0)</f>
        <v>0</v>
      </c>
      <c r="O5013" s="1" t="str">
        <f>All_Data[[#This Row],[Tier2 Description]]&amp;All_Data[[#This Row],[Order No]]</f>
        <v>DESKTOP1559030</v>
      </c>
    </row>
    <row r="5014" spans="1:15" x14ac:dyDescent="0.35">
      <c r="A5014">
        <v>202003</v>
      </c>
      <c r="B5014" t="str">
        <f>LEFT(All_Data[[#This Row],[Invoice (Year+Month)]],4)</f>
        <v>2020</v>
      </c>
      <c r="C5014" t="str">
        <f>RIGHT(All_Data[[#This Row],[Invoice (Year+Month)]],2)</f>
        <v>03</v>
      </c>
      <c r="D5014" t="s">
        <v>56</v>
      </c>
      <c r="E5014">
        <v>3014744</v>
      </c>
      <c r="F5014" t="s">
        <v>10</v>
      </c>
      <c r="G5014" t="s">
        <v>26</v>
      </c>
      <c r="H5014" t="s">
        <v>28</v>
      </c>
      <c r="I5014">
        <v>1559030</v>
      </c>
      <c r="J5014">
        <v>4</v>
      </c>
      <c r="K5014" s="1">
        <v>3.38</v>
      </c>
      <c r="L5014" s="1">
        <v>0.2</v>
      </c>
      <c r="M5014" s="1">
        <f>All_Data[[#This Row],[EUR Sales Amount]]-All_Data[[#This Row],[EUR Cost Amount]]</f>
        <v>3.1799999999999997</v>
      </c>
      <c r="N5014">
        <f>IF(All_Data[[#This Row],[Order Line Quantity]]&lt;0,1,0)</f>
        <v>0</v>
      </c>
      <c r="O5014" s="1" t="str">
        <f>All_Data[[#This Row],[Tier2 Description]]&amp;All_Data[[#This Row],[Order No]]</f>
        <v>HOUSEWARES1559030</v>
      </c>
    </row>
    <row r="5015" spans="1:15" x14ac:dyDescent="0.35">
      <c r="A5015">
        <v>202003</v>
      </c>
      <c r="B5015" t="str">
        <f>LEFT(All_Data[[#This Row],[Invoice (Year+Month)]],4)</f>
        <v>2020</v>
      </c>
      <c r="C5015" t="str">
        <f>RIGHT(All_Data[[#This Row],[Invoice (Year+Month)]],2)</f>
        <v>03</v>
      </c>
      <c r="D5015" t="s">
        <v>56</v>
      </c>
      <c r="E5015">
        <v>3014751</v>
      </c>
      <c r="F5015" t="s">
        <v>17</v>
      </c>
      <c r="G5015" t="s">
        <v>22</v>
      </c>
      <c r="H5015" t="s">
        <v>23</v>
      </c>
      <c r="I5015">
        <v>1559175</v>
      </c>
      <c r="J5015">
        <v>30</v>
      </c>
      <c r="K5015" s="1">
        <v>59.7</v>
      </c>
      <c r="L5015" s="1">
        <v>30.6</v>
      </c>
      <c r="M5015" s="1">
        <f>All_Data[[#This Row],[EUR Sales Amount]]-All_Data[[#This Row],[EUR Cost Amount]]</f>
        <v>29.1</v>
      </c>
      <c r="N5015">
        <f>IF(All_Data[[#This Row],[Order Line Quantity]]&lt;0,1,0)</f>
        <v>0</v>
      </c>
      <c r="O5015" s="1" t="str">
        <f>All_Data[[#This Row],[Tier2 Description]]&amp;All_Data[[#This Row],[Order No]]</f>
        <v>CATALOGUES1559175</v>
      </c>
    </row>
    <row r="5016" spans="1:15" x14ac:dyDescent="0.35">
      <c r="A5016">
        <v>202003</v>
      </c>
      <c r="B5016" t="str">
        <f>LEFT(All_Data[[#This Row],[Invoice (Year+Month)]],4)</f>
        <v>2020</v>
      </c>
      <c r="C5016" t="str">
        <f>RIGHT(All_Data[[#This Row],[Invoice (Year+Month)]],2)</f>
        <v>03</v>
      </c>
      <c r="D5016" t="s">
        <v>56</v>
      </c>
      <c r="E5016">
        <v>3014758</v>
      </c>
      <c r="F5016" t="s">
        <v>17</v>
      </c>
      <c r="G5016" t="s">
        <v>11</v>
      </c>
      <c r="H5016" t="s">
        <v>38</v>
      </c>
      <c r="I5016">
        <v>1557554</v>
      </c>
      <c r="J5016">
        <v>1000</v>
      </c>
      <c r="K5016" s="1">
        <v>380</v>
      </c>
      <c r="L5016" s="1">
        <v>213.76</v>
      </c>
      <c r="M5016" s="1">
        <f>All_Data[[#This Row],[EUR Sales Amount]]-All_Data[[#This Row],[EUR Cost Amount]]</f>
        <v>166.24</v>
      </c>
      <c r="N5016">
        <f>IF(All_Data[[#This Row],[Order Line Quantity]]&lt;0,1,0)</f>
        <v>0</v>
      </c>
      <c r="O5016" s="1" t="str">
        <f>All_Data[[#This Row],[Tier2 Description]]&amp;All_Data[[#This Row],[Order No]]</f>
        <v>BACKPACKS1557554</v>
      </c>
    </row>
    <row r="5017" spans="1:15" x14ac:dyDescent="0.35">
      <c r="A5017">
        <v>202003</v>
      </c>
      <c r="B5017" t="str">
        <f>LEFT(All_Data[[#This Row],[Invoice (Year+Month)]],4)</f>
        <v>2020</v>
      </c>
      <c r="C5017" t="str">
        <f>RIGHT(All_Data[[#This Row],[Invoice (Year+Month)]],2)</f>
        <v>03</v>
      </c>
      <c r="D5017" t="s">
        <v>56</v>
      </c>
      <c r="E5017">
        <v>3014758</v>
      </c>
      <c r="F5017" t="s">
        <v>17</v>
      </c>
      <c r="G5017" t="s">
        <v>11</v>
      </c>
      <c r="H5017" t="s">
        <v>12</v>
      </c>
      <c r="I5017">
        <v>1557830</v>
      </c>
      <c r="J5017">
        <v>140</v>
      </c>
      <c r="K5017" s="1">
        <v>1818.6</v>
      </c>
      <c r="L5017" s="1">
        <v>782.72</v>
      </c>
      <c r="M5017" s="1">
        <f>All_Data[[#This Row],[EUR Sales Amount]]-All_Data[[#This Row],[EUR Cost Amount]]</f>
        <v>1035.8799999999999</v>
      </c>
      <c r="N5017">
        <f>IF(All_Data[[#This Row],[Order Line Quantity]]&lt;0,1,0)</f>
        <v>0</v>
      </c>
      <c r="O5017" s="1" t="str">
        <f>All_Data[[#This Row],[Tier2 Description]]&amp;All_Data[[#This Row],[Order No]]</f>
        <v>BUSINESS CASES1557830</v>
      </c>
    </row>
    <row r="5018" spans="1:15" x14ac:dyDescent="0.35">
      <c r="A5018">
        <v>202003</v>
      </c>
      <c r="B5018" t="str">
        <f>LEFT(All_Data[[#This Row],[Invoice (Year+Month)]],4)</f>
        <v>2020</v>
      </c>
      <c r="C5018" t="str">
        <f>RIGHT(All_Data[[#This Row],[Invoice (Year+Month)]],2)</f>
        <v>03</v>
      </c>
      <c r="D5018" t="s">
        <v>56</v>
      </c>
      <c r="E5018">
        <v>3014758</v>
      </c>
      <c r="F5018" t="s">
        <v>17</v>
      </c>
      <c r="G5018" t="s">
        <v>22</v>
      </c>
      <c r="H5018" t="s">
        <v>35</v>
      </c>
      <c r="I5018">
        <v>1557554</v>
      </c>
      <c r="J5018">
        <v>1002</v>
      </c>
      <c r="K5018" s="1">
        <v>340</v>
      </c>
      <c r="L5018" s="1">
        <v>63.58</v>
      </c>
      <c r="M5018" s="1">
        <f>All_Data[[#This Row],[EUR Sales Amount]]-All_Data[[#This Row],[EUR Cost Amount]]</f>
        <v>276.42</v>
      </c>
      <c r="N5018">
        <f>IF(All_Data[[#This Row],[Order Line Quantity]]&lt;0,1,0)</f>
        <v>0</v>
      </c>
      <c r="O5018" s="1" t="str">
        <f>All_Data[[#This Row],[Tier2 Description]]&amp;All_Data[[#This Row],[Order No]]</f>
        <v>DECORATION CHARGES1557554</v>
      </c>
    </row>
    <row r="5019" spans="1:15" x14ac:dyDescent="0.35">
      <c r="A5019">
        <v>202003</v>
      </c>
      <c r="B5019" t="str">
        <f>LEFT(All_Data[[#This Row],[Invoice (Year+Month)]],4)</f>
        <v>2020</v>
      </c>
      <c r="C5019" t="str">
        <f>RIGHT(All_Data[[#This Row],[Invoice (Year+Month)]],2)</f>
        <v>03</v>
      </c>
      <c r="D5019" t="s">
        <v>56</v>
      </c>
      <c r="E5019">
        <v>3014758</v>
      </c>
      <c r="F5019" t="s">
        <v>17</v>
      </c>
      <c r="G5019" t="s">
        <v>22</v>
      </c>
      <c r="H5019" t="s">
        <v>35</v>
      </c>
      <c r="I5019">
        <v>1557830</v>
      </c>
      <c r="J5019">
        <v>142</v>
      </c>
      <c r="K5019" s="1">
        <v>126.8</v>
      </c>
      <c r="L5019" s="1">
        <v>20.58</v>
      </c>
      <c r="M5019" s="1">
        <f>All_Data[[#This Row],[EUR Sales Amount]]-All_Data[[#This Row],[EUR Cost Amount]]</f>
        <v>106.22</v>
      </c>
      <c r="N5019">
        <f>IF(All_Data[[#This Row],[Order Line Quantity]]&lt;0,1,0)</f>
        <v>0</v>
      </c>
      <c r="O5019" s="1" t="str">
        <f>All_Data[[#This Row],[Tier2 Description]]&amp;All_Data[[#This Row],[Order No]]</f>
        <v>DECORATION CHARGES1557830</v>
      </c>
    </row>
    <row r="5020" spans="1:15" x14ac:dyDescent="0.35">
      <c r="A5020">
        <v>202003</v>
      </c>
      <c r="B5020" t="str">
        <f>LEFT(All_Data[[#This Row],[Invoice (Year+Month)]],4)</f>
        <v>2020</v>
      </c>
      <c r="C5020" t="str">
        <f>RIGHT(All_Data[[#This Row],[Invoice (Year+Month)]],2)</f>
        <v>03</v>
      </c>
      <c r="D5020" t="s">
        <v>56</v>
      </c>
      <c r="E5020">
        <v>3014764</v>
      </c>
      <c r="F5020" t="s">
        <v>17</v>
      </c>
      <c r="G5020" t="s">
        <v>26</v>
      </c>
      <c r="H5020" t="s">
        <v>50</v>
      </c>
      <c r="I5020">
        <v>1557584</v>
      </c>
      <c r="J5020">
        <v>96</v>
      </c>
      <c r="K5020" s="1">
        <v>665.28</v>
      </c>
      <c r="L5020" s="1">
        <v>286.7</v>
      </c>
      <c r="M5020" s="1">
        <f>All_Data[[#This Row],[EUR Sales Amount]]-All_Data[[#This Row],[EUR Cost Amount]]</f>
        <v>378.58</v>
      </c>
      <c r="N5020">
        <f>IF(All_Data[[#This Row],[Order Line Quantity]]&lt;0,1,0)</f>
        <v>0</v>
      </c>
      <c r="O5020" s="1" t="str">
        <f>All_Data[[#This Row],[Tier2 Description]]&amp;All_Data[[#This Row],[Order No]]</f>
        <v>OUTDOOR &amp; LEISURE1557584</v>
      </c>
    </row>
    <row r="5021" spans="1:15" x14ac:dyDescent="0.35">
      <c r="A5021">
        <v>202003</v>
      </c>
      <c r="B5021" t="str">
        <f>LEFT(All_Data[[#This Row],[Invoice (Year+Month)]],4)</f>
        <v>2020</v>
      </c>
      <c r="C5021" t="str">
        <f>RIGHT(All_Data[[#This Row],[Invoice (Year+Month)]],2)</f>
        <v>03</v>
      </c>
      <c r="D5021" t="s">
        <v>56</v>
      </c>
      <c r="E5021">
        <v>3014764</v>
      </c>
      <c r="F5021" t="s">
        <v>17</v>
      </c>
      <c r="G5021" t="s">
        <v>22</v>
      </c>
      <c r="H5021" t="s">
        <v>35</v>
      </c>
      <c r="I5021">
        <v>1557584</v>
      </c>
      <c r="J5021">
        <v>196</v>
      </c>
      <c r="K5021" s="1">
        <v>96</v>
      </c>
      <c r="L5021" s="1">
        <v>40.98</v>
      </c>
      <c r="M5021" s="1">
        <f>All_Data[[#This Row],[EUR Sales Amount]]-All_Data[[#This Row],[EUR Cost Amount]]</f>
        <v>55.02</v>
      </c>
      <c r="N5021">
        <f>IF(All_Data[[#This Row],[Order Line Quantity]]&lt;0,1,0)</f>
        <v>0</v>
      </c>
      <c r="O5021" s="1" t="str">
        <f>All_Data[[#This Row],[Tier2 Description]]&amp;All_Data[[#This Row],[Order No]]</f>
        <v>DECORATION CHARGES1557584</v>
      </c>
    </row>
    <row r="5022" spans="1:15" x14ac:dyDescent="0.35">
      <c r="A5022">
        <v>202003</v>
      </c>
      <c r="B5022" t="str">
        <f>LEFT(All_Data[[#This Row],[Invoice (Year+Month)]],4)</f>
        <v>2020</v>
      </c>
      <c r="C5022" t="str">
        <f>RIGHT(All_Data[[#This Row],[Invoice (Year+Month)]],2)</f>
        <v>03</v>
      </c>
      <c r="D5022" t="s">
        <v>56</v>
      </c>
      <c r="E5022">
        <v>3014766</v>
      </c>
      <c r="F5022" t="s">
        <v>17</v>
      </c>
      <c r="G5022" t="s">
        <v>11</v>
      </c>
      <c r="H5022" t="s">
        <v>38</v>
      </c>
      <c r="I5022">
        <v>1558814</v>
      </c>
      <c r="J5022">
        <v>1000</v>
      </c>
      <c r="K5022" s="1">
        <v>400</v>
      </c>
      <c r="L5022" s="1">
        <v>198.42</v>
      </c>
      <c r="M5022" s="1">
        <f>All_Data[[#This Row],[EUR Sales Amount]]-All_Data[[#This Row],[EUR Cost Amount]]</f>
        <v>201.58</v>
      </c>
      <c r="N5022">
        <f>IF(All_Data[[#This Row],[Order Line Quantity]]&lt;0,1,0)</f>
        <v>0</v>
      </c>
      <c r="O5022" s="1" t="str">
        <f>All_Data[[#This Row],[Tier2 Description]]&amp;All_Data[[#This Row],[Order No]]</f>
        <v>BACKPACKS1558814</v>
      </c>
    </row>
    <row r="5023" spans="1:15" x14ac:dyDescent="0.35">
      <c r="A5023">
        <v>202003</v>
      </c>
      <c r="B5023" t="str">
        <f>LEFT(All_Data[[#This Row],[Invoice (Year+Month)]],4)</f>
        <v>2020</v>
      </c>
      <c r="C5023" t="str">
        <f>RIGHT(All_Data[[#This Row],[Invoice (Year+Month)]],2)</f>
        <v>03</v>
      </c>
      <c r="D5023" t="s">
        <v>56</v>
      </c>
      <c r="E5023">
        <v>3014766</v>
      </c>
      <c r="F5023" t="s">
        <v>17</v>
      </c>
      <c r="G5023" t="s">
        <v>26</v>
      </c>
      <c r="H5023" t="s">
        <v>50</v>
      </c>
      <c r="I5023">
        <v>1558947</v>
      </c>
      <c r="J5023">
        <v>10000</v>
      </c>
      <c r="K5023" s="1">
        <v>11700</v>
      </c>
      <c r="L5023" s="1">
        <v>8259.5</v>
      </c>
      <c r="M5023" s="1">
        <f>All_Data[[#This Row],[EUR Sales Amount]]-All_Data[[#This Row],[EUR Cost Amount]]</f>
        <v>3440.5</v>
      </c>
      <c r="N5023">
        <f>IF(All_Data[[#This Row],[Order Line Quantity]]&lt;0,1,0)</f>
        <v>0</v>
      </c>
      <c r="O5023" s="1" t="str">
        <f>All_Data[[#This Row],[Tier2 Description]]&amp;All_Data[[#This Row],[Order No]]</f>
        <v>OUTDOOR &amp; LEISURE1558947</v>
      </c>
    </row>
    <row r="5024" spans="1:15" x14ac:dyDescent="0.35">
      <c r="A5024">
        <v>202003</v>
      </c>
      <c r="B5024" t="str">
        <f>LEFT(All_Data[[#This Row],[Invoice (Year+Month)]],4)</f>
        <v>2020</v>
      </c>
      <c r="C5024" t="str">
        <f>RIGHT(All_Data[[#This Row],[Invoice (Year+Month)]],2)</f>
        <v>03</v>
      </c>
      <c r="D5024" t="s">
        <v>56</v>
      </c>
      <c r="E5024">
        <v>3014766</v>
      </c>
      <c r="F5024" t="s">
        <v>17</v>
      </c>
      <c r="G5024" t="s">
        <v>22</v>
      </c>
      <c r="H5024" t="s">
        <v>35</v>
      </c>
      <c r="I5024">
        <v>1558814</v>
      </c>
      <c r="J5024">
        <v>1002</v>
      </c>
      <c r="K5024" s="1">
        <v>340</v>
      </c>
      <c r="L5024" s="1">
        <v>63.58</v>
      </c>
      <c r="M5024" s="1">
        <f>All_Data[[#This Row],[EUR Sales Amount]]-All_Data[[#This Row],[EUR Cost Amount]]</f>
        <v>276.42</v>
      </c>
      <c r="N5024">
        <f>IF(All_Data[[#This Row],[Order Line Quantity]]&lt;0,1,0)</f>
        <v>0</v>
      </c>
      <c r="O5024" s="1" t="str">
        <f>All_Data[[#This Row],[Tier2 Description]]&amp;All_Data[[#This Row],[Order No]]</f>
        <v>DECORATION CHARGES1558814</v>
      </c>
    </row>
    <row r="5025" spans="1:15" x14ac:dyDescent="0.35">
      <c r="A5025">
        <v>202003</v>
      </c>
      <c r="B5025" t="str">
        <f>LEFT(All_Data[[#This Row],[Invoice (Year+Month)]],4)</f>
        <v>2020</v>
      </c>
      <c r="C5025" t="str">
        <f>RIGHT(All_Data[[#This Row],[Invoice (Year+Month)]],2)</f>
        <v>03</v>
      </c>
      <c r="D5025" t="s">
        <v>56</v>
      </c>
      <c r="E5025">
        <v>3014779</v>
      </c>
      <c r="F5025" t="s">
        <v>17</v>
      </c>
      <c r="G5025" t="s">
        <v>13</v>
      </c>
      <c r="H5025" t="s">
        <v>37</v>
      </c>
      <c r="I5025">
        <v>1557393</v>
      </c>
      <c r="J5025">
        <v>800</v>
      </c>
      <c r="K5025" s="1">
        <v>288</v>
      </c>
      <c r="L5025" s="1">
        <v>216</v>
      </c>
      <c r="M5025" s="1">
        <f>All_Data[[#This Row],[EUR Sales Amount]]-All_Data[[#This Row],[EUR Cost Amount]]</f>
        <v>72</v>
      </c>
      <c r="N5025">
        <f>IF(All_Data[[#This Row],[Order Line Quantity]]&lt;0,1,0)</f>
        <v>0</v>
      </c>
      <c r="O5025" s="1" t="str">
        <f>All_Data[[#This Row],[Tier2 Description]]&amp;All_Data[[#This Row],[Order No]]</f>
        <v>GENERAL1557393</v>
      </c>
    </row>
    <row r="5026" spans="1:15" x14ac:dyDescent="0.35">
      <c r="A5026">
        <v>202003</v>
      </c>
      <c r="B5026" t="str">
        <f>LEFT(All_Data[[#This Row],[Invoice (Year+Month)]],4)</f>
        <v>2020</v>
      </c>
      <c r="C5026" t="str">
        <f>RIGHT(All_Data[[#This Row],[Invoice (Year+Month)]],2)</f>
        <v>03</v>
      </c>
      <c r="D5026" t="s">
        <v>56</v>
      </c>
      <c r="E5026">
        <v>3014779</v>
      </c>
      <c r="F5026" t="s">
        <v>17</v>
      </c>
      <c r="G5026" t="s">
        <v>13</v>
      </c>
      <c r="H5026" t="s">
        <v>16</v>
      </c>
      <c r="I5026">
        <v>1558941</v>
      </c>
      <c r="J5026">
        <v>100</v>
      </c>
      <c r="K5026" s="1">
        <v>31</v>
      </c>
      <c r="L5026" s="1">
        <v>14.44</v>
      </c>
      <c r="M5026" s="1">
        <f>All_Data[[#This Row],[EUR Sales Amount]]-All_Data[[#This Row],[EUR Cost Amount]]</f>
        <v>16.560000000000002</v>
      </c>
      <c r="N5026">
        <f>IF(All_Data[[#This Row],[Order Line Quantity]]&lt;0,1,0)</f>
        <v>0</v>
      </c>
      <c r="O5026" s="1" t="str">
        <f>All_Data[[#This Row],[Tier2 Description]]&amp;All_Data[[#This Row],[Order No]]</f>
        <v>WRITING1558941</v>
      </c>
    </row>
    <row r="5027" spans="1:15" x14ac:dyDescent="0.35">
      <c r="A5027">
        <v>202003</v>
      </c>
      <c r="B5027" t="str">
        <f>LEFT(All_Data[[#This Row],[Invoice (Year+Month)]],4)</f>
        <v>2020</v>
      </c>
      <c r="C5027" t="str">
        <f>RIGHT(All_Data[[#This Row],[Invoice (Year+Month)]],2)</f>
        <v>03</v>
      </c>
      <c r="D5027" t="s">
        <v>56</v>
      </c>
      <c r="E5027">
        <v>3014779</v>
      </c>
      <c r="F5027" t="s">
        <v>17</v>
      </c>
      <c r="G5027" t="s">
        <v>22</v>
      </c>
      <c r="H5027" t="s">
        <v>35</v>
      </c>
      <c r="I5027">
        <v>1558941</v>
      </c>
      <c r="J5027">
        <v>104</v>
      </c>
      <c r="K5027" s="1">
        <v>114</v>
      </c>
      <c r="L5027" s="1">
        <v>33.880000000000003</v>
      </c>
      <c r="M5027" s="1">
        <f>All_Data[[#This Row],[EUR Sales Amount]]-All_Data[[#This Row],[EUR Cost Amount]]</f>
        <v>80.12</v>
      </c>
      <c r="N5027">
        <f>IF(All_Data[[#This Row],[Order Line Quantity]]&lt;0,1,0)</f>
        <v>0</v>
      </c>
      <c r="O5027" s="1" t="str">
        <f>All_Data[[#This Row],[Tier2 Description]]&amp;All_Data[[#This Row],[Order No]]</f>
        <v>DECORATION CHARGES1558941</v>
      </c>
    </row>
    <row r="5028" spans="1:15" x14ac:dyDescent="0.35">
      <c r="A5028">
        <v>202003</v>
      </c>
      <c r="B5028" t="str">
        <f>LEFT(All_Data[[#This Row],[Invoice (Year+Month)]],4)</f>
        <v>2020</v>
      </c>
      <c r="C5028" t="str">
        <f>RIGHT(All_Data[[#This Row],[Invoice (Year+Month)]],2)</f>
        <v>03</v>
      </c>
      <c r="D5028" t="s">
        <v>56</v>
      </c>
      <c r="E5028">
        <v>3014783</v>
      </c>
      <c r="F5028" t="s">
        <v>10</v>
      </c>
      <c r="G5028" t="s">
        <v>32</v>
      </c>
      <c r="H5028" t="s">
        <v>49</v>
      </c>
      <c r="I5028">
        <v>1558709</v>
      </c>
      <c r="J5028">
        <v>16</v>
      </c>
      <c r="K5028" s="1">
        <v>32.479999999999997</v>
      </c>
      <c r="L5028" s="1">
        <v>12.68</v>
      </c>
      <c r="M5028" s="1">
        <f>All_Data[[#This Row],[EUR Sales Amount]]-All_Data[[#This Row],[EUR Cost Amount]]</f>
        <v>19.799999999999997</v>
      </c>
      <c r="N5028">
        <f>IF(All_Data[[#This Row],[Order Line Quantity]]&lt;0,1,0)</f>
        <v>0</v>
      </c>
      <c r="O5028" s="1" t="str">
        <f>All_Data[[#This Row],[Tier2 Description]]&amp;All_Data[[#This Row],[Order No]]</f>
        <v>CERAMICS1558709</v>
      </c>
    </row>
    <row r="5029" spans="1:15" x14ac:dyDescent="0.35">
      <c r="A5029">
        <v>202003</v>
      </c>
      <c r="B5029" t="str">
        <f>LEFT(All_Data[[#This Row],[Invoice (Year+Month)]],4)</f>
        <v>2020</v>
      </c>
      <c r="C5029" t="str">
        <f>RIGHT(All_Data[[#This Row],[Invoice (Year+Month)]],2)</f>
        <v>03</v>
      </c>
      <c r="D5029" t="s">
        <v>56</v>
      </c>
      <c r="E5029">
        <v>3014783</v>
      </c>
      <c r="F5029" t="s">
        <v>10</v>
      </c>
      <c r="G5029" t="s">
        <v>13</v>
      </c>
      <c r="H5029" t="s">
        <v>34</v>
      </c>
      <c r="I5029">
        <v>1558709</v>
      </c>
      <c r="J5029">
        <v>16</v>
      </c>
      <c r="K5029" s="1">
        <v>28.16</v>
      </c>
      <c r="L5029" s="1">
        <v>13.56</v>
      </c>
      <c r="M5029" s="1">
        <f>All_Data[[#This Row],[EUR Sales Amount]]-All_Data[[#This Row],[EUR Cost Amount]]</f>
        <v>14.6</v>
      </c>
      <c r="N5029">
        <f>IF(All_Data[[#This Row],[Order Line Quantity]]&lt;0,1,0)</f>
        <v>0</v>
      </c>
      <c r="O5029" s="1" t="str">
        <f>All_Data[[#This Row],[Tier2 Description]]&amp;All_Data[[#This Row],[Order No]]</f>
        <v>STATIONERY1558709</v>
      </c>
    </row>
    <row r="5030" spans="1:15" x14ac:dyDescent="0.35">
      <c r="A5030">
        <v>202003</v>
      </c>
      <c r="B5030" t="str">
        <f>LEFT(All_Data[[#This Row],[Invoice (Year+Month)]],4)</f>
        <v>2020</v>
      </c>
      <c r="C5030" t="str">
        <f>RIGHT(All_Data[[#This Row],[Invoice (Year+Month)]],2)</f>
        <v>03</v>
      </c>
      <c r="D5030" t="s">
        <v>56</v>
      </c>
      <c r="E5030">
        <v>3014790</v>
      </c>
      <c r="F5030" t="s">
        <v>10</v>
      </c>
      <c r="G5030" t="s">
        <v>36</v>
      </c>
      <c r="H5030" t="s">
        <v>36</v>
      </c>
      <c r="I5030">
        <v>1558662</v>
      </c>
      <c r="J5030">
        <v>400</v>
      </c>
      <c r="K5030" s="1">
        <v>716</v>
      </c>
      <c r="L5030" s="1">
        <v>636</v>
      </c>
      <c r="M5030" s="1">
        <f>All_Data[[#This Row],[EUR Sales Amount]]-All_Data[[#This Row],[EUR Cost Amount]]</f>
        <v>80</v>
      </c>
      <c r="N5030">
        <f>IF(All_Data[[#This Row],[Order Line Quantity]]&lt;0,1,0)</f>
        <v>0</v>
      </c>
      <c r="O5030" s="1" t="str">
        <f>All_Data[[#This Row],[Tier2 Description]]&amp;All_Data[[#This Row],[Order No]]</f>
        <v>MEMORY1558662</v>
      </c>
    </row>
    <row r="5031" spans="1:15" x14ac:dyDescent="0.35">
      <c r="A5031">
        <v>202003</v>
      </c>
      <c r="B5031" t="str">
        <f>LEFT(All_Data[[#This Row],[Invoice (Year+Month)]],4)</f>
        <v>2020</v>
      </c>
      <c r="C5031" t="str">
        <f>RIGHT(All_Data[[#This Row],[Invoice (Year+Month)]],2)</f>
        <v>03</v>
      </c>
      <c r="D5031" t="s">
        <v>56</v>
      </c>
      <c r="E5031">
        <v>3014798</v>
      </c>
      <c r="F5031" t="s">
        <v>17</v>
      </c>
      <c r="G5031" t="s">
        <v>29</v>
      </c>
      <c r="H5031" t="s">
        <v>52</v>
      </c>
      <c r="I5031">
        <v>1558676</v>
      </c>
      <c r="J5031">
        <v>2</v>
      </c>
      <c r="K5031" s="1">
        <v>153.26</v>
      </c>
      <c r="L5031" s="1">
        <v>129.69999999999999</v>
      </c>
      <c r="M5031" s="1">
        <f>All_Data[[#This Row],[EUR Sales Amount]]-All_Data[[#This Row],[EUR Cost Amount]]</f>
        <v>23.560000000000002</v>
      </c>
      <c r="N5031">
        <f>IF(All_Data[[#This Row],[Order Line Quantity]]&lt;0,1,0)</f>
        <v>0</v>
      </c>
      <c r="O5031" s="1" t="str">
        <f>All_Data[[#This Row],[Tier2 Description]]&amp;All_Data[[#This Row],[Order No]]</f>
        <v>GENERAL TECH1558676</v>
      </c>
    </row>
    <row r="5032" spans="1:15" x14ac:dyDescent="0.35">
      <c r="A5032">
        <v>202003</v>
      </c>
      <c r="B5032" t="str">
        <f>LEFT(All_Data[[#This Row],[Invoice (Year+Month)]],4)</f>
        <v>2020</v>
      </c>
      <c r="C5032" t="str">
        <f>RIGHT(All_Data[[#This Row],[Invoice (Year+Month)]],2)</f>
        <v>03</v>
      </c>
      <c r="D5032" t="s">
        <v>56</v>
      </c>
      <c r="E5032">
        <v>3014807</v>
      </c>
      <c r="F5032" t="s">
        <v>10</v>
      </c>
      <c r="G5032" t="s">
        <v>13</v>
      </c>
      <c r="H5032" t="s">
        <v>14</v>
      </c>
      <c r="I5032">
        <v>1547843</v>
      </c>
      <c r="J5032">
        <v>2</v>
      </c>
      <c r="K5032" s="1">
        <v>1.7</v>
      </c>
      <c r="L5032" s="1">
        <v>0.68</v>
      </c>
      <c r="M5032" s="1">
        <f>All_Data[[#This Row],[EUR Sales Amount]]-All_Data[[#This Row],[EUR Cost Amount]]</f>
        <v>1.02</v>
      </c>
      <c r="N5032">
        <f>IF(All_Data[[#This Row],[Order Line Quantity]]&lt;0,1,0)</f>
        <v>0</v>
      </c>
      <c r="O5032" s="1" t="str">
        <f>All_Data[[#This Row],[Tier2 Description]]&amp;All_Data[[#This Row],[Order No]]</f>
        <v>DESKTOP1547843</v>
      </c>
    </row>
    <row r="5033" spans="1:15" x14ac:dyDescent="0.35">
      <c r="A5033">
        <v>202003</v>
      </c>
      <c r="B5033" t="str">
        <f>LEFT(All_Data[[#This Row],[Invoice (Year+Month)]],4)</f>
        <v>2020</v>
      </c>
      <c r="C5033" t="str">
        <f>RIGHT(All_Data[[#This Row],[Invoice (Year+Month)]],2)</f>
        <v>03</v>
      </c>
      <c r="D5033" t="s">
        <v>56</v>
      </c>
      <c r="E5033">
        <v>3014808</v>
      </c>
      <c r="F5033" t="s">
        <v>17</v>
      </c>
      <c r="G5033" t="s">
        <v>11</v>
      </c>
      <c r="H5033" t="s">
        <v>38</v>
      </c>
      <c r="I5033">
        <v>1559074</v>
      </c>
      <c r="J5033">
        <v>4</v>
      </c>
      <c r="K5033" s="1">
        <v>116.6</v>
      </c>
      <c r="L5033" s="1">
        <v>39.72</v>
      </c>
      <c r="M5033" s="1">
        <f>All_Data[[#This Row],[EUR Sales Amount]]-All_Data[[#This Row],[EUR Cost Amount]]</f>
        <v>76.88</v>
      </c>
      <c r="N5033">
        <f>IF(All_Data[[#This Row],[Order Line Quantity]]&lt;0,1,0)</f>
        <v>0</v>
      </c>
      <c r="O5033" s="1" t="str">
        <f>All_Data[[#This Row],[Tier2 Description]]&amp;All_Data[[#This Row],[Order No]]</f>
        <v>BACKPACKS1559074</v>
      </c>
    </row>
    <row r="5034" spans="1:15" x14ac:dyDescent="0.35">
      <c r="A5034">
        <v>202003</v>
      </c>
      <c r="B5034" t="str">
        <f>LEFT(All_Data[[#This Row],[Invoice (Year+Month)]],4)</f>
        <v>2020</v>
      </c>
      <c r="C5034" t="str">
        <f>RIGHT(All_Data[[#This Row],[Invoice (Year+Month)]],2)</f>
        <v>03</v>
      </c>
      <c r="D5034" t="s">
        <v>56</v>
      </c>
      <c r="E5034">
        <v>3014808</v>
      </c>
      <c r="F5034" t="s">
        <v>17</v>
      </c>
      <c r="G5034" t="s">
        <v>18</v>
      </c>
      <c r="H5034" t="s">
        <v>21</v>
      </c>
      <c r="I5034">
        <v>1558558</v>
      </c>
      <c r="J5034">
        <v>50</v>
      </c>
      <c r="K5034" s="1">
        <v>473.5</v>
      </c>
      <c r="L5034" s="1">
        <v>353</v>
      </c>
      <c r="M5034" s="1">
        <f>All_Data[[#This Row],[EUR Sales Amount]]-All_Data[[#This Row],[EUR Cost Amount]]</f>
        <v>120.5</v>
      </c>
      <c r="N5034">
        <f>IF(All_Data[[#This Row],[Order Line Quantity]]&lt;0,1,0)</f>
        <v>0</v>
      </c>
      <c r="O5034" s="1" t="str">
        <f>All_Data[[#This Row],[Tier2 Description]]&amp;All_Data[[#This Row],[Order No]]</f>
        <v>T-SHIRTS &amp; ACTIVE TOPS1558558</v>
      </c>
    </row>
    <row r="5035" spans="1:15" x14ac:dyDescent="0.35">
      <c r="A5035">
        <v>202003</v>
      </c>
      <c r="B5035" t="str">
        <f>LEFT(All_Data[[#This Row],[Invoice (Year+Month)]],4)</f>
        <v>2020</v>
      </c>
      <c r="C5035" t="str">
        <f>RIGHT(All_Data[[#This Row],[Invoice (Year+Month)]],2)</f>
        <v>03</v>
      </c>
      <c r="D5035" t="s">
        <v>56</v>
      </c>
      <c r="E5035">
        <v>3014822</v>
      </c>
      <c r="F5035" t="s">
        <v>10</v>
      </c>
      <c r="G5035" t="s">
        <v>11</v>
      </c>
      <c r="H5035" t="s">
        <v>12</v>
      </c>
      <c r="I5035">
        <v>1558328</v>
      </c>
      <c r="J5035">
        <v>2</v>
      </c>
      <c r="K5035" s="1">
        <v>30.5</v>
      </c>
      <c r="L5035" s="1">
        <v>11.02</v>
      </c>
      <c r="M5035" s="1">
        <f>All_Data[[#This Row],[EUR Sales Amount]]-All_Data[[#This Row],[EUR Cost Amount]]</f>
        <v>19.48</v>
      </c>
      <c r="N5035">
        <f>IF(All_Data[[#This Row],[Order Line Quantity]]&lt;0,1,0)</f>
        <v>0</v>
      </c>
      <c r="O5035" s="1" t="str">
        <f>All_Data[[#This Row],[Tier2 Description]]&amp;All_Data[[#This Row],[Order No]]</f>
        <v>BUSINESS CASES1558328</v>
      </c>
    </row>
    <row r="5036" spans="1:15" x14ac:dyDescent="0.35">
      <c r="A5036">
        <v>202003</v>
      </c>
      <c r="B5036" t="str">
        <f>LEFT(All_Data[[#This Row],[Invoice (Year+Month)]],4)</f>
        <v>2020</v>
      </c>
      <c r="C5036" t="str">
        <f>RIGHT(All_Data[[#This Row],[Invoice (Year+Month)]],2)</f>
        <v>03</v>
      </c>
      <c r="D5036" t="s">
        <v>56</v>
      </c>
      <c r="E5036">
        <v>3014822</v>
      </c>
      <c r="F5036" t="s">
        <v>10</v>
      </c>
      <c r="G5036" t="s">
        <v>18</v>
      </c>
      <c r="H5036" t="s">
        <v>20</v>
      </c>
      <c r="I5036">
        <v>1558328</v>
      </c>
      <c r="J5036">
        <v>6</v>
      </c>
      <c r="K5036" s="1">
        <v>58.38</v>
      </c>
      <c r="L5036" s="1">
        <v>23.54</v>
      </c>
      <c r="M5036" s="1">
        <f>All_Data[[#This Row],[EUR Sales Amount]]-All_Data[[#This Row],[EUR Cost Amount]]</f>
        <v>34.840000000000003</v>
      </c>
      <c r="N5036">
        <f>IF(All_Data[[#This Row],[Order Line Quantity]]&lt;0,1,0)</f>
        <v>0</v>
      </c>
      <c r="O5036" s="1" t="str">
        <f>All_Data[[#This Row],[Tier2 Description]]&amp;All_Data[[#This Row],[Order No]]</f>
        <v>POLOS1558328</v>
      </c>
    </row>
    <row r="5037" spans="1:15" x14ac:dyDescent="0.35">
      <c r="A5037">
        <v>202003</v>
      </c>
      <c r="B5037" t="str">
        <f>LEFT(All_Data[[#This Row],[Invoice (Year+Month)]],4)</f>
        <v>2020</v>
      </c>
      <c r="C5037" t="str">
        <f>RIGHT(All_Data[[#This Row],[Invoice (Year+Month)]],2)</f>
        <v>03</v>
      </c>
      <c r="D5037" t="s">
        <v>56</v>
      </c>
      <c r="E5037">
        <v>3014822</v>
      </c>
      <c r="F5037" t="s">
        <v>10</v>
      </c>
      <c r="G5037" t="s">
        <v>18</v>
      </c>
      <c r="H5037" t="s">
        <v>21</v>
      </c>
      <c r="I5037">
        <v>1558328</v>
      </c>
      <c r="J5037">
        <v>4</v>
      </c>
      <c r="K5037" s="1">
        <v>24.44</v>
      </c>
      <c r="L5037" s="1">
        <v>10.72</v>
      </c>
      <c r="M5037" s="1">
        <f>All_Data[[#This Row],[EUR Sales Amount]]-All_Data[[#This Row],[EUR Cost Amount]]</f>
        <v>13.72</v>
      </c>
      <c r="N5037">
        <f>IF(All_Data[[#This Row],[Order Line Quantity]]&lt;0,1,0)</f>
        <v>0</v>
      </c>
      <c r="O5037" s="1" t="str">
        <f>All_Data[[#This Row],[Tier2 Description]]&amp;All_Data[[#This Row],[Order No]]</f>
        <v>T-SHIRTS &amp; ACTIVE TOPS1558328</v>
      </c>
    </row>
    <row r="5038" spans="1:15" x14ac:dyDescent="0.35">
      <c r="A5038">
        <v>202003</v>
      </c>
      <c r="B5038" t="str">
        <f>LEFT(All_Data[[#This Row],[Invoice (Year+Month)]],4)</f>
        <v>2020</v>
      </c>
      <c r="C5038" t="str">
        <f>RIGHT(All_Data[[#This Row],[Invoice (Year+Month)]],2)</f>
        <v>03</v>
      </c>
      <c r="D5038" t="s">
        <v>56</v>
      </c>
      <c r="E5038">
        <v>3014830</v>
      </c>
      <c r="F5038" t="s">
        <v>17</v>
      </c>
      <c r="G5038" t="s">
        <v>26</v>
      </c>
      <c r="H5038" t="s">
        <v>28</v>
      </c>
      <c r="I5038">
        <v>1558817</v>
      </c>
      <c r="J5038">
        <v>20</v>
      </c>
      <c r="K5038" s="1">
        <v>35.799999999999997</v>
      </c>
      <c r="L5038" s="1">
        <v>18.72</v>
      </c>
      <c r="M5038" s="1">
        <f>All_Data[[#This Row],[EUR Sales Amount]]-All_Data[[#This Row],[EUR Cost Amount]]</f>
        <v>17.079999999999998</v>
      </c>
      <c r="N5038">
        <f>IF(All_Data[[#This Row],[Order Line Quantity]]&lt;0,1,0)</f>
        <v>0</v>
      </c>
      <c r="O5038" s="1" t="str">
        <f>All_Data[[#This Row],[Tier2 Description]]&amp;All_Data[[#This Row],[Order No]]</f>
        <v>HOUSEWARES1558817</v>
      </c>
    </row>
    <row r="5039" spans="1:15" x14ac:dyDescent="0.35">
      <c r="A5039">
        <v>202003</v>
      </c>
      <c r="B5039" t="str">
        <f>LEFT(All_Data[[#This Row],[Invoice (Year+Month)]],4)</f>
        <v>2020</v>
      </c>
      <c r="C5039" t="str">
        <f>RIGHT(All_Data[[#This Row],[Invoice (Year+Month)]],2)</f>
        <v>03</v>
      </c>
      <c r="D5039" t="s">
        <v>56</v>
      </c>
      <c r="E5039">
        <v>3014830</v>
      </c>
      <c r="F5039" t="s">
        <v>17</v>
      </c>
      <c r="G5039" t="s">
        <v>26</v>
      </c>
      <c r="H5039" t="s">
        <v>28</v>
      </c>
      <c r="I5039">
        <v>1558863</v>
      </c>
      <c r="J5039">
        <v>60</v>
      </c>
      <c r="K5039" s="1">
        <v>539.4</v>
      </c>
      <c r="L5039" s="1">
        <v>188.44</v>
      </c>
      <c r="M5039" s="1">
        <f>All_Data[[#This Row],[EUR Sales Amount]]-All_Data[[#This Row],[EUR Cost Amount]]</f>
        <v>350.96</v>
      </c>
      <c r="N5039">
        <f>IF(All_Data[[#This Row],[Order Line Quantity]]&lt;0,1,0)</f>
        <v>0</v>
      </c>
      <c r="O5039" s="1" t="str">
        <f>All_Data[[#This Row],[Tier2 Description]]&amp;All_Data[[#This Row],[Order No]]</f>
        <v>HOUSEWARES1558863</v>
      </c>
    </row>
    <row r="5040" spans="1:15" x14ac:dyDescent="0.35">
      <c r="A5040">
        <v>202003</v>
      </c>
      <c r="B5040" t="str">
        <f>LEFT(All_Data[[#This Row],[Invoice (Year+Month)]],4)</f>
        <v>2020</v>
      </c>
      <c r="C5040" t="str">
        <f>RIGHT(All_Data[[#This Row],[Invoice (Year+Month)]],2)</f>
        <v>03</v>
      </c>
      <c r="D5040" t="s">
        <v>56</v>
      </c>
      <c r="E5040">
        <v>3014830</v>
      </c>
      <c r="F5040" t="s">
        <v>17</v>
      </c>
      <c r="G5040" t="s">
        <v>22</v>
      </c>
      <c r="H5040" t="s">
        <v>35</v>
      </c>
      <c r="I5040">
        <v>1558863</v>
      </c>
      <c r="J5040">
        <v>124</v>
      </c>
      <c r="K5040" s="1">
        <v>163.19999999999999</v>
      </c>
      <c r="L5040" s="1">
        <v>36.96</v>
      </c>
      <c r="M5040" s="1">
        <f>All_Data[[#This Row],[EUR Sales Amount]]-All_Data[[#This Row],[EUR Cost Amount]]</f>
        <v>126.23999999999998</v>
      </c>
      <c r="N5040">
        <f>IF(All_Data[[#This Row],[Order Line Quantity]]&lt;0,1,0)</f>
        <v>0</v>
      </c>
      <c r="O5040" s="1" t="str">
        <f>All_Data[[#This Row],[Tier2 Description]]&amp;All_Data[[#This Row],[Order No]]</f>
        <v>DECORATION CHARGES1558863</v>
      </c>
    </row>
    <row r="5041" spans="1:15" x14ac:dyDescent="0.35">
      <c r="A5041">
        <v>202003</v>
      </c>
      <c r="B5041" t="str">
        <f>LEFT(All_Data[[#This Row],[Invoice (Year+Month)]],4)</f>
        <v>2020</v>
      </c>
      <c r="C5041" t="str">
        <f>RIGHT(All_Data[[#This Row],[Invoice (Year+Month)]],2)</f>
        <v>03</v>
      </c>
      <c r="D5041" t="s">
        <v>56</v>
      </c>
      <c r="E5041">
        <v>3014898</v>
      </c>
      <c r="F5041" t="s">
        <v>10</v>
      </c>
      <c r="G5041" t="s">
        <v>13</v>
      </c>
      <c r="H5041" t="s">
        <v>37</v>
      </c>
      <c r="I5041">
        <v>1559725</v>
      </c>
      <c r="J5041">
        <v>600</v>
      </c>
      <c r="K5041" s="1">
        <v>348</v>
      </c>
      <c r="L5041" s="1">
        <v>264</v>
      </c>
      <c r="M5041" s="1">
        <f>All_Data[[#This Row],[EUR Sales Amount]]-All_Data[[#This Row],[EUR Cost Amount]]</f>
        <v>84</v>
      </c>
      <c r="N5041">
        <f>IF(All_Data[[#This Row],[Order Line Quantity]]&lt;0,1,0)</f>
        <v>0</v>
      </c>
      <c r="O5041" s="1" t="str">
        <f>All_Data[[#This Row],[Tier2 Description]]&amp;All_Data[[#This Row],[Order No]]</f>
        <v>GENERAL1559725</v>
      </c>
    </row>
    <row r="5042" spans="1:15" x14ac:dyDescent="0.35">
      <c r="A5042">
        <v>202003</v>
      </c>
      <c r="B5042" t="str">
        <f>LEFT(All_Data[[#This Row],[Invoice (Year+Month)]],4)</f>
        <v>2020</v>
      </c>
      <c r="C5042" t="str">
        <f>RIGHT(All_Data[[#This Row],[Invoice (Year+Month)]],2)</f>
        <v>03</v>
      </c>
      <c r="D5042" t="s">
        <v>56</v>
      </c>
      <c r="E5042">
        <v>3014904</v>
      </c>
      <c r="F5042" t="s">
        <v>10</v>
      </c>
      <c r="G5042" t="s">
        <v>11</v>
      </c>
      <c r="H5042" t="s">
        <v>40</v>
      </c>
      <c r="I5042">
        <v>1559180</v>
      </c>
      <c r="J5042">
        <v>602</v>
      </c>
      <c r="K5042" s="1">
        <v>457.52</v>
      </c>
      <c r="L5042" s="1">
        <v>185.92</v>
      </c>
      <c r="M5042" s="1">
        <f>All_Data[[#This Row],[EUR Sales Amount]]-All_Data[[#This Row],[EUR Cost Amount]]</f>
        <v>271.60000000000002</v>
      </c>
      <c r="N5042">
        <f>IF(All_Data[[#This Row],[Order Line Quantity]]&lt;0,1,0)</f>
        <v>0</v>
      </c>
      <c r="O5042" s="1" t="str">
        <f>All_Data[[#This Row],[Tier2 Description]]&amp;All_Data[[#This Row],[Order No]]</f>
        <v>TOTES1559180</v>
      </c>
    </row>
    <row r="5043" spans="1:15" x14ac:dyDescent="0.35">
      <c r="A5043">
        <v>202003</v>
      </c>
      <c r="B5043" t="str">
        <f>LEFT(All_Data[[#This Row],[Invoice (Year+Month)]],4)</f>
        <v>2020</v>
      </c>
      <c r="C5043" t="str">
        <f>RIGHT(All_Data[[#This Row],[Invoice (Year+Month)]],2)</f>
        <v>03</v>
      </c>
      <c r="D5043" t="s">
        <v>56</v>
      </c>
      <c r="E5043">
        <v>3014904</v>
      </c>
      <c r="F5043" t="s">
        <v>10</v>
      </c>
      <c r="G5043" t="s">
        <v>32</v>
      </c>
      <c r="H5043" t="s">
        <v>49</v>
      </c>
      <c r="I5043">
        <v>1558906</v>
      </c>
      <c r="J5043">
        <v>602</v>
      </c>
      <c r="K5043" s="1">
        <v>553.84</v>
      </c>
      <c r="L5043" s="1">
        <v>389.3</v>
      </c>
      <c r="M5043" s="1">
        <f>All_Data[[#This Row],[EUR Sales Amount]]-All_Data[[#This Row],[EUR Cost Amount]]</f>
        <v>164.54000000000002</v>
      </c>
      <c r="N5043">
        <f>IF(All_Data[[#This Row],[Order Line Quantity]]&lt;0,1,0)</f>
        <v>0</v>
      </c>
      <c r="O5043" s="1" t="str">
        <f>All_Data[[#This Row],[Tier2 Description]]&amp;All_Data[[#This Row],[Order No]]</f>
        <v>CERAMICS1558906</v>
      </c>
    </row>
    <row r="5044" spans="1:15" x14ac:dyDescent="0.35">
      <c r="A5044">
        <v>202003</v>
      </c>
      <c r="B5044" t="str">
        <f>LEFT(All_Data[[#This Row],[Invoice (Year+Month)]],4)</f>
        <v>2020</v>
      </c>
      <c r="C5044" t="str">
        <f>RIGHT(All_Data[[#This Row],[Invoice (Year+Month)]],2)</f>
        <v>03</v>
      </c>
      <c r="D5044" t="s">
        <v>56</v>
      </c>
      <c r="E5044">
        <v>3014904</v>
      </c>
      <c r="F5044" t="s">
        <v>10</v>
      </c>
      <c r="G5044" t="s">
        <v>22</v>
      </c>
      <c r="H5044" t="s">
        <v>35</v>
      </c>
      <c r="I5044">
        <v>1558906</v>
      </c>
      <c r="J5044">
        <v>604</v>
      </c>
      <c r="K5044" s="1">
        <v>535.54</v>
      </c>
      <c r="L5044" s="1">
        <v>68.44</v>
      </c>
      <c r="M5044" s="1">
        <f>All_Data[[#This Row],[EUR Sales Amount]]-All_Data[[#This Row],[EUR Cost Amount]]</f>
        <v>467.09999999999997</v>
      </c>
      <c r="N5044">
        <f>IF(All_Data[[#This Row],[Order Line Quantity]]&lt;0,1,0)</f>
        <v>0</v>
      </c>
      <c r="O5044" s="1" t="str">
        <f>All_Data[[#This Row],[Tier2 Description]]&amp;All_Data[[#This Row],[Order No]]</f>
        <v>DECORATION CHARGES1558906</v>
      </c>
    </row>
    <row r="5045" spans="1:15" x14ac:dyDescent="0.35">
      <c r="A5045">
        <v>202003</v>
      </c>
      <c r="B5045" t="str">
        <f>LEFT(All_Data[[#This Row],[Invoice (Year+Month)]],4)</f>
        <v>2020</v>
      </c>
      <c r="C5045" t="str">
        <f>RIGHT(All_Data[[#This Row],[Invoice (Year+Month)]],2)</f>
        <v>03</v>
      </c>
      <c r="D5045" t="s">
        <v>56</v>
      </c>
      <c r="E5045">
        <v>3014922</v>
      </c>
      <c r="F5045" t="s">
        <v>17</v>
      </c>
      <c r="G5045" t="s">
        <v>32</v>
      </c>
      <c r="H5045" t="s">
        <v>51</v>
      </c>
      <c r="I5045">
        <v>1559439</v>
      </c>
      <c r="J5045">
        <v>400</v>
      </c>
      <c r="K5045" s="1">
        <v>660</v>
      </c>
      <c r="L5045" s="1">
        <v>343.64</v>
      </c>
      <c r="M5045" s="1">
        <f>All_Data[[#This Row],[EUR Sales Amount]]-All_Data[[#This Row],[EUR Cost Amount]]</f>
        <v>316.36</v>
      </c>
      <c r="N5045">
        <f>IF(All_Data[[#This Row],[Order Line Quantity]]&lt;0,1,0)</f>
        <v>0</v>
      </c>
      <c r="O5045" s="1" t="str">
        <f>All_Data[[#This Row],[Tier2 Description]]&amp;All_Data[[#This Row],[Order No]]</f>
        <v>MUGS &amp; TUMBLERS1559439</v>
      </c>
    </row>
    <row r="5046" spans="1:15" x14ac:dyDescent="0.35">
      <c r="A5046">
        <v>202003</v>
      </c>
      <c r="B5046" t="str">
        <f>LEFT(All_Data[[#This Row],[Invoice (Year+Month)]],4)</f>
        <v>2020</v>
      </c>
      <c r="C5046" t="str">
        <f>RIGHT(All_Data[[#This Row],[Invoice (Year+Month)]],2)</f>
        <v>03</v>
      </c>
      <c r="D5046" t="s">
        <v>56</v>
      </c>
      <c r="E5046">
        <v>3014922</v>
      </c>
      <c r="F5046" t="s">
        <v>17</v>
      </c>
      <c r="G5046" t="s">
        <v>32</v>
      </c>
      <c r="H5046" t="s">
        <v>33</v>
      </c>
      <c r="I5046">
        <v>1558748</v>
      </c>
      <c r="J5046">
        <v>2</v>
      </c>
      <c r="K5046" s="1">
        <v>13.48</v>
      </c>
      <c r="L5046" s="1">
        <v>5.68</v>
      </c>
      <c r="M5046" s="1">
        <f>All_Data[[#This Row],[EUR Sales Amount]]-All_Data[[#This Row],[EUR Cost Amount]]</f>
        <v>7.8000000000000007</v>
      </c>
      <c r="N5046">
        <f>IF(All_Data[[#This Row],[Order Line Quantity]]&lt;0,1,0)</f>
        <v>0</v>
      </c>
      <c r="O5046" s="1" t="str">
        <f>All_Data[[#This Row],[Tier2 Description]]&amp;All_Data[[#This Row],[Order No]]</f>
        <v>SPORT BOTTLES1558748</v>
      </c>
    </row>
    <row r="5047" spans="1:15" x14ac:dyDescent="0.35">
      <c r="A5047">
        <v>202003</v>
      </c>
      <c r="B5047" t="str">
        <f>LEFT(All_Data[[#This Row],[Invoice (Year+Month)]],4)</f>
        <v>2020</v>
      </c>
      <c r="C5047" t="str">
        <f>RIGHT(All_Data[[#This Row],[Invoice (Year+Month)]],2)</f>
        <v>03</v>
      </c>
      <c r="D5047" t="s">
        <v>56</v>
      </c>
      <c r="E5047">
        <v>3014922</v>
      </c>
      <c r="F5047" t="s">
        <v>17</v>
      </c>
      <c r="G5047" t="s">
        <v>13</v>
      </c>
      <c r="H5047" t="s">
        <v>34</v>
      </c>
      <c r="I5047">
        <v>1556234</v>
      </c>
      <c r="J5047">
        <v>1000</v>
      </c>
      <c r="K5047" s="1">
        <v>970</v>
      </c>
      <c r="L5047" s="1">
        <v>536.62</v>
      </c>
      <c r="M5047" s="1">
        <f>All_Data[[#This Row],[EUR Sales Amount]]-All_Data[[#This Row],[EUR Cost Amount]]</f>
        <v>433.38</v>
      </c>
      <c r="N5047">
        <f>IF(All_Data[[#This Row],[Order Line Quantity]]&lt;0,1,0)</f>
        <v>0</v>
      </c>
      <c r="O5047" s="1" t="str">
        <f>All_Data[[#This Row],[Tier2 Description]]&amp;All_Data[[#This Row],[Order No]]</f>
        <v>STATIONERY1556234</v>
      </c>
    </row>
    <row r="5048" spans="1:15" x14ac:dyDescent="0.35">
      <c r="A5048">
        <v>202003</v>
      </c>
      <c r="B5048" t="str">
        <f>LEFT(All_Data[[#This Row],[Invoice (Year+Month)]],4)</f>
        <v>2020</v>
      </c>
      <c r="C5048" t="str">
        <f>RIGHT(All_Data[[#This Row],[Invoice (Year+Month)]],2)</f>
        <v>03</v>
      </c>
      <c r="D5048" t="s">
        <v>56</v>
      </c>
      <c r="E5048">
        <v>3014922</v>
      </c>
      <c r="F5048" t="s">
        <v>17</v>
      </c>
      <c r="G5048" t="s">
        <v>13</v>
      </c>
      <c r="H5048" t="s">
        <v>34</v>
      </c>
      <c r="I5048">
        <v>1559485</v>
      </c>
      <c r="J5048">
        <v>500</v>
      </c>
      <c r="K5048" s="1">
        <v>600</v>
      </c>
      <c r="L5048" s="1">
        <v>382.72</v>
      </c>
      <c r="M5048" s="1">
        <f>All_Data[[#This Row],[EUR Sales Amount]]-All_Data[[#This Row],[EUR Cost Amount]]</f>
        <v>217.27999999999997</v>
      </c>
      <c r="N5048">
        <f>IF(All_Data[[#This Row],[Order Line Quantity]]&lt;0,1,0)</f>
        <v>0</v>
      </c>
      <c r="O5048" s="1" t="str">
        <f>All_Data[[#This Row],[Tier2 Description]]&amp;All_Data[[#This Row],[Order No]]</f>
        <v>STATIONERY1559485</v>
      </c>
    </row>
    <row r="5049" spans="1:15" x14ac:dyDescent="0.35">
      <c r="A5049">
        <v>202003</v>
      </c>
      <c r="B5049" t="str">
        <f>LEFT(All_Data[[#This Row],[Invoice (Year+Month)]],4)</f>
        <v>2020</v>
      </c>
      <c r="C5049" t="str">
        <f>RIGHT(All_Data[[#This Row],[Invoice (Year+Month)]],2)</f>
        <v>03</v>
      </c>
      <c r="D5049" t="s">
        <v>56</v>
      </c>
      <c r="E5049">
        <v>3014922</v>
      </c>
      <c r="F5049" t="s">
        <v>17</v>
      </c>
      <c r="G5049" t="s">
        <v>13</v>
      </c>
      <c r="H5049" t="s">
        <v>16</v>
      </c>
      <c r="I5049">
        <v>1559439</v>
      </c>
      <c r="J5049">
        <v>800</v>
      </c>
      <c r="K5049" s="1">
        <v>136</v>
      </c>
      <c r="L5049" s="1">
        <v>60.32</v>
      </c>
      <c r="M5049" s="1">
        <f>All_Data[[#This Row],[EUR Sales Amount]]-All_Data[[#This Row],[EUR Cost Amount]]</f>
        <v>75.680000000000007</v>
      </c>
      <c r="N5049">
        <f>IF(All_Data[[#This Row],[Order Line Quantity]]&lt;0,1,0)</f>
        <v>0</v>
      </c>
      <c r="O5049" s="1" t="str">
        <f>All_Data[[#This Row],[Tier2 Description]]&amp;All_Data[[#This Row],[Order No]]</f>
        <v>WRITING1559439</v>
      </c>
    </row>
    <row r="5050" spans="1:15" x14ac:dyDescent="0.35">
      <c r="A5050">
        <v>202003</v>
      </c>
      <c r="B5050" t="str">
        <f>LEFT(All_Data[[#This Row],[Invoice (Year+Month)]],4)</f>
        <v>2020</v>
      </c>
      <c r="C5050" t="str">
        <f>RIGHT(All_Data[[#This Row],[Invoice (Year+Month)]],2)</f>
        <v>03</v>
      </c>
      <c r="D5050" t="s">
        <v>56</v>
      </c>
      <c r="E5050">
        <v>3014922</v>
      </c>
      <c r="F5050" t="s">
        <v>17</v>
      </c>
      <c r="G5050" t="s">
        <v>26</v>
      </c>
      <c r="H5050" t="s">
        <v>28</v>
      </c>
      <c r="I5050">
        <v>1557792</v>
      </c>
      <c r="J5050">
        <v>100</v>
      </c>
      <c r="K5050" s="1">
        <v>549</v>
      </c>
      <c r="L5050" s="1">
        <v>303.74</v>
      </c>
      <c r="M5050" s="1">
        <f>All_Data[[#This Row],[EUR Sales Amount]]-All_Data[[#This Row],[EUR Cost Amount]]</f>
        <v>245.26</v>
      </c>
      <c r="N5050">
        <f>IF(All_Data[[#This Row],[Order Line Quantity]]&lt;0,1,0)</f>
        <v>0</v>
      </c>
      <c r="O5050" s="1" t="str">
        <f>All_Data[[#This Row],[Tier2 Description]]&amp;All_Data[[#This Row],[Order No]]</f>
        <v>HOUSEWARES1557792</v>
      </c>
    </row>
    <row r="5051" spans="1:15" x14ac:dyDescent="0.35">
      <c r="A5051">
        <v>202003</v>
      </c>
      <c r="B5051" t="str">
        <f>LEFT(All_Data[[#This Row],[Invoice (Year+Month)]],4)</f>
        <v>2020</v>
      </c>
      <c r="C5051" t="str">
        <f>RIGHT(All_Data[[#This Row],[Invoice (Year+Month)]],2)</f>
        <v>03</v>
      </c>
      <c r="D5051" t="s">
        <v>56</v>
      </c>
      <c r="E5051">
        <v>3014922</v>
      </c>
      <c r="F5051" t="s">
        <v>17</v>
      </c>
      <c r="G5051" t="s">
        <v>26</v>
      </c>
      <c r="H5051" t="s">
        <v>50</v>
      </c>
      <c r="I5051">
        <v>1559551</v>
      </c>
      <c r="J5051">
        <v>40</v>
      </c>
      <c r="K5051" s="1">
        <v>245.6</v>
      </c>
      <c r="L5051" s="1">
        <v>109.98</v>
      </c>
      <c r="M5051" s="1">
        <f>All_Data[[#This Row],[EUR Sales Amount]]-All_Data[[#This Row],[EUR Cost Amount]]</f>
        <v>135.62</v>
      </c>
      <c r="N5051">
        <f>IF(All_Data[[#This Row],[Order Line Quantity]]&lt;0,1,0)</f>
        <v>0</v>
      </c>
      <c r="O5051" s="1" t="str">
        <f>All_Data[[#This Row],[Tier2 Description]]&amp;All_Data[[#This Row],[Order No]]</f>
        <v>OUTDOOR &amp; LEISURE1559551</v>
      </c>
    </row>
    <row r="5052" spans="1:15" x14ac:dyDescent="0.35">
      <c r="A5052">
        <v>202003</v>
      </c>
      <c r="B5052" t="str">
        <f>LEFT(All_Data[[#This Row],[Invoice (Year+Month)]],4)</f>
        <v>2020</v>
      </c>
      <c r="C5052" t="str">
        <f>RIGHT(All_Data[[#This Row],[Invoice (Year+Month)]],2)</f>
        <v>03</v>
      </c>
      <c r="D5052" t="s">
        <v>56</v>
      </c>
      <c r="E5052">
        <v>3014922</v>
      </c>
      <c r="F5052" t="s">
        <v>17</v>
      </c>
      <c r="G5052" t="s">
        <v>22</v>
      </c>
      <c r="H5052" t="s">
        <v>35</v>
      </c>
      <c r="I5052">
        <v>1556234</v>
      </c>
      <c r="J5052">
        <v>1002</v>
      </c>
      <c r="K5052" s="1">
        <v>220</v>
      </c>
      <c r="L5052" s="1">
        <v>27.88</v>
      </c>
      <c r="M5052" s="1">
        <f>All_Data[[#This Row],[EUR Sales Amount]]-All_Data[[#This Row],[EUR Cost Amount]]</f>
        <v>192.12</v>
      </c>
      <c r="N5052">
        <f>IF(All_Data[[#This Row],[Order Line Quantity]]&lt;0,1,0)</f>
        <v>0</v>
      </c>
      <c r="O5052" s="1" t="str">
        <f>All_Data[[#This Row],[Tier2 Description]]&amp;All_Data[[#This Row],[Order No]]</f>
        <v>DECORATION CHARGES1556234</v>
      </c>
    </row>
    <row r="5053" spans="1:15" x14ac:dyDescent="0.35">
      <c r="A5053">
        <v>202003</v>
      </c>
      <c r="B5053" t="str">
        <f>LEFT(All_Data[[#This Row],[Invoice (Year+Month)]],4)</f>
        <v>2020</v>
      </c>
      <c r="C5053" t="str">
        <f>RIGHT(All_Data[[#This Row],[Invoice (Year+Month)]],2)</f>
        <v>03</v>
      </c>
      <c r="D5053" t="s">
        <v>56</v>
      </c>
      <c r="E5053">
        <v>3014922</v>
      </c>
      <c r="F5053" t="s">
        <v>17</v>
      </c>
      <c r="G5053" t="s">
        <v>22</v>
      </c>
      <c r="H5053" t="s">
        <v>35</v>
      </c>
      <c r="I5053">
        <v>1557792</v>
      </c>
      <c r="J5053">
        <v>408</v>
      </c>
      <c r="K5053" s="1">
        <v>260</v>
      </c>
      <c r="L5053" s="1">
        <v>75.52</v>
      </c>
      <c r="M5053" s="1">
        <f>All_Data[[#This Row],[EUR Sales Amount]]-All_Data[[#This Row],[EUR Cost Amount]]</f>
        <v>184.48000000000002</v>
      </c>
      <c r="N5053">
        <f>IF(All_Data[[#This Row],[Order Line Quantity]]&lt;0,1,0)</f>
        <v>0</v>
      </c>
      <c r="O5053" s="1" t="str">
        <f>All_Data[[#This Row],[Tier2 Description]]&amp;All_Data[[#This Row],[Order No]]</f>
        <v>DECORATION CHARGES1557792</v>
      </c>
    </row>
    <row r="5054" spans="1:15" x14ac:dyDescent="0.35">
      <c r="A5054">
        <v>202003</v>
      </c>
      <c r="B5054" t="str">
        <f>LEFT(All_Data[[#This Row],[Invoice (Year+Month)]],4)</f>
        <v>2020</v>
      </c>
      <c r="C5054" t="str">
        <f>RIGHT(All_Data[[#This Row],[Invoice (Year+Month)]],2)</f>
        <v>03</v>
      </c>
      <c r="D5054" t="s">
        <v>56</v>
      </c>
      <c r="E5054">
        <v>3014922</v>
      </c>
      <c r="F5054" t="s">
        <v>17</v>
      </c>
      <c r="G5054" t="s">
        <v>22</v>
      </c>
      <c r="H5054" t="s">
        <v>35</v>
      </c>
      <c r="I5054">
        <v>1559439</v>
      </c>
      <c r="J5054">
        <v>1210</v>
      </c>
      <c r="K5054" s="1">
        <v>570</v>
      </c>
      <c r="L5054" s="1">
        <v>108</v>
      </c>
      <c r="M5054" s="1">
        <f>All_Data[[#This Row],[EUR Sales Amount]]-All_Data[[#This Row],[EUR Cost Amount]]</f>
        <v>462</v>
      </c>
      <c r="N5054">
        <f>IF(All_Data[[#This Row],[Order Line Quantity]]&lt;0,1,0)</f>
        <v>0</v>
      </c>
      <c r="O5054" s="1" t="str">
        <f>All_Data[[#This Row],[Tier2 Description]]&amp;All_Data[[#This Row],[Order No]]</f>
        <v>DECORATION CHARGES1559439</v>
      </c>
    </row>
    <row r="5055" spans="1:15" x14ac:dyDescent="0.35">
      <c r="A5055">
        <v>202003</v>
      </c>
      <c r="B5055" t="str">
        <f>LEFT(All_Data[[#This Row],[Invoice (Year+Month)]],4)</f>
        <v>2020</v>
      </c>
      <c r="C5055" t="str">
        <f>RIGHT(All_Data[[#This Row],[Invoice (Year+Month)]],2)</f>
        <v>03</v>
      </c>
      <c r="D5055" t="s">
        <v>56</v>
      </c>
      <c r="E5055">
        <v>3014922</v>
      </c>
      <c r="F5055" t="s">
        <v>17</v>
      </c>
      <c r="G5055" t="s">
        <v>22</v>
      </c>
      <c r="H5055" t="s">
        <v>35</v>
      </c>
      <c r="I5055">
        <v>1559485</v>
      </c>
      <c r="J5055">
        <v>502</v>
      </c>
      <c r="K5055" s="1">
        <v>55</v>
      </c>
      <c r="L5055" s="1">
        <v>10.02</v>
      </c>
      <c r="M5055" s="1">
        <f>All_Data[[#This Row],[EUR Sales Amount]]-All_Data[[#This Row],[EUR Cost Amount]]</f>
        <v>44.980000000000004</v>
      </c>
      <c r="N5055">
        <f>IF(All_Data[[#This Row],[Order Line Quantity]]&lt;0,1,0)</f>
        <v>0</v>
      </c>
      <c r="O5055" s="1" t="str">
        <f>All_Data[[#This Row],[Tier2 Description]]&amp;All_Data[[#This Row],[Order No]]</f>
        <v>DECORATION CHARGES1559485</v>
      </c>
    </row>
    <row r="5056" spans="1:15" x14ac:dyDescent="0.35">
      <c r="A5056">
        <v>202003</v>
      </c>
      <c r="B5056" t="str">
        <f>LEFT(All_Data[[#This Row],[Invoice (Year+Month)]],4)</f>
        <v>2020</v>
      </c>
      <c r="C5056" t="str">
        <f>RIGHT(All_Data[[#This Row],[Invoice (Year+Month)]],2)</f>
        <v>03</v>
      </c>
      <c r="D5056" t="s">
        <v>56</v>
      </c>
      <c r="E5056">
        <v>3014922</v>
      </c>
      <c r="F5056" t="s">
        <v>17</v>
      </c>
      <c r="G5056" t="s">
        <v>29</v>
      </c>
      <c r="H5056" t="s">
        <v>52</v>
      </c>
      <c r="I5056">
        <v>1559275</v>
      </c>
      <c r="J5056">
        <v>150</v>
      </c>
      <c r="K5056" s="1">
        <v>1776</v>
      </c>
      <c r="L5056" s="1">
        <v>1477.5</v>
      </c>
      <c r="M5056" s="1">
        <f>All_Data[[#This Row],[EUR Sales Amount]]-All_Data[[#This Row],[EUR Cost Amount]]</f>
        <v>298.5</v>
      </c>
      <c r="N5056">
        <f>IF(All_Data[[#This Row],[Order Line Quantity]]&lt;0,1,0)</f>
        <v>0</v>
      </c>
      <c r="O5056" s="1" t="str">
        <f>All_Data[[#This Row],[Tier2 Description]]&amp;All_Data[[#This Row],[Order No]]</f>
        <v>GENERAL TECH1559275</v>
      </c>
    </row>
    <row r="5057" spans="1:15" x14ac:dyDescent="0.35">
      <c r="A5057">
        <v>202003</v>
      </c>
      <c r="B5057" t="str">
        <f>LEFT(All_Data[[#This Row],[Invoice (Year+Month)]],4)</f>
        <v>2020</v>
      </c>
      <c r="C5057" t="str">
        <f>RIGHT(All_Data[[#This Row],[Invoice (Year+Month)]],2)</f>
        <v>03</v>
      </c>
      <c r="D5057" t="s">
        <v>56</v>
      </c>
      <c r="E5057">
        <v>3014931</v>
      </c>
      <c r="F5057" t="s">
        <v>10</v>
      </c>
      <c r="G5057" t="s">
        <v>13</v>
      </c>
      <c r="H5057" t="s">
        <v>34</v>
      </c>
      <c r="I5057">
        <v>1558627</v>
      </c>
      <c r="J5057">
        <v>2</v>
      </c>
      <c r="K5057" s="1">
        <v>6.04</v>
      </c>
      <c r="L5057" s="1">
        <v>2.34</v>
      </c>
      <c r="M5057" s="1">
        <f>All_Data[[#This Row],[EUR Sales Amount]]-All_Data[[#This Row],[EUR Cost Amount]]</f>
        <v>3.7</v>
      </c>
      <c r="N5057">
        <f>IF(All_Data[[#This Row],[Order Line Quantity]]&lt;0,1,0)</f>
        <v>0</v>
      </c>
      <c r="O5057" s="1" t="str">
        <f>All_Data[[#This Row],[Tier2 Description]]&amp;All_Data[[#This Row],[Order No]]</f>
        <v>STATIONERY1558627</v>
      </c>
    </row>
    <row r="5058" spans="1:15" x14ac:dyDescent="0.35">
      <c r="A5058">
        <v>202003</v>
      </c>
      <c r="B5058" t="str">
        <f>LEFT(All_Data[[#This Row],[Invoice (Year+Month)]],4)</f>
        <v>2020</v>
      </c>
      <c r="C5058" t="str">
        <f>RIGHT(All_Data[[#This Row],[Invoice (Year+Month)]],2)</f>
        <v>03</v>
      </c>
      <c r="D5058" t="s">
        <v>56</v>
      </c>
      <c r="E5058">
        <v>3014933</v>
      </c>
      <c r="F5058" t="s">
        <v>10</v>
      </c>
      <c r="G5058" t="s">
        <v>32</v>
      </c>
      <c r="H5058" t="s">
        <v>33</v>
      </c>
      <c r="I5058">
        <v>1555075</v>
      </c>
      <c r="J5058">
        <v>2</v>
      </c>
      <c r="K5058" s="1">
        <v>18.420000000000002</v>
      </c>
      <c r="L5058" s="1">
        <v>5.52</v>
      </c>
      <c r="M5058" s="1">
        <f>All_Data[[#This Row],[EUR Sales Amount]]-All_Data[[#This Row],[EUR Cost Amount]]</f>
        <v>12.900000000000002</v>
      </c>
      <c r="N5058">
        <f>IF(All_Data[[#This Row],[Order Line Quantity]]&lt;0,1,0)</f>
        <v>0</v>
      </c>
      <c r="O5058" s="1" t="str">
        <f>All_Data[[#This Row],[Tier2 Description]]&amp;All_Data[[#This Row],[Order No]]</f>
        <v>SPORT BOTTLES1555075</v>
      </c>
    </row>
    <row r="5059" spans="1:15" x14ac:dyDescent="0.35">
      <c r="A5059">
        <v>202003</v>
      </c>
      <c r="B5059" t="str">
        <f>LEFT(All_Data[[#This Row],[Invoice (Year+Month)]],4)</f>
        <v>2020</v>
      </c>
      <c r="C5059" t="str">
        <f>RIGHT(All_Data[[#This Row],[Invoice (Year+Month)]],2)</f>
        <v>03</v>
      </c>
      <c r="D5059" t="s">
        <v>56</v>
      </c>
      <c r="E5059">
        <v>3014946</v>
      </c>
      <c r="F5059" t="s">
        <v>17</v>
      </c>
      <c r="G5059" t="s">
        <v>32</v>
      </c>
      <c r="H5059" t="s">
        <v>33</v>
      </c>
      <c r="I5059">
        <v>1558879</v>
      </c>
      <c r="J5059">
        <v>302</v>
      </c>
      <c r="K5059" s="1">
        <v>2428.08</v>
      </c>
      <c r="L5059" s="1">
        <v>1106.3399999999999</v>
      </c>
      <c r="M5059" s="1">
        <f>All_Data[[#This Row],[EUR Sales Amount]]-All_Data[[#This Row],[EUR Cost Amount]]</f>
        <v>1321.74</v>
      </c>
      <c r="N5059">
        <f>IF(All_Data[[#This Row],[Order Line Quantity]]&lt;0,1,0)</f>
        <v>0</v>
      </c>
      <c r="O5059" s="1" t="str">
        <f>All_Data[[#This Row],[Tier2 Description]]&amp;All_Data[[#This Row],[Order No]]</f>
        <v>SPORT BOTTLES1558879</v>
      </c>
    </row>
    <row r="5060" spans="1:15" x14ac:dyDescent="0.35">
      <c r="A5060">
        <v>202003</v>
      </c>
      <c r="B5060" t="str">
        <f>LEFT(All_Data[[#This Row],[Invoice (Year+Month)]],4)</f>
        <v>2020</v>
      </c>
      <c r="C5060" t="str">
        <f>RIGHT(All_Data[[#This Row],[Invoice (Year+Month)]],2)</f>
        <v>03</v>
      </c>
      <c r="D5060" t="s">
        <v>56</v>
      </c>
      <c r="E5060">
        <v>3014946</v>
      </c>
      <c r="F5060" t="s">
        <v>17</v>
      </c>
      <c r="G5060" t="s">
        <v>22</v>
      </c>
      <c r="H5060" t="s">
        <v>35</v>
      </c>
      <c r="I5060">
        <v>1558879</v>
      </c>
      <c r="J5060">
        <v>304</v>
      </c>
      <c r="K5060" s="1">
        <v>204.96</v>
      </c>
      <c r="L5060" s="1">
        <v>24.2</v>
      </c>
      <c r="M5060" s="1">
        <f>All_Data[[#This Row],[EUR Sales Amount]]-All_Data[[#This Row],[EUR Cost Amount]]</f>
        <v>180.76000000000002</v>
      </c>
      <c r="N5060">
        <f>IF(All_Data[[#This Row],[Order Line Quantity]]&lt;0,1,0)</f>
        <v>0</v>
      </c>
      <c r="O5060" s="1" t="str">
        <f>All_Data[[#This Row],[Tier2 Description]]&amp;All_Data[[#This Row],[Order No]]</f>
        <v>DECORATION CHARGES1558879</v>
      </c>
    </row>
    <row r="5061" spans="1:15" x14ac:dyDescent="0.35">
      <c r="A5061">
        <v>202003</v>
      </c>
      <c r="B5061" t="str">
        <f>LEFT(All_Data[[#This Row],[Invoice (Year+Month)]],4)</f>
        <v>2020</v>
      </c>
      <c r="C5061" t="str">
        <f>RIGHT(All_Data[[#This Row],[Invoice (Year+Month)]],2)</f>
        <v>03</v>
      </c>
      <c r="D5061" t="s">
        <v>56</v>
      </c>
      <c r="E5061">
        <v>3014952</v>
      </c>
      <c r="F5061" t="s">
        <v>10</v>
      </c>
      <c r="G5061" t="s">
        <v>13</v>
      </c>
      <c r="H5061" t="s">
        <v>37</v>
      </c>
      <c r="I5061">
        <v>1558069</v>
      </c>
      <c r="J5061">
        <v>800</v>
      </c>
      <c r="K5061" s="1">
        <v>160</v>
      </c>
      <c r="L5061" s="1">
        <v>100.14</v>
      </c>
      <c r="M5061" s="1">
        <f>All_Data[[#This Row],[EUR Sales Amount]]-All_Data[[#This Row],[EUR Cost Amount]]</f>
        <v>59.86</v>
      </c>
      <c r="N5061">
        <f>IF(All_Data[[#This Row],[Order Line Quantity]]&lt;0,1,0)</f>
        <v>0</v>
      </c>
      <c r="O5061" s="1" t="str">
        <f>All_Data[[#This Row],[Tier2 Description]]&amp;All_Data[[#This Row],[Order No]]</f>
        <v>GENERAL1558069</v>
      </c>
    </row>
    <row r="5062" spans="1:15" x14ac:dyDescent="0.35">
      <c r="A5062">
        <v>202003</v>
      </c>
      <c r="B5062" t="str">
        <f>LEFT(All_Data[[#This Row],[Invoice (Year+Month)]],4)</f>
        <v>2020</v>
      </c>
      <c r="C5062" t="str">
        <f>RIGHT(All_Data[[#This Row],[Invoice (Year+Month)]],2)</f>
        <v>03</v>
      </c>
      <c r="D5062" t="s">
        <v>56</v>
      </c>
      <c r="E5062">
        <v>3014952</v>
      </c>
      <c r="F5062" t="s">
        <v>10</v>
      </c>
      <c r="G5062" t="s">
        <v>13</v>
      </c>
      <c r="H5062" t="s">
        <v>37</v>
      </c>
      <c r="I5062">
        <v>1558071</v>
      </c>
      <c r="J5062">
        <v>800</v>
      </c>
      <c r="K5062" s="1">
        <v>56</v>
      </c>
      <c r="L5062" s="1">
        <v>33.92</v>
      </c>
      <c r="M5062" s="1">
        <f>All_Data[[#This Row],[EUR Sales Amount]]-All_Data[[#This Row],[EUR Cost Amount]]</f>
        <v>22.08</v>
      </c>
      <c r="N5062">
        <f>IF(All_Data[[#This Row],[Order Line Quantity]]&lt;0,1,0)</f>
        <v>0</v>
      </c>
      <c r="O5062" s="1" t="str">
        <f>All_Data[[#This Row],[Tier2 Description]]&amp;All_Data[[#This Row],[Order No]]</f>
        <v>GENERAL1558071</v>
      </c>
    </row>
    <row r="5063" spans="1:15" x14ac:dyDescent="0.35">
      <c r="A5063">
        <v>202003</v>
      </c>
      <c r="B5063" t="str">
        <f>LEFT(All_Data[[#This Row],[Invoice (Year+Month)]],4)</f>
        <v>2020</v>
      </c>
      <c r="C5063" t="str">
        <f>RIGHT(All_Data[[#This Row],[Invoice (Year+Month)]],2)</f>
        <v>03</v>
      </c>
      <c r="D5063" t="s">
        <v>56</v>
      </c>
      <c r="E5063">
        <v>3014952</v>
      </c>
      <c r="F5063" t="s">
        <v>10</v>
      </c>
      <c r="G5063" t="s">
        <v>26</v>
      </c>
      <c r="H5063" t="s">
        <v>43</v>
      </c>
      <c r="I5063">
        <v>1558069</v>
      </c>
      <c r="J5063">
        <v>300</v>
      </c>
      <c r="K5063" s="1">
        <v>162</v>
      </c>
      <c r="L5063" s="1">
        <v>60.64</v>
      </c>
      <c r="M5063" s="1">
        <f>All_Data[[#This Row],[EUR Sales Amount]]-All_Data[[#This Row],[EUR Cost Amount]]</f>
        <v>101.36</v>
      </c>
      <c r="N5063">
        <f>IF(All_Data[[#This Row],[Order Line Quantity]]&lt;0,1,0)</f>
        <v>0</v>
      </c>
      <c r="O5063" s="1" t="str">
        <f>All_Data[[#This Row],[Tier2 Description]]&amp;All_Data[[#This Row],[Order No]]</f>
        <v>SAFETY AUTO &amp; TOOLS1558069</v>
      </c>
    </row>
    <row r="5064" spans="1:15" x14ac:dyDescent="0.35">
      <c r="A5064">
        <v>202003</v>
      </c>
      <c r="B5064" t="str">
        <f>LEFT(All_Data[[#This Row],[Invoice (Year+Month)]],4)</f>
        <v>2020</v>
      </c>
      <c r="C5064" t="str">
        <f>RIGHT(All_Data[[#This Row],[Invoice (Year+Month)]],2)</f>
        <v>03</v>
      </c>
      <c r="D5064" t="s">
        <v>56</v>
      </c>
      <c r="E5064">
        <v>3014952</v>
      </c>
      <c r="F5064" t="s">
        <v>10</v>
      </c>
      <c r="G5064" t="s">
        <v>22</v>
      </c>
      <c r="H5064" t="s">
        <v>35</v>
      </c>
      <c r="I5064">
        <v>1558069</v>
      </c>
      <c r="J5064">
        <v>1104</v>
      </c>
      <c r="K5064" s="1">
        <v>450</v>
      </c>
      <c r="L5064" s="1">
        <v>74.459999999999994</v>
      </c>
      <c r="M5064" s="1">
        <f>All_Data[[#This Row],[EUR Sales Amount]]-All_Data[[#This Row],[EUR Cost Amount]]</f>
        <v>375.54</v>
      </c>
      <c r="N5064">
        <f>IF(All_Data[[#This Row],[Order Line Quantity]]&lt;0,1,0)</f>
        <v>0</v>
      </c>
      <c r="O5064" s="1" t="str">
        <f>All_Data[[#This Row],[Tier2 Description]]&amp;All_Data[[#This Row],[Order No]]</f>
        <v>DECORATION CHARGES1558069</v>
      </c>
    </row>
    <row r="5065" spans="1:15" x14ac:dyDescent="0.35">
      <c r="A5065">
        <v>202003</v>
      </c>
      <c r="B5065" t="str">
        <f>LEFT(All_Data[[#This Row],[Invoice (Year+Month)]],4)</f>
        <v>2020</v>
      </c>
      <c r="C5065" t="str">
        <f>RIGHT(All_Data[[#This Row],[Invoice (Year+Month)]],2)</f>
        <v>03</v>
      </c>
      <c r="D5065" t="s">
        <v>63</v>
      </c>
      <c r="E5065">
        <v>10572</v>
      </c>
      <c r="F5065" t="s">
        <v>17</v>
      </c>
      <c r="G5065" t="s">
        <v>32</v>
      </c>
      <c r="H5065" t="s">
        <v>51</v>
      </c>
      <c r="I5065">
        <v>1110812</v>
      </c>
      <c r="J5065">
        <v>800</v>
      </c>
      <c r="K5065" s="1">
        <v>0</v>
      </c>
      <c r="L5065" s="1">
        <v>345.24</v>
      </c>
      <c r="M5065" s="1">
        <f>All_Data[[#This Row],[EUR Sales Amount]]-All_Data[[#This Row],[EUR Cost Amount]]</f>
        <v>-345.24</v>
      </c>
      <c r="N5065">
        <f>IF(All_Data[[#This Row],[Order Line Quantity]]&lt;0,1,0)</f>
        <v>0</v>
      </c>
      <c r="O5065" s="1" t="str">
        <f>All_Data[[#This Row],[Tier2 Description]]&amp;All_Data[[#This Row],[Order No]]</f>
        <v>MUGS &amp; TUMBLERS1110812</v>
      </c>
    </row>
    <row r="5066" spans="1:15" x14ac:dyDescent="0.35">
      <c r="A5066">
        <v>202003</v>
      </c>
      <c r="B5066" t="str">
        <f>LEFT(All_Data[[#This Row],[Invoice (Year+Month)]],4)</f>
        <v>2020</v>
      </c>
      <c r="C5066" t="str">
        <f>RIGHT(All_Data[[#This Row],[Invoice (Year+Month)]],2)</f>
        <v>03</v>
      </c>
      <c r="D5066" t="s">
        <v>63</v>
      </c>
      <c r="E5066">
        <v>3013331</v>
      </c>
      <c r="F5066" t="s">
        <v>17</v>
      </c>
      <c r="G5066" t="s">
        <v>32</v>
      </c>
      <c r="H5066" t="s">
        <v>49</v>
      </c>
      <c r="I5066">
        <v>1110504</v>
      </c>
      <c r="J5066">
        <v>100</v>
      </c>
      <c r="K5066" s="1">
        <v>154.82601539999999</v>
      </c>
      <c r="L5066" s="1">
        <v>39.58</v>
      </c>
      <c r="M5066" s="1">
        <f>All_Data[[#This Row],[EUR Sales Amount]]-All_Data[[#This Row],[EUR Cost Amount]]</f>
        <v>115.24601539999999</v>
      </c>
      <c r="N5066">
        <f>IF(All_Data[[#This Row],[Order Line Quantity]]&lt;0,1,0)</f>
        <v>0</v>
      </c>
      <c r="O5066" s="1" t="str">
        <f>All_Data[[#This Row],[Tier2 Description]]&amp;All_Data[[#This Row],[Order No]]</f>
        <v>CERAMICS1110504</v>
      </c>
    </row>
    <row r="5067" spans="1:15" x14ac:dyDescent="0.35">
      <c r="A5067">
        <v>202003</v>
      </c>
      <c r="B5067" t="str">
        <f>LEFT(All_Data[[#This Row],[Invoice (Year+Month)]],4)</f>
        <v>2020</v>
      </c>
      <c r="C5067" t="str">
        <f>RIGHT(All_Data[[#This Row],[Invoice (Year+Month)]],2)</f>
        <v>03</v>
      </c>
      <c r="D5067" t="s">
        <v>63</v>
      </c>
      <c r="E5067">
        <v>3013331</v>
      </c>
      <c r="F5067" t="s">
        <v>17</v>
      </c>
      <c r="G5067" t="s">
        <v>13</v>
      </c>
      <c r="H5067" t="s">
        <v>15</v>
      </c>
      <c r="I5067">
        <v>1110321</v>
      </c>
      <c r="J5067">
        <v>200</v>
      </c>
      <c r="K5067" s="1">
        <v>449.08391660000001</v>
      </c>
      <c r="L5067" s="1">
        <v>236.88</v>
      </c>
      <c r="M5067" s="1">
        <f>All_Data[[#This Row],[EUR Sales Amount]]-All_Data[[#This Row],[EUR Cost Amount]]</f>
        <v>212.20391660000001</v>
      </c>
      <c r="N5067">
        <f>IF(All_Data[[#This Row],[Order Line Quantity]]&lt;0,1,0)</f>
        <v>0</v>
      </c>
      <c r="O5067" s="1" t="str">
        <f>All_Data[[#This Row],[Tier2 Description]]&amp;All_Data[[#This Row],[Order No]]</f>
        <v>UMBRELLAS1110321</v>
      </c>
    </row>
    <row r="5068" spans="1:15" x14ac:dyDescent="0.35">
      <c r="A5068">
        <v>202003</v>
      </c>
      <c r="B5068" t="str">
        <f>LEFT(All_Data[[#This Row],[Invoice (Year+Month)]],4)</f>
        <v>2020</v>
      </c>
      <c r="C5068" t="str">
        <f>RIGHT(All_Data[[#This Row],[Invoice (Year+Month)]],2)</f>
        <v>03</v>
      </c>
      <c r="D5068" t="s">
        <v>63</v>
      </c>
      <c r="E5068">
        <v>3013331</v>
      </c>
      <c r="F5068" t="s">
        <v>17</v>
      </c>
      <c r="G5068" t="s">
        <v>26</v>
      </c>
      <c r="H5068" t="s">
        <v>27</v>
      </c>
      <c r="I5068">
        <v>1110855</v>
      </c>
      <c r="J5068">
        <v>12</v>
      </c>
      <c r="K5068" s="1">
        <v>34.376683730000003</v>
      </c>
      <c r="L5068" s="1">
        <v>11.88</v>
      </c>
      <c r="M5068" s="1">
        <f>All_Data[[#This Row],[EUR Sales Amount]]-All_Data[[#This Row],[EUR Cost Amount]]</f>
        <v>22.496683730000001</v>
      </c>
      <c r="N5068">
        <f>IF(All_Data[[#This Row],[Order Line Quantity]]&lt;0,1,0)</f>
        <v>0</v>
      </c>
      <c r="O5068" s="1" t="str">
        <f>All_Data[[#This Row],[Tier2 Description]]&amp;All_Data[[#This Row],[Order No]]</f>
        <v>APRON &amp; KITCHEN TEXTILES1110855</v>
      </c>
    </row>
    <row r="5069" spans="1:15" x14ac:dyDescent="0.35">
      <c r="A5069">
        <v>202003</v>
      </c>
      <c r="B5069" t="str">
        <f>LEFT(All_Data[[#This Row],[Invoice (Year+Month)]],4)</f>
        <v>2020</v>
      </c>
      <c r="C5069" t="str">
        <f>RIGHT(All_Data[[#This Row],[Invoice (Year+Month)]],2)</f>
        <v>03</v>
      </c>
      <c r="D5069" t="s">
        <v>63</v>
      </c>
      <c r="E5069">
        <v>3013331</v>
      </c>
      <c r="F5069" t="s">
        <v>17</v>
      </c>
      <c r="G5069" t="s">
        <v>36</v>
      </c>
      <c r="H5069" t="s">
        <v>36</v>
      </c>
      <c r="I5069">
        <v>1108535</v>
      </c>
      <c r="J5069">
        <v>200</v>
      </c>
      <c r="K5069" s="1">
        <v>404.14013610000001</v>
      </c>
      <c r="L5069" s="1">
        <v>349.08</v>
      </c>
      <c r="M5069" s="1">
        <f>All_Data[[#This Row],[EUR Sales Amount]]-All_Data[[#This Row],[EUR Cost Amount]]</f>
        <v>55.060136100000022</v>
      </c>
      <c r="N5069">
        <f>IF(All_Data[[#This Row],[Order Line Quantity]]&lt;0,1,0)</f>
        <v>0</v>
      </c>
      <c r="O5069" s="1" t="str">
        <f>All_Data[[#This Row],[Tier2 Description]]&amp;All_Data[[#This Row],[Order No]]</f>
        <v>MEMORY1108535</v>
      </c>
    </row>
    <row r="5070" spans="1:15" x14ac:dyDescent="0.35">
      <c r="A5070">
        <v>202003</v>
      </c>
      <c r="B5070" t="str">
        <f>LEFT(All_Data[[#This Row],[Invoice (Year+Month)]],4)</f>
        <v>2020</v>
      </c>
      <c r="C5070" t="str">
        <f>RIGHT(All_Data[[#This Row],[Invoice (Year+Month)]],2)</f>
        <v>03</v>
      </c>
      <c r="D5070" t="s">
        <v>63</v>
      </c>
      <c r="E5070">
        <v>3013331</v>
      </c>
      <c r="F5070" t="s">
        <v>17</v>
      </c>
      <c r="G5070" t="s">
        <v>22</v>
      </c>
      <c r="H5070" t="s">
        <v>35</v>
      </c>
      <c r="I5070">
        <v>1110321</v>
      </c>
      <c r="J5070">
        <v>404</v>
      </c>
      <c r="K5070" s="1">
        <v>239.9360878</v>
      </c>
      <c r="L5070" s="1">
        <v>47.16</v>
      </c>
      <c r="M5070" s="1">
        <f>All_Data[[#This Row],[EUR Sales Amount]]-All_Data[[#This Row],[EUR Cost Amount]]</f>
        <v>192.7760878</v>
      </c>
      <c r="N5070">
        <f>IF(All_Data[[#This Row],[Order Line Quantity]]&lt;0,1,0)</f>
        <v>0</v>
      </c>
      <c r="O5070" s="1" t="str">
        <f>All_Data[[#This Row],[Tier2 Description]]&amp;All_Data[[#This Row],[Order No]]</f>
        <v>DECORATION CHARGES1110321</v>
      </c>
    </row>
    <row r="5071" spans="1:15" x14ac:dyDescent="0.35">
      <c r="A5071">
        <v>202003</v>
      </c>
      <c r="B5071" t="str">
        <f>LEFT(All_Data[[#This Row],[Invoice (Year+Month)]],4)</f>
        <v>2020</v>
      </c>
      <c r="C5071" t="str">
        <f>RIGHT(All_Data[[#This Row],[Invoice (Year+Month)]],2)</f>
        <v>03</v>
      </c>
      <c r="D5071" t="s">
        <v>63</v>
      </c>
      <c r="E5071">
        <v>3013331</v>
      </c>
      <c r="F5071" t="s">
        <v>17</v>
      </c>
      <c r="G5071" t="s">
        <v>22</v>
      </c>
      <c r="H5071" t="s">
        <v>35</v>
      </c>
      <c r="I5071">
        <v>1110504</v>
      </c>
      <c r="J5071">
        <v>108</v>
      </c>
      <c r="K5071" s="1">
        <v>263.73505820000003</v>
      </c>
      <c r="L5071" s="1">
        <v>68.275305990000007</v>
      </c>
      <c r="M5071" s="1">
        <f>All_Data[[#This Row],[EUR Sales Amount]]-All_Data[[#This Row],[EUR Cost Amount]]</f>
        <v>195.45975221000003</v>
      </c>
      <c r="N5071">
        <f>IF(All_Data[[#This Row],[Order Line Quantity]]&lt;0,1,0)</f>
        <v>0</v>
      </c>
      <c r="O5071" s="1" t="str">
        <f>All_Data[[#This Row],[Tier2 Description]]&amp;All_Data[[#This Row],[Order No]]</f>
        <v>DECORATION CHARGES1110504</v>
      </c>
    </row>
    <row r="5072" spans="1:15" x14ac:dyDescent="0.35">
      <c r="A5072">
        <v>202003</v>
      </c>
      <c r="B5072" t="str">
        <f>LEFT(All_Data[[#This Row],[Invoice (Year+Month)]],4)</f>
        <v>2020</v>
      </c>
      <c r="C5072" t="str">
        <f>RIGHT(All_Data[[#This Row],[Invoice (Year+Month)]],2)</f>
        <v>03</v>
      </c>
      <c r="D5072" t="s">
        <v>63</v>
      </c>
      <c r="E5072">
        <v>3013339</v>
      </c>
      <c r="F5072" t="s">
        <v>17</v>
      </c>
      <c r="G5072" t="s">
        <v>11</v>
      </c>
      <c r="H5072" t="s">
        <v>12</v>
      </c>
      <c r="I5072">
        <v>1110073</v>
      </c>
      <c r="J5072">
        <v>500</v>
      </c>
      <c r="K5072" s="1">
        <v>650.26926460000004</v>
      </c>
      <c r="L5072" s="1">
        <v>189.58</v>
      </c>
      <c r="M5072" s="1">
        <f>All_Data[[#This Row],[EUR Sales Amount]]-All_Data[[#This Row],[EUR Cost Amount]]</f>
        <v>460.6892646</v>
      </c>
      <c r="N5072">
        <f>IF(All_Data[[#This Row],[Order Line Quantity]]&lt;0,1,0)</f>
        <v>0</v>
      </c>
      <c r="O5072" s="1" t="str">
        <f>All_Data[[#This Row],[Tier2 Description]]&amp;All_Data[[#This Row],[Order No]]</f>
        <v>BUSINESS CASES1110073</v>
      </c>
    </row>
    <row r="5073" spans="1:15" x14ac:dyDescent="0.35">
      <c r="A5073">
        <v>202003</v>
      </c>
      <c r="B5073" t="str">
        <f>LEFT(All_Data[[#This Row],[Invoice (Year+Month)]],4)</f>
        <v>2020</v>
      </c>
      <c r="C5073" t="str">
        <f>RIGHT(All_Data[[#This Row],[Invoice (Year+Month)]],2)</f>
        <v>03</v>
      </c>
      <c r="D5073" t="s">
        <v>63</v>
      </c>
      <c r="E5073">
        <v>3013339</v>
      </c>
      <c r="F5073" t="s">
        <v>17</v>
      </c>
      <c r="G5073" t="s">
        <v>11</v>
      </c>
      <c r="H5073" t="s">
        <v>40</v>
      </c>
      <c r="I5073">
        <v>1109910</v>
      </c>
      <c r="J5073">
        <v>500</v>
      </c>
      <c r="K5073" s="1">
        <v>358.31163559999999</v>
      </c>
      <c r="L5073" s="1">
        <v>153.76</v>
      </c>
      <c r="M5073" s="1">
        <f>All_Data[[#This Row],[EUR Sales Amount]]-All_Data[[#This Row],[EUR Cost Amount]]</f>
        <v>204.5516356</v>
      </c>
      <c r="N5073">
        <f>IF(All_Data[[#This Row],[Order Line Quantity]]&lt;0,1,0)</f>
        <v>0</v>
      </c>
      <c r="O5073" s="1" t="str">
        <f>All_Data[[#This Row],[Tier2 Description]]&amp;All_Data[[#This Row],[Order No]]</f>
        <v>TOTES1109910</v>
      </c>
    </row>
    <row r="5074" spans="1:15" x14ac:dyDescent="0.35">
      <c r="A5074">
        <v>202003</v>
      </c>
      <c r="B5074" t="str">
        <f>LEFT(All_Data[[#This Row],[Invoice (Year+Month)]],4)</f>
        <v>2020</v>
      </c>
      <c r="C5074" t="str">
        <f>RIGHT(All_Data[[#This Row],[Invoice (Year+Month)]],2)</f>
        <v>03</v>
      </c>
      <c r="D5074" t="s">
        <v>63</v>
      </c>
      <c r="E5074">
        <v>3013339</v>
      </c>
      <c r="F5074" t="s">
        <v>17</v>
      </c>
      <c r="G5074" t="s">
        <v>13</v>
      </c>
      <c r="H5074" t="s">
        <v>16</v>
      </c>
      <c r="I5074">
        <v>1110177</v>
      </c>
      <c r="J5074">
        <v>1000</v>
      </c>
      <c r="K5074" s="1">
        <v>172.5204171</v>
      </c>
      <c r="L5074" s="1">
        <v>58.8</v>
      </c>
      <c r="M5074" s="1">
        <f>All_Data[[#This Row],[EUR Sales Amount]]-All_Data[[#This Row],[EUR Cost Amount]]</f>
        <v>113.72041710000001</v>
      </c>
      <c r="N5074">
        <f>IF(All_Data[[#This Row],[Order Line Quantity]]&lt;0,1,0)</f>
        <v>0</v>
      </c>
      <c r="O5074" s="1" t="str">
        <f>All_Data[[#This Row],[Tier2 Description]]&amp;All_Data[[#This Row],[Order No]]</f>
        <v>WRITING1110177</v>
      </c>
    </row>
    <row r="5075" spans="1:15" x14ac:dyDescent="0.35">
      <c r="A5075">
        <v>202003</v>
      </c>
      <c r="B5075" t="str">
        <f>LEFT(All_Data[[#This Row],[Invoice (Year+Month)]],4)</f>
        <v>2020</v>
      </c>
      <c r="C5075" t="str">
        <f>RIGHT(All_Data[[#This Row],[Invoice (Year+Month)]],2)</f>
        <v>03</v>
      </c>
      <c r="D5075" t="s">
        <v>63</v>
      </c>
      <c r="E5075">
        <v>3013339</v>
      </c>
      <c r="F5075" t="s">
        <v>17</v>
      </c>
      <c r="G5075" t="s">
        <v>36</v>
      </c>
      <c r="H5075" t="s">
        <v>36</v>
      </c>
      <c r="I5075">
        <v>1109626</v>
      </c>
      <c r="J5075">
        <v>600</v>
      </c>
      <c r="K5075" s="1">
        <v>1040.9616550000001</v>
      </c>
      <c r="L5075" s="1">
        <v>929.66</v>
      </c>
      <c r="M5075" s="1">
        <f>All_Data[[#This Row],[EUR Sales Amount]]-All_Data[[#This Row],[EUR Cost Amount]]</f>
        <v>111.3016550000001</v>
      </c>
      <c r="N5075">
        <f>IF(All_Data[[#This Row],[Order Line Quantity]]&lt;0,1,0)</f>
        <v>0</v>
      </c>
      <c r="O5075" s="1" t="str">
        <f>All_Data[[#This Row],[Tier2 Description]]&amp;All_Data[[#This Row],[Order No]]</f>
        <v>MEMORY1109626</v>
      </c>
    </row>
    <row r="5076" spans="1:15" x14ac:dyDescent="0.35">
      <c r="A5076">
        <v>202003</v>
      </c>
      <c r="B5076" t="str">
        <f>LEFT(All_Data[[#This Row],[Invoice (Year+Month)]],4)</f>
        <v>2020</v>
      </c>
      <c r="C5076" t="str">
        <f>RIGHT(All_Data[[#This Row],[Invoice (Year+Month)]],2)</f>
        <v>03</v>
      </c>
      <c r="D5076" t="s">
        <v>63</v>
      </c>
      <c r="E5076">
        <v>3013339</v>
      </c>
      <c r="F5076" t="s">
        <v>17</v>
      </c>
      <c r="G5076" t="s">
        <v>22</v>
      </c>
      <c r="H5076" t="s">
        <v>35</v>
      </c>
      <c r="I5076">
        <v>1109910</v>
      </c>
      <c r="J5076">
        <v>506</v>
      </c>
      <c r="K5076" s="1">
        <v>501.63628979999999</v>
      </c>
      <c r="L5076" s="1">
        <v>65.739999999999995</v>
      </c>
      <c r="M5076" s="1">
        <f>All_Data[[#This Row],[EUR Sales Amount]]-All_Data[[#This Row],[EUR Cost Amount]]</f>
        <v>435.89628979999998</v>
      </c>
      <c r="N5076">
        <f>IF(All_Data[[#This Row],[Order Line Quantity]]&lt;0,1,0)</f>
        <v>0</v>
      </c>
      <c r="O5076" s="1" t="str">
        <f>All_Data[[#This Row],[Tier2 Description]]&amp;All_Data[[#This Row],[Order No]]</f>
        <v>DECORATION CHARGES1109910</v>
      </c>
    </row>
    <row r="5077" spans="1:15" x14ac:dyDescent="0.35">
      <c r="A5077">
        <v>202003</v>
      </c>
      <c r="B5077" t="str">
        <f>LEFT(All_Data[[#This Row],[Invoice (Year+Month)]],4)</f>
        <v>2020</v>
      </c>
      <c r="C5077" t="str">
        <f>RIGHT(All_Data[[#This Row],[Invoice (Year+Month)]],2)</f>
        <v>03</v>
      </c>
      <c r="D5077" t="s">
        <v>63</v>
      </c>
      <c r="E5077">
        <v>3013339</v>
      </c>
      <c r="F5077" t="s">
        <v>17</v>
      </c>
      <c r="G5077" t="s">
        <v>22</v>
      </c>
      <c r="H5077" t="s">
        <v>35</v>
      </c>
      <c r="I5077">
        <v>1110073</v>
      </c>
      <c r="J5077">
        <v>502</v>
      </c>
      <c r="K5077" s="1">
        <v>301.24718990000002</v>
      </c>
      <c r="L5077" s="1">
        <v>38.58</v>
      </c>
      <c r="M5077" s="1">
        <f>All_Data[[#This Row],[EUR Sales Amount]]-All_Data[[#This Row],[EUR Cost Amount]]</f>
        <v>262.66718990000004</v>
      </c>
      <c r="N5077">
        <f>IF(All_Data[[#This Row],[Order Line Quantity]]&lt;0,1,0)</f>
        <v>0</v>
      </c>
      <c r="O5077" s="1" t="str">
        <f>All_Data[[#This Row],[Tier2 Description]]&amp;All_Data[[#This Row],[Order No]]</f>
        <v>DECORATION CHARGES1110073</v>
      </c>
    </row>
    <row r="5078" spans="1:15" x14ac:dyDescent="0.35">
      <c r="A5078">
        <v>202003</v>
      </c>
      <c r="B5078" t="str">
        <f>LEFT(All_Data[[#This Row],[Invoice (Year+Month)]],4)</f>
        <v>2020</v>
      </c>
      <c r="C5078" t="str">
        <f>RIGHT(All_Data[[#This Row],[Invoice (Year+Month)]],2)</f>
        <v>03</v>
      </c>
      <c r="D5078" t="s">
        <v>63</v>
      </c>
      <c r="E5078">
        <v>3013339</v>
      </c>
      <c r="F5078" t="s">
        <v>17</v>
      </c>
      <c r="G5078" t="s">
        <v>22</v>
      </c>
      <c r="H5078" t="s">
        <v>35</v>
      </c>
      <c r="I5078">
        <v>1110177</v>
      </c>
      <c r="J5078">
        <v>1004</v>
      </c>
      <c r="K5078" s="1">
        <v>214.9869813</v>
      </c>
      <c r="L5078" s="1">
        <v>45.76</v>
      </c>
      <c r="M5078" s="1">
        <f>All_Data[[#This Row],[EUR Sales Amount]]-All_Data[[#This Row],[EUR Cost Amount]]</f>
        <v>169.22698130000001</v>
      </c>
      <c r="N5078">
        <f>IF(All_Data[[#This Row],[Order Line Quantity]]&lt;0,1,0)</f>
        <v>0</v>
      </c>
      <c r="O5078" s="1" t="str">
        <f>All_Data[[#This Row],[Tier2 Description]]&amp;All_Data[[#This Row],[Order No]]</f>
        <v>DECORATION CHARGES1110177</v>
      </c>
    </row>
    <row r="5079" spans="1:15" x14ac:dyDescent="0.35">
      <c r="A5079">
        <v>202003</v>
      </c>
      <c r="B5079" t="str">
        <f>LEFT(All_Data[[#This Row],[Invoice (Year+Month)]],4)</f>
        <v>2020</v>
      </c>
      <c r="C5079" t="str">
        <f>RIGHT(All_Data[[#This Row],[Invoice (Year+Month)]],2)</f>
        <v>03</v>
      </c>
      <c r="D5079" t="s">
        <v>63</v>
      </c>
      <c r="E5079">
        <v>3013346</v>
      </c>
      <c r="F5079" t="s">
        <v>10</v>
      </c>
      <c r="G5079" t="s">
        <v>13</v>
      </c>
      <c r="H5079" t="s">
        <v>37</v>
      </c>
      <c r="I5079">
        <v>1110872</v>
      </c>
      <c r="J5079">
        <v>500</v>
      </c>
      <c r="K5079" s="1">
        <v>214.54462000000001</v>
      </c>
      <c r="L5079" s="1">
        <v>161.46</v>
      </c>
      <c r="M5079" s="1">
        <f>All_Data[[#This Row],[EUR Sales Amount]]-All_Data[[#This Row],[EUR Cost Amount]]</f>
        <v>53.084620000000001</v>
      </c>
      <c r="N5079">
        <f>IF(All_Data[[#This Row],[Order Line Quantity]]&lt;0,1,0)</f>
        <v>0</v>
      </c>
      <c r="O5079" s="1" t="str">
        <f>All_Data[[#This Row],[Tier2 Description]]&amp;All_Data[[#This Row],[Order No]]</f>
        <v>GENERAL1110872</v>
      </c>
    </row>
    <row r="5080" spans="1:15" x14ac:dyDescent="0.35">
      <c r="A5080">
        <v>202003</v>
      </c>
      <c r="B5080" t="str">
        <f>LEFT(All_Data[[#This Row],[Invoice (Year+Month)]],4)</f>
        <v>2020</v>
      </c>
      <c r="C5080" t="str">
        <f>RIGHT(All_Data[[#This Row],[Invoice (Year+Month)]],2)</f>
        <v>03</v>
      </c>
      <c r="D5080" t="s">
        <v>63</v>
      </c>
      <c r="E5080">
        <v>3013346</v>
      </c>
      <c r="F5080" t="s">
        <v>10</v>
      </c>
      <c r="G5080" t="s">
        <v>13</v>
      </c>
      <c r="H5080" t="s">
        <v>16</v>
      </c>
      <c r="I5080">
        <v>1111040</v>
      </c>
      <c r="J5080">
        <v>1400</v>
      </c>
      <c r="K5080" s="1">
        <v>216.75641999999999</v>
      </c>
      <c r="L5080" s="1">
        <v>82.26</v>
      </c>
      <c r="M5080" s="1">
        <f>All_Data[[#This Row],[EUR Sales Amount]]-All_Data[[#This Row],[EUR Cost Amount]]</f>
        <v>134.49642</v>
      </c>
      <c r="N5080">
        <f>IF(All_Data[[#This Row],[Order Line Quantity]]&lt;0,1,0)</f>
        <v>0</v>
      </c>
      <c r="O5080" s="1" t="str">
        <f>All_Data[[#This Row],[Tier2 Description]]&amp;All_Data[[#This Row],[Order No]]</f>
        <v>WRITING1111040</v>
      </c>
    </row>
    <row r="5081" spans="1:15" x14ac:dyDescent="0.35">
      <c r="A5081">
        <v>202003</v>
      </c>
      <c r="B5081" t="str">
        <f>LEFT(All_Data[[#This Row],[Invoice (Year+Month)]],4)</f>
        <v>2020</v>
      </c>
      <c r="C5081" t="str">
        <f>RIGHT(All_Data[[#This Row],[Invoice (Year+Month)]],2)</f>
        <v>03</v>
      </c>
      <c r="D5081" t="s">
        <v>63</v>
      </c>
      <c r="E5081">
        <v>3013346</v>
      </c>
      <c r="F5081" t="s">
        <v>10</v>
      </c>
      <c r="G5081" t="s">
        <v>22</v>
      </c>
      <c r="H5081" t="s">
        <v>35</v>
      </c>
      <c r="I5081">
        <v>1111040</v>
      </c>
      <c r="J5081">
        <v>1404</v>
      </c>
      <c r="K5081" s="1">
        <v>265.59296000000001</v>
      </c>
      <c r="L5081" s="1">
        <v>49.76</v>
      </c>
      <c r="M5081" s="1">
        <f>All_Data[[#This Row],[EUR Sales Amount]]-All_Data[[#This Row],[EUR Cost Amount]]</f>
        <v>215.83296000000001</v>
      </c>
      <c r="N5081">
        <f>IF(All_Data[[#This Row],[Order Line Quantity]]&lt;0,1,0)</f>
        <v>0</v>
      </c>
      <c r="O5081" s="1" t="str">
        <f>All_Data[[#This Row],[Tier2 Description]]&amp;All_Data[[#This Row],[Order No]]</f>
        <v>DECORATION CHARGES1111040</v>
      </c>
    </row>
    <row r="5082" spans="1:15" x14ac:dyDescent="0.35">
      <c r="A5082">
        <v>202003</v>
      </c>
      <c r="B5082" t="str">
        <f>LEFT(All_Data[[#This Row],[Invoice (Year+Month)]],4)</f>
        <v>2020</v>
      </c>
      <c r="C5082" t="str">
        <f>RIGHT(All_Data[[#This Row],[Invoice (Year+Month)]],2)</f>
        <v>03</v>
      </c>
      <c r="D5082" t="s">
        <v>63</v>
      </c>
      <c r="E5082">
        <v>3013358</v>
      </c>
      <c r="F5082" t="s">
        <v>10</v>
      </c>
      <c r="G5082" t="s">
        <v>18</v>
      </c>
      <c r="H5082" t="s">
        <v>21</v>
      </c>
      <c r="I5082">
        <v>1110845</v>
      </c>
      <c r="J5082">
        <v>160</v>
      </c>
      <c r="K5082" s="1">
        <v>700.69830960000002</v>
      </c>
      <c r="L5082" s="1">
        <v>335.88</v>
      </c>
      <c r="M5082" s="1">
        <f>All_Data[[#This Row],[EUR Sales Amount]]-All_Data[[#This Row],[EUR Cost Amount]]</f>
        <v>364.81830960000002</v>
      </c>
      <c r="N5082">
        <f>IF(All_Data[[#This Row],[Order Line Quantity]]&lt;0,1,0)</f>
        <v>0</v>
      </c>
      <c r="O5082" s="1" t="str">
        <f>All_Data[[#This Row],[Tier2 Description]]&amp;All_Data[[#This Row],[Order No]]</f>
        <v>T-SHIRTS &amp; ACTIVE TOPS1110845</v>
      </c>
    </row>
    <row r="5083" spans="1:15" x14ac:dyDescent="0.35">
      <c r="A5083">
        <v>202003</v>
      </c>
      <c r="B5083" t="str">
        <f>LEFT(All_Data[[#This Row],[Invoice (Year+Month)]],4)</f>
        <v>2020</v>
      </c>
      <c r="C5083" t="str">
        <f>RIGHT(All_Data[[#This Row],[Invoice (Year+Month)]],2)</f>
        <v>03</v>
      </c>
      <c r="D5083" t="s">
        <v>63</v>
      </c>
      <c r="E5083">
        <v>3013358</v>
      </c>
      <c r="F5083" t="s">
        <v>10</v>
      </c>
      <c r="G5083" t="s">
        <v>22</v>
      </c>
      <c r="H5083" t="s">
        <v>35</v>
      </c>
      <c r="I5083">
        <v>1110845</v>
      </c>
      <c r="J5083">
        <v>324</v>
      </c>
      <c r="K5083" s="1">
        <v>349.21671309999999</v>
      </c>
      <c r="L5083" s="1">
        <v>43.16</v>
      </c>
      <c r="M5083" s="1">
        <f>All_Data[[#This Row],[EUR Sales Amount]]-All_Data[[#This Row],[EUR Cost Amount]]</f>
        <v>306.05671310000002</v>
      </c>
      <c r="N5083">
        <f>IF(All_Data[[#This Row],[Order Line Quantity]]&lt;0,1,0)</f>
        <v>0</v>
      </c>
      <c r="O5083" s="1" t="str">
        <f>All_Data[[#This Row],[Tier2 Description]]&amp;All_Data[[#This Row],[Order No]]</f>
        <v>DECORATION CHARGES1110845</v>
      </c>
    </row>
    <row r="5084" spans="1:15" x14ac:dyDescent="0.35">
      <c r="A5084">
        <v>202003</v>
      </c>
      <c r="B5084" t="str">
        <f>LEFT(All_Data[[#This Row],[Invoice (Year+Month)]],4)</f>
        <v>2020</v>
      </c>
      <c r="C5084" t="str">
        <f>RIGHT(All_Data[[#This Row],[Invoice (Year+Month)]],2)</f>
        <v>03</v>
      </c>
      <c r="D5084" t="s">
        <v>63</v>
      </c>
      <c r="E5084">
        <v>3013364</v>
      </c>
      <c r="F5084" t="s">
        <v>17</v>
      </c>
      <c r="G5084" t="s">
        <v>13</v>
      </c>
      <c r="H5084" t="s">
        <v>16</v>
      </c>
      <c r="I5084">
        <v>1110765</v>
      </c>
      <c r="J5084">
        <v>2000</v>
      </c>
      <c r="K5084" s="1">
        <v>364.50467620000001</v>
      </c>
      <c r="L5084" s="1">
        <v>147.30000000000001</v>
      </c>
      <c r="M5084" s="1">
        <f>All_Data[[#This Row],[EUR Sales Amount]]-All_Data[[#This Row],[EUR Cost Amount]]</f>
        <v>217.20467619999999</v>
      </c>
      <c r="N5084">
        <f>IF(All_Data[[#This Row],[Order Line Quantity]]&lt;0,1,0)</f>
        <v>0</v>
      </c>
      <c r="O5084" s="1" t="str">
        <f>All_Data[[#This Row],[Tier2 Description]]&amp;All_Data[[#This Row],[Order No]]</f>
        <v>WRITING1110765</v>
      </c>
    </row>
    <row r="5085" spans="1:15" x14ac:dyDescent="0.35">
      <c r="A5085">
        <v>202003</v>
      </c>
      <c r="B5085" t="str">
        <f>LEFT(All_Data[[#This Row],[Invoice (Year+Month)]],4)</f>
        <v>2020</v>
      </c>
      <c r="C5085" t="str">
        <f>RIGHT(All_Data[[#This Row],[Invoice (Year+Month)]],2)</f>
        <v>03</v>
      </c>
      <c r="D5085" t="s">
        <v>63</v>
      </c>
      <c r="E5085">
        <v>3013364</v>
      </c>
      <c r="F5085" t="s">
        <v>17</v>
      </c>
      <c r="G5085" t="s">
        <v>22</v>
      </c>
      <c r="H5085" t="s">
        <v>35</v>
      </c>
      <c r="I5085">
        <v>1110765</v>
      </c>
      <c r="J5085">
        <v>2008</v>
      </c>
      <c r="K5085" s="1">
        <v>521.9848518</v>
      </c>
      <c r="L5085" s="1">
        <v>91.52</v>
      </c>
      <c r="M5085" s="1">
        <f>All_Data[[#This Row],[EUR Sales Amount]]-All_Data[[#This Row],[EUR Cost Amount]]</f>
        <v>430.46485180000002</v>
      </c>
      <c r="N5085">
        <f>IF(All_Data[[#This Row],[Order Line Quantity]]&lt;0,1,0)</f>
        <v>0</v>
      </c>
      <c r="O5085" s="1" t="str">
        <f>All_Data[[#This Row],[Tier2 Description]]&amp;All_Data[[#This Row],[Order No]]</f>
        <v>DECORATION CHARGES1110765</v>
      </c>
    </row>
    <row r="5086" spans="1:15" x14ac:dyDescent="0.35">
      <c r="A5086">
        <v>202003</v>
      </c>
      <c r="B5086" t="str">
        <f>LEFT(All_Data[[#This Row],[Invoice (Year+Month)]],4)</f>
        <v>2020</v>
      </c>
      <c r="C5086" t="str">
        <f>RIGHT(All_Data[[#This Row],[Invoice (Year+Month)]],2)</f>
        <v>03</v>
      </c>
      <c r="D5086" t="s">
        <v>63</v>
      </c>
      <c r="E5086">
        <v>3013375</v>
      </c>
      <c r="F5086" t="s">
        <v>10</v>
      </c>
      <c r="G5086" t="s">
        <v>13</v>
      </c>
      <c r="H5086" t="s">
        <v>37</v>
      </c>
      <c r="I5086">
        <v>1110641</v>
      </c>
      <c r="J5086">
        <v>570</v>
      </c>
      <c r="K5086" s="1">
        <v>147.0404786</v>
      </c>
      <c r="L5086" s="1">
        <v>28.8</v>
      </c>
      <c r="M5086" s="1">
        <f>All_Data[[#This Row],[EUR Sales Amount]]-All_Data[[#This Row],[EUR Cost Amount]]</f>
        <v>118.2404786</v>
      </c>
      <c r="N5086">
        <f>IF(All_Data[[#This Row],[Order Line Quantity]]&lt;0,1,0)</f>
        <v>0</v>
      </c>
      <c r="O5086" s="1" t="str">
        <f>All_Data[[#This Row],[Tier2 Description]]&amp;All_Data[[#This Row],[Order No]]</f>
        <v>GENERAL1110641</v>
      </c>
    </row>
    <row r="5087" spans="1:15" x14ac:dyDescent="0.35">
      <c r="A5087">
        <v>202003</v>
      </c>
      <c r="B5087" t="str">
        <f>LEFT(All_Data[[#This Row],[Invoice (Year+Month)]],4)</f>
        <v>2020</v>
      </c>
      <c r="C5087" t="str">
        <f>RIGHT(All_Data[[#This Row],[Invoice (Year+Month)]],2)</f>
        <v>03</v>
      </c>
      <c r="D5087" t="s">
        <v>63</v>
      </c>
      <c r="E5087">
        <v>3013376</v>
      </c>
      <c r="F5087" t="s">
        <v>17</v>
      </c>
      <c r="G5087" t="s">
        <v>32</v>
      </c>
      <c r="H5087" t="s">
        <v>33</v>
      </c>
      <c r="I5087">
        <v>1110214</v>
      </c>
      <c r="J5087">
        <v>1000</v>
      </c>
      <c r="K5087" s="1">
        <v>775.89951699999995</v>
      </c>
      <c r="L5087" s="1">
        <v>528.32000000000005</v>
      </c>
      <c r="M5087" s="1">
        <f>All_Data[[#This Row],[EUR Sales Amount]]-All_Data[[#This Row],[EUR Cost Amount]]</f>
        <v>247.5795169999999</v>
      </c>
      <c r="N5087">
        <f>IF(All_Data[[#This Row],[Order Line Quantity]]&lt;0,1,0)</f>
        <v>0</v>
      </c>
      <c r="O5087" s="1" t="str">
        <f>All_Data[[#This Row],[Tier2 Description]]&amp;All_Data[[#This Row],[Order No]]</f>
        <v>SPORT BOTTLES1110214</v>
      </c>
    </row>
    <row r="5088" spans="1:15" x14ac:dyDescent="0.35">
      <c r="A5088">
        <v>202003</v>
      </c>
      <c r="B5088" t="str">
        <f>LEFT(All_Data[[#This Row],[Invoice (Year+Month)]],4)</f>
        <v>2020</v>
      </c>
      <c r="C5088" t="str">
        <f>RIGHT(All_Data[[#This Row],[Invoice (Year+Month)]],2)</f>
        <v>03</v>
      </c>
      <c r="D5088" t="s">
        <v>63</v>
      </c>
      <c r="E5088">
        <v>3013376</v>
      </c>
      <c r="F5088" t="s">
        <v>17</v>
      </c>
      <c r="G5088" t="s">
        <v>26</v>
      </c>
      <c r="H5088" t="s">
        <v>28</v>
      </c>
      <c r="I5088">
        <v>1110014</v>
      </c>
      <c r="J5088">
        <v>2000</v>
      </c>
      <c r="K5088" s="1">
        <v>4158.1844129999999</v>
      </c>
      <c r="L5088" s="1">
        <v>2209.6</v>
      </c>
      <c r="M5088" s="1">
        <f>All_Data[[#This Row],[EUR Sales Amount]]-All_Data[[#This Row],[EUR Cost Amount]]</f>
        <v>1948.584413</v>
      </c>
      <c r="N5088">
        <f>IF(All_Data[[#This Row],[Order Line Quantity]]&lt;0,1,0)</f>
        <v>0</v>
      </c>
      <c r="O5088" s="1" t="str">
        <f>All_Data[[#This Row],[Tier2 Description]]&amp;All_Data[[#This Row],[Order No]]</f>
        <v>HOUSEWARES1110014</v>
      </c>
    </row>
    <row r="5089" spans="1:15" x14ac:dyDescent="0.35">
      <c r="A5089">
        <v>202003</v>
      </c>
      <c r="B5089" t="str">
        <f>LEFT(All_Data[[#This Row],[Invoice (Year+Month)]],4)</f>
        <v>2020</v>
      </c>
      <c r="C5089" t="str">
        <f>RIGHT(All_Data[[#This Row],[Invoice (Year+Month)]],2)</f>
        <v>03</v>
      </c>
      <c r="D5089" t="s">
        <v>63</v>
      </c>
      <c r="E5089">
        <v>3013376</v>
      </c>
      <c r="F5089" t="s">
        <v>17</v>
      </c>
      <c r="G5089" t="s">
        <v>22</v>
      </c>
      <c r="H5089" t="s">
        <v>35</v>
      </c>
      <c r="I5089">
        <v>1110014</v>
      </c>
      <c r="J5089">
        <v>2002</v>
      </c>
      <c r="K5089" s="1">
        <v>415.81844130000002</v>
      </c>
      <c r="L5089" s="1">
        <v>37.880000000000003</v>
      </c>
      <c r="M5089" s="1">
        <f>All_Data[[#This Row],[EUR Sales Amount]]-All_Data[[#This Row],[EUR Cost Amount]]</f>
        <v>377.93844130000002</v>
      </c>
      <c r="N5089">
        <f>IF(All_Data[[#This Row],[Order Line Quantity]]&lt;0,1,0)</f>
        <v>0</v>
      </c>
      <c r="O5089" s="1" t="str">
        <f>All_Data[[#This Row],[Tier2 Description]]&amp;All_Data[[#This Row],[Order No]]</f>
        <v>DECORATION CHARGES1110014</v>
      </c>
    </row>
    <row r="5090" spans="1:15" x14ac:dyDescent="0.35">
      <c r="A5090">
        <v>202003</v>
      </c>
      <c r="B5090" t="str">
        <f>LEFT(All_Data[[#This Row],[Invoice (Year+Month)]],4)</f>
        <v>2020</v>
      </c>
      <c r="C5090" t="str">
        <f>RIGHT(All_Data[[#This Row],[Invoice (Year+Month)]],2)</f>
        <v>03</v>
      </c>
      <c r="D5090" t="s">
        <v>63</v>
      </c>
      <c r="E5090">
        <v>3013376</v>
      </c>
      <c r="F5090" t="s">
        <v>17</v>
      </c>
      <c r="G5090" t="s">
        <v>22</v>
      </c>
      <c r="H5090" t="s">
        <v>35</v>
      </c>
      <c r="I5090">
        <v>1110214</v>
      </c>
      <c r="J5090">
        <v>1002</v>
      </c>
      <c r="K5090" s="1">
        <v>169.8662569</v>
      </c>
      <c r="L5090" s="1">
        <v>25.46</v>
      </c>
      <c r="M5090" s="1">
        <f>All_Data[[#This Row],[EUR Sales Amount]]-All_Data[[#This Row],[EUR Cost Amount]]</f>
        <v>144.40625689999999</v>
      </c>
      <c r="N5090">
        <f>IF(All_Data[[#This Row],[Order Line Quantity]]&lt;0,1,0)</f>
        <v>0</v>
      </c>
      <c r="O5090" s="1" t="str">
        <f>All_Data[[#This Row],[Tier2 Description]]&amp;All_Data[[#This Row],[Order No]]</f>
        <v>DECORATION CHARGES1110214</v>
      </c>
    </row>
    <row r="5091" spans="1:15" x14ac:dyDescent="0.35">
      <c r="A5091">
        <v>202003</v>
      </c>
      <c r="B5091" t="str">
        <f>LEFT(All_Data[[#This Row],[Invoice (Year+Month)]],4)</f>
        <v>2020</v>
      </c>
      <c r="C5091" t="str">
        <f>RIGHT(All_Data[[#This Row],[Invoice (Year+Month)]],2)</f>
        <v>03</v>
      </c>
      <c r="D5091" t="s">
        <v>63</v>
      </c>
      <c r="E5091">
        <v>3013385</v>
      </c>
      <c r="F5091" t="s">
        <v>17</v>
      </c>
      <c r="G5091" t="s">
        <v>32</v>
      </c>
      <c r="H5091" t="s">
        <v>51</v>
      </c>
      <c r="I5091">
        <v>1110701</v>
      </c>
      <c r="J5091">
        <v>1000</v>
      </c>
      <c r="K5091" s="1">
        <v>1858.7969049999999</v>
      </c>
      <c r="L5091" s="1">
        <v>413.56</v>
      </c>
      <c r="M5091" s="1">
        <f>All_Data[[#This Row],[EUR Sales Amount]]-All_Data[[#This Row],[EUR Cost Amount]]</f>
        <v>1445.236905</v>
      </c>
      <c r="N5091">
        <f>IF(All_Data[[#This Row],[Order Line Quantity]]&lt;0,1,0)</f>
        <v>0</v>
      </c>
      <c r="O5091" s="1" t="str">
        <f>All_Data[[#This Row],[Tier2 Description]]&amp;All_Data[[#This Row],[Order No]]</f>
        <v>MUGS &amp; TUMBLERS1110701</v>
      </c>
    </row>
    <row r="5092" spans="1:15" x14ac:dyDescent="0.35">
      <c r="A5092">
        <v>202003</v>
      </c>
      <c r="B5092" t="str">
        <f>LEFT(All_Data[[#This Row],[Invoice (Year+Month)]],4)</f>
        <v>2020</v>
      </c>
      <c r="C5092" t="str">
        <f>RIGHT(All_Data[[#This Row],[Invoice (Year+Month)]],2)</f>
        <v>03</v>
      </c>
      <c r="D5092" t="s">
        <v>63</v>
      </c>
      <c r="E5092">
        <v>3013385</v>
      </c>
      <c r="F5092" t="s">
        <v>17</v>
      </c>
      <c r="G5092" t="s">
        <v>22</v>
      </c>
      <c r="H5092" t="s">
        <v>35</v>
      </c>
      <c r="I5092">
        <v>1110701</v>
      </c>
      <c r="J5092">
        <v>1004</v>
      </c>
      <c r="K5092" s="1">
        <v>295.49650930000001</v>
      </c>
      <c r="L5092" s="1">
        <v>40.92</v>
      </c>
      <c r="M5092" s="1">
        <f>All_Data[[#This Row],[EUR Sales Amount]]-All_Data[[#This Row],[EUR Cost Amount]]</f>
        <v>254.5765093</v>
      </c>
      <c r="N5092">
        <f>IF(All_Data[[#This Row],[Order Line Quantity]]&lt;0,1,0)</f>
        <v>0</v>
      </c>
      <c r="O5092" s="1" t="str">
        <f>All_Data[[#This Row],[Tier2 Description]]&amp;All_Data[[#This Row],[Order No]]</f>
        <v>DECORATION CHARGES1110701</v>
      </c>
    </row>
    <row r="5093" spans="1:15" x14ac:dyDescent="0.35">
      <c r="A5093">
        <v>202003</v>
      </c>
      <c r="B5093" t="str">
        <f>LEFT(All_Data[[#This Row],[Invoice (Year+Month)]],4)</f>
        <v>2020</v>
      </c>
      <c r="C5093" t="str">
        <f>RIGHT(All_Data[[#This Row],[Invoice (Year+Month)]],2)</f>
        <v>03</v>
      </c>
      <c r="D5093" t="s">
        <v>63</v>
      </c>
      <c r="E5093">
        <v>3013385</v>
      </c>
      <c r="F5093" t="s">
        <v>17</v>
      </c>
      <c r="G5093" t="s">
        <v>57</v>
      </c>
      <c r="H5093" t="s">
        <v>59</v>
      </c>
      <c r="I5093">
        <v>1109624</v>
      </c>
      <c r="J5093">
        <v>400</v>
      </c>
      <c r="K5093" s="1">
        <v>3167.2979140000002</v>
      </c>
      <c r="L5093" s="1">
        <v>2153.06</v>
      </c>
      <c r="M5093" s="1">
        <f>All_Data[[#This Row],[EUR Sales Amount]]-All_Data[[#This Row],[EUR Cost Amount]]</f>
        <v>1014.2379140000003</v>
      </c>
      <c r="N5093">
        <f>IF(All_Data[[#This Row],[Order Line Quantity]]&lt;0,1,0)</f>
        <v>0</v>
      </c>
      <c r="O5093" s="1" t="str">
        <f>All_Data[[#This Row],[Tier2 Description]]&amp;All_Data[[#This Row],[Order No]]</f>
        <v>ACCESSORIES1109624</v>
      </c>
    </row>
    <row r="5094" spans="1:15" x14ac:dyDescent="0.35">
      <c r="A5094">
        <v>202003</v>
      </c>
      <c r="B5094" t="str">
        <f>LEFT(All_Data[[#This Row],[Invoice (Year+Month)]],4)</f>
        <v>2020</v>
      </c>
      <c r="C5094" t="str">
        <f>RIGHT(All_Data[[#This Row],[Invoice (Year+Month)]],2)</f>
        <v>03</v>
      </c>
      <c r="D5094" t="s">
        <v>63</v>
      </c>
      <c r="E5094">
        <v>3013393</v>
      </c>
      <c r="F5094" t="s">
        <v>17</v>
      </c>
      <c r="G5094" t="s">
        <v>11</v>
      </c>
      <c r="H5094" t="s">
        <v>40</v>
      </c>
      <c r="I5094">
        <v>1110637</v>
      </c>
      <c r="J5094">
        <v>200</v>
      </c>
      <c r="K5094" s="1">
        <v>115.5444435</v>
      </c>
      <c r="L5094" s="1">
        <v>63.62</v>
      </c>
      <c r="M5094" s="1">
        <f>All_Data[[#This Row],[EUR Sales Amount]]-All_Data[[#This Row],[EUR Cost Amount]]</f>
        <v>51.924443500000002</v>
      </c>
      <c r="N5094">
        <f>IF(All_Data[[#This Row],[Order Line Quantity]]&lt;0,1,0)</f>
        <v>0</v>
      </c>
      <c r="O5094" s="1" t="str">
        <f>All_Data[[#This Row],[Tier2 Description]]&amp;All_Data[[#This Row],[Order No]]</f>
        <v>TOTES1110637</v>
      </c>
    </row>
    <row r="5095" spans="1:15" x14ac:dyDescent="0.35">
      <c r="A5095">
        <v>202003</v>
      </c>
      <c r="B5095" t="str">
        <f>LEFT(All_Data[[#This Row],[Invoice (Year+Month)]],4)</f>
        <v>2020</v>
      </c>
      <c r="C5095" t="str">
        <f>RIGHT(All_Data[[#This Row],[Invoice (Year+Month)]],2)</f>
        <v>03</v>
      </c>
      <c r="D5095" t="s">
        <v>63</v>
      </c>
      <c r="E5095">
        <v>3013393</v>
      </c>
      <c r="F5095" t="s">
        <v>17</v>
      </c>
      <c r="G5095" t="s">
        <v>22</v>
      </c>
      <c r="H5095" t="s">
        <v>35</v>
      </c>
      <c r="I5095">
        <v>1110637</v>
      </c>
      <c r="J5095">
        <v>202</v>
      </c>
      <c r="K5095" s="1">
        <v>130.58468500000001</v>
      </c>
      <c r="L5095" s="1">
        <v>23.58</v>
      </c>
      <c r="M5095" s="1">
        <f>All_Data[[#This Row],[EUR Sales Amount]]-All_Data[[#This Row],[EUR Cost Amount]]</f>
        <v>107.00468500000001</v>
      </c>
      <c r="N5095">
        <f>IF(All_Data[[#This Row],[Order Line Quantity]]&lt;0,1,0)</f>
        <v>0</v>
      </c>
      <c r="O5095" s="1" t="str">
        <f>All_Data[[#This Row],[Tier2 Description]]&amp;All_Data[[#This Row],[Order No]]</f>
        <v>DECORATION CHARGES1110637</v>
      </c>
    </row>
    <row r="5096" spans="1:15" x14ac:dyDescent="0.35">
      <c r="A5096">
        <v>202003</v>
      </c>
      <c r="B5096" t="str">
        <f>LEFT(All_Data[[#This Row],[Invoice (Year+Month)]],4)</f>
        <v>2020</v>
      </c>
      <c r="C5096" t="str">
        <f>RIGHT(All_Data[[#This Row],[Invoice (Year+Month)]],2)</f>
        <v>03</v>
      </c>
      <c r="D5096" t="s">
        <v>63</v>
      </c>
      <c r="E5096">
        <v>3013393</v>
      </c>
      <c r="F5096" t="s">
        <v>17</v>
      </c>
      <c r="G5096" t="s">
        <v>24</v>
      </c>
      <c r="H5096" t="s">
        <v>25</v>
      </c>
      <c r="I5096">
        <v>1110542</v>
      </c>
      <c r="J5096">
        <v>12</v>
      </c>
      <c r="K5096" s="1">
        <v>483.48183360000002</v>
      </c>
      <c r="L5096" s="1">
        <v>159.56</v>
      </c>
      <c r="M5096" s="1">
        <f>All_Data[[#This Row],[EUR Sales Amount]]-All_Data[[#This Row],[EUR Cost Amount]]</f>
        <v>323.92183360000001</v>
      </c>
      <c r="N5096">
        <f>IF(All_Data[[#This Row],[Order Line Quantity]]&lt;0,1,0)</f>
        <v>0</v>
      </c>
      <c r="O5096" s="1" t="str">
        <f>All_Data[[#This Row],[Tier2 Description]]&amp;All_Data[[#This Row],[Order No]]</f>
        <v>JACKETS1110542</v>
      </c>
    </row>
    <row r="5097" spans="1:15" x14ac:dyDescent="0.35">
      <c r="A5097">
        <v>202003</v>
      </c>
      <c r="B5097" t="str">
        <f>LEFT(All_Data[[#This Row],[Invoice (Year+Month)]],4)</f>
        <v>2020</v>
      </c>
      <c r="C5097" t="str">
        <f>RIGHT(All_Data[[#This Row],[Invoice (Year+Month)]],2)</f>
        <v>03</v>
      </c>
      <c r="D5097" t="s">
        <v>63</v>
      </c>
      <c r="E5097">
        <v>3013395</v>
      </c>
      <c r="F5097" t="s">
        <v>17</v>
      </c>
      <c r="G5097" t="s">
        <v>13</v>
      </c>
      <c r="H5097" t="s">
        <v>37</v>
      </c>
      <c r="I5097">
        <v>1110132</v>
      </c>
      <c r="J5097">
        <v>400</v>
      </c>
      <c r="K5097" s="1">
        <v>48.83654885</v>
      </c>
      <c r="L5097" s="1">
        <v>8.1199999999999992</v>
      </c>
      <c r="M5097" s="1">
        <f>All_Data[[#This Row],[EUR Sales Amount]]-All_Data[[#This Row],[EUR Cost Amount]]</f>
        <v>40.716548850000002</v>
      </c>
      <c r="N5097">
        <f>IF(All_Data[[#This Row],[Order Line Quantity]]&lt;0,1,0)</f>
        <v>0</v>
      </c>
      <c r="O5097" s="1" t="str">
        <f>All_Data[[#This Row],[Tier2 Description]]&amp;All_Data[[#This Row],[Order No]]</f>
        <v>GENERAL1110132</v>
      </c>
    </row>
    <row r="5098" spans="1:15" x14ac:dyDescent="0.35">
      <c r="A5098">
        <v>202003</v>
      </c>
      <c r="B5098" t="str">
        <f>LEFT(All_Data[[#This Row],[Invoice (Year+Month)]],4)</f>
        <v>2020</v>
      </c>
      <c r="C5098" t="str">
        <f>RIGHT(All_Data[[#This Row],[Invoice (Year+Month)]],2)</f>
        <v>03</v>
      </c>
      <c r="D5098" t="s">
        <v>63</v>
      </c>
      <c r="E5098">
        <v>3013395</v>
      </c>
      <c r="F5098" t="s">
        <v>17</v>
      </c>
      <c r="G5098" t="s">
        <v>13</v>
      </c>
      <c r="H5098" t="s">
        <v>37</v>
      </c>
      <c r="I5098">
        <v>1111036</v>
      </c>
      <c r="J5098">
        <v>400</v>
      </c>
      <c r="K5098" s="1">
        <v>141.20132599999999</v>
      </c>
      <c r="L5098" s="1">
        <v>50.98</v>
      </c>
      <c r="M5098" s="1">
        <f>All_Data[[#This Row],[EUR Sales Amount]]-All_Data[[#This Row],[EUR Cost Amount]]</f>
        <v>90.221326000000005</v>
      </c>
      <c r="N5098">
        <f>IF(All_Data[[#This Row],[Order Line Quantity]]&lt;0,1,0)</f>
        <v>0</v>
      </c>
      <c r="O5098" s="1" t="str">
        <f>All_Data[[#This Row],[Tier2 Description]]&amp;All_Data[[#This Row],[Order No]]</f>
        <v>GENERAL1111036</v>
      </c>
    </row>
    <row r="5099" spans="1:15" x14ac:dyDescent="0.35">
      <c r="A5099">
        <v>202003</v>
      </c>
      <c r="B5099" t="str">
        <f>LEFT(All_Data[[#This Row],[Invoice (Year+Month)]],4)</f>
        <v>2020</v>
      </c>
      <c r="C5099" t="str">
        <f>RIGHT(All_Data[[#This Row],[Invoice (Year+Month)]],2)</f>
        <v>03</v>
      </c>
      <c r="D5099" t="s">
        <v>63</v>
      </c>
      <c r="E5099">
        <v>3013395</v>
      </c>
      <c r="F5099" t="s">
        <v>17</v>
      </c>
      <c r="G5099" t="s">
        <v>26</v>
      </c>
      <c r="H5099" t="s">
        <v>43</v>
      </c>
      <c r="I5099">
        <v>1110996</v>
      </c>
      <c r="J5099">
        <v>2</v>
      </c>
      <c r="K5099" s="1">
        <v>2.0932477280000001</v>
      </c>
      <c r="L5099" s="1">
        <v>0.96</v>
      </c>
      <c r="M5099" s="1">
        <f>All_Data[[#This Row],[EUR Sales Amount]]-All_Data[[#This Row],[EUR Cost Amount]]</f>
        <v>1.1332477280000002</v>
      </c>
      <c r="N5099">
        <f>IF(All_Data[[#This Row],[Order Line Quantity]]&lt;0,1,0)</f>
        <v>0</v>
      </c>
      <c r="O5099" s="1" t="str">
        <f>All_Data[[#This Row],[Tier2 Description]]&amp;All_Data[[#This Row],[Order No]]</f>
        <v>SAFETY AUTO &amp; TOOLS1110996</v>
      </c>
    </row>
    <row r="5100" spans="1:15" x14ac:dyDescent="0.35">
      <c r="A5100">
        <v>202003</v>
      </c>
      <c r="B5100" t="str">
        <f>LEFT(All_Data[[#This Row],[Invoice (Year+Month)]],4)</f>
        <v>2020</v>
      </c>
      <c r="C5100" t="str">
        <f>RIGHT(All_Data[[#This Row],[Invoice (Year+Month)]],2)</f>
        <v>03</v>
      </c>
      <c r="D5100" t="s">
        <v>63</v>
      </c>
      <c r="E5100">
        <v>3013395</v>
      </c>
      <c r="F5100" t="s">
        <v>17</v>
      </c>
      <c r="G5100" t="s">
        <v>22</v>
      </c>
      <c r="H5100" t="s">
        <v>35</v>
      </c>
      <c r="I5100">
        <v>1111036</v>
      </c>
      <c r="J5100">
        <v>402</v>
      </c>
      <c r="K5100" s="1">
        <v>235.33554340000001</v>
      </c>
      <c r="L5100" s="1">
        <v>33.58</v>
      </c>
      <c r="M5100" s="1">
        <f>All_Data[[#This Row],[EUR Sales Amount]]-All_Data[[#This Row],[EUR Cost Amount]]</f>
        <v>201.75554340000002</v>
      </c>
      <c r="N5100">
        <f>IF(All_Data[[#This Row],[Order Line Quantity]]&lt;0,1,0)</f>
        <v>0</v>
      </c>
      <c r="O5100" s="1" t="str">
        <f>All_Data[[#This Row],[Tier2 Description]]&amp;All_Data[[#This Row],[Order No]]</f>
        <v>DECORATION CHARGES1111036</v>
      </c>
    </row>
    <row r="5101" spans="1:15" x14ac:dyDescent="0.35">
      <c r="A5101">
        <v>202003</v>
      </c>
      <c r="B5101" t="str">
        <f>LEFT(All_Data[[#This Row],[Invoice (Year+Month)]],4)</f>
        <v>2020</v>
      </c>
      <c r="C5101" t="str">
        <f>RIGHT(All_Data[[#This Row],[Invoice (Year+Month)]],2)</f>
        <v>03</v>
      </c>
      <c r="D5101" t="s">
        <v>63</v>
      </c>
      <c r="E5101">
        <v>3013405</v>
      </c>
      <c r="F5101" t="s">
        <v>17</v>
      </c>
      <c r="G5101" t="s">
        <v>36</v>
      </c>
      <c r="H5101" t="s">
        <v>36</v>
      </c>
      <c r="I5101">
        <v>1110545</v>
      </c>
      <c r="J5101">
        <v>1000</v>
      </c>
      <c r="K5101" s="1">
        <v>1818.9845009999999</v>
      </c>
      <c r="L5101" s="1">
        <v>1752.4</v>
      </c>
      <c r="M5101" s="1">
        <f>All_Data[[#This Row],[EUR Sales Amount]]-All_Data[[#This Row],[EUR Cost Amount]]</f>
        <v>66.584500999999818</v>
      </c>
      <c r="N5101">
        <f>IF(All_Data[[#This Row],[Order Line Quantity]]&lt;0,1,0)</f>
        <v>0</v>
      </c>
      <c r="O5101" s="1" t="str">
        <f>All_Data[[#This Row],[Tier2 Description]]&amp;All_Data[[#This Row],[Order No]]</f>
        <v>MEMORY1110545</v>
      </c>
    </row>
    <row r="5102" spans="1:15" x14ac:dyDescent="0.35">
      <c r="A5102">
        <v>202003</v>
      </c>
      <c r="B5102" t="str">
        <f>LEFT(All_Data[[#This Row],[Invoice (Year+Month)]],4)</f>
        <v>2020</v>
      </c>
      <c r="C5102" t="str">
        <f>RIGHT(All_Data[[#This Row],[Invoice (Year+Month)]],2)</f>
        <v>03</v>
      </c>
      <c r="D5102" t="s">
        <v>63</v>
      </c>
      <c r="E5102">
        <v>3013411</v>
      </c>
      <c r="F5102" t="s">
        <v>17</v>
      </c>
      <c r="G5102" t="s">
        <v>26</v>
      </c>
      <c r="H5102" t="s">
        <v>50</v>
      </c>
      <c r="I5102">
        <v>1110508</v>
      </c>
      <c r="J5102">
        <v>10</v>
      </c>
      <c r="K5102" s="1">
        <v>8.1801219320000005</v>
      </c>
      <c r="L5102" s="1">
        <v>2.2400000000000002</v>
      </c>
      <c r="M5102" s="1">
        <f>All_Data[[#This Row],[EUR Sales Amount]]-All_Data[[#This Row],[EUR Cost Amount]]</f>
        <v>5.9401219320000003</v>
      </c>
      <c r="N5102">
        <f>IF(All_Data[[#This Row],[Order Line Quantity]]&lt;0,1,0)</f>
        <v>0</v>
      </c>
      <c r="O5102" s="1" t="str">
        <f>All_Data[[#This Row],[Tier2 Description]]&amp;All_Data[[#This Row],[Order No]]</f>
        <v>OUTDOOR &amp; LEISURE1110508</v>
      </c>
    </row>
    <row r="5103" spans="1:15" x14ac:dyDescent="0.35">
      <c r="A5103">
        <v>202003</v>
      </c>
      <c r="B5103" t="str">
        <f>LEFT(All_Data[[#This Row],[Invoice (Year+Month)]],4)</f>
        <v>2020</v>
      </c>
      <c r="C5103" t="str">
        <f>RIGHT(All_Data[[#This Row],[Invoice (Year+Month)]],2)</f>
        <v>03</v>
      </c>
      <c r="D5103" t="s">
        <v>63</v>
      </c>
      <c r="E5103">
        <v>3013412</v>
      </c>
      <c r="F5103" t="s">
        <v>17</v>
      </c>
      <c r="G5103" t="s">
        <v>11</v>
      </c>
      <c r="H5103" t="s">
        <v>40</v>
      </c>
      <c r="I5103">
        <v>1110406</v>
      </c>
      <c r="J5103">
        <v>500</v>
      </c>
      <c r="K5103" s="1">
        <v>1228.8762019999999</v>
      </c>
      <c r="L5103" s="1">
        <v>360.04</v>
      </c>
      <c r="M5103" s="1">
        <f>All_Data[[#This Row],[EUR Sales Amount]]-All_Data[[#This Row],[EUR Cost Amount]]</f>
        <v>868.83620199999996</v>
      </c>
      <c r="N5103">
        <f>IF(All_Data[[#This Row],[Order Line Quantity]]&lt;0,1,0)</f>
        <v>0</v>
      </c>
      <c r="O5103" s="1" t="str">
        <f>All_Data[[#This Row],[Tier2 Description]]&amp;All_Data[[#This Row],[Order No]]</f>
        <v>TOTES1110406</v>
      </c>
    </row>
    <row r="5104" spans="1:15" x14ac:dyDescent="0.35">
      <c r="A5104">
        <v>202003</v>
      </c>
      <c r="B5104" t="str">
        <f>LEFT(All_Data[[#This Row],[Invoice (Year+Month)]],4)</f>
        <v>2020</v>
      </c>
      <c r="C5104" t="str">
        <f>RIGHT(All_Data[[#This Row],[Invoice (Year+Month)]],2)</f>
        <v>03</v>
      </c>
      <c r="D5104" t="s">
        <v>63</v>
      </c>
      <c r="E5104">
        <v>3013412</v>
      </c>
      <c r="F5104" t="s">
        <v>17</v>
      </c>
      <c r="G5104" t="s">
        <v>11</v>
      </c>
      <c r="H5104" t="s">
        <v>40</v>
      </c>
      <c r="I5104">
        <v>1110440</v>
      </c>
      <c r="J5104">
        <v>500</v>
      </c>
      <c r="K5104" s="1">
        <v>1228.8762019999999</v>
      </c>
      <c r="L5104" s="1">
        <v>360.04</v>
      </c>
      <c r="M5104" s="1">
        <f>All_Data[[#This Row],[EUR Sales Amount]]-All_Data[[#This Row],[EUR Cost Amount]]</f>
        <v>868.83620199999996</v>
      </c>
      <c r="N5104">
        <f>IF(All_Data[[#This Row],[Order Line Quantity]]&lt;0,1,0)</f>
        <v>0</v>
      </c>
      <c r="O5104" s="1" t="str">
        <f>All_Data[[#This Row],[Tier2 Description]]&amp;All_Data[[#This Row],[Order No]]</f>
        <v>TOTES1110440</v>
      </c>
    </row>
    <row r="5105" spans="1:15" x14ac:dyDescent="0.35">
      <c r="A5105">
        <v>202003</v>
      </c>
      <c r="B5105" t="str">
        <f>LEFT(All_Data[[#This Row],[Invoice (Year+Month)]],4)</f>
        <v>2020</v>
      </c>
      <c r="C5105" t="str">
        <f>RIGHT(All_Data[[#This Row],[Invoice (Year+Month)]],2)</f>
        <v>03</v>
      </c>
      <c r="D5105" t="s">
        <v>63</v>
      </c>
      <c r="E5105">
        <v>3013412</v>
      </c>
      <c r="F5105" t="s">
        <v>17</v>
      </c>
      <c r="G5105" t="s">
        <v>26</v>
      </c>
      <c r="H5105" t="s">
        <v>27</v>
      </c>
      <c r="I5105">
        <v>1110507</v>
      </c>
      <c r="J5105">
        <v>600</v>
      </c>
      <c r="K5105" s="1">
        <v>1831.370582</v>
      </c>
      <c r="L5105" s="1">
        <v>984.02</v>
      </c>
      <c r="M5105" s="1">
        <f>All_Data[[#This Row],[EUR Sales Amount]]-All_Data[[#This Row],[EUR Cost Amount]]</f>
        <v>847.35058200000003</v>
      </c>
      <c r="N5105">
        <f>IF(All_Data[[#This Row],[Order Line Quantity]]&lt;0,1,0)</f>
        <v>0</v>
      </c>
      <c r="O5105" s="1" t="str">
        <f>All_Data[[#This Row],[Tier2 Description]]&amp;All_Data[[#This Row],[Order No]]</f>
        <v>APRON &amp; KITCHEN TEXTILES1110507</v>
      </c>
    </row>
    <row r="5106" spans="1:15" x14ac:dyDescent="0.35">
      <c r="A5106">
        <v>202003</v>
      </c>
      <c r="B5106" t="str">
        <f>LEFT(All_Data[[#This Row],[Invoice (Year+Month)]],4)</f>
        <v>2020</v>
      </c>
      <c r="C5106" t="str">
        <f>RIGHT(All_Data[[#This Row],[Invoice (Year+Month)]],2)</f>
        <v>03</v>
      </c>
      <c r="D5106" t="s">
        <v>63</v>
      </c>
      <c r="E5106">
        <v>3013412</v>
      </c>
      <c r="F5106" t="s">
        <v>17</v>
      </c>
      <c r="G5106" t="s">
        <v>22</v>
      </c>
      <c r="H5106" t="s">
        <v>35</v>
      </c>
      <c r="I5106">
        <v>1110406</v>
      </c>
      <c r="J5106">
        <v>1004</v>
      </c>
      <c r="K5106" s="1">
        <v>403.43236009999998</v>
      </c>
      <c r="L5106" s="1">
        <v>77.16</v>
      </c>
      <c r="M5106" s="1">
        <f>All_Data[[#This Row],[EUR Sales Amount]]-All_Data[[#This Row],[EUR Cost Amount]]</f>
        <v>326.27236010000001</v>
      </c>
      <c r="N5106">
        <f>IF(All_Data[[#This Row],[Order Line Quantity]]&lt;0,1,0)</f>
        <v>0</v>
      </c>
      <c r="O5106" s="1" t="str">
        <f>All_Data[[#This Row],[Tier2 Description]]&amp;All_Data[[#This Row],[Order No]]</f>
        <v>DECORATION CHARGES1110406</v>
      </c>
    </row>
    <row r="5107" spans="1:15" x14ac:dyDescent="0.35">
      <c r="A5107">
        <v>202003</v>
      </c>
      <c r="B5107" t="str">
        <f>LEFT(All_Data[[#This Row],[Invoice (Year+Month)]],4)</f>
        <v>2020</v>
      </c>
      <c r="C5107" t="str">
        <f>RIGHT(All_Data[[#This Row],[Invoice (Year+Month)]],2)</f>
        <v>03</v>
      </c>
      <c r="D5107" t="s">
        <v>63</v>
      </c>
      <c r="E5107">
        <v>3013412</v>
      </c>
      <c r="F5107" t="s">
        <v>17</v>
      </c>
      <c r="G5107" t="s">
        <v>22</v>
      </c>
      <c r="H5107" t="s">
        <v>35</v>
      </c>
      <c r="I5107">
        <v>1110440</v>
      </c>
      <c r="J5107">
        <v>1004</v>
      </c>
      <c r="K5107" s="1">
        <v>279.57154780000002</v>
      </c>
      <c r="L5107" s="1">
        <v>77.16</v>
      </c>
      <c r="M5107" s="1">
        <f>All_Data[[#This Row],[EUR Sales Amount]]-All_Data[[#This Row],[EUR Cost Amount]]</f>
        <v>202.41154780000002</v>
      </c>
      <c r="N5107">
        <f>IF(All_Data[[#This Row],[Order Line Quantity]]&lt;0,1,0)</f>
        <v>0</v>
      </c>
      <c r="O5107" s="1" t="str">
        <f>All_Data[[#This Row],[Tier2 Description]]&amp;All_Data[[#This Row],[Order No]]</f>
        <v>DECORATION CHARGES1110440</v>
      </c>
    </row>
    <row r="5108" spans="1:15" x14ac:dyDescent="0.35">
      <c r="A5108">
        <v>202003</v>
      </c>
      <c r="B5108" t="str">
        <f>LEFT(All_Data[[#This Row],[Invoice (Year+Month)]],4)</f>
        <v>2020</v>
      </c>
      <c r="C5108" t="str">
        <f>RIGHT(All_Data[[#This Row],[Invoice (Year+Month)]],2)</f>
        <v>03</v>
      </c>
      <c r="D5108" t="s">
        <v>63</v>
      </c>
      <c r="E5108">
        <v>3013420</v>
      </c>
      <c r="F5108" t="s">
        <v>17</v>
      </c>
      <c r="G5108" t="s">
        <v>13</v>
      </c>
      <c r="H5108" t="s">
        <v>37</v>
      </c>
      <c r="I5108">
        <v>1109952</v>
      </c>
      <c r="J5108">
        <v>4000</v>
      </c>
      <c r="K5108" s="1">
        <v>4317.434029</v>
      </c>
      <c r="L5108" s="1">
        <v>3538.88</v>
      </c>
      <c r="M5108" s="1">
        <f>All_Data[[#This Row],[EUR Sales Amount]]-All_Data[[#This Row],[EUR Cost Amount]]</f>
        <v>778.5540289999999</v>
      </c>
      <c r="N5108">
        <f>IF(All_Data[[#This Row],[Order Line Quantity]]&lt;0,1,0)</f>
        <v>0</v>
      </c>
      <c r="O5108" s="1" t="str">
        <f>All_Data[[#This Row],[Tier2 Description]]&amp;All_Data[[#This Row],[Order No]]</f>
        <v>GENERAL1109952</v>
      </c>
    </row>
    <row r="5109" spans="1:15" x14ac:dyDescent="0.35">
      <c r="A5109">
        <v>202003</v>
      </c>
      <c r="B5109" t="str">
        <f>LEFT(All_Data[[#This Row],[Invoice (Year+Month)]],4)</f>
        <v>2020</v>
      </c>
      <c r="C5109" t="str">
        <f>RIGHT(All_Data[[#This Row],[Invoice (Year+Month)]],2)</f>
        <v>03</v>
      </c>
      <c r="D5109" t="s">
        <v>63</v>
      </c>
      <c r="E5109">
        <v>3013420</v>
      </c>
      <c r="F5109" t="s">
        <v>17</v>
      </c>
      <c r="G5109" t="s">
        <v>13</v>
      </c>
      <c r="H5109" t="s">
        <v>41</v>
      </c>
      <c r="I5109">
        <v>1109832</v>
      </c>
      <c r="J5109">
        <v>5180</v>
      </c>
      <c r="K5109" s="1">
        <v>2978.8525359999999</v>
      </c>
      <c r="L5109" s="1">
        <v>1731.7</v>
      </c>
      <c r="M5109" s="1">
        <f>All_Data[[#This Row],[EUR Sales Amount]]-All_Data[[#This Row],[EUR Cost Amount]]</f>
        <v>1247.1525359999998</v>
      </c>
      <c r="N5109">
        <f>IF(All_Data[[#This Row],[Order Line Quantity]]&lt;0,1,0)</f>
        <v>0</v>
      </c>
      <c r="O5109" s="1" t="str">
        <f>All_Data[[#This Row],[Tier2 Description]]&amp;All_Data[[#This Row],[Order No]]</f>
        <v>KEYCHAINS1109832</v>
      </c>
    </row>
    <row r="5110" spans="1:15" x14ac:dyDescent="0.35">
      <c r="A5110">
        <v>202003</v>
      </c>
      <c r="B5110" t="str">
        <f>LEFT(All_Data[[#This Row],[Invoice (Year+Month)]],4)</f>
        <v>2020</v>
      </c>
      <c r="C5110" t="str">
        <f>RIGHT(All_Data[[#This Row],[Invoice (Year+Month)]],2)</f>
        <v>03</v>
      </c>
      <c r="D5110" t="s">
        <v>63</v>
      </c>
      <c r="E5110">
        <v>3013420</v>
      </c>
      <c r="F5110" t="s">
        <v>17</v>
      </c>
      <c r="G5110" t="s">
        <v>18</v>
      </c>
      <c r="H5110" t="s">
        <v>19</v>
      </c>
      <c r="I5110">
        <v>1110977</v>
      </c>
      <c r="J5110">
        <v>4</v>
      </c>
      <c r="K5110" s="1">
        <v>84.618168080000004</v>
      </c>
      <c r="L5110" s="1">
        <v>31.5</v>
      </c>
      <c r="M5110" s="1">
        <f>All_Data[[#This Row],[EUR Sales Amount]]-All_Data[[#This Row],[EUR Cost Amount]]</f>
        <v>53.118168080000004</v>
      </c>
      <c r="N5110">
        <f>IF(All_Data[[#This Row],[Order Line Quantity]]&lt;0,1,0)</f>
        <v>0</v>
      </c>
      <c r="O5110" s="1" t="str">
        <f>All_Data[[#This Row],[Tier2 Description]]&amp;All_Data[[#This Row],[Order No]]</f>
        <v>FLEECE &amp; KNITS1110977</v>
      </c>
    </row>
    <row r="5111" spans="1:15" x14ac:dyDescent="0.35">
      <c r="A5111">
        <v>202003</v>
      </c>
      <c r="B5111" t="str">
        <f>LEFT(All_Data[[#This Row],[Invoice (Year+Month)]],4)</f>
        <v>2020</v>
      </c>
      <c r="C5111" t="str">
        <f>RIGHT(All_Data[[#This Row],[Invoice (Year+Month)]],2)</f>
        <v>03</v>
      </c>
      <c r="D5111" t="s">
        <v>63</v>
      </c>
      <c r="E5111">
        <v>3013420</v>
      </c>
      <c r="F5111" t="s">
        <v>17</v>
      </c>
      <c r="G5111" t="s">
        <v>22</v>
      </c>
      <c r="H5111" t="s">
        <v>35</v>
      </c>
      <c r="I5111">
        <v>1109832</v>
      </c>
      <c r="J5111">
        <v>10364</v>
      </c>
      <c r="K5111" s="1">
        <v>1526.212929</v>
      </c>
      <c r="L5111" s="1">
        <v>139.36000000000001</v>
      </c>
      <c r="M5111" s="1">
        <f>All_Data[[#This Row],[EUR Sales Amount]]-All_Data[[#This Row],[EUR Cost Amount]]</f>
        <v>1386.8529290000001</v>
      </c>
      <c r="N5111">
        <f>IF(All_Data[[#This Row],[Order Line Quantity]]&lt;0,1,0)</f>
        <v>0</v>
      </c>
      <c r="O5111" s="1" t="str">
        <f>All_Data[[#This Row],[Tier2 Description]]&amp;All_Data[[#This Row],[Order No]]</f>
        <v>DECORATION CHARGES1109832</v>
      </c>
    </row>
    <row r="5112" spans="1:15" x14ac:dyDescent="0.35">
      <c r="A5112">
        <v>202003</v>
      </c>
      <c r="B5112" t="str">
        <f>LEFT(All_Data[[#This Row],[Invoice (Year+Month)]],4)</f>
        <v>2020</v>
      </c>
      <c r="C5112" t="str">
        <f>RIGHT(All_Data[[#This Row],[Invoice (Year+Month)]],2)</f>
        <v>03</v>
      </c>
      <c r="D5112" t="s">
        <v>63</v>
      </c>
      <c r="E5112">
        <v>3013420</v>
      </c>
      <c r="F5112" t="s">
        <v>17</v>
      </c>
      <c r="G5112" t="s">
        <v>24</v>
      </c>
      <c r="H5112" t="s">
        <v>25</v>
      </c>
      <c r="I5112">
        <v>1110807</v>
      </c>
      <c r="J5112">
        <v>2</v>
      </c>
      <c r="K5112" s="1">
        <v>117.9756543</v>
      </c>
      <c r="L5112" s="1">
        <v>44.4</v>
      </c>
      <c r="M5112" s="1">
        <f>All_Data[[#This Row],[EUR Sales Amount]]-All_Data[[#This Row],[EUR Cost Amount]]</f>
        <v>73.575654299999997</v>
      </c>
      <c r="N5112">
        <f>IF(All_Data[[#This Row],[Order Line Quantity]]&lt;0,1,0)</f>
        <v>0</v>
      </c>
      <c r="O5112" s="1" t="str">
        <f>All_Data[[#This Row],[Tier2 Description]]&amp;All_Data[[#This Row],[Order No]]</f>
        <v>JACKETS1110807</v>
      </c>
    </row>
    <row r="5113" spans="1:15" x14ac:dyDescent="0.35">
      <c r="A5113">
        <v>202003</v>
      </c>
      <c r="B5113" t="str">
        <f>LEFT(All_Data[[#This Row],[Invoice (Year+Month)]],4)</f>
        <v>2020</v>
      </c>
      <c r="C5113" t="str">
        <f>RIGHT(All_Data[[#This Row],[Invoice (Year+Month)]],2)</f>
        <v>03</v>
      </c>
      <c r="D5113" t="s">
        <v>63</v>
      </c>
      <c r="E5113">
        <v>3013422</v>
      </c>
      <c r="F5113" t="s">
        <v>17</v>
      </c>
      <c r="G5113" t="s">
        <v>36</v>
      </c>
      <c r="H5113" t="s">
        <v>36</v>
      </c>
      <c r="I5113">
        <v>1110204</v>
      </c>
      <c r="J5113">
        <v>200</v>
      </c>
      <c r="K5113" s="1">
        <v>443.59865200000002</v>
      </c>
      <c r="L5113" s="1">
        <v>380.18</v>
      </c>
      <c r="M5113" s="1">
        <f>All_Data[[#This Row],[EUR Sales Amount]]-All_Data[[#This Row],[EUR Cost Amount]]</f>
        <v>63.418652000000009</v>
      </c>
      <c r="N5113">
        <f>IF(All_Data[[#This Row],[Order Line Quantity]]&lt;0,1,0)</f>
        <v>0</v>
      </c>
      <c r="O5113" s="1" t="str">
        <f>All_Data[[#This Row],[Tier2 Description]]&amp;All_Data[[#This Row],[Order No]]</f>
        <v>MEMORY1110204</v>
      </c>
    </row>
    <row r="5114" spans="1:15" x14ac:dyDescent="0.35">
      <c r="A5114">
        <v>202003</v>
      </c>
      <c r="B5114" t="str">
        <f>LEFT(All_Data[[#This Row],[Invoice (Year+Month)]],4)</f>
        <v>2020</v>
      </c>
      <c r="C5114" t="str">
        <f>RIGHT(All_Data[[#This Row],[Invoice (Year+Month)]],2)</f>
        <v>03</v>
      </c>
      <c r="D5114" t="s">
        <v>63</v>
      </c>
      <c r="E5114">
        <v>3013424</v>
      </c>
      <c r="F5114" t="s">
        <v>17</v>
      </c>
      <c r="G5114" t="s">
        <v>11</v>
      </c>
      <c r="H5114" t="s">
        <v>40</v>
      </c>
      <c r="I5114">
        <v>1110794</v>
      </c>
      <c r="J5114">
        <v>200</v>
      </c>
      <c r="K5114" s="1">
        <v>164.20403999999999</v>
      </c>
      <c r="L5114" s="1">
        <v>71.08</v>
      </c>
      <c r="M5114" s="1">
        <f>All_Data[[#This Row],[EUR Sales Amount]]-All_Data[[#This Row],[EUR Cost Amount]]</f>
        <v>93.124039999999994</v>
      </c>
      <c r="N5114">
        <f>IF(All_Data[[#This Row],[Order Line Quantity]]&lt;0,1,0)</f>
        <v>0</v>
      </c>
      <c r="O5114" s="1" t="str">
        <f>All_Data[[#This Row],[Tier2 Description]]&amp;All_Data[[#This Row],[Order No]]</f>
        <v>TOTES1110794</v>
      </c>
    </row>
    <row r="5115" spans="1:15" x14ac:dyDescent="0.35">
      <c r="A5115">
        <v>202003</v>
      </c>
      <c r="B5115" t="str">
        <f>LEFT(All_Data[[#This Row],[Invoice (Year+Month)]],4)</f>
        <v>2020</v>
      </c>
      <c r="C5115" t="str">
        <f>RIGHT(All_Data[[#This Row],[Invoice (Year+Month)]],2)</f>
        <v>03</v>
      </c>
      <c r="D5115" t="s">
        <v>63</v>
      </c>
      <c r="E5115">
        <v>3013424</v>
      </c>
      <c r="F5115" t="s">
        <v>17</v>
      </c>
      <c r="G5115" t="s">
        <v>32</v>
      </c>
      <c r="H5115" t="s">
        <v>33</v>
      </c>
      <c r="I5115">
        <v>1110759</v>
      </c>
      <c r="J5115">
        <v>600</v>
      </c>
      <c r="K5115" s="1">
        <v>1061.6641050000001</v>
      </c>
      <c r="L5115" s="1">
        <v>491.92</v>
      </c>
      <c r="M5115" s="1">
        <f>All_Data[[#This Row],[EUR Sales Amount]]-All_Data[[#This Row],[EUR Cost Amount]]</f>
        <v>569.74410499999999</v>
      </c>
      <c r="N5115">
        <f>IF(All_Data[[#This Row],[Order Line Quantity]]&lt;0,1,0)</f>
        <v>0</v>
      </c>
      <c r="O5115" s="1" t="str">
        <f>All_Data[[#This Row],[Tier2 Description]]&amp;All_Data[[#This Row],[Order No]]</f>
        <v>SPORT BOTTLES1110759</v>
      </c>
    </row>
    <row r="5116" spans="1:15" x14ac:dyDescent="0.35">
      <c r="A5116">
        <v>202003</v>
      </c>
      <c r="B5116" t="str">
        <f>LEFT(All_Data[[#This Row],[Invoice (Year+Month)]],4)</f>
        <v>2020</v>
      </c>
      <c r="C5116" t="str">
        <f>RIGHT(All_Data[[#This Row],[Invoice (Year+Month)]],2)</f>
        <v>03</v>
      </c>
      <c r="D5116" t="s">
        <v>63</v>
      </c>
      <c r="E5116">
        <v>3013424</v>
      </c>
      <c r="F5116" t="s">
        <v>17</v>
      </c>
      <c r="G5116" t="s">
        <v>13</v>
      </c>
      <c r="H5116" t="s">
        <v>37</v>
      </c>
      <c r="I5116">
        <v>1110024</v>
      </c>
      <c r="J5116">
        <v>1000</v>
      </c>
      <c r="K5116" s="1">
        <v>442.36004389999999</v>
      </c>
      <c r="L5116" s="1">
        <v>270.94</v>
      </c>
      <c r="M5116" s="1">
        <f>All_Data[[#This Row],[EUR Sales Amount]]-All_Data[[#This Row],[EUR Cost Amount]]</f>
        <v>171.4200439</v>
      </c>
      <c r="N5116">
        <f>IF(All_Data[[#This Row],[Order Line Quantity]]&lt;0,1,0)</f>
        <v>0</v>
      </c>
      <c r="O5116" s="1" t="str">
        <f>All_Data[[#This Row],[Tier2 Description]]&amp;All_Data[[#This Row],[Order No]]</f>
        <v>GENERAL1110024</v>
      </c>
    </row>
    <row r="5117" spans="1:15" x14ac:dyDescent="0.35">
      <c r="A5117">
        <v>202003</v>
      </c>
      <c r="B5117" t="str">
        <f>LEFT(All_Data[[#This Row],[Invoice (Year+Month)]],4)</f>
        <v>2020</v>
      </c>
      <c r="C5117" t="str">
        <f>RIGHT(All_Data[[#This Row],[Invoice (Year+Month)]],2)</f>
        <v>03</v>
      </c>
      <c r="D5117" t="s">
        <v>63</v>
      </c>
      <c r="E5117">
        <v>3013424</v>
      </c>
      <c r="F5117" t="s">
        <v>17</v>
      </c>
      <c r="G5117" t="s">
        <v>13</v>
      </c>
      <c r="H5117" t="s">
        <v>37</v>
      </c>
      <c r="I5117">
        <v>1110470</v>
      </c>
      <c r="J5117">
        <v>400</v>
      </c>
      <c r="K5117" s="1">
        <v>153.94129530000001</v>
      </c>
      <c r="L5117" s="1">
        <v>43.02</v>
      </c>
      <c r="M5117" s="1">
        <f>All_Data[[#This Row],[EUR Sales Amount]]-All_Data[[#This Row],[EUR Cost Amount]]</f>
        <v>110.9212953</v>
      </c>
      <c r="N5117">
        <f>IF(All_Data[[#This Row],[Order Line Quantity]]&lt;0,1,0)</f>
        <v>0</v>
      </c>
      <c r="O5117" s="1" t="str">
        <f>All_Data[[#This Row],[Tier2 Description]]&amp;All_Data[[#This Row],[Order No]]</f>
        <v>GENERAL1110470</v>
      </c>
    </row>
    <row r="5118" spans="1:15" x14ac:dyDescent="0.35">
      <c r="A5118">
        <v>202003</v>
      </c>
      <c r="B5118" t="str">
        <f>LEFT(All_Data[[#This Row],[Invoice (Year+Month)]],4)</f>
        <v>2020</v>
      </c>
      <c r="C5118" t="str">
        <f>RIGHT(All_Data[[#This Row],[Invoice (Year+Month)]],2)</f>
        <v>03</v>
      </c>
      <c r="D5118" t="s">
        <v>63</v>
      </c>
      <c r="E5118">
        <v>3013424</v>
      </c>
      <c r="F5118" t="s">
        <v>17</v>
      </c>
      <c r="G5118" t="s">
        <v>22</v>
      </c>
      <c r="H5118" t="s">
        <v>35</v>
      </c>
      <c r="I5118">
        <v>1110470</v>
      </c>
      <c r="J5118">
        <v>402</v>
      </c>
      <c r="K5118" s="1">
        <v>175.3515214</v>
      </c>
      <c r="L5118" s="1">
        <v>68.44</v>
      </c>
      <c r="M5118" s="1">
        <f>All_Data[[#This Row],[EUR Sales Amount]]-All_Data[[#This Row],[EUR Cost Amount]]</f>
        <v>106.9115214</v>
      </c>
      <c r="N5118">
        <f>IF(All_Data[[#This Row],[Order Line Quantity]]&lt;0,1,0)</f>
        <v>0</v>
      </c>
      <c r="O5118" s="1" t="str">
        <f>All_Data[[#This Row],[Tier2 Description]]&amp;All_Data[[#This Row],[Order No]]</f>
        <v>DECORATION CHARGES1110470</v>
      </c>
    </row>
    <row r="5119" spans="1:15" x14ac:dyDescent="0.35">
      <c r="A5119">
        <v>202003</v>
      </c>
      <c r="B5119" t="str">
        <f>LEFT(All_Data[[#This Row],[Invoice (Year+Month)]],4)</f>
        <v>2020</v>
      </c>
      <c r="C5119" t="str">
        <f>RIGHT(All_Data[[#This Row],[Invoice (Year+Month)]],2)</f>
        <v>03</v>
      </c>
      <c r="D5119" t="s">
        <v>63</v>
      </c>
      <c r="E5119">
        <v>3013424</v>
      </c>
      <c r="F5119" t="s">
        <v>17</v>
      </c>
      <c r="G5119" t="s">
        <v>22</v>
      </c>
      <c r="H5119" t="s">
        <v>35</v>
      </c>
      <c r="I5119">
        <v>1110732</v>
      </c>
      <c r="J5119">
        <v>1202</v>
      </c>
      <c r="K5119" s="1">
        <v>397.41626350000001</v>
      </c>
      <c r="L5119" s="1">
        <v>33.18</v>
      </c>
      <c r="M5119" s="1">
        <f>All_Data[[#This Row],[EUR Sales Amount]]-All_Data[[#This Row],[EUR Cost Amount]]</f>
        <v>364.23626350000001</v>
      </c>
      <c r="N5119">
        <f>IF(All_Data[[#This Row],[Order Line Quantity]]&lt;0,1,0)</f>
        <v>0</v>
      </c>
      <c r="O5119" s="1" t="str">
        <f>All_Data[[#This Row],[Tier2 Description]]&amp;All_Data[[#This Row],[Order No]]</f>
        <v>DECORATION CHARGES1110732</v>
      </c>
    </row>
    <row r="5120" spans="1:15" x14ac:dyDescent="0.35">
      <c r="A5120">
        <v>202003</v>
      </c>
      <c r="B5120" t="str">
        <f>LEFT(All_Data[[#This Row],[Invoice (Year+Month)]],4)</f>
        <v>2020</v>
      </c>
      <c r="C5120" t="str">
        <f>RIGHT(All_Data[[#This Row],[Invoice (Year+Month)]],2)</f>
        <v>03</v>
      </c>
      <c r="D5120" t="s">
        <v>63</v>
      </c>
      <c r="E5120">
        <v>3013424</v>
      </c>
      <c r="F5120" t="s">
        <v>17</v>
      </c>
      <c r="G5120" t="s">
        <v>22</v>
      </c>
      <c r="H5120" t="s">
        <v>35</v>
      </c>
      <c r="I5120">
        <v>1110759</v>
      </c>
      <c r="J5120">
        <v>602</v>
      </c>
      <c r="K5120" s="1">
        <v>327.34643249999999</v>
      </c>
      <c r="L5120" s="1">
        <v>27.18</v>
      </c>
      <c r="M5120" s="1">
        <f>All_Data[[#This Row],[EUR Sales Amount]]-All_Data[[#This Row],[EUR Cost Amount]]</f>
        <v>300.16643249999998</v>
      </c>
      <c r="N5120">
        <f>IF(All_Data[[#This Row],[Order Line Quantity]]&lt;0,1,0)</f>
        <v>0</v>
      </c>
      <c r="O5120" s="1" t="str">
        <f>All_Data[[#This Row],[Tier2 Description]]&amp;All_Data[[#This Row],[Order No]]</f>
        <v>DECORATION CHARGES1110759</v>
      </c>
    </row>
    <row r="5121" spans="1:15" x14ac:dyDescent="0.35">
      <c r="A5121">
        <v>202003</v>
      </c>
      <c r="B5121" t="str">
        <f>LEFT(All_Data[[#This Row],[Invoice (Year+Month)]],4)</f>
        <v>2020</v>
      </c>
      <c r="C5121" t="str">
        <f>RIGHT(All_Data[[#This Row],[Invoice (Year+Month)]],2)</f>
        <v>03</v>
      </c>
      <c r="D5121" t="s">
        <v>63</v>
      </c>
      <c r="E5121">
        <v>3013424</v>
      </c>
      <c r="F5121" t="s">
        <v>17</v>
      </c>
      <c r="G5121" t="s">
        <v>22</v>
      </c>
      <c r="H5121" t="s">
        <v>35</v>
      </c>
      <c r="I5121">
        <v>1110794</v>
      </c>
      <c r="J5121">
        <v>202</v>
      </c>
      <c r="K5121" s="1">
        <v>161.196</v>
      </c>
      <c r="L5121" s="1">
        <v>23.58</v>
      </c>
      <c r="M5121" s="1">
        <f>All_Data[[#This Row],[EUR Sales Amount]]-All_Data[[#This Row],[EUR Cost Amount]]</f>
        <v>137.61599999999999</v>
      </c>
      <c r="N5121">
        <f>IF(All_Data[[#This Row],[Order Line Quantity]]&lt;0,1,0)</f>
        <v>0</v>
      </c>
      <c r="O5121" s="1" t="str">
        <f>All_Data[[#This Row],[Tier2 Description]]&amp;All_Data[[#This Row],[Order No]]</f>
        <v>DECORATION CHARGES1110794</v>
      </c>
    </row>
    <row r="5122" spans="1:15" x14ac:dyDescent="0.35">
      <c r="A5122">
        <v>202003</v>
      </c>
      <c r="B5122" t="str">
        <f>LEFT(All_Data[[#This Row],[Invoice (Year+Month)]],4)</f>
        <v>2020</v>
      </c>
      <c r="C5122" t="str">
        <f>RIGHT(All_Data[[#This Row],[Invoice (Year+Month)]],2)</f>
        <v>03</v>
      </c>
      <c r="D5122" t="s">
        <v>63</v>
      </c>
      <c r="E5122">
        <v>3013424</v>
      </c>
      <c r="F5122" t="s">
        <v>17</v>
      </c>
      <c r="G5122" t="s">
        <v>29</v>
      </c>
      <c r="H5122" t="s">
        <v>52</v>
      </c>
      <c r="I5122">
        <v>1110732</v>
      </c>
      <c r="J5122">
        <v>1200</v>
      </c>
      <c r="K5122" s="1">
        <v>371.5824369</v>
      </c>
      <c r="L5122" s="1">
        <v>188.18</v>
      </c>
      <c r="M5122" s="1">
        <f>All_Data[[#This Row],[EUR Sales Amount]]-All_Data[[#This Row],[EUR Cost Amount]]</f>
        <v>183.4024369</v>
      </c>
      <c r="N5122">
        <f>IF(All_Data[[#This Row],[Order Line Quantity]]&lt;0,1,0)</f>
        <v>0</v>
      </c>
      <c r="O5122" s="1" t="str">
        <f>All_Data[[#This Row],[Tier2 Description]]&amp;All_Data[[#This Row],[Order No]]</f>
        <v>GENERAL TECH1110732</v>
      </c>
    </row>
    <row r="5123" spans="1:15" x14ac:dyDescent="0.35">
      <c r="A5123">
        <v>202003</v>
      </c>
      <c r="B5123" t="str">
        <f>LEFT(All_Data[[#This Row],[Invoice (Year+Month)]],4)</f>
        <v>2020</v>
      </c>
      <c r="C5123" t="str">
        <f>RIGHT(All_Data[[#This Row],[Invoice (Year+Month)]],2)</f>
        <v>03</v>
      </c>
      <c r="D5123" t="s">
        <v>63</v>
      </c>
      <c r="E5123">
        <v>3013435</v>
      </c>
      <c r="F5123" t="s">
        <v>17</v>
      </c>
      <c r="G5123" t="s">
        <v>32</v>
      </c>
      <c r="H5123" t="s">
        <v>33</v>
      </c>
      <c r="I5123">
        <v>1109704</v>
      </c>
      <c r="J5123">
        <v>500</v>
      </c>
      <c r="K5123" s="1">
        <v>1344.7745339999999</v>
      </c>
      <c r="L5123" s="1">
        <v>406.36</v>
      </c>
      <c r="M5123" s="1">
        <f>All_Data[[#This Row],[EUR Sales Amount]]-All_Data[[#This Row],[EUR Cost Amount]]</f>
        <v>938.41453399999989</v>
      </c>
      <c r="N5123">
        <f>IF(All_Data[[#This Row],[Order Line Quantity]]&lt;0,1,0)</f>
        <v>0</v>
      </c>
      <c r="O5123" s="1" t="str">
        <f>All_Data[[#This Row],[Tier2 Description]]&amp;All_Data[[#This Row],[Order No]]</f>
        <v>SPORT BOTTLES1109704</v>
      </c>
    </row>
    <row r="5124" spans="1:15" x14ac:dyDescent="0.35">
      <c r="A5124">
        <v>202003</v>
      </c>
      <c r="B5124" t="str">
        <f>LEFT(All_Data[[#This Row],[Invoice (Year+Month)]],4)</f>
        <v>2020</v>
      </c>
      <c r="C5124" t="str">
        <f>RIGHT(All_Data[[#This Row],[Invoice (Year+Month)]],2)</f>
        <v>03</v>
      </c>
      <c r="D5124" t="s">
        <v>63</v>
      </c>
      <c r="E5124">
        <v>3013435</v>
      </c>
      <c r="F5124" t="s">
        <v>17</v>
      </c>
      <c r="G5124" t="s">
        <v>13</v>
      </c>
      <c r="H5124" t="s">
        <v>37</v>
      </c>
      <c r="I5124">
        <v>1109969</v>
      </c>
      <c r="J5124">
        <v>2000</v>
      </c>
      <c r="K5124" s="1">
        <v>725.47047199999997</v>
      </c>
      <c r="L5124" s="1">
        <v>529.05999999999995</v>
      </c>
      <c r="M5124" s="1">
        <f>All_Data[[#This Row],[EUR Sales Amount]]-All_Data[[#This Row],[EUR Cost Amount]]</f>
        <v>196.41047200000003</v>
      </c>
      <c r="N5124">
        <f>IF(All_Data[[#This Row],[Order Line Quantity]]&lt;0,1,0)</f>
        <v>0</v>
      </c>
      <c r="O5124" s="1" t="str">
        <f>All_Data[[#This Row],[Tier2 Description]]&amp;All_Data[[#This Row],[Order No]]</f>
        <v>GENERAL1109969</v>
      </c>
    </row>
    <row r="5125" spans="1:15" x14ac:dyDescent="0.35">
      <c r="A5125">
        <v>202003</v>
      </c>
      <c r="B5125" t="str">
        <f>LEFT(All_Data[[#This Row],[Invoice (Year+Month)]],4)</f>
        <v>2020</v>
      </c>
      <c r="C5125" t="str">
        <f>RIGHT(All_Data[[#This Row],[Invoice (Year+Month)]],2)</f>
        <v>03</v>
      </c>
      <c r="D5125" t="s">
        <v>63</v>
      </c>
      <c r="E5125">
        <v>3013435</v>
      </c>
      <c r="F5125" t="s">
        <v>17</v>
      </c>
      <c r="G5125" t="s">
        <v>26</v>
      </c>
      <c r="H5125" t="s">
        <v>43</v>
      </c>
      <c r="I5125">
        <v>1110065</v>
      </c>
      <c r="J5125">
        <v>1000</v>
      </c>
      <c r="K5125" s="1">
        <v>640.53734359999999</v>
      </c>
      <c r="L5125" s="1">
        <v>620.17999999999995</v>
      </c>
      <c r="M5125" s="1">
        <f>All_Data[[#This Row],[EUR Sales Amount]]-All_Data[[#This Row],[EUR Cost Amount]]</f>
        <v>20.357343600000036</v>
      </c>
      <c r="N5125">
        <f>IF(All_Data[[#This Row],[Order Line Quantity]]&lt;0,1,0)</f>
        <v>0</v>
      </c>
      <c r="O5125" s="1" t="str">
        <f>All_Data[[#This Row],[Tier2 Description]]&amp;All_Data[[#This Row],[Order No]]</f>
        <v>SAFETY AUTO &amp; TOOLS1110065</v>
      </c>
    </row>
    <row r="5126" spans="1:15" x14ac:dyDescent="0.35">
      <c r="A5126">
        <v>202003</v>
      </c>
      <c r="B5126" t="str">
        <f>LEFT(All_Data[[#This Row],[Invoice (Year+Month)]],4)</f>
        <v>2020</v>
      </c>
      <c r="C5126" t="str">
        <f>RIGHT(All_Data[[#This Row],[Invoice (Year+Month)]],2)</f>
        <v>03</v>
      </c>
      <c r="D5126" t="s">
        <v>63</v>
      </c>
      <c r="E5126">
        <v>3013435</v>
      </c>
      <c r="F5126" t="s">
        <v>17</v>
      </c>
      <c r="G5126" t="s">
        <v>22</v>
      </c>
      <c r="H5126" t="s">
        <v>35</v>
      </c>
      <c r="I5126">
        <v>1109704</v>
      </c>
      <c r="J5126">
        <v>504</v>
      </c>
      <c r="K5126" s="1">
        <v>277.35974750000003</v>
      </c>
      <c r="L5126" s="1">
        <v>35.92</v>
      </c>
      <c r="M5126" s="1">
        <f>All_Data[[#This Row],[EUR Sales Amount]]-All_Data[[#This Row],[EUR Cost Amount]]</f>
        <v>241.43974750000001</v>
      </c>
      <c r="N5126">
        <f>IF(All_Data[[#This Row],[Order Line Quantity]]&lt;0,1,0)</f>
        <v>0</v>
      </c>
      <c r="O5126" s="1" t="str">
        <f>All_Data[[#This Row],[Tier2 Description]]&amp;All_Data[[#This Row],[Order No]]</f>
        <v>DECORATION CHARGES1109704</v>
      </c>
    </row>
    <row r="5127" spans="1:15" x14ac:dyDescent="0.35">
      <c r="A5127">
        <v>202003</v>
      </c>
      <c r="B5127" t="str">
        <f>LEFT(All_Data[[#This Row],[Invoice (Year+Month)]],4)</f>
        <v>2020</v>
      </c>
      <c r="C5127" t="str">
        <f>RIGHT(All_Data[[#This Row],[Invoice (Year+Month)]],2)</f>
        <v>03</v>
      </c>
      <c r="D5127" t="s">
        <v>63</v>
      </c>
      <c r="E5127">
        <v>3013436</v>
      </c>
      <c r="F5127" t="s">
        <v>10</v>
      </c>
      <c r="G5127" t="s">
        <v>36</v>
      </c>
      <c r="H5127" t="s">
        <v>36</v>
      </c>
      <c r="I5127">
        <v>1109641</v>
      </c>
      <c r="J5127">
        <v>400</v>
      </c>
      <c r="K5127" s="1">
        <v>783.86199780000004</v>
      </c>
      <c r="L5127" s="1">
        <v>683</v>
      </c>
      <c r="M5127" s="1">
        <f>All_Data[[#This Row],[EUR Sales Amount]]-All_Data[[#This Row],[EUR Cost Amount]]</f>
        <v>100.86199780000004</v>
      </c>
      <c r="N5127">
        <f>IF(All_Data[[#This Row],[Order Line Quantity]]&lt;0,1,0)</f>
        <v>0</v>
      </c>
      <c r="O5127" s="1" t="str">
        <f>All_Data[[#This Row],[Tier2 Description]]&amp;All_Data[[#This Row],[Order No]]</f>
        <v>MEMORY1109641</v>
      </c>
    </row>
    <row r="5128" spans="1:15" x14ac:dyDescent="0.35">
      <c r="A5128">
        <v>202003</v>
      </c>
      <c r="B5128" t="str">
        <f>LEFT(All_Data[[#This Row],[Invoice (Year+Month)]],4)</f>
        <v>2020</v>
      </c>
      <c r="C5128" t="str">
        <f>RIGHT(All_Data[[#This Row],[Invoice (Year+Month)]],2)</f>
        <v>03</v>
      </c>
      <c r="D5128" t="s">
        <v>63</v>
      </c>
      <c r="E5128">
        <v>3013436</v>
      </c>
      <c r="F5128" t="s">
        <v>10</v>
      </c>
      <c r="G5128" t="s">
        <v>36</v>
      </c>
      <c r="H5128" t="s">
        <v>36</v>
      </c>
      <c r="I5128">
        <v>1109643</v>
      </c>
      <c r="J5128">
        <v>200</v>
      </c>
      <c r="K5128" s="1">
        <v>391.93099890000002</v>
      </c>
      <c r="L5128" s="1">
        <v>334.56</v>
      </c>
      <c r="M5128" s="1">
        <f>All_Data[[#This Row],[EUR Sales Amount]]-All_Data[[#This Row],[EUR Cost Amount]]</f>
        <v>57.370998900000018</v>
      </c>
      <c r="N5128">
        <f>IF(All_Data[[#This Row],[Order Line Quantity]]&lt;0,1,0)</f>
        <v>0</v>
      </c>
      <c r="O5128" s="1" t="str">
        <f>All_Data[[#This Row],[Tier2 Description]]&amp;All_Data[[#This Row],[Order No]]</f>
        <v>MEMORY1109643</v>
      </c>
    </row>
    <row r="5129" spans="1:15" x14ac:dyDescent="0.35">
      <c r="A5129">
        <v>202003</v>
      </c>
      <c r="B5129" t="str">
        <f>LEFT(All_Data[[#This Row],[Invoice (Year+Month)]],4)</f>
        <v>2020</v>
      </c>
      <c r="C5129" t="str">
        <f>RIGHT(All_Data[[#This Row],[Invoice (Year+Month)]],2)</f>
        <v>03</v>
      </c>
      <c r="D5129" t="s">
        <v>63</v>
      </c>
      <c r="E5129">
        <v>3013436</v>
      </c>
      <c r="F5129" t="s">
        <v>10</v>
      </c>
      <c r="G5129" t="s">
        <v>36</v>
      </c>
      <c r="H5129" t="s">
        <v>36</v>
      </c>
      <c r="I5129">
        <v>1109859</v>
      </c>
      <c r="J5129">
        <v>200</v>
      </c>
      <c r="K5129" s="1">
        <v>303.10510210000001</v>
      </c>
      <c r="L5129" s="1">
        <v>271.95999999999998</v>
      </c>
      <c r="M5129" s="1">
        <f>All_Data[[#This Row],[EUR Sales Amount]]-All_Data[[#This Row],[EUR Cost Amount]]</f>
        <v>31.145102100000031</v>
      </c>
      <c r="N5129">
        <f>IF(All_Data[[#This Row],[Order Line Quantity]]&lt;0,1,0)</f>
        <v>0</v>
      </c>
      <c r="O5129" s="1" t="str">
        <f>All_Data[[#This Row],[Tier2 Description]]&amp;All_Data[[#This Row],[Order No]]</f>
        <v>MEMORY1109859</v>
      </c>
    </row>
    <row r="5130" spans="1:15" x14ac:dyDescent="0.35">
      <c r="A5130">
        <v>202003</v>
      </c>
      <c r="B5130" t="str">
        <f>LEFT(All_Data[[#This Row],[Invoice (Year+Month)]],4)</f>
        <v>2020</v>
      </c>
      <c r="C5130" t="str">
        <f>RIGHT(All_Data[[#This Row],[Invoice (Year+Month)]],2)</f>
        <v>03</v>
      </c>
      <c r="D5130" t="s">
        <v>63</v>
      </c>
      <c r="E5130">
        <v>3013436</v>
      </c>
      <c r="F5130" t="s">
        <v>10</v>
      </c>
      <c r="G5130" t="s">
        <v>36</v>
      </c>
      <c r="H5130" t="s">
        <v>36</v>
      </c>
      <c r="I5130">
        <v>1109860</v>
      </c>
      <c r="J5130">
        <v>500</v>
      </c>
      <c r="K5130" s="1">
        <v>974.96153679999998</v>
      </c>
      <c r="L5130" s="1">
        <v>873.6</v>
      </c>
      <c r="M5130" s="1">
        <f>All_Data[[#This Row],[EUR Sales Amount]]-All_Data[[#This Row],[EUR Cost Amount]]</f>
        <v>101.36153679999995</v>
      </c>
      <c r="N5130">
        <f>IF(All_Data[[#This Row],[Order Line Quantity]]&lt;0,1,0)</f>
        <v>0</v>
      </c>
      <c r="O5130" s="1" t="str">
        <f>All_Data[[#This Row],[Tier2 Description]]&amp;All_Data[[#This Row],[Order No]]</f>
        <v>MEMORY1109860</v>
      </c>
    </row>
    <row r="5131" spans="1:15" x14ac:dyDescent="0.35">
      <c r="A5131">
        <v>202003</v>
      </c>
      <c r="B5131" t="str">
        <f>LEFT(All_Data[[#This Row],[Invoice (Year+Month)]],4)</f>
        <v>2020</v>
      </c>
      <c r="C5131" t="str">
        <f>RIGHT(All_Data[[#This Row],[Invoice (Year+Month)]],2)</f>
        <v>03</v>
      </c>
      <c r="D5131" t="s">
        <v>63</v>
      </c>
      <c r="E5131">
        <v>3013438</v>
      </c>
      <c r="F5131" t="s">
        <v>17</v>
      </c>
      <c r="G5131" t="s">
        <v>11</v>
      </c>
      <c r="H5131" t="s">
        <v>12</v>
      </c>
      <c r="I5131">
        <v>1110720</v>
      </c>
      <c r="J5131">
        <v>20</v>
      </c>
      <c r="K5131" s="1">
        <v>468.90164659999999</v>
      </c>
      <c r="L5131" s="1">
        <v>193.48</v>
      </c>
      <c r="M5131" s="1">
        <f>All_Data[[#This Row],[EUR Sales Amount]]-All_Data[[#This Row],[EUR Cost Amount]]</f>
        <v>275.42164660000003</v>
      </c>
      <c r="N5131">
        <f>IF(All_Data[[#This Row],[Order Line Quantity]]&lt;0,1,0)</f>
        <v>0</v>
      </c>
      <c r="O5131" s="1" t="str">
        <f>All_Data[[#This Row],[Tier2 Description]]&amp;All_Data[[#This Row],[Order No]]</f>
        <v>BUSINESS CASES1110720</v>
      </c>
    </row>
    <row r="5132" spans="1:15" x14ac:dyDescent="0.35">
      <c r="A5132">
        <v>202003</v>
      </c>
      <c r="B5132" t="str">
        <f>LEFT(All_Data[[#This Row],[Invoice (Year+Month)]],4)</f>
        <v>2020</v>
      </c>
      <c r="C5132" t="str">
        <f>RIGHT(All_Data[[#This Row],[Invoice (Year+Month)]],2)</f>
        <v>03</v>
      </c>
      <c r="D5132" t="s">
        <v>63</v>
      </c>
      <c r="E5132">
        <v>3013438</v>
      </c>
      <c r="F5132" t="s">
        <v>17</v>
      </c>
      <c r="G5132" t="s">
        <v>32</v>
      </c>
      <c r="H5132" t="s">
        <v>51</v>
      </c>
      <c r="I5132">
        <v>1110837</v>
      </c>
      <c r="J5132">
        <v>40</v>
      </c>
      <c r="K5132" s="1">
        <v>125.7364189</v>
      </c>
      <c r="L5132" s="1">
        <v>34.96</v>
      </c>
      <c r="M5132" s="1">
        <f>All_Data[[#This Row],[EUR Sales Amount]]-All_Data[[#This Row],[EUR Cost Amount]]</f>
        <v>90.77641890000001</v>
      </c>
      <c r="N5132">
        <f>IF(All_Data[[#This Row],[Order Line Quantity]]&lt;0,1,0)</f>
        <v>0</v>
      </c>
      <c r="O5132" s="1" t="str">
        <f>All_Data[[#This Row],[Tier2 Description]]&amp;All_Data[[#This Row],[Order No]]</f>
        <v>MUGS &amp; TUMBLERS1110837</v>
      </c>
    </row>
    <row r="5133" spans="1:15" x14ac:dyDescent="0.35">
      <c r="A5133">
        <v>202003</v>
      </c>
      <c r="B5133" t="str">
        <f>LEFT(All_Data[[#This Row],[Invoice (Year+Month)]],4)</f>
        <v>2020</v>
      </c>
      <c r="C5133" t="str">
        <f>RIGHT(All_Data[[#This Row],[Invoice (Year+Month)]],2)</f>
        <v>03</v>
      </c>
      <c r="D5133" t="s">
        <v>63</v>
      </c>
      <c r="E5133">
        <v>3013438</v>
      </c>
      <c r="F5133" t="s">
        <v>17</v>
      </c>
      <c r="G5133" t="s">
        <v>13</v>
      </c>
      <c r="H5133" t="s">
        <v>15</v>
      </c>
      <c r="I5133">
        <v>1111012</v>
      </c>
      <c r="J5133">
        <v>202</v>
      </c>
      <c r="K5133" s="1">
        <v>547.39932109999995</v>
      </c>
      <c r="L5133" s="1">
        <v>224.88</v>
      </c>
      <c r="M5133" s="1">
        <f>All_Data[[#This Row],[EUR Sales Amount]]-All_Data[[#This Row],[EUR Cost Amount]]</f>
        <v>322.51932109999996</v>
      </c>
      <c r="N5133">
        <f>IF(All_Data[[#This Row],[Order Line Quantity]]&lt;0,1,0)</f>
        <v>0</v>
      </c>
      <c r="O5133" s="1" t="str">
        <f>All_Data[[#This Row],[Tier2 Description]]&amp;All_Data[[#This Row],[Order No]]</f>
        <v>UMBRELLAS1111012</v>
      </c>
    </row>
    <row r="5134" spans="1:15" x14ac:dyDescent="0.35">
      <c r="A5134">
        <v>202003</v>
      </c>
      <c r="B5134" t="str">
        <f>LEFT(All_Data[[#This Row],[Invoice (Year+Month)]],4)</f>
        <v>2020</v>
      </c>
      <c r="C5134" t="str">
        <f>RIGHT(All_Data[[#This Row],[Invoice (Year+Month)]],2)</f>
        <v>03</v>
      </c>
      <c r="D5134" t="s">
        <v>63</v>
      </c>
      <c r="E5134">
        <v>3013438</v>
      </c>
      <c r="F5134" t="s">
        <v>17</v>
      </c>
      <c r="G5134" t="s">
        <v>13</v>
      </c>
      <c r="H5134" t="s">
        <v>16</v>
      </c>
      <c r="I5134">
        <v>1110813</v>
      </c>
      <c r="J5134">
        <v>2400</v>
      </c>
      <c r="K5134" s="1">
        <v>237.81275959999999</v>
      </c>
      <c r="L5134" s="1">
        <v>137.97999999999999</v>
      </c>
      <c r="M5134" s="1">
        <f>All_Data[[#This Row],[EUR Sales Amount]]-All_Data[[#This Row],[EUR Cost Amount]]</f>
        <v>99.832759600000003</v>
      </c>
      <c r="N5134">
        <f>IF(All_Data[[#This Row],[Order Line Quantity]]&lt;0,1,0)</f>
        <v>0</v>
      </c>
      <c r="O5134" s="1" t="str">
        <f>All_Data[[#This Row],[Tier2 Description]]&amp;All_Data[[#This Row],[Order No]]</f>
        <v>WRITING1110813</v>
      </c>
    </row>
    <row r="5135" spans="1:15" x14ac:dyDescent="0.35">
      <c r="A5135">
        <v>202003</v>
      </c>
      <c r="B5135" t="str">
        <f>LEFT(All_Data[[#This Row],[Invoice (Year+Month)]],4)</f>
        <v>2020</v>
      </c>
      <c r="C5135" t="str">
        <f>RIGHT(All_Data[[#This Row],[Invoice (Year+Month)]],2)</f>
        <v>03</v>
      </c>
      <c r="D5135" t="s">
        <v>63</v>
      </c>
      <c r="E5135">
        <v>3013438</v>
      </c>
      <c r="F5135" t="s">
        <v>17</v>
      </c>
      <c r="G5135" t="s">
        <v>22</v>
      </c>
      <c r="H5135" t="s">
        <v>35</v>
      </c>
      <c r="I5135">
        <v>1110813</v>
      </c>
      <c r="J5135">
        <v>2404</v>
      </c>
      <c r="K5135" s="1">
        <v>370.87466080000002</v>
      </c>
      <c r="L5135" s="1">
        <v>59.76</v>
      </c>
      <c r="M5135" s="1">
        <f>All_Data[[#This Row],[EUR Sales Amount]]-All_Data[[#This Row],[EUR Cost Amount]]</f>
        <v>311.11466080000002</v>
      </c>
      <c r="N5135">
        <f>IF(All_Data[[#This Row],[Order Line Quantity]]&lt;0,1,0)</f>
        <v>0</v>
      </c>
      <c r="O5135" s="1" t="str">
        <f>All_Data[[#This Row],[Tier2 Description]]&amp;All_Data[[#This Row],[Order No]]</f>
        <v>DECORATION CHARGES1110813</v>
      </c>
    </row>
    <row r="5136" spans="1:15" x14ac:dyDescent="0.35">
      <c r="A5136">
        <v>202003</v>
      </c>
      <c r="B5136" t="str">
        <f>LEFT(All_Data[[#This Row],[Invoice (Year+Month)]],4)</f>
        <v>2020</v>
      </c>
      <c r="C5136" t="str">
        <f>RIGHT(All_Data[[#This Row],[Invoice (Year+Month)]],2)</f>
        <v>03</v>
      </c>
      <c r="D5136" t="s">
        <v>63</v>
      </c>
      <c r="E5136">
        <v>3013438</v>
      </c>
      <c r="F5136" t="s">
        <v>17</v>
      </c>
      <c r="G5136" t="s">
        <v>22</v>
      </c>
      <c r="H5136" t="s">
        <v>35</v>
      </c>
      <c r="I5136">
        <v>1111012</v>
      </c>
      <c r="J5136">
        <v>408</v>
      </c>
      <c r="K5136" s="1">
        <v>197.21472420000001</v>
      </c>
      <c r="L5136" s="1">
        <v>47.36</v>
      </c>
      <c r="M5136" s="1">
        <f>All_Data[[#This Row],[EUR Sales Amount]]-All_Data[[#This Row],[EUR Cost Amount]]</f>
        <v>149.85472420000002</v>
      </c>
      <c r="N5136">
        <f>IF(All_Data[[#This Row],[Order Line Quantity]]&lt;0,1,0)</f>
        <v>0</v>
      </c>
      <c r="O5136" s="1" t="str">
        <f>All_Data[[#This Row],[Tier2 Description]]&amp;All_Data[[#This Row],[Order No]]</f>
        <v>DECORATION CHARGES1111012</v>
      </c>
    </row>
    <row r="5137" spans="1:15" x14ac:dyDescent="0.35">
      <c r="A5137">
        <v>202003</v>
      </c>
      <c r="B5137" t="str">
        <f>LEFT(All_Data[[#This Row],[Invoice (Year+Month)]],4)</f>
        <v>2020</v>
      </c>
      <c r="C5137" t="str">
        <f>RIGHT(All_Data[[#This Row],[Invoice (Year+Month)]],2)</f>
        <v>03</v>
      </c>
      <c r="D5137" t="s">
        <v>63</v>
      </c>
      <c r="E5137">
        <v>3013440</v>
      </c>
      <c r="F5137" t="s">
        <v>17</v>
      </c>
      <c r="G5137" t="s">
        <v>13</v>
      </c>
      <c r="H5137" t="s">
        <v>16</v>
      </c>
      <c r="I5137">
        <v>1110348</v>
      </c>
      <c r="J5137">
        <v>1000</v>
      </c>
      <c r="K5137" s="1">
        <v>203.4856202</v>
      </c>
      <c r="L5137" s="1">
        <v>99.14</v>
      </c>
      <c r="M5137" s="1">
        <f>All_Data[[#This Row],[EUR Sales Amount]]-All_Data[[#This Row],[EUR Cost Amount]]</f>
        <v>104.3456202</v>
      </c>
      <c r="N5137">
        <f>IF(All_Data[[#This Row],[Order Line Quantity]]&lt;0,1,0)</f>
        <v>0</v>
      </c>
      <c r="O5137" s="1" t="str">
        <f>All_Data[[#This Row],[Tier2 Description]]&amp;All_Data[[#This Row],[Order No]]</f>
        <v>WRITING1110348</v>
      </c>
    </row>
    <row r="5138" spans="1:15" x14ac:dyDescent="0.35">
      <c r="A5138">
        <v>202003</v>
      </c>
      <c r="B5138" t="str">
        <f>LEFT(All_Data[[#This Row],[Invoice (Year+Month)]],4)</f>
        <v>2020</v>
      </c>
      <c r="C5138" t="str">
        <f>RIGHT(All_Data[[#This Row],[Invoice (Year+Month)]],2)</f>
        <v>03</v>
      </c>
      <c r="D5138" t="s">
        <v>63</v>
      </c>
      <c r="E5138">
        <v>3013440</v>
      </c>
      <c r="F5138" t="s">
        <v>17</v>
      </c>
      <c r="G5138" t="s">
        <v>22</v>
      </c>
      <c r="H5138" t="s">
        <v>35</v>
      </c>
      <c r="I5138">
        <v>1110348</v>
      </c>
      <c r="J5138">
        <v>1002</v>
      </c>
      <c r="K5138" s="1">
        <v>79.624807910000001</v>
      </c>
      <c r="L5138" s="1">
        <v>27.88</v>
      </c>
      <c r="M5138" s="1">
        <f>All_Data[[#This Row],[EUR Sales Amount]]-All_Data[[#This Row],[EUR Cost Amount]]</f>
        <v>51.744807910000006</v>
      </c>
      <c r="N5138">
        <f>IF(All_Data[[#This Row],[Order Line Quantity]]&lt;0,1,0)</f>
        <v>0</v>
      </c>
      <c r="O5138" s="1" t="str">
        <f>All_Data[[#This Row],[Tier2 Description]]&amp;All_Data[[#This Row],[Order No]]</f>
        <v>DECORATION CHARGES1110348</v>
      </c>
    </row>
    <row r="5139" spans="1:15" x14ac:dyDescent="0.35">
      <c r="A5139">
        <v>202003</v>
      </c>
      <c r="B5139" t="str">
        <f>LEFT(All_Data[[#This Row],[Invoice (Year+Month)]],4)</f>
        <v>2020</v>
      </c>
      <c r="C5139" t="str">
        <f>RIGHT(All_Data[[#This Row],[Invoice (Year+Month)]],2)</f>
        <v>03</v>
      </c>
      <c r="D5139" t="s">
        <v>63</v>
      </c>
      <c r="E5139">
        <v>3013452</v>
      </c>
      <c r="F5139" t="s">
        <v>17</v>
      </c>
      <c r="G5139" t="s">
        <v>13</v>
      </c>
      <c r="H5139" t="s">
        <v>37</v>
      </c>
      <c r="I5139">
        <v>1110194</v>
      </c>
      <c r="J5139">
        <v>3000</v>
      </c>
      <c r="K5139" s="1">
        <v>1194.3721190000001</v>
      </c>
      <c r="L5139" s="1">
        <v>902.42</v>
      </c>
      <c r="M5139" s="1">
        <f>All_Data[[#This Row],[EUR Sales Amount]]-All_Data[[#This Row],[EUR Cost Amount]]</f>
        <v>291.95211900000015</v>
      </c>
      <c r="N5139">
        <f>IF(All_Data[[#This Row],[Order Line Quantity]]&lt;0,1,0)</f>
        <v>0</v>
      </c>
      <c r="O5139" s="1" t="str">
        <f>All_Data[[#This Row],[Tier2 Description]]&amp;All_Data[[#This Row],[Order No]]</f>
        <v>GENERAL1110194</v>
      </c>
    </row>
    <row r="5140" spans="1:15" x14ac:dyDescent="0.35">
      <c r="A5140">
        <v>202003</v>
      </c>
      <c r="B5140" t="str">
        <f>LEFT(All_Data[[#This Row],[Invoice (Year+Month)]],4)</f>
        <v>2020</v>
      </c>
      <c r="C5140" t="str">
        <f>RIGHT(All_Data[[#This Row],[Invoice (Year+Month)]],2)</f>
        <v>03</v>
      </c>
      <c r="D5140" t="s">
        <v>63</v>
      </c>
      <c r="E5140">
        <v>3013452</v>
      </c>
      <c r="F5140" t="s">
        <v>17</v>
      </c>
      <c r="G5140" t="s">
        <v>36</v>
      </c>
      <c r="H5140" t="s">
        <v>36</v>
      </c>
      <c r="I5140">
        <v>1110393</v>
      </c>
      <c r="J5140">
        <v>200</v>
      </c>
      <c r="K5140" s="1">
        <v>708.6607904</v>
      </c>
      <c r="L5140" s="1">
        <v>512.66</v>
      </c>
      <c r="M5140" s="1">
        <f>All_Data[[#This Row],[EUR Sales Amount]]-All_Data[[#This Row],[EUR Cost Amount]]</f>
        <v>196.00079040000003</v>
      </c>
      <c r="N5140">
        <f>IF(All_Data[[#This Row],[Order Line Quantity]]&lt;0,1,0)</f>
        <v>0</v>
      </c>
      <c r="O5140" s="1" t="str">
        <f>All_Data[[#This Row],[Tier2 Description]]&amp;All_Data[[#This Row],[Order No]]</f>
        <v>MEMORY1110393</v>
      </c>
    </row>
    <row r="5141" spans="1:15" x14ac:dyDescent="0.35">
      <c r="A5141">
        <v>202003</v>
      </c>
      <c r="B5141" t="str">
        <f>LEFT(All_Data[[#This Row],[Invoice (Year+Month)]],4)</f>
        <v>2020</v>
      </c>
      <c r="C5141" t="str">
        <f>RIGHT(All_Data[[#This Row],[Invoice (Year+Month)]],2)</f>
        <v>03</v>
      </c>
      <c r="D5141" t="s">
        <v>63</v>
      </c>
      <c r="E5141">
        <v>3013459</v>
      </c>
      <c r="F5141" t="s">
        <v>17</v>
      </c>
      <c r="G5141" t="s">
        <v>11</v>
      </c>
      <c r="H5141" t="s">
        <v>38</v>
      </c>
      <c r="I5141">
        <v>1110535</v>
      </c>
      <c r="J5141">
        <v>40</v>
      </c>
      <c r="K5141" s="1">
        <v>2057.965091</v>
      </c>
      <c r="L5141" s="1">
        <v>1027.3599999999999</v>
      </c>
      <c r="M5141" s="1">
        <f>All_Data[[#This Row],[EUR Sales Amount]]-All_Data[[#This Row],[EUR Cost Amount]]</f>
        <v>1030.6050910000001</v>
      </c>
      <c r="N5141">
        <f>IF(All_Data[[#This Row],[Order Line Quantity]]&lt;0,1,0)</f>
        <v>0</v>
      </c>
      <c r="O5141" s="1" t="str">
        <f>All_Data[[#This Row],[Tier2 Description]]&amp;All_Data[[#This Row],[Order No]]</f>
        <v>BACKPACKS1110535</v>
      </c>
    </row>
    <row r="5142" spans="1:15" x14ac:dyDescent="0.35">
      <c r="A5142">
        <v>202003</v>
      </c>
      <c r="B5142" t="str">
        <f>LEFT(All_Data[[#This Row],[Invoice (Year+Month)]],4)</f>
        <v>2020</v>
      </c>
      <c r="C5142" t="str">
        <f>RIGHT(All_Data[[#This Row],[Invoice (Year+Month)]],2)</f>
        <v>03</v>
      </c>
      <c r="D5142" t="s">
        <v>63</v>
      </c>
      <c r="E5142">
        <v>3013459</v>
      </c>
      <c r="F5142" t="s">
        <v>17</v>
      </c>
      <c r="G5142" t="s">
        <v>48</v>
      </c>
      <c r="H5142" t="s">
        <v>48</v>
      </c>
      <c r="I5142">
        <v>1110763</v>
      </c>
      <c r="J5142">
        <v>500</v>
      </c>
      <c r="K5142" s="1">
        <v>1147.9243140000001</v>
      </c>
      <c r="L5142" s="1">
        <v>281.10000000000002</v>
      </c>
      <c r="M5142" s="1">
        <f>All_Data[[#This Row],[EUR Sales Amount]]-All_Data[[#This Row],[EUR Cost Amount]]</f>
        <v>866.82431400000007</v>
      </c>
      <c r="N5142">
        <f>IF(All_Data[[#This Row],[Order Line Quantity]]&lt;0,1,0)</f>
        <v>0</v>
      </c>
      <c r="O5142" s="1" t="str">
        <f>All_Data[[#This Row],[Tier2 Description]]&amp;All_Data[[#This Row],[Order No]]</f>
        <v>HEADWEAR1110763</v>
      </c>
    </row>
    <row r="5143" spans="1:15" x14ac:dyDescent="0.35">
      <c r="A5143">
        <v>202003</v>
      </c>
      <c r="B5143" t="str">
        <f>LEFT(All_Data[[#This Row],[Invoice (Year+Month)]],4)</f>
        <v>2020</v>
      </c>
      <c r="C5143" t="str">
        <f>RIGHT(All_Data[[#This Row],[Invoice (Year+Month)]],2)</f>
        <v>03</v>
      </c>
      <c r="D5143" t="s">
        <v>63</v>
      </c>
      <c r="E5143">
        <v>3013459</v>
      </c>
      <c r="F5143" t="s">
        <v>17</v>
      </c>
      <c r="G5143" t="s">
        <v>13</v>
      </c>
      <c r="H5143" t="s">
        <v>16</v>
      </c>
      <c r="I5143">
        <v>1110596</v>
      </c>
      <c r="J5143">
        <v>600</v>
      </c>
      <c r="K5143" s="1">
        <v>59.453189899999998</v>
      </c>
      <c r="L5143" s="1">
        <v>31.66</v>
      </c>
      <c r="M5143" s="1">
        <f>All_Data[[#This Row],[EUR Sales Amount]]-All_Data[[#This Row],[EUR Cost Amount]]</f>
        <v>27.793189899999998</v>
      </c>
      <c r="N5143">
        <f>IF(All_Data[[#This Row],[Order Line Quantity]]&lt;0,1,0)</f>
        <v>0</v>
      </c>
      <c r="O5143" s="1" t="str">
        <f>All_Data[[#This Row],[Tier2 Description]]&amp;All_Data[[#This Row],[Order No]]</f>
        <v>WRITING1110596</v>
      </c>
    </row>
    <row r="5144" spans="1:15" x14ac:dyDescent="0.35">
      <c r="A5144">
        <v>202003</v>
      </c>
      <c r="B5144" t="str">
        <f>LEFT(All_Data[[#This Row],[Invoice (Year+Month)]],4)</f>
        <v>2020</v>
      </c>
      <c r="C5144" t="str">
        <f>RIGHT(All_Data[[#This Row],[Invoice (Year+Month)]],2)</f>
        <v>03</v>
      </c>
      <c r="D5144" t="s">
        <v>63</v>
      </c>
      <c r="E5144">
        <v>3013459</v>
      </c>
      <c r="F5144" t="s">
        <v>17</v>
      </c>
      <c r="G5144" t="s">
        <v>36</v>
      </c>
      <c r="H5144" t="s">
        <v>36</v>
      </c>
      <c r="I5144">
        <v>1110815</v>
      </c>
      <c r="J5144">
        <v>200</v>
      </c>
      <c r="K5144" s="1">
        <v>498.27435350000002</v>
      </c>
      <c r="L5144" s="1">
        <v>431.98</v>
      </c>
      <c r="M5144" s="1">
        <f>All_Data[[#This Row],[EUR Sales Amount]]-All_Data[[#This Row],[EUR Cost Amount]]</f>
        <v>66.2943535</v>
      </c>
      <c r="N5144">
        <f>IF(All_Data[[#This Row],[Order Line Quantity]]&lt;0,1,0)</f>
        <v>0</v>
      </c>
      <c r="O5144" s="1" t="str">
        <f>All_Data[[#This Row],[Tier2 Description]]&amp;All_Data[[#This Row],[Order No]]</f>
        <v>MEMORY1110815</v>
      </c>
    </row>
    <row r="5145" spans="1:15" x14ac:dyDescent="0.35">
      <c r="A5145">
        <v>202003</v>
      </c>
      <c r="B5145" t="str">
        <f>LEFT(All_Data[[#This Row],[Invoice (Year+Month)]],4)</f>
        <v>2020</v>
      </c>
      <c r="C5145" t="str">
        <f>RIGHT(All_Data[[#This Row],[Invoice (Year+Month)]],2)</f>
        <v>03</v>
      </c>
      <c r="D5145" t="s">
        <v>63</v>
      </c>
      <c r="E5145">
        <v>3013459</v>
      </c>
      <c r="F5145" t="s">
        <v>17</v>
      </c>
      <c r="G5145" t="s">
        <v>22</v>
      </c>
      <c r="H5145" t="s">
        <v>35</v>
      </c>
      <c r="I5145">
        <v>1110535</v>
      </c>
      <c r="J5145">
        <v>42</v>
      </c>
      <c r="K5145" s="1">
        <v>138.29944409999999</v>
      </c>
      <c r="L5145" s="1">
        <v>18.04</v>
      </c>
      <c r="M5145" s="1">
        <f>All_Data[[#This Row],[EUR Sales Amount]]-All_Data[[#This Row],[EUR Cost Amount]]</f>
        <v>120.2594441</v>
      </c>
      <c r="N5145">
        <f>IF(All_Data[[#This Row],[Order Line Quantity]]&lt;0,1,0)</f>
        <v>0</v>
      </c>
      <c r="O5145" s="1" t="str">
        <f>All_Data[[#This Row],[Tier2 Description]]&amp;All_Data[[#This Row],[Order No]]</f>
        <v>DECORATION CHARGES1110535</v>
      </c>
    </row>
    <row r="5146" spans="1:15" x14ac:dyDescent="0.35">
      <c r="A5146">
        <v>202003</v>
      </c>
      <c r="B5146" t="str">
        <f>LEFT(All_Data[[#This Row],[Invoice (Year+Month)]],4)</f>
        <v>2020</v>
      </c>
      <c r="C5146" t="str">
        <f>RIGHT(All_Data[[#This Row],[Invoice (Year+Month)]],2)</f>
        <v>03</v>
      </c>
      <c r="D5146" t="s">
        <v>63</v>
      </c>
      <c r="E5146">
        <v>3013459</v>
      </c>
      <c r="F5146" t="s">
        <v>17</v>
      </c>
      <c r="G5146" t="s">
        <v>22</v>
      </c>
      <c r="H5146" t="s">
        <v>35</v>
      </c>
      <c r="I5146">
        <v>1110596</v>
      </c>
      <c r="J5146">
        <v>604</v>
      </c>
      <c r="K5146" s="1">
        <v>124.92247639999999</v>
      </c>
      <c r="L5146" s="1">
        <v>37.640936250000003</v>
      </c>
      <c r="M5146" s="1">
        <f>All_Data[[#This Row],[EUR Sales Amount]]-All_Data[[#This Row],[EUR Cost Amount]]</f>
        <v>87.281540149999984</v>
      </c>
      <c r="N5146">
        <f>IF(All_Data[[#This Row],[Order Line Quantity]]&lt;0,1,0)</f>
        <v>0</v>
      </c>
      <c r="O5146" s="1" t="str">
        <f>All_Data[[#This Row],[Tier2 Description]]&amp;All_Data[[#This Row],[Order No]]</f>
        <v>DECORATION CHARGES1110596</v>
      </c>
    </row>
    <row r="5147" spans="1:15" x14ac:dyDescent="0.35">
      <c r="A5147">
        <v>202003</v>
      </c>
      <c r="B5147" t="str">
        <f>LEFT(All_Data[[#This Row],[Invoice (Year+Month)]],4)</f>
        <v>2020</v>
      </c>
      <c r="C5147" t="str">
        <f>RIGHT(All_Data[[#This Row],[Invoice (Year+Month)]],2)</f>
        <v>03</v>
      </c>
      <c r="D5147" t="s">
        <v>63</v>
      </c>
      <c r="E5147">
        <v>3013461</v>
      </c>
      <c r="F5147" t="s">
        <v>10</v>
      </c>
      <c r="G5147" t="s">
        <v>26</v>
      </c>
      <c r="H5147" t="s">
        <v>44</v>
      </c>
      <c r="I5147">
        <v>1110672</v>
      </c>
      <c r="J5147">
        <v>1600</v>
      </c>
      <c r="K5147" s="1">
        <v>520.92318769999997</v>
      </c>
      <c r="L5147" s="1">
        <v>166.52</v>
      </c>
      <c r="M5147" s="1">
        <f>All_Data[[#This Row],[EUR Sales Amount]]-All_Data[[#This Row],[EUR Cost Amount]]</f>
        <v>354.40318769999999</v>
      </c>
      <c r="N5147">
        <f>IF(All_Data[[#This Row],[Order Line Quantity]]&lt;0,1,0)</f>
        <v>0</v>
      </c>
      <c r="O5147" s="1" t="str">
        <f>All_Data[[#This Row],[Tier2 Description]]&amp;All_Data[[#This Row],[Order No]]</f>
        <v>HBA1110672</v>
      </c>
    </row>
    <row r="5148" spans="1:15" x14ac:dyDescent="0.35">
      <c r="A5148">
        <v>202003</v>
      </c>
      <c r="B5148" t="str">
        <f>LEFT(All_Data[[#This Row],[Invoice (Year+Month)]],4)</f>
        <v>2020</v>
      </c>
      <c r="C5148" t="str">
        <f>RIGHT(All_Data[[#This Row],[Invoice (Year+Month)]],2)</f>
        <v>03</v>
      </c>
      <c r="D5148" t="s">
        <v>63</v>
      </c>
      <c r="E5148">
        <v>3013461</v>
      </c>
      <c r="F5148" t="s">
        <v>10</v>
      </c>
      <c r="G5148" t="s">
        <v>26</v>
      </c>
      <c r="H5148" t="s">
        <v>28</v>
      </c>
      <c r="I5148">
        <v>1110672</v>
      </c>
      <c r="J5148">
        <v>1200</v>
      </c>
      <c r="K5148" s="1">
        <v>1263.380285</v>
      </c>
      <c r="L5148" s="1">
        <v>395.08</v>
      </c>
      <c r="M5148" s="1">
        <f>All_Data[[#This Row],[EUR Sales Amount]]-All_Data[[#This Row],[EUR Cost Amount]]</f>
        <v>868.30028500000003</v>
      </c>
      <c r="N5148">
        <f>IF(All_Data[[#This Row],[Order Line Quantity]]&lt;0,1,0)</f>
        <v>0</v>
      </c>
      <c r="O5148" s="1" t="str">
        <f>All_Data[[#This Row],[Tier2 Description]]&amp;All_Data[[#This Row],[Order No]]</f>
        <v>HOUSEWARES1110672</v>
      </c>
    </row>
    <row r="5149" spans="1:15" x14ac:dyDescent="0.35">
      <c r="A5149">
        <v>202003</v>
      </c>
      <c r="B5149" t="str">
        <f>LEFT(All_Data[[#This Row],[Invoice (Year+Month)]],4)</f>
        <v>2020</v>
      </c>
      <c r="C5149" t="str">
        <f>RIGHT(All_Data[[#This Row],[Invoice (Year+Month)]],2)</f>
        <v>03</v>
      </c>
      <c r="D5149" t="s">
        <v>63</v>
      </c>
      <c r="E5149">
        <v>3013461</v>
      </c>
      <c r="F5149" t="s">
        <v>10</v>
      </c>
      <c r="G5149" t="s">
        <v>26</v>
      </c>
      <c r="H5149" t="s">
        <v>50</v>
      </c>
      <c r="I5149">
        <v>1110672</v>
      </c>
      <c r="J5149">
        <v>2000</v>
      </c>
      <c r="K5149" s="1">
        <v>974.96153679999998</v>
      </c>
      <c r="L5149" s="1">
        <v>398.4</v>
      </c>
      <c r="M5149" s="1">
        <f>All_Data[[#This Row],[EUR Sales Amount]]-All_Data[[#This Row],[EUR Cost Amount]]</f>
        <v>576.5615368</v>
      </c>
      <c r="N5149">
        <f>IF(All_Data[[#This Row],[Order Line Quantity]]&lt;0,1,0)</f>
        <v>0</v>
      </c>
      <c r="O5149" s="1" t="str">
        <f>All_Data[[#This Row],[Tier2 Description]]&amp;All_Data[[#This Row],[Order No]]</f>
        <v>OUTDOOR &amp; LEISURE1110672</v>
      </c>
    </row>
    <row r="5150" spans="1:15" x14ac:dyDescent="0.35">
      <c r="A5150">
        <v>202003</v>
      </c>
      <c r="B5150" t="str">
        <f>LEFT(All_Data[[#This Row],[Invoice (Year+Month)]],4)</f>
        <v>2020</v>
      </c>
      <c r="C5150" t="str">
        <f>RIGHT(All_Data[[#This Row],[Invoice (Year+Month)]],2)</f>
        <v>03</v>
      </c>
      <c r="D5150" t="s">
        <v>63</v>
      </c>
      <c r="E5150">
        <v>3013461</v>
      </c>
      <c r="F5150" t="s">
        <v>10</v>
      </c>
      <c r="G5150" t="s">
        <v>22</v>
      </c>
      <c r="H5150" t="s">
        <v>35</v>
      </c>
      <c r="I5150">
        <v>1110672</v>
      </c>
      <c r="J5150">
        <v>4816</v>
      </c>
      <c r="K5150" s="1">
        <v>1079.3585069999999</v>
      </c>
      <c r="L5150" s="1">
        <v>186.2</v>
      </c>
      <c r="M5150" s="1">
        <f>All_Data[[#This Row],[EUR Sales Amount]]-All_Data[[#This Row],[EUR Cost Amount]]</f>
        <v>893.15850699999987</v>
      </c>
      <c r="N5150">
        <f>IF(All_Data[[#This Row],[Order Line Quantity]]&lt;0,1,0)</f>
        <v>0</v>
      </c>
      <c r="O5150" s="1" t="str">
        <f>All_Data[[#This Row],[Tier2 Description]]&amp;All_Data[[#This Row],[Order No]]</f>
        <v>DECORATION CHARGES1110672</v>
      </c>
    </row>
    <row r="5151" spans="1:15" x14ac:dyDescent="0.35">
      <c r="A5151">
        <v>202003</v>
      </c>
      <c r="B5151" t="str">
        <f>LEFT(All_Data[[#This Row],[Invoice (Year+Month)]],4)</f>
        <v>2020</v>
      </c>
      <c r="C5151" t="str">
        <f>RIGHT(All_Data[[#This Row],[Invoice (Year+Month)]],2)</f>
        <v>03</v>
      </c>
      <c r="D5151" t="s">
        <v>63</v>
      </c>
      <c r="E5151">
        <v>3013464</v>
      </c>
      <c r="F5151" t="s">
        <v>10</v>
      </c>
      <c r="G5151" t="s">
        <v>11</v>
      </c>
      <c r="H5151" t="s">
        <v>38</v>
      </c>
      <c r="I5151">
        <v>1109546</v>
      </c>
      <c r="J5151">
        <v>10</v>
      </c>
      <c r="K5151" s="1">
        <v>240.42268390000001</v>
      </c>
      <c r="L5151" s="1">
        <v>89.34</v>
      </c>
      <c r="M5151" s="1">
        <f>All_Data[[#This Row],[EUR Sales Amount]]-All_Data[[#This Row],[EUR Cost Amount]]</f>
        <v>151.08268390000001</v>
      </c>
      <c r="N5151">
        <f>IF(All_Data[[#This Row],[Order Line Quantity]]&lt;0,1,0)</f>
        <v>0</v>
      </c>
      <c r="O5151" s="1" t="str">
        <f>All_Data[[#This Row],[Tier2 Description]]&amp;All_Data[[#This Row],[Order No]]</f>
        <v>BACKPACKS1109546</v>
      </c>
    </row>
    <row r="5152" spans="1:15" x14ac:dyDescent="0.35">
      <c r="A5152">
        <v>202003</v>
      </c>
      <c r="B5152" t="str">
        <f>LEFT(All_Data[[#This Row],[Invoice (Year+Month)]],4)</f>
        <v>2020</v>
      </c>
      <c r="C5152" t="str">
        <f>RIGHT(All_Data[[#This Row],[Invoice (Year+Month)]],2)</f>
        <v>03</v>
      </c>
      <c r="D5152" t="s">
        <v>63</v>
      </c>
      <c r="E5152">
        <v>3013464</v>
      </c>
      <c r="F5152" t="s">
        <v>10</v>
      </c>
      <c r="G5152" t="s">
        <v>11</v>
      </c>
      <c r="H5152" t="s">
        <v>38</v>
      </c>
      <c r="I5152">
        <v>1110728</v>
      </c>
      <c r="J5152">
        <v>600</v>
      </c>
      <c r="K5152" s="1">
        <v>1328.672628</v>
      </c>
      <c r="L5152" s="1">
        <v>424.38</v>
      </c>
      <c r="M5152" s="1">
        <f>All_Data[[#This Row],[EUR Sales Amount]]-All_Data[[#This Row],[EUR Cost Amount]]</f>
        <v>904.29262800000004</v>
      </c>
      <c r="N5152">
        <f>IF(All_Data[[#This Row],[Order Line Quantity]]&lt;0,1,0)</f>
        <v>0</v>
      </c>
      <c r="O5152" s="1" t="str">
        <f>All_Data[[#This Row],[Tier2 Description]]&amp;All_Data[[#This Row],[Order No]]</f>
        <v>BACKPACKS1110728</v>
      </c>
    </row>
    <row r="5153" spans="1:15" x14ac:dyDescent="0.35">
      <c r="A5153">
        <v>202003</v>
      </c>
      <c r="B5153" t="str">
        <f>LEFT(All_Data[[#This Row],[Invoice (Year+Month)]],4)</f>
        <v>2020</v>
      </c>
      <c r="C5153" t="str">
        <f>RIGHT(All_Data[[#This Row],[Invoice (Year+Month)]],2)</f>
        <v>03</v>
      </c>
      <c r="D5153" t="s">
        <v>63</v>
      </c>
      <c r="E5153">
        <v>3013464</v>
      </c>
      <c r="F5153" t="s">
        <v>10</v>
      </c>
      <c r="G5153" t="s">
        <v>13</v>
      </c>
      <c r="H5153" t="s">
        <v>37</v>
      </c>
      <c r="I5153">
        <v>1110522</v>
      </c>
      <c r="J5153">
        <v>200</v>
      </c>
      <c r="K5153" s="1">
        <v>74.316487379999998</v>
      </c>
      <c r="L5153" s="1">
        <v>13.42</v>
      </c>
      <c r="M5153" s="1">
        <f>All_Data[[#This Row],[EUR Sales Amount]]-All_Data[[#This Row],[EUR Cost Amount]]</f>
        <v>60.896487379999996</v>
      </c>
      <c r="N5153">
        <f>IF(All_Data[[#This Row],[Order Line Quantity]]&lt;0,1,0)</f>
        <v>0</v>
      </c>
      <c r="O5153" s="1" t="str">
        <f>All_Data[[#This Row],[Tier2 Description]]&amp;All_Data[[#This Row],[Order No]]</f>
        <v>GENERAL1110522</v>
      </c>
    </row>
    <row r="5154" spans="1:15" x14ac:dyDescent="0.35">
      <c r="A5154">
        <v>202003</v>
      </c>
      <c r="B5154" t="str">
        <f>LEFT(All_Data[[#This Row],[Invoice (Year+Month)]],4)</f>
        <v>2020</v>
      </c>
      <c r="C5154" t="str">
        <f>RIGHT(All_Data[[#This Row],[Invoice (Year+Month)]],2)</f>
        <v>03</v>
      </c>
      <c r="D5154" t="s">
        <v>63</v>
      </c>
      <c r="E5154">
        <v>3013464</v>
      </c>
      <c r="F5154" t="s">
        <v>10</v>
      </c>
      <c r="G5154" t="s">
        <v>13</v>
      </c>
      <c r="H5154" t="s">
        <v>16</v>
      </c>
      <c r="I5154">
        <v>1110289</v>
      </c>
      <c r="J5154">
        <v>2000</v>
      </c>
      <c r="K5154" s="1">
        <v>371.5824369</v>
      </c>
      <c r="L5154" s="1">
        <v>83.64</v>
      </c>
      <c r="M5154" s="1">
        <f>All_Data[[#This Row],[EUR Sales Amount]]-All_Data[[#This Row],[EUR Cost Amount]]</f>
        <v>287.94243690000002</v>
      </c>
      <c r="N5154">
        <f>IF(All_Data[[#This Row],[Order Line Quantity]]&lt;0,1,0)</f>
        <v>0</v>
      </c>
      <c r="O5154" s="1" t="str">
        <f>All_Data[[#This Row],[Tier2 Description]]&amp;All_Data[[#This Row],[Order No]]</f>
        <v>WRITING1110289</v>
      </c>
    </row>
    <row r="5155" spans="1:15" x14ac:dyDescent="0.35">
      <c r="A5155">
        <v>202003</v>
      </c>
      <c r="B5155" t="str">
        <f>LEFT(All_Data[[#This Row],[Invoice (Year+Month)]],4)</f>
        <v>2020</v>
      </c>
      <c r="C5155" t="str">
        <f>RIGHT(All_Data[[#This Row],[Invoice (Year+Month)]],2)</f>
        <v>03</v>
      </c>
      <c r="D5155" t="s">
        <v>63</v>
      </c>
      <c r="E5155">
        <v>3013464</v>
      </c>
      <c r="F5155" t="s">
        <v>10</v>
      </c>
      <c r="G5155" t="s">
        <v>22</v>
      </c>
      <c r="H5155" t="s">
        <v>35</v>
      </c>
      <c r="I5155">
        <v>1110289</v>
      </c>
      <c r="J5155">
        <v>2002</v>
      </c>
      <c r="K5155" s="1">
        <v>207.02450060000001</v>
      </c>
      <c r="L5155" s="1">
        <v>37.880000000000003</v>
      </c>
      <c r="M5155" s="1">
        <f>All_Data[[#This Row],[EUR Sales Amount]]-All_Data[[#This Row],[EUR Cost Amount]]</f>
        <v>169.14450060000001</v>
      </c>
      <c r="N5155">
        <f>IF(All_Data[[#This Row],[Order Line Quantity]]&lt;0,1,0)</f>
        <v>0</v>
      </c>
      <c r="O5155" s="1" t="str">
        <f>All_Data[[#This Row],[Tier2 Description]]&amp;All_Data[[#This Row],[Order No]]</f>
        <v>DECORATION CHARGES1110289</v>
      </c>
    </row>
    <row r="5156" spans="1:15" x14ac:dyDescent="0.35">
      <c r="A5156">
        <v>202003</v>
      </c>
      <c r="B5156" t="str">
        <f>LEFT(All_Data[[#This Row],[Invoice (Year+Month)]],4)</f>
        <v>2020</v>
      </c>
      <c r="C5156" t="str">
        <f>RIGHT(All_Data[[#This Row],[Invoice (Year+Month)]],2)</f>
        <v>03</v>
      </c>
      <c r="D5156" t="s">
        <v>63</v>
      </c>
      <c r="E5156">
        <v>3013464</v>
      </c>
      <c r="F5156" t="s">
        <v>10</v>
      </c>
      <c r="G5156" t="s">
        <v>22</v>
      </c>
      <c r="H5156" t="s">
        <v>35</v>
      </c>
      <c r="I5156">
        <v>1110522</v>
      </c>
      <c r="J5156">
        <v>202</v>
      </c>
      <c r="K5156" s="1">
        <v>148.6329748</v>
      </c>
      <c r="L5156" s="1">
        <v>23.58</v>
      </c>
      <c r="M5156" s="1">
        <f>All_Data[[#This Row],[EUR Sales Amount]]-All_Data[[#This Row],[EUR Cost Amount]]</f>
        <v>125.0529748</v>
      </c>
      <c r="N5156">
        <f>IF(All_Data[[#This Row],[Order Line Quantity]]&lt;0,1,0)</f>
        <v>0</v>
      </c>
      <c r="O5156" s="1" t="str">
        <f>All_Data[[#This Row],[Tier2 Description]]&amp;All_Data[[#This Row],[Order No]]</f>
        <v>DECORATION CHARGES1110522</v>
      </c>
    </row>
    <row r="5157" spans="1:15" x14ac:dyDescent="0.35">
      <c r="A5157">
        <v>202003</v>
      </c>
      <c r="B5157" t="str">
        <f>LEFT(All_Data[[#This Row],[Invoice (Year+Month)]],4)</f>
        <v>2020</v>
      </c>
      <c r="C5157" t="str">
        <f>RIGHT(All_Data[[#This Row],[Invoice (Year+Month)]],2)</f>
        <v>03</v>
      </c>
      <c r="D5157" t="s">
        <v>63</v>
      </c>
      <c r="E5157">
        <v>3013464</v>
      </c>
      <c r="F5157" t="s">
        <v>10</v>
      </c>
      <c r="G5157" t="s">
        <v>22</v>
      </c>
      <c r="H5157" t="s">
        <v>35</v>
      </c>
      <c r="I5157">
        <v>1110728</v>
      </c>
      <c r="J5157">
        <v>602</v>
      </c>
      <c r="K5157" s="1">
        <v>316.19895939999998</v>
      </c>
      <c r="L5157" s="1">
        <v>96.44</v>
      </c>
      <c r="M5157" s="1">
        <f>All_Data[[#This Row],[EUR Sales Amount]]-All_Data[[#This Row],[EUR Cost Amount]]</f>
        <v>219.75895939999998</v>
      </c>
      <c r="N5157">
        <f>IF(All_Data[[#This Row],[Order Line Quantity]]&lt;0,1,0)</f>
        <v>0</v>
      </c>
      <c r="O5157" s="1" t="str">
        <f>All_Data[[#This Row],[Tier2 Description]]&amp;All_Data[[#This Row],[Order No]]</f>
        <v>DECORATION CHARGES1110728</v>
      </c>
    </row>
    <row r="5158" spans="1:15" x14ac:dyDescent="0.35">
      <c r="A5158">
        <v>202003</v>
      </c>
      <c r="B5158" t="str">
        <f>LEFT(All_Data[[#This Row],[Invoice (Year+Month)]],4)</f>
        <v>2020</v>
      </c>
      <c r="C5158" t="str">
        <f>RIGHT(All_Data[[#This Row],[Invoice (Year+Month)]],2)</f>
        <v>03</v>
      </c>
      <c r="D5158" t="s">
        <v>63</v>
      </c>
      <c r="E5158">
        <v>3013471</v>
      </c>
      <c r="F5158" t="s">
        <v>17</v>
      </c>
      <c r="G5158" t="s">
        <v>32</v>
      </c>
      <c r="H5158" t="s">
        <v>33</v>
      </c>
      <c r="I5158">
        <v>1110307</v>
      </c>
      <c r="J5158">
        <v>500</v>
      </c>
      <c r="K5158" s="1">
        <v>297.70830960000001</v>
      </c>
      <c r="L5158" s="1">
        <v>349.08</v>
      </c>
      <c r="M5158" s="1">
        <f>All_Data[[#This Row],[EUR Sales Amount]]-All_Data[[#This Row],[EUR Cost Amount]]</f>
        <v>-51.371690399999977</v>
      </c>
      <c r="N5158">
        <f>IF(All_Data[[#This Row],[Order Line Quantity]]&lt;0,1,0)</f>
        <v>0</v>
      </c>
      <c r="O5158" s="1" t="str">
        <f>All_Data[[#This Row],[Tier2 Description]]&amp;All_Data[[#This Row],[Order No]]</f>
        <v>SPORT BOTTLES1110307</v>
      </c>
    </row>
    <row r="5159" spans="1:15" x14ac:dyDescent="0.35">
      <c r="A5159">
        <v>202003</v>
      </c>
      <c r="B5159" t="str">
        <f>LEFT(All_Data[[#This Row],[Invoice (Year+Month)]],4)</f>
        <v>2020</v>
      </c>
      <c r="C5159" t="str">
        <f>RIGHT(All_Data[[#This Row],[Invoice (Year+Month)]],2)</f>
        <v>03</v>
      </c>
      <c r="D5159" t="s">
        <v>63</v>
      </c>
      <c r="E5159">
        <v>3013471</v>
      </c>
      <c r="F5159" t="s">
        <v>17</v>
      </c>
      <c r="G5159" t="s">
        <v>13</v>
      </c>
      <c r="H5159" t="s">
        <v>14</v>
      </c>
      <c r="I5159">
        <v>1110463</v>
      </c>
      <c r="J5159">
        <v>200</v>
      </c>
      <c r="K5159" s="1">
        <v>319.73783969999999</v>
      </c>
      <c r="L5159" s="1">
        <v>81.64</v>
      </c>
      <c r="M5159" s="1">
        <f>All_Data[[#This Row],[EUR Sales Amount]]-All_Data[[#This Row],[EUR Cost Amount]]</f>
        <v>238.09783970000001</v>
      </c>
      <c r="N5159">
        <f>IF(All_Data[[#This Row],[Order Line Quantity]]&lt;0,1,0)</f>
        <v>0</v>
      </c>
      <c r="O5159" s="1" t="str">
        <f>All_Data[[#This Row],[Tier2 Description]]&amp;All_Data[[#This Row],[Order No]]</f>
        <v>DESKTOP1110463</v>
      </c>
    </row>
    <row r="5160" spans="1:15" x14ac:dyDescent="0.35">
      <c r="A5160">
        <v>202003</v>
      </c>
      <c r="B5160" t="str">
        <f>LEFT(All_Data[[#This Row],[Invoice (Year+Month)]],4)</f>
        <v>2020</v>
      </c>
      <c r="C5160" t="str">
        <f>RIGHT(All_Data[[#This Row],[Invoice (Year+Month)]],2)</f>
        <v>03</v>
      </c>
      <c r="D5160" t="s">
        <v>63</v>
      </c>
      <c r="E5160">
        <v>3013471</v>
      </c>
      <c r="F5160" t="s">
        <v>17</v>
      </c>
      <c r="G5160" t="s">
        <v>13</v>
      </c>
      <c r="H5160" t="s">
        <v>37</v>
      </c>
      <c r="I5160">
        <v>1110968</v>
      </c>
      <c r="J5160">
        <v>100</v>
      </c>
      <c r="K5160" s="1">
        <v>41.139484080000003</v>
      </c>
      <c r="L5160" s="1">
        <v>11.62</v>
      </c>
      <c r="M5160" s="1">
        <f>All_Data[[#This Row],[EUR Sales Amount]]-All_Data[[#This Row],[EUR Cost Amount]]</f>
        <v>29.519484080000005</v>
      </c>
      <c r="N5160">
        <f>IF(All_Data[[#This Row],[Order Line Quantity]]&lt;0,1,0)</f>
        <v>0</v>
      </c>
      <c r="O5160" s="1" t="str">
        <f>All_Data[[#This Row],[Tier2 Description]]&amp;All_Data[[#This Row],[Order No]]</f>
        <v>GENERAL1110968</v>
      </c>
    </row>
    <row r="5161" spans="1:15" x14ac:dyDescent="0.35">
      <c r="A5161">
        <v>202003</v>
      </c>
      <c r="B5161" t="str">
        <f>LEFT(All_Data[[#This Row],[Invoice (Year+Month)]],4)</f>
        <v>2020</v>
      </c>
      <c r="C5161" t="str">
        <f>RIGHT(All_Data[[#This Row],[Invoice (Year+Month)]],2)</f>
        <v>03</v>
      </c>
      <c r="D5161" t="s">
        <v>63</v>
      </c>
      <c r="E5161">
        <v>3013471</v>
      </c>
      <c r="F5161" t="s">
        <v>17</v>
      </c>
      <c r="G5161" t="s">
        <v>22</v>
      </c>
      <c r="H5161" t="s">
        <v>35</v>
      </c>
      <c r="I5161">
        <v>1110307</v>
      </c>
      <c r="J5161">
        <v>502</v>
      </c>
      <c r="K5161" s="1">
        <v>147.74825469999999</v>
      </c>
      <c r="L5161" s="1">
        <v>20.46</v>
      </c>
      <c r="M5161" s="1">
        <f>All_Data[[#This Row],[EUR Sales Amount]]-All_Data[[#This Row],[EUR Cost Amount]]</f>
        <v>127.28825469999998</v>
      </c>
      <c r="N5161">
        <f>IF(All_Data[[#This Row],[Order Line Quantity]]&lt;0,1,0)</f>
        <v>0</v>
      </c>
      <c r="O5161" s="1" t="str">
        <f>All_Data[[#This Row],[Tier2 Description]]&amp;All_Data[[#This Row],[Order No]]</f>
        <v>DECORATION CHARGES1110307</v>
      </c>
    </row>
    <row r="5162" spans="1:15" x14ac:dyDescent="0.35">
      <c r="A5162">
        <v>202003</v>
      </c>
      <c r="B5162" t="str">
        <f>LEFT(All_Data[[#This Row],[Invoice (Year+Month)]],4)</f>
        <v>2020</v>
      </c>
      <c r="C5162" t="str">
        <f>RIGHT(All_Data[[#This Row],[Invoice (Year+Month)]],2)</f>
        <v>03</v>
      </c>
      <c r="D5162" t="s">
        <v>63</v>
      </c>
      <c r="E5162">
        <v>3013471</v>
      </c>
      <c r="F5162" t="s">
        <v>17</v>
      </c>
      <c r="G5162" t="s">
        <v>22</v>
      </c>
      <c r="H5162" t="s">
        <v>35</v>
      </c>
      <c r="I5162">
        <v>1110463</v>
      </c>
      <c r="J5162">
        <v>202</v>
      </c>
      <c r="K5162" s="1">
        <v>86.70256861</v>
      </c>
      <c r="L5162" s="1">
        <v>34.877971459999998</v>
      </c>
      <c r="M5162" s="1">
        <f>All_Data[[#This Row],[EUR Sales Amount]]-All_Data[[#This Row],[EUR Cost Amount]]</f>
        <v>51.824597150000002</v>
      </c>
      <c r="N5162">
        <f>IF(All_Data[[#This Row],[Order Line Quantity]]&lt;0,1,0)</f>
        <v>0</v>
      </c>
      <c r="O5162" s="1" t="str">
        <f>All_Data[[#This Row],[Tier2 Description]]&amp;All_Data[[#This Row],[Order No]]</f>
        <v>DECORATION CHARGES1110463</v>
      </c>
    </row>
    <row r="5163" spans="1:15" x14ac:dyDescent="0.35">
      <c r="A5163">
        <v>202003</v>
      </c>
      <c r="B5163" t="str">
        <f>LEFT(All_Data[[#This Row],[Invoice (Year+Month)]],4)</f>
        <v>2020</v>
      </c>
      <c r="C5163" t="str">
        <f>RIGHT(All_Data[[#This Row],[Invoice (Year+Month)]],2)</f>
        <v>03</v>
      </c>
      <c r="D5163" t="s">
        <v>63</v>
      </c>
      <c r="E5163">
        <v>3013475</v>
      </c>
      <c r="F5163" t="s">
        <v>17</v>
      </c>
      <c r="G5163" t="s">
        <v>11</v>
      </c>
      <c r="H5163" t="s">
        <v>12</v>
      </c>
      <c r="I5163">
        <v>1110391</v>
      </c>
      <c r="J5163">
        <v>400</v>
      </c>
      <c r="K5163" s="1">
        <v>2590.4604169999998</v>
      </c>
      <c r="L5163" s="1">
        <v>674.08</v>
      </c>
      <c r="M5163" s="1">
        <f>All_Data[[#This Row],[EUR Sales Amount]]-All_Data[[#This Row],[EUR Cost Amount]]</f>
        <v>1916.3804169999999</v>
      </c>
      <c r="N5163">
        <f>IF(All_Data[[#This Row],[Order Line Quantity]]&lt;0,1,0)</f>
        <v>0</v>
      </c>
      <c r="O5163" s="1" t="str">
        <f>All_Data[[#This Row],[Tier2 Description]]&amp;All_Data[[#This Row],[Order No]]</f>
        <v>BUSINESS CASES1110391</v>
      </c>
    </row>
    <row r="5164" spans="1:15" x14ac:dyDescent="0.35">
      <c r="A5164">
        <v>202003</v>
      </c>
      <c r="B5164" t="str">
        <f>LEFT(All_Data[[#This Row],[Invoice (Year+Month)]],4)</f>
        <v>2020</v>
      </c>
      <c r="C5164" t="str">
        <f>RIGHT(All_Data[[#This Row],[Invoice (Year+Month)]],2)</f>
        <v>03</v>
      </c>
      <c r="D5164" t="s">
        <v>63</v>
      </c>
      <c r="E5164">
        <v>3013475</v>
      </c>
      <c r="F5164" t="s">
        <v>17</v>
      </c>
      <c r="G5164" t="s">
        <v>13</v>
      </c>
      <c r="H5164" t="s">
        <v>34</v>
      </c>
      <c r="I5164">
        <v>1110517</v>
      </c>
      <c r="J5164">
        <v>2000</v>
      </c>
      <c r="K5164" s="1">
        <v>550.2958946</v>
      </c>
      <c r="L5164" s="1">
        <v>437.7</v>
      </c>
      <c r="M5164" s="1">
        <f>All_Data[[#This Row],[EUR Sales Amount]]-All_Data[[#This Row],[EUR Cost Amount]]</f>
        <v>112.59589460000001</v>
      </c>
      <c r="N5164">
        <f>IF(All_Data[[#This Row],[Order Line Quantity]]&lt;0,1,0)</f>
        <v>0</v>
      </c>
      <c r="O5164" s="1" t="str">
        <f>All_Data[[#This Row],[Tier2 Description]]&amp;All_Data[[#This Row],[Order No]]</f>
        <v>STATIONERY1110517</v>
      </c>
    </row>
    <row r="5165" spans="1:15" x14ac:dyDescent="0.35">
      <c r="A5165">
        <v>202003</v>
      </c>
      <c r="B5165" t="str">
        <f>LEFT(All_Data[[#This Row],[Invoice (Year+Month)]],4)</f>
        <v>2020</v>
      </c>
      <c r="C5165" t="str">
        <f>RIGHT(All_Data[[#This Row],[Invoice (Year+Month)]],2)</f>
        <v>03</v>
      </c>
      <c r="D5165" t="s">
        <v>63</v>
      </c>
      <c r="E5165">
        <v>3013475</v>
      </c>
      <c r="F5165" t="s">
        <v>17</v>
      </c>
      <c r="G5165" t="s">
        <v>13</v>
      </c>
      <c r="H5165" t="s">
        <v>16</v>
      </c>
      <c r="I5165">
        <v>1110518</v>
      </c>
      <c r="J5165">
        <v>2000</v>
      </c>
      <c r="K5165" s="1">
        <v>138.01633369999999</v>
      </c>
      <c r="L5165" s="1">
        <v>112.72</v>
      </c>
      <c r="M5165" s="1">
        <f>All_Data[[#This Row],[EUR Sales Amount]]-All_Data[[#This Row],[EUR Cost Amount]]</f>
        <v>25.296333699999991</v>
      </c>
      <c r="N5165">
        <f>IF(All_Data[[#This Row],[Order Line Quantity]]&lt;0,1,0)</f>
        <v>0</v>
      </c>
      <c r="O5165" s="1" t="str">
        <f>All_Data[[#This Row],[Tier2 Description]]&amp;All_Data[[#This Row],[Order No]]</f>
        <v>WRITING1110518</v>
      </c>
    </row>
    <row r="5166" spans="1:15" x14ac:dyDescent="0.35">
      <c r="A5166">
        <v>202003</v>
      </c>
      <c r="B5166" t="str">
        <f>LEFT(All_Data[[#This Row],[Invoice (Year+Month)]],4)</f>
        <v>2020</v>
      </c>
      <c r="C5166" t="str">
        <f>RIGHT(All_Data[[#This Row],[Invoice (Year+Month)]],2)</f>
        <v>03</v>
      </c>
      <c r="D5166" t="s">
        <v>63</v>
      </c>
      <c r="E5166">
        <v>3013475</v>
      </c>
      <c r="F5166" t="s">
        <v>17</v>
      </c>
      <c r="G5166" t="s">
        <v>22</v>
      </c>
      <c r="H5166" t="s">
        <v>35</v>
      </c>
      <c r="I5166">
        <v>1110391</v>
      </c>
      <c r="J5166">
        <v>402</v>
      </c>
      <c r="K5166" s="1">
        <v>522.86957189999998</v>
      </c>
      <c r="L5166" s="1">
        <v>79.92</v>
      </c>
      <c r="M5166" s="1">
        <f>All_Data[[#This Row],[EUR Sales Amount]]-All_Data[[#This Row],[EUR Cost Amount]]</f>
        <v>442.94957189999997</v>
      </c>
      <c r="N5166">
        <f>IF(All_Data[[#This Row],[Order Line Quantity]]&lt;0,1,0)</f>
        <v>0</v>
      </c>
      <c r="O5166" s="1" t="str">
        <f>All_Data[[#This Row],[Tier2 Description]]&amp;All_Data[[#This Row],[Order No]]</f>
        <v>DECORATION CHARGES1110391</v>
      </c>
    </row>
    <row r="5167" spans="1:15" x14ac:dyDescent="0.35">
      <c r="A5167">
        <v>202003</v>
      </c>
      <c r="B5167" t="str">
        <f>LEFT(All_Data[[#This Row],[Invoice (Year+Month)]],4)</f>
        <v>2020</v>
      </c>
      <c r="C5167" t="str">
        <f>RIGHT(All_Data[[#This Row],[Invoice (Year+Month)]],2)</f>
        <v>03</v>
      </c>
      <c r="D5167" t="s">
        <v>63</v>
      </c>
      <c r="E5167">
        <v>3013475</v>
      </c>
      <c r="F5167" t="s">
        <v>17</v>
      </c>
      <c r="G5167" t="s">
        <v>22</v>
      </c>
      <c r="H5167" t="s">
        <v>35</v>
      </c>
      <c r="I5167">
        <v>1110517</v>
      </c>
      <c r="J5167">
        <v>2002</v>
      </c>
      <c r="K5167" s="1">
        <v>54.852645449999997</v>
      </c>
      <c r="L5167" s="1">
        <v>20.02</v>
      </c>
      <c r="M5167" s="1">
        <f>All_Data[[#This Row],[EUR Sales Amount]]-All_Data[[#This Row],[EUR Cost Amount]]</f>
        <v>34.832645450000001</v>
      </c>
      <c r="N5167">
        <f>IF(All_Data[[#This Row],[Order Line Quantity]]&lt;0,1,0)</f>
        <v>0</v>
      </c>
      <c r="O5167" s="1" t="str">
        <f>All_Data[[#This Row],[Tier2 Description]]&amp;All_Data[[#This Row],[Order No]]</f>
        <v>DECORATION CHARGES1110517</v>
      </c>
    </row>
    <row r="5168" spans="1:15" x14ac:dyDescent="0.35">
      <c r="A5168">
        <v>202003</v>
      </c>
      <c r="B5168" t="str">
        <f>LEFT(All_Data[[#This Row],[Invoice (Year+Month)]],4)</f>
        <v>2020</v>
      </c>
      <c r="C5168" t="str">
        <f>RIGHT(All_Data[[#This Row],[Invoice (Year+Month)]],2)</f>
        <v>03</v>
      </c>
      <c r="D5168" t="s">
        <v>63</v>
      </c>
      <c r="E5168">
        <v>3013476</v>
      </c>
      <c r="F5168" t="s">
        <v>17</v>
      </c>
      <c r="G5168" t="s">
        <v>32</v>
      </c>
      <c r="H5168" t="s">
        <v>33</v>
      </c>
      <c r="I5168">
        <v>1110638</v>
      </c>
      <c r="J5168">
        <v>500</v>
      </c>
      <c r="K5168" s="1">
        <v>658.67410540000003</v>
      </c>
      <c r="L5168" s="1">
        <v>313.95999999999998</v>
      </c>
      <c r="M5168" s="1">
        <f>All_Data[[#This Row],[EUR Sales Amount]]-All_Data[[#This Row],[EUR Cost Amount]]</f>
        <v>344.71410540000005</v>
      </c>
      <c r="N5168">
        <f>IF(All_Data[[#This Row],[Order Line Quantity]]&lt;0,1,0)</f>
        <v>0</v>
      </c>
      <c r="O5168" s="1" t="str">
        <f>All_Data[[#This Row],[Tier2 Description]]&amp;All_Data[[#This Row],[Order No]]</f>
        <v>SPORT BOTTLES1110638</v>
      </c>
    </row>
    <row r="5169" spans="1:15" x14ac:dyDescent="0.35">
      <c r="A5169">
        <v>202003</v>
      </c>
      <c r="B5169" t="str">
        <f>LEFT(All_Data[[#This Row],[Invoice (Year+Month)]],4)</f>
        <v>2020</v>
      </c>
      <c r="C5169" t="str">
        <f>RIGHT(All_Data[[#This Row],[Invoice (Year+Month)]],2)</f>
        <v>03</v>
      </c>
      <c r="D5169" t="s">
        <v>63</v>
      </c>
      <c r="E5169">
        <v>3013476</v>
      </c>
      <c r="F5169" t="s">
        <v>17</v>
      </c>
      <c r="G5169" t="s">
        <v>22</v>
      </c>
      <c r="H5169" t="s">
        <v>35</v>
      </c>
      <c r="I5169">
        <v>1110638</v>
      </c>
      <c r="J5169">
        <v>502</v>
      </c>
      <c r="K5169" s="1">
        <v>283.11042809999998</v>
      </c>
      <c r="L5169" s="1">
        <v>26.18</v>
      </c>
      <c r="M5169" s="1">
        <f>All_Data[[#This Row],[EUR Sales Amount]]-All_Data[[#This Row],[EUR Cost Amount]]</f>
        <v>256.93042809999997</v>
      </c>
      <c r="N5169">
        <f>IF(All_Data[[#This Row],[Order Line Quantity]]&lt;0,1,0)</f>
        <v>0</v>
      </c>
      <c r="O5169" s="1" t="str">
        <f>All_Data[[#This Row],[Tier2 Description]]&amp;All_Data[[#This Row],[Order No]]</f>
        <v>DECORATION CHARGES1110638</v>
      </c>
    </row>
    <row r="5170" spans="1:15" x14ac:dyDescent="0.35">
      <c r="A5170">
        <v>202003</v>
      </c>
      <c r="B5170" t="str">
        <f>LEFT(All_Data[[#This Row],[Invoice (Year+Month)]],4)</f>
        <v>2020</v>
      </c>
      <c r="C5170" t="str">
        <f>RIGHT(All_Data[[#This Row],[Invoice (Year+Month)]],2)</f>
        <v>03</v>
      </c>
      <c r="D5170" t="s">
        <v>63</v>
      </c>
      <c r="E5170">
        <v>3013480</v>
      </c>
      <c r="F5170" t="s">
        <v>10</v>
      </c>
      <c r="G5170" t="s">
        <v>11</v>
      </c>
      <c r="H5170" t="s">
        <v>40</v>
      </c>
      <c r="I5170">
        <v>1110544</v>
      </c>
      <c r="J5170">
        <v>600</v>
      </c>
      <c r="K5170" s="1">
        <v>371.5824369</v>
      </c>
      <c r="L5170" s="1">
        <v>124.84</v>
      </c>
      <c r="M5170" s="1">
        <f>All_Data[[#This Row],[EUR Sales Amount]]-All_Data[[#This Row],[EUR Cost Amount]]</f>
        <v>246.7424369</v>
      </c>
      <c r="N5170">
        <f>IF(All_Data[[#This Row],[Order Line Quantity]]&lt;0,1,0)</f>
        <v>0</v>
      </c>
      <c r="O5170" s="1" t="str">
        <f>All_Data[[#This Row],[Tier2 Description]]&amp;All_Data[[#This Row],[Order No]]</f>
        <v>TOTES1110544</v>
      </c>
    </row>
    <row r="5171" spans="1:15" x14ac:dyDescent="0.35">
      <c r="A5171">
        <v>202003</v>
      </c>
      <c r="B5171" t="str">
        <f>LEFT(All_Data[[#This Row],[Invoice (Year+Month)]],4)</f>
        <v>2020</v>
      </c>
      <c r="C5171" t="str">
        <f>RIGHT(All_Data[[#This Row],[Invoice (Year+Month)]],2)</f>
        <v>03</v>
      </c>
      <c r="D5171" t="s">
        <v>63</v>
      </c>
      <c r="E5171">
        <v>3013480</v>
      </c>
      <c r="F5171" t="s">
        <v>10</v>
      </c>
      <c r="G5171" t="s">
        <v>22</v>
      </c>
      <c r="H5171" t="s">
        <v>35</v>
      </c>
      <c r="I5171">
        <v>1110544</v>
      </c>
      <c r="J5171">
        <v>602</v>
      </c>
      <c r="K5171" s="1">
        <v>273.20156309999999</v>
      </c>
      <c r="L5171" s="1">
        <v>43.58</v>
      </c>
      <c r="M5171" s="1">
        <f>All_Data[[#This Row],[EUR Sales Amount]]-All_Data[[#This Row],[EUR Cost Amount]]</f>
        <v>229.6215631</v>
      </c>
      <c r="N5171">
        <f>IF(All_Data[[#This Row],[Order Line Quantity]]&lt;0,1,0)</f>
        <v>0</v>
      </c>
      <c r="O5171" s="1" t="str">
        <f>All_Data[[#This Row],[Tier2 Description]]&amp;All_Data[[#This Row],[Order No]]</f>
        <v>DECORATION CHARGES1110544</v>
      </c>
    </row>
    <row r="5172" spans="1:15" x14ac:dyDescent="0.35">
      <c r="A5172">
        <v>202003</v>
      </c>
      <c r="B5172" t="str">
        <f>LEFT(All_Data[[#This Row],[Invoice (Year+Month)]],4)</f>
        <v>2020</v>
      </c>
      <c r="C5172" t="str">
        <f>RIGHT(All_Data[[#This Row],[Invoice (Year+Month)]],2)</f>
        <v>03</v>
      </c>
      <c r="D5172" t="s">
        <v>63</v>
      </c>
      <c r="E5172">
        <v>3013483</v>
      </c>
      <c r="F5172" t="s">
        <v>17</v>
      </c>
      <c r="G5172" t="s">
        <v>32</v>
      </c>
      <c r="H5172" t="s">
        <v>51</v>
      </c>
      <c r="I5172">
        <v>1109886</v>
      </c>
      <c r="J5172">
        <v>400</v>
      </c>
      <c r="K5172" s="1">
        <v>758.02817130000005</v>
      </c>
      <c r="L5172" s="1">
        <v>165.42</v>
      </c>
      <c r="M5172" s="1">
        <f>All_Data[[#This Row],[EUR Sales Amount]]-All_Data[[#This Row],[EUR Cost Amount]]</f>
        <v>592.60817130000009</v>
      </c>
      <c r="N5172">
        <f>IF(All_Data[[#This Row],[Order Line Quantity]]&lt;0,1,0)</f>
        <v>0</v>
      </c>
      <c r="O5172" s="1" t="str">
        <f>All_Data[[#This Row],[Tier2 Description]]&amp;All_Data[[#This Row],[Order No]]</f>
        <v>MUGS &amp; TUMBLERS1109886</v>
      </c>
    </row>
    <row r="5173" spans="1:15" x14ac:dyDescent="0.35">
      <c r="A5173">
        <v>202003</v>
      </c>
      <c r="B5173" t="str">
        <f>LEFT(All_Data[[#This Row],[Invoice (Year+Month)]],4)</f>
        <v>2020</v>
      </c>
      <c r="C5173" t="str">
        <f>RIGHT(All_Data[[#This Row],[Invoice (Year+Month)]],2)</f>
        <v>03</v>
      </c>
      <c r="D5173" t="s">
        <v>63</v>
      </c>
      <c r="E5173">
        <v>3013483</v>
      </c>
      <c r="F5173" t="s">
        <v>17</v>
      </c>
      <c r="G5173" t="s">
        <v>32</v>
      </c>
      <c r="H5173" t="s">
        <v>55</v>
      </c>
      <c r="I5173">
        <v>1110660</v>
      </c>
      <c r="J5173">
        <v>20</v>
      </c>
      <c r="K5173" s="1">
        <v>78.350810980000006</v>
      </c>
      <c r="L5173" s="1">
        <v>23.36</v>
      </c>
      <c r="M5173" s="1">
        <f>All_Data[[#This Row],[EUR Sales Amount]]-All_Data[[#This Row],[EUR Cost Amount]]</f>
        <v>54.990810980000006</v>
      </c>
      <c r="N5173">
        <f>IF(All_Data[[#This Row],[Order Line Quantity]]&lt;0,1,0)</f>
        <v>0</v>
      </c>
      <c r="O5173" s="1" t="str">
        <f>All_Data[[#This Row],[Tier2 Description]]&amp;All_Data[[#This Row],[Order No]]</f>
        <v>SPECIALTIES &amp; PACKAGING1110660</v>
      </c>
    </row>
    <row r="5174" spans="1:15" x14ac:dyDescent="0.35">
      <c r="A5174">
        <v>202003</v>
      </c>
      <c r="B5174" t="str">
        <f>LEFT(All_Data[[#This Row],[Invoice (Year+Month)]],4)</f>
        <v>2020</v>
      </c>
      <c r="C5174" t="str">
        <f>RIGHT(All_Data[[#This Row],[Invoice (Year+Month)]],2)</f>
        <v>03</v>
      </c>
      <c r="D5174" t="s">
        <v>63</v>
      </c>
      <c r="E5174">
        <v>3013483</v>
      </c>
      <c r="F5174" t="s">
        <v>17</v>
      </c>
      <c r="G5174" t="s">
        <v>48</v>
      </c>
      <c r="H5174" t="s">
        <v>48</v>
      </c>
      <c r="I5174">
        <v>1110660</v>
      </c>
      <c r="J5174">
        <v>24</v>
      </c>
      <c r="K5174" s="1">
        <v>22.294946209999999</v>
      </c>
      <c r="L5174" s="1">
        <v>7.42</v>
      </c>
      <c r="M5174" s="1">
        <f>All_Data[[#This Row],[EUR Sales Amount]]-All_Data[[#This Row],[EUR Cost Amount]]</f>
        <v>14.874946209999999</v>
      </c>
      <c r="N5174">
        <f>IF(All_Data[[#This Row],[Order Line Quantity]]&lt;0,1,0)</f>
        <v>0</v>
      </c>
      <c r="O5174" s="1" t="str">
        <f>All_Data[[#This Row],[Tier2 Description]]&amp;All_Data[[#This Row],[Order No]]</f>
        <v>HEADWEAR1110660</v>
      </c>
    </row>
    <row r="5175" spans="1:15" x14ac:dyDescent="0.35">
      <c r="A5175">
        <v>202003</v>
      </c>
      <c r="B5175" t="str">
        <f>LEFT(All_Data[[#This Row],[Invoice (Year+Month)]],4)</f>
        <v>2020</v>
      </c>
      <c r="C5175" t="str">
        <f>RIGHT(All_Data[[#This Row],[Invoice (Year+Month)]],2)</f>
        <v>03</v>
      </c>
      <c r="D5175" t="s">
        <v>63</v>
      </c>
      <c r="E5175">
        <v>3013483</v>
      </c>
      <c r="F5175" t="s">
        <v>17</v>
      </c>
      <c r="G5175" t="s">
        <v>48</v>
      </c>
      <c r="H5175" t="s">
        <v>48</v>
      </c>
      <c r="I5175">
        <v>1110851</v>
      </c>
      <c r="J5175">
        <v>60</v>
      </c>
      <c r="K5175" s="1">
        <v>55.737365529999998</v>
      </c>
      <c r="L5175" s="1">
        <v>20.6</v>
      </c>
      <c r="M5175" s="1">
        <f>All_Data[[#This Row],[EUR Sales Amount]]-All_Data[[#This Row],[EUR Cost Amount]]</f>
        <v>35.137365529999997</v>
      </c>
      <c r="N5175">
        <f>IF(All_Data[[#This Row],[Order Line Quantity]]&lt;0,1,0)</f>
        <v>0</v>
      </c>
      <c r="O5175" s="1" t="str">
        <f>All_Data[[#This Row],[Tier2 Description]]&amp;All_Data[[#This Row],[Order No]]</f>
        <v>HEADWEAR1110851</v>
      </c>
    </row>
    <row r="5176" spans="1:15" x14ac:dyDescent="0.35">
      <c r="A5176">
        <v>202003</v>
      </c>
      <c r="B5176" t="str">
        <f>LEFT(All_Data[[#This Row],[Invoice (Year+Month)]],4)</f>
        <v>2020</v>
      </c>
      <c r="C5176" t="str">
        <f>RIGHT(All_Data[[#This Row],[Invoice (Year+Month)]],2)</f>
        <v>03</v>
      </c>
      <c r="D5176" t="s">
        <v>63</v>
      </c>
      <c r="E5176">
        <v>3013483</v>
      </c>
      <c r="F5176" t="s">
        <v>17</v>
      </c>
      <c r="G5176" t="s">
        <v>22</v>
      </c>
      <c r="H5176" t="s">
        <v>35</v>
      </c>
      <c r="I5176">
        <v>1109886</v>
      </c>
      <c r="J5176">
        <v>404</v>
      </c>
      <c r="K5176" s="1">
        <v>275.32489129999999</v>
      </c>
      <c r="L5176" s="1">
        <v>34.92</v>
      </c>
      <c r="M5176" s="1">
        <f>All_Data[[#This Row],[EUR Sales Amount]]-All_Data[[#This Row],[EUR Cost Amount]]</f>
        <v>240.40489129999997</v>
      </c>
      <c r="N5176">
        <f>IF(All_Data[[#This Row],[Order Line Quantity]]&lt;0,1,0)</f>
        <v>0</v>
      </c>
      <c r="O5176" s="1" t="str">
        <f>All_Data[[#This Row],[Tier2 Description]]&amp;All_Data[[#This Row],[Order No]]</f>
        <v>DECORATION CHARGES1109886</v>
      </c>
    </row>
    <row r="5177" spans="1:15" x14ac:dyDescent="0.35">
      <c r="A5177">
        <v>202003</v>
      </c>
      <c r="B5177" t="str">
        <f>LEFT(All_Data[[#This Row],[Invoice (Year+Month)]],4)</f>
        <v>2020</v>
      </c>
      <c r="C5177" t="str">
        <f>RIGHT(All_Data[[#This Row],[Invoice (Year+Month)]],2)</f>
        <v>03</v>
      </c>
      <c r="D5177" t="s">
        <v>63</v>
      </c>
      <c r="E5177">
        <v>3013486</v>
      </c>
      <c r="F5177" t="s">
        <v>17</v>
      </c>
      <c r="G5177" t="s">
        <v>22</v>
      </c>
      <c r="H5177" t="s">
        <v>45</v>
      </c>
      <c r="I5177">
        <v>1110760</v>
      </c>
      <c r="J5177">
        <v>576</v>
      </c>
      <c r="K5177" s="1">
        <v>537.62670300000002</v>
      </c>
      <c r="L5177" s="1">
        <v>497.36</v>
      </c>
      <c r="M5177" s="1">
        <f>All_Data[[#This Row],[EUR Sales Amount]]-All_Data[[#This Row],[EUR Cost Amount]]</f>
        <v>40.266703000000007</v>
      </c>
      <c r="N5177">
        <f>IF(All_Data[[#This Row],[Order Line Quantity]]&lt;0,1,0)</f>
        <v>0</v>
      </c>
      <c r="O5177" s="1" t="str">
        <f>All_Data[[#This Row],[Tier2 Description]]&amp;All_Data[[#This Row],[Order No]]</f>
        <v>NONWEARABLES OTHERS1110760</v>
      </c>
    </row>
    <row r="5178" spans="1:15" x14ac:dyDescent="0.35">
      <c r="A5178">
        <v>202003</v>
      </c>
      <c r="B5178" t="str">
        <f>LEFT(All_Data[[#This Row],[Invoice (Year+Month)]],4)</f>
        <v>2020</v>
      </c>
      <c r="C5178" t="str">
        <f>RIGHT(All_Data[[#This Row],[Invoice (Year+Month)]],2)</f>
        <v>03</v>
      </c>
      <c r="D5178" t="s">
        <v>63</v>
      </c>
      <c r="E5178">
        <v>3013489</v>
      </c>
      <c r="F5178" t="s">
        <v>17</v>
      </c>
      <c r="G5178" t="s">
        <v>32</v>
      </c>
      <c r="H5178" t="s">
        <v>33</v>
      </c>
      <c r="I5178">
        <v>1110890</v>
      </c>
      <c r="J5178">
        <v>400</v>
      </c>
      <c r="K5178" s="1">
        <v>526.93928430000005</v>
      </c>
      <c r="L5178" s="1">
        <v>281.33999999999997</v>
      </c>
      <c r="M5178" s="1">
        <f>All_Data[[#This Row],[EUR Sales Amount]]-All_Data[[#This Row],[EUR Cost Amount]]</f>
        <v>245.59928430000008</v>
      </c>
      <c r="N5178">
        <f>IF(All_Data[[#This Row],[Order Line Quantity]]&lt;0,1,0)</f>
        <v>0</v>
      </c>
      <c r="O5178" s="1" t="str">
        <f>All_Data[[#This Row],[Tier2 Description]]&amp;All_Data[[#This Row],[Order No]]</f>
        <v>SPORT BOTTLES1110890</v>
      </c>
    </row>
    <row r="5179" spans="1:15" x14ac:dyDescent="0.35">
      <c r="A5179">
        <v>202003</v>
      </c>
      <c r="B5179" t="str">
        <f>LEFT(All_Data[[#This Row],[Invoice (Year+Month)]],4)</f>
        <v>2020</v>
      </c>
      <c r="C5179" t="str">
        <f>RIGHT(All_Data[[#This Row],[Invoice (Year+Month)]],2)</f>
        <v>03</v>
      </c>
      <c r="D5179" t="s">
        <v>63</v>
      </c>
      <c r="E5179">
        <v>3013489</v>
      </c>
      <c r="F5179" t="s">
        <v>17</v>
      </c>
      <c r="G5179" t="s">
        <v>22</v>
      </c>
      <c r="H5179" t="s">
        <v>35</v>
      </c>
      <c r="I5179">
        <v>1110890</v>
      </c>
      <c r="J5179">
        <v>402</v>
      </c>
      <c r="K5179" s="1">
        <v>264.00047419999999</v>
      </c>
      <c r="L5179" s="1">
        <v>25.18</v>
      </c>
      <c r="M5179" s="1">
        <f>All_Data[[#This Row],[EUR Sales Amount]]-All_Data[[#This Row],[EUR Cost Amount]]</f>
        <v>238.82047419999998</v>
      </c>
      <c r="N5179">
        <f>IF(All_Data[[#This Row],[Order Line Quantity]]&lt;0,1,0)</f>
        <v>0</v>
      </c>
      <c r="O5179" s="1" t="str">
        <f>All_Data[[#This Row],[Tier2 Description]]&amp;All_Data[[#This Row],[Order No]]</f>
        <v>DECORATION CHARGES1110890</v>
      </c>
    </row>
    <row r="5180" spans="1:15" x14ac:dyDescent="0.35">
      <c r="A5180">
        <v>202003</v>
      </c>
      <c r="B5180" t="str">
        <f>LEFT(All_Data[[#This Row],[Invoice (Year+Month)]],4)</f>
        <v>2020</v>
      </c>
      <c r="C5180" t="str">
        <f>RIGHT(All_Data[[#This Row],[Invoice (Year+Month)]],2)</f>
        <v>03</v>
      </c>
      <c r="D5180" t="s">
        <v>63</v>
      </c>
      <c r="E5180">
        <v>3013493</v>
      </c>
      <c r="F5180" t="s">
        <v>17</v>
      </c>
      <c r="G5180" t="s">
        <v>32</v>
      </c>
      <c r="H5180" t="s">
        <v>33</v>
      </c>
      <c r="I5180">
        <v>1110671</v>
      </c>
      <c r="J5180">
        <v>500</v>
      </c>
      <c r="K5180" s="1">
        <v>324.69227219999999</v>
      </c>
      <c r="L5180" s="1">
        <v>449.8</v>
      </c>
      <c r="M5180" s="1">
        <f>All_Data[[#This Row],[EUR Sales Amount]]-All_Data[[#This Row],[EUR Cost Amount]]</f>
        <v>-125.10772780000002</v>
      </c>
      <c r="N5180">
        <f>IF(All_Data[[#This Row],[Order Line Quantity]]&lt;0,1,0)</f>
        <v>0</v>
      </c>
      <c r="O5180" s="1" t="str">
        <f>All_Data[[#This Row],[Tier2 Description]]&amp;All_Data[[#This Row],[Order No]]</f>
        <v>SPORT BOTTLES1110671</v>
      </c>
    </row>
    <row r="5181" spans="1:15" x14ac:dyDescent="0.35">
      <c r="A5181">
        <v>202003</v>
      </c>
      <c r="B5181" t="str">
        <f>LEFT(All_Data[[#This Row],[Invoice (Year+Month)]],4)</f>
        <v>2020</v>
      </c>
      <c r="C5181" t="str">
        <f>RIGHT(All_Data[[#This Row],[Invoice (Year+Month)]],2)</f>
        <v>03</v>
      </c>
      <c r="D5181" t="s">
        <v>63</v>
      </c>
      <c r="E5181">
        <v>3013493</v>
      </c>
      <c r="F5181" t="s">
        <v>17</v>
      </c>
      <c r="G5181" t="s">
        <v>22</v>
      </c>
      <c r="H5181" t="s">
        <v>35</v>
      </c>
      <c r="I5181">
        <v>1110671</v>
      </c>
      <c r="J5181">
        <v>504</v>
      </c>
      <c r="K5181" s="1">
        <v>263.6465862</v>
      </c>
      <c r="L5181" s="1">
        <v>35.92</v>
      </c>
      <c r="M5181" s="1">
        <f>All_Data[[#This Row],[EUR Sales Amount]]-All_Data[[#This Row],[EUR Cost Amount]]</f>
        <v>227.72658619999999</v>
      </c>
      <c r="N5181">
        <f>IF(All_Data[[#This Row],[Order Line Quantity]]&lt;0,1,0)</f>
        <v>0</v>
      </c>
      <c r="O5181" s="1" t="str">
        <f>All_Data[[#This Row],[Tier2 Description]]&amp;All_Data[[#This Row],[Order No]]</f>
        <v>DECORATION CHARGES1110671</v>
      </c>
    </row>
    <row r="5182" spans="1:15" x14ac:dyDescent="0.35">
      <c r="A5182">
        <v>202003</v>
      </c>
      <c r="B5182" t="str">
        <f>LEFT(All_Data[[#This Row],[Invoice (Year+Month)]],4)</f>
        <v>2020</v>
      </c>
      <c r="C5182" t="str">
        <f>RIGHT(All_Data[[#This Row],[Invoice (Year+Month)]],2)</f>
        <v>03</v>
      </c>
      <c r="D5182" t="s">
        <v>63</v>
      </c>
      <c r="E5182">
        <v>3013496</v>
      </c>
      <c r="F5182" t="s">
        <v>17</v>
      </c>
      <c r="G5182" t="s">
        <v>11</v>
      </c>
      <c r="H5182" t="s">
        <v>40</v>
      </c>
      <c r="I5182">
        <v>1110498</v>
      </c>
      <c r="J5182">
        <v>500</v>
      </c>
      <c r="K5182" s="1">
        <v>325.13463230000002</v>
      </c>
      <c r="L5182" s="1">
        <v>122.58</v>
      </c>
      <c r="M5182" s="1">
        <f>All_Data[[#This Row],[EUR Sales Amount]]-All_Data[[#This Row],[EUR Cost Amount]]</f>
        <v>202.55463230000004</v>
      </c>
      <c r="N5182">
        <f>IF(All_Data[[#This Row],[Order Line Quantity]]&lt;0,1,0)</f>
        <v>0</v>
      </c>
      <c r="O5182" s="1" t="str">
        <f>All_Data[[#This Row],[Tier2 Description]]&amp;All_Data[[#This Row],[Order No]]</f>
        <v>TOTES1110498</v>
      </c>
    </row>
    <row r="5183" spans="1:15" x14ac:dyDescent="0.35">
      <c r="A5183">
        <v>202003</v>
      </c>
      <c r="B5183" t="str">
        <f>LEFT(All_Data[[#This Row],[Invoice (Year+Month)]],4)</f>
        <v>2020</v>
      </c>
      <c r="C5183" t="str">
        <f>RIGHT(All_Data[[#This Row],[Invoice (Year+Month)]],2)</f>
        <v>03</v>
      </c>
      <c r="D5183" t="s">
        <v>63</v>
      </c>
      <c r="E5183">
        <v>3013496</v>
      </c>
      <c r="F5183" t="s">
        <v>17</v>
      </c>
      <c r="G5183" t="s">
        <v>13</v>
      </c>
      <c r="H5183" t="s">
        <v>14</v>
      </c>
      <c r="I5183">
        <v>1110524</v>
      </c>
      <c r="J5183">
        <v>400</v>
      </c>
      <c r="K5183" s="1">
        <v>222.94946210000001</v>
      </c>
      <c r="L5183" s="1">
        <v>84.66</v>
      </c>
      <c r="M5183" s="1">
        <f>All_Data[[#This Row],[EUR Sales Amount]]-All_Data[[#This Row],[EUR Cost Amount]]</f>
        <v>138.28946210000001</v>
      </c>
      <c r="N5183">
        <f>IF(All_Data[[#This Row],[Order Line Quantity]]&lt;0,1,0)</f>
        <v>0</v>
      </c>
      <c r="O5183" s="1" t="str">
        <f>All_Data[[#This Row],[Tier2 Description]]&amp;All_Data[[#This Row],[Order No]]</f>
        <v>DESKTOP1110524</v>
      </c>
    </row>
    <row r="5184" spans="1:15" x14ac:dyDescent="0.35">
      <c r="A5184">
        <v>202003</v>
      </c>
      <c r="B5184" t="str">
        <f>LEFT(All_Data[[#This Row],[Invoice (Year+Month)]],4)</f>
        <v>2020</v>
      </c>
      <c r="C5184" t="str">
        <f>RIGHT(All_Data[[#This Row],[Invoice (Year+Month)]],2)</f>
        <v>03</v>
      </c>
      <c r="D5184" t="s">
        <v>63</v>
      </c>
      <c r="E5184">
        <v>3013496</v>
      </c>
      <c r="F5184" t="s">
        <v>17</v>
      </c>
      <c r="G5184" t="s">
        <v>22</v>
      </c>
      <c r="H5184" t="s">
        <v>35</v>
      </c>
      <c r="I5184">
        <v>1110498</v>
      </c>
      <c r="J5184">
        <v>502</v>
      </c>
      <c r="K5184" s="1">
        <v>206.1397805</v>
      </c>
      <c r="L5184" s="1">
        <v>38.58</v>
      </c>
      <c r="M5184" s="1">
        <f>All_Data[[#This Row],[EUR Sales Amount]]-All_Data[[#This Row],[EUR Cost Amount]]</f>
        <v>167.55978049999999</v>
      </c>
      <c r="N5184">
        <f>IF(All_Data[[#This Row],[Order Line Quantity]]&lt;0,1,0)</f>
        <v>0</v>
      </c>
      <c r="O5184" s="1" t="str">
        <f>All_Data[[#This Row],[Tier2 Description]]&amp;All_Data[[#This Row],[Order No]]</f>
        <v>DECORATION CHARGES1110498</v>
      </c>
    </row>
    <row r="5185" spans="1:15" x14ac:dyDescent="0.35">
      <c r="A5185">
        <v>202003</v>
      </c>
      <c r="B5185" t="str">
        <f>LEFT(All_Data[[#This Row],[Invoice (Year+Month)]],4)</f>
        <v>2020</v>
      </c>
      <c r="C5185" t="str">
        <f>RIGHT(All_Data[[#This Row],[Invoice (Year+Month)]],2)</f>
        <v>03</v>
      </c>
      <c r="D5185" t="s">
        <v>63</v>
      </c>
      <c r="E5185">
        <v>3013496</v>
      </c>
      <c r="F5185" t="s">
        <v>17</v>
      </c>
      <c r="G5185" t="s">
        <v>22</v>
      </c>
      <c r="H5185" t="s">
        <v>35</v>
      </c>
      <c r="I5185">
        <v>1110524</v>
      </c>
      <c r="J5185">
        <v>402</v>
      </c>
      <c r="K5185" s="1">
        <v>137.66244570000001</v>
      </c>
      <c r="L5185" s="1">
        <v>21.88</v>
      </c>
      <c r="M5185" s="1">
        <f>All_Data[[#This Row],[EUR Sales Amount]]-All_Data[[#This Row],[EUR Cost Amount]]</f>
        <v>115.78244570000001</v>
      </c>
      <c r="N5185">
        <f>IF(All_Data[[#This Row],[Order Line Quantity]]&lt;0,1,0)</f>
        <v>0</v>
      </c>
      <c r="O5185" s="1" t="str">
        <f>All_Data[[#This Row],[Tier2 Description]]&amp;All_Data[[#This Row],[Order No]]</f>
        <v>DECORATION CHARGES1110524</v>
      </c>
    </row>
    <row r="5186" spans="1:15" x14ac:dyDescent="0.35">
      <c r="A5186">
        <v>202003</v>
      </c>
      <c r="B5186" t="str">
        <f>LEFT(All_Data[[#This Row],[Invoice (Year+Month)]],4)</f>
        <v>2020</v>
      </c>
      <c r="C5186" t="str">
        <f>RIGHT(All_Data[[#This Row],[Invoice (Year+Month)]],2)</f>
        <v>03</v>
      </c>
      <c r="D5186" t="s">
        <v>63</v>
      </c>
      <c r="E5186">
        <v>3013497</v>
      </c>
      <c r="F5186" t="s">
        <v>10</v>
      </c>
      <c r="G5186" t="s">
        <v>11</v>
      </c>
      <c r="H5186" t="s">
        <v>12</v>
      </c>
      <c r="I5186">
        <v>1110745</v>
      </c>
      <c r="J5186">
        <v>2</v>
      </c>
      <c r="K5186" s="1">
        <v>10.908598680000001</v>
      </c>
      <c r="L5186" s="1">
        <v>2.8</v>
      </c>
      <c r="M5186" s="1">
        <f>All_Data[[#This Row],[EUR Sales Amount]]-All_Data[[#This Row],[EUR Cost Amount]]</f>
        <v>8.1085986800000001</v>
      </c>
      <c r="N5186">
        <f>IF(All_Data[[#This Row],[Order Line Quantity]]&lt;0,1,0)</f>
        <v>0</v>
      </c>
      <c r="O5186" s="1" t="str">
        <f>All_Data[[#This Row],[Tier2 Description]]&amp;All_Data[[#This Row],[Order No]]</f>
        <v>BUSINESS CASES1110745</v>
      </c>
    </row>
    <row r="5187" spans="1:15" x14ac:dyDescent="0.35">
      <c r="A5187">
        <v>202003</v>
      </c>
      <c r="B5187" t="str">
        <f>LEFT(All_Data[[#This Row],[Invoice (Year+Month)]],4)</f>
        <v>2020</v>
      </c>
      <c r="C5187" t="str">
        <f>RIGHT(All_Data[[#This Row],[Invoice (Year+Month)]],2)</f>
        <v>03</v>
      </c>
      <c r="D5187" t="s">
        <v>63</v>
      </c>
      <c r="E5187">
        <v>3013497</v>
      </c>
      <c r="F5187" t="s">
        <v>10</v>
      </c>
      <c r="G5187" t="s">
        <v>13</v>
      </c>
      <c r="H5187" t="s">
        <v>37</v>
      </c>
      <c r="I5187">
        <v>1110583</v>
      </c>
      <c r="J5187">
        <v>600</v>
      </c>
      <c r="K5187" s="1">
        <v>222.94946210000001</v>
      </c>
      <c r="L5187" s="1">
        <v>65.680000000000007</v>
      </c>
      <c r="M5187" s="1">
        <f>All_Data[[#This Row],[EUR Sales Amount]]-All_Data[[#This Row],[EUR Cost Amount]]</f>
        <v>157.2694621</v>
      </c>
      <c r="N5187">
        <f>IF(All_Data[[#This Row],[Order Line Quantity]]&lt;0,1,0)</f>
        <v>0</v>
      </c>
      <c r="O5187" s="1" t="str">
        <f>All_Data[[#This Row],[Tier2 Description]]&amp;All_Data[[#This Row],[Order No]]</f>
        <v>GENERAL1110583</v>
      </c>
    </row>
    <row r="5188" spans="1:15" x14ac:dyDescent="0.35">
      <c r="A5188">
        <v>202003</v>
      </c>
      <c r="B5188" t="str">
        <f>LEFT(All_Data[[#This Row],[Invoice (Year+Month)]],4)</f>
        <v>2020</v>
      </c>
      <c r="C5188" t="str">
        <f>RIGHT(All_Data[[#This Row],[Invoice (Year+Month)]],2)</f>
        <v>03</v>
      </c>
      <c r="D5188" t="s">
        <v>63</v>
      </c>
      <c r="E5188">
        <v>3013497</v>
      </c>
      <c r="F5188" t="s">
        <v>10</v>
      </c>
      <c r="G5188" t="s">
        <v>22</v>
      </c>
      <c r="H5188" t="s">
        <v>35</v>
      </c>
      <c r="I5188">
        <v>1110583</v>
      </c>
      <c r="J5188">
        <v>602</v>
      </c>
      <c r="K5188" s="1">
        <v>273.20156309999999</v>
      </c>
      <c r="L5188" s="1">
        <v>43.58</v>
      </c>
      <c r="M5188" s="1">
        <f>All_Data[[#This Row],[EUR Sales Amount]]-All_Data[[#This Row],[EUR Cost Amount]]</f>
        <v>229.6215631</v>
      </c>
      <c r="N5188">
        <f>IF(All_Data[[#This Row],[Order Line Quantity]]&lt;0,1,0)</f>
        <v>0</v>
      </c>
      <c r="O5188" s="1" t="str">
        <f>All_Data[[#This Row],[Tier2 Description]]&amp;All_Data[[#This Row],[Order No]]</f>
        <v>DECORATION CHARGES1110583</v>
      </c>
    </row>
    <row r="5189" spans="1:15" x14ac:dyDescent="0.35">
      <c r="A5189">
        <v>202003</v>
      </c>
      <c r="B5189" t="str">
        <f>LEFT(All_Data[[#This Row],[Invoice (Year+Month)]],4)</f>
        <v>2020</v>
      </c>
      <c r="C5189" t="str">
        <f>RIGHT(All_Data[[#This Row],[Invoice (Year+Month)]],2)</f>
        <v>03</v>
      </c>
      <c r="D5189" t="s">
        <v>63</v>
      </c>
      <c r="E5189">
        <v>3013498</v>
      </c>
      <c r="F5189" t="s">
        <v>17</v>
      </c>
      <c r="G5189" t="s">
        <v>11</v>
      </c>
      <c r="H5189" t="s">
        <v>40</v>
      </c>
      <c r="I5189">
        <v>1110802</v>
      </c>
      <c r="J5189">
        <v>2000</v>
      </c>
      <c r="K5189" s="1">
        <v>576.8374973</v>
      </c>
      <c r="L5189" s="1">
        <v>236.62</v>
      </c>
      <c r="M5189" s="1">
        <f>All_Data[[#This Row],[EUR Sales Amount]]-All_Data[[#This Row],[EUR Cost Amount]]</f>
        <v>340.21749729999999</v>
      </c>
      <c r="N5189">
        <f>IF(All_Data[[#This Row],[Order Line Quantity]]&lt;0,1,0)</f>
        <v>0</v>
      </c>
      <c r="O5189" s="1" t="str">
        <f>All_Data[[#This Row],[Tier2 Description]]&amp;All_Data[[#This Row],[Order No]]</f>
        <v>TOTES1110802</v>
      </c>
    </row>
    <row r="5190" spans="1:15" x14ac:dyDescent="0.35">
      <c r="A5190">
        <v>202003</v>
      </c>
      <c r="B5190" t="str">
        <f>LEFT(All_Data[[#This Row],[Invoice (Year+Month)]],4)</f>
        <v>2020</v>
      </c>
      <c r="C5190" t="str">
        <f>RIGHT(All_Data[[#This Row],[Invoice (Year+Month)]],2)</f>
        <v>03</v>
      </c>
      <c r="D5190" t="s">
        <v>63</v>
      </c>
      <c r="E5190">
        <v>3013498</v>
      </c>
      <c r="F5190" t="s">
        <v>17</v>
      </c>
      <c r="G5190" t="s">
        <v>13</v>
      </c>
      <c r="H5190" t="s">
        <v>37</v>
      </c>
      <c r="I5190">
        <v>1110755</v>
      </c>
      <c r="J5190">
        <v>500</v>
      </c>
      <c r="K5190" s="1">
        <v>232.2390231</v>
      </c>
      <c r="L5190" s="1">
        <v>157.91999999999999</v>
      </c>
      <c r="M5190" s="1">
        <f>All_Data[[#This Row],[EUR Sales Amount]]-All_Data[[#This Row],[EUR Cost Amount]]</f>
        <v>74.31902310000001</v>
      </c>
      <c r="N5190">
        <f>IF(All_Data[[#This Row],[Order Line Quantity]]&lt;0,1,0)</f>
        <v>0</v>
      </c>
      <c r="O5190" s="1" t="str">
        <f>All_Data[[#This Row],[Tier2 Description]]&amp;All_Data[[#This Row],[Order No]]</f>
        <v>GENERAL1110755</v>
      </c>
    </row>
    <row r="5191" spans="1:15" x14ac:dyDescent="0.35">
      <c r="A5191">
        <v>202003</v>
      </c>
      <c r="B5191" t="str">
        <f>LEFT(All_Data[[#This Row],[Invoice (Year+Month)]],4)</f>
        <v>2020</v>
      </c>
      <c r="C5191" t="str">
        <f>RIGHT(All_Data[[#This Row],[Invoice (Year+Month)]],2)</f>
        <v>03</v>
      </c>
      <c r="D5191" t="s">
        <v>63</v>
      </c>
      <c r="E5191">
        <v>3013498</v>
      </c>
      <c r="F5191" t="s">
        <v>17</v>
      </c>
      <c r="G5191" t="s">
        <v>22</v>
      </c>
      <c r="H5191" t="s">
        <v>35</v>
      </c>
      <c r="I5191">
        <v>1110589</v>
      </c>
      <c r="J5191">
        <v>122</v>
      </c>
      <c r="K5191" s="1">
        <v>92.293999560000003</v>
      </c>
      <c r="L5191" s="1">
        <v>19.079999999999998</v>
      </c>
      <c r="M5191" s="1">
        <f>All_Data[[#This Row],[EUR Sales Amount]]-All_Data[[#This Row],[EUR Cost Amount]]</f>
        <v>73.213999560000005</v>
      </c>
      <c r="N5191">
        <f>IF(All_Data[[#This Row],[Order Line Quantity]]&lt;0,1,0)</f>
        <v>0</v>
      </c>
      <c r="O5191" s="1" t="str">
        <f>All_Data[[#This Row],[Tier2 Description]]&amp;All_Data[[#This Row],[Order No]]</f>
        <v>DECORATION CHARGES1110589</v>
      </c>
    </row>
    <row r="5192" spans="1:15" x14ac:dyDescent="0.35">
      <c r="A5192">
        <v>202003</v>
      </c>
      <c r="B5192" t="str">
        <f>LEFT(All_Data[[#This Row],[Invoice (Year+Month)]],4)</f>
        <v>2020</v>
      </c>
      <c r="C5192" t="str">
        <f>RIGHT(All_Data[[#This Row],[Invoice (Year+Month)]],2)</f>
        <v>03</v>
      </c>
      <c r="D5192" t="s">
        <v>63</v>
      </c>
      <c r="E5192">
        <v>3013498</v>
      </c>
      <c r="F5192" t="s">
        <v>17</v>
      </c>
      <c r="G5192" t="s">
        <v>22</v>
      </c>
      <c r="H5192" t="s">
        <v>35</v>
      </c>
      <c r="I5192">
        <v>1110802</v>
      </c>
      <c r="J5192">
        <v>2002</v>
      </c>
      <c r="K5192" s="1">
        <v>517.56125139999995</v>
      </c>
      <c r="L5192" s="1">
        <v>113.58</v>
      </c>
      <c r="M5192" s="1">
        <f>All_Data[[#This Row],[EUR Sales Amount]]-All_Data[[#This Row],[EUR Cost Amount]]</f>
        <v>403.98125139999996</v>
      </c>
      <c r="N5192">
        <f>IF(All_Data[[#This Row],[Order Line Quantity]]&lt;0,1,0)</f>
        <v>0</v>
      </c>
      <c r="O5192" s="1" t="str">
        <f>All_Data[[#This Row],[Tier2 Description]]&amp;All_Data[[#This Row],[Order No]]</f>
        <v>DECORATION CHARGES1110802</v>
      </c>
    </row>
    <row r="5193" spans="1:15" x14ac:dyDescent="0.35">
      <c r="A5193">
        <v>202003</v>
      </c>
      <c r="B5193" t="str">
        <f>LEFT(All_Data[[#This Row],[Invoice (Year+Month)]],4)</f>
        <v>2020</v>
      </c>
      <c r="C5193" t="str">
        <f>RIGHT(All_Data[[#This Row],[Invoice (Year+Month)]],2)</f>
        <v>03</v>
      </c>
      <c r="D5193" t="s">
        <v>63</v>
      </c>
      <c r="E5193">
        <v>3013498</v>
      </c>
      <c r="F5193" t="s">
        <v>17</v>
      </c>
      <c r="G5193" t="s">
        <v>29</v>
      </c>
      <c r="H5193" t="s">
        <v>31</v>
      </c>
      <c r="I5193">
        <v>1110589</v>
      </c>
      <c r="J5193">
        <v>120</v>
      </c>
      <c r="K5193" s="1">
        <v>137.91016730000001</v>
      </c>
      <c r="L5193" s="1">
        <v>84.18</v>
      </c>
      <c r="M5193" s="1">
        <f>All_Data[[#This Row],[EUR Sales Amount]]-All_Data[[#This Row],[EUR Cost Amount]]</f>
        <v>53.730167300000005</v>
      </c>
      <c r="N5193">
        <f>IF(All_Data[[#This Row],[Order Line Quantity]]&lt;0,1,0)</f>
        <v>0</v>
      </c>
      <c r="O5193" s="1" t="str">
        <f>All_Data[[#This Row],[Tier2 Description]]&amp;All_Data[[#This Row],[Order No]]</f>
        <v>POWER1110589</v>
      </c>
    </row>
    <row r="5194" spans="1:15" x14ac:dyDescent="0.35">
      <c r="A5194">
        <v>202003</v>
      </c>
      <c r="B5194" t="str">
        <f>LEFT(All_Data[[#This Row],[Invoice (Year+Month)]],4)</f>
        <v>2020</v>
      </c>
      <c r="C5194" t="str">
        <f>RIGHT(All_Data[[#This Row],[Invoice (Year+Month)]],2)</f>
        <v>03</v>
      </c>
      <c r="D5194" t="s">
        <v>63</v>
      </c>
      <c r="E5194">
        <v>3013501</v>
      </c>
      <c r="F5194" t="s">
        <v>17</v>
      </c>
      <c r="G5194" t="s">
        <v>11</v>
      </c>
      <c r="H5194" t="s">
        <v>40</v>
      </c>
      <c r="I5194">
        <v>1109549</v>
      </c>
      <c r="J5194">
        <v>200</v>
      </c>
      <c r="K5194" s="1">
        <v>188.44537869999999</v>
      </c>
      <c r="L5194" s="1">
        <v>63.2</v>
      </c>
      <c r="M5194" s="1">
        <f>All_Data[[#This Row],[EUR Sales Amount]]-All_Data[[#This Row],[EUR Cost Amount]]</f>
        <v>125.24537869999999</v>
      </c>
      <c r="N5194">
        <f>IF(All_Data[[#This Row],[Order Line Quantity]]&lt;0,1,0)</f>
        <v>0</v>
      </c>
      <c r="O5194" s="1" t="str">
        <f>All_Data[[#This Row],[Tier2 Description]]&amp;All_Data[[#This Row],[Order No]]</f>
        <v>TOTES1109549</v>
      </c>
    </row>
    <row r="5195" spans="1:15" x14ac:dyDescent="0.35">
      <c r="A5195">
        <v>202003</v>
      </c>
      <c r="B5195" t="str">
        <f>LEFT(All_Data[[#This Row],[Invoice (Year+Month)]],4)</f>
        <v>2020</v>
      </c>
      <c r="C5195" t="str">
        <f>RIGHT(All_Data[[#This Row],[Invoice (Year+Month)]],2)</f>
        <v>03</v>
      </c>
      <c r="D5195" t="s">
        <v>63</v>
      </c>
      <c r="E5195">
        <v>3013501</v>
      </c>
      <c r="F5195" t="s">
        <v>17</v>
      </c>
      <c r="G5195" t="s">
        <v>32</v>
      </c>
      <c r="H5195" t="s">
        <v>33</v>
      </c>
      <c r="I5195">
        <v>1109549</v>
      </c>
      <c r="J5195">
        <v>720</v>
      </c>
      <c r="K5195" s="1">
        <v>1156.1522110000001</v>
      </c>
      <c r="L5195" s="1">
        <v>442.48</v>
      </c>
      <c r="M5195" s="1">
        <f>All_Data[[#This Row],[EUR Sales Amount]]-All_Data[[#This Row],[EUR Cost Amount]]</f>
        <v>713.67221100000006</v>
      </c>
      <c r="N5195">
        <f>IF(All_Data[[#This Row],[Order Line Quantity]]&lt;0,1,0)</f>
        <v>0</v>
      </c>
      <c r="O5195" s="1" t="str">
        <f>All_Data[[#This Row],[Tier2 Description]]&amp;All_Data[[#This Row],[Order No]]</f>
        <v>SPORT BOTTLES1109549</v>
      </c>
    </row>
    <row r="5196" spans="1:15" x14ac:dyDescent="0.35">
      <c r="A5196">
        <v>202003</v>
      </c>
      <c r="B5196" t="str">
        <f>LEFT(All_Data[[#This Row],[Invoice (Year+Month)]],4)</f>
        <v>2020</v>
      </c>
      <c r="C5196" t="str">
        <f>RIGHT(All_Data[[#This Row],[Invoice (Year+Month)]],2)</f>
        <v>03</v>
      </c>
      <c r="D5196" t="s">
        <v>63</v>
      </c>
      <c r="E5196">
        <v>3013501</v>
      </c>
      <c r="F5196" t="s">
        <v>17</v>
      </c>
      <c r="G5196" t="s">
        <v>13</v>
      </c>
      <c r="H5196" t="s">
        <v>34</v>
      </c>
      <c r="I5196">
        <v>1109549</v>
      </c>
      <c r="J5196">
        <v>36</v>
      </c>
      <c r="K5196" s="1">
        <v>86.950290229999993</v>
      </c>
      <c r="L5196" s="1">
        <v>27.42</v>
      </c>
      <c r="M5196" s="1">
        <f>All_Data[[#This Row],[EUR Sales Amount]]-All_Data[[#This Row],[EUR Cost Amount]]</f>
        <v>59.530290229999991</v>
      </c>
      <c r="N5196">
        <f>IF(All_Data[[#This Row],[Order Line Quantity]]&lt;0,1,0)</f>
        <v>0</v>
      </c>
      <c r="O5196" s="1" t="str">
        <f>All_Data[[#This Row],[Tier2 Description]]&amp;All_Data[[#This Row],[Order No]]</f>
        <v>STATIONERY1109549</v>
      </c>
    </row>
    <row r="5197" spans="1:15" x14ac:dyDescent="0.35">
      <c r="A5197">
        <v>202003</v>
      </c>
      <c r="B5197" t="str">
        <f>LEFT(All_Data[[#This Row],[Invoice (Year+Month)]],4)</f>
        <v>2020</v>
      </c>
      <c r="C5197" t="str">
        <f>RIGHT(All_Data[[#This Row],[Invoice (Year+Month)]],2)</f>
        <v>03</v>
      </c>
      <c r="D5197" t="s">
        <v>63</v>
      </c>
      <c r="E5197">
        <v>3013501</v>
      </c>
      <c r="F5197" t="s">
        <v>17</v>
      </c>
      <c r="G5197" t="s">
        <v>26</v>
      </c>
      <c r="H5197" t="s">
        <v>43</v>
      </c>
      <c r="I5197">
        <v>1110910</v>
      </c>
      <c r="J5197">
        <v>4000</v>
      </c>
      <c r="K5197" s="1">
        <v>849.33128429999999</v>
      </c>
      <c r="L5197" s="1">
        <v>343.22</v>
      </c>
      <c r="M5197" s="1">
        <f>All_Data[[#This Row],[EUR Sales Amount]]-All_Data[[#This Row],[EUR Cost Amount]]</f>
        <v>506.11128429999997</v>
      </c>
      <c r="N5197">
        <f>IF(All_Data[[#This Row],[Order Line Quantity]]&lt;0,1,0)</f>
        <v>0</v>
      </c>
      <c r="O5197" s="1" t="str">
        <f>All_Data[[#This Row],[Tier2 Description]]&amp;All_Data[[#This Row],[Order No]]</f>
        <v>SAFETY AUTO &amp; TOOLS1110910</v>
      </c>
    </row>
    <row r="5198" spans="1:15" x14ac:dyDescent="0.35">
      <c r="A5198">
        <v>202003</v>
      </c>
      <c r="B5198" t="str">
        <f>LEFT(All_Data[[#This Row],[Invoice (Year+Month)]],4)</f>
        <v>2020</v>
      </c>
      <c r="C5198" t="str">
        <f>RIGHT(All_Data[[#This Row],[Invoice (Year+Month)]],2)</f>
        <v>03</v>
      </c>
      <c r="D5198" t="s">
        <v>63</v>
      </c>
      <c r="E5198">
        <v>3013501</v>
      </c>
      <c r="F5198" t="s">
        <v>17</v>
      </c>
      <c r="G5198" t="s">
        <v>36</v>
      </c>
      <c r="H5198" t="s">
        <v>36</v>
      </c>
      <c r="I5198">
        <v>1110693</v>
      </c>
      <c r="J5198">
        <v>200</v>
      </c>
      <c r="K5198" s="1">
        <v>504.29045009999999</v>
      </c>
      <c r="L5198" s="1">
        <v>294.36</v>
      </c>
      <c r="M5198" s="1">
        <f>All_Data[[#This Row],[EUR Sales Amount]]-All_Data[[#This Row],[EUR Cost Amount]]</f>
        <v>209.93045009999997</v>
      </c>
      <c r="N5198">
        <f>IF(All_Data[[#This Row],[Order Line Quantity]]&lt;0,1,0)</f>
        <v>0</v>
      </c>
      <c r="O5198" s="1" t="str">
        <f>All_Data[[#This Row],[Tier2 Description]]&amp;All_Data[[#This Row],[Order No]]</f>
        <v>MEMORY1110693</v>
      </c>
    </row>
    <row r="5199" spans="1:15" x14ac:dyDescent="0.35">
      <c r="A5199">
        <v>202003</v>
      </c>
      <c r="B5199" t="str">
        <f>LEFT(All_Data[[#This Row],[Invoice (Year+Month)]],4)</f>
        <v>2020</v>
      </c>
      <c r="C5199" t="str">
        <f>RIGHT(All_Data[[#This Row],[Invoice (Year+Month)]],2)</f>
        <v>03</v>
      </c>
      <c r="D5199" t="s">
        <v>63</v>
      </c>
      <c r="E5199">
        <v>3013501</v>
      </c>
      <c r="F5199" t="s">
        <v>17</v>
      </c>
      <c r="G5199" t="s">
        <v>22</v>
      </c>
      <c r="H5199" t="s">
        <v>35</v>
      </c>
      <c r="I5199">
        <v>1109549</v>
      </c>
      <c r="J5199">
        <v>964</v>
      </c>
      <c r="K5199" s="1">
        <v>847.92634880000003</v>
      </c>
      <c r="L5199" s="1">
        <v>89.079542000000004</v>
      </c>
      <c r="M5199" s="1">
        <f>All_Data[[#This Row],[EUR Sales Amount]]-All_Data[[#This Row],[EUR Cost Amount]]</f>
        <v>758.84680679999997</v>
      </c>
      <c r="N5199">
        <f>IF(All_Data[[#This Row],[Order Line Quantity]]&lt;0,1,0)</f>
        <v>0</v>
      </c>
      <c r="O5199" s="1" t="str">
        <f>All_Data[[#This Row],[Tier2 Description]]&amp;All_Data[[#This Row],[Order No]]</f>
        <v>DECORATION CHARGES1109549</v>
      </c>
    </row>
    <row r="5200" spans="1:15" x14ac:dyDescent="0.35">
      <c r="A5200">
        <v>202003</v>
      </c>
      <c r="B5200" t="str">
        <f>LEFT(All_Data[[#This Row],[Invoice (Year+Month)]],4)</f>
        <v>2020</v>
      </c>
      <c r="C5200" t="str">
        <f>RIGHT(All_Data[[#This Row],[Invoice (Year+Month)]],2)</f>
        <v>03</v>
      </c>
      <c r="D5200" t="s">
        <v>63</v>
      </c>
      <c r="E5200">
        <v>3013501</v>
      </c>
      <c r="F5200" t="s">
        <v>17</v>
      </c>
      <c r="G5200" t="s">
        <v>22</v>
      </c>
      <c r="H5200" t="s">
        <v>35</v>
      </c>
      <c r="I5200">
        <v>1110693</v>
      </c>
      <c r="J5200">
        <v>202</v>
      </c>
      <c r="K5200" s="1">
        <v>159.42655980000001</v>
      </c>
      <c r="L5200" s="1">
        <v>6.02</v>
      </c>
      <c r="M5200" s="1">
        <f>All_Data[[#This Row],[EUR Sales Amount]]-All_Data[[#This Row],[EUR Cost Amount]]</f>
        <v>153.4065598</v>
      </c>
      <c r="N5200">
        <f>IF(All_Data[[#This Row],[Order Line Quantity]]&lt;0,1,0)</f>
        <v>0</v>
      </c>
      <c r="O5200" s="1" t="str">
        <f>All_Data[[#This Row],[Tier2 Description]]&amp;All_Data[[#This Row],[Order No]]</f>
        <v>DECORATION CHARGES1110693</v>
      </c>
    </row>
    <row r="5201" spans="1:15" x14ac:dyDescent="0.35">
      <c r="A5201">
        <v>202003</v>
      </c>
      <c r="B5201" t="str">
        <f>LEFT(All_Data[[#This Row],[Invoice (Year+Month)]],4)</f>
        <v>2020</v>
      </c>
      <c r="C5201" t="str">
        <f>RIGHT(All_Data[[#This Row],[Invoice (Year+Month)]],2)</f>
        <v>03</v>
      </c>
      <c r="D5201" t="s">
        <v>63</v>
      </c>
      <c r="E5201">
        <v>3013501</v>
      </c>
      <c r="F5201" t="s">
        <v>17</v>
      </c>
      <c r="G5201" t="s">
        <v>22</v>
      </c>
      <c r="H5201" t="s">
        <v>35</v>
      </c>
      <c r="I5201">
        <v>1110910</v>
      </c>
      <c r="J5201">
        <v>4002</v>
      </c>
      <c r="K5201" s="1">
        <v>532.60149290000004</v>
      </c>
      <c r="L5201" s="1">
        <v>57.88</v>
      </c>
      <c r="M5201" s="1">
        <f>All_Data[[#This Row],[EUR Sales Amount]]-All_Data[[#This Row],[EUR Cost Amount]]</f>
        <v>474.72149290000004</v>
      </c>
      <c r="N5201">
        <f>IF(All_Data[[#This Row],[Order Line Quantity]]&lt;0,1,0)</f>
        <v>0</v>
      </c>
      <c r="O5201" s="1" t="str">
        <f>All_Data[[#This Row],[Tier2 Description]]&amp;All_Data[[#This Row],[Order No]]</f>
        <v>DECORATION CHARGES1110910</v>
      </c>
    </row>
    <row r="5202" spans="1:15" x14ac:dyDescent="0.35">
      <c r="A5202">
        <v>202003</v>
      </c>
      <c r="B5202" t="str">
        <f>LEFT(All_Data[[#This Row],[Invoice (Year+Month)]],4)</f>
        <v>2020</v>
      </c>
      <c r="C5202" t="str">
        <f>RIGHT(All_Data[[#This Row],[Invoice (Year+Month)]],2)</f>
        <v>03</v>
      </c>
      <c r="D5202" t="s">
        <v>63</v>
      </c>
      <c r="E5202">
        <v>3013512</v>
      </c>
      <c r="F5202" t="s">
        <v>17</v>
      </c>
      <c r="G5202" t="s">
        <v>13</v>
      </c>
      <c r="H5202" t="s">
        <v>37</v>
      </c>
      <c r="I5202">
        <v>1109912</v>
      </c>
      <c r="J5202">
        <v>1000</v>
      </c>
      <c r="K5202" s="1">
        <v>141.5552141</v>
      </c>
      <c r="L5202" s="1">
        <v>98.2</v>
      </c>
      <c r="M5202" s="1">
        <f>All_Data[[#This Row],[EUR Sales Amount]]-All_Data[[#This Row],[EUR Cost Amount]]</f>
        <v>43.355214099999998</v>
      </c>
      <c r="N5202">
        <f>IF(All_Data[[#This Row],[Order Line Quantity]]&lt;0,1,0)</f>
        <v>0</v>
      </c>
      <c r="O5202" s="1" t="str">
        <f>All_Data[[#This Row],[Tier2 Description]]&amp;All_Data[[#This Row],[Order No]]</f>
        <v>GENERAL1109912</v>
      </c>
    </row>
    <row r="5203" spans="1:15" x14ac:dyDescent="0.35">
      <c r="A5203">
        <v>202003</v>
      </c>
      <c r="B5203" t="str">
        <f>LEFT(All_Data[[#This Row],[Invoice (Year+Month)]],4)</f>
        <v>2020</v>
      </c>
      <c r="C5203" t="str">
        <f>RIGHT(All_Data[[#This Row],[Invoice (Year+Month)]],2)</f>
        <v>03</v>
      </c>
      <c r="D5203" t="s">
        <v>63</v>
      </c>
      <c r="E5203">
        <v>3013523</v>
      </c>
      <c r="F5203" t="s">
        <v>17</v>
      </c>
      <c r="G5203" t="s">
        <v>22</v>
      </c>
      <c r="H5203" t="s">
        <v>35</v>
      </c>
      <c r="I5203">
        <v>1110206</v>
      </c>
      <c r="J5203">
        <v>404</v>
      </c>
      <c r="K5203" s="1">
        <v>169.3354248</v>
      </c>
      <c r="L5203" s="1">
        <v>38.762222790000003</v>
      </c>
      <c r="M5203" s="1">
        <f>All_Data[[#This Row],[EUR Sales Amount]]-All_Data[[#This Row],[EUR Cost Amount]]</f>
        <v>130.57320200999999</v>
      </c>
      <c r="N5203">
        <f>IF(All_Data[[#This Row],[Order Line Quantity]]&lt;0,1,0)</f>
        <v>0</v>
      </c>
      <c r="O5203" s="1" t="str">
        <f>All_Data[[#This Row],[Tier2 Description]]&amp;All_Data[[#This Row],[Order No]]</f>
        <v>DECORATION CHARGES1110206</v>
      </c>
    </row>
    <row r="5204" spans="1:15" x14ac:dyDescent="0.35">
      <c r="A5204">
        <v>202003</v>
      </c>
      <c r="B5204" t="str">
        <f>LEFT(All_Data[[#This Row],[Invoice (Year+Month)]],4)</f>
        <v>2020</v>
      </c>
      <c r="C5204" t="str">
        <f>RIGHT(All_Data[[#This Row],[Invoice (Year+Month)]],2)</f>
        <v>03</v>
      </c>
      <c r="D5204" t="s">
        <v>63</v>
      </c>
      <c r="E5204">
        <v>3013523</v>
      </c>
      <c r="F5204" t="s">
        <v>17</v>
      </c>
      <c r="G5204" t="s">
        <v>29</v>
      </c>
      <c r="H5204" t="s">
        <v>52</v>
      </c>
      <c r="I5204">
        <v>1110206</v>
      </c>
      <c r="J5204">
        <v>400</v>
      </c>
      <c r="K5204" s="1">
        <v>106.1664105</v>
      </c>
      <c r="L5204" s="1">
        <v>29.42</v>
      </c>
      <c r="M5204" s="1">
        <f>All_Data[[#This Row],[EUR Sales Amount]]-All_Data[[#This Row],[EUR Cost Amount]]</f>
        <v>76.746410499999996</v>
      </c>
      <c r="N5204">
        <f>IF(All_Data[[#This Row],[Order Line Quantity]]&lt;0,1,0)</f>
        <v>0</v>
      </c>
      <c r="O5204" s="1" t="str">
        <f>All_Data[[#This Row],[Tier2 Description]]&amp;All_Data[[#This Row],[Order No]]</f>
        <v>GENERAL TECH1110206</v>
      </c>
    </row>
    <row r="5205" spans="1:15" x14ac:dyDescent="0.35">
      <c r="A5205">
        <v>202003</v>
      </c>
      <c r="B5205" t="str">
        <f>LEFT(All_Data[[#This Row],[Invoice (Year+Month)]],4)</f>
        <v>2020</v>
      </c>
      <c r="C5205" t="str">
        <f>RIGHT(All_Data[[#This Row],[Invoice (Year+Month)]],2)</f>
        <v>03</v>
      </c>
      <c r="D5205" t="s">
        <v>63</v>
      </c>
      <c r="E5205">
        <v>3013539</v>
      </c>
      <c r="F5205" t="s">
        <v>17</v>
      </c>
      <c r="G5205" t="s">
        <v>26</v>
      </c>
      <c r="H5205" t="s">
        <v>28</v>
      </c>
      <c r="I5205">
        <v>1110614</v>
      </c>
      <c r="J5205">
        <v>500</v>
      </c>
      <c r="K5205" s="1">
        <v>441.91768389999999</v>
      </c>
      <c r="L5205" s="1">
        <v>311.04000000000002</v>
      </c>
      <c r="M5205" s="1">
        <f>All_Data[[#This Row],[EUR Sales Amount]]-All_Data[[#This Row],[EUR Cost Amount]]</f>
        <v>130.87768389999997</v>
      </c>
      <c r="N5205">
        <f>IF(All_Data[[#This Row],[Order Line Quantity]]&lt;0,1,0)</f>
        <v>0</v>
      </c>
      <c r="O5205" s="1" t="str">
        <f>All_Data[[#This Row],[Tier2 Description]]&amp;All_Data[[#This Row],[Order No]]</f>
        <v>HOUSEWARES1110614</v>
      </c>
    </row>
    <row r="5206" spans="1:15" x14ac:dyDescent="0.35">
      <c r="A5206">
        <v>202003</v>
      </c>
      <c r="B5206" t="str">
        <f>LEFT(All_Data[[#This Row],[Invoice (Year+Month)]],4)</f>
        <v>2020</v>
      </c>
      <c r="C5206" t="str">
        <f>RIGHT(All_Data[[#This Row],[Invoice (Year+Month)]],2)</f>
        <v>03</v>
      </c>
      <c r="D5206" t="s">
        <v>63</v>
      </c>
      <c r="E5206">
        <v>3013539</v>
      </c>
      <c r="F5206" t="s">
        <v>17</v>
      </c>
      <c r="G5206" t="s">
        <v>22</v>
      </c>
      <c r="H5206" t="s">
        <v>35</v>
      </c>
      <c r="I5206">
        <v>1110614</v>
      </c>
      <c r="J5206">
        <v>502</v>
      </c>
      <c r="K5206" s="1">
        <v>143.3246542</v>
      </c>
      <c r="L5206" s="1">
        <v>22.88</v>
      </c>
      <c r="M5206" s="1">
        <f>All_Data[[#This Row],[EUR Sales Amount]]-All_Data[[#This Row],[EUR Cost Amount]]</f>
        <v>120.4446542</v>
      </c>
      <c r="N5206">
        <f>IF(All_Data[[#This Row],[Order Line Quantity]]&lt;0,1,0)</f>
        <v>0</v>
      </c>
      <c r="O5206" s="1" t="str">
        <f>All_Data[[#This Row],[Tier2 Description]]&amp;All_Data[[#This Row],[Order No]]</f>
        <v>DECORATION CHARGES1110614</v>
      </c>
    </row>
    <row r="5207" spans="1:15" x14ac:dyDescent="0.35">
      <c r="A5207">
        <v>202003</v>
      </c>
      <c r="B5207" t="str">
        <f>LEFT(All_Data[[#This Row],[Invoice (Year+Month)]],4)</f>
        <v>2020</v>
      </c>
      <c r="C5207" t="str">
        <f>RIGHT(All_Data[[#This Row],[Invoice (Year+Month)]],2)</f>
        <v>03</v>
      </c>
      <c r="D5207" t="s">
        <v>63</v>
      </c>
      <c r="E5207">
        <v>3013542</v>
      </c>
      <c r="F5207" t="s">
        <v>17</v>
      </c>
      <c r="G5207" t="s">
        <v>13</v>
      </c>
      <c r="H5207" t="s">
        <v>37</v>
      </c>
      <c r="I5207">
        <v>1110165</v>
      </c>
      <c r="J5207">
        <v>500</v>
      </c>
      <c r="K5207" s="1">
        <v>183.57941819999999</v>
      </c>
      <c r="L5207" s="1">
        <v>104.84</v>
      </c>
      <c r="M5207" s="1">
        <f>All_Data[[#This Row],[EUR Sales Amount]]-All_Data[[#This Row],[EUR Cost Amount]]</f>
        <v>78.739418199999989</v>
      </c>
      <c r="N5207">
        <f>IF(All_Data[[#This Row],[Order Line Quantity]]&lt;0,1,0)</f>
        <v>0</v>
      </c>
      <c r="O5207" s="1" t="str">
        <f>All_Data[[#This Row],[Tier2 Description]]&amp;All_Data[[#This Row],[Order No]]</f>
        <v>GENERAL1110165</v>
      </c>
    </row>
    <row r="5208" spans="1:15" x14ac:dyDescent="0.35">
      <c r="A5208">
        <v>202003</v>
      </c>
      <c r="B5208" t="str">
        <f>LEFT(All_Data[[#This Row],[Invoice (Year+Month)]],4)</f>
        <v>2020</v>
      </c>
      <c r="C5208" t="str">
        <f>RIGHT(All_Data[[#This Row],[Invoice (Year+Month)]],2)</f>
        <v>03</v>
      </c>
      <c r="D5208" t="s">
        <v>63</v>
      </c>
      <c r="E5208">
        <v>3013547</v>
      </c>
      <c r="F5208" t="s">
        <v>17</v>
      </c>
      <c r="G5208" t="s">
        <v>13</v>
      </c>
      <c r="H5208" t="s">
        <v>37</v>
      </c>
      <c r="I5208">
        <v>1110369</v>
      </c>
      <c r="J5208">
        <v>4000</v>
      </c>
      <c r="K5208" s="1">
        <v>2052.550604</v>
      </c>
      <c r="L5208" s="1">
        <v>1648.82</v>
      </c>
      <c r="M5208" s="1">
        <f>All_Data[[#This Row],[EUR Sales Amount]]-All_Data[[#This Row],[EUR Cost Amount]]</f>
        <v>403.73060400000008</v>
      </c>
      <c r="N5208">
        <f>IF(All_Data[[#This Row],[Order Line Quantity]]&lt;0,1,0)</f>
        <v>0</v>
      </c>
      <c r="O5208" s="1" t="str">
        <f>All_Data[[#This Row],[Tier2 Description]]&amp;All_Data[[#This Row],[Order No]]</f>
        <v>GENERAL1110369</v>
      </c>
    </row>
    <row r="5209" spans="1:15" x14ac:dyDescent="0.35">
      <c r="A5209">
        <v>202003</v>
      </c>
      <c r="B5209" t="str">
        <f>LEFT(All_Data[[#This Row],[Invoice (Year+Month)]],4)</f>
        <v>2020</v>
      </c>
      <c r="C5209" t="str">
        <f>RIGHT(All_Data[[#This Row],[Invoice (Year+Month)]],2)</f>
        <v>03</v>
      </c>
      <c r="D5209" t="s">
        <v>63</v>
      </c>
      <c r="E5209">
        <v>3013549</v>
      </c>
      <c r="F5209" t="s">
        <v>17</v>
      </c>
      <c r="G5209" t="s">
        <v>11</v>
      </c>
      <c r="H5209" t="s">
        <v>40</v>
      </c>
      <c r="I5209">
        <v>1110418</v>
      </c>
      <c r="J5209">
        <v>100</v>
      </c>
      <c r="K5209" s="1">
        <v>61.841934139999999</v>
      </c>
      <c r="L5209" s="1">
        <v>36.68</v>
      </c>
      <c r="M5209" s="1">
        <f>All_Data[[#This Row],[EUR Sales Amount]]-All_Data[[#This Row],[EUR Cost Amount]]</f>
        <v>25.16193414</v>
      </c>
      <c r="N5209">
        <f>IF(All_Data[[#This Row],[Order Line Quantity]]&lt;0,1,0)</f>
        <v>0</v>
      </c>
      <c r="O5209" s="1" t="str">
        <f>All_Data[[#This Row],[Tier2 Description]]&amp;All_Data[[#This Row],[Order No]]</f>
        <v>TOTES1110418</v>
      </c>
    </row>
    <row r="5210" spans="1:15" x14ac:dyDescent="0.35">
      <c r="A5210">
        <v>202003</v>
      </c>
      <c r="B5210" t="str">
        <f>LEFT(All_Data[[#This Row],[Invoice (Year+Month)]],4)</f>
        <v>2020</v>
      </c>
      <c r="C5210" t="str">
        <f>RIGHT(All_Data[[#This Row],[Invoice (Year+Month)]],2)</f>
        <v>03</v>
      </c>
      <c r="D5210" t="s">
        <v>63</v>
      </c>
      <c r="E5210">
        <v>3013549</v>
      </c>
      <c r="F5210" t="s">
        <v>17</v>
      </c>
      <c r="G5210" t="s">
        <v>32</v>
      </c>
      <c r="H5210" t="s">
        <v>49</v>
      </c>
      <c r="I5210">
        <v>1110452</v>
      </c>
      <c r="J5210">
        <v>400</v>
      </c>
      <c r="K5210" s="1">
        <v>743.16487380000001</v>
      </c>
      <c r="L5210" s="1">
        <v>155.96</v>
      </c>
      <c r="M5210" s="1">
        <f>All_Data[[#This Row],[EUR Sales Amount]]-All_Data[[#This Row],[EUR Cost Amount]]</f>
        <v>587.20487379999997</v>
      </c>
      <c r="N5210">
        <f>IF(All_Data[[#This Row],[Order Line Quantity]]&lt;0,1,0)</f>
        <v>0</v>
      </c>
      <c r="O5210" s="1" t="str">
        <f>All_Data[[#This Row],[Tier2 Description]]&amp;All_Data[[#This Row],[Order No]]</f>
        <v>CERAMICS1110452</v>
      </c>
    </row>
    <row r="5211" spans="1:15" x14ac:dyDescent="0.35">
      <c r="A5211">
        <v>202003</v>
      </c>
      <c r="B5211" t="str">
        <f>LEFT(All_Data[[#This Row],[Invoice (Year+Month)]],4)</f>
        <v>2020</v>
      </c>
      <c r="C5211" t="str">
        <f>RIGHT(All_Data[[#This Row],[Invoice (Year+Month)]],2)</f>
        <v>03</v>
      </c>
      <c r="D5211" t="s">
        <v>63</v>
      </c>
      <c r="E5211">
        <v>3013549</v>
      </c>
      <c r="F5211" t="s">
        <v>17</v>
      </c>
      <c r="G5211" t="s">
        <v>32</v>
      </c>
      <c r="H5211" t="s">
        <v>55</v>
      </c>
      <c r="I5211">
        <v>1110727</v>
      </c>
      <c r="J5211">
        <v>1000</v>
      </c>
      <c r="K5211" s="1">
        <v>4631.5096599999997</v>
      </c>
      <c r="L5211" s="1">
        <v>1916.58</v>
      </c>
      <c r="M5211" s="1">
        <f>All_Data[[#This Row],[EUR Sales Amount]]-All_Data[[#This Row],[EUR Cost Amount]]</f>
        <v>2714.9296599999998</v>
      </c>
      <c r="N5211">
        <f>IF(All_Data[[#This Row],[Order Line Quantity]]&lt;0,1,0)</f>
        <v>0</v>
      </c>
      <c r="O5211" s="1" t="str">
        <f>All_Data[[#This Row],[Tier2 Description]]&amp;All_Data[[#This Row],[Order No]]</f>
        <v>SPECIALTIES &amp; PACKAGING1110727</v>
      </c>
    </row>
    <row r="5212" spans="1:15" x14ac:dyDescent="0.35">
      <c r="A5212">
        <v>202003</v>
      </c>
      <c r="B5212" t="str">
        <f>LEFT(All_Data[[#This Row],[Invoice (Year+Month)]],4)</f>
        <v>2020</v>
      </c>
      <c r="C5212" t="str">
        <f>RIGHT(All_Data[[#This Row],[Invoice (Year+Month)]],2)</f>
        <v>03</v>
      </c>
      <c r="D5212" t="s">
        <v>63</v>
      </c>
      <c r="E5212">
        <v>3013549</v>
      </c>
      <c r="F5212" t="s">
        <v>17</v>
      </c>
      <c r="G5212" t="s">
        <v>13</v>
      </c>
      <c r="H5212" t="s">
        <v>16</v>
      </c>
      <c r="I5212">
        <v>1110744</v>
      </c>
      <c r="J5212">
        <v>800</v>
      </c>
      <c r="K5212" s="1">
        <v>233.56610319999999</v>
      </c>
      <c r="L5212" s="1">
        <v>93.12</v>
      </c>
      <c r="M5212" s="1">
        <f>All_Data[[#This Row],[EUR Sales Amount]]-All_Data[[#This Row],[EUR Cost Amount]]</f>
        <v>140.44610319999998</v>
      </c>
      <c r="N5212">
        <f>IF(All_Data[[#This Row],[Order Line Quantity]]&lt;0,1,0)</f>
        <v>0</v>
      </c>
      <c r="O5212" s="1" t="str">
        <f>All_Data[[#This Row],[Tier2 Description]]&amp;All_Data[[#This Row],[Order No]]</f>
        <v>WRITING1110744</v>
      </c>
    </row>
    <row r="5213" spans="1:15" x14ac:dyDescent="0.35">
      <c r="A5213">
        <v>202003</v>
      </c>
      <c r="B5213" t="str">
        <f>LEFT(All_Data[[#This Row],[Invoice (Year+Month)]],4)</f>
        <v>2020</v>
      </c>
      <c r="C5213" t="str">
        <f>RIGHT(All_Data[[#This Row],[Invoice (Year+Month)]],2)</f>
        <v>03</v>
      </c>
      <c r="D5213" t="s">
        <v>63</v>
      </c>
      <c r="E5213">
        <v>3013549</v>
      </c>
      <c r="F5213" t="s">
        <v>17</v>
      </c>
      <c r="G5213" t="s">
        <v>36</v>
      </c>
      <c r="H5213" t="s">
        <v>36</v>
      </c>
      <c r="I5213">
        <v>1109763</v>
      </c>
      <c r="J5213">
        <v>200</v>
      </c>
      <c r="K5213" s="1">
        <v>377.77547750000002</v>
      </c>
      <c r="L5213" s="1">
        <v>336.38</v>
      </c>
      <c r="M5213" s="1">
        <f>All_Data[[#This Row],[EUR Sales Amount]]-All_Data[[#This Row],[EUR Cost Amount]]</f>
        <v>41.395477500000027</v>
      </c>
      <c r="N5213">
        <f>IF(All_Data[[#This Row],[Order Line Quantity]]&lt;0,1,0)</f>
        <v>0</v>
      </c>
      <c r="O5213" s="1" t="str">
        <f>All_Data[[#This Row],[Tier2 Description]]&amp;All_Data[[#This Row],[Order No]]</f>
        <v>MEMORY1109763</v>
      </c>
    </row>
    <row r="5214" spans="1:15" x14ac:dyDescent="0.35">
      <c r="A5214">
        <v>202003</v>
      </c>
      <c r="B5214" t="str">
        <f>LEFT(All_Data[[#This Row],[Invoice (Year+Month)]],4)</f>
        <v>2020</v>
      </c>
      <c r="C5214" t="str">
        <f>RIGHT(All_Data[[#This Row],[Invoice (Year+Month)]],2)</f>
        <v>03</v>
      </c>
      <c r="D5214" t="s">
        <v>63</v>
      </c>
      <c r="E5214">
        <v>3013549</v>
      </c>
      <c r="F5214" t="s">
        <v>17</v>
      </c>
      <c r="G5214" t="s">
        <v>22</v>
      </c>
      <c r="H5214" t="s">
        <v>35</v>
      </c>
      <c r="I5214">
        <v>1110418</v>
      </c>
      <c r="J5214">
        <v>102</v>
      </c>
      <c r="K5214" s="1">
        <v>107.9358507</v>
      </c>
      <c r="L5214" s="1">
        <v>18.579999999999998</v>
      </c>
      <c r="M5214" s="1">
        <f>All_Data[[#This Row],[EUR Sales Amount]]-All_Data[[#This Row],[EUR Cost Amount]]</f>
        <v>89.355850700000005</v>
      </c>
      <c r="N5214">
        <f>IF(All_Data[[#This Row],[Order Line Quantity]]&lt;0,1,0)</f>
        <v>0</v>
      </c>
      <c r="O5214" s="1" t="str">
        <f>All_Data[[#This Row],[Tier2 Description]]&amp;All_Data[[#This Row],[Order No]]</f>
        <v>DECORATION CHARGES1110418</v>
      </c>
    </row>
    <row r="5215" spans="1:15" x14ac:dyDescent="0.35">
      <c r="A5215">
        <v>202003</v>
      </c>
      <c r="B5215" t="str">
        <f>LEFT(All_Data[[#This Row],[Invoice (Year+Month)]],4)</f>
        <v>2020</v>
      </c>
      <c r="C5215" t="str">
        <f>RIGHT(All_Data[[#This Row],[Invoice (Year+Month)]],2)</f>
        <v>03</v>
      </c>
      <c r="D5215" t="s">
        <v>63</v>
      </c>
      <c r="E5215">
        <v>3013549</v>
      </c>
      <c r="F5215" t="s">
        <v>17</v>
      </c>
      <c r="G5215" t="s">
        <v>22</v>
      </c>
      <c r="H5215" t="s">
        <v>35</v>
      </c>
      <c r="I5215">
        <v>1110452</v>
      </c>
      <c r="J5215">
        <v>408</v>
      </c>
      <c r="K5215" s="1">
        <v>500.39768170000002</v>
      </c>
      <c r="L5215" s="1">
        <v>75.52</v>
      </c>
      <c r="M5215" s="1">
        <f>All_Data[[#This Row],[EUR Sales Amount]]-All_Data[[#This Row],[EUR Cost Amount]]</f>
        <v>424.87768170000004</v>
      </c>
      <c r="N5215">
        <f>IF(All_Data[[#This Row],[Order Line Quantity]]&lt;0,1,0)</f>
        <v>0</v>
      </c>
      <c r="O5215" s="1" t="str">
        <f>All_Data[[#This Row],[Tier2 Description]]&amp;All_Data[[#This Row],[Order No]]</f>
        <v>DECORATION CHARGES1110452</v>
      </c>
    </row>
    <row r="5216" spans="1:15" x14ac:dyDescent="0.35">
      <c r="A5216">
        <v>202003</v>
      </c>
      <c r="B5216" t="str">
        <f>LEFT(All_Data[[#This Row],[Invoice (Year+Month)]],4)</f>
        <v>2020</v>
      </c>
      <c r="C5216" t="str">
        <f>RIGHT(All_Data[[#This Row],[Invoice (Year+Month)]],2)</f>
        <v>03</v>
      </c>
      <c r="D5216" t="s">
        <v>63</v>
      </c>
      <c r="E5216">
        <v>3013549</v>
      </c>
      <c r="F5216" t="s">
        <v>17</v>
      </c>
      <c r="G5216" t="s">
        <v>22</v>
      </c>
      <c r="H5216" t="s">
        <v>35</v>
      </c>
      <c r="I5216">
        <v>1110727</v>
      </c>
      <c r="J5216">
        <v>1002</v>
      </c>
      <c r="K5216" s="1">
        <v>445.89892429999998</v>
      </c>
      <c r="L5216" s="1">
        <v>10.44</v>
      </c>
      <c r="M5216" s="1">
        <f>All_Data[[#This Row],[EUR Sales Amount]]-All_Data[[#This Row],[EUR Cost Amount]]</f>
        <v>435.45892429999998</v>
      </c>
      <c r="N5216">
        <f>IF(All_Data[[#This Row],[Order Line Quantity]]&lt;0,1,0)</f>
        <v>0</v>
      </c>
      <c r="O5216" s="1" t="str">
        <f>All_Data[[#This Row],[Tier2 Description]]&amp;All_Data[[#This Row],[Order No]]</f>
        <v>DECORATION CHARGES1110727</v>
      </c>
    </row>
    <row r="5217" spans="1:15" x14ac:dyDescent="0.35">
      <c r="A5217">
        <v>202003</v>
      </c>
      <c r="B5217" t="str">
        <f>LEFT(All_Data[[#This Row],[Invoice (Year+Month)]],4)</f>
        <v>2020</v>
      </c>
      <c r="C5217" t="str">
        <f>RIGHT(All_Data[[#This Row],[Invoice (Year+Month)]],2)</f>
        <v>03</v>
      </c>
      <c r="D5217" t="s">
        <v>63</v>
      </c>
      <c r="E5217">
        <v>3013549</v>
      </c>
      <c r="F5217" t="s">
        <v>17</v>
      </c>
      <c r="G5217" t="s">
        <v>22</v>
      </c>
      <c r="H5217" t="s">
        <v>35</v>
      </c>
      <c r="I5217">
        <v>1110744</v>
      </c>
      <c r="J5217">
        <v>3206</v>
      </c>
      <c r="K5217" s="1">
        <v>442.00615590000001</v>
      </c>
      <c r="L5217" s="1">
        <v>128.7501115</v>
      </c>
      <c r="M5217" s="1">
        <f>All_Data[[#This Row],[EUR Sales Amount]]-All_Data[[#This Row],[EUR Cost Amount]]</f>
        <v>313.25604440000001</v>
      </c>
      <c r="N5217">
        <f>IF(All_Data[[#This Row],[Order Line Quantity]]&lt;0,1,0)</f>
        <v>0</v>
      </c>
      <c r="O5217" s="1" t="str">
        <f>All_Data[[#This Row],[Tier2 Description]]&amp;All_Data[[#This Row],[Order No]]</f>
        <v>DECORATION CHARGES1110744</v>
      </c>
    </row>
    <row r="5218" spans="1:15" x14ac:dyDescent="0.35">
      <c r="A5218">
        <v>202003</v>
      </c>
      <c r="B5218" t="str">
        <f>LEFT(All_Data[[#This Row],[Invoice (Year+Month)]],4)</f>
        <v>2020</v>
      </c>
      <c r="C5218" t="str">
        <f>RIGHT(All_Data[[#This Row],[Invoice (Year+Month)]],2)</f>
        <v>03</v>
      </c>
      <c r="D5218" t="s">
        <v>63</v>
      </c>
      <c r="E5218">
        <v>3013549</v>
      </c>
      <c r="F5218" t="s">
        <v>17</v>
      </c>
      <c r="G5218" t="s">
        <v>22</v>
      </c>
      <c r="H5218" t="s">
        <v>64</v>
      </c>
      <c r="I5218">
        <v>1110744</v>
      </c>
      <c r="J5218">
        <v>800</v>
      </c>
      <c r="K5218" s="1">
        <v>53.083205270000001</v>
      </c>
      <c r="L5218" s="1">
        <v>18.68</v>
      </c>
      <c r="M5218" s="1">
        <f>All_Data[[#This Row],[EUR Sales Amount]]-All_Data[[#This Row],[EUR Cost Amount]]</f>
        <v>34.403205270000001</v>
      </c>
      <c r="N5218">
        <f>IF(All_Data[[#This Row],[Order Line Quantity]]&lt;0,1,0)</f>
        <v>0</v>
      </c>
      <c r="O5218" s="1" t="str">
        <f>All_Data[[#This Row],[Tier2 Description]]&amp;All_Data[[#This Row],[Order No]]</f>
        <v>SERVICE ITEMS1110744</v>
      </c>
    </row>
    <row r="5219" spans="1:15" x14ac:dyDescent="0.35">
      <c r="A5219">
        <v>202003</v>
      </c>
      <c r="B5219" t="str">
        <f>LEFT(All_Data[[#This Row],[Invoice (Year+Month)]],4)</f>
        <v>2020</v>
      </c>
      <c r="C5219" t="str">
        <f>RIGHT(All_Data[[#This Row],[Invoice (Year+Month)]],2)</f>
        <v>03</v>
      </c>
      <c r="D5219" t="s">
        <v>63</v>
      </c>
      <c r="E5219">
        <v>3013553</v>
      </c>
      <c r="F5219" t="s">
        <v>10</v>
      </c>
      <c r="G5219" t="s">
        <v>26</v>
      </c>
      <c r="H5219" t="s">
        <v>50</v>
      </c>
      <c r="I5219">
        <v>1110747</v>
      </c>
      <c r="J5219">
        <v>200</v>
      </c>
      <c r="K5219" s="1">
        <v>396.35459939999998</v>
      </c>
      <c r="L5219" s="1">
        <v>108.28</v>
      </c>
      <c r="M5219" s="1">
        <f>All_Data[[#This Row],[EUR Sales Amount]]-All_Data[[#This Row],[EUR Cost Amount]]</f>
        <v>288.07459940000001</v>
      </c>
      <c r="N5219">
        <f>IF(All_Data[[#This Row],[Order Line Quantity]]&lt;0,1,0)</f>
        <v>0</v>
      </c>
      <c r="O5219" s="1" t="str">
        <f>All_Data[[#This Row],[Tier2 Description]]&amp;All_Data[[#This Row],[Order No]]</f>
        <v>OUTDOOR &amp; LEISURE1110747</v>
      </c>
    </row>
    <row r="5220" spans="1:15" x14ac:dyDescent="0.35">
      <c r="A5220">
        <v>202003</v>
      </c>
      <c r="B5220" t="str">
        <f>LEFT(All_Data[[#This Row],[Invoice (Year+Month)]],4)</f>
        <v>2020</v>
      </c>
      <c r="C5220" t="str">
        <f>RIGHT(All_Data[[#This Row],[Invoice (Year+Month)]],2)</f>
        <v>03</v>
      </c>
      <c r="D5220" t="s">
        <v>63</v>
      </c>
      <c r="E5220">
        <v>3013553</v>
      </c>
      <c r="F5220" t="s">
        <v>10</v>
      </c>
      <c r="G5220" t="s">
        <v>22</v>
      </c>
      <c r="H5220" t="s">
        <v>35</v>
      </c>
      <c r="I5220">
        <v>1110747</v>
      </c>
      <c r="J5220">
        <v>406</v>
      </c>
      <c r="K5220" s="1">
        <v>456.51556529999999</v>
      </c>
      <c r="L5220" s="1">
        <v>57.64</v>
      </c>
      <c r="M5220" s="1">
        <f>All_Data[[#This Row],[EUR Sales Amount]]-All_Data[[#This Row],[EUR Cost Amount]]</f>
        <v>398.87556530000001</v>
      </c>
      <c r="N5220">
        <f>IF(All_Data[[#This Row],[Order Line Quantity]]&lt;0,1,0)</f>
        <v>0</v>
      </c>
      <c r="O5220" s="1" t="str">
        <f>All_Data[[#This Row],[Tier2 Description]]&amp;All_Data[[#This Row],[Order No]]</f>
        <v>DECORATION CHARGES1110747</v>
      </c>
    </row>
    <row r="5221" spans="1:15" x14ac:dyDescent="0.35">
      <c r="A5221">
        <v>202003</v>
      </c>
      <c r="B5221" t="str">
        <f>LEFT(All_Data[[#This Row],[Invoice (Year+Month)]],4)</f>
        <v>2020</v>
      </c>
      <c r="C5221" t="str">
        <f>RIGHT(All_Data[[#This Row],[Invoice (Year+Month)]],2)</f>
        <v>03</v>
      </c>
      <c r="D5221" t="s">
        <v>63</v>
      </c>
      <c r="E5221">
        <v>3013556</v>
      </c>
      <c r="F5221" t="s">
        <v>10</v>
      </c>
      <c r="G5221" t="s">
        <v>32</v>
      </c>
      <c r="H5221" t="s">
        <v>51</v>
      </c>
      <c r="I5221">
        <v>1110061</v>
      </c>
      <c r="J5221">
        <v>200</v>
      </c>
      <c r="K5221" s="1">
        <v>597.71689130000004</v>
      </c>
      <c r="L5221" s="1">
        <v>163.9</v>
      </c>
      <c r="M5221" s="1">
        <f>All_Data[[#This Row],[EUR Sales Amount]]-All_Data[[#This Row],[EUR Cost Amount]]</f>
        <v>433.81689130000007</v>
      </c>
      <c r="N5221">
        <f>IF(All_Data[[#This Row],[Order Line Quantity]]&lt;0,1,0)</f>
        <v>0</v>
      </c>
      <c r="O5221" s="1" t="str">
        <f>All_Data[[#This Row],[Tier2 Description]]&amp;All_Data[[#This Row],[Order No]]</f>
        <v>MUGS &amp; TUMBLERS1110061</v>
      </c>
    </row>
    <row r="5222" spans="1:15" x14ac:dyDescent="0.35">
      <c r="A5222">
        <v>202003</v>
      </c>
      <c r="B5222" t="str">
        <f>LEFT(All_Data[[#This Row],[Invoice (Year+Month)]],4)</f>
        <v>2020</v>
      </c>
      <c r="C5222" t="str">
        <f>RIGHT(All_Data[[#This Row],[Invoice (Year+Month)]],2)</f>
        <v>03</v>
      </c>
      <c r="D5222" t="s">
        <v>63</v>
      </c>
      <c r="E5222">
        <v>3013556</v>
      </c>
      <c r="F5222" t="s">
        <v>10</v>
      </c>
      <c r="G5222" t="s">
        <v>22</v>
      </c>
      <c r="H5222" t="s">
        <v>35</v>
      </c>
      <c r="I5222">
        <v>1110061</v>
      </c>
      <c r="J5222">
        <v>202</v>
      </c>
      <c r="K5222" s="1">
        <v>139.60882989999999</v>
      </c>
      <c r="L5222" s="1">
        <v>23.18</v>
      </c>
      <c r="M5222" s="1">
        <f>All_Data[[#This Row],[EUR Sales Amount]]-All_Data[[#This Row],[EUR Cost Amount]]</f>
        <v>116.42882989999998</v>
      </c>
      <c r="N5222">
        <f>IF(All_Data[[#This Row],[Order Line Quantity]]&lt;0,1,0)</f>
        <v>0</v>
      </c>
      <c r="O5222" s="1" t="str">
        <f>All_Data[[#This Row],[Tier2 Description]]&amp;All_Data[[#This Row],[Order No]]</f>
        <v>DECORATION CHARGES1110061</v>
      </c>
    </row>
    <row r="5223" spans="1:15" x14ac:dyDescent="0.35">
      <c r="A5223">
        <v>202003</v>
      </c>
      <c r="B5223" t="str">
        <f>LEFT(All_Data[[#This Row],[Invoice (Year+Month)]],4)</f>
        <v>2020</v>
      </c>
      <c r="C5223" t="str">
        <f>RIGHT(All_Data[[#This Row],[Invoice (Year+Month)]],2)</f>
        <v>03</v>
      </c>
      <c r="D5223" t="s">
        <v>63</v>
      </c>
      <c r="E5223">
        <v>3013557</v>
      </c>
      <c r="F5223" t="s">
        <v>10</v>
      </c>
      <c r="G5223" t="s">
        <v>32</v>
      </c>
      <c r="H5223" t="s">
        <v>49</v>
      </c>
      <c r="I5223">
        <v>1110357</v>
      </c>
      <c r="J5223">
        <v>100</v>
      </c>
      <c r="K5223" s="1">
        <v>208.3515807</v>
      </c>
      <c r="L5223" s="1">
        <v>69.62</v>
      </c>
      <c r="M5223" s="1">
        <f>All_Data[[#This Row],[EUR Sales Amount]]-All_Data[[#This Row],[EUR Cost Amount]]</f>
        <v>138.73158069999999</v>
      </c>
      <c r="N5223">
        <f>IF(All_Data[[#This Row],[Order Line Quantity]]&lt;0,1,0)</f>
        <v>0</v>
      </c>
      <c r="O5223" s="1" t="str">
        <f>All_Data[[#This Row],[Tier2 Description]]&amp;All_Data[[#This Row],[Order No]]</f>
        <v>CERAMICS1110357</v>
      </c>
    </row>
    <row r="5224" spans="1:15" x14ac:dyDescent="0.35">
      <c r="A5224">
        <v>202003</v>
      </c>
      <c r="B5224" t="str">
        <f>LEFT(All_Data[[#This Row],[Invoice (Year+Month)]],4)</f>
        <v>2020</v>
      </c>
      <c r="C5224" t="str">
        <f>RIGHT(All_Data[[#This Row],[Invoice (Year+Month)]],2)</f>
        <v>03</v>
      </c>
      <c r="D5224" t="s">
        <v>63</v>
      </c>
      <c r="E5224">
        <v>3013557</v>
      </c>
      <c r="F5224" t="s">
        <v>10</v>
      </c>
      <c r="G5224" t="s">
        <v>13</v>
      </c>
      <c r="H5224" t="s">
        <v>16</v>
      </c>
      <c r="I5224">
        <v>1110186</v>
      </c>
      <c r="J5224">
        <v>2000</v>
      </c>
      <c r="K5224" s="1">
        <v>265.41602640000002</v>
      </c>
      <c r="L5224" s="1">
        <v>100.98</v>
      </c>
      <c r="M5224" s="1">
        <f>All_Data[[#This Row],[EUR Sales Amount]]-All_Data[[#This Row],[EUR Cost Amount]]</f>
        <v>164.4360264</v>
      </c>
      <c r="N5224">
        <f>IF(All_Data[[#This Row],[Order Line Quantity]]&lt;0,1,0)</f>
        <v>0</v>
      </c>
      <c r="O5224" s="1" t="str">
        <f>All_Data[[#This Row],[Tier2 Description]]&amp;All_Data[[#This Row],[Order No]]</f>
        <v>WRITING1110186</v>
      </c>
    </row>
    <row r="5225" spans="1:15" x14ac:dyDescent="0.35">
      <c r="A5225">
        <v>202003</v>
      </c>
      <c r="B5225" t="str">
        <f>LEFT(All_Data[[#This Row],[Invoice (Year+Month)]],4)</f>
        <v>2020</v>
      </c>
      <c r="C5225" t="str">
        <f>RIGHT(All_Data[[#This Row],[Invoice (Year+Month)]],2)</f>
        <v>03</v>
      </c>
      <c r="D5225" t="s">
        <v>63</v>
      </c>
      <c r="E5225">
        <v>3013557</v>
      </c>
      <c r="F5225" t="s">
        <v>10</v>
      </c>
      <c r="G5225" t="s">
        <v>22</v>
      </c>
      <c r="H5225" t="s">
        <v>35</v>
      </c>
      <c r="I5225">
        <v>1110186</v>
      </c>
      <c r="J5225">
        <v>2004</v>
      </c>
      <c r="K5225" s="1">
        <v>323.80755210000001</v>
      </c>
      <c r="L5225" s="1">
        <v>55.76</v>
      </c>
      <c r="M5225" s="1">
        <f>All_Data[[#This Row],[EUR Sales Amount]]-All_Data[[#This Row],[EUR Cost Amount]]</f>
        <v>268.04755210000002</v>
      </c>
      <c r="N5225">
        <f>IF(All_Data[[#This Row],[Order Line Quantity]]&lt;0,1,0)</f>
        <v>0</v>
      </c>
      <c r="O5225" s="1" t="str">
        <f>All_Data[[#This Row],[Tier2 Description]]&amp;All_Data[[#This Row],[Order No]]</f>
        <v>DECORATION CHARGES1110186</v>
      </c>
    </row>
    <row r="5226" spans="1:15" x14ac:dyDescent="0.35">
      <c r="A5226">
        <v>202003</v>
      </c>
      <c r="B5226" t="str">
        <f>LEFT(All_Data[[#This Row],[Invoice (Year+Month)]],4)</f>
        <v>2020</v>
      </c>
      <c r="C5226" t="str">
        <f>RIGHT(All_Data[[#This Row],[Invoice (Year+Month)]],2)</f>
        <v>03</v>
      </c>
      <c r="D5226" t="s">
        <v>63</v>
      </c>
      <c r="E5226">
        <v>3013557</v>
      </c>
      <c r="F5226" t="s">
        <v>10</v>
      </c>
      <c r="G5226" t="s">
        <v>22</v>
      </c>
      <c r="H5226" t="s">
        <v>35</v>
      </c>
      <c r="I5226">
        <v>1110357</v>
      </c>
      <c r="J5226">
        <v>204</v>
      </c>
      <c r="K5226" s="1">
        <v>252.8530011</v>
      </c>
      <c r="L5226" s="1">
        <v>41.06</v>
      </c>
      <c r="M5226" s="1">
        <f>All_Data[[#This Row],[EUR Sales Amount]]-All_Data[[#This Row],[EUR Cost Amount]]</f>
        <v>211.7930011</v>
      </c>
      <c r="N5226">
        <f>IF(All_Data[[#This Row],[Order Line Quantity]]&lt;0,1,0)</f>
        <v>0</v>
      </c>
      <c r="O5226" s="1" t="str">
        <f>All_Data[[#This Row],[Tier2 Description]]&amp;All_Data[[#This Row],[Order No]]</f>
        <v>DECORATION CHARGES1110357</v>
      </c>
    </row>
    <row r="5227" spans="1:15" x14ac:dyDescent="0.35">
      <c r="A5227">
        <v>202003</v>
      </c>
      <c r="B5227" t="str">
        <f>LEFT(All_Data[[#This Row],[Invoice (Year+Month)]],4)</f>
        <v>2020</v>
      </c>
      <c r="C5227" t="str">
        <f>RIGHT(All_Data[[#This Row],[Invoice (Year+Month)]],2)</f>
        <v>03</v>
      </c>
      <c r="D5227" t="s">
        <v>63</v>
      </c>
      <c r="E5227">
        <v>3013558</v>
      </c>
      <c r="F5227" t="s">
        <v>17</v>
      </c>
      <c r="G5227" t="s">
        <v>11</v>
      </c>
      <c r="H5227" t="s">
        <v>40</v>
      </c>
      <c r="I5227">
        <v>1110483</v>
      </c>
      <c r="J5227">
        <v>6</v>
      </c>
      <c r="K5227" s="1">
        <v>7.1343827879999999</v>
      </c>
      <c r="L5227" s="1">
        <v>2.9</v>
      </c>
      <c r="M5227" s="1">
        <f>All_Data[[#This Row],[EUR Sales Amount]]-All_Data[[#This Row],[EUR Cost Amount]]</f>
        <v>4.2343827879999996</v>
      </c>
      <c r="N5227">
        <f>IF(All_Data[[#This Row],[Order Line Quantity]]&lt;0,1,0)</f>
        <v>0</v>
      </c>
      <c r="O5227" s="1" t="str">
        <f>All_Data[[#This Row],[Tier2 Description]]&amp;All_Data[[#This Row],[Order No]]</f>
        <v>TOTES1110483</v>
      </c>
    </row>
    <row r="5228" spans="1:15" x14ac:dyDescent="0.35">
      <c r="A5228">
        <v>202003</v>
      </c>
      <c r="B5228" t="str">
        <f>LEFT(All_Data[[#This Row],[Invoice (Year+Month)]],4)</f>
        <v>2020</v>
      </c>
      <c r="C5228" t="str">
        <f>RIGHT(All_Data[[#This Row],[Invoice (Year+Month)]],2)</f>
        <v>03</v>
      </c>
      <c r="D5228" t="s">
        <v>63</v>
      </c>
      <c r="E5228">
        <v>3013558</v>
      </c>
      <c r="F5228" t="s">
        <v>17</v>
      </c>
      <c r="G5228" t="s">
        <v>26</v>
      </c>
      <c r="H5228" t="s">
        <v>43</v>
      </c>
      <c r="I5228">
        <v>1109101</v>
      </c>
      <c r="J5228">
        <v>2000</v>
      </c>
      <c r="K5228" s="1">
        <v>1180.2165970000001</v>
      </c>
      <c r="L5228" s="1">
        <v>1054.58</v>
      </c>
      <c r="M5228" s="1">
        <f>All_Data[[#This Row],[EUR Sales Amount]]-All_Data[[#This Row],[EUR Cost Amount]]</f>
        <v>125.63659700000017</v>
      </c>
      <c r="N5228">
        <f>IF(All_Data[[#This Row],[Order Line Quantity]]&lt;0,1,0)</f>
        <v>0</v>
      </c>
      <c r="O5228" s="1" t="str">
        <f>All_Data[[#This Row],[Tier2 Description]]&amp;All_Data[[#This Row],[Order No]]</f>
        <v>SAFETY AUTO &amp; TOOLS1109101</v>
      </c>
    </row>
    <row r="5229" spans="1:15" x14ac:dyDescent="0.35">
      <c r="A5229">
        <v>202003</v>
      </c>
      <c r="B5229" t="str">
        <f>LEFT(All_Data[[#This Row],[Invoice (Year+Month)]],4)</f>
        <v>2020</v>
      </c>
      <c r="C5229" t="str">
        <f>RIGHT(All_Data[[#This Row],[Invoice (Year+Month)]],2)</f>
        <v>03</v>
      </c>
      <c r="D5229" t="s">
        <v>63</v>
      </c>
      <c r="E5229">
        <v>3013561</v>
      </c>
      <c r="F5229" t="s">
        <v>17</v>
      </c>
      <c r="G5229" t="s">
        <v>13</v>
      </c>
      <c r="H5229" t="s">
        <v>16</v>
      </c>
      <c r="I5229">
        <v>1110502</v>
      </c>
      <c r="J5229">
        <v>200</v>
      </c>
      <c r="K5229" s="1">
        <v>2561.2646540000001</v>
      </c>
      <c r="L5229" s="1">
        <v>1427.58</v>
      </c>
      <c r="M5229" s="1">
        <f>All_Data[[#This Row],[EUR Sales Amount]]-All_Data[[#This Row],[EUR Cost Amount]]</f>
        <v>1133.6846540000001</v>
      </c>
      <c r="N5229">
        <f>IF(All_Data[[#This Row],[Order Line Quantity]]&lt;0,1,0)</f>
        <v>0</v>
      </c>
      <c r="O5229" s="1" t="str">
        <f>All_Data[[#This Row],[Tier2 Description]]&amp;All_Data[[#This Row],[Order No]]</f>
        <v>WRITING1110502</v>
      </c>
    </row>
    <row r="5230" spans="1:15" x14ac:dyDescent="0.35">
      <c r="A5230">
        <v>202003</v>
      </c>
      <c r="B5230" t="str">
        <f>LEFT(All_Data[[#This Row],[Invoice (Year+Month)]],4)</f>
        <v>2020</v>
      </c>
      <c r="C5230" t="str">
        <f>RIGHT(All_Data[[#This Row],[Invoice (Year+Month)]],2)</f>
        <v>03</v>
      </c>
      <c r="D5230" t="s">
        <v>63</v>
      </c>
      <c r="E5230">
        <v>3013561</v>
      </c>
      <c r="F5230" t="s">
        <v>17</v>
      </c>
      <c r="G5230" t="s">
        <v>22</v>
      </c>
      <c r="H5230" t="s">
        <v>35</v>
      </c>
      <c r="I5230">
        <v>1110502</v>
      </c>
      <c r="J5230">
        <v>202</v>
      </c>
      <c r="K5230" s="1">
        <v>161.196</v>
      </c>
      <c r="L5230" s="1">
        <v>2.44</v>
      </c>
      <c r="M5230" s="1">
        <f>All_Data[[#This Row],[EUR Sales Amount]]-All_Data[[#This Row],[EUR Cost Amount]]</f>
        <v>158.756</v>
      </c>
      <c r="N5230">
        <f>IF(All_Data[[#This Row],[Order Line Quantity]]&lt;0,1,0)</f>
        <v>0</v>
      </c>
      <c r="O5230" s="1" t="str">
        <f>All_Data[[#This Row],[Tier2 Description]]&amp;All_Data[[#This Row],[Order No]]</f>
        <v>DECORATION CHARGES1110502</v>
      </c>
    </row>
    <row r="5231" spans="1:15" x14ac:dyDescent="0.35">
      <c r="A5231">
        <v>202003</v>
      </c>
      <c r="B5231" t="str">
        <f>LEFT(All_Data[[#This Row],[Invoice (Year+Month)]],4)</f>
        <v>2020</v>
      </c>
      <c r="C5231" t="str">
        <f>RIGHT(All_Data[[#This Row],[Invoice (Year+Month)]],2)</f>
        <v>03</v>
      </c>
      <c r="D5231" t="s">
        <v>63</v>
      </c>
      <c r="E5231">
        <v>3013569</v>
      </c>
      <c r="F5231" t="s">
        <v>10</v>
      </c>
      <c r="G5231" t="s">
        <v>11</v>
      </c>
      <c r="H5231" t="s">
        <v>46</v>
      </c>
      <c r="I5231">
        <v>1110878</v>
      </c>
      <c r="J5231">
        <v>2</v>
      </c>
      <c r="K5231" s="1">
        <v>10.15658661</v>
      </c>
      <c r="L5231" s="1">
        <v>2.48</v>
      </c>
      <c r="M5231" s="1">
        <f>All_Data[[#This Row],[EUR Sales Amount]]-All_Data[[#This Row],[EUR Cost Amount]]</f>
        <v>7.6765866099999993</v>
      </c>
      <c r="N5231">
        <f>IF(All_Data[[#This Row],[Order Line Quantity]]&lt;0,1,0)</f>
        <v>0</v>
      </c>
      <c r="O5231" s="1" t="str">
        <f>All_Data[[#This Row],[Tier2 Description]]&amp;All_Data[[#This Row],[Order No]]</f>
        <v>DUFFELS1110878</v>
      </c>
    </row>
    <row r="5232" spans="1:15" x14ac:dyDescent="0.35">
      <c r="A5232">
        <v>202003</v>
      </c>
      <c r="B5232" t="str">
        <f>LEFT(All_Data[[#This Row],[Invoice (Year+Month)]],4)</f>
        <v>2020</v>
      </c>
      <c r="C5232" t="str">
        <f>RIGHT(All_Data[[#This Row],[Invoice (Year+Month)]],2)</f>
        <v>03</v>
      </c>
      <c r="D5232" t="s">
        <v>63</v>
      </c>
      <c r="E5232">
        <v>3013569</v>
      </c>
      <c r="F5232" t="s">
        <v>10</v>
      </c>
      <c r="G5232" t="s">
        <v>32</v>
      </c>
      <c r="H5232" t="s">
        <v>49</v>
      </c>
      <c r="I5232">
        <v>1110461</v>
      </c>
      <c r="J5232">
        <v>100</v>
      </c>
      <c r="K5232" s="1">
        <v>195.08077940000001</v>
      </c>
      <c r="L5232" s="1">
        <v>50.52</v>
      </c>
      <c r="M5232" s="1">
        <f>All_Data[[#This Row],[EUR Sales Amount]]-All_Data[[#This Row],[EUR Cost Amount]]</f>
        <v>144.5607794</v>
      </c>
      <c r="N5232">
        <f>IF(All_Data[[#This Row],[Order Line Quantity]]&lt;0,1,0)</f>
        <v>0</v>
      </c>
      <c r="O5232" s="1" t="str">
        <f>All_Data[[#This Row],[Tier2 Description]]&amp;All_Data[[#This Row],[Order No]]</f>
        <v>CERAMICS1110461</v>
      </c>
    </row>
    <row r="5233" spans="1:15" x14ac:dyDescent="0.35">
      <c r="A5233">
        <v>202003</v>
      </c>
      <c r="B5233" t="str">
        <f>LEFT(All_Data[[#This Row],[Invoice (Year+Month)]],4)</f>
        <v>2020</v>
      </c>
      <c r="C5233" t="str">
        <f>RIGHT(All_Data[[#This Row],[Invoice (Year+Month)]],2)</f>
        <v>03</v>
      </c>
      <c r="D5233" t="s">
        <v>63</v>
      </c>
      <c r="E5233">
        <v>3013569</v>
      </c>
      <c r="F5233" t="s">
        <v>10</v>
      </c>
      <c r="G5233" t="s">
        <v>32</v>
      </c>
      <c r="H5233" t="s">
        <v>49</v>
      </c>
      <c r="I5233">
        <v>1110905</v>
      </c>
      <c r="J5233">
        <v>50</v>
      </c>
      <c r="K5233" s="1">
        <v>97.540389680000004</v>
      </c>
      <c r="L5233" s="1">
        <v>29.38</v>
      </c>
      <c r="M5233" s="1">
        <f>All_Data[[#This Row],[EUR Sales Amount]]-All_Data[[#This Row],[EUR Cost Amount]]</f>
        <v>68.160389680000009</v>
      </c>
      <c r="N5233">
        <f>IF(All_Data[[#This Row],[Order Line Quantity]]&lt;0,1,0)</f>
        <v>0</v>
      </c>
      <c r="O5233" s="1" t="str">
        <f>All_Data[[#This Row],[Tier2 Description]]&amp;All_Data[[#This Row],[Order No]]</f>
        <v>CERAMICS1110905</v>
      </c>
    </row>
    <row r="5234" spans="1:15" x14ac:dyDescent="0.35">
      <c r="A5234">
        <v>202003</v>
      </c>
      <c r="B5234" t="str">
        <f>LEFT(All_Data[[#This Row],[Invoice (Year+Month)]],4)</f>
        <v>2020</v>
      </c>
      <c r="C5234" t="str">
        <f>RIGHT(All_Data[[#This Row],[Invoice (Year+Month)]],2)</f>
        <v>03</v>
      </c>
      <c r="D5234" t="s">
        <v>63</v>
      </c>
      <c r="E5234">
        <v>3013569</v>
      </c>
      <c r="F5234" t="s">
        <v>10</v>
      </c>
      <c r="G5234" t="s">
        <v>32</v>
      </c>
      <c r="H5234" t="s">
        <v>33</v>
      </c>
      <c r="I5234">
        <v>1110878</v>
      </c>
      <c r="J5234">
        <v>4</v>
      </c>
      <c r="K5234" s="1">
        <v>21.769422479999999</v>
      </c>
      <c r="L5234" s="1">
        <v>5.26</v>
      </c>
      <c r="M5234" s="1">
        <f>All_Data[[#This Row],[EUR Sales Amount]]-All_Data[[#This Row],[EUR Cost Amount]]</f>
        <v>16.509422479999998</v>
      </c>
      <c r="N5234">
        <f>IF(All_Data[[#This Row],[Order Line Quantity]]&lt;0,1,0)</f>
        <v>0</v>
      </c>
      <c r="O5234" s="1" t="str">
        <f>All_Data[[#This Row],[Tier2 Description]]&amp;All_Data[[#This Row],[Order No]]</f>
        <v>SPORT BOTTLES1110878</v>
      </c>
    </row>
    <row r="5235" spans="1:15" x14ac:dyDescent="0.35">
      <c r="A5235">
        <v>202003</v>
      </c>
      <c r="B5235" t="str">
        <f>LEFT(All_Data[[#This Row],[Invoice (Year+Month)]],4)</f>
        <v>2020</v>
      </c>
      <c r="C5235" t="str">
        <f>RIGHT(All_Data[[#This Row],[Invoice (Year+Month)]],2)</f>
        <v>03</v>
      </c>
      <c r="D5235" t="s">
        <v>63</v>
      </c>
      <c r="E5235">
        <v>3013569</v>
      </c>
      <c r="F5235" t="s">
        <v>10</v>
      </c>
      <c r="G5235" t="s">
        <v>13</v>
      </c>
      <c r="H5235" t="s">
        <v>37</v>
      </c>
      <c r="I5235">
        <v>1110242</v>
      </c>
      <c r="J5235">
        <v>500</v>
      </c>
      <c r="K5235" s="1">
        <v>216.75642149999999</v>
      </c>
      <c r="L5235" s="1">
        <v>49.22</v>
      </c>
      <c r="M5235" s="1">
        <f>All_Data[[#This Row],[EUR Sales Amount]]-All_Data[[#This Row],[EUR Cost Amount]]</f>
        <v>167.53642149999999</v>
      </c>
      <c r="N5235">
        <f>IF(All_Data[[#This Row],[Order Line Quantity]]&lt;0,1,0)</f>
        <v>0</v>
      </c>
      <c r="O5235" s="1" t="str">
        <f>All_Data[[#This Row],[Tier2 Description]]&amp;All_Data[[#This Row],[Order No]]</f>
        <v>GENERAL1110242</v>
      </c>
    </row>
    <row r="5236" spans="1:15" x14ac:dyDescent="0.35">
      <c r="A5236">
        <v>202003</v>
      </c>
      <c r="B5236" t="str">
        <f>LEFT(All_Data[[#This Row],[Invoice (Year+Month)]],4)</f>
        <v>2020</v>
      </c>
      <c r="C5236" t="str">
        <f>RIGHT(All_Data[[#This Row],[Invoice (Year+Month)]],2)</f>
        <v>03</v>
      </c>
      <c r="D5236" t="s">
        <v>63</v>
      </c>
      <c r="E5236">
        <v>3013569</v>
      </c>
      <c r="F5236" t="s">
        <v>10</v>
      </c>
      <c r="G5236" t="s">
        <v>26</v>
      </c>
      <c r="H5236" t="s">
        <v>50</v>
      </c>
      <c r="I5236">
        <v>1110878</v>
      </c>
      <c r="J5236">
        <v>2</v>
      </c>
      <c r="K5236" s="1">
        <v>1.3624689350000001</v>
      </c>
      <c r="L5236" s="1">
        <v>0.36</v>
      </c>
      <c r="M5236" s="1">
        <f>All_Data[[#This Row],[EUR Sales Amount]]-All_Data[[#This Row],[EUR Cost Amount]]</f>
        <v>1.002468935</v>
      </c>
      <c r="N5236">
        <f>IF(All_Data[[#This Row],[Order Line Quantity]]&lt;0,1,0)</f>
        <v>0</v>
      </c>
      <c r="O5236" s="1" t="str">
        <f>All_Data[[#This Row],[Tier2 Description]]&amp;All_Data[[#This Row],[Order No]]</f>
        <v>OUTDOOR &amp; LEISURE1110878</v>
      </c>
    </row>
    <row r="5237" spans="1:15" x14ac:dyDescent="0.35">
      <c r="A5237">
        <v>202003</v>
      </c>
      <c r="B5237" t="str">
        <f>LEFT(All_Data[[#This Row],[Invoice (Year+Month)]],4)</f>
        <v>2020</v>
      </c>
      <c r="C5237" t="str">
        <f>RIGHT(All_Data[[#This Row],[Invoice (Year+Month)]],2)</f>
        <v>03</v>
      </c>
      <c r="D5237" t="s">
        <v>63</v>
      </c>
      <c r="E5237">
        <v>3013569</v>
      </c>
      <c r="F5237" t="s">
        <v>10</v>
      </c>
      <c r="G5237" t="s">
        <v>26</v>
      </c>
      <c r="H5237" t="s">
        <v>62</v>
      </c>
      <c r="I5237">
        <v>1110878</v>
      </c>
      <c r="J5237">
        <v>2</v>
      </c>
      <c r="K5237" s="1">
        <v>2.9425790119999999</v>
      </c>
      <c r="L5237" s="1">
        <v>0.78</v>
      </c>
      <c r="M5237" s="1">
        <f>All_Data[[#This Row],[EUR Sales Amount]]-All_Data[[#This Row],[EUR Cost Amount]]</f>
        <v>2.1625790120000001</v>
      </c>
      <c r="N5237">
        <f>IF(All_Data[[#This Row],[Order Line Quantity]]&lt;0,1,0)</f>
        <v>0</v>
      </c>
      <c r="O5237" s="1" t="str">
        <f>All_Data[[#This Row],[Tier2 Description]]&amp;All_Data[[#This Row],[Order No]]</f>
        <v>TOWELS1110878</v>
      </c>
    </row>
    <row r="5238" spans="1:15" x14ac:dyDescent="0.35">
      <c r="A5238">
        <v>202003</v>
      </c>
      <c r="B5238" t="str">
        <f>LEFT(All_Data[[#This Row],[Invoice (Year+Month)]],4)</f>
        <v>2020</v>
      </c>
      <c r="C5238" t="str">
        <f>RIGHT(All_Data[[#This Row],[Invoice (Year+Month)]],2)</f>
        <v>03</v>
      </c>
      <c r="D5238" t="s">
        <v>63</v>
      </c>
      <c r="E5238">
        <v>3013569</v>
      </c>
      <c r="F5238" t="s">
        <v>10</v>
      </c>
      <c r="G5238" t="s">
        <v>22</v>
      </c>
      <c r="H5238" t="s">
        <v>35</v>
      </c>
      <c r="I5238">
        <v>1110242</v>
      </c>
      <c r="J5238">
        <v>502</v>
      </c>
      <c r="K5238" s="1">
        <v>237.98970360000001</v>
      </c>
      <c r="L5238" s="1">
        <v>38.58</v>
      </c>
      <c r="M5238" s="1">
        <f>All_Data[[#This Row],[EUR Sales Amount]]-All_Data[[#This Row],[EUR Cost Amount]]</f>
        <v>199.4097036</v>
      </c>
      <c r="N5238">
        <f>IF(All_Data[[#This Row],[Order Line Quantity]]&lt;0,1,0)</f>
        <v>0</v>
      </c>
      <c r="O5238" s="1" t="str">
        <f>All_Data[[#This Row],[Tier2 Description]]&amp;All_Data[[#This Row],[Order No]]</f>
        <v>DECORATION CHARGES1110242</v>
      </c>
    </row>
    <row r="5239" spans="1:15" x14ac:dyDescent="0.35">
      <c r="A5239">
        <v>202003</v>
      </c>
      <c r="B5239" t="str">
        <f>LEFT(All_Data[[#This Row],[Invoice (Year+Month)]],4)</f>
        <v>2020</v>
      </c>
      <c r="C5239" t="str">
        <f>RIGHT(All_Data[[#This Row],[Invoice (Year+Month)]],2)</f>
        <v>03</v>
      </c>
      <c r="D5239" t="s">
        <v>63</v>
      </c>
      <c r="E5239">
        <v>3013569</v>
      </c>
      <c r="F5239" t="s">
        <v>10</v>
      </c>
      <c r="G5239" t="s">
        <v>22</v>
      </c>
      <c r="H5239" t="s">
        <v>35</v>
      </c>
      <c r="I5239">
        <v>1110461</v>
      </c>
      <c r="J5239">
        <v>102</v>
      </c>
      <c r="K5239" s="1">
        <v>158.4533677</v>
      </c>
      <c r="L5239" s="1">
        <v>22.18</v>
      </c>
      <c r="M5239" s="1">
        <f>All_Data[[#This Row],[EUR Sales Amount]]-All_Data[[#This Row],[EUR Cost Amount]]</f>
        <v>136.27336769999999</v>
      </c>
      <c r="N5239">
        <f>IF(All_Data[[#This Row],[Order Line Quantity]]&lt;0,1,0)</f>
        <v>0</v>
      </c>
      <c r="O5239" s="1" t="str">
        <f>All_Data[[#This Row],[Tier2 Description]]&amp;All_Data[[#This Row],[Order No]]</f>
        <v>DECORATION CHARGES1110461</v>
      </c>
    </row>
    <row r="5240" spans="1:15" x14ac:dyDescent="0.35">
      <c r="A5240">
        <v>202003</v>
      </c>
      <c r="B5240" t="str">
        <f>LEFT(All_Data[[#This Row],[Invoice (Year+Month)]],4)</f>
        <v>2020</v>
      </c>
      <c r="C5240" t="str">
        <f>RIGHT(All_Data[[#This Row],[Invoice (Year+Month)]],2)</f>
        <v>03</v>
      </c>
      <c r="D5240" t="s">
        <v>63</v>
      </c>
      <c r="E5240">
        <v>3013569</v>
      </c>
      <c r="F5240" t="s">
        <v>10</v>
      </c>
      <c r="G5240" t="s">
        <v>22</v>
      </c>
      <c r="H5240" t="s">
        <v>35</v>
      </c>
      <c r="I5240">
        <v>1110905</v>
      </c>
      <c r="J5240">
        <v>54</v>
      </c>
      <c r="K5240" s="1">
        <v>48.26148079</v>
      </c>
      <c r="L5240" s="1">
        <v>36.918418789999997</v>
      </c>
      <c r="M5240" s="1">
        <f>All_Data[[#This Row],[EUR Sales Amount]]-All_Data[[#This Row],[EUR Cost Amount]]</f>
        <v>11.343062000000003</v>
      </c>
      <c r="N5240">
        <f>IF(All_Data[[#This Row],[Order Line Quantity]]&lt;0,1,0)</f>
        <v>0</v>
      </c>
      <c r="O5240" s="1" t="str">
        <f>All_Data[[#This Row],[Tier2 Description]]&amp;All_Data[[#This Row],[Order No]]</f>
        <v>DECORATION CHARGES1110905</v>
      </c>
    </row>
    <row r="5241" spans="1:15" x14ac:dyDescent="0.35">
      <c r="A5241">
        <v>202003</v>
      </c>
      <c r="B5241" t="str">
        <f>LEFT(All_Data[[#This Row],[Invoice (Year+Month)]],4)</f>
        <v>2020</v>
      </c>
      <c r="C5241" t="str">
        <f>RIGHT(All_Data[[#This Row],[Invoice (Year+Month)]],2)</f>
        <v>03</v>
      </c>
      <c r="D5241" t="s">
        <v>63</v>
      </c>
      <c r="E5241">
        <v>3013570</v>
      </c>
      <c r="F5241" t="s">
        <v>17</v>
      </c>
      <c r="G5241" t="s">
        <v>13</v>
      </c>
      <c r="H5241" t="s">
        <v>37</v>
      </c>
      <c r="I5241">
        <v>1109661</v>
      </c>
      <c r="J5241">
        <v>2000</v>
      </c>
      <c r="K5241" s="1">
        <v>619.30406149999999</v>
      </c>
      <c r="L5241" s="1">
        <v>583.91999999999996</v>
      </c>
      <c r="M5241" s="1">
        <f>All_Data[[#This Row],[EUR Sales Amount]]-All_Data[[#This Row],[EUR Cost Amount]]</f>
        <v>35.38406150000003</v>
      </c>
      <c r="N5241">
        <f>IF(All_Data[[#This Row],[Order Line Quantity]]&lt;0,1,0)</f>
        <v>0</v>
      </c>
      <c r="O5241" s="1" t="str">
        <f>All_Data[[#This Row],[Tier2 Description]]&amp;All_Data[[#This Row],[Order No]]</f>
        <v>GENERAL1109661</v>
      </c>
    </row>
    <row r="5242" spans="1:15" x14ac:dyDescent="0.35">
      <c r="A5242">
        <v>202003</v>
      </c>
      <c r="B5242" t="str">
        <f>LEFT(All_Data[[#This Row],[Invoice (Year+Month)]],4)</f>
        <v>2020</v>
      </c>
      <c r="C5242" t="str">
        <f>RIGHT(All_Data[[#This Row],[Invoice (Year+Month)]],2)</f>
        <v>03</v>
      </c>
      <c r="D5242" t="s">
        <v>63</v>
      </c>
      <c r="E5242">
        <v>3013570</v>
      </c>
      <c r="F5242" t="s">
        <v>17</v>
      </c>
      <c r="G5242" t="s">
        <v>13</v>
      </c>
      <c r="H5242" t="s">
        <v>37</v>
      </c>
      <c r="I5242">
        <v>1110599</v>
      </c>
      <c r="J5242">
        <v>2000</v>
      </c>
      <c r="K5242" s="1">
        <v>928.95609219999994</v>
      </c>
      <c r="L5242" s="1">
        <v>750.24</v>
      </c>
      <c r="M5242" s="1">
        <f>All_Data[[#This Row],[EUR Sales Amount]]-All_Data[[#This Row],[EUR Cost Amount]]</f>
        <v>178.71609219999993</v>
      </c>
      <c r="N5242">
        <f>IF(All_Data[[#This Row],[Order Line Quantity]]&lt;0,1,0)</f>
        <v>0</v>
      </c>
      <c r="O5242" s="1" t="str">
        <f>All_Data[[#This Row],[Tier2 Description]]&amp;All_Data[[#This Row],[Order No]]</f>
        <v>GENERAL1110599</v>
      </c>
    </row>
    <row r="5243" spans="1:15" x14ac:dyDescent="0.35">
      <c r="A5243">
        <v>202003</v>
      </c>
      <c r="B5243" t="str">
        <f>LEFT(All_Data[[#This Row],[Invoice (Year+Month)]],4)</f>
        <v>2020</v>
      </c>
      <c r="C5243" t="str">
        <f>RIGHT(All_Data[[#This Row],[Invoice (Year+Month)]],2)</f>
        <v>03</v>
      </c>
      <c r="D5243" t="s">
        <v>63</v>
      </c>
      <c r="E5243">
        <v>3013570</v>
      </c>
      <c r="F5243" t="s">
        <v>17</v>
      </c>
      <c r="G5243" t="s">
        <v>13</v>
      </c>
      <c r="H5243" t="s">
        <v>16</v>
      </c>
      <c r="I5243">
        <v>1109511</v>
      </c>
      <c r="J5243">
        <v>1000</v>
      </c>
      <c r="K5243" s="1">
        <v>268.0701866</v>
      </c>
      <c r="L5243" s="1">
        <v>112.22</v>
      </c>
      <c r="M5243" s="1">
        <f>All_Data[[#This Row],[EUR Sales Amount]]-All_Data[[#This Row],[EUR Cost Amount]]</f>
        <v>155.8501866</v>
      </c>
      <c r="N5243">
        <f>IF(All_Data[[#This Row],[Order Line Quantity]]&lt;0,1,0)</f>
        <v>0</v>
      </c>
      <c r="O5243" s="1" t="str">
        <f>All_Data[[#This Row],[Tier2 Description]]&amp;All_Data[[#This Row],[Order No]]</f>
        <v>WRITING1109511</v>
      </c>
    </row>
    <row r="5244" spans="1:15" x14ac:dyDescent="0.35">
      <c r="A5244">
        <v>202003</v>
      </c>
      <c r="B5244" t="str">
        <f>LEFT(All_Data[[#This Row],[Invoice (Year+Month)]],4)</f>
        <v>2020</v>
      </c>
      <c r="C5244" t="str">
        <f>RIGHT(All_Data[[#This Row],[Invoice (Year+Month)]],2)</f>
        <v>03</v>
      </c>
      <c r="D5244" t="s">
        <v>63</v>
      </c>
      <c r="E5244">
        <v>3013570</v>
      </c>
      <c r="F5244" t="s">
        <v>17</v>
      </c>
      <c r="G5244" t="s">
        <v>36</v>
      </c>
      <c r="H5244" t="s">
        <v>36</v>
      </c>
      <c r="I5244">
        <v>1110137</v>
      </c>
      <c r="J5244">
        <v>200</v>
      </c>
      <c r="K5244" s="1">
        <v>348.75665859999998</v>
      </c>
      <c r="L5244" s="1">
        <v>307.74</v>
      </c>
      <c r="M5244" s="1">
        <f>All_Data[[#This Row],[EUR Sales Amount]]-All_Data[[#This Row],[EUR Cost Amount]]</f>
        <v>41.016658599999971</v>
      </c>
      <c r="N5244">
        <f>IF(All_Data[[#This Row],[Order Line Quantity]]&lt;0,1,0)</f>
        <v>0</v>
      </c>
      <c r="O5244" s="1" t="str">
        <f>All_Data[[#This Row],[Tier2 Description]]&amp;All_Data[[#This Row],[Order No]]</f>
        <v>MEMORY1110137</v>
      </c>
    </row>
    <row r="5245" spans="1:15" x14ac:dyDescent="0.35">
      <c r="A5245">
        <v>202003</v>
      </c>
      <c r="B5245" t="str">
        <f>LEFT(All_Data[[#This Row],[Invoice (Year+Month)]],4)</f>
        <v>2020</v>
      </c>
      <c r="C5245" t="str">
        <f>RIGHT(All_Data[[#This Row],[Invoice (Year+Month)]],2)</f>
        <v>03</v>
      </c>
      <c r="D5245" t="s">
        <v>63</v>
      </c>
      <c r="E5245">
        <v>3013570</v>
      </c>
      <c r="F5245" t="s">
        <v>17</v>
      </c>
      <c r="G5245" t="s">
        <v>22</v>
      </c>
      <c r="H5245" t="s">
        <v>35</v>
      </c>
      <c r="I5245">
        <v>1109511</v>
      </c>
      <c r="J5245">
        <v>2012</v>
      </c>
      <c r="K5245" s="1">
        <v>777.66895720000002</v>
      </c>
      <c r="L5245" s="1">
        <v>127.28</v>
      </c>
      <c r="M5245" s="1">
        <f>All_Data[[#This Row],[EUR Sales Amount]]-All_Data[[#This Row],[EUR Cost Amount]]</f>
        <v>650.38895720000005</v>
      </c>
      <c r="N5245">
        <f>IF(All_Data[[#This Row],[Order Line Quantity]]&lt;0,1,0)</f>
        <v>0</v>
      </c>
      <c r="O5245" s="1" t="str">
        <f>All_Data[[#This Row],[Tier2 Description]]&amp;All_Data[[#This Row],[Order No]]</f>
        <v>DECORATION CHARGES1109511</v>
      </c>
    </row>
    <row r="5246" spans="1:15" x14ac:dyDescent="0.35">
      <c r="A5246">
        <v>202003</v>
      </c>
      <c r="B5246" t="str">
        <f>LEFT(All_Data[[#This Row],[Invoice (Year+Month)]],4)</f>
        <v>2020</v>
      </c>
      <c r="C5246" t="str">
        <f>RIGHT(All_Data[[#This Row],[Invoice (Year+Month)]],2)</f>
        <v>03</v>
      </c>
      <c r="D5246" t="s">
        <v>63</v>
      </c>
      <c r="E5246">
        <v>3013580</v>
      </c>
      <c r="F5246" t="s">
        <v>17</v>
      </c>
      <c r="G5246" t="s">
        <v>11</v>
      </c>
      <c r="H5246" t="s">
        <v>38</v>
      </c>
      <c r="I5246">
        <v>1108428</v>
      </c>
      <c r="J5246">
        <v>500</v>
      </c>
      <c r="K5246" s="1">
        <v>1141.2889130000001</v>
      </c>
      <c r="L5246" s="1">
        <v>411.36</v>
      </c>
      <c r="M5246" s="1">
        <f>All_Data[[#This Row],[EUR Sales Amount]]-All_Data[[#This Row],[EUR Cost Amount]]</f>
        <v>729.92891300000008</v>
      </c>
      <c r="N5246">
        <f>IF(All_Data[[#This Row],[Order Line Quantity]]&lt;0,1,0)</f>
        <v>0</v>
      </c>
      <c r="O5246" s="1" t="str">
        <f>All_Data[[#This Row],[Tier2 Description]]&amp;All_Data[[#This Row],[Order No]]</f>
        <v>BACKPACKS1108428</v>
      </c>
    </row>
    <row r="5247" spans="1:15" x14ac:dyDescent="0.35">
      <c r="A5247">
        <v>202003</v>
      </c>
      <c r="B5247" t="str">
        <f>LEFT(All_Data[[#This Row],[Invoice (Year+Month)]],4)</f>
        <v>2020</v>
      </c>
      <c r="C5247" t="str">
        <f>RIGHT(All_Data[[#This Row],[Invoice (Year+Month)]],2)</f>
        <v>03</v>
      </c>
      <c r="D5247" t="s">
        <v>63</v>
      </c>
      <c r="E5247">
        <v>3013580</v>
      </c>
      <c r="F5247" t="s">
        <v>17</v>
      </c>
      <c r="G5247" t="s">
        <v>13</v>
      </c>
      <c r="H5247" t="s">
        <v>41</v>
      </c>
      <c r="I5247">
        <v>1108428</v>
      </c>
      <c r="J5247">
        <v>500</v>
      </c>
      <c r="K5247" s="1">
        <v>238.87442369999999</v>
      </c>
      <c r="L5247" s="1">
        <v>73.08</v>
      </c>
      <c r="M5247" s="1">
        <f>All_Data[[#This Row],[EUR Sales Amount]]-All_Data[[#This Row],[EUR Cost Amount]]</f>
        <v>165.79442369999998</v>
      </c>
      <c r="N5247">
        <f>IF(All_Data[[#This Row],[Order Line Quantity]]&lt;0,1,0)</f>
        <v>0</v>
      </c>
      <c r="O5247" s="1" t="str">
        <f>All_Data[[#This Row],[Tier2 Description]]&amp;All_Data[[#This Row],[Order No]]</f>
        <v>KEYCHAINS1108428</v>
      </c>
    </row>
    <row r="5248" spans="1:15" x14ac:dyDescent="0.35">
      <c r="A5248">
        <v>202003</v>
      </c>
      <c r="B5248" t="str">
        <f>LEFT(All_Data[[#This Row],[Invoice (Year+Month)]],4)</f>
        <v>2020</v>
      </c>
      <c r="C5248" t="str">
        <f>RIGHT(All_Data[[#This Row],[Invoice (Year+Month)]],2)</f>
        <v>03</v>
      </c>
      <c r="D5248" t="s">
        <v>63</v>
      </c>
      <c r="E5248">
        <v>3013580</v>
      </c>
      <c r="F5248" t="s">
        <v>17</v>
      </c>
      <c r="G5248" t="s">
        <v>22</v>
      </c>
      <c r="H5248" t="s">
        <v>35</v>
      </c>
      <c r="I5248">
        <v>1108428</v>
      </c>
      <c r="J5248">
        <v>1004</v>
      </c>
      <c r="K5248" s="1">
        <v>413.16428100000002</v>
      </c>
      <c r="L5248" s="1">
        <v>61.46</v>
      </c>
      <c r="M5248" s="1">
        <f>All_Data[[#This Row],[EUR Sales Amount]]-All_Data[[#This Row],[EUR Cost Amount]]</f>
        <v>351.70428100000004</v>
      </c>
      <c r="N5248">
        <f>IF(All_Data[[#This Row],[Order Line Quantity]]&lt;0,1,0)</f>
        <v>0</v>
      </c>
      <c r="O5248" s="1" t="str">
        <f>All_Data[[#This Row],[Tier2 Description]]&amp;All_Data[[#This Row],[Order No]]</f>
        <v>DECORATION CHARGES1108428</v>
      </c>
    </row>
    <row r="5249" spans="1:15" x14ac:dyDescent="0.35">
      <c r="A5249">
        <v>202003</v>
      </c>
      <c r="B5249" t="str">
        <f>LEFT(All_Data[[#This Row],[Invoice (Year+Month)]],4)</f>
        <v>2020</v>
      </c>
      <c r="C5249" t="str">
        <f>RIGHT(All_Data[[#This Row],[Invoice (Year+Month)]],2)</f>
        <v>03</v>
      </c>
      <c r="D5249" t="s">
        <v>63</v>
      </c>
      <c r="E5249">
        <v>3013590</v>
      </c>
      <c r="F5249" t="s">
        <v>17</v>
      </c>
      <c r="G5249" t="s">
        <v>36</v>
      </c>
      <c r="H5249" t="s">
        <v>36</v>
      </c>
      <c r="I5249">
        <v>1110205</v>
      </c>
      <c r="J5249">
        <v>300</v>
      </c>
      <c r="K5249" s="1">
        <v>930.81400440000004</v>
      </c>
      <c r="L5249" s="1">
        <v>741.98</v>
      </c>
      <c r="M5249" s="1">
        <f>All_Data[[#This Row],[EUR Sales Amount]]-All_Data[[#This Row],[EUR Cost Amount]]</f>
        <v>188.83400440000003</v>
      </c>
      <c r="N5249">
        <f>IF(All_Data[[#This Row],[Order Line Quantity]]&lt;0,1,0)</f>
        <v>0</v>
      </c>
      <c r="O5249" s="1" t="str">
        <f>All_Data[[#This Row],[Tier2 Description]]&amp;All_Data[[#This Row],[Order No]]</f>
        <v>MEMORY1110205</v>
      </c>
    </row>
    <row r="5250" spans="1:15" x14ac:dyDescent="0.35">
      <c r="A5250">
        <v>202003</v>
      </c>
      <c r="B5250" t="str">
        <f>LEFT(All_Data[[#This Row],[Invoice (Year+Month)]],4)</f>
        <v>2020</v>
      </c>
      <c r="C5250" t="str">
        <f>RIGHT(All_Data[[#This Row],[Invoice (Year+Month)]],2)</f>
        <v>03</v>
      </c>
      <c r="D5250" t="s">
        <v>63</v>
      </c>
      <c r="E5250">
        <v>3013592</v>
      </c>
      <c r="F5250" t="s">
        <v>10</v>
      </c>
      <c r="G5250" t="s">
        <v>13</v>
      </c>
      <c r="H5250" t="s">
        <v>16</v>
      </c>
      <c r="I5250">
        <v>1110013</v>
      </c>
      <c r="J5250">
        <v>600</v>
      </c>
      <c r="K5250" s="1">
        <v>75.908983539999994</v>
      </c>
      <c r="L5250" s="1">
        <v>35.54</v>
      </c>
      <c r="M5250" s="1">
        <f>All_Data[[#This Row],[EUR Sales Amount]]-All_Data[[#This Row],[EUR Cost Amount]]</f>
        <v>40.368983539999995</v>
      </c>
      <c r="N5250">
        <f>IF(All_Data[[#This Row],[Order Line Quantity]]&lt;0,1,0)</f>
        <v>0</v>
      </c>
      <c r="O5250" s="1" t="str">
        <f>All_Data[[#This Row],[Tier2 Description]]&amp;All_Data[[#This Row],[Order No]]</f>
        <v>WRITING1110013</v>
      </c>
    </row>
    <row r="5251" spans="1:15" x14ac:dyDescent="0.35">
      <c r="A5251">
        <v>202003</v>
      </c>
      <c r="B5251" t="str">
        <f>LEFT(All_Data[[#This Row],[Invoice (Year+Month)]],4)</f>
        <v>2020</v>
      </c>
      <c r="C5251" t="str">
        <f>RIGHT(All_Data[[#This Row],[Invoice (Year+Month)]],2)</f>
        <v>03</v>
      </c>
      <c r="D5251" t="s">
        <v>63</v>
      </c>
      <c r="E5251">
        <v>3013592</v>
      </c>
      <c r="F5251" t="s">
        <v>10</v>
      </c>
      <c r="G5251" t="s">
        <v>22</v>
      </c>
      <c r="H5251" t="s">
        <v>35</v>
      </c>
      <c r="I5251">
        <v>1110013</v>
      </c>
      <c r="J5251">
        <v>604</v>
      </c>
      <c r="K5251" s="1">
        <v>108.4666828</v>
      </c>
      <c r="L5251" s="1">
        <v>35.09530599</v>
      </c>
      <c r="M5251" s="1">
        <f>All_Data[[#This Row],[EUR Sales Amount]]-All_Data[[#This Row],[EUR Cost Amount]]</f>
        <v>73.371376810000001</v>
      </c>
      <c r="N5251">
        <f>IF(All_Data[[#This Row],[Order Line Quantity]]&lt;0,1,0)</f>
        <v>0</v>
      </c>
      <c r="O5251" s="1" t="str">
        <f>All_Data[[#This Row],[Tier2 Description]]&amp;All_Data[[#This Row],[Order No]]</f>
        <v>DECORATION CHARGES1110013</v>
      </c>
    </row>
    <row r="5252" spans="1:15" x14ac:dyDescent="0.35">
      <c r="A5252">
        <v>202004</v>
      </c>
      <c r="B5252" t="str">
        <f>LEFT(All_Data[[#This Row],[Invoice (Year+Month)]],4)</f>
        <v>2020</v>
      </c>
      <c r="C5252" t="str">
        <f>RIGHT(All_Data[[#This Row],[Invoice (Year+Month)]],2)</f>
        <v>04</v>
      </c>
      <c r="D5252" t="s">
        <v>9</v>
      </c>
      <c r="E5252">
        <v>2466</v>
      </c>
      <c r="F5252" t="s">
        <v>17</v>
      </c>
      <c r="G5252" t="s">
        <v>22</v>
      </c>
      <c r="H5252" t="s">
        <v>64</v>
      </c>
      <c r="I5252">
        <v>4289719</v>
      </c>
      <c r="J5252">
        <v>5000</v>
      </c>
      <c r="K5252" s="1">
        <v>400</v>
      </c>
      <c r="L5252" s="1">
        <v>180.9</v>
      </c>
      <c r="M5252" s="1">
        <f>All_Data[[#This Row],[EUR Sales Amount]]-All_Data[[#This Row],[EUR Cost Amount]]</f>
        <v>219.1</v>
      </c>
      <c r="N5252">
        <f>IF(All_Data[[#This Row],[Order Line Quantity]]&lt;0,1,0)</f>
        <v>0</v>
      </c>
      <c r="O5252" s="1" t="str">
        <f>All_Data[[#This Row],[Tier2 Description]]&amp;All_Data[[#This Row],[Order No]]</f>
        <v>SERVICE ITEMS4289719</v>
      </c>
    </row>
    <row r="5253" spans="1:15" x14ac:dyDescent="0.35">
      <c r="A5253">
        <v>202004</v>
      </c>
      <c r="B5253" t="str">
        <f>LEFT(All_Data[[#This Row],[Invoice (Year+Month)]],4)</f>
        <v>2020</v>
      </c>
      <c r="C5253" t="str">
        <f>RIGHT(All_Data[[#This Row],[Invoice (Year+Month)]],2)</f>
        <v>04</v>
      </c>
      <c r="D5253" t="s">
        <v>9</v>
      </c>
      <c r="E5253">
        <v>3295</v>
      </c>
      <c r="F5253" t="s">
        <v>17</v>
      </c>
      <c r="G5253" t="s">
        <v>26</v>
      </c>
      <c r="H5253" t="s">
        <v>43</v>
      </c>
      <c r="I5253">
        <v>4284874</v>
      </c>
      <c r="J5253">
        <v>2000</v>
      </c>
      <c r="K5253" s="1">
        <v>1940</v>
      </c>
      <c r="L5253" s="1">
        <v>1300</v>
      </c>
      <c r="M5253" s="1">
        <f>All_Data[[#This Row],[EUR Sales Amount]]-All_Data[[#This Row],[EUR Cost Amount]]</f>
        <v>640</v>
      </c>
      <c r="N5253">
        <f>IF(All_Data[[#This Row],[Order Line Quantity]]&lt;0,1,0)</f>
        <v>0</v>
      </c>
      <c r="O5253" s="1" t="str">
        <f>All_Data[[#This Row],[Tier2 Description]]&amp;All_Data[[#This Row],[Order No]]</f>
        <v>SAFETY AUTO &amp; TOOLS4284874</v>
      </c>
    </row>
    <row r="5254" spans="1:15" x14ac:dyDescent="0.35">
      <c r="A5254">
        <v>202004</v>
      </c>
      <c r="B5254" t="str">
        <f>LEFT(All_Data[[#This Row],[Invoice (Year+Month)]],4)</f>
        <v>2020</v>
      </c>
      <c r="C5254" t="str">
        <f>RIGHT(All_Data[[#This Row],[Invoice (Year+Month)]],2)</f>
        <v>04</v>
      </c>
      <c r="D5254" t="s">
        <v>9</v>
      </c>
      <c r="E5254">
        <v>3295</v>
      </c>
      <c r="F5254" t="s">
        <v>17</v>
      </c>
      <c r="G5254" t="s">
        <v>18</v>
      </c>
      <c r="H5254" t="s">
        <v>21</v>
      </c>
      <c r="I5254">
        <v>4290222</v>
      </c>
      <c r="J5254">
        <v>162</v>
      </c>
      <c r="K5254" s="1">
        <v>708.06</v>
      </c>
      <c r="L5254" s="1">
        <v>386.62</v>
      </c>
      <c r="M5254" s="1">
        <f>All_Data[[#This Row],[EUR Sales Amount]]-All_Data[[#This Row],[EUR Cost Amount]]</f>
        <v>321.43999999999994</v>
      </c>
      <c r="N5254">
        <f>IF(All_Data[[#This Row],[Order Line Quantity]]&lt;0,1,0)</f>
        <v>0</v>
      </c>
      <c r="O5254" s="1" t="str">
        <f>All_Data[[#This Row],[Tier2 Description]]&amp;All_Data[[#This Row],[Order No]]</f>
        <v>T-SHIRTS &amp; ACTIVE TOPS4290222</v>
      </c>
    </row>
    <row r="5255" spans="1:15" x14ac:dyDescent="0.35">
      <c r="A5255">
        <v>202004</v>
      </c>
      <c r="B5255" t="str">
        <f>LEFT(All_Data[[#This Row],[Invoice (Year+Month)]],4)</f>
        <v>2020</v>
      </c>
      <c r="C5255" t="str">
        <f>RIGHT(All_Data[[#This Row],[Invoice (Year+Month)]],2)</f>
        <v>04</v>
      </c>
      <c r="D5255" t="s">
        <v>9</v>
      </c>
      <c r="E5255">
        <v>3437</v>
      </c>
      <c r="F5255" t="s">
        <v>10</v>
      </c>
      <c r="G5255" t="s">
        <v>13</v>
      </c>
      <c r="H5255" t="s">
        <v>37</v>
      </c>
      <c r="I5255">
        <v>4288531</v>
      </c>
      <c r="J5255">
        <v>500</v>
      </c>
      <c r="K5255" s="1">
        <v>165</v>
      </c>
      <c r="L5255" s="1">
        <v>84.3</v>
      </c>
      <c r="M5255" s="1">
        <f>All_Data[[#This Row],[EUR Sales Amount]]-All_Data[[#This Row],[EUR Cost Amount]]</f>
        <v>80.7</v>
      </c>
      <c r="N5255">
        <f>IF(All_Data[[#This Row],[Order Line Quantity]]&lt;0,1,0)</f>
        <v>0</v>
      </c>
      <c r="O5255" s="1" t="str">
        <f>All_Data[[#This Row],[Tier2 Description]]&amp;All_Data[[#This Row],[Order No]]</f>
        <v>GENERAL4288531</v>
      </c>
    </row>
    <row r="5256" spans="1:15" x14ac:dyDescent="0.35">
      <c r="A5256">
        <v>202004</v>
      </c>
      <c r="B5256" t="str">
        <f>LEFT(All_Data[[#This Row],[Invoice (Year+Month)]],4)</f>
        <v>2020</v>
      </c>
      <c r="C5256" t="str">
        <f>RIGHT(All_Data[[#This Row],[Invoice (Year+Month)]],2)</f>
        <v>04</v>
      </c>
      <c r="D5256" t="s">
        <v>9</v>
      </c>
      <c r="E5256">
        <v>3437</v>
      </c>
      <c r="F5256" t="s">
        <v>10</v>
      </c>
      <c r="G5256" t="s">
        <v>22</v>
      </c>
      <c r="H5256" t="s">
        <v>35</v>
      </c>
      <c r="I5256">
        <v>4288531</v>
      </c>
      <c r="J5256">
        <v>502</v>
      </c>
      <c r="K5256" s="1">
        <v>259</v>
      </c>
      <c r="L5256" s="1">
        <v>38.58</v>
      </c>
      <c r="M5256" s="1">
        <f>All_Data[[#This Row],[EUR Sales Amount]]-All_Data[[#This Row],[EUR Cost Amount]]</f>
        <v>220.42000000000002</v>
      </c>
      <c r="N5256">
        <f>IF(All_Data[[#This Row],[Order Line Quantity]]&lt;0,1,0)</f>
        <v>0</v>
      </c>
      <c r="O5256" s="1" t="str">
        <f>All_Data[[#This Row],[Tier2 Description]]&amp;All_Data[[#This Row],[Order No]]</f>
        <v>DECORATION CHARGES4288531</v>
      </c>
    </row>
    <row r="5257" spans="1:15" x14ac:dyDescent="0.35">
      <c r="A5257">
        <v>202004</v>
      </c>
      <c r="B5257" t="str">
        <f>LEFT(All_Data[[#This Row],[Invoice (Year+Month)]],4)</f>
        <v>2020</v>
      </c>
      <c r="C5257" t="str">
        <f>RIGHT(All_Data[[#This Row],[Invoice (Year+Month)]],2)</f>
        <v>04</v>
      </c>
      <c r="D5257" t="s">
        <v>9</v>
      </c>
      <c r="E5257">
        <v>4391</v>
      </c>
      <c r="F5257" t="s">
        <v>17</v>
      </c>
      <c r="G5257" t="s">
        <v>11</v>
      </c>
      <c r="H5257" t="s">
        <v>40</v>
      </c>
      <c r="I5257">
        <v>4286641</v>
      </c>
      <c r="J5257">
        <v>40</v>
      </c>
      <c r="K5257" s="1">
        <v>84.4</v>
      </c>
      <c r="L5257" s="1">
        <v>28.84</v>
      </c>
      <c r="M5257" s="1">
        <f>All_Data[[#This Row],[EUR Sales Amount]]-All_Data[[#This Row],[EUR Cost Amount]]</f>
        <v>55.56</v>
      </c>
      <c r="N5257">
        <f>IF(All_Data[[#This Row],[Order Line Quantity]]&lt;0,1,0)</f>
        <v>0</v>
      </c>
      <c r="O5257" s="1" t="str">
        <f>All_Data[[#This Row],[Tier2 Description]]&amp;All_Data[[#This Row],[Order No]]</f>
        <v>TOTES4286641</v>
      </c>
    </row>
    <row r="5258" spans="1:15" x14ac:dyDescent="0.35">
      <c r="A5258">
        <v>202004</v>
      </c>
      <c r="B5258" t="str">
        <f>LEFT(All_Data[[#This Row],[Invoice (Year+Month)]],4)</f>
        <v>2020</v>
      </c>
      <c r="C5258" t="str">
        <f>RIGHT(All_Data[[#This Row],[Invoice (Year+Month)]],2)</f>
        <v>04</v>
      </c>
      <c r="D5258" t="s">
        <v>9</v>
      </c>
      <c r="E5258">
        <v>4391</v>
      </c>
      <c r="F5258" t="s">
        <v>17</v>
      </c>
      <c r="G5258" t="s">
        <v>26</v>
      </c>
      <c r="H5258" t="s">
        <v>50</v>
      </c>
      <c r="I5258">
        <v>4286641</v>
      </c>
      <c r="J5258">
        <v>20</v>
      </c>
      <c r="K5258" s="1">
        <v>223.6</v>
      </c>
      <c r="L5258" s="1">
        <v>71.12</v>
      </c>
      <c r="M5258" s="1">
        <f>All_Data[[#This Row],[EUR Sales Amount]]-All_Data[[#This Row],[EUR Cost Amount]]</f>
        <v>152.47999999999999</v>
      </c>
      <c r="N5258">
        <f>IF(All_Data[[#This Row],[Order Line Quantity]]&lt;0,1,0)</f>
        <v>0</v>
      </c>
      <c r="O5258" s="1" t="str">
        <f>All_Data[[#This Row],[Tier2 Description]]&amp;All_Data[[#This Row],[Order No]]</f>
        <v>OUTDOOR &amp; LEISURE4286641</v>
      </c>
    </row>
    <row r="5259" spans="1:15" x14ac:dyDescent="0.35">
      <c r="A5259">
        <v>202004</v>
      </c>
      <c r="B5259" t="str">
        <f>LEFT(All_Data[[#This Row],[Invoice (Year+Month)]],4)</f>
        <v>2020</v>
      </c>
      <c r="C5259" t="str">
        <f>RIGHT(All_Data[[#This Row],[Invoice (Year+Month)]],2)</f>
        <v>04</v>
      </c>
      <c r="D5259" t="s">
        <v>9</v>
      </c>
      <c r="E5259">
        <v>5072</v>
      </c>
      <c r="F5259" t="s">
        <v>17</v>
      </c>
      <c r="G5259" t="s">
        <v>13</v>
      </c>
      <c r="H5259" t="s">
        <v>16</v>
      </c>
      <c r="I5259">
        <v>4281295</v>
      </c>
      <c r="J5259">
        <v>3000</v>
      </c>
      <c r="K5259" s="1">
        <v>990</v>
      </c>
      <c r="L5259" s="1">
        <v>513.48</v>
      </c>
      <c r="M5259" s="1">
        <f>All_Data[[#This Row],[EUR Sales Amount]]-All_Data[[#This Row],[EUR Cost Amount]]</f>
        <v>476.52</v>
      </c>
      <c r="N5259">
        <f>IF(All_Data[[#This Row],[Order Line Quantity]]&lt;0,1,0)</f>
        <v>0</v>
      </c>
      <c r="O5259" s="1" t="str">
        <f>All_Data[[#This Row],[Tier2 Description]]&amp;All_Data[[#This Row],[Order No]]</f>
        <v>WRITING4281295</v>
      </c>
    </row>
    <row r="5260" spans="1:15" x14ac:dyDescent="0.35">
      <c r="A5260">
        <v>202004</v>
      </c>
      <c r="B5260" t="str">
        <f>LEFT(All_Data[[#This Row],[Invoice (Year+Month)]],4)</f>
        <v>2020</v>
      </c>
      <c r="C5260" t="str">
        <f>RIGHT(All_Data[[#This Row],[Invoice (Year+Month)]],2)</f>
        <v>04</v>
      </c>
      <c r="D5260" t="s">
        <v>9</v>
      </c>
      <c r="E5260">
        <v>5072</v>
      </c>
      <c r="F5260" t="s">
        <v>17</v>
      </c>
      <c r="G5260" t="s">
        <v>13</v>
      </c>
      <c r="H5260" t="s">
        <v>16</v>
      </c>
      <c r="I5260">
        <v>4288334</v>
      </c>
      <c r="J5260">
        <v>4</v>
      </c>
      <c r="K5260" s="1">
        <v>1.48</v>
      </c>
      <c r="L5260" s="1">
        <v>0.68</v>
      </c>
      <c r="M5260" s="1">
        <f>All_Data[[#This Row],[EUR Sales Amount]]-All_Data[[#This Row],[EUR Cost Amount]]</f>
        <v>0.79999999999999993</v>
      </c>
      <c r="N5260">
        <f>IF(All_Data[[#This Row],[Order Line Quantity]]&lt;0,1,0)</f>
        <v>0</v>
      </c>
      <c r="O5260" s="1" t="str">
        <f>All_Data[[#This Row],[Tier2 Description]]&amp;All_Data[[#This Row],[Order No]]</f>
        <v>WRITING4288334</v>
      </c>
    </row>
    <row r="5261" spans="1:15" x14ac:dyDescent="0.35">
      <c r="A5261">
        <v>202004</v>
      </c>
      <c r="B5261" t="str">
        <f>LEFT(All_Data[[#This Row],[Invoice (Year+Month)]],4)</f>
        <v>2020</v>
      </c>
      <c r="C5261" t="str">
        <f>RIGHT(All_Data[[#This Row],[Invoice (Year+Month)]],2)</f>
        <v>04</v>
      </c>
      <c r="D5261" t="s">
        <v>9</v>
      </c>
      <c r="E5261">
        <v>5072</v>
      </c>
      <c r="F5261" t="s">
        <v>17</v>
      </c>
      <c r="G5261" t="s">
        <v>22</v>
      </c>
      <c r="H5261" t="s">
        <v>35</v>
      </c>
      <c r="I5261">
        <v>4281295</v>
      </c>
      <c r="J5261">
        <v>3002</v>
      </c>
      <c r="K5261" s="1">
        <v>640</v>
      </c>
      <c r="L5261" s="1">
        <v>30.44</v>
      </c>
      <c r="M5261" s="1">
        <f>All_Data[[#This Row],[EUR Sales Amount]]-All_Data[[#This Row],[EUR Cost Amount]]</f>
        <v>609.55999999999995</v>
      </c>
      <c r="N5261">
        <f>IF(All_Data[[#This Row],[Order Line Quantity]]&lt;0,1,0)</f>
        <v>0</v>
      </c>
      <c r="O5261" s="1" t="str">
        <f>All_Data[[#This Row],[Tier2 Description]]&amp;All_Data[[#This Row],[Order No]]</f>
        <v>DECORATION CHARGES4281295</v>
      </c>
    </row>
    <row r="5262" spans="1:15" x14ac:dyDescent="0.35">
      <c r="A5262">
        <v>202004</v>
      </c>
      <c r="B5262" t="str">
        <f>LEFT(All_Data[[#This Row],[Invoice (Year+Month)]],4)</f>
        <v>2020</v>
      </c>
      <c r="C5262" t="str">
        <f>RIGHT(All_Data[[#This Row],[Invoice (Year+Month)]],2)</f>
        <v>04</v>
      </c>
      <c r="D5262" t="s">
        <v>9</v>
      </c>
      <c r="E5262">
        <v>100611</v>
      </c>
      <c r="F5262" t="s">
        <v>17</v>
      </c>
      <c r="G5262" t="s">
        <v>32</v>
      </c>
      <c r="H5262" t="s">
        <v>33</v>
      </c>
      <c r="I5262">
        <v>4289241</v>
      </c>
      <c r="J5262">
        <v>2</v>
      </c>
      <c r="K5262" s="1">
        <v>18.04</v>
      </c>
      <c r="L5262" s="1">
        <v>6.46</v>
      </c>
      <c r="M5262" s="1">
        <f>All_Data[[#This Row],[EUR Sales Amount]]-All_Data[[#This Row],[EUR Cost Amount]]</f>
        <v>11.579999999999998</v>
      </c>
      <c r="N5262">
        <f>IF(All_Data[[#This Row],[Order Line Quantity]]&lt;0,1,0)</f>
        <v>0</v>
      </c>
      <c r="O5262" s="1" t="str">
        <f>All_Data[[#This Row],[Tier2 Description]]&amp;All_Data[[#This Row],[Order No]]</f>
        <v>SPORT BOTTLES4289241</v>
      </c>
    </row>
    <row r="5263" spans="1:15" x14ac:dyDescent="0.35">
      <c r="A5263">
        <v>202004</v>
      </c>
      <c r="B5263" t="str">
        <f>LEFT(All_Data[[#This Row],[Invoice (Year+Month)]],4)</f>
        <v>2020</v>
      </c>
      <c r="C5263" t="str">
        <f>RIGHT(All_Data[[#This Row],[Invoice (Year+Month)]],2)</f>
        <v>04</v>
      </c>
      <c r="D5263" t="s">
        <v>9</v>
      </c>
      <c r="E5263">
        <v>100611</v>
      </c>
      <c r="F5263" t="s">
        <v>17</v>
      </c>
      <c r="G5263" t="s">
        <v>26</v>
      </c>
      <c r="H5263" t="s">
        <v>43</v>
      </c>
      <c r="I5263">
        <v>4288711</v>
      </c>
      <c r="J5263">
        <v>420</v>
      </c>
      <c r="K5263" s="1">
        <v>810.6</v>
      </c>
      <c r="L5263" s="1">
        <v>379.74</v>
      </c>
      <c r="M5263" s="1">
        <f>All_Data[[#This Row],[EUR Sales Amount]]-All_Data[[#This Row],[EUR Cost Amount]]</f>
        <v>430.86</v>
      </c>
      <c r="N5263">
        <f>IF(All_Data[[#This Row],[Order Line Quantity]]&lt;0,1,0)</f>
        <v>0</v>
      </c>
      <c r="O5263" s="1" t="str">
        <f>All_Data[[#This Row],[Tier2 Description]]&amp;All_Data[[#This Row],[Order No]]</f>
        <v>SAFETY AUTO &amp; TOOLS4288711</v>
      </c>
    </row>
    <row r="5264" spans="1:15" x14ac:dyDescent="0.35">
      <c r="A5264">
        <v>202004</v>
      </c>
      <c r="B5264" t="str">
        <f>LEFT(All_Data[[#This Row],[Invoice (Year+Month)]],4)</f>
        <v>2020</v>
      </c>
      <c r="C5264" t="str">
        <f>RIGHT(All_Data[[#This Row],[Invoice (Year+Month)]],2)</f>
        <v>04</v>
      </c>
      <c r="D5264" t="s">
        <v>9</v>
      </c>
      <c r="E5264">
        <v>100870</v>
      </c>
      <c r="F5264" t="s">
        <v>17</v>
      </c>
      <c r="G5264" t="s">
        <v>13</v>
      </c>
      <c r="H5264" t="s">
        <v>15</v>
      </c>
      <c r="I5264">
        <v>4287378</v>
      </c>
      <c r="J5264">
        <v>2000</v>
      </c>
      <c r="K5264" s="1">
        <v>4960</v>
      </c>
      <c r="L5264" s="1">
        <v>2872.08</v>
      </c>
      <c r="M5264" s="1">
        <f>All_Data[[#This Row],[EUR Sales Amount]]-All_Data[[#This Row],[EUR Cost Amount]]</f>
        <v>2087.92</v>
      </c>
      <c r="N5264">
        <f>IF(All_Data[[#This Row],[Order Line Quantity]]&lt;0,1,0)</f>
        <v>0</v>
      </c>
      <c r="O5264" s="1" t="str">
        <f>All_Data[[#This Row],[Tier2 Description]]&amp;All_Data[[#This Row],[Order No]]</f>
        <v>UMBRELLAS4287378</v>
      </c>
    </row>
    <row r="5265" spans="1:15" x14ac:dyDescent="0.35">
      <c r="A5265">
        <v>202004</v>
      </c>
      <c r="B5265" t="str">
        <f>LEFT(All_Data[[#This Row],[Invoice (Year+Month)]],4)</f>
        <v>2020</v>
      </c>
      <c r="C5265" t="str">
        <f>RIGHT(All_Data[[#This Row],[Invoice (Year+Month)]],2)</f>
        <v>04</v>
      </c>
      <c r="D5265" t="s">
        <v>9</v>
      </c>
      <c r="E5265">
        <v>100870</v>
      </c>
      <c r="F5265" t="s">
        <v>17</v>
      </c>
      <c r="G5265" t="s">
        <v>13</v>
      </c>
      <c r="H5265" t="s">
        <v>15</v>
      </c>
      <c r="I5265">
        <v>4287482</v>
      </c>
      <c r="J5265">
        <v>1500</v>
      </c>
      <c r="K5265" s="1">
        <v>3720</v>
      </c>
      <c r="L5265" s="1">
        <v>2154.06</v>
      </c>
      <c r="M5265" s="1">
        <f>All_Data[[#This Row],[EUR Sales Amount]]-All_Data[[#This Row],[EUR Cost Amount]]</f>
        <v>1565.94</v>
      </c>
      <c r="N5265">
        <f>IF(All_Data[[#This Row],[Order Line Quantity]]&lt;0,1,0)</f>
        <v>0</v>
      </c>
      <c r="O5265" s="1" t="str">
        <f>All_Data[[#This Row],[Tier2 Description]]&amp;All_Data[[#This Row],[Order No]]</f>
        <v>UMBRELLAS4287482</v>
      </c>
    </row>
    <row r="5266" spans="1:15" x14ac:dyDescent="0.35">
      <c r="A5266">
        <v>202004</v>
      </c>
      <c r="B5266" t="str">
        <f>LEFT(All_Data[[#This Row],[Invoice (Year+Month)]],4)</f>
        <v>2020</v>
      </c>
      <c r="C5266" t="str">
        <f>RIGHT(All_Data[[#This Row],[Invoice (Year+Month)]],2)</f>
        <v>04</v>
      </c>
      <c r="D5266" t="s">
        <v>9</v>
      </c>
      <c r="E5266">
        <v>100870</v>
      </c>
      <c r="F5266" t="s">
        <v>17</v>
      </c>
      <c r="G5266" t="s">
        <v>13</v>
      </c>
      <c r="H5266" t="s">
        <v>15</v>
      </c>
      <c r="I5266">
        <v>4289892</v>
      </c>
      <c r="J5266">
        <v>72</v>
      </c>
      <c r="K5266" s="1">
        <v>178.56</v>
      </c>
      <c r="L5266" s="1">
        <v>101.28</v>
      </c>
      <c r="M5266" s="1">
        <f>All_Data[[#This Row],[EUR Sales Amount]]-All_Data[[#This Row],[EUR Cost Amount]]</f>
        <v>77.28</v>
      </c>
      <c r="N5266">
        <f>IF(All_Data[[#This Row],[Order Line Quantity]]&lt;0,1,0)</f>
        <v>0</v>
      </c>
      <c r="O5266" s="1" t="str">
        <f>All_Data[[#This Row],[Tier2 Description]]&amp;All_Data[[#This Row],[Order No]]</f>
        <v>UMBRELLAS4289892</v>
      </c>
    </row>
    <row r="5267" spans="1:15" x14ac:dyDescent="0.35">
      <c r="A5267">
        <v>202004</v>
      </c>
      <c r="B5267" t="str">
        <f>LEFT(All_Data[[#This Row],[Invoice (Year+Month)]],4)</f>
        <v>2020</v>
      </c>
      <c r="C5267" t="str">
        <f>RIGHT(All_Data[[#This Row],[Invoice (Year+Month)]],2)</f>
        <v>04</v>
      </c>
      <c r="D5267" t="s">
        <v>9</v>
      </c>
      <c r="E5267">
        <v>110641</v>
      </c>
      <c r="F5267" t="s">
        <v>17</v>
      </c>
      <c r="G5267" t="s">
        <v>32</v>
      </c>
      <c r="H5267" t="s">
        <v>55</v>
      </c>
      <c r="I5267">
        <v>4287660</v>
      </c>
      <c r="J5267">
        <v>250</v>
      </c>
      <c r="K5267" s="1">
        <v>2250</v>
      </c>
      <c r="L5267" s="1">
        <v>1138.5999999999999</v>
      </c>
      <c r="M5267" s="1">
        <f>All_Data[[#This Row],[EUR Sales Amount]]-All_Data[[#This Row],[EUR Cost Amount]]</f>
        <v>1111.4000000000001</v>
      </c>
      <c r="N5267">
        <f>IF(All_Data[[#This Row],[Order Line Quantity]]&lt;0,1,0)</f>
        <v>0</v>
      </c>
      <c r="O5267" s="1" t="str">
        <f>All_Data[[#This Row],[Tier2 Description]]&amp;All_Data[[#This Row],[Order No]]</f>
        <v>SPECIALTIES &amp; PACKAGING4287660</v>
      </c>
    </row>
    <row r="5268" spans="1:15" x14ac:dyDescent="0.35">
      <c r="A5268">
        <v>202004</v>
      </c>
      <c r="B5268" t="str">
        <f>LEFT(All_Data[[#This Row],[Invoice (Year+Month)]],4)</f>
        <v>2020</v>
      </c>
      <c r="C5268" t="str">
        <f>RIGHT(All_Data[[#This Row],[Invoice (Year+Month)]],2)</f>
        <v>04</v>
      </c>
      <c r="D5268" t="s">
        <v>9</v>
      </c>
      <c r="E5268">
        <v>110641</v>
      </c>
      <c r="F5268" t="s">
        <v>17</v>
      </c>
      <c r="G5268" t="s">
        <v>32</v>
      </c>
      <c r="H5268" t="s">
        <v>33</v>
      </c>
      <c r="I5268">
        <v>4287660</v>
      </c>
      <c r="J5268">
        <v>600</v>
      </c>
      <c r="K5268" s="1">
        <v>966</v>
      </c>
      <c r="L5268" s="1">
        <v>460.68</v>
      </c>
      <c r="M5268" s="1">
        <f>All_Data[[#This Row],[EUR Sales Amount]]-All_Data[[#This Row],[EUR Cost Amount]]</f>
        <v>505.32</v>
      </c>
      <c r="N5268">
        <f>IF(All_Data[[#This Row],[Order Line Quantity]]&lt;0,1,0)</f>
        <v>0</v>
      </c>
      <c r="O5268" s="1" t="str">
        <f>All_Data[[#This Row],[Tier2 Description]]&amp;All_Data[[#This Row],[Order No]]</f>
        <v>SPORT BOTTLES4287660</v>
      </c>
    </row>
    <row r="5269" spans="1:15" x14ac:dyDescent="0.35">
      <c r="A5269">
        <v>202004</v>
      </c>
      <c r="B5269" t="str">
        <f>LEFT(All_Data[[#This Row],[Invoice (Year+Month)]],4)</f>
        <v>2020</v>
      </c>
      <c r="C5269" t="str">
        <f>RIGHT(All_Data[[#This Row],[Invoice (Year+Month)]],2)</f>
        <v>04</v>
      </c>
      <c r="D5269" t="s">
        <v>9</v>
      </c>
      <c r="E5269">
        <v>110641</v>
      </c>
      <c r="F5269" t="s">
        <v>17</v>
      </c>
      <c r="G5269" t="s">
        <v>26</v>
      </c>
      <c r="H5269" t="s">
        <v>28</v>
      </c>
      <c r="I5269">
        <v>4287660</v>
      </c>
      <c r="J5269">
        <v>500</v>
      </c>
      <c r="K5269" s="1">
        <v>105</v>
      </c>
      <c r="L5269" s="1">
        <v>59.04</v>
      </c>
      <c r="M5269" s="1">
        <f>All_Data[[#This Row],[EUR Sales Amount]]-All_Data[[#This Row],[EUR Cost Amount]]</f>
        <v>45.96</v>
      </c>
      <c r="N5269">
        <f>IF(All_Data[[#This Row],[Order Line Quantity]]&lt;0,1,0)</f>
        <v>0</v>
      </c>
      <c r="O5269" s="1" t="str">
        <f>All_Data[[#This Row],[Tier2 Description]]&amp;All_Data[[#This Row],[Order No]]</f>
        <v>HOUSEWARES4287660</v>
      </c>
    </row>
    <row r="5270" spans="1:15" x14ac:dyDescent="0.35">
      <c r="A5270">
        <v>202004</v>
      </c>
      <c r="B5270" t="str">
        <f>LEFT(All_Data[[#This Row],[Invoice (Year+Month)]],4)</f>
        <v>2020</v>
      </c>
      <c r="C5270" t="str">
        <f>RIGHT(All_Data[[#This Row],[Invoice (Year+Month)]],2)</f>
        <v>04</v>
      </c>
      <c r="D5270" t="s">
        <v>9</v>
      </c>
      <c r="E5270">
        <v>110641</v>
      </c>
      <c r="F5270" t="s">
        <v>17</v>
      </c>
      <c r="G5270" t="s">
        <v>26</v>
      </c>
      <c r="H5270" t="s">
        <v>28</v>
      </c>
      <c r="I5270">
        <v>4289817</v>
      </c>
      <c r="J5270">
        <v>200</v>
      </c>
      <c r="K5270" s="1">
        <v>202</v>
      </c>
      <c r="L5270" s="1">
        <v>67.040000000000006</v>
      </c>
      <c r="M5270" s="1">
        <f>All_Data[[#This Row],[EUR Sales Amount]]-All_Data[[#This Row],[EUR Cost Amount]]</f>
        <v>134.95999999999998</v>
      </c>
      <c r="N5270">
        <f>IF(All_Data[[#This Row],[Order Line Quantity]]&lt;0,1,0)</f>
        <v>0</v>
      </c>
      <c r="O5270" s="1" t="str">
        <f>All_Data[[#This Row],[Tier2 Description]]&amp;All_Data[[#This Row],[Order No]]</f>
        <v>HOUSEWARES4289817</v>
      </c>
    </row>
    <row r="5271" spans="1:15" x14ac:dyDescent="0.35">
      <c r="A5271">
        <v>202004</v>
      </c>
      <c r="B5271" t="str">
        <f>LEFT(All_Data[[#This Row],[Invoice (Year+Month)]],4)</f>
        <v>2020</v>
      </c>
      <c r="C5271" t="str">
        <f>RIGHT(All_Data[[#This Row],[Invoice (Year+Month)]],2)</f>
        <v>04</v>
      </c>
      <c r="D5271" t="s">
        <v>9</v>
      </c>
      <c r="E5271">
        <v>110641</v>
      </c>
      <c r="F5271" t="s">
        <v>17</v>
      </c>
      <c r="G5271" t="s">
        <v>26</v>
      </c>
      <c r="H5271" t="s">
        <v>42</v>
      </c>
      <c r="I5271">
        <v>4287660</v>
      </c>
      <c r="J5271">
        <v>500</v>
      </c>
      <c r="K5271" s="1">
        <v>1190</v>
      </c>
      <c r="L5271" s="1">
        <v>506.32</v>
      </c>
      <c r="M5271" s="1">
        <f>All_Data[[#This Row],[EUR Sales Amount]]-All_Data[[#This Row],[EUR Cost Amount]]</f>
        <v>683.68000000000006</v>
      </c>
      <c r="N5271">
        <f>IF(All_Data[[#This Row],[Order Line Quantity]]&lt;0,1,0)</f>
        <v>0</v>
      </c>
      <c r="O5271" s="1" t="str">
        <f>All_Data[[#This Row],[Tier2 Description]]&amp;All_Data[[#This Row],[Order No]]</f>
        <v>LIGHTING4287660</v>
      </c>
    </row>
    <row r="5272" spans="1:15" x14ac:dyDescent="0.35">
      <c r="A5272">
        <v>202004</v>
      </c>
      <c r="B5272" t="str">
        <f>LEFT(All_Data[[#This Row],[Invoice (Year+Month)]],4)</f>
        <v>2020</v>
      </c>
      <c r="C5272" t="str">
        <f>RIGHT(All_Data[[#This Row],[Invoice (Year+Month)]],2)</f>
        <v>04</v>
      </c>
      <c r="D5272" t="s">
        <v>9</v>
      </c>
      <c r="E5272">
        <v>110641</v>
      </c>
      <c r="F5272" t="s">
        <v>17</v>
      </c>
      <c r="G5272" t="s">
        <v>22</v>
      </c>
      <c r="H5272" t="s">
        <v>35</v>
      </c>
      <c r="I5272">
        <v>4287660</v>
      </c>
      <c r="J5272">
        <v>1860</v>
      </c>
      <c r="K5272" s="1">
        <v>1071</v>
      </c>
      <c r="L5272" s="1">
        <v>62.18</v>
      </c>
      <c r="M5272" s="1">
        <f>All_Data[[#This Row],[EUR Sales Amount]]-All_Data[[#This Row],[EUR Cost Amount]]</f>
        <v>1008.82</v>
      </c>
      <c r="N5272">
        <f>IF(All_Data[[#This Row],[Order Line Quantity]]&lt;0,1,0)</f>
        <v>0</v>
      </c>
      <c r="O5272" s="1" t="str">
        <f>All_Data[[#This Row],[Tier2 Description]]&amp;All_Data[[#This Row],[Order No]]</f>
        <v>DECORATION CHARGES4287660</v>
      </c>
    </row>
    <row r="5273" spans="1:15" x14ac:dyDescent="0.35">
      <c r="A5273">
        <v>202004</v>
      </c>
      <c r="B5273" t="str">
        <f>LEFT(All_Data[[#This Row],[Invoice (Year+Month)]],4)</f>
        <v>2020</v>
      </c>
      <c r="C5273" t="str">
        <f>RIGHT(All_Data[[#This Row],[Invoice (Year+Month)]],2)</f>
        <v>04</v>
      </c>
      <c r="D5273" t="s">
        <v>9</v>
      </c>
      <c r="E5273">
        <v>110641</v>
      </c>
      <c r="F5273" t="s">
        <v>17</v>
      </c>
      <c r="G5273" t="s">
        <v>22</v>
      </c>
      <c r="H5273" t="s">
        <v>35</v>
      </c>
      <c r="I5273">
        <v>4289817</v>
      </c>
      <c r="J5273">
        <v>202</v>
      </c>
      <c r="K5273" s="1">
        <v>134</v>
      </c>
      <c r="L5273" s="1">
        <v>19.88</v>
      </c>
      <c r="M5273" s="1">
        <f>All_Data[[#This Row],[EUR Sales Amount]]-All_Data[[#This Row],[EUR Cost Amount]]</f>
        <v>114.12</v>
      </c>
      <c r="N5273">
        <f>IF(All_Data[[#This Row],[Order Line Quantity]]&lt;0,1,0)</f>
        <v>0</v>
      </c>
      <c r="O5273" s="1" t="str">
        <f>All_Data[[#This Row],[Tier2 Description]]&amp;All_Data[[#This Row],[Order No]]</f>
        <v>DECORATION CHARGES4289817</v>
      </c>
    </row>
    <row r="5274" spans="1:15" x14ac:dyDescent="0.35">
      <c r="A5274">
        <v>202004</v>
      </c>
      <c r="B5274" t="str">
        <f>LEFT(All_Data[[#This Row],[Invoice (Year+Month)]],4)</f>
        <v>2020</v>
      </c>
      <c r="C5274" t="str">
        <f>RIGHT(All_Data[[#This Row],[Invoice (Year+Month)]],2)</f>
        <v>04</v>
      </c>
      <c r="D5274" t="s">
        <v>9</v>
      </c>
      <c r="E5274">
        <v>110700</v>
      </c>
      <c r="F5274" t="s">
        <v>17</v>
      </c>
      <c r="G5274" t="s">
        <v>48</v>
      </c>
      <c r="H5274" t="s">
        <v>48</v>
      </c>
      <c r="I5274">
        <v>4290595</v>
      </c>
      <c r="J5274">
        <v>8</v>
      </c>
      <c r="K5274" s="1">
        <v>23.44</v>
      </c>
      <c r="L5274" s="1">
        <v>7.86</v>
      </c>
      <c r="M5274" s="1">
        <f>All_Data[[#This Row],[EUR Sales Amount]]-All_Data[[#This Row],[EUR Cost Amount]]</f>
        <v>15.580000000000002</v>
      </c>
      <c r="N5274">
        <f>IF(All_Data[[#This Row],[Order Line Quantity]]&lt;0,1,0)</f>
        <v>0</v>
      </c>
      <c r="O5274" s="1" t="str">
        <f>All_Data[[#This Row],[Tier2 Description]]&amp;All_Data[[#This Row],[Order No]]</f>
        <v>HEADWEAR4290595</v>
      </c>
    </row>
    <row r="5275" spans="1:15" x14ac:dyDescent="0.35">
      <c r="A5275">
        <v>202004</v>
      </c>
      <c r="B5275" t="str">
        <f>LEFT(All_Data[[#This Row],[Invoice (Year+Month)]],4)</f>
        <v>2020</v>
      </c>
      <c r="C5275" t="str">
        <f>RIGHT(All_Data[[#This Row],[Invoice (Year+Month)]],2)</f>
        <v>04</v>
      </c>
      <c r="D5275" t="s">
        <v>9</v>
      </c>
      <c r="E5275">
        <v>111628</v>
      </c>
      <c r="F5275" t="s">
        <v>10</v>
      </c>
      <c r="G5275" t="s">
        <v>13</v>
      </c>
      <c r="H5275" t="s">
        <v>37</v>
      </c>
      <c r="I5275">
        <v>4286956</v>
      </c>
      <c r="J5275">
        <v>500</v>
      </c>
      <c r="K5275" s="1">
        <v>190</v>
      </c>
      <c r="L5275" s="1">
        <v>180</v>
      </c>
      <c r="M5275" s="1">
        <f>All_Data[[#This Row],[EUR Sales Amount]]-All_Data[[#This Row],[EUR Cost Amount]]</f>
        <v>10</v>
      </c>
      <c r="N5275">
        <f>IF(All_Data[[#This Row],[Order Line Quantity]]&lt;0,1,0)</f>
        <v>0</v>
      </c>
      <c r="O5275" s="1" t="str">
        <f>All_Data[[#This Row],[Tier2 Description]]&amp;All_Data[[#This Row],[Order No]]</f>
        <v>GENERAL4286956</v>
      </c>
    </row>
    <row r="5276" spans="1:15" x14ac:dyDescent="0.35">
      <c r="A5276">
        <v>202004</v>
      </c>
      <c r="B5276" t="str">
        <f>LEFT(All_Data[[#This Row],[Invoice (Year+Month)]],4)</f>
        <v>2020</v>
      </c>
      <c r="C5276" t="str">
        <f>RIGHT(All_Data[[#This Row],[Invoice (Year+Month)]],2)</f>
        <v>04</v>
      </c>
      <c r="D5276" t="s">
        <v>9</v>
      </c>
      <c r="E5276">
        <v>112122</v>
      </c>
      <c r="F5276" t="s">
        <v>17</v>
      </c>
      <c r="G5276" t="s">
        <v>32</v>
      </c>
      <c r="H5276" t="s">
        <v>33</v>
      </c>
      <c r="I5276">
        <v>4285526</v>
      </c>
      <c r="J5276">
        <v>100</v>
      </c>
      <c r="K5276" s="1">
        <v>430</v>
      </c>
      <c r="L5276" s="1">
        <v>165.28</v>
      </c>
      <c r="M5276" s="1">
        <f>All_Data[[#This Row],[EUR Sales Amount]]-All_Data[[#This Row],[EUR Cost Amount]]</f>
        <v>264.72000000000003</v>
      </c>
      <c r="N5276">
        <f>IF(All_Data[[#This Row],[Order Line Quantity]]&lt;0,1,0)</f>
        <v>0</v>
      </c>
      <c r="O5276" s="1" t="str">
        <f>All_Data[[#This Row],[Tier2 Description]]&amp;All_Data[[#This Row],[Order No]]</f>
        <v>SPORT BOTTLES4285526</v>
      </c>
    </row>
    <row r="5277" spans="1:15" x14ac:dyDescent="0.35">
      <c r="A5277">
        <v>202004</v>
      </c>
      <c r="B5277" t="str">
        <f>LEFT(All_Data[[#This Row],[Invoice (Year+Month)]],4)</f>
        <v>2020</v>
      </c>
      <c r="C5277" t="str">
        <f>RIGHT(All_Data[[#This Row],[Invoice (Year+Month)]],2)</f>
        <v>04</v>
      </c>
      <c r="D5277" t="s">
        <v>9</v>
      </c>
      <c r="E5277">
        <v>112122</v>
      </c>
      <c r="F5277" t="s">
        <v>17</v>
      </c>
      <c r="G5277" t="s">
        <v>22</v>
      </c>
      <c r="H5277" t="s">
        <v>35</v>
      </c>
      <c r="I5277">
        <v>4285526</v>
      </c>
      <c r="J5277">
        <v>102</v>
      </c>
      <c r="K5277" s="1">
        <v>160</v>
      </c>
      <c r="L5277" s="1">
        <v>22.18</v>
      </c>
      <c r="M5277" s="1">
        <f>All_Data[[#This Row],[EUR Sales Amount]]-All_Data[[#This Row],[EUR Cost Amount]]</f>
        <v>137.82</v>
      </c>
      <c r="N5277">
        <f>IF(All_Data[[#This Row],[Order Line Quantity]]&lt;0,1,0)</f>
        <v>0</v>
      </c>
      <c r="O5277" s="1" t="str">
        <f>All_Data[[#This Row],[Tier2 Description]]&amp;All_Data[[#This Row],[Order No]]</f>
        <v>DECORATION CHARGES4285526</v>
      </c>
    </row>
    <row r="5278" spans="1:15" x14ac:dyDescent="0.35">
      <c r="A5278">
        <v>202004</v>
      </c>
      <c r="B5278" t="str">
        <f>LEFT(All_Data[[#This Row],[Invoice (Year+Month)]],4)</f>
        <v>2020</v>
      </c>
      <c r="C5278" t="str">
        <f>RIGHT(All_Data[[#This Row],[Invoice (Year+Month)]],2)</f>
        <v>04</v>
      </c>
      <c r="D5278" t="s">
        <v>9</v>
      </c>
      <c r="E5278">
        <v>112242</v>
      </c>
      <c r="F5278" t="s">
        <v>17</v>
      </c>
      <c r="G5278" t="s">
        <v>29</v>
      </c>
      <c r="H5278" t="s">
        <v>52</v>
      </c>
      <c r="I5278">
        <v>4288551</v>
      </c>
      <c r="J5278">
        <v>16</v>
      </c>
      <c r="K5278" s="1">
        <v>1039.8399999999999</v>
      </c>
      <c r="L5278" s="1">
        <v>878.4</v>
      </c>
      <c r="M5278" s="1">
        <f>All_Data[[#This Row],[EUR Sales Amount]]-All_Data[[#This Row],[EUR Cost Amount]]</f>
        <v>161.43999999999994</v>
      </c>
      <c r="N5278">
        <f>IF(All_Data[[#This Row],[Order Line Quantity]]&lt;0,1,0)</f>
        <v>0</v>
      </c>
      <c r="O5278" s="1" t="str">
        <f>All_Data[[#This Row],[Tier2 Description]]&amp;All_Data[[#This Row],[Order No]]</f>
        <v>GENERAL TECH4288551</v>
      </c>
    </row>
    <row r="5279" spans="1:15" x14ac:dyDescent="0.35">
      <c r="A5279">
        <v>202004</v>
      </c>
      <c r="B5279" t="str">
        <f>LEFT(All_Data[[#This Row],[Invoice (Year+Month)]],4)</f>
        <v>2020</v>
      </c>
      <c r="C5279" t="str">
        <f>RIGHT(All_Data[[#This Row],[Invoice (Year+Month)]],2)</f>
        <v>04</v>
      </c>
      <c r="D5279" t="s">
        <v>9</v>
      </c>
      <c r="E5279">
        <v>112961</v>
      </c>
      <c r="F5279" t="s">
        <v>17</v>
      </c>
      <c r="G5279" t="s">
        <v>26</v>
      </c>
      <c r="H5279" t="s">
        <v>50</v>
      </c>
      <c r="I5279">
        <v>4287620</v>
      </c>
      <c r="J5279">
        <v>16</v>
      </c>
      <c r="K5279" s="1">
        <v>47.68</v>
      </c>
      <c r="L5279" s="1">
        <v>19.940000000000001</v>
      </c>
      <c r="M5279" s="1">
        <f>All_Data[[#This Row],[EUR Sales Amount]]-All_Data[[#This Row],[EUR Cost Amount]]</f>
        <v>27.74</v>
      </c>
      <c r="N5279">
        <f>IF(All_Data[[#This Row],[Order Line Quantity]]&lt;0,1,0)</f>
        <v>0</v>
      </c>
      <c r="O5279" s="1" t="str">
        <f>All_Data[[#This Row],[Tier2 Description]]&amp;All_Data[[#This Row],[Order No]]</f>
        <v>OUTDOOR &amp; LEISURE4287620</v>
      </c>
    </row>
    <row r="5280" spans="1:15" x14ac:dyDescent="0.35">
      <c r="A5280">
        <v>202004</v>
      </c>
      <c r="B5280" t="str">
        <f>LEFT(All_Data[[#This Row],[Invoice (Year+Month)]],4)</f>
        <v>2020</v>
      </c>
      <c r="C5280" t="str">
        <f>RIGHT(All_Data[[#This Row],[Invoice (Year+Month)]],2)</f>
        <v>04</v>
      </c>
      <c r="D5280" t="s">
        <v>9</v>
      </c>
      <c r="E5280">
        <v>6000213</v>
      </c>
      <c r="F5280" t="s">
        <v>10</v>
      </c>
      <c r="G5280" t="s">
        <v>13</v>
      </c>
      <c r="H5280" t="s">
        <v>16</v>
      </c>
      <c r="I5280">
        <v>4287007</v>
      </c>
      <c r="J5280">
        <v>400</v>
      </c>
      <c r="K5280" s="1">
        <v>84</v>
      </c>
      <c r="L5280" s="1">
        <v>39.880000000000003</v>
      </c>
      <c r="M5280" s="1">
        <f>All_Data[[#This Row],[EUR Sales Amount]]-All_Data[[#This Row],[EUR Cost Amount]]</f>
        <v>44.12</v>
      </c>
      <c r="N5280">
        <f>IF(All_Data[[#This Row],[Order Line Quantity]]&lt;0,1,0)</f>
        <v>0</v>
      </c>
      <c r="O5280" s="1" t="str">
        <f>All_Data[[#This Row],[Tier2 Description]]&amp;All_Data[[#This Row],[Order No]]</f>
        <v>WRITING4287007</v>
      </c>
    </row>
    <row r="5281" spans="1:15" x14ac:dyDescent="0.35">
      <c r="A5281">
        <v>202004</v>
      </c>
      <c r="B5281" t="str">
        <f>LEFT(All_Data[[#This Row],[Invoice (Year+Month)]],4)</f>
        <v>2020</v>
      </c>
      <c r="C5281" t="str">
        <f>RIGHT(All_Data[[#This Row],[Invoice (Year+Month)]],2)</f>
        <v>04</v>
      </c>
      <c r="D5281" t="s">
        <v>9</v>
      </c>
      <c r="E5281">
        <v>6000213</v>
      </c>
      <c r="F5281" t="s">
        <v>10</v>
      </c>
      <c r="G5281" t="s">
        <v>22</v>
      </c>
      <c r="H5281" t="s">
        <v>35</v>
      </c>
      <c r="I5281">
        <v>4287007</v>
      </c>
      <c r="J5281">
        <v>406</v>
      </c>
      <c r="K5281" s="1">
        <v>262</v>
      </c>
      <c r="L5281" s="1">
        <v>54.76</v>
      </c>
      <c r="M5281" s="1">
        <f>All_Data[[#This Row],[EUR Sales Amount]]-All_Data[[#This Row],[EUR Cost Amount]]</f>
        <v>207.24</v>
      </c>
      <c r="N5281">
        <f>IF(All_Data[[#This Row],[Order Line Quantity]]&lt;0,1,0)</f>
        <v>0</v>
      </c>
      <c r="O5281" s="1" t="str">
        <f>All_Data[[#This Row],[Tier2 Description]]&amp;All_Data[[#This Row],[Order No]]</f>
        <v>DECORATION CHARGES4287007</v>
      </c>
    </row>
    <row r="5282" spans="1:15" x14ac:dyDescent="0.35">
      <c r="A5282">
        <v>202004</v>
      </c>
      <c r="B5282" t="str">
        <f>LEFT(All_Data[[#This Row],[Invoice (Year+Month)]],4)</f>
        <v>2020</v>
      </c>
      <c r="C5282" t="str">
        <f>RIGHT(All_Data[[#This Row],[Invoice (Year+Month)]],2)</f>
        <v>04</v>
      </c>
      <c r="D5282" t="s">
        <v>9</v>
      </c>
      <c r="E5282">
        <v>6000232</v>
      </c>
      <c r="F5282" t="s">
        <v>17</v>
      </c>
      <c r="G5282" t="s">
        <v>13</v>
      </c>
      <c r="H5282" t="s">
        <v>34</v>
      </c>
      <c r="I5282">
        <v>4278248</v>
      </c>
      <c r="J5282">
        <v>500</v>
      </c>
      <c r="K5282" s="1">
        <v>135</v>
      </c>
      <c r="L5282" s="1">
        <v>53.58</v>
      </c>
      <c r="M5282" s="1">
        <f>All_Data[[#This Row],[EUR Sales Amount]]-All_Data[[#This Row],[EUR Cost Amount]]</f>
        <v>81.42</v>
      </c>
      <c r="N5282">
        <f>IF(All_Data[[#This Row],[Order Line Quantity]]&lt;0,1,0)</f>
        <v>0</v>
      </c>
      <c r="O5282" s="1" t="str">
        <f>All_Data[[#This Row],[Tier2 Description]]&amp;All_Data[[#This Row],[Order No]]</f>
        <v>STATIONERY4278248</v>
      </c>
    </row>
    <row r="5283" spans="1:15" x14ac:dyDescent="0.35">
      <c r="A5283">
        <v>202004</v>
      </c>
      <c r="B5283" t="str">
        <f>LEFT(All_Data[[#This Row],[Invoice (Year+Month)]],4)</f>
        <v>2020</v>
      </c>
      <c r="C5283" t="str">
        <f>RIGHT(All_Data[[#This Row],[Invoice (Year+Month)]],2)</f>
        <v>04</v>
      </c>
      <c r="D5283" t="s">
        <v>9</v>
      </c>
      <c r="E5283">
        <v>6000232</v>
      </c>
      <c r="F5283" t="s">
        <v>17</v>
      </c>
      <c r="G5283" t="s">
        <v>22</v>
      </c>
      <c r="H5283" t="s">
        <v>35</v>
      </c>
      <c r="I5283">
        <v>4278248</v>
      </c>
      <c r="J5283">
        <v>502</v>
      </c>
      <c r="K5283" s="1">
        <v>134</v>
      </c>
      <c r="L5283" s="1">
        <v>22.88</v>
      </c>
      <c r="M5283" s="1">
        <f>All_Data[[#This Row],[EUR Sales Amount]]-All_Data[[#This Row],[EUR Cost Amount]]</f>
        <v>111.12</v>
      </c>
      <c r="N5283">
        <f>IF(All_Data[[#This Row],[Order Line Quantity]]&lt;0,1,0)</f>
        <v>0</v>
      </c>
      <c r="O5283" s="1" t="str">
        <f>All_Data[[#This Row],[Tier2 Description]]&amp;All_Data[[#This Row],[Order No]]</f>
        <v>DECORATION CHARGES4278248</v>
      </c>
    </row>
    <row r="5284" spans="1:15" x14ac:dyDescent="0.35">
      <c r="A5284">
        <v>202004</v>
      </c>
      <c r="B5284" t="str">
        <f>LEFT(All_Data[[#This Row],[Invoice (Year+Month)]],4)</f>
        <v>2020</v>
      </c>
      <c r="C5284" t="str">
        <f>RIGHT(All_Data[[#This Row],[Invoice (Year+Month)]],2)</f>
        <v>04</v>
      </c>
      <c r="D5284" t="s">
        <v>9</v>
      </c>
      <c r="E5284">
        <v>6000261</v>
      </c>
      <c r="F5284" t="s">
        <v>10</v>
      </c>
      <c r="G5284" t="s">
        <v>13</v>
      </c>
      <c r="H5284" t="s">
        <v>15</v>
      </c>
      <c r="I5284">
        <v>4287994</v>
      </c>
      <c r="J5284">
        <v>-64</v>
      </c>
      <c r="K5284" s="1">
        <v>-226.4</v>
      </c>
      <c r="L5284" s="1">
        <v>-137.06</v>
      </c>
      <c r="M5284" s="1">
        <f>All_Data[[#This Row],[EUR Sales Amount]]-All_Data[[#This Row],[EUR Cost Amount]]</f>
        <v>-89.34</v>
      </c>
      <c r="N5284">
        <f>IF(All_Data[[#This Row],[Order Line Quantity]]&lt;0,1,0)</f>
        <v>1</v>
      </c>
      <c r="O5284" s="1" t="str">
        <f>All_Data[[#This Row],[Tier2 Description]]&amp;All_Data[[#This Row],[Order No]]</f>
        <v>UMBRELLAS4287994</v>
      </c>
    </row>
    <row r="5285" spans="1:15" x14ac:dyDescent="0.35">
      <c r="A5285">
        <v>202004</v>
      </c>
      <c r="B5285" t="str">
        <f>LEFT(All_Data[[#This Row],[Invoice (Year+Month)]],4)</f>
        <v>2020</v>
      </c>
      <c r="C5285" t="str">
        <f>RIGHT(All_Data[[#This Row],[Invoice (Year+Month)]],2)</f>
        <v>04</v>
      </c>
      <c r="D5285" t="s">
        <v>9</v>
      </c>
      <c r="E5285">
        <v>6000302</v>
      </c>
      <c r="F5285" t="s">
        <v>17</v>
      </c>
      <c r="G5285" t="s">
        <v>11</v>
      </c>
      <c r="H5285" t="s">
        <v>40</v>
      </c>
      <c r="I5285">
        <v>4287074</v>
      </c>
      <c r="J5285">
        <v>110</v>
      </c>
      <c r="K5285" s="1">
        <v>73.7</v>
      </c>
      <c r="L5285" s="1">
        <v>40.22</v>
      </c>
      <c r="M5285" s="1">
        <f>All_Data[[#This Row],[EUR Sales Amount]]-All_Data[[#This Row],[EUR Cost Amount]]</f>
        <v>33.480000000000004</v>
      </c>
      <c r="N5285">
        <f>IF(All_Data[[#This Row],[Order Line Quantity]]&lt;0,1,0)</f>
        <v>0</v>
      </c>
      <c r="O5285" s="1" t="str">
        <f>All_Data[[#This Row],[Tier2 Description]]&amp;All_Data[[#This Row],[Order No]]</f>
        <v>TOTES4287074</v>
      </c>
    </row>
    <row r="5286" spans="1:15" x14ac:dyDescent="0.35">
      <c r="A5286">
        <v>202004</v>
      </c>
      <c r="B5286" t="str">
        <f>LEFT(All_Data[[#This Row],[Invoice (Year+Month)]],4)</f>
        <v>2020</v>
      </c>
      <c r="C5286" t="str">
        <f>RIGHT(All_Data[[#This Row],[Invoice (Year+Month)]],2)</f>
        <v>04</v>
      </c>
      <c r="D5286" t="s">
        <v>9</v>
      </c>
      <c r="E5286">
        <v>6000302</v>
      </c>
      <c r="F5286" t="s">
        <v>17</v>
      </c>
      <c r="G5286" t="s">
        <v>13</v>
      </c>
      <c r="H5286" t="s">
        <v>34</v>
      </c>
      <c r="I5286">
        <v>4287062</v>
      </c>
      <c r="J5286">
        <v>108</v>
      </c>
      <c r="K5286" s="1">
        <v>138.24</v>
      </c>
      <c r="L5286" s="1">
        <v>39.04</v>
      </c>
      <c r="M5286" s="1">
        <f>All_Data[[#This Row],[EUR Sales Amount]]-All_Data[[#This Row],[EUR Cost Amount]]</f>
        <v>99.200000000000017</v>
      </c>
      <c r="N5286">
        <f>IF(All_Data[[#This Row],[Order Line Quantity]]&lt;0,1,0)</f>
        <v>0</v>
      </c>
      <c r="O5286" s="1" t="str">
        <f>All_Data[[#This Row],[Tier2 Description]]&amp;All_Data[[#This Row],[Order No]]</f>
        <v>STATIONERY4287062</v>
      </c>
    </row>
    <row r="5287" spans="1:15" x14ac:dyDescent="0.35">
      <c r="A5287">
        <v>202004</v>
      </c>
      <c r="B5287" t="str">
        <f>LEFT(All_Data[[#This Row],[Invoice (Year+Month)]],4)</f>
        <v>2020</v>
      </c>
      <c r="C5287" t="str">
        <f>RIGHT(All_Data[[#This Row],[Invoice (Year+Month)]],2)</f>
        <v>04</v>
      </c>
      <c r="D5287" t="s">
        <v>9</v>
      </c>
      <c r="E5287">
        <v>6000302</v>
      </c>
      <c r="F5287" t="s">
        <v>17</v>
      </c>
      <c r="G5287" t="s">
        <v>22</v>
      </c>
      <c r="H5287" t="s">
        <v>35</v>
      </c>
      <c r="I5287">
        <v>4287062</v>
      </c>
      <c r="J5287">
        <v>112</v>
      </c>
      <c r="K5287" s="1">
        <v>159.56</v>
      </c>
      <c r="L5287" s="1">
        <v>36.840000000000003</v>
      </c>
      <c r="M5287" s="1">
        <f>All_Data[[#This Row],[EUR Sales Amount]]-All_Data[[#This Row],[EUR Cost Amount]]</f>
        <v>122.72</v>
      </c>
      <c r="N5287">
        <f>IF(All_Data[[#This Row],[Order Line Quantity]]&lt;0,1,0)</f>
        <v>0</v>
      </c>
      <c r="O5287" s="1" t="str">
        <f>All_Data[[#This Row],[Tier2 Description]]&amp;All_Data[[#This Row],[Order No]]</f>
        <v>DECORATION CHARGES4287062</v>
      </c>
    </row>
    <row r="5288" spans="1:15" x14ac:dyDescent="0.35">
      <c r="A5288">
        <v>202004</v>
      </c>
      <c r="B5288" t="str">
        <f>LEFT(All_Data[[#This Row],[Invoice (Year+Month)]],4)</f>
        <v>2020</v>
      </c>
      <c r="C5288" t="str">
        <f>RIGHT(All_Data[[#This Row],[Invoice (Year+Month)]],2)</f>
        <v>04</v>
      </c>
      <c r="D5288" t="s">
        <v>9</v>
      </c>
      <c r="E5288">
        <v>6000411</v>
      </c>
      <c r="F5288" t="s">
        <v>17</v>
      </c>
      <c r="G5288" t="s">
        <v>26</v>
      </c>
      <c r="H5288" t="s">
        <v>43</v>
      </c>
      <c r="I5288">
        <v>4286599</v>
      </c>
      <c r="J5288">
        <v>100</v>
      </c>
      <c r="K5288" s="1">
        <v>151</v>
      </c>
      <c r="L5288" s="1">
        <v>75.78</v>
      </c>
      <c r="M5288" s="1">
        <f>All_Data[[#This Row],[EUR Sales Amount]]-All_Data[[#This Row],[EUR Cost Amount]]</f>
        <v>75.22</v>
      </c>
      <c r="N5288">
        <f>IF(All_Data[[#This Row],[Order Line Quantity]]&lt;0,1,0)</f>
        <v>0</v>
      </c>
      <c r="O5288" s="1" t="str">
        <f>All_Data[[#This Row],[Tier2 Description]]&amp;All_Data[[#This Row],[Order No]]</f>
        <v>SAFETY AUTO &amp; TOOLS4286599</v>
      </c>
    </row>
    <row r="5289" spans="1:15" x14ac:dyDescent="0.35">
      <c r="A5289">
        <v>202004</v>
      </c>
      <c r="B5289" t="str">
        <f>LEFT(All_Data[[#This Row],[Invoice (Year+Month)]],4)</f>
        <v>2020</v>
      </c>
      <c r="C5289" t="str">
        <f>RIGHT(All_Data[[#This Row],[Invoice (Year+Month)]],2)</f>
        <v>04</v>
      </c>
      <c r="D5289" t="s">
        <v>9</v>
      </c>
      <c r="E5289">
        <v>6000477</v>
      </c>
      <c r="F5289" t="s">
        <v>10</v>
      </c>
      <c r="G5289" t="s">
        <v>13</v>
      </c>
      <c r="H5289" t="s">
        <v>15</v>
      </c>
      <c r="I5289">
        <v>4288869</v>
      </c>
      <c r="J5289">
        <v>800</v>
      </c>
      <c r="K5289" s="1">
        <v>472</v>
      </c>
      <c r="L5289" s="1">
        <v>225.2</v>
      </c>
      <c r="M5289" s="1">
        <f>All_Data[[#This Row],[EUR Sales Amount]]-All_Data[[#This Row],[EUR Cost Amount]]</f>
        <v>246.8</v>
      </c>
      <c r="N5289">
        <f>IF(All_Data[[#This Row],[Order Line Quantity]]&lt;0,1,0)</f>
        <v>0</v>
      </c>
      <c r="O5289" s="1" t="str">
        <f>All_Data[[#This Row],[Tier2 Description]]&amp;All_Data[[#This Row],[Order No]]</f>
        <v>UMBRELLAS4288869</v>
      </c>
    </row>
    <row r="5290" spans="1:15" x14ac:dyDescent="0.35">
      <c r="A5290">
        <v>202004</v>
      </c>
      <c r="B5290" t="str">
        <f>LEFT(All_Data[[#This Row],[Invoice (Year+Month)]],4)</f>
        <v>2020</v>
      </c>
      <c r="C5290" t="str">
        <f>RIGHT(All_Data[[#This Row],[Invoice (Year+Month)]],2)</f>
        <v>04</v>
      </c>
      <c r="D5290" t="s">
        <v>9</v>
      </c>
      <c r="E5290">
        <v>6001073</v>
      </c>
      <c r="F5290" t="s">
        <v>17</v>
      </c>
      <c r="G5290" t="s">
        <v>11</v>
      </c>
      <c r="H5290" t="s">
        <v>12</v>
      </c>
      <c r="I5290">
        <v>4285336</v>
      </c>
      <c r="J5290">
        <v>50</v>
      </c>
      <c r="K5290" s="1">
        <v>1875</v>
      </c>
      <c r="L5290" s="1">
        <v>1317.78</v>
      </c>
      <c r="M5290" s="1">
        <f>All_Data[[#This Row],[EUR Sales Amount]]-All_Data[[#This Row],[EUR Cost Amount]]</f>
        <v>557.22</v>
      </c>
      <c r="N5290">
        <f>IF(All_Data[[#This Row],[Order Line Quantity]]&lt;0,1,0)</f>
        <v>0</v>
      </c>
      <c r="O5290" s="1" t="str">
        <f>All_Data[[#This Row],[Tier2 Description]]&amp;All_Data[[#This Row],[Order No]]</f>
        <v>BUSINESS CASES4285336</v>
      </c>
    </row>
    <row r="5291" spans="1:15" x14ac:dyDescent="0.35">
      <c r="A5291">
        <v>202004</v>
      </c>
      <c r="B5291" t="str">
        <f>LEFT(All_Data[[#This Row],[Invoice (Year+Month)]],4)</f>
        <v>2020</v>
      </c>
      <c r="C5291" t="str">
        <f>RIGHT(All_Data[[#This Row],[Invoice (Year+Month)]],2)</f>
        <v>04</v>
      </c>
      <c r="D5291" t="s">
        <v>9</v>
      </c>
      <c r="E5291">
        <v>6001073</v>
      </c>
      <c r="F5291" t="s">
        <v>17</v>
      </c>
      <c r="G5291" t="s">
        <v>11</v>
      </c>
      <c r="H5291" t="s">
        <v>40</v>
      </c>
      <c r="I5291">
        <v>4283208</v>
      </c>
      <c r="J5291">
        <v>1000</v>
      </c>
      <c r="K5291" s="1">
        <v>780</v>
      </c>
      <c r="L5291" s="1">
        <v>397.58</v>
      </c>
      <c r="M5291" s="1">
        <f>All_Data[[#This Row],[EUR Sales Amount]]-All_Data[[#This Row],[EUR Cost Amount]]</f>
        <v>382.42</v>
      </c>
      <c r="N5291">
        <f>IF(All_Data[[#This Row],[Order Line Quantity]]&lt;0,1,0)</f>
        <v>0</v>
      </c>
      <c r="O5291" s="1" t="str">
        <f>All_Data[[#This Row],[Tier2 Description]]&amp;All_Data[[#This Row],[Order No]]</f>
        <v>TOTES4283208</v>
      </c>
    </row>
    <row r="5292" spans="1:15" x14ac:dyDescent="0.35">
      <c r="A5292">
        <v>202004</v>
      </c>
      <c r="B5292" t="str">
        <f>LEFT(All_Data[[#This Row],[Invoice (Year+Month)]],4)</f>
        <v>2020</v>
      </c>
      <c r="C5292" t="str">
        <f>RIGHT(All_Data[[#This Row],[Invoice (Year+Month)]],2)</f>
        <v>04</v>
      </c>
      <c r="D5292" t="s">
        <v>9</v>
      </c>
      <c r="E5292">
        <v>6001073</v>
      </c>
      <c r="F5292" t="s">
        <v>17</v>
      </c>
      <c r="G5292" t="s">
        <v>11</v>
      </c>
      <c r="H5292" t="s">
        <v>40</v>
      </c>
      <c r="I5292">
        <v>4285336</v>
      </c>
      <c r="J5292">
        <v>8</v>
      </c>
      <c r="K5292" s="1">
        <v>6.24</v>
      </c>
      <c r="L5292" s="1">
        <v>2.72</v>
      </c>
      <c r="M5292" s="1">
        <f>All_Data[[#This Row],[EUR Sales Amount]]-All_Data[[#This Row],[EUR Cost Amount]]</f>
        <v>3.52</v>
      </c>
      <c r="N5292">
        <f>IF(All_Data[[#This Row],[Order Line Quantity]]&lt;0,1,0)</f>
        <v>0</v>
      </c>
      <c r="O5292" s="1" t="str">
        <f>All_Data[[#This Row],[Tier2 Description]]&amp;All_Data[[#This Row],[Order No]]</f>
        <v>TOTES4285336</v>
      </c>
    </row>
    <row r="5293" spans="1:15" x14ac:dyDescent="0.35">
      <c r="A5293">
        <v>202004</v>
      </c>
      <c r="B5293" t="str">
        <f>LEFT(All_Data[[#This Row],[Invoice (Year+Month)]],4)</f>
        <v>2020</v>
      </c>
      <c r="C5293" t="str">
        <f>RIGHT(All_Data[[#This Row],[Invoice (Year+Month)]],2)</f>
        <v>04</v>
      </c>
      <c r="D5293" t="s">
        <v>9</v>
      </c>
      <c r="E5293">
        <v>6001073</v>
      </c>
      <c r="F5293" t="s">
        <v>17</v>
      </c>
      <c r="G5293" t="s">
        <v>13</v>
      </c>
      <c r="H5293" t="s">
        <v>16</v>
      </c>
      <c r="I5293">
        <v>4283208</v>
      </c>
      <c r="J5293">
        <v>1000</v>
      </c>
      <c r="K5293" s="1">
        <v>110</v>
      </c>
      <c r="L5293" s="1">
        <v>54.08</v>
      </c>
      <c r="M5293" s="1">
        <f>All_Data[[#This Row],[EUR Sales Amount]]-All_Data[[#This Row],[EUR Cost Amount]]</f>
        <v>55.92</v>
      </c>
      <c r="N5293">
        <f>IF(All_Data[[#This Row],[Order Line Quantity]]&lt;0,1,0)</f>
        <v>0</v>
      </c>
      <c r="O5293" s="1" t="str">
        <f>All_Data[[#This Row],[Tier2 Description]]&amp;All_Data[[#This Row],[Order No]]</f>
        <v>WRITING4283208</v>
      </c>
    </row>
    <row r="5294" spans="1:15" x14ac:dyDescent="0.35">
      <c r="A5294">
        <v>202004</v>
      </c>
      <c r="B5294" t="str">
        <f>LEFT(All_Data[[#This Row],[Invoice (Year+Month)]],4)</f>
        <v>2020</v>
      </c>
      <c r="C5294" t="str">
        <f>RIGHT(All_Data[[#This Row],[Invoice (Year+Month)]],2)</f>
        <v>04</v>
      </c>
      <c r="D5294" t="s">
        <v>9</v>
      </c>
      <c r="E5294">
        <v>6001073</v>
      </c>
      <c r="F5294" t="s">
        <v>17</v>
      </c>
      <c r="G5294" t="s">
        <v>13</v>
      </c>
      <c r="H5294" t="s">
        <v>16</v>
      </c>
      <c r="I5294">
        <v>4285336</v>
      </c>
      <c r="J5294">
        <v>10</v>
      </c>
      <c r="K5294" s="1">
        <v>3.14</v>
      </c>
      <c r="L5294" s="1">
        <v>1.36</v>
      </c>
      <c r="M5294" s="1">
        <f>All_Data[[#This Row],[EUR Sales Amount]]-All_Data[[#This Row],[EUR Cost Amount]]</f>
        <v>1.78</v>
      </c>
      <c r="N5294">
        <f>IF(All_Data[[#This Row],[Order Line Quantity]]&lt;0,1,0)</f>
        <v>0</v>
      </c>
      <c r="O5294" s="1" t="str">
        <f>All_Data[[#This Row],[Tier2 Description]]&amp;All_Data[[#This Row],[Order No]]</f>
        <v>WRITING4285336</v>
      </c>
    </row>
    <row r="5295" spans="1:15" x14ac:dyDescent="0.35">
      <c r="A5295">
        <v>202004</v>
      </c>
      <c r="B5295" t="str">
        <f>LEFT(All_Data[[#This Row],[Invoice (Year+Month)]],4)</f>
        <v>2020</v>
      </c>
      <c r="C5295" t="str">
        <f>RIGHT(All_Data[[#This Row],[Invoice (Year+Month)]],2)</f>
        <v>04</v>
      </c>
      <c r="D5295" t="s">
        <v>9</v>
      </c>
      <c r="E5295">
        <v>6001073</v>
      </c>
      <c r="F5295" t="s">
        <v>17</v>
      </c>
      <c r="G5295" t="s">
        <v>13</v>
      </c>
      <c r="H5295" t="s">
        <v>16</v>
      </c>
      <c r="I5295">
        <v>4287121</v>
      </c>
      <c r="J5295">
        <v>14000</v>
      </c>
      <c r="K5295" s="1">
        <v>1380</v>
      </c>
      <c r="L5295" s="1">
        <v>807.86</v>
      </c>
      <c r="M5295" s="1">
        <f>All_Data[[#This Row],[EUR Sales Amount]]-All_Data[[#This Row],[EUR Cost Amount]]</f>
        <v>572.14</v>
      </c>
      <c r="N5295">
        <f>IF(All_Data[[#This Row],[Order Line Quantity]]&lt;0,1,0)</f>
        <v>0</v>
      </c>
      <c r="O5295" s="1" t="str">
        <f>All_Data[[#This Row],[Tier2 Description]]&amp;All_Data[[#This Row],[Order No]]</f>
        <v>WRITING4287121</v>
      </c>
    </row>
    <row r="5296" spans="1:15" x14ac:dyDescent="0.35">
      <c r="A5296">
        <v>202004</v>
      </c>
      <c r="B5296" t="str">
        <f>LEFT(All_Data[[#This Row],[Invoice (Year+Month)]],4)</f>
        <v>2020</v>
      </c>
      <c r="C5296" t="str">
        <f>RIGHT(All_Data[[#This Row],[Invoice (Year+Month)]],2)</f>
        <v>04</v>
      </c>
      <c r="D5296" t="s">
        <v>9</v>
      </c>
      <c r="E5296">
        <v>6001073</v>
      </c>
      <c r="F5296" t="s">
        <v>17</v>
      </c>
      <c r="G5296" t="s">
        <v>26</v>
      </c>
      <c r="H5296" t="s">
        <v>44</v>
      </c>
      <c r="I5296">
        <v>4285336</v>
      </c>
      <c r="J5296">
        <v>4</v>
      </c>
      <c r="K5296" s="1">
        <v>1.8</v>
      </c>
      <c r="L5296" s="1">
        <v>0.94</v>
      </c>
      <c r="M5296" s="1">
        <f>All_Data[[#This Row],[EUR Sales Amount]]-All_Data[[#This Row],[EUR Cost Amount]]</f>
        <v>0.8600000000000001</v>
      </c>
      <c r="N5296">
        <f>IF(All_Data[[#This Row],[Order Line Quantity]]&lt;0,1,0)</f>
        <v>0</v>
      </c>
      <c r="O5296" s="1" t="str">
        <f>All_Data[[#This Row],[Tier2 Description]]&amp;All_Data[[#This Row],[Order No]]</f>
        <v>HBA4285336</v>
      </c>
    </row>
    <row r="5297" spans="1:15" x14ac:dyDescent="0.35">
      <c r="A5297">
        <v>202004</v>
      </c>
      <c r="B5297" t="str">
        <f>LEFT(All_Data[[#This Row],[Invoice (Year+Month)]],4)</f>
        <v>2020</v>
      </c>
      <c r="C5297" t="str">
        <f>RIGHT(All_Data[[#This Row],[Invoice (Year+Month)]],2)</f>
        <v>04</v>
      </c>
      <c r="D5297" t="s">
        <v>9</v>
      </c>
      <c r="E5297">
        <v>6001073</v>
      </c>
      <c r="F5297" t="s">
        <v>17</v>
      </c>
      <c r="G5297" t="s">
        <v>26</v>
      </c>
      <c r="H5297" t="s">
        <v>43</v>
      </c>
      <c r="I5297">
        <v>4285336</v>
      </c>
      <c r="J5297">
        <v>4</v>
      </c>
      <c r="K5297" s="1">
        <v>3.16</v>
      </c>
      <c r="L5297" s="1">
        <v>2.04</v>
      </c>
      <c r="M5297" s="1">
        <f>All_Data[[#This Row],[EUR Sales Amount]]-All_Data[[#This Row],[EUR Cost Amount]]</f>
        <v>1.1200000000000001</v>
      </c>
      <c r="N5297">
        <f>IF(All_Data[[#This Row],[Order Line Quantity]]&lt;0,1,0)</f>
        <v>0</v>
      </c>
      <c r="O5297" s="1" t="str">
        <f>All_Data[[#This Row],[Tier2 Description]]&amp;All_Data[[#This Row],[Order No]]</f>
        <v>SAFETY AUTO &amp; TOOLS4285336</v>
      </c>
    </row>
    <row r="5298" spans="1:15" x14ac:dyDescent="0.35">
      <c r="A5298">
        <v>202004</v>
      </c>
      <c r="B5298" t="str">
        <f>LEFT(All_Data[[#This Row],[Invoice (Year+Month)]],4)</f>
        <v>2020</v>
      </c>
      <c r="C5298" t="str">
        <f>RIGHT(All_Data[[#This Row],[Invoice (Year+Month)]],2)</f>
        <v>04</v>
      </c>
      <c r="D5298" t="s">
        <v>9</v>
      </c>
      <c r="E5298">
        <v>6001073</v>
      </c>
      <c r="F5298" t="s">
        <v>17</v>
      </c>
      <c r="G5298" t="s">
        <v>18</v>
      </c>
      <c r="H5298" t="s">
        <v>19</v>
      </c>
      <c r="I5298">
        <v>4285336</v>
      </c>
      <c r="J5298">
        <v>4</v>
      </c>
      <c r="K5298" s="1">
        <v>69.680000000000007</v>
      </c>
      <c r="L5298" s="1">
        <v>37.04</v>
      </c>
      <c r="M5298" s="1">
        <f>All_Data[[#This Row],[EUR Sales Amount]]-All_Data[[#This Row],[EUR Cost Amount]]</f>
        <v>32.640000000000008</v>
      </c>
      <c r="N5298">
        <f>IF(All_Data[[#This Row],[Order Line Quantity]]&lt;0,1,0)</f>
        <v>0</v>
      </c>
      <c r="O5298" s="1" t="str">
        <f>All_Data[[#This Row],[Tier2 Description]]&amp;All_Data[[#This Row],[Order No]]</f>
        <v>FLEECE &amp; KNITS4285336</v>
      </c>
    </row>
    <row r="5299" spans="1:15" x14ac:dyDescent="0.35">
      <c r="A5299">
        <v>202004</v>
      </c>
      <c r="B5299" t="str">
        <f>LEFT(All_Data[[#This Row],[Invoice (Year+Month)]],4)</f>
        <v>2020</v>
      </c>
      <c r="C5299" t="str">
        <f>RIGHT(All_Data[[#This Row],[Invoice (Year+Month)]],2)</f>
        <v>04</v>
      </c>
      <c r="D5299" t="s">
        <v>9</v>
      </c>
      <c r="E5299">
        <v>6001073</v>
      </c>
      <c r="F5299" t="s">
        <v>17</v>
      </c>
      <c r="G5299" t="s">
        <v>18</v>
      </c>
      <c r="H5299" t="s">
        <v>20</v>
      </c>
      <c r="I5299">
        <v>4272425</v>
      </c>
      <c r="J5299">
        <v>6</v>
      </c>
      <c r="K5299" s="1">
        <v>64.319999999999993</v>
      </c>
      <c r="L5299" s="1">
        <v>28.4</v>
      </c>
      <c r="M5299" s="1">
        <f>All_Data[[#This Row],[EUR Sales Amount]]-All_Data[[#This Row],[EUR Cost Amount]]</f>
        <v>35.919999999999995</v>
      </c>
      <c r="N5299">
        <f>IF(All_Data[[#This Row],[Order Line Quantity]]&lt;0,1,0)</f>
        <v>0</v>
      </c>
      <c r="O5299" s="1" t="str">
        <f>All_Data[[#This Row],[Tier2 Description]]&amp;All_Data[[#This Row],[Order No]]</f>
        <v>POLOS4272425</v>
      </c>
    </row>
    <row r="5300" spans="1:15" x14ac:dyDescent="0.35">
      <c r="A5300">
        <v>202004</v>
      </c>
      <c r="B5300" t="str">
        <f>LEFT(All_Data[[#This Row],[Invoice (Year+Month)]],4)</f>
        <v>2020</v>
      </c>
      <c r="C5300" t="str">
        <f>RIGHT(All_Data[[#This Row],[Invoice (Year+Month)]],2)</f>
        <v>04</v>
      </c>
      <c r="D5300" t="s">
        <v>9</v>
      </c>
      <c r="E5300">
        <v>6001073</v>
      </c>
      <c r="F5300" t="s">
        <v>17</v>
      </c>
      <c r="G5300" t="s">
        <v>18</v>
      </c>
      <c r="H5300" t="s">
        <v>21</v>
      </c>
      <c r="I5300">
        <v>4285336</v>
      </c>
      <c r="J5300">
        <v>12</v>
      </c>
      <c r="K5300" s="1">
        <v>53.4</v>
      </c>
      <c r="L5300" s="1">
        <v>29.38</v>
      </c>
      <c r="M5300" s="1">
        <f>All_Data[[#This Row],[EUR Sales Amount]]-All_Data[[#This Row],[EUR Cost Amount]]</f>
        <v>24.02</v>
      </c>
      <c r="N5300">
        <f>IF(All_Data[[#This Row],[Order Line Quantity]]&lt;0,1,0)</f>
        <v>0</v>
      </c>
      <c r="O5300" s="1" t="str">
        <f>All_Data[[#This Row],[Tier2 Description]]&amp;All_Data[[#This Row],[Order No]]</f>
        <v>T-SHIRTS &amp; ACTIVE TOPS4285336</v>
      </c>
    </row>
    <row r="5301" spans="1:15" x14ac:dyDescent="0.35">
      <c r="A5301">
        <v>202004</v>
      </c>
      <c r="B5301" t="str">
        <f>LEFT(All_Data[[#This Row],[Invoice (Year+Month)]],4)</f>
        <v>2020</v>
      </c>
      <c r="C5301" t="str">
        <f>RIGHT(All_Data[[#This Row],[Invoice (Year+Month)]],2)</f>
        <v>04</v>
      </c>
      <c r="D5301" t="s">
        <v>9</v>
      </c>
      <c r="E5301">
        <v>6001073</v>
      </c>
      <c r="F5301" t="s">
        <v>17</v>
      </c>
      <c r="G5301" t="s">
        <v>22</v>
      </c>
      <c r="H5301" t="s">
        <v>35</v>
      </c>
      <c r="I5301">
        <v>4283208</v>
      </c>
      <c r="J5301">
        <v>2004</v>
      </c>
      <c r="K5301" s="1">
        <v>640</v>
      </c>
      <c r="L5301" s="1">
        <v>89.04</v>
      </c>
      <c r="M5301" s="1">
        <f>All_Data[[#This Row],[EUR Sales Amount]]-All_Data[[#This Row],[EUR Cost Amount]]</f>
        <v>550.96</v>
      </c>
      <c r="N5301">
        <f>IF(All_Data[[#This Row],[Order Line Quantity]]&lt;0,1,0)</f>
        <v>0</v>
      </c>
      <c r="O5301" s="1" t="str">
        <f>All_Data[[#This Row],[Tier2 Description]]&amp;All_Data[[#This Row],[Order No]]</f>
        <v>DECORATION CHARGES4283208</v>
      </c>
    </row>
    <row r="5302" spans="1:15" x14ac:dyDescent="0.35">
      <c r="A5302">
        <v>202004</v>
      </c>
      <c r="B5302" t="str">
        <f>LEFT(All_Data[[#This Row],[Invoice (Year+Month)]],4)</f>
        <v>2020</v>
      </c>
      <c r="C5302" t="str">
        <f>RIGHT(All_Data[[#This Row],[Invoice (Year+Month)]],2)</f>
        <v>04</v>
      </c>
      <c r="D5302" t="s">
        <v>9</v>
      </c>
      <c r="E5302">
        <v>6001073</v>
      </c>
      <c r="F5302" t="s">
        <v>17</v>
      </c>
      <c r="G5302" t="s">
        <v>22</v>
      </c>
      <c r="H5302" t="s">
        <v>45</v>
      </c>
      <c r="I5302">
        <v>4284754</v>
      </c>
      <c r="J5302">
        <v>1008</v>
      </c>
      <c r="K5302" s="1">
        <v>846.72</v>
      </c>
      <c r="L5302" s="1">
        <v>680.34</v>
      </c>
      <c r="M5302" s="1">
        <f>All_Data[[#This Row],[EUR Sales Amount]]-All_Data[[#This Row],[EUR Cost Amount]]</f>
        <v>166.38</v>
      </c>
      <c r="N5302">
        <f>IF(All_Data[[#This Row],[Order Line Quantity]]&lt;0,1,0)</f>
        <v>0</v>
      </c>
      <c r="O5302" s="1" t="str">
        <f>All_Data[[#This Row],[Tier2 Description]]&amp;All_Data[[#This Row],[Order No]]</f>
        <v>NONWEARABLES OTHERS4284754</v>
      </c>
    </row>
    <row r="5303" spans="1:15" x14ac:dyDescent="0.35">
      <c r="A5303">
        <v>202004</v>
      </c>
      <c r="B5303" t="str">
        <f>LEFT(All_Data[[#This Row],[Invoice (Year+Month)]],4)</f>
        <v>2020</v>
      </c>
      <c r="C5303" t="str">
        <f>RIGHT(All_Data[[#This Row],[Invoice (Year+Month)]],2)</f>
        <v>04</v>
      </c>
      <c r="D5303" t="s">
        <v>9</v>
      </c>
      <c r="E5303">
        <v>6001181</v>
      </c>
      <c r="F5303" t="s">
        <v>17</v>
      </c>
      <c r="G5303" t="s">
        <v>13</v>
      </c>
      <c r="H5303" t="s">
        <v>34</v>
      </c>
      <c r="I5303">
        <v>4290511</v>
      </c>
      <c r="J5303">
        <v>40</v>
      </c>
      <c r="K5303" s="1">
        <v>140</v>
      </c>
      <c r="L5303" s="1">
        <v>50.94</v>
      </c>
      <c r="M5303" s="1">
        <f>All_Data[[#This Row],[EUR Sales Amount]]-All_Data[[#This Row],[EUR Cost Amount]]</f>
        <v>89.06</v>
      </c>
      <c r="N5303">
        <f>IF(All_Data[[#This Row],[Order Line Quantity]]&lt;0,1,0)</f>
        <v>0</v>
      </c>
      <c r="O5303" s="1" t="str">
        <f>All_Data[[#This Row],[Tier2 Description]]&amp;All_Data[[#This Row],[Order No]]</f>
        <v>STATIONERY4290511</v>
      </c>
    </row>
    <row r="5304" spans="1:15" x14ac:dyDescent="0.35">
      <c r="A5304">
        <v>202004</v>
      </c>
      <c r="B5304" t="str">
        <f>LEFT(All_Data[[#This Row],[Invoice (Year+Month)]],4)</f>
        <v>2020</v>
      </c>
      <c r="C5304" t="str">
        <f>RIGHT(All_Data[[#This Row],[Invoice (Year+Month)]],2)</f>
        <v>04</v>
      </c>
      <c r="D5304" t="s">
        <v>9</v>
      </c>
      <c r="E5304">
        <v>6001181</v>
      </c>
      <c r="F5304" t="s">
        <v>17</v>
      </c>
      <c r="G5304" t="s">
        <v>13</v>
      </c>
      <c r="H5304" t="s">
        <v>16</v>
      </c>
      <c r="I5304">
        <v>4290511</v>
      </c>
      <c r="J5304">
        <v>66</v>
      </c>
      <c r="K5304" s="1">
        <v>388.32</v>
      </c>
      <c r="L5304" s="1">
        <v>265.44</v>
      </c>
      <c r="M5304" s="1">
        <f>All_Data[[#This Row],[EUR Sales Amount]]-All_Data[[#This Row],[EUR Cost Amount]]</f>
        <v>122.88</v>
      </c>
      <c r="N5304">
        <f>IF(All_Data[[#This Row],[Order Line Quantity]]&lt;0,1,0)</f>
        <v>0</v>
      </c>
      <c r="O5304" s="1" t="str">
        <f>All_Data[[#This Row],[Tier2 Description]]&amp;All_Data[[#This Row],[Order No]]</f>
        <v>WRITING4290511</v>
      </c>
    </row>
    <row r="5305" spans="1:15" x14ac:dyDescent="0.35">
      <c r="A5305">
        <v>202004</v>
      </c>
      <c r="B5305" t="str">
        <f>LEFT(All_Data[[#This Row],[Invoice (Year+Month)]],4)</f>
        <v>2020</v>
      </c>
      <c r="C5305" t="str">
        <f>RIGHT(All_Data[[#This Row],[Invoice (Year+Month)]],2)</f>
        <v>04</v>
      </c>
      <c r="D5305" t="s">
        <v>9</v>
      </c>
      <c r="E5305">
        <v>6001181</v>
      </c>
      <c r="F5305" t="s">
        <v>17</v>
      </c>
      <c r="G5305" t="s">
        <v>26</v>
      </c>
      <c r="H5305" t="s">
        <v>28</v>
      </c>
      <c r="I5305">
        <v>4290511</v>
      </c>
      <c r="J5305">
        <v>24</v>
      </c>
      <c r="K5305" s="1">
        <v>107.76</v>
      </c>
      <c r="L5305" s="1">
        <v>63.5</v>
      </c>
      <c r="M5305" s="1">
        <f>All_Data[[#This Row],[EUR Sales Amount]]-All_Data[[#This Row],[EUR Cost Amount]]</f>
        <v>44.260000000000005</v>
      </c>
      <c r="N5305">
        <f>IF(All_Data[[#This Row],[Order Line Quantity]]&lt;0,1,0)</f>
        <v>0</v>
      </c>
      <c r="O5305" s="1" t="str">
        <f>All_Data[[#This Row],[Tier2 Description]]&amp;All_Data[[#This Row],[Order No]]</f>
        <v>HOUSEWARES4290511</v>
      </c>
    </row>
    <row r="5306" spans="1:15" x14ac:dyDescent="0.35">
      <c r="A5306">
        <v>202004</v>
      </c>
      <c r="B5306" t="str">
        <f>LEFT(All_Data[[#This Row],[Invoice (Year+Month)]],4)</f>
        <v>2020</v>
      </c>
      <c r="C5306" t="str">
        <f>RIGHT(All_Data[[#This Row],[Invoice (Year+Month)]],2)</f>
        <v>04</v>
      </c>
      <c r="D5306" t="s">
        <v>9</v>
      </c>
      <c r="E5306">
        <v>6001247</v>
      </c>
      <c r="F5306" t="s">
        <v>17</v>
      </c>
      <c r="G5306" t="s">
        <v>26</v>
      </c>
      <c r="H5306" t="s">
        <v>43</v>
      </c>
      <c r="I5306">
        <v>4284845</v>
      </c>
      <c r="J5306">
        <v>6000</v>
      </c>
      <c r="K5306" s="1">
        <v>5580</v>
      </c>
      <c r="L5306" s="1">
        <v>4389.5200000000004</v>
      </c>
      <c r="M5306" s="1">
        <f>All_Data[[#This Row],[EUR Sales Amount]]-All_Data[[#This Row],[EUR Cost Amount]]</f>
        <v>1190.4799999999996</v>
      </c>
      <c r="N5306">
        <f>IF(All_Data[[#This Row],[Order Line Quantity]]&lt;0,1,0)</f>
        <v>0</v>
      </c>
      <c r="O5306" s="1" t="str">
        <f>All_Data[[#This Row],[Tier2 Description]]&amp;All_Data[[#This Row],[Order No]]</f>
        <v>SAFETY AUTO &amp; TOOLS4284845</v>
      </c>
    </row>
    <row r="5307" spans="1:15" x14ac:dyDescent="0.35">
      <c r="A5307">
        <v>202004</v>
      </c>
      <c r="B5307" t="str">
        <f>LEFT(All_Data[[#This Row],[Invoice (Year+Month)]],4)</f>
        <v>2020</v>
      </c>
      <c r="C5307" t="str">
        <f>RIGHT(All_Data[[#This Row],[Invoice (Year+Month)]],2)</f>
        <v>04</v>
      </c>
      <c r="D5307" t="s">
        <v>9</v>
      </c>
      <c r="E5307">
        <v>6001247</v>
      </c>
      <c r="F5307" t="s">
        <v>17</v>
      </c>
      <c r="G5307" t="s">
        <v>57</v>
      </c>
      <c r="H5307" t="s">
        <v>59</v>
      </c>
      <c r="I5307">
        <v>4286259</v>
      </c>
      <c r="J5307">
        <v>1030</v>
      </c>
      <c r="K5307" s="1">
        <v>4749.3599999999997</v>
      </c>
      <c r="L5307" s="1">
        <v>3143.42</v>
      </c>
      <c r="M5307" s="1">
        <f>All_Data[[#This Row],[EUR Sales Amount]]-All_Data[[#This Row],[EUR Cost Amount]]</f>
        <v>1605.9399999999996</v>
      </c>
      <c r="N5307">
        <f>IF(All_Data[[#This Row],[Order Line Quantity]]&lt;0,1,0)</f>
        <v>0</v>
      </c>
      <c r="O5307" s="1" t="str">
        <f>All_Data[[#This Row],[Tier2 Description]]&amp;All_Data[[#This Row],[Order No]]</f>
        <v>ACCESSORIES4286259</v>
      </c>
    </row>
    <row r="5308" spans="1:15" x14ac:dyDescent="0.35">
      <c r="A5308">
        <v>202004</v>
      </c>
      <c r="B5308" t="str">
        <f>LEFT(All_Data[[#This Row],[Invoice (Year+Month)]],4)</f>
        <v>2020</v>
      </c>
      <c r="C5308" t="str">
        <f>RIGHT(All_Data[[#This Row],[Invoice (Year+Month)]],2)</f>
        <v>04</v>
      </c>
      <c r="D5308" t="s">
        <v>9</v>
      </c>
      <c r="E5308">
        <v>6001280</v>
      </c>
      <c r="F5308" t="s">
        <v>10</v>
      </c>
      <c r="G5308" t="s">
        <v>24</v>
      </c>
      <c r="H5308" t="s">
        <v>25</v>
      </c>
      <c r="I5308">
        <v>4287951</v>
      </c>
      <c r="J5308">
        <v>24</v>
      </c>
      <c r="K5308" s="1">
        <v>1088.1600000000001</v>
      </c>
      <c r="L5308" s="1">
        <v>358.22</v>
      </c>
      <c r="M5308" s="1">
        <f>All_Data[[#This Row],[EUR Sales Amount]]-All_Data[[#This Row],[EUR Cost Amount]]</f>
        <v>729.94</v>
      </c>
      <c r="N5308">
        <f>IF(All_Data[[#This Row],[Order Line Quantity]]&lt;0,1,0)</f>
        <v>0</v>
      </c>
      <c r="O5308" s="1" t="str">
        <f>All_Data[[#This Row],[Tier2 Description]]&amp;All_Data[[#This Row],[Order No]]</f>
        <v>JACKETS4287951</v>
      </c>
    </row>
    <row r="5309" spans="1:15" x14ac:dyDescent="0.35">
      <c r="A5309">
        <v>202004</v>
      </c>
      <c r="B5309" t="str">
        <f>LEFT(All_Data[[#This Row],[Invoice (Year+Month)]],4)</f>
        <v>2020</v>
      </c>
      <c r="C5309" t="str">
        <f>RIGHT(All_Data[[#This Row],[Invoice (Year+Month)]],2)</f>
        <v>04</v>
      </c>
      <c r="D5309" t="s">
        <v>9</v>
      </c>
      <c r="E5309">
        <v>6001302</v>
      </c>
      <c r="F5309" t="s">
        <v>17</v>
      </c>
      <c r="G5309" t="s">
        <v>13</v>
      </c>
      <c r="H5309" t="s">
        <v>16</v>
      </c>
      <c r="I5309">
        <v>4283527</v>
      </c>
      <c r="J5309">
        <v>200</v>
      </c>
      <c r="K5309" s="1">
        <v>28</v>
      </c>
      <c r="L5309" s="1">
        <v>12.58</v>
      </c>
      <c r="M5309" s="1">
        <f>All_Data[[#This Row],[EUR Sales Amount]]-All_Data[[#This Row],[EUR Cost Amount]]</f>
        <v>15.42</v>
      </c>
      <c r="N5309">
        <f>IF(All_Data[[#This Row],[Order Line Quantity]]&lt;0,1,0)</f>
        <v>0</v>
      </c>
      <c r="O5309" s="1" t="str">
        <f>All_Data[[#This Row],[Tier2 Description]]&amp;All_Data[[#This Row],[Order No]]</f>
        <v>WRITING4283527</v>
      </c>
    </row>
    <row r="5310" spans="1:15" x14ac:dyDescent="0.35">
      <c r="A5310">
        <v>202004</v>
      </c>
      <c r="B5310" t="str">
        <f>LEFT(All_Data[[#This Row],[Invoice (Year+Month)]],4)</f>
        <v>2020</v>
      </c>
      <c r="C5310" t="str">
        <f>RIGHT(All_Data[[#This Row],[Invoice (Year+Month)]],2)</f>
        <v>04</v>
      </c>
      <c r="D5310" t="s">
        <v>9</v>
      </c>
      <c r="E5310">
        <v>6001302</v>
      </c>
      <c r="F5310" t="s">
        <v>17</v>
      </c>
      <c r="G5310" t="s">
        <v>26</v>
      </c>
      <c r="H5310" t="s">
        <v>44</v>
      </c>
      <c r="I5310">
        <v>4283527</v>
      </c>
      <c r="J5310">
        <v>200</v>
      </c>
      <c r="K5310" s="1">
        <v>94</v>
      </c>
      <c r="L5310" s="1">
        <v>39.24</v>
      </c>
      <c r="M5310" s="1">
        <f>All_Data[[#This Row],[EUR Sales Amount]]-All_Data[[#This Row],[EUR Cost Amount]]</f>
        <v>54.76</v>
      </c>
      <c r="N5310">
        <f>IF(All_Data[[#This Row],[Order Line Quantity]]&lt;0,1,0)</f>
        <v>0</v>
      </c>
      <c r="O5310" s="1" t="str">
        <f>All_Data[[#This Row],[Tier2 Description]]&amp;All_Data[[#This Row],[Order No]]</f>
        <v>HBA4283527</v>
      </c>
    </row>
    <row r="5311" spans="1:15" x14ac:dyDescent="0.35">
      <c r="A5311">
        <v>202004</v>
      </c>
      <c r="B5311" t="str">
        <f>LEFT(All_Data[[#This Row],[Invoice (Year+Month)]],4)</f>
        <v>2020</v>
      </c>
      <c r="C5311" t="str">
        <f>RIGHT(All_Data[[#This Row],[Invoice (Year+Month)]],2)</f>
        <v>04</v>
      </c>
      <c r="D5311" t="s">
        <v>9</v>
      </c>
      <c r="E5311">
        <v>6001350</v>
      </c>
      <c r="F5311" t="s">
        <v>17</v>
      </c>
      <c r="G5311" t="s">
        <v>48</v>
      </c>
      <c r="H5311" t="s">
        <v>48</v>
      </c>
      <c r="I5311">
        <v>4250232</v>
      </c>
      <c r="J5311">
        <v>500</v>
      </c>
      <c r="K5311" s="1">
        <v>1800</v>
      </c>
      <c r="L5311" s="1">
        <v>1291.6600000000001</v>
      </c>
      <c r="M5311" s="1">
        <f>All_Data[[#This Row],[EUR Sales Amount]]-All_Data[[#This Row],[EUR Cost Amount]]</f>
        <v>508.33999999999992</v>
      </c>
      <c r="N5311">
        <f>IF(All_Data[[#This Row],[Order Line Quantity]]&lt;0,1,0)</f>
        <v>0</v>
      </c>
      <c r="O5311" s="1" t="str">
        <f>All_Data[[#This Row],[Tier2 Description]]&amp;All_Data[[#This Row],[Order No]]</f>
        <v>HEADWEAR4250232</v>
      </c>
    </row>
    <row r="5312" spans="1:15" x14ac:dyDescent="0.35">
      <c r="A5312">
        <v>202004</v>
      </c>
      <c r="B5312" t="str">
        <f>LEFT(All_Data[[#This Row],[Invoice (Year+Month)]],4)</f>
        <v>2020</v>
      </c>
      <c r="C5312" t="str">
        <f>RIGHT(All_Data[[#This Row],[Invoice (Year+Month)]],2)</f>
        <v>04</v>
      </c>
      <c r="D5312" t="s">
        <v>9</v>
      </c>
      <c r="E5312">
        <v>6001358</v>
      </c>
      <c r="F5312" t="s">
        <v>10</v>
      </c>
      <c r="G5312" t="s">
        <v>13</v>
      </c>
      <c r="H5312" t="s">
        <v>16</v>
      </c>
      <c r="I5312">
        <v>4287967</v>
      </c>
      <c r="J5312">
        <v>600</v>
      </c>
      <c r="K5312" s="1">
        <v>84</v>
      </c>
      <c r="L5312" s="1">
        <v>37.32</v>
      </c>
      <c r="M5312" s="1">
        <f>All_Data[[#This Row],[EUR Sales Amount]]-All_Data[[#This Row],[EUR Cost Amount]]</f>
        <v>46.68</v>
      </c>
      <c r="N5312">
        <f>IF(All_Data[[#This Row],[Order Line Quantity]]&lt;0,1,0)</f>
        <v>0</v>
      </c>
      <c r="O5312" s="1" t="str">
        <f>All_Data[[#This Row],[Tier2 Description]]&amp;All_Data[[#This Row],[Order No]]</f>
        <v>WRITING4287967</v>
      </c>
    </row>
    <row r="5313" spans="1:15" x14ac:dyDescent="0.35">
      <c r="A5313">
        <v>202004</v>
      </c>
      <c r="B5313" t="str">
        <f>LEFT(All_Data[[#This Row],[Invoice (Year+Month)]],4)</f>
        <v>2020</v>
      </c>
      <c r="C5313" t="str">
        <f>RIGHT(All_Data[[#This Row],[Invoice (Year+Month)]],2)</f>
        <v>04</v>
      </c>
      <c r="D5313" t="s">
        <v>9</v>
      </c>
      <c r="E5313">
        <v>6001358</v>
      </c>
      <c r="F5313" t="s">
        <v>10</v>
      </c>
      <c r="G5313" t="s">
        <v>22</v>
      </c>
      <c r="H5313" t="s">
        <v>35</v>
      </c>
      <c r="I5313">
        <v>4287967</v>
      </c>
      <c r="J5313">
        <v>604</v>
      </c>
      <c r="K5313" s="1">
        <v>136</v>
      </c>
      <c r="L5313" s="1">
        <v>38.880000000000003</v>
      </c>
      <c r="M5313" s="1">
        <f>All_Data[[#This Row],[EUR Sales Amount]]-All_Data[[#This Row],[EUR Cost Amount]]</f>
        <v>97.12</v>
      </c>
      <c r="N5313">
        <f>IF(All_Data[[#This Row],[Order Line Quantity]]&lt;0,1,0)</f>
        <v>0</v>
      </c>
      <c r="O5313" s="1" t="str">
        <f>All_Data[[#This Row],[Tier2 Description]]&amp;All_Data[[#This Row],[Order No]]</f>
        <v>DECORATION CHARGES4287967</v>
      </c>
    </row>
    <row r="5314" spans="1:15" x14ac:dyDescent="0.35">
      <c r="A5314">
        <v>202004</v>
      </c>
      <c r="B5314" t="str">
        <f>LEFT(All_Data[[#This Row],[Invoice (Year+Month)]],4)</f>
        <v>2020</v>
      </c>
      <c r="C5314" t="str">
        <f>RIGHT(All_Data[[#This Row],[Invoice (Year+Month)]],2)</f>
        <v>04</v>
      </c>
      <c r="D5314" t="s">
        <v>9</v>
      </c>
      <c r="E5314">
        <v>6001419</v>
      </c>
      <c r="F5314" t="s">
        <v>10</v>
      </c>
      <c r="G5314" t="s">
        <v>13</v>
      </c>
      <c r="H5314" t="s">
        <v>16</v>
      </c>
      <c r="I5314">
        <v>4289980</v>
      </c>
      <c r="J5314">
        <v>2000</v>
      </c>
      <c r="K5314" s="1">
        <v>480</v>
      </c>
      <c r="L5314" s="1">
        <v>255.14</v>
      </c>
      <c r="M5314" s="1">
        <f>All_Data[[#This Row],[EUR Sales Amount]]-All_Data[[#This Row],[EUR Cost Amount]]</f>
        <v>224.86</v>
      </c>
      <c r="N5314">
        <f>IF(All_Data[[#This Row],[Order Line Quantity]]&lt;0,1,0)</f>
        <v>0</v>
      </c>
      <c r="O5314" s="1" t="str">
        <f>All_Data[[#This Row],[Tier2 Description]]&amp;All_Data[[#This Row],[Order No]]</f>
        <v>WRITING4289980</v>
      </c>
    </row>
    <row r="5315" spans="1:15" x14ac:dyDescent="0.35">
      <c r="A5315">
        <v>202004</v>
      </c>
      <c r="B5315" t="str">
        <f>LEFT(All_Data[[#This Row],[Invoice (Year+Month)]],4)</f>
        <v>2020</v>
      </c>
      <c r="C5315" t="str">
        <f>RIGHT(All_Data[[#This Row],[Invoice (Year+Month)]],2)</f>
        <v>04</v>
      </c>
      <c r="D5315" t="s">
        <v>9</v>
      </c>
      <c r="E5315">
        <v>6001419</v>
      </c>
      <c r="F5315" t="s">
        <v>10</v>
      </c>
      <c r="G5315" t="s">
        <v>22</v>
      </c>
      <c r="H5315" t="s">
        <v>35</v>
      </c>
      <c r="I5315">
        <v>4289980</v>
      </c>
      <c r="J5315">
        <v>2002</v>
      </c>
      <c r="K5315" s="1">
        <v>510</v>
      </c>
      <c r="L5315" s="1">
        <v>60.02</v>
      </c>
      <c r="M5315" s="1">
        <f>All_Data[[#This Row],[EUR Sales Amount]]-All_Data[[#This Row],[EUR Cost Amount]]</f>
        <v>449.98</v>
      </c>
      <c r="N5315">
        <f>IF(All_Data[[#This Row],[Order Line Quantity]]&lt;0,1,0)</f>
        <v>0</v>
      </c>
      <c r="O5315" s="1" t="str">
        <f>All_Data[[#This Row],[Tier2 Description]]&amp;All_Data[[#This Row],[Order No]]</f>
        <v>DECORATION CHARGES4289980</v>
      </c>
    </row>
    <row r="5316" spans="1:15" x14ac:dyDescent="0.35">
      <c r="A5316">
        <v>202004</v>
      </c>
      <c r="B5316" t="str">
        <f>LEFT(All_Data[[#This Row],[Invoice (Year+Month)]],4)</f>
        <v>2020</v>
      </c>
      <c r="C5316" t="str">
        <f>RIGHT(All_Data[[#This Row],[Invoice (Year+Month)]],2)</f>
        <v>04</v>
      </c>
      <c r="D5316" t="s">
        <v>9</v>
      </c>
      <c r="E5316">
        <v>6001441</v>
      </c>
      <c r="F5316" t="s">
        <v>10</v>
      </c>
      <c r="G5316" t="s">
        <v>13</v>
      </c>
      <c r="H5316" t="s">
        <v>16</v>
      </c>
      <c r="I5316">
        <v>4290224</v>
      </c>
      <c r="J5316">
        <v>1010</v>
      </c>
      <c r="K5316" s="1">
        <v>292.89999999999998</v>
      </c>
      <c r="L5316" s="1">
        <v>119.26</v>
      </c>
      <c r="M5316" s="1">
        <f>All_Data[[#This Row],[EUR Sales Amount]]-All_Data[[#This Row],[EUR Cost Amount]]</f>
        <v>173.64</v>
      </c>
      <c r="N5316">
        <f>IF(All_Data[[#This Row],[Order Line Quantity]]&lt;0,1,0)</f>
        <v>0</v>
      </c>
      <c r="O5316" s="1" t="str">
        <f>All_Data[[#This Row],[Tier2 Description]]&amp;All_Data[[#This Row],[Order No]]</f>
        <v>WRITING4290224</v>
      </c>
    </row>
    <row r="5317" spans="1:15" x14ac:dyDescent="0.35">
      <c r="A5317">
        <v>202004</v>
      </c>
      <c r="B5317" t="str">
        <f>LEFT(All_Data[[#This Row],[Invoice (Year+Month)]],4)</f>
        <v>2020</v>
      </c>
      <c r="C5317" t="str">
        <f>RIGHT(All_Data[[#This Row],[Invoice (Year+Month)]],2)</f>
        <v>04</v>
      </c>
      <c r="D5317" t="s">
        <v>9</v>
      </c>
      <c r="E5317">
        <v>6001441</v>
      </c>
      <c r="F5317" t="s">
        <v>10</v>
      </c>
      <c r="G5317" t="s">
        <v>22</v>
      </c>
      <c r="H5317" t="s">
        <v>35</v>
      </c>
      <c r="I5317">
        <v>4290224</v>
      </c>
      <c r="J5317">
        <v>2024</v>
      </c>
      <c r="K5317" s="1">
        <v>503.6</v>
      </c>
      <c r="L5317" s="1">
        <v>55.96</v>
      </c>
      <c r="M5317" s="1">
        <f>All_Data[[#This Row],[EUR Sales Amount]]-All_Data[[#This Row],[EUR Cost Amount]]</f>
        <v>447.64000000000004</v>
      </c>
      <c r="N5317">
        <f>IF(All_Data[[#This Row],[Order Line Quantity]]&lt;0,1,0)</f>
        <v>0</v>
      </c>
      <c r="O5317" s="1" t="str">
        <f>All_Data[[#This Row],[Tier2 Description]]&amp;All_Data[[#This Row],[Order No]]</f>
        <v>DECORATION CHARGES4290224</v>
      </c>
    </row>
    <row r="5318" spans="1:15" x14ac:dyDescent="0.35">
      <c r="A5318">
        <v>202004</v>
      </c>
      <c r="B5318" t="str">
        <f>LEFT(All_Data[[#This Row],[Invoice (Year+Month)]],4)</f>
        <v>2020</v>
      </c>
      <c r="C5318" t="str">
        <f>RIGHT(All_Data[[#This Row],[Invoice (Year+Month)]],2)</f>
        <v>04</v>
      </c>
      <c r="D5318" t="s">
        <v>9</v>
      </c>
      <c r="E5318">
        <v>6001516</v>
      </c>
      <c r="F5318" t="s">
        <v>17</v>
      </c>
      <c r="G5318" t="s">
        <v>18</v>
      </c>
      <c r="H5318" t="s">
        <v>21</v>
      </c>
      <c r="I5318">
        <v>4285254</v>
      </c>
      <c r="J5318">
        <v>1940</v>
      </c>
      <c r="K5318" s="1">
        <v>3686</v>
      </c>
      <c r="L5318" s="1">
        <v>2503.2399999999998</v>
      </c>
      <c r="M5318" s="1">
        <f>All_Data[[#This Row],[EUR Sales Amount]]-All_Data[[#This Row],[EUR Cost Amount]]</f>
        <v>1182.7600000000002</v>
      </c>
      <c r="N5318">
        <f>IF(All_Data[[#This Row],[Order Line Quantity]]&lt;0,1,0)</f>
        <v>0</v>
      </c>
      <c r="O5318" s="1" t="str">
        <f>All_Data[[#This Row],[Tier2 Description]]&amp;All_Data[[#This Row],[Order No]]</f>
        <v>T-SHIRTS &amp; ACTIVE TOPS4285254</v>
      </c>
    </row>
    <row r="5319" spans="1:15" x14ac:dyDescent="0.35">
      <c r="A5319">
        <v>202004</v>
      </c>
      <c r="B5319" t="str">
        <f>LEFT(All_Data[[#This Row],[Invoice (Year+Month)]],4)</f>
        <v>2020</v>
      </c>
      <c r="C5319" t="str">
        <f>RIGHT(All_Data[[#This Row],[Invoice (Year+Month)]],2)</f>
        <v>04</v>
      </c>
      <c r="D5319" t="s">
        <v>9</v>
      </c>
      <c r="E5319">
        <v>6001516</v>
      </c>
      <c r="F5319" t="s">
        <v>17</v>
      </c>
      <c r="G5319" t="s">
        <v>22</v>
      </c>
      <c r="H5319" t="s">
        <v>35</v>
      </c>
      <c r="I5319">
        <v>4285254</v>
      </c>
      <c r="J5319">
        <v>3884</v>
      </c>
      <c r="K5319" s="1">
        <v>1769.6</v>
      </c>
      <c r="L5319" s="1">
        <v>221.16</v>
      </c>
      <c r="M5319" s="1">
        <f>All_Data[[#This Row],[EUR Sales Amount]]-All_Data[[#This Row],[EUR Cost Amount]]</f>
        <v>1548.4399999999998</v>
      </c>
      <c r="N5319">
        <f>IF(All_Data[[#This Row],[Order Line Quantity]]&lt;0,1,0)</f>
        <v>0</v>
      </c>
      <c r="O5319" s="1" t="str">
        <f>All_Data[[#This Row],[Tier2 Description]]&amp;All_Data[[#This Row],[Order No]]</f>
        <v>DECORATION CHARGES4285254</v>
      </c>
    </row>
    <row r="5320" spans="1:15" x14ac:dyDescent="0.35">
      <c r="A5320">
        <v>202004</v>
      </c>
      <c r="B5320" t="str">
        <f>LEFT(All_Data[[#This Row],[Invoice (Year+Month)]],4)</f>
        <v>2020</v>
      </c>
      <c r="C5320" t="str">
        <f>RIGHT(All_Data[[#This Row],[Invoice (Year+Month)]],2)</f>
        <v>04</v>
      </c>
      <c r="D5320" t="s">
        <v>9</v>
      </c>
      <c r="E5320">
        <v>6001536</v>
      </c>
      <c r="F5320" t="s">
        <v>10</v>
      </c>
      <c r="G5320" t="s">
        <v>36</v>
      </c>
      <c r="H5320" t="s">
        <v>36</v>
      </c>
      <c r="I5320">
        <v>4286617</v>
      </c>
      <c r="J5320">
        <v>1000</v>
      </c>
      <c r="K5320" s="1">
        <v>1710</v>
      </c>
      <c r="L5320" s="1">
        <v>1550</v>
      </c>
      <c r="M5320" s="1">
        <f>All_Data[[#This Row],[EUR Sales Amount]]-All_Data[[#This Row],[EUR Cost Amount]]</f>
        <v>160</v>
      </c>
      <c r="N5320">
        <f>IF(All_Data[[#This Row],[Order Line Quantity]]&lt;0,1,0)</f>
        <v>0</v>
      </c>
      <c r="O5320" s="1" t="str">
        <f>All_Data[[#This Row],[Tier2 Description]]&amp;All_Data[[#This Row],[Order No]]</f>
        <v>MEMORY4286617</v>
      </c>
    </row>
    <row r="5321" spans="1:15" x14ac:dyDescent="0.35">
      <c r="A5321">
        <v>202004</v>
      </c>
      <c r="B5321" t="str">
        <f>LEFT(All_Data[[#This Row],[Invoice (Year+Month)]],4)</f>
        <v>2020</v>
      </c>
      <c r="C5321" t="str">
        <f>RIGHT(All_Data[[#This Row],[Invoice (Year+Month)]],2)</f>
        <v>04</v>
      </c>
      <c r="D5321" t="s">
        <v>9</v>
      </c>
      <c r="E5321">
        <v>6001562</v>
      </c>
      <c r="F5321" t="s">
        <v>17</v>
      </c>
      <c r="G5321" t="s">
        <v>13</v>
      </c>
      <c r="H5321" t="s">
        <v>16</v>
      </c>
      <c r="I5321">
        <v>4287906</v>
      </c>
      <c r="J5321">
        <v>500</v>
      </c>
      <c r="K5321" s="1">
        <v>90</v>
      </c>
      <c r="L5321" s="1">
        <v>35.72</v>
      </c>
      <c r="M5321" s="1">
        <f>All_Data[[#This Row],[EUR Sales Amount]]-All_Data[[#This Row],[EUR Cost Amount]]</f>
        <v>54.28</v>
      </c>
      <c r="N5321">
        <f>IF(All_Data[[#This Row],[Order Line Quantity]]&lt;0,1,0)</f>
        <v>0</v>
      </c>
      <c r="O5321" s="1" t="str">
        <f>All_Data[[#This Row],[Tier2 Description]]&amp;All_Data[[#This Row],[Order No]]</f>
        <v>WRITING4287906</v>
      </c>
    </row>
    <row r="5322" spans="1:15" x14ac:dyDescent="0.35">
      <c r="A5322">
        <v>202004</v>
      </c>
      <c r="B5322" t="str">
        <f>LEFT(All_Data[[#This Row],[Invoice (Year+Month)]],4)</f>
        <v>2020</v>
      </c>
      <c r="C5322" t="str">
        <f>RIGHT(All_Data[[#This Row],[Invoice (Year+Month)]],2)</f>
        <v>04</v>
      </c>
      <c r="D5322" t="s">
        <v>9</v>
      </c>
      <c r="E5322">
        <v>6001562</v>
      </c>
      <c r="F5322" t="s">
        <v>17</v>
      </c>
      <c r="G5322" t="s">
        <v>22</v>
      </c>
      <c r="H5322" t="s">
        <v>35</v>
      </c>
      <c r="I5322">
        <v>4287906</v>
      </c>
      <c r="J5322">
        <v>504</v>
      </c>
      <c r="K5322" s="1">
        <v>125</v>
      </c>
      <c r="L5322" s="1">
        <v>37.880000000000003</v>
      </c>
      <c r="M5322" s="1">
        <f>All_Data[[#This Row],[EUR Sales Amount]]-All_Data[[#This Row],[EUR Cost Amount]]</f>
        <v>87.12</v>
      </c>
      <c r="N5322">
        <f>IF(All_Data[[#This Row],[Order Line Quantity]]&lt;0,1,0)</f>
        <v>0</v>
      </c>
      <c r="O5322" s="1" t="str">
        <f>All_Data[[#This Row],[Tier2 Description]]&amp;All_Data[[#This Row],[Order No]]</f>
        <v>DECORATION CHARGES4287906</v>
      </c>
    </row>
    <row r="5323" spans="1:15" x14ac:dyDescent="0.35">
      <c r="A5323">
        <v>202004</v>
      </c>
      <c r="B5323" t="str">
        <f>LEFT(All_Data[[#This Row],[Invoice (Year+Month)]],4)</f>
        <v>2020</v>
      </c>
      <c r="C5323" t="str">
        <f>RIGHT(All_Data[[#This Row],[Invoice (Year+Month)]],2)</f>
        <v>04</v>
      </c>
      <c r="D5323" t="s">
        <v>9</v>
      </c>
      <c r="E5323">
        <v>6001605</v>
      </c>
      <c r="F5323" t="s">
        <v>17</v>
      </c>
      <c r="G5323" t="s">
        <v>32</v>
      </c>
      <c r="H5323" t="s">
        <v>55</v>
      </c>
      <c r="I5323">
        <v>4288584</v>
      </c>
      <c r="J5323">
        <v>100</v>
      </c>
      <c r="K5323" s="1">
        <v>418</v>
      </c>
      <c r="L5323" s="1">
        <v>197.34</v>
      </c>
      <c r="M5323" s="1">
        <f>All_Data[[#This Row],[EUR Sales Amount]]-All_Data[[#This Row],[EUR Cost Amount]]</f>
        <v>220.66</v>
      </c>
      <c r="N5323">
        <f>IF(All_Data[[#This Row],[Order Line Quantity]]&lt;0,1,0)</f>
        <v>0</v>
      </c>
      <c r="O5323" s="1" t="str">
        <f>All_Data[[#This Row],[Tier2 Description]]&amp;All_Data[[#This Row],[Order No]]</f>
        <v>SPECIALTIES &amp; PACKAGING4288584</v>
      </c>
    </row>
    <row r="5324" spans="1:15" x14ac:dyDescent="0.35">
      <c r="A5324">
        <v>202004</v>
      </c>
      <c r="B5324" t="str">
        <f>LEFT(All_Data[[#This Row],[Invoice (Year+Month)]],4)</f>
        <v>2020</v>
      </c>
      <c r="C5324" t="str">
        <f>RIGHT(All_Data[[#This Row],[Invoice (Year+Month)]],2)</f>
        <v>04</v>
      </c>
      <c r="D5324" t="s">
        <v>9</v>
      </c>
      <c r="E5324">
        <v>6001605</v>
      </c>
      <c r="F5324" t="s">
        <v>17</v>
      </c>
      <c r="G5324" t="s">
        <v>22</v>
      </c>
      <c r="H5324" t="s">
        <v>35</v>
      </c>
      <c r="I5324">
        <v>4288584</v>
      </c>
      <c r="J5324">
        <v>1104</v>
      </c>
      <c r="K5324" s="1">
        <v>648</v>
      </c>
      <c r="L5324" s="1">
        <v>174.62</v>
      </c>
      <c r="M5324" s="1">
        <f>All_Data[[#This Row],[EUR Sales Amount]]-All_Data[[#This Row],[EUR Cost Amount]]</f>
        <v>473.38</v>
      </c>
      <c r="N5324">
        <f>IF(All_Data[[#This Row],[Order Line Quantity]]&lt;0,1,0)</f>
        <v>0</v>
      </c>
      <c r="O5324" s="1" t="str">
        <f>All_Data[[#This Row],[Tier2 Description]]&amp;All_Data[[#This Row],[Order No]]</f>
        <v>DECORATION CHARGES4288584</v>
      </c>
    </row>
    <row r="5325" spans="1:15" x14ac:dyDescent="0.35">
      <c r="A5325">
        <v>202004</v>
      </c>
      <c r="B5325" t="str">
        <f>LEFT(All_Data[[#This Row],[Invoice (Year+Month)]],4)</f>
        <v>2020</v>
      </c>
      <c r="C5325" t="str">
        <f>RIGHT(All_Data[[#This Row],[Invoice (Year+Month)]],2)</f>
        <v>04</v>
      </c>
      <c r="D5325" t="s">
        <v>9</v>
      </c>
      <c r="E5325">
        <v>6001605</v>
      </c>
      <c r="F5325" t="s">
        <v>17</v>
      </c>
      <c r="G5325" t="s">
        <v>29</v>
      </c>
      <c r="H5325" t="s">
        <v>52</v>
      </c>
      <c r="I5325">
        <v>4288584</v>
      </c>
      <c r="J5325">
        <v>1000</v>
      </c>
      <c r="K5325" s="1">
        <v>350</v>
      </c>
      <c r="L5325" s="1">
        <v>211.7</v>
      </c>
      <c r="M5325" s="1">
        <f>All_Data[[#This Row],[EUR Sales Amount]]-All_Data[[#This Row],[EUR Cost Amount]]</f>
        <v>138.30000000000001</v>
      </c>
      <c r="N5325">
        <f>IF(All_Data[[#This Row],[Order Line Quantity]]&lt;0,1,0)</f>
        <v>0</v>
      </c>
      <c r="O5325" s="1" t="str">
        <f>All_Data[[#This Row],[Tier2 Description]]&amp;All_Data[[#This Row],[Order No]]</f>
        <v>GENERAL TECH4288584</v>
      </c>
    </row>
    <row r="5326" spans="1:15" x14ac:dyDescent="0.35">
      <c r="A5326">
        <v>202004</v>
      </c>
      <c r="B5326" t="str">
        <f>LEFT(All_Data[[#This Row],[Invoice (Year+Month)]],4)</f>
        <v>2020</v>
      </c>
      <c r="C5326" t="str">
        <f>RIGHT(All_Data[[#This Row],[Invoice (Year+Month)]],2)</f>
        <v>04</v>
      </c>
      <c r="D5326" t="s">
        <v>9</v>
      </c>
      <c r="E5326">
        <v>6001612</v>
      </c>
      <c r="F5326" t="s">
        <v>10</v>
      </c>
      <c r="G5326" t="s">
        <v>13</v>
      </c>
      <c r="H5326" t="s">
        <v>37</v>
      </c>
      <c r="I5326">
        <v>4266104</v>
      </c>
      <c r="J5326">
        <v>8000</v>
      </c>
      <c r="K5326" s="1">
        <v>1920</v>
      </c>
      <c r="L5326" s="1">
        <v>1840</v>
      </c>
      <c r="M5326" s="1">
        <f>All_Data[[#This Row],[EUR Sales Amount]]-All_Data[[#This Row],[EUR Cost Amount]]</f>
        <v>80</v>
      </c>
      <c r="N5326">
        <f>IF(All_Data[[#This Row],[Order Line Quantity]]&lt;0,1,0)</f>
        <v>0</v>
      </c>
      <c r="O5326" s="1" t="str">
        <f>All_Data[[#This Row],[Tier2 Description]]&amp;All_Data[[#This Row],[Order No]]</f>
        <v>GENERAL4266104</v>
      </c>
    </row>
    <row r="5327" spans="1:15" x14ac:dyDescent="0.35">
      <c r="A5327">
        <v>202004</v>
      </c>
      <c r="B5327" t="str">
        <f>LEFT(All_Data[[#This Row],[Invoice (Year+Month)]],4)</f>
        <v>2020</v>
      </c>
      <c r="C5327" t="str">
        <f>RIGHT(All_Data[[#This Row],[Invoice (Year+Month)]],2)</f>
        <v>04</v>
      </c>
      <c r="D5327" t="s">
        <v>9</v>
      </c>
      <c r="E5327">
        <v>6001612</v>
      </c>
      <c r="F5327" t="s">
        <v>10</v>
      </c>
      <c r="G5327" t="s">
        <v>13</v>
      </c>
      <c r="H5327" t="s">
        <v>37</v>
      </c>
      <c r="I5327">
        <v>4266108</v>
      </c>
      <c r="J5327">
        <v>8000</v>
      </c>
      <c r="K5327" s="1">
        <v>1920</v>
      </c>
      <c r="L5327" s="1">
        <v>1840</v>
      </c>
      <c r="M5327" s="1">
        <f>All_Data[[#This Row],[EUR Sales Amount]]-All_Data[[#This Row],[EUR Cost Amount]]</f>
        <v>80</v>
      </c>
      <c r="N5327">
        <f>IF(All_Data[[#This Row],[Order Line Quantity]]&lt;0,1,0)</f>
        <v>0</v>
      </c>
      <c r="O5327" s="1" t="str">
        <f>All_Data[[#This Row],[Tier2 Description]]&amp;All_Data[[#This Row],[Order No]]</f>
        <v>GENERAL4266108</v>
      </c>
    </row>
    <row r="5328" spans="1:15" x14ac:dyDescent="0.35">
      <c r="A5328">
        <v>202004</v>
      </c>
      <c r="B5328" t="str">
        <f>LEFT(All_Data[[#This Row],[Invoice (Year+Month)]],4)</f>
        <v>2020</v>
      </c>
      <c r="C5328" t="str">
        <f>RIGHT(All_Data[[#This Row],[Invoice (Year+Month)]],2)</f>
        <v>04</v>
      </c>
      <c r="D5328" t="s">
        <v>9</v>
      </c>
      <c r="E5328">
        <v>6001656</v>
      </c>
      <c r="F5328" t="s">
        <v>17</v>
      </c>
      <c r="G5328" t="s">
        <v>11</v>
      </c>
      <c r="H5328" t="s">
        <v>38</v>
      </c>
      <c r="I5328">
        <v>4289514</v>
      </c>
      <c r="J5328">
        <v>202</v>
      </c>
      <c r="K5328" s="1">
        <v>470.66</v>
      </c>
      <c r="L5328" s="1">
        <v>178.12</v>
      </c>
      <c r="M5328" s="1">
        <f>All_Data[[#This Row],[EUR Sales Amount]]-All_Data[[#This Row],[EUR Cost Amount]]</f>
        <v>292.54000000000002</v>
      </c>
      <c r="N5328">
        <f>IF(All_Data[[#This Row],[Order Line Quantity]]&lt;0,1,0)</f>
        <v>0</v>
      </c>
      <c r="O5328" s="1" t="str">
        <f>All_Data[[#This Row],[Tier2 Description]]&amp;All_Data[[#This Row],[Order No]]</f>
        <v>BACKPACKS4289514</v>
      </c>
    </row>
    <row r="5329" spans="1:15" x14ac:dyDescent="0.35">
      <c r="A5329">
        <v>202004</v>
      </c>
      <c r="B5329" t="str">
        <f>LEFT(All_Data[[#This Row],[Invoice (Year+Month)]],4)</f>
        <v>2020</v>
      </c>
      <c r="C5329" t="str">
        <f>RIGHT(All_Data[[#This Row],[Invoice (Year+Month)]],2)</f>
        <v>04</v>
      </c>
      <c r="D5329" t="s">
        <v>9</v>
      </c>
      <c r="E5329">
        <v>6001656</v>
      </c>
      <c r="F5329" t="s">
        <v>17</v>
      </c>
      <c r="G5329" t="s">
        <v>22</v>
      </c>
      <c r="H5329" t="s">
        <v>35</v>
      </c>
      <c r="I5329">
        <v>4289514</v>
      </c>
      <c r="J5329">
        <v>204</v>
      </c>
      <c r="K5329" s="1">
        <v>175.04</v>
      </c>
      <c r="L5329" s="1">
        <v>23.68</v>
      </c>
      <c r="M5329" s="1">
        <f>All_Data[[#This Row],[EUR Sales Amount]]-All_Data[[#This Row],[EUR Cost Amount]]</f>
        <v>151.35999999999999</v>
      </c>
      <c r="N5329">
        <f>IF(All_Data[[#This Row],[Order Line Quantity]]&lt;0,1,0)</f>
        <v>0</v>
      </c>
      <c r="O5329" s="1" t="str">
        <f>All_Data[[#This Row],[Tier2 Description]]&amp;All_Data[[#This Row],[Order No]]</f>
        <v>DECORATION CHARGES4289514</v>
      </c>
    </row>
    <row r="5330" spans="1:15" x14ac:dyDescent="0.35">
      <c r="A5330">
        <v>202004</v>
      </c>
      <c r="B5330" t="str">
        <f>LEFT(All_Data[[#This Row],[Invoice (Year+Month)]],4)</f>
        <v>2020</v>
      </c>
      <c r="C5330" t="str">
        <f>RIGHT(All_Data[[#This Row],[Invoice (Year+Month)]],2)</f>
        <v>04</v>
      </c>
      <c r="D5330" t="s">
        <v>9</v>
      </c>
      <c r="E5330">
        <v>6001676</v>
      </c>
      <c r="F5330" t="s">
        <v>17</v>
      </c>
      <c r="G5330" t="s">
        <v>26</v>
      </c>
      <c r="H5330" t="s">
        <v>43</v>
      </c>
      <c r="I5330">
        <v>4289158</v>
      </c>
      <c r="J5330">
        <v>1000</v>
      </c>
      <c r="K5330" s="1">
        <v>290</v>
      </c>
      <c r="L5330" s="1">
        <v>82.88</v>
      </c>
      <c r="M5330" s="1">
        <f>All_Data[[#This Row],[EUR Sales Amount]]-All_Data[[#This Row],[EUR Cost Amount]]</f>
        <v>207.12</v>
      </c>
      <c r="N5330">
        <f>IF(All_Data[[#This Row],[Order Line Quantity]]&lt;0,1,0)</f>
        <v>0</v>
      </c>
      <c r="O5330" s="1" t="str">
        <f>All_Data[[#This Row],[Tier2 Description]]&amp;All_Data[[#This Row],[Order No]]</f>
        <v>SAFETY AUTO &amp; TOOLS4289158</v>
      </c>
    </row>
    <row r="5331" spans="1:15" x14ac:dyDescent="0.35">
      <c r="A5331">
        <v>202004</v>
      </c>
      <c r="B5331" t="str">
        <f>LEFT(All_Data[[#This Row],[Invoice (Year+Month)]],4)</f>
        <v>2020</v>
      </c>
      <c r="C5331" t="str">
        <f>RIGHT(All_Data[[#This Row],[Invoice (Year+Month)]],2)</f>
        <v>04</v>
      </c>
      <c r="D5331" t="s">
        <v>56</v>
      </c>
      <c r="E5331">
        <v>3013777</v>
      </c>
      <c r="F5331" t="s">
        <v>17</v>
      </c>
      <c r="G5331" t="s">
        <v>13</v>
      </c>
      <c r="H5331" t="s">
        <v>16</v>
      </c>
      <c r="I5331">
        <v>1559683</v>
      </c>
      <c r="J5331">
        <v>2946</v>
      </c>
      <c r="K5331" s="1">
        <v>353.52</v>
      </c>
      <c r="L5331" s="1">
        <v>373.44</v>
      </c>
      <c r="M5331" s="1">
        <f>All_Data[[#This Row],[EUR Sales Amount]]-All_Data[[#This Row],[EUR Cost Amount]]</f>
        <v>-19.920000000000016</v>
      </c>
      <c r="N5331">
        <f>IF(All_Data[[#This Row],[Order Line Quantity]]&lt;0,1,0)</f>
        <v>0</v>
      </c>
      <c r="O5331" s="1" t="str">
        <f>All_Data[[#This Row],[Tier2 Description]]&amp;All_Data[[#This Row],[Order No]]</f>
        <v>WRITING1559683</v>
      </c>
    </row>
    <row r="5332" spans="1:15" x14ac:dyDescent="0.35">
      <c r="A5332">
        <v>202004</v>
      </c>
      <c r="B5332" t="str">
        <f>LEFT(All_Data[[#This Row],[Invoice (Year+Month)]],4)</f>
        <v>2020</v>
      </c>
      <c r="C5332" t="str">
        <f>RIGHT(All_Data[[#This Row],[Invoice (Year+Month)]],2)</f>
        <v>04</v>
      </c>
      <c r="D5332" t="s">
        <v>56</v>
      </c>
      <c r="E5332">
        <v>3013777</v>
      </c>
      <c r="F5332" t="s">
        <v>17</v>
      </c>
      <c r="G5332" t="s">
        <v>22</v>
      </c>
      <c r="H5332" t="s">
        <v>35</v>
      </c>
      <c r="I5332">
        <v>1559683</v>
      </c>
      <c r="J5332">
        <v>2948</v>
      </c>
      <c r="K5332" s="1">
        <v>452.44</v>
      </c>
      <c r="L5332" s="1">
        <v>47.34</v>
      </c>
      <c r="M5332" s="1">
        <f>All_Data[[#This Row],[EUR Sales Amount]]-All_Data[[#This Row],[EUR Cost Amount]]</f>
        <v>405.1</v>
      </c>
      <c r="N5332">
        <f>IF(All_Data[[#This Row],[Order Line Quantity]]&lt;0,1,0)</f>
        <v>0</v>
      </c>
      <c r="O5332" s="1" t="str">
        <f>All_Data[[#This Row],[Tier2 Description]]&amp;All_Data[[#This Row],[Order No]]</f>
        <v>DECORATION CHARGES1559683</v>
      </c>
    </row>
    <row r="5333" spans="1:15" x14ac:dyDescent="0.35">
      <c r="A5333">
        <v>202004</v>
      </c>
      <c r="B5333" t="str">
        <f>LEFT(All_Data[[#This Row],[Invoice (Year+Month)]],4)</f>
        <v>2020</v>
      </c>
      <c r="C5333" t="str">
        <f>RIGHT(All_Data[[#This Row],[Invoice (Year+Month)]],2)</f>
        <v>04</v>
      </c>
      <c r="D5333" t="s">
        <v>56</v>
      </c>
      <c r="E5333">
        <v>3013780</v>
      </c>
      <c r="F5333" t="s">
        <v>17</v>
      </c>
      <c r="G5333" t="s">
        <v>13</v>
      </c>
      <c r="H5333" t="s">
        <v>14</v>
      </c>
      <c r="I5333">
        <v>1559179</v>
      </c>
      <c r="J5333">
        <v>3000</v>
      </c>
      <c r="K5333" s="1">
        <v>2100</v>
      </c>
      <c r="L5333" s="1">
        <v>1250.28</v>
      </c>
      <c r="M5333" s="1">
        <f>All_Data[[#This Row],[EUR Sales Amount]]-All_Data[[#This Row],[EUR Cost Amount]]</f>
        <v>849.72</v>
      </c>
      <c r="N5333">
        <f>IF(All_Data[[#This Row],[Order Line Quantity]]&lt;0,1,0)</f>
        <v>0</v>
      </c>
      <c r="O5333" s="1" t="str">
        <f>All_Data[[#This Row],[Tier2 Description]]&amp;All_Data[[#This Row],[Order No]]</f>
        <v>DESKTOP1559179</v>
      </c>
    </row>
    <row r="5334" spans="1:15" x14ac:dyDescent="0.35">
      <c r="A5334">
        <v>202004</v>
      </c>
      <c r="B5334" t="str">
        <f>LEFT(All_Data[[#This Row],[Invoice (Year+Month)]],4)</f>
        <v>2020</v>
      </c>
      <c r="C5334" t="str">
        <f>RIGHT(All_Data[[#This Row],[Invoice (Year+Month)]],2)</f>
        <v>04</v>
      </c>
      <c r="D5334" t="s">
        <v>56</v>
      </c>
      <c r="E5334">
        <v>3013780</v>
      </c>
      <c r="F5334" t="s">
        <v>17</v>
      </c>
      <c r="G5334" t="s">
        <v>22</v>
      </c>
      <c r="H5334" t="s">
        <v>35</v>
      </c>
      <c r="I5334">
        <v>1559179</v>
      </c>
      <c r="J5334">
        <v>6002</v>
      </c>
      <c r="K5334" s="1">
        <v>1320</v>
      </c>
      <c r="L5334" s="1">
        <v>210.02</v>
      </c>
      <c r="M5334" s="1">
        <f>All_Data[[#This Row],[EUR Sales Amount]]-All_Data[[#This Row],[EUR Cost Amount]]</f>
        <v>1109.98</v>
      </c>
      <c r="N5334">
        <f>IF(All_Data[[#This Row],[Order Line Quantity]]&lt;0,1,0)</f>
        <v>0</v>
      </c>
      <c r="O5334" s="1" t="str">
        <f>All_Data[[#This Row],[Tier2 Description]]&amp;All_Data[[#This Row],[Order No]]</f>
        <v>DECORATION CHARGES1559179</v>
      </c>
    </row>
    <row r="5335" spans="1:15" x14ac:dyDescent="0.35">
      <c r="A5335">
        <v>202004</v>
      </c>
      <c r="B5335" t="str">
        <f>LEFT(All_Data[[#This Row],[Invoice (Year+Month)]],4)</f>
        <v>2020</v>
      </c>
      <c r="C5335" t="str">
        <f>RIGHT(All_Data[[#This Row],[Invoice (Year+Month)]],2)</f>
        <v>04</v>
      </c>
      <c r="D5335" t="s">
        <v>56</v>
      </c>
      <c r="E5335">
        <v>3013784</v>
      </c>
      <c r="F5335" t="s">
        <v>10</v>
      </c>
      <c r="G5335" t="s">
        <v>18</v>
      </c>
      <c r="H5335" t="s">
        <v>21</v>
      </c>
      <c r="I5335">
        <v>1559842</v>
      </c>
      <c r="J5335">
        <v>366</v>
      </c>
      <c r="K5335" s="1">
        <v>2312.04</v>
      </c>
      <c r="L5335" s="1">
        <v>2031.3</v>
      </c>
      <c r="M5335" s="1">
        <f>All_Data[[#This Row],[EUR Sales Amount]]-All_Data[[#This Row],[EUR Cost Amount]]</f>
        <v>280.74</v>
      </c>
      <c r="N5335">
        <f>IF(All_Data[[#This Row],[Order Line Quantity]]&lt;0,1,0)</f>
        <v>0</v>
      </c>
      <c r="O5335" s="1" t="str">
        <f>All_Data[[#This Row],[Tier2 Description]]&amp;All_Data[[#This Row],[Order No]]</f>
        <v>T-SHIRTS &amp; ACTIVE TOPS1559842</v>
      </c>
    </row>
    <row r="5336" spans="1:15" x14ac:dyDescent="0.35">
      <c r="A5336">
        <v>202004</v>
      </c>
      <c r="B5336" t="str">
        <f>LEFT(All_Data[[#This Row],[Invoice (Year+Month)]],4)</f>
        <v>2020</v>
      </c>
      <c r="C5336" t="str">
        <f>RIGHT(All_Data[[#This Row],[Invoice (Year+Month)]],2)</f>
        <v>04</v>
      </c>
      <c r="D5336" t="s">
        <v>56</v>
      </c>
      <c r="E5336">
        <v>3013784</v>
      </c>
      <c r="F5336" t="s">
        <v>10</v>
      </c>
      <c r="G5336" t="s">
        <v>18</v>
      </c>
      <c r="H5336" t="s">
        <v>21</v>
      </c>
      <c r="I5336">
        <v>1560312</v>
      </c>
      <c r="J5336">
        <v>72</v>
      </c>
      <c r="K5336" s="1">
        <v>640.08000000000004</v>
      </c>
      <c r="L5336" s="1">
        <v>526.32000000000005</v>
      </c>
      <c r="M5336" s="1">
        <f>All_Data[[#This Row],[EUR Sales Amount]]-All_Data[[#This Row],[EUR Cost Amount]]</f>
        <v>113.75999999999999</v>
      </c>
      <c r="N5336">
        <f>IF(All_Data[[#This Row],[Order Line Quantity]]&lt;0,1,0)</f>
        <v>0</v>
      </c>
      <c r="O5336" s="1" t="str">
        <f>All_Data[[#This Row],[Tier2 Description]]&amp;All_Data[[#This Row],[Order No]]</f>
        <v>T-SHIRTS &amp; ACTIVE TOPS1560312</v>
      </c>
    </row>
    <row r="5337" spans="1:15" x14ac:dyDescent="0.35">
      <c r="A5337">
        <v>202004</v>
      </c>
      <c r="B5337" t="str">
        <f>LEFT(All_Data[[#This Row],[Invoice (Year+Month)]],4)</f>
        <v>2020</v>
      </c>
      <c r="C5337" t="str">
        <f>RIGHT(All_Data[[#This Row],[Invoice (Year+Month)]],2)</f>
        <v>04</v>
      </c>
      <c r="D5337" t="s">
        <v>56</v>
      </c>
      <c r="E5337">
        <v>3013800</v>
      </c>
      <c r="F5337" t="s">
        <v>10</v>
      </c>
      <c r="G5337" t="s">
        <v>11</v>
      </c>
      <c r="H5337" t="s">
        <v>38</v>
      </c>
      <c r="I5337">
        <v>1560128</v>
      </c>
      <c r="J5337">
        <v>400</v>
      </c>
      <c r="K5337" s="1">
        <v>160</v>
      </c>
      <c r="L5337" s="1">
        <v>95.32</v>
      </c>
      <c r="M5337" s="1">
        <f>All_Data[[#This Row],[EUR Sales Amount]]-All_Data[[#This Row],[EUR Cost Amount]]</f>
        <v>64.680000000000007</v>
      </c>
      <c r="N5337">
        <f>IF(All_Data[[#This Row],[Order Line Quantity]]&lt;0,1,0)</f>
        <v>0</v>
      </c>
      <c r="O5337" s="1" t="str">
        <f>All_Data[[#This Row],[Tier2 Description]]&amp;All_Data[[#This Row],[Order No]]</f>
        <v>BACKPACKS1560128</v>
      </c>
    </row>
    <row r="5338" spans="1:15" x14ac:dyDescent="0.35">
      <c r="A5338">
        <v>202004</v>
      </c>
      <c r="B5338" t="str">
        <f>LEFT(All_Data[[#This Row],[Invoice (Year+Month)]],4)</f>
        <v>2020</v>
      </c>
      <c r="C5338" t="str">
        <f>RIGHT(All_Data[[#This Row],[Invoice (Year+Month)]],2)</f>
        <v>04</v>
      </c>
      <c r="D5338" t="s">
        <v>56</v>
      </c>
      <c r="E5338">
        <v>3013821</v>
      </c>
      <c r="F5338" t="s">
        <v>17</v>
      </c>
      <c r="G5338" t="s">
        <v>13</v>
      </c>
      <c r="H5338" t="s">
        <v>16</v>
      </c>
      <c r="I5338">
        <v>1559580</v>
      </c>
      <c r="J5338">
        <v>4</v>
      </c>
      <c r="K5338" s="1">
        <v>19.559999999999999</v>
      </c>
      <c r="L5338" s="1">
        <v>11.52</v>
      </c>
      <c r="M5338" s="1">
        <f>All_Data[[#This Row],[EUR Sales Amount]]-All_Data[[#This Row],[EUR Cost Amount]]</f>
        <v>8.0399999999999991</v>
      </c>
      <c r="N5338">
        <f>IF(All_Data[[#This Row],[Order Line Quantity]]&lt;0,1,0)</f>
        <v>0</v>
      </c>
      <c r="O5338" s="1" t="str">
        <f>All_Data[[#This Row],[Tier2 Description]]&amp;All_Data[[#This Row],[Order No]]</f>
        <v>WRITING1559580</v>
      </c>
    </row>
    <row r="5339" spans="1:15" x14ac:dyDescent="0.35">
      <c r="A5339">
        <v>202004</v>
      </c>
      <c r="B5339" t="str">
        <f>LEFT(All_Data[[#This Row],[Invoice (Year+Month)]],4)</f>
        <v>2020</v>
      </c>
      <c r="C5339" t="str">
        <f>RIGHT(All_Data[[#This Row],[Invoice (Year+Month)]],2)</f>
        <v>04</v>
      </c>
      <c r="D5339" t="s">
        <v>56</v>
      </c>
      <c r="E5339">
        <v>3013821</v>
      </c>
      <c r="F5339" t="s">
        <v>17</v>
      </c>
      <c r="G5339" t="s">
        <v>29</v>
      </c>
      <c r="H5339" t="s">
        <v>52</v>
      </c>
      <c r="I5339">
        <v>1559580</v>
      </c>
      <c r="J5339">
        <v>4</v>
      </c>
      <c r="K5339" s="1">
        <v>6.24</v>
      </c>
      <c r="L5339" s="1">
        <v>4.8</v>
      </c>
      <c r="M5339" s="1">
        <f>All_Data[[#This Row],[EUR Sales Amount]]-All_Data[[#This Row],[EUR Cost Amount]]</f>
        <v>1.4400000000000004</v>
      </c>
      <c r="N5339">
        <f>IF(All_Data[[#This Row],[Order Line Quantity]]&lt;0,1,0)</f>
        <v>0</v>
      </c>
      <c r="O5339" s="1" t="str">
        <f>All_Data[[#This Row],[Tier2 Description]]&amp;All_Data[[#This Row],[Order No]]</f>
        <v>GENERAL TECH1559580</v>
      </c>
    </row>
    <row r="5340" spans="1:15" x14ac:dyDescent="0.35">
      <c r="A5340">
        <v>202004</v>
      </c>
      <c r="B5340" t="str">
        <f>LEFT(All_Data[[#This Row],[Invoice (Year+Month)]],4)</f>
        <v>2020</v>
      </c>
      <c r="C5340" t="str">
        <f>RIGHT(All_Data[[#This Row],[Invoice (Year+Month)]],2)</f>
        <v>04</v>
      </c>
      <c r="D5340" t="s">
        <v>56</v>
      </c>
      <c r="E5340">
        <v>3013832</v>
      </c>
      <c r="F5340" t="s">
        <v>10</v>
      </c>
      <c r="G5340" t="s">
        <v>11</v>
      </c>
      <c r="H5340" t="s">
        <v>12</v>
      </c>
      <c r="I5340">
        <v>1559935</v>
      </c>
      <c r="J5340">
        <v>2</v>
      </c>
      <c r="K5340" s="1">
        <v>56.98</v>
      </c>
      <c r="L5340" s="1">
        <v>24.62</v>
      </c>
      <c r="M5340" s="1">
        <f>All_Data[[#This Row],[EUR Sales Amount]]-All_Data[[#This Row],[EUR Cost Amount]]</f>
        <v>32.36</v>
      </c>
      <c r="N5340">
        <f>IF(All_Data[[#This Row],[Order Line Quantity]]&lt;0,1,0)</f>
        <v>0</v>
      </c>
      <c r="O5340" s="1" t="str">
        <f>All_Data[[#This Row],[Tier2 Description]]&amp;All_Data[[#This Row],[Order No]]</f>
        <v>BUSINESS CASES1559935</v>
      </c>
    </row>
    <row r="5341" spans="1:15" x14ac:dyDescent="0.35">
      <c r="A5341">
        <v>202004</v>
      </c>
      <c r="B5341" t="str">
        <f>LEFT(All_Data[[#This Row],[Invoice (Year+Month)]],4)</f>
        <v>2020</v>
      </c>
      <c r="C5341" t="str">
        <f>RIGHT(All_Data[[#This Row],[Invoice (Year+Month)]],2)</f>
        <v>04</v>
      </c>
      <c r="D5341" t="s">
        <v>56</v>
      </c>
      <c r="E5341">
        <v>3013837</v>
      </c>
      <c r="F5341" t="s">
        <v>17</v>
      </c>
      <c r="G5341" t="s">
        <v>26</v>
      </c>
      <c r="H5341" t="s">
        <v>43</v>
      </c>
      <c r="I5341">
        <v>1559603</v>
      </c>
      <c r="J5341">
        <v>2000</v>
      </c>
      <c r="K5341" s="1">
        <v>1960</v>
      </c>
      <c r="L5341" s="1">
        <v>1300</v>
      </c>
      <c r="M5341" s="1">
        <f>All_Data[[#This Row],[EUR Sales Amount]]-All_Data[[#This Row],[EUR Cost Amount]]</f>
        <v>660</v>
      </c>
      <c r="N5341">
        <f>IF(All_Data[[#This Row],[Order Line Quantity]]&lt;0,1,0)</f>
        <v>0</v>
      </c>
      <c r="O5341" s="1" t="str">
        <f>All_Data[[#This Row],[Tier2 Description]]&amp;All_Data[[#This Row],[Order No]]</f>
        <v>SAFETY AUTO &amp; TOOLS1559603</v>
      </c>
    </row>
    <row r="5342" spans="1:15" x14ac:dyDescent="0.35">
      <c r="A5342">
        <v>202004</v>
      </c>
      <c r="B5342" t="str">
        <f>LEFT(All_Data[[#This Row],[Invoice (Year+Month)]],4)</f>
        <v>2020</v>
      </c>
      <c r="C5342" t="str">
        <f>RIGHT(All_Data[[#This Row],[Invoice (Year+Month)]],2)</f>
        <v>04</v>
      </c>
      <c r="D5342" t="s">
        <v>56</v>
      </c>
      <c r="E5342">
        <v>3013862</v>
      </c>
      <c r="F5342" t="s">
        <v>17</v>
      </c>
      <c r="G5342" t="s">
        <v>26</v>
      </c>
      <c r="H5342" t="s">
        <v>44</v>
      </c>
      <c r="I5342">
        <v>1560119</v>
      </c>
      <c r="J5342">
        <v>1006</v>
      </c>
      <c r="K5342" s="1">
        <v>3158.84</v>
      </c>
      <c r="L5342" s="1">
        <v>1641.48</v>
      </c>
      <c r="M5342" s="1">
        <f>All_Data[[#This Row],[EUR Sales Amount]]-All_Data[[#This Row],[EUR Cost Amount]]</f>
        <v>1517.3600000000001</v>
      </c>
      <c r="N5342">
        <f>IF(All_Data[[#This Row],[Order Line Quantity]]&lt;0,1,0)</f>
        <v>0</v>
      </c>
      <c r="O5342" s="1" t="str">
        <f>All_Data[[#This Row],[Tier2 Description]]&amp;All_Data[[#This Row],[Order No]]</f>
        <v>HBA1560119</v>
      </c>
    </row>
    <row r="5343" spans="1:15" x14ac:dyDescent="0.35">
      <c r="A5343">
        <v>202004</v>
      </c>
      <c r="B5343" t="str">
        <f>LEFT(All_Data[[#This Row],[Invoice (Year+Month)]],4)</f>
        <v>2020</v>
      </c>
      <c r="C5343" t="str">
        <f>RIGHT(All_Data[[#This Row],[Invoice (Year+Month)]],2)</f>
        <v>04</v>
      </c>
      <c r="D5343" t="s">
        <v>56</v>
      </c>
      <c r="E5343">
        <v>3013867</v>
      </c>
      <c r="F5343" t="s">
        <v>17</v>
      </c>
      <c r="G5343" t="s">
        <v>18</v>
      </c>
      <c r="H5343" t="s">
        <v>20</v>
      </c>
      <c r="I5343">
        <v>1560056</v>
      </c>
      <c r="J5343">
        <v>200</v>
      </c>
      <c r="K5343" s="1">
        <v>778</v>
      </c>
      <c r="L5343" s="1">
        <v>859.7</v>
      </c>
      <c r="M5343" s="1">
        <f>All_Data[[#This Row],[EUR Sales Amount]]-All_Data[[#This Row],[EUR Cost Amount]]</f>
        <v>-81.700000000000045</v>
      </c>
      <c r="N5343">
        <f>IF(All_Data[[#This Row],[Order Line Quantity]]&lt;0,1,0)</f>
        <v>0</v>
      </c>
      <c r="O5343" s="1" t="str">
        <f>All_Data[[#This Row],[Tier2 Description]]&amp;All_Data[[#This Row],[Order No]]</f>
        <v>POLOS1560056</v>
      </c>
    </row>
    <row r="5344" spans="1:15" x14ac:dyDescent="0.35">
      <c r="A5344">
        <v>202004</v>
      </c>
      <c r="B5344" t="str">
        <f>LEFT(All_Data[[#This Row],[Invoice (Year+Month)]],4)</f>
        <v>2020</v>
      </c>
      <c r="C5344" t="str">
        <f>RIGHT(All_Data[[#This Row],[Invoice (Year+Month)]],2)</f>
        <v>04</v>
      </c>
      <c r="D5344" t="s">
        <v>56</v>
      </c>
      <c r="E5344">
        <v>3013867</v>
      </c>
      <c r="F5344" t="s">
        <v>17</v>
      </c>
      <c r="G5344" t="s">
        <v>29</v>
      </c>
      <c r="H5344" t="s">
        <v>52</v>
      </c>
      <c r="I5344">
        <v>1560056</v>
      </c>
      <c r="J5344">
        <v>430</v>
      </c>
      <c r="K5344" s="1">
        <v>51.6</v>
      </c>
      <c r="L5344" s="1">
        <v>17.28</v>
      </c>
      <c r="M5344" s="1">
        <f>All_Data[[#This Row],[EUR Sales Amount]]-All_Data[[#This Row],[EUR Cost Amount]]</f>
        <v>34.32</v>
      </c>
      <c r="N5344">
        <f>IF(All_Data[[#This Row],[Order Line Quantity]]&lt;0,1,0)</f>
        <v>0</v>
      </c>
      <c r="O5344" s="1" t="str">
        <f>All_Data[[#This Row],[Tier2 Description]]&amp;All_Data[[#This Row],[Order No]]</f>
        <v>GENERAL TECH1560056</v>
      </c>
    </row>
    <row r="5345" spans="1:15" x14ac:dyDescent="0.35">
      <c r="A5345">
        <v>202004</v>
      </c>
      <c r="B5345" t="str">
        <f>LEFT(All_Data[[#This Row],[Invoice (Year+Month)]],4)</f>
        <v>2020</v>
      </c>
      <c r="C5345" t="str">
        <f>RIGHT(All_Data[[#This Row],[Invoice (Year+Month)]],2)</f>
        <v>04</v>
      </c>
      <c r="D5345" t="s">
        <v>56</v>
      </c>
      <c r="E5345">
        <v>3013867</v>
      </c>
      <c r="F5345" t="s">
        <v>17</v>
      </c>
      <c r="G5345" t="s">
        <v>29</v>
      </c>
      <c r="H5345" t="s">
        <v>31</v>
      </c>
      <c r="I5345">
        <v>1559745</v>
      </c>
      <c r="J5345">
        <v>120</v>
      </c>
      <c r="K5345" s="1">
        <v>497.4</v>
      </c>
      <c r="L5345" s="1">
        <v>277.27999999999997</v>
      </c>
      <c r="M5345" s="1">
        <f>All_Data[[#This Row],[EUR Sales Amount]]-All_Data[[#This Row],[EUR Cost Amount]]</f>
        <v>220.12</v>
      </c>
      <c r="N5345">
        <f>IF(All_Data[[#This Row],[Order Line Quantity]]&lt;0,1,0)</f>
        <v>0</v>
      </c>
      <c r="O5345" s="1" t="str">
        <f>All_Data[[#This Row],[Tier2 Description]]&amp;All_Data[[#This Row],[Order No]]</f>
        <v>POWER1559745</v>
      </c>
    </row>
    <row r="5346" spans="1:15" x14ac:dyDescent="0.35">
      <c r="A5346">
        <v>202004</v>
      </c>
      <c r="B5346" t="str">
        <f>LEFT(All_Data[[#This Row],[Invoice (Year+Month)]],4)</f>
        <v>2020</v>
      </c>
      <c r="C5346" t="str">
        <f>RIGHT(All_Data[[#This Row],[Invoice (Year+Month)]],2)</f>
        <v>04</v>
      </c>
      <c r="D5346" t="s">
        <v>56</v>
      </c>
      <c r="E5346">
        <v>3013877</v>
      </c>
      <c r="F5346" t="s">
        <v>17</v>
      </c>
      <c r="G5346" t="s">
        <v>13</v>
      </c>
      <c r="H5346" t="s">
        <v>37</v>
      </c>
      <c r="I5346">
        <v>1559582</v>
      </c>
      <c r="J5346">
        <v>12000</v>
      </c>
      <c r="K5346" s="1">
        <v>1560</v>
      </c>
      <c r="L5346" s="1">
        <v>1440</v>
      </c>
      <c r="M5346" s="1">
        <f>All_Data[[#This Row],[EUR Sales Amount]]-All_Data[[#This Row],[EUR Cost Amount]]</f>
        <v>120</v>
      </c>
      <c r="N5346">
        <f>IF(All_Data[[#This Row],[Order Line Quantity]]&lt;0,1,0)</f>
        <v>0</v>
      </c>
      <c r="O5346" s="1" t="str">
        <f>All_Data[[#This Row],[Tier2 Description]]&amp;All_Data[[#This Row],[Order No]]</f>
        <v>GENERAL1559582</v>
      </c>
    </row>
    <row r="5347" spans="1:15" x14ac:dyDescent="0.35">
      <c r="A5347">
        <v>202004</v>
      </c>
      <c r="B5347" t="str">
        <f>LEFT(All_Data[[#This Row],[Invoice (Year+Month)]],4)</f>
        <v>2020</v>
      </c>
      <c r="C5347" t="str">
        <f>RIGHT(All_Data[[#This Row],[Invoice (Year+Month)]],2)</f>
        <v>04</v>
      </c>
      <c r="D5347" t="s">
        <v>56</v>
      </c>
      <c r="E5347">
        <v>3013881</v>
      </c>
      <c r="F5347" t="s">
        <v>10</v>
      </c>
      <c r="G5347" t="s">
        <v>13</v>
      </c>
      <c r="H5347" t="s">
        <v>14</v>
      </c>
      <c r="I5347">
        <v>1560055</v>
      </c>
      <c r="J5347">
        <v>2</v>
      </c>
      <c r="K5347" s="1">
        <v>14.98</v>
      </c>
      <c r="L5347" s="1">
        <v>7.24</v>
      </c>
      <c r="M5347" s="1">
        <f>All_Data[[#This Row],[EUR Sales Amount]]-All_Data[[#This Row],[EUR Cost Amount]]</f>
        <v>7.74</v>
      </c>
      <c r="N5347">
        <f>IF(All_Data[[#This Row],[Order Line Quantity]]&lt;0,1,0)</f>
        <v>0</v>
      </c>
      <c r="O5347" s="1" t="str">
        <f>All_Data[[#This Row],[Tier2 Description]]&amp;All_Data[[#This Row],[Order No]]</f>
        <v>DESKTOP1560055</v>
      </c>
    </row>
    <row r="5348" spans="1:15" x14ac:dyDescent="0.35">
      <c r="A5348">
        <v>202004</v>
      </c>
      <c r="B5348" t="str">
        <f>LEFT(All_Data[[#This Row],[Invoice (Year+Month)]],4)</f>
        <v>2020</v>
      </c>
      <c r="C5348" t="str">
        <f>RIGHT(All_Data[[#This Row],[Invoice (Year+Month)]],2)</f>
        <v>04</v>
      </c>
      <c r="D5348" t="s">
        <v>56</v>
      </c>
      <c r="E5348">
        <v>3013881</v>
      </c>
      <c r="F5348" t="s">
        <v>10</v>
      </c>
      <c r="G5348" t="s">
        <v>13</v>
      </c>
      <c r="H5348" t="s">
        <v>15</v>
      </c>
      <c r="I5348">
        <v>1560055</v>
      </c>
      <c r="J5348">
        <v>4</v>
      </c>
      <c r="K5348" s="1">
        <v>44.76</v>
      </c>
      <c r="L5348" s="1">
        <v>16.600000000000001</v>
      </c>
      <c r="M5348" s="1">
        <f>All_Data[[#This Row],[EUR Sales Amount]]-All_Data[[#This Row],[EUR Cost Amount]]</f>
        <v>28.159999999999997</v>
      </c>
      <c r="N5348">
        <f>IF(All_Data[[#This Row],[Order Line Quantity]]&lt;0,1,0)</f>
        <v>0</v>
      </c>
      <c r="O5348" s="1" t="str">
        <f>All_Data[[#This Row],[Tier2 Description]]&amp;All_Data[[#This Row],[Order No]]</f>
        <v>UMBRELLAS1560055</v>
      </c>
    </row>
    <row r="5349" spans="1:15" x14ac:dyDescent="0.35">
      <c r="A5349">
        <v>202004</v>
      </c>
      <c r="B5349" t="str">
        <f>LEFT(All_Data[[#This Row],[Invoice (Year+Month)]],4)</f>
        <v>2020</v>
      </c>
      <c r="C5349" t="str">
        <f>RIGHT(All_Data[[#This Row],[Invoice (Year+Month)]],2)</f>
        <v>04</v>
      </c>
      <c r="D5349" t="s">
        <v>56</v>
      </c>
      <c r="E5349">
        <v>3013886</v>
      </c>
      <c r="F5349" t="s">
        <v>17</v>
      </c>
      <c r="G5349" t="s">
        <v>11</v>
      </c>
      <c r="H5349" t="s">
        <v>40</v>
      </c>
      <c r="I5349">
        <v>1560066</v>
      </c>
      <c r="J5349">
        <v>10</v>
      </c>
      <c r="K5349" s="1">
        <v>6.3</v>
      </c>
      <c r="L5349" s="1">
        <v>3.66</v>
      </c>
      <c r="M5349" s="1">
        <f>All_Data[[#This Row],[EUR Sales Amount]]-All_Data[[#This Row],[EUR Cost Amount]]</f>
        <v>2.6399999999999997</v>
      </c>
      <c r="N5349">
        <f>IF(All_Data[[#This Row],[Order Line Quantity]]&lt;0,1,0)</f>
        <v>0</v>
      </c>
      <c r="O5349" s="1" t="str">
        <f>All_Data[[#This Row],[Tier2 Description]]&amp;All_Data[[#This Row],[Order No]]</f>
        <v>TOTES1560066</v>
      </c>
    </row>
    <row r="5350" spans="1:15" x14ac:dyDescent="0.35">
      <c r="A5350">
        <v>202004</v>
      </c>
      <c r="B5350" t="str">
        <f>LEFT(All_Data[[#This Row],[Invoice (Year+Month)]],4)</f>
        <v>2020</v>
      </c>
      <c r="C5350" t="str">
        <f>RIGHT(All_Data[[#This Row],[Invoice (Year+Month)]],2)</f>
        <v>04</v>
      </c>
      <c r="D5350" t="s">
        <v>56</v>
      </c>
      <c r="E5350">
        <v>3013923</v>
      </c>
      <c r="F5350" t="s">
        <v>17</v>
      </c>
      <c r="G5350" t="s">
        <v>26</v>
      </c>
      <c r="H5350" t="s">
        <v>50</v>
      </c>
      <c r="I5350">
        <v>1559560</v>
      </c>
      <c r="J5350">
        <v>2</v>
      </c>
      <c r="K5350" s="1">
        <v>4.68</v>
      </c>
      <c r="L5350" s="1">
        <v>2.48</v>
      </c>
      <c r="M5350" s="1">
        <f>All_Data[[#This Row],[EUR Sales Amount]]-All_Data[[#This Row],[EUR Cost Amount]]</f>
        <v>2.1999999999999997</v>
      </c>
      <c r="N5350">
        <f>IF(All_Data[[#This Row],[Order Line Quantity]]&lt;0,1,0)</f>
        <v>0</v>
      </c>
      <c r="O5350" s="1" t="str">
        <f>All_Data[[#This Row],[Tier2 Description]]&amp;All_Data[[#This Row],[Order No]]</f>
        <v>OUTDOOR &amp; LEISURE1559560</v>
      </c>
    </row>
    <row r="5351" spans="1:15" x14ac:dyDescent="0.35">
      <c r="A5351">
        <v>202004</v>
      </c>
      <c r="B5351" t="str">
        <f>LEFT(All_Data[[#This Row],[Invoice (Year+Month)]],4)</f>
        <v>2020</v>
      </c>
      <c r="C5351" t="str">
        <f>RIGHT(All_Data[[#This Row],[Invoice (Year+Month)]],2)</f>
        <v>04</v>
      </c>
      <c r="D5351" t="s">
        <v>56</v>
      </c>
      <c r="E5351">
        <v>3013923</v>
      </c>
      <c r="F5351" t="s">
        <v>17</v>
      </c>
      <c r="G5351" t="s">
        <v>26</v>
      </c>
      <c r="H5351" t="s">
        <v>50</v>
      </c>
      <c r="I5351">
        <v>1559923</v>
      </c>
      <c r="J5351">
        <v>4</v>
      </c>
      <c r="K5351" s="1">
        <v>5.96</v>
      </c>
      <c r="L5351" s="1">
        <v>3.42</v>
      </c>
      <c r="M5351" s="1">
        <f>All_Data[[#This Row],[EUR Sales Amount]]-All_Data[[#This Row],[EUR Cost Amount]]</f>
        <v>2.54</v>
      </c>
      <c r="N5351">
        <f>IF(All_Data[[#This Row],[Order Line Quantity]]&lt;0,1,0)</f>
        <v>0</v>
      </c>
      <c r="O5351" s="1" t="str">
        <f>All_Data[[#This Row],[Tier2 Description]]&amp;All_Data[[#This Row],[Order No]]</f>
        <v>OUTDOOR &amp; LEISURE1559923</v>
      </c>
    </row>
    <row r="5352" spans="1:15" x14ac:dyDescent="0.35">
      <c r="A5352">
        <v>202004</v>
      </c>
      <c r="B5352" t="str">
        <f>LEFT(All_Data[[#This Row],[Invoice (Year+Month)]],4)</f>
        <v>2020</v>
      </c>
      <c r="C5352" t="str">
        <f>RIGHT(All_Data[[#This Row],[Invoice (Year+Month)]],2)</f>
        <v>04</v>
      </c>
      <c r="D5352" t="s">
        <v>56</v>
      </c>
      <c r="E5352">
        <v>3013923</v>
      </c>
      <c r="F5352" t="s">
        <v>17</v>
      </c>
      <c r="G5352" t="s">
        <v>29</v>
      </c>
      <c r="H5352" t="s">
        <v>30</v>
      </c>
      <c r="I5352">
        <v>1559923</v>
      </c>
      <c r="J5352">
        <v>2</v>
      </c>
      <c r="K5352" s="1">
        <v>18.98</v>
      </c>
      <c r="L5352" s="1">
        <v>9.3000000000000007</v>
      </c>
      <c r="M5352" s="1">
        <f>All_Data[[#This Row],[EUR Sales Amount]]-All_Data[[#This Row],[EUR Cost Amount]]</f>
        <v>9.68</v>
      </c>
      <c r="N5352">
        <f>IF(All_Data[[#This Row],[Order Line Quantity]]&lt;0,1,0)</f>
        <v>0</v>
      </c>
      <c r="O5352" s="1" t="str">
        <f>All_Data[[#This Row],[Tier2 Description]]&amp;All_Data[[#This Row],[Order No]]</f>
        <v>AUDIO1559923</v>
      </c>
    </row>
    <row r="5353" spans="1:15" x14ac:dyDescent="0.35">
      <c r="A5353">
        <v>202004</v>
      </c>
      <c r="B5353" t="str">
        <f>LEFT(All_Data[[#This Row],[Invoice (Year+Month)]],4)</f>
        <v>2020</v>
      </c>
      <c r="C5353" t="str">
        <f>RIGHT(All_Data[[#This Row],[Invoice (Year+Month)]],2)</f>
        <v>04</v>
      </c>
      <c r="D5353" t="s">
        <v>56</v>
      </c>
      <c r="E5353">
        <v>3013938</v>
      </c>
      <c r="F5353" t="s">
        <v>10</v>
      </c>
      <c r="G5353" t="s">
        <v>13</v>
      </c>
      <c r="H5353" t="s">
        <v>16</v>
      </c>
      <c r="I5353">
        <v>1559693</v>
      </c>
      <c r="J5353">
        <v>1000</v>
      </c>
      <c r="K5353" s="1">
        <v>150</v>
      </c>
      <c r="L5353" s="1">
        <v>72.540000000000006</v>
      </c>
      <c r="M5353" s="1">
        <f>All_Data[[#This Row],[EUR Sales Amount]]-All_Data[[#This Row],[EUR Cost Amount]]</f>
        <v>77.459999999999994</v>
      </c>
      <c r="N5353">
        <f>IF(All_Data[[#This Row],[Order Line Quantity]]&lt;0,1,0)</f>
        <v>0</v>
      </c>
      <c r="O5353" s="1" t="str">
        <f>All_Data[[#This Row],[Tier2 Description]]&amp;All_Data[[#This Row],[Order No]]</f>
        <v>WRITING1559693</v>
      </c>
    </row>
    <row r="5354" spans="1:15" x14ac:dyDescent="0.35">
      <c r="A5354">
        <v>202004</v>
      </c>
      <c r="B5354" t="str">
        <f>LEFT(All_Data[[#This Row],[Invoice (Year+Month)]],4)</f>
        <v>2020</v>
      </c>
      <c r="C5354" t="str">
        <f>RIGHT(All_Data[[#This Row],[Invoice (Year+Month)]],2)</f>
        <v>04</v>
      </c>
      <c r="D5354" t="s">
        <v>56</v>
      </c>
      <c r="E5354">
        <v>3013938</v>
      </c>
      <c r="F5354" t="s">
        <v>10</v>
      </c>
      <c r="G5354" t="s">
        <v>22</v>
      </c>
      <c r="H5354" t="s">
        <v>35</v>
      </c>
      <c r="I5354">
        <v>1559693</v>
      </c>
      <c r="J5354">
        <v>1002</v>
      </c>
      <c r="K5354" s="1">
        <v>140</v>
      </c>
      <c r="L5354" s="1">
        <v>27.88</v>
      </c>
      <c r="M5354" s="1">
        <f>All_Data[[#This Row],[EUR Sales Amount]]-All_Data[[#This Row],[EUR Cost Amount]]</f>
        <v>112.12</v>
      </c>
      <c r="N5354">
        <f>IF(All_Data[[#This Row],[Order Line Quantity]]&lt;0,1,0)</f>
        <v>0</v>
      </c>
      <c r="O5354" s="1" t="str">
        <f>All_Data[[#This Row],[Tier2 Description]]&amp;All_Data[[#This Row],[Order No]]</f>
        <v>DECORATION CHARGES1559693</v>
      </c>
    </row>
    <row r="5355" spans="1:15" x14ac:dyDescent="0.35">
      <c r="A5355">
        <v>202004</v>
      </c>
      <c r="B5355" t="str">
        <f>LEFT(All_Data[[#This Row],[Invoice (Year+Month)]],4)</f>
        <v>2020</v>
      </c>
      <c r="C5355" t="str">
        <f>RIGHT(All_Data[[#This Row],[Invoice (Year+Month)]],2)</f>
        <v>04</v>
      </c>
      <c r="D5355" t="s">
        <v>56</v>
      </c>
      <c r="E5355">
        <v>3013946</v>
      </c>
      <c r="F5355" t="s">
        <v>10</v>
      </c>
      <c r="G5355" t="s">
        <v>26</v>
      </c>
      <c r="H5355" t="s">
        <v>43</v>
      </c>
      <c r="I5355">
        <v>1559797</v>
      </c>
      <c r="J5355">
        <v>1000</v>
      </c>
      <c r="K5355" s="1">
        <v>4630</v>
      </c>
      <c r="L5355" s="1">
        <v>3250</v>
      </c>
      <c r="M5355" s="1">
        <f>All_Data[[#This Row],[EUR Sales Amount]]-All_Data[[#This Row],[EUR Cost Amount]]</f>
        <v>1380</v>
      </c>
      <c r="N5355">
        <f>IF(All_Data[[#This Row],[Order Line Quantity]]&lt;0,1,0)</f>
        <v>0</v>
      </c>
      <c r="O5355" s="1" t="str">
        <f>All_Data[[#This Row],[Tier2 Description]]&amp;All_Data[[#This Row],[Order No]]</f>
        <v>SAFETY AUTO &amp; TOOLS1559797</v>
      </c>
    </row>
    <row r="5356" spans="1:15" x14ac:dyDescent="0.35">
      <c r="A5356">
        <v>202004</v>
      </c>
      <c r="B5356" t="str">
        <f>LEFT(All_Data[[#This Row],[Invoice (Year+Month)]],4)</f>
        <v>2020</v>
      </c>
      <c r="C5356" t="str">
        <f>RIGHT(All_Data[[#This Row],[Invoice (Year+Month)]],2)</f>
        <v>04</v>
      </c>
      <c r="D5356" t="s">
        <v>56</v>
      </c>
      <c r="E5356">
        <v>3013946</v>
      </c>
      <c r="F5356" t="s">
        <v>10</v>
      </c>
      <c r="G5356" t="s">
        <v>26</v>
      </c>
      <c r="H5356" t="s">
        <v>43</v>
      </c>
      <c r="I5356">
        <v>1559856</v>
      </c>
      <c r="J5356">
        <v>8000</v>
      </c>
      <c r="K5356" s="1">
        <v>30320</v>
      </c>
      <c r="L5356" s="1">
        <v>22560</v>
      </c>
      <c r="M5356" s="1">
        <f>All_Data[[#This Row],[EUR Sales Amount]]-All_Data[[#This Row],[EUR Cost Amount]]</f>
        <v>7760</v>
      </c>
      <c r="N5356">
        <f>IF(All_Data[[#This Row],[Order Line Quantity]]&lt;0,1,0)</f>
        <v>0</v>
      </c>
      <c r="O5356" s="1" t="str">
        <f>All_Data[[#This Row],[Tier2 Description]]&amp;All_Data[[#This Row],[Order No]]</f>
        <v>SAFETY AUTO &amp; TOOLS1559856</v>
      </c>
    </row>
    <row r="5357" spans="1:15" x14ac:dyDescent="0.35">
      <c r="A5357">
        <v>202004</v>
      </c>
      <c r="B5357" t="str">
        <f>LEFT(All_Data[[#This Row],[Invoice (Year+Month)]],4)</f>
        <v>2020</v>
      </c>
      <c r="C5357" t="str">
        <f>RIGHT(All_Data[[#This Row],[Invoice (Year+Month)]],2)</f>
        <v>04</v>
      </c>
      <c r="D5357" t="s">
        <v>56</v>
      </c>
      <c r="E5357">
        <v>3013960</v>
      </c>
      <c r="F5357" t="s">
        <v>17</v>
      </c>
      <c r="G5357" t="s">
        <v>32</v>
      </c>
      <c r="H5357" t="s">
        <v>33</v>
      </c>
      <c r="I5357">
        <v>1560025</v>
      </c>
      <c r="J5357">
        <v>1260</v>
      </c>
      <c r="K5357" s="1">
        <v>1209.5999999999999</v>
      </c>
      <c r="L5357" s="1">
        <v>837.14</v>
      </c>
      <c r="M5357" s="1">
        <f>All_Data[[#This Row],[EUR Sales Amount]]-All_Data[[#This Row],[EUR Cost Amount]]</f>
        <v>372.45999999999992</v>
      </c>
      <c r="N5357">
        <f>IF(All_Data[[#This Row],[Order Line Quantity]]&lt;0,1,0)</f>
        <v>0</v>
      </c>
      <c r="O5357" s="1" t="str">
        <f>All_Data[[#This Row],[Tier2 Description]]&amp;All_Data[[#This Row],[Order No]]</f>
        <v>SPORT BOTTLES1560025</v>
      </c>
    </row>
    <row r="5358" spans="1:15" x14ac:dyDescent="0.35">
      <c r="A5358">
        <v>202004</v>
      </c>
      <c r="B5358" t="str">
        <f>LEFT(All_Data[[#This Row],[Invoice (Year+Month)]],4)</f>
        <v>2020</v>
      </c>
      <c r="C5358" t="str">
        <f>RIGHT(All_Data[[#This Row],[Invoice (Year+Month)]],2)</f>
        <v>04</v>
      </c>
      <c r="D5358" t="s">
        <v>56</v>
      </c>
      <c r="E5358">
        <v>3013960</v>
      </c>
      <c r="F5358" t="s">
        <v>17</v>
      </c>
      <c r="G5358" t="s">
        <v>22</v>
      </c>
      <c r="H5358" t="s">
        <v>35</v>
      </c>
      <c r="I5358">
        <v>1559698</v>
      </c>
      <c r="J5358">
        <v>602</v>
      </c>
      <c r="K5358" s="1">
        <v>198</v>
      </c>
      <c r="L5358" s="1">
        <v>23.88</v>
      </c>
      <c r="M5358" s="1">
        <f>All_Data[[#This Row],[EUR Sales Amount]]-All_Data[[#This Row],[EUR Cost Amount]]</f>
        <v>174.12</v>
      </c>
      <c r="N5358">
        <f>IF(All_Data[[#This Row],[Order Line Quantity]]&lt;0,1,0)</f>
        <v>0</v>
      </c>
      <c r="O5358" s="1" t="str">
        <f>All_Data[[#This Row],[Tier2 Description]]&amp;All_Data[[#This Row],[Order No]]</f>
        <v>DECORATION CHARGES1559698</v>
      </c>
    </row>
    <row r="5359" spans="1:15" x14ac:dyDescent="0.35">
      <c r="A5359">
        <v>202004</v>
      </c>
      <c r="B5359" t="str">
        <f>LEFT(All_Data[[#This Row],[Invoice (Year+Month)]],4)</f>
        <v>2020</v>
      </c>
      <c r="C5359" t="str">
        <f>RIGHT(All_Data[[#This Row],[Invoice (Year+Month)]],2)</f>
        <v>04</v>
      </c>
      <c r="D5359" t="s">
        <v>56</v>
      </c>
      <c r="E5359">
        <v>3013960</v>
      </c>
      <c r="F5359" t="s">
        <v>17</v>
      </c>
      <c r="G5359" t="s">
        <v>22</v>
      </c>
      <c r="H5359" t="s">
        <v>35</v>
      </c>
      <c r="I5359">
        <v>1560025</v>
      </c>
      <c r="J5359">
        <v>1264</v>
      </c>
      <c r="K5359" s="1">
        <v>722.6</v>
      </c>
      <c r="L5359" s="1">
        <v>54.96</v>
      </c>
      <c r="M5359" s="1">
        <f>All_Data[[#This Row],[EUR Sales Amount]]-All_Data[[#This Row],[EUR Cost Amount]]</f>
        <v>667.64</v>
      </c>
      <c r="N5359">
        <f>IF(All_Data[[#This Row],[Order Line Quantity]]&lt;0,1,0)</f>
        <v>0</v>
      </c>
      <c r="O5359" s="1" t="str">
        <f>All_Data[[#This Row],[Tier2 Description]]&amp;All_Data[[#This Row],[Order No]]</f>
        <v>DECORATION CHARGES1560025</v>
      </c>
    </row>
    <row r="5360" spans="1:15" x14ac:dyDescent="0.35">
      <c r="A5360">
        <v>202004</v>
      </c>
      <c r="B5360" t="str">
        <f>LEFT(All_Data[[#This Row],[Invoice (Year+Month)]],4)</f>
        <v>2020</v>
      </c>
      <c r="C5360" t="str">
        <f>RIGHT(All_Data[[#This Row],[Invoice (Year+Month)]],2)</f>
        <v>04</v>
      </c>
      <c r="D5360" t="s">
        <v>56</v>
      </c>
      <c r="E5360">
        <v>3013960</v>
      </c>
      <c r="F5360" t="s">
        <v>17</v>
      </c>
      <c r="G5360" t="s">
        <v>29</v>
      </c>
      <c r="H5360" t="s">
        <v>52</v>
      </c>
      <c r="I5360">
        <v>1559698</v>
      </c>
      <c r="J5360">
        <v>600</v>
      </c>
      <c r="K5360" s="1">
        <v>1212</v>
      </c>
      <c r="L5360" s="1">
        <v>797.42</v>
      </c>
      <c r="M5360" s="1">
        <f>All_Data[[#This Row],[EUR Sales Amount]]-All_Data[[#This Row],[EUR Cost Amount]]</f>
        <v>414.58000000000004</v>
      </c>
      <c r="N5360">
        <f>IF(All_Data[[#This Row],[Order Line Quantity]]&lt;0,1,0)</f>
        <v>0</v>
      </c>
      <c r="O5360" s="1" t="str">
        <f>All_Data[[#This Row],[Tier2 Description]]&amp;All_Data[[#This Row],[Order No]]</f>
        <v>GENERAL TECH1559698</v>
      </c>
    </row>
    <row r="5361" spans="1:15" x14ac:dyDescent="0.35">
      <c r="A5361">
        <v>202004</v>
      </c>
      <c r="B5361" t="str">
        <f>LEFT(All_Data[[#This Row],[Invoice (Year+Month)]],4)</f>
        <v>2020</v>
      </c>
      <c r="C5361" t="str">
        <f>RIGHT(All_Data[[#This Row],[Invoice (Year+Month)]],2)</f>
        <v>04</v>
      </c>
      <c r="D5361" t="s">
        <v>56</v>
      </c>
      <c r="E5361">
        <v>3013969</v>
      </c>
      <c r="F5361" t="s">
        <v>17</v>
      </c>
      <c r="G5361" t="s">
        <v>11</v>
      </c>
      <c r="H5361" t="s">
        <v>39</v>
      </c>
      <c r="I5361">
        <v>1560229</v>
      </c>
      <c r="J5361">
        <v>42</v>
      </c>
      <c r="K5361" s="1">
        <v>68.88</v>
      </c>
      <c r="L5361" s="1">
        <v>33.82</v>
      </c>
      <c r="M5361" s="1">
        <f>All_Data[[#This Row],[EUR Sales Amount]]-All_Data[[#This Row],[EUR Cost Amount]]</f>
        <v>35.059999999999995</v>
      </c>
      <c r="N5361">
        <f>IF(All_Data[[#This Row],[Order Line Quantity]]&lt;0,1,0)</f>
        <v>0</v>
      </c>
      <c r="O5361" s="1" t="str">
        <f>All_Data[[#This Row],[Tier2 Description]]&amp;All_Data[[#This Row],[Order No]]</f>
        <v>COOLERS1560229</v>
      </c>
    </row>
    <row r="5362" spans="1:15" x14ac:dyDescent="0.35">
      <c r="A5362">
        <v>202004</v>
      </c>
      <c r="B5362" t="str">
        <f>LEFT(All_Data[[#This Row],[Invoice (Year+Month)]],4)</f>
        <v>2020</v>
      </c>
      <c r="C5362" t="str">
        <f>RIGHT(All_Data[[#This Row],[Invoice (Year+Month)]],2)</f>
        <v>04</v>
      </c>
      <c r="D5362" t="s">
        <v>56</v>
      </c>
      <c r="E5362">
        <v>3013971</v>
      </c>
      <c r="F5362" t="s">
        <v>10</v>
      </c>
      <c r="G5362" t="s">
        <v>26</v>
      </c>
      <c r="H5362" t="s">
        <v>50</v>
      </c>
      <c r="I5362">
        <v>1559951</v>
      </c>
      <c r="J5362">
        <v>130</v>
      </c>
      <c r="K5362" s="1">
        <v>839.8</v>
      </c>
      <c r="L5362" s="1">
        <v>398.36</v>
      </c>
      <c r="M5362" s="1">
        <f>All_Data[[#This Row],[EUR Sales Amount]]-All_Data[[#This Row],[EUR Cost Amount]]</f>
        <v>441.43999999999994</v>
      </c>
      <c r="N5362">
        <f>IF(All_Data[[#This Row],[Order Line Quantity]]&lt;0,1,0)</f>
        <v>0</v>
      </c>
      <c r="O5362" s="1" t="str">
        <f>All_Data[[#This Row],[Tier2 Description]]&amp;All_Data[[#This Row],[Order No]]</f>
        <v>OUTDOOR &amp; LEISURE1559951</v>
      </c>
    </row>
    <row r="5363" spans="1:15" x14ac:dyDescent="0.35">
      <c r="A5363">
        <v>202004</v>
      </c>
      <c r="B5363" t="str">
        <f>LEFT(All_Data[[#This Row],[Invoice (Year+Month)]],4)</f>
        <v>2020</v>
      </c>
      <c r="C5363" t="str">
        <f>RIGHT(All_Data[[#This Row],[Invoice (Year+Month)]],2)</f>
        <v>04</v>
      </c>
      <c r="D5363" t="s">
        <v>56</v>
      </c>
      <c r="E5363">
        <v>3013971</v>
      </c>
      <c r="F5363" t="s">
        <v>10</v>
      </c>
      <c r="G5363" t="s">
        <v>22</v>
      </c>
      <c r="H5363" t="s">
        <v>35</v>
      </c>
      <c r="I5363">
        <v>1559951</v>
      </c>
      <c r="J5363">
        <v>132</v>
      </c>
      <c r="K5363" s="1">
        <v>152.30000000000001</v>
      </c>
      <c r="L5363" s="1">
        <v>20.079999999999998</v>
      </c>
      <c r="M5363" s="1">
        <f>All_Data[[#This Row],[EUR Sales Amount]]-All_Data[[#This Row],[EUR Cost Amount]]</f>
        <v>132.22000000000003</v>
      </c>
      <c r="N5363">
        <f>IF(All_Data[[#This Row],[Order Line Quantity]]&lt;0,1,0)</f>
        <v>0</v>
      </c>
      <c r="O5363" s="1" t="str">
        <f>All_Data[[#This Row],[Tier2 Description]]&amp;All_Data[[#This Row],[Order No]]</f>
        <v>DECORATION CHARGES1559951</v>
      </c>
    </row>
    <row r="5364" spans="1:15" x14ac:dyDescent="0.35">
      <c r="A5364">
        <v>202004</v>
      </c>
      <c r="B5364" t="str">
        <f>LEFT(All_Data[[#This Row],[Invoice (Year+Month)]],4)</f>
        <v>2020</v>
      </c>
      <c r="C5364" t="str">
        <f>RIGHT(All_Data[[#This Row],[Invoice (Year+Month)]],2)</f>
        <v>04</v>
      </c>
      <c r="D5364" t="s">
        <v>56</v>
      </c>
      <c r="E5364">
        <v>3013977</v>
      </c>
      <c r="F5364" t="s">
        <v>17</v>
      </c>
      <c r="G5364" t="s">
        <v>26</v>
      </c>
      <c r="H5364" t="s">
        <v>43</v>
      </c>
      <c r="I5364">
        <v>1560212</v>
      </c>
      <c r="J5364">
        <v>1000</v>
      </c>
      <c r="K5364" s="1">
        <v>290</v>
      </c>
      <c r="L5364" s="1">
        <v>82.88</v>
      </c>
      <c r="M5364" s="1">
        <f>All_Data[[#This Row],[EUR Sales Amount]]-All_Data[[#This Row],[EUR Cost Amount]]</f>
        <v>207.12</v>
      </c>
      <c r="N5364">
        <f>IF(All_Data[[#This Row],[Order Line Quantity]]&lt;0,1,0)</f>
        <v>0</v>
      </c>
      <c r="O5364" s="1" t="str">
        <f>All_Data[[#This Row],[Tier2 Description]]&amp;All_Data[[#This Row],[Order No]]</f>
        <v>SAFETY AUTO &amp; TOOLS1560212</v>
      </c>
    </row>
    <row r="5365" spans="1:15" x14ac:dyDescent="0.35">
      <c r="A5365">
        <v>202004</v>
      </c>
      <c r="B5365" t="str">
        <f>LEFT(All_Data[[#This Row],[Invoice (Year+Month)]],4)</f>
        <v>2020</v>
      </c>
      <c r="C5365" t="str">
        <f>RIGHT(All_Data[[#This Row],[Invoice (Year+Month)]],2)</f>
        <v>04</v>
      </c>
      <c r="D5365" t="s">
        <v>56</v>
      </c>
      <c r="E5365">
        <v>3013977</v>
      </c>
      <c r="F5365" t="s">
        <v>17</v>
      </c>
      <c r="G5365" t="s">
        <v>22</v>
      </c>
      <c r="H5365" t="s">
        <v>35</v>
      </c>
      <c r="I5365">
        <v>1560212</v>
      </c>
      <c r="J5365">
        <v>1002</v>
      </c>
      <c r="K5365" s="1">
        <v>200</v>
      </c>
      <c r="L5365" s="1">
        <v>27.88</v>
      </c>
      <c r="M5365" s="1">
        <f>All_Data[[#This Row],[EUR Sales Amount]]-All_Data[[#This Row],[EUR Cost Amount]]</f>
        <v>172.12</v>
      </c>
      <c r="N5365">
        <f>IF(All_Data[[#This Row],[Order Line Quantity]]&lt;0,1,0)</f>
        <v>0</v>
      </c>
      <c r="O5365" s="1" t="str">
        <f>All_Data[[#This Row],[Tier2 Description]]&amp;All_Data[[#This Row],[Order No]]</f>
        <v>DECORATION CHARGES1560212</v>
      </c>
    </row>
    <row r="5366" spans="1:15" x14ac:dyDescent="0.35">
      <c r="A5366">
        <v>202004</v>
      </c>
      <c r="B5366" t="str">
        <f>LEFT(All_Data[[#This Row],[Invoice (Year+Month)]],4)</f>
        <v>2020</v>
      </c>
      <c r="C5366" t="str">
        <f>RIGHT(All_Data[[#This Row],[Invoice (Year+Month)]],2)</f>
        <v>04</v>
      </c>
      <c r="D5366" t="s">
        <v>56</v>
      </c>
      <c r="E5366">
        <v>3013990</v>
      </c>
      <c r="F5366" t="s">
        <v>10</v>
      </c>
      <c r="G5366" t="s">
        <v>11</v>
      </c>
      <c r="H5366" t="s">
        <v>47</v>
      </c>
      <c r="I5366">
        <v>1559878</v>
      </c>
      <c r="J5366">
        <v>8000</v>
      </c>
      <c r="K5366" s="1">
        <v>1280</v>
      </c>
      <c r="L5366" s="1">
        <v>767.28</v>
      </c>
      <c r="M5366" s="1">
        <f>All_Data[[#This Row],[EUR Sales Amount]]-All_Data[[#This Row],[EUR Cost Amount]]</f>
        <v>512.72</v>
      </c>
      <c r="N5366">
        <f>IF(All_Data[[#This Row],[Order Line Quantity]]&lt;0,1,0)</f>
        <v>0</v>
      </c>
      <c r="O5366" s="1" t="str">
        <f>All_Data[[#This Row],[Tier2 Description]]&amp;All_Data[[#This Row],[Order No]]</f>
        <v>TRAVEL GIFTS1559878</v>
      </c>
    </row>
    <row r="5367" spans="1:15" x14ac:dyDescent="0.35">
      <c r="A5367">
        <v>202004</v>
      </c>
      <c r="B5367" t="str">
        <f>LEFT(All_Data[[#This Row],[Invoice (Year+Month)]],4)</f>
        <v>2020</v>
      </c>
      <c r="C5367" t="str">
        <f>RIGHT(All_Data[[#This Row],[Invoice (Year+Month)]],2)</f>
        <v>04</v>
      </c>
      <c r="D5367" t="s">
        <v>56</v>
      </c>
      <c r="E5367">
        <v>3014002</v>
      </c>
      <c r="F5367" t="s">
        <v>17</v>
      </c>
      <c r="G5367" t="s">
        <v>32</v>
      </c>
      <c r="H5367" t="s">
        <v>33</v>
      </c>
      <c r="I5367">
        <v>1559440</v>
      </c>
      <c r="J5367">
        <v>32</v>
      </c>
      <c r="K5367" s="1">
        <v>228.48</v>
      </c>
      <c r="L5367" s="1">
        <v>107.4</v>
      </c>
      <c r="M5367" s="1">
        <f>All_Data[[#This Row],[EUR Sales Amount]]-All_Data[[#This Row],[EUR Cost Amount]]</f>
        <v>121.07999999999998</v>
      </c>
      <c r="N5367">
        <f>IF(All_Data[[#This Row],[Order Line Quantity]]&lt;0,1,0)</f>
        <v>0</v>
      </c>
      <c r="O5367" s="1" t="str">
        <f>All_Data[[#This Row],[Tier2 Description]]&amp;All_Data[[#This Row],[Order No]]</f>
        <v>SPORT BOTTLES1559440</v>
      </c>
    </row>
    <row r="5368" spans="1:15" x14ac:dyDescent="0.35">
      <c r="A5368">
        <v>202004</v>
      </c>
      <c r="B5368" t="str">
        <f>LEFT(All_Data[[#This Row],[Invoice (Year+Month)]],4)</f>
        <v>2020</v>
      </c>
      <c r="C5368" t="str">
        <f>RIGHT(All_Data[[#This Row],[Invoice (Year+Month)]],2)</f>
        <v>04</v>
      </c>
      <c r="D5368" t="s">
        <v>56</v>
      </c>
      <c r="E5368">
        <v>3014002</v>
      </c>
      <c r="F5368" t="s">
        <v>17</v>
      </c>
      <c r="G5368" t="s">
        <v>13</v>
      </c>
      <c r="H5368" t="s">
        <v>37</v>
      </c>
      <c r="I5368">
        <v>1559506</v>
      </c>
      <c r="J5368">
        <v>41900</v>
      </c>
      <c r="K5368" s="1">
        <v>14246</v>
      </c>
      <c r="L5368" s="1">
        <v>12570</v>
      </c>
      <c r="M5368" s="1">
        <f>All_Data[[#This Row],[EUR Sales Amount]]-All_Data[[#This Row],[EUR Cost Amount]]</f>
        <v>1676</v>
      </c>
      <c r="N5368">
        <f>IF(All_Data[[#This Row],[Order Line Quantity]]&lt;0,1,0)</f>
        <v>0</v>
      </c>
      <c r="O5368" s="1" t="str">
        <f>All_Data[[#This Row],[Tier2 Description]]&amp;All_Data[[#This Row],[Order No]]</f>
        <v>GENERAL1559506</v>
      </c>
    </row>
    <row r="5369" spans="1:15" x14ac:dyDescent="0.35">
      <c r="A5369">
        <v>202004</v>
      </c>
      <c r="B5369" t="str">
        <f>LEFT(All_Data[[#This Row],[Invoice (Year+Month)]],4)</f>
        <v>2020</v>
      </c>
      <c r="C5369" t="str">
        <f>RIGHT(All_Data[[#This Row],[Invoice (Year+Month)]],2)</f>
        <v>04</v>
      </c>
      <c r="D5369" t="s">
        <v>56</v>
      </c>
      <c r="E5369">
        <v>3014002</v>
      </c>
      <c r="F5369" t="s">
        <v>17</v>
      </c>
      <c r="G5369" t="s">
        <v>22</v>
      </c>
      <c r="H5369" t="s">
        <v>35</v>
      </c>
      <c r="I5369">
        <v>1559440</v>
      </c>
      <c r="J5369">
        <v>36</v>
      </c>
      <c r="K5369" s="1">
        <v>113.12</v>
      </c>
      <c r="L5369" s="1">
        <v>36.5</v>
      </c>
      <c r="M5369" s="1">
        <f>All_Data[[#This Row],[EUR Sales Amount]]-All_Data[[#This Row],[EUR Cost Amount]]</f>
        <v>76.62</v>
      </c>
      <c r="N5369">
        <f>IF(All_Data[[#This Row],[Order Line Quantity]]&lt;0,1,0)</f>
        <v>0</v>
      </c>
      <c r="O5369" s="1" t="str">
        <f>All_Data[[#This Row],[Tier2 Description]]&amp;All_Data[[#This Row],[Order No]]</f>
        <v>DECORATION CHARGES1559440</v>
      </c>
    </row>
    <row r="5370" spans="1:15" x14ac:dyDescent="0.35">
      <c r="A5370">
        <v>202004</v>
      </c>
      <c r="B5370" t="str">
        <f>LEFT(All_Data[[#This Row],[Invoice (Year+Month)]],4)</f>
        <v>2020</v>
      </c>
      <c r="C5370" t="str">
        <f>RIGHT(All_Data[[#This Row],[Invoice (Year+Month)]],2)</f>
        <v>04</v>
      </c>
      <c r="D5370" t="s">
        <v>56</v>
      </c>
      <c r="E5370">
        <v>3014018</v>
      </c>
      <c r="F5370" t="s">
        <v>10</v>
      </c>
      <c r="G5370" t="s">
        <v>26</v>
      </c>
      <c r="H5370" t="s">
        <v>43</v>
      </c>
      <c r="I5370">
        <v>1559627</v>
      </c>
      <c r="J5370">
        <v>2000</v>
      </c>
      <c r="K5370" s="1">
        <v>1960</v>
      </c>
      <c r="L5370" s="1">
        <v>1300</v>
      </c>
      <c r="M5370" s="1">
        <f>All_Data[[#This Row],[EUR Sales Amount]]-All_Data[[#This Row],[EUR Cost Amount]]</f>
        <v>660</v>
      </c>
      <c r="N5370">
        <f>IF(All_Data[[#This Row],[Order Line Quantity]]&lt;0,1,0)</f>
        <v>0</v>
      </c>
      <c r="O5370" s="1" t="str">
        <f>All_Data[[#This Row],[Tier2 Description]]&amp;All_Data[[#This Row],[Order No]]</f>
        <v>SAFETY AUTO &amp; TOOLS1559627</v>
      </c>
    </row>
    <row r="5371" spans="1:15" x14ac:dyDescent="0.35">
      <c r="A5371">
        <v>202004</v>
      </c>
      <c r="B5371" t="str">
        <f>LEFT(All_Data[[#This Row],[Invoice (Year+Month)]],4)</f>
        <v>2020</v>
      </c>
      <c r="C5371" t="str">
        <f>RIGHT(All_Data[[#This Row],[Invoice (Year+Month)]],2)</f>
        <v>04</v>
      </c>
      <c r="D5371" t="s">
        <v>56</v>
      </c>
      <c r="E5371">
        <v>3014049</v>
      </c>
      <c r="F5371" t="s">
        <v>10</v>
      </c>
      <c r="G5371" t="s">
        <v>24</v>
      </c>
      <c r="H5371" t="s">
        <v>25</v>
      </c>
      <c r="I5371">
        <v>1560001</v>
      </c>
      <c r="J5371">
        <v>-48</v>
      </c>
      <c r="K5371" s="1">
        <v>-1551.36</v>
      </c>
      <c r="L5371" s="1">
        <v>-726.4</v>
      </c>
      <c r="M5371" s="1">
        <f>All_Data[[#This Row],[EUR Sales Amount]]-All_Data[[#This Row],[EUR Cost Amount]]</f>
        <v>-824.95999999999992</v>
      </c>
      <c r="N5371">
        <f>IF(All_Data[[#This Row],[Order Line Quantity]]&lt;0,1,0)</f>
        <v>1</v>
      </c>
      <c r="O5371" s="1" t="str">
        <f>All_Data[[#This Row],[Tier2 Description]]&amp;All_Data[[#This Row],[Order No]]</f>
        <v>JACKETS1560001</v>
      </c>
    </row>
    <row r="5372" spans="1:15" x14ac:dyDescent="0.35">
      <c r="A5372">
        <v>202004</v>
      </c>
      <c r="B5372" t="str">
        <f>LEFT(All_Data[[#This Row],[Invoice (Year+Month)]],4)</f>
        <v>2020</v>
      </c>
      <c r="C5372" t="str">
        <f>RIGHT(All_Data[[#This Row],[Invoice (Year+Month)]],2)</f>
        <v>04</v>
      </c>
      <c r="D5372" t="s">
        <v>56</v>
      </c>
      <c r="E5372">
        <v>3014054</v>
      </c>
      <c r="F5372" t="s">
        <v>17</v>
      </c>
      <c r="G5372" t="s">
        <v>32</v>
      </c>
      <c r="H5372" t="s">
        <v>55</v>
      </c>
      <c r="I5372">
        <v>1560262</v>
      </c>
      <c r="J5372">
        <v>200</v>
      </c>
      <c r="K5372" s="1">
        <v>1390</v>
      </c>
      <c r="L5372" s="1">
        <v>513.14</v>
      </c>
      <c r="M5372" s="1">
        <f>All_Data[[#This Row],[EUR Sales Amount]]-All_Data[[#This Row],[EUR Cost Amount]]</f>
        <v>876.86</v>
      </c>
      <c r="N5372">
        <f>IF(All_Data[[#This Row],[Order Line Quantity]]&lt;0,1,0)</f>
        <v>0</v>
      </c>
      <c r="O5372" s="1" t="str">
        <f>All_Data[[#This Row],[Tier2 Description]]&amp;All_Data[[#This Row],[Order No]]</f>
        <v>SPECIALTIES &amp; PACKAGING1560262</v>
      </c>
    </row>
    <row r="5373" spans="1:15" x14ac:dyDescent="0.35">
      <c r="A5373">
        <v>202004</v>
      </c>
      <c r="B5373" t="str">
        <f>LEFT(All_Data[[#This Row],[Invoice (Year+Month)]],4)</f>
        <v>2020</v>
      </c>
      <c r="C5373" t="str">
        <f>RIGHT(All_Data[[#This Row],[Invoice (Year+Month)]],2)</f>
        <v>04</v>
      </c>
      <c r="D5373" t="s">
        <v>56</v>
      </c>
      <c r="E5373">
        <v>3014054</v>
      </c>
      <c r="F5373" t="s">
        <v>17</v>
      </c>
      <c r="G5373" t="s">
        <v>13</v>
      </c>
      <c r="H5373" t="s">
        <v>16</v>
      </c>
      <c r="I5373">
        <v>1559974</v>
      </c>
      <c r="J5373">
        <v>48</v>
      </c>
      <c r="K5373" s="1">
        <v>166.56</v>
      </c>
      <c r="L5373" s="1">
        <v>118.92</v>
      </c>
      <c r="M5373" s="1">
        <f>All_Data[[#This Row],[EUR Sales Amount]]-All_Data[[#This Row],[EUR Cost Amount]]</f>
        <v>47.64</v>
      </c>
      <c r="N5373">
        <f>IF(All_Data[[#This Row],[Order Line Quantity]]&lt;0,1,0)</f>
        <v>0</v>
      </c>
      <c r="O5373" s="1" t="str">
        <f>All_Data[[#This Row],[Tier2 Description]]&amp;All_Data[[#This Row],[Order No]]</f>
        <v>WRITING1559974</v>
      </c>
    </row>
    <row r="5374" spans="1:15" x14ac:dyDescent="0.35">
      <c r="A5374">
        <v>202004</v>
      </c>
      <c r="B5374" t="str">
        <f>LEFT(All_Data[[#This Row],[Invoice (Year+Month)]],4)</f>
        <v>2020</v>
      </c>
      <c r="C5374" t="str">
        <f>RIGHT(All_Data[[#This Row],[Invoice (Year+Month)]],2)</f>
        <v>04</v>
      </c>
      <c r="D5374" t="s">
        <v>56</v>
      </c>
      <c r="E5374">
        <v>3014054</v>
      </c>
      <c r="F5374" t="s">
        <v>17</v>
      </c>
      <c r="G5374" t="s">
        <v>18</v>
      </c>
      <c r="H5374" t="s">
        <v>20</v>
      </c>
      <c r="I5374">
        <v>1559820</v>
      </c>
      <c r="J5374">
        <v>444</v>
      </c>
      <c r="K5374" s="1">
        <v>3059.16</v>
      </c>
      <c r="L5374" s="1">
        <v>1541.62</v>
      </c>
      <c r="M5374" s="1">
        <f>All_Data[[#This Row],[EUR Sales Amount]]-All_Data[[#This Row],[EUR Cost Amount]]</f>
        <v>1517.54</v>
      </c>
      <c r="N5374">
        <f>IF(All_Data[[#This Row],[Order Line Quantity]]&lt;0,1,0)</f>
        <v>0</v>
      </c>
      <c r="O5374" s="1" t="str">
        <f>All_Data[[#This Row],[Tier2 Description]]&amp;All_Data[[#This Row],[Order No]]</f>
        <v>POLOS1559820</v>
      </c>
    </row>
    <row r="5375" spans="1:15" x14ac:dyDescent="0.35">
      <c r="A5375">
        <v>202004</v>
      </c>
      <c r="B5375" t="str">
        <f>LEFT(All_Data[[#This Row],[Invoice (Year+Month)]],4)</f>
        <v>2020</v>
      </c>
      <c r="C5375" t="str">
        <f>RIGHT(All_Data[[#This Row],[Invoice (Year+Month)]],2)</f>
        <v>04</v>
      </c>
      <c r="D5375" t="s">
        <v>56</v>
      </c>
      <c r="E5375">
        <v>3014061</v>
      </c>
      <c r="F5375" t="s">
        <v>17</v>
      </c>
      <c r="G5375" t="s">
        <v>26</v>
      </c>
      <c r="H5375" t="s">
        <v>28</v>
      </c>
      <c r="I5375">
        <v>1559831</v>
      </c>
      <c r="J5375">
        <v>2</v>
      </c>
      <c r="K5375" s="1">
        <v>98.42</v>
      </c>
      <c r="L5375" s="1">
        <v>81.239999999999995</v>
      </c>
      <c r="M5375" s="1">
        <f>All_Data[[#This Row],[EUR Sales Amount]]-All_Data[[#This Row],[EUR Cost Amount]]</f>
        <v>17.180000000000007</v>
      </c>
      <c r="N5375">
        <f>IF(All_Data[[#This Row],[Order Line Quantity]]&lt;0,1,0)</f>
        <v>0</v>
      </c>
      <c r="O5375" s="1" t="str">
        <f>All_Data[[#This Row],[Tier2 Description]]&amp;All_Data[[#This Row],[Order No]]</f>
        <v>HOUSEWARES1559831</v>
      </c>
    </row>
    <row r="5376" spans="1:15" x14ac:dyDescent="0.35">
      <c r="A5376">
        <v>202004</v>
      </c>
      <c r="B5376" t="str">
        <f>LEFT(All_Data[[#This Row],[Invoice (Year+Month)]],4)</f>
        <v>2020</v>
      </c>
      <c r="C5376" t="str">
        <f>RIGHT(All_Data[[#This Row],[Invoice (Year+Month)]],2)</f>
        <v>04</v>
      </c>
      <c r="D5376" t="s">
        <v>56</v>
      </c>
      <c r="E5376">
        <v>3014061</v>
      </c>
      <c r="F5376" t="s">
        <v>17</v>
      </c>
      <c r="G5376" t="s">
        <v>26</v>
      </c>
      <c r="H5376" t="s">
        <v>43</v>
      </c>
      <c r="I5376">
        <v>1559668</v>
      </c>
      <c r="J5376">
        <v>6000</v>
      </c>
      <c r="K5376" s="1">
        <v>5880</v>
      </c>
      <c r="L5376" s="1">
        <v>3720</v>
      </c>
      <c r="M5376" s="1">
        <f>All_Data[[#This Row],[EUR Sales Amount]]-All_Data[[#This Row],[EUR Cost Amount]]</f>
        <v>2160</v>
      </c>
      <c r="N5376">
        <f>IF(All_Data[[#This Row],[Order Line Quantity]]&lt;0,1,0)</f>
        <v>0</v>
      </c>
      <c r="O5376" s="1" t="str">
        <f>All_Data[[#This Row],[Tier2 Description]]&amp;All_Data[[#This Row],[Order No]]</f>
        <v>SAFETY AUTO &amp; TOOLS1559668</v>
      </c>
    </row>
    <row r="5377" spans="1:15" x14ac:dyDescent="0.35">
      <c r="A5377">
        <v>202004</v>
      </c>
      <c r="B5377" t="str">
        <f>LEFT(All_Data[[#This Row],[Invoice (Year+Month)]],4)</f>
        <v>2020</v>
      </c>
      <c r="C5377" t="str">
        <f>RIGHT(All_Data[[#This Row],[Invoice (Year+Month)]],2)</f>
        <v>04</v>
      </c>
      <c r="D5377" t="s">
        <v>56</v>
      </c>
      <c r="E5377">
        <v>3014079</v>
      </c>
      <c r="F5377" t="s">
        <v>10</v>
      </c>
      <c r="G5377" t="s">
        <v>26</v>
      </c>
      <c r="H5377" t="s">
        <v>28</v>
      </c>
      <c r="I5377">
        <v>1559853</v>
      </c>
      <c r="J5377">
        <v>4</v>
      </c>
      <c r="K5377" s="1">
        <v>30.48</v>
      </c>
      <c r="L5377" s="1">
        <v>13.6</v>
      </c>
      <c r="M5377" s="1">
        <f>All_Data[[#This Row],[EUR Sales Amount]]-All_Data[[#This Row],[EUR Cost Amount]]</f>
        <v>16.880000000000003</v>
      </c>
      <c r="N5377">
        <f>IF(All_Data[[#This Row],[Order Line Quantity]]&lt;0,1,0)</f>
        <v>0</v>
      </c>
      <c r="O5377" s="1" t="str">
        <f>All_Data[[#This Row],[Tier2 Description]]&amp;All_Data[[#This Row],[Order No]]</f>
        <v>HOUSEWARES1559853</v>
      </c>
    </row>
    <row r="5378" spans="1:15" x14ac:dyDescent="0.35">
      <c r="A5378">
        <v>202004</v>
      </c>
      <c r="B5378" t="str">
        <f>LEFT(All_Data[[#This Row],[Invoice (Year+Month)]],4)</f>
        <v>2020</v>
      </c>
      <c r="C5378" t="str">
        <f>RIGHT(All_Data[[#This Row],[Invoice (Year+Month)]],2)</f>
        <v>04</v>
      </c>
      <c r="D5378" t="s">
        <v>56</v>
      </c>
      <c r="E5378">
        <v>3014079</v>
      </c>
      <c r="F5378" t="s">
        <v>10</v>
      </c>
      <c r="G5378" t="s">
        <v>29</v>
      </c>
      <c r="H5378" t="s">
        <v>31</v>
      </c>
      <c r="I5378">
        <v>1559853</v>
      </c>
      <c r="J5378">
        <v>2</v>
      </c>
      <c r="K5378" s="1">
        <v>10.3</v>
      </c>
      <c r="L5378" s="1">
        <v>4.7</v>
      </c>
      <c r="M5378" s="1">
        <f>All_Data[[#This Row],[EUR Sales Amount]]-All_Data[[#This Row],[EUR Cost Amount]]</f>
        <v>5.6000000000000005</v>
      </c>
      <c r="N5378">
        <f>IF(All_Data[[#This Row],[Order Line Quantity]]&lt;0,1,0)</f>
        <v>0</v>
      </c>
      <c r="O5378" s="1" t="str">
        <f>All_Data[[#This Row],[Tier2 Description]]&amp;All_Data[[#This Row],[Order No]]</f>
        <v>POWER1559853</v>
      </c>
    </row>
    <row r="5379" spans="1:15" x14ac:dyDescent="0.35">
      <c r="A5379">
        <v>202004</v>
      </c>
      <c r="B5379" t="str">
        <f>LEFT(All_Data[[#This Row],[Invoice (Year+Month)]],4)</f>
        <v>2020</v>
      </c>
      <c r="C5379" t="str">
        <f>RIGHT(All_Data[[#This Row],[Invoice (Year+Month)]],2)</f>
        <v>04</v>
      </c>
      <c r="D5379" t="s">
        <v>56</v>
      </c>
      <c r="E5379">
        <v>3014102</v>
      </c>
      <c r="F5379" t="s">
        <v>10</v>
      </c>
      <c r="G5379" t="s">
        <v>26</v>
      </c>
      <c r="H5379" t="s">
        <v>43</v>
      </c>
      <c r="I5379">
        <v>1559653</v>
      </c>
      <c r="J5379">
        <v>2000</v>
      </c>
      <c r="K5379" s="1">
        <v>1960</v>
      </c>
      <c r="L5379" s="1">
        <v>1300</v>
      </c>
      <c r="M5379" s="1">
        <f>All_Data[[#This Row],[EUR Sales Amount]]-All_Data[[#This Row],[EUR Cost Amount]]</f>
        <v>660</v>
      </c>
      <c r="N5379">
        <f>IF(All_Data[[#This Row],[Order Line Quantity]]&lt;0,1,0)</f>
        <v>0</v>
      </c>
      <c r="O5379" s="1" t="str">
        <f>All_Data[[#This Row],[Tier2 Description]]&amp;All_Data[[#This Row],[Order No]]</f>
        <v>SAFETY AUTO &amp; TOOLS1559653</v>
      </c>
    </row>
    <row r="5380" spans="1:15" x14ac:dyDescent="0.35">
      <c r="A5380">
        <v>202004</v>
      </c>
      <c r="B5380" t="str">
        <f>LEFT(All_Data[[#This Row],[Invoice (Year+Month)]],4)</f>
        <v>2020</v>
      </c>
      <c r="C5380" t="str">
        <f>RIGHT(All_Data[[#This Row],[Invoice (Year+Month)]],2)</f>
        <v>04</v>
      </c>
      <c r="D5380" t="s">
        <v>56</v>
      </c>
      <c r="E5380">
        <v>3014104</v>
      </c>
      <c r="F5380" t="s">
        <v>17</v>
      </c>
      <c r="G5380" t="s">
        <v>29</v>
      </c>
      <c r="H5380" t="s">
        <v>52</v>
      </c>
      <c r="I5380">
        <v>1560185</v>
      </c>
      <c r="J5380">
        <v>1000</v>
      </c>
      <c r="K5380" s="1">
        <v>780</v>
      </c>
      <c r="L5380" s="1">
        <v>358.88</v>
      </c>
      <c r="M5380" s="1">
        <f>All_Data[[#This Row],[EUR Sales Amount]]-All_Data[[#This Row],[EUR Cost Amount]]</f>
        <v>421.12</v>
      </c>
      <c r="N5380">
        <f>IF(All_Data[[#This Row],[Order Line Quantity]]&lt;0,1,0)</f>
        <v>0</v>
      </c>
      <c r="O5380" s="1" t="str">
        <f>All_Data[[#This Row],[Tier2 Description]]&amp;All_Data[[#This Row],[Order No]]</f>
        <v>GENERAL TECH1560185</v>
      </c>
    </row>
    <row r="5381" spans="1:15" x14ac:dyDescent="0.35">
      <c r="A5381">
        <v>202004</v>
      </c>
      <c r="B5381" t="str">
        <f>LEFT(All_Data[[#This Row],[Invoice (Year+Month)]],4)</f>
        <v>2020</v>
      </c>
      <c r="C5381" t="str">
        <f>RIGHT(All_Data[[#This Row],[Invoice (Year+Month)]],2)</f>
        <v>04</v>
      </c>
      <c r="D5381" t="s">
        <v>56</v>
      </c>
      <c r="E5381">
        <v>3014158</v>
      </c>
      <c r="F5381" t="s">
        <v>17</v>
      </c>
      <c r="G5381" t="s">
        <v>18</v>
      </c>
      <c r="H5381" t="s">
        <v>20</v>
      </c>
      <c r="I5381">
        <v>1559984</v>
      </c>
      <c r="J5381">
        <v>2</v>
      </c>
      <c r="K5381" s="1">
        <v>13.1</v>
      </c>
      <c r="L5381" s="1">
        <v>6.86</v>
      </c>
      <c r="M5381" s="1">
        <f>All_Data[[#This Row],[EUR Sales Amount]]-All_Data[[#This Row],[EUR Cost Amount]]</f>
        <v>6.2399999999999993</v>
      </c>
      <c r="N5381">
        <f>IF(All_Data[[#This Row],[Order Line Quantity]]&lt;0,1,0)</f>
        <v>0</v>
      </c>
      <c r="O5381" s="1" t="str">
        <f>All_Data[[#This Row],[Tier2 Description]]&amp;All_Data[[#This Row],[Order No]]</f>
        <v>POLOS1559984</v>
      </c>
    </row>
    <row r="5382" spans="1:15" x14ac:dyDescent="0.35">
      <c r="A5382">
        <v>202004</v>
      </c>
      <c r="B5382" t="str">
        <f>LEFT(All_Data[[#This Row],[Invoice (Year+Month)]],4)</f>
        <v>2020</v>
      </c>
      <c r="C5382" t="str">
        <f>RIGHT(All_Data[[#This Row],[Invoice (Year+Month)]],2)</f>
        <v>04</v>
      </c>
      <c r="D5382" t="s">
        <v>56</v>
      </c>
      <c r="E5382">
        <v>3014167</v>
      </c>
      <c r="F5382" t="s">
        <v>17</v>
      </c>
      <c r="G5382" t="s">
        <v>32</v>
      </c>
      <c r="H5382" t="s">
        <v>51</v>
      </c>
      <c r="I5382">
        <v>1559753</v>
      </c>
      <c r="J5382">
        <v>2</v>
      </c>
      <c r="K5382" s="1">
        <v>14.18</v>
      </c>
      <c r="L5382" s="1">
        <v>6.02</v>
      </c>
      <c r="M5382" s="1">
        <f>All_Data[[#This Row],[EUR Sales Amount]]-All_Data[[#This Row],[EUR Cost Amount]]</f>
        <v>8.16</v>
      </c>
      <c r="N5382">
        <f>IF(All_Data[[#This Row],[Order Line Quantity]]&lt;0,1,0)</f>
        <v>0</v>
      </c>
      <c r="O5382" s="1" t="str">
        <f>All_Data[[#This Row],[Tier2 Description]]&amp;All_Data[[#This Row],[Order No]]</f>
        <v>MUGS &amp; TUMBLERS1559753</v>
      </c>
    </row>
    <row r="5383" spans="1:15" x14ac:dyDescent="0.35">
      <c r="A5383">
        <v>202004</v>
      </c>
      <c r="B5383" t="str">
        <f>LEFT(All_Data[[#This Row],[Invoice (Year+Month)]],4)</f>
        <v>2020</v>
      </c>
      <c r="C5383" t="str">
        <f>RIGHT(All_Data[[#This Row],[Invoice (Year+Month)]],2)</f>
        <v>04</v>
      </c>
      <c r="D5383" t="s">
        <v>56</v>
      </c>
      <c r="E5383">
        <v>3014167</v>
      </c>
      <c r="F5383" t="s">
        <v>17</v>
      </c>
      <c r="G5383" t="s">
        <v>32</v>
      </c>
      <c r="H5383" t="s">
        <v>51</v>
      </c>
      <c r="I5383">
        <v>1560142</v>
      </c>
      <c r="J5383">
        <v>2</v>
      </c>
      <c r="K5383" s="1">
        <v>14.18</v>
      </c>
      <c r="L5383" s="1">
        <v>6.02</v>
      </c>
      <c r="M5383" s="1">
        <f>All_Data[[#This Row],[EUR Sales Amount]]-All_Data[[#This Row],[EUR Cost Amount]]</f>
        <v>8.16</v>
      </c>
      <c r="N5383">
        <f>IF(All_Data[[#This Row],[Order Line Quantity]]&lt;0,1,0)</f>
        <v>0</v>
      </c>
      <c r="O5383" s="1" t="str">
        <f>All_Data[[#This Row],[Tier2 Description]]&amp;All_Data[[#This Row],[Order No]]</f>
        <v>MUGS &amp; TUMBLERS1560142</v>
      </c>
    </row>
    <row r="5384" spans="1:15" x14ac:dyDescent="0.35">
      <c r="A5384">
        <v>202004</v>
      </c>
      <c r="B5384" t="str">
        <f>LEFT(All_Data[[#This Row],[Invoice (Year+Month)]],4)</f>
        <v>2020</v>
      </c>
      <c r="C5384" t="str">
        <f>RIGHT(All_Data[[#This Row],[Invoice (Year+Month)]],2)</f>
        <v>04</v>
      </c>
      <c r="D5384" t="s">
        <v>56</v>
      </c>
      <c r="E5384">
        <v>3014167</v>
      </c>
      <c r="F5384" t="s">
        <v>17</v>
      </c>
      <c r="G5384" t="s">
        <v>22</v>
      </c>
      <c r="H5384" t="s">
        <v>35</v>
      </c>
      <c r="I5384">
        <v>1559753</v>
      </c>
      <c r="J5384">
        <v>6</v>
      </c>
      <c r="K5384" s="1">
        <v>93.38</v>
      </c>
      <c r="L5384" s="1">
        <v>36.200000000000003</v>
      </c>
      <c r="M5384" s="1">
        <f>All_Data[[#This Row],[EUR Sales Amount]]-All_Data[[#This Row],[EUR Cost Amount]]</f>
        <v>57.179999999999993</v>
      </c>
      <c r="N5384">
        <f>IF(All_Data[[#This Row],[Order Line Quantity]]&lt;0,1,0)</f>
        <v>0</v>
      </c>
      <c r="O5384" s="1" t="str">
        <f>All_Data[[#This Row],[Tier2 Description]]&amp;All_Data[[#This Row],[Order No]]</f>
        <v>DECORATION CHARGES1559753</v>
      </c>
    </row>
    <row r="5385" spans="1:15" x14ac:dyDescent="0.35">
      <c r="A5385">
        <v>202004</v>
      </c>
      <c r="B5385" t="str">
        <f>LEFT(All_Data[[#This Row],[Invoice (Year+Month)]],4)</f>
        <v>2020</v>
      </c>
      <c r="C5385" t="str">
        <f>RIGHT(All_Data[[#This Row],[Invoice (Year+Month)]],2)</f>
        <v>04</v>
      </c>
      <c r="D5385" t="s">
        <v>56</v>
      </c>
      <c r="E5385">
        <v>3014167</v>
      </c>
      <c r="F5385" t="s">
        <v>17</v>
      </c>
      <c r="G5385" t="s">
        <v>22</v>
      </c>
      <c r="H5385" t="s">
        <v>35</v>
      </c>
      <c r="I5385">
        <v>1560142</v>
      </c>
      <c r="J5385">
        <v>2</v>
      </c>
      <c r="K5385" s="1">
        <v>70</v>
      </c>
      <c r="L5385" s="1">
        <v>21.18</v>
      </c>
      <c r="M5385" s="1">
        <f>All_Data[[#This Row],[EUR Sales Amount]]-All_Data[[#This Row],[EUR Cost Amount]]</f>
        <v>48.82</v>
      </c>
      <c r="N5385">
        <f>IF(All_Data[[#This Row],[Order Line Quantity]]&lt;0,1,0)</f>
        <v>0</v>
      </c>
      <c r="O5385" s="1" t="str">
        <f>All_Data[[#This Row],[Tier2 Description]]&amp;All_Data[[#This Row],[Order No]]</f>
        <v>DECORATION CHARGES1560142</v>
      </c>
    </row>
    <row r="5386" spans="1:15" x14ac:dyDescent="0.35">
      <c r="A5386">
        <v>202004</v>
      </c>
      <c r="B5386" t="str">
        <f>LEFT(All_Data[[#This Row],[Invoice (Year+Month)]],4)</f>
        <v>2020</v>
      </c>
      <c r="C5386" t="str">
        <f>RIGHT(All_Data[[#This Row],[Invoice (Year+Month)]],2)</f>
        <v>04</v>
      </c>
      <c r="D5386" t="s">
        <v>56</v>
      </c>
      <c r="E5386">
        <v>3014167</v>
      </c>
      <c r="F5386" t="s">
        <v>17</v>
      </c>
      <c r="G5386" t="s">
        <v>22</v>
      </c>
      <c r="H5386" t="s">
        <v>45</v>
      </c>
      <c r="I5386">
        <v>1560197</v>
      </c>
      <c r="J5386">
        <v>2</v>
      </c>
      <c r="K5386" s="1">
        <v>0</v>
      </c>
      <c r="L5386" s="1">
        <v>0.02</v>
      </c>
      <c r="M5386" s="1">
        <f>All_Data[[#This Row],[EUR Sales Amount]]-All_Data[[#This Row],[EUR Cost Amount]]</f>
        <v>-0.02</v>
      </c>
      <c r="N5386">
        <f>IF(All_Data[[#This Row],[Order Line Quantity]]&lt;0,1,0)</f>
        <v>0</v>
      </c>
      <c r="O5386" s="1" t="str">
        <f>All_Data[[#This Row],[Tier2 Description]]&amp;All_Data[[#This Row],[Order No]]</f>
        <v>NONWEARABLES OTHERS1560197</v>
      </c>
    </row>
    <row r="5387" spans="1:15" x14ac:dyDescent="0.35">
      <c r="A5387">
        <v>202004</v>
      </c>
      <c r="B5387" t="str">
        <f>LEFT(All_Data[[#This Row],[Invoice (Year+Month)]],4)</f>
        <v>2020</v>
      </c>
      <c r="C5387" t="str">
        <f>RIGHT(All_Data[[#This Row],[Invoice (Year+Month)]],2)</f>
        <v>04</v>
      </c>
      <c r="D5387" t="s">
        <v>56</v>
      </c>
      <c r="E5387">
        <v>3014167</v>
      </c>
      <c r="F5387" t="s">
        <v>17</v>
      </c>
      <c r="G5387" t="s">
        <v>29</v>
      </c>
      <c r="H5387" t="s">
        <v>30</v>
      </c>
      <c r="I5387">
        <v>1560152</v>
      </c>
      <c r="J5387">
        <v>400</v>
      </c>
      <c r="K5387" s="1">
        <v>8144</v>
      </c>
      <c r="L5387" s="1">
        <v>6868</v>
      </c>
      <c r="M5387" s="1">
        <f>All_Data[[#This Row],[EUR Sales Amount]]-All_Data[[#This Row],[EUR Cost Amount]]</f>
        <v>1276</v>
      </c>
      <c r="N5387">
        <f>IF(All_Data[[#This Row],[Order Line Quantity]]&lt;0,1,0)</f>
        <v>0</v>
      </c>
      <c r="O5387" s="1" t="str">
        <f>All_Data[[#This Row],[Tier2 Description]]&amp;All_Data[[#This Row],[Order No]]</f>
        <v>AUDIO1560152</v>
      </c>
    </row>
    <row r="5388" spans="1:15" x14ac:dyDescent="0.35">
      <c r="A5388">
        <v>202004</v>
      </c>
      <c r="B5388" t="str">
        <f>LEFT(All_Data[[#This Row],[Invoice (Year+Month)]],4)</f>
        <v>2020</v>
      </c>
      <c r="C5388" t="str">
        <f>RIGHT(All_Data[[#This Row],[Invoice (Year+Month)]],2)</f>
        <v>04</v>
      </c>
      <c r="D5388" t="s">
        <v>56</v>
      </c>
      <c r="E5388">
        <v>3014190</v>
      </c>
      <c r="F5388" t="s">
        <v>17</v>
      </c>
      <c r="G5388" t="s">
        <v>26</v>
      </c>
      <c r="H5388" t="s">
        <v>43</v>
      </c>
      <c r="I5388">
        <v>1559622</v>
      </c>
      <c r="J5388">
        <v>2000</v>
      </c>
      <c r="K5388" s="1">
        <v>1960</v>
      </c>
      <c r="L5388" s="1">
        <v>1300</v>
      </c>
      <c r="M5388" s="1">
        <f>All_Data[[#This Row],[EUR Sales Amount]]-All_Data[[#This Row],[EUR Cost Amount]]</f>
        <v>660</v>
      </c>
      <c r="N5388">
        <f>IF(All_Data[[#This Row],[Order Line Quantity]]&lt;0,1,0)</f>
        <v>0</v>
      </c>
      <c r="O5388" s="1" t="str">
        <f>All_Data[[#This Row],[Tier2 Description]]&amp;All_Data[[#This Row],[Order No]]</f>
        <v>SAFETY AUTO &amp; TOOLS1559622</v>
      </c>
    </row>
    <row r="5389" spans="1:15" x14ac:dyDescent="0.35">
      <c r="A5389">
        <v>202004</v>
      </c>
      <c r="B5389" t="str">
        <f>LEFT(All_Data[[#This Row],[Invoice (Year+Month)]],4)</f>
        <v>2020</v>
      </c>
      <c r="C5389" t="str">
        <f>RIGHT(All_Data[[#This Row],[Invoice (Year+Month)]],2)</f>
        <v>04</v>
      </c>
      <c r="D5389" t="s">
        <v>56</v>
      </c>
      <c r="E5389">
        <v>3014190</v>
      </c>
      <c r="F5389" t="s">
        <v>17</v>
      </c>
      <c r="G5389" t="s">
        <v>26</v>
      </c>
      <c r="H5389" t="s">
        <v>43</v>
      </c>
      <c r="I5389">
        <v>1559625</v>
      </c>
      <c r="J5389">
        <v>2000</v>
      </c>
      <c r="K5389" s="1">
        <v>1960</v>
      </c>
      <c r="L5389" s="1">
        <v>1300</v>
      </c>
      <c r="M5389" s="1">
        <f>All_Data[[#This Row],[EUR Sales Amount]]-All_Data[[#This Row],[EUR Cost Amount]]</f>
        <v>660</v>
      </c>
      <c r="N5389">
        <f>IF(All_Data[[#This Row],[Order Line Quantity]]&lt;0,1,0)</f>
        <v>0</v>
      </c>
      <c r="O5389" s="1" t="str">
        <f>All_Data[[#This Row],[Tier2 Description]]&amp;All_Data[[#This Row],[Order No]]</f>
        <v>SAFETY AUTO &amp; TOOLS1559625</v>
      </c>
    </row>
    <row r="5390" spans="1:15" x14ac:dyDescent="0.35">
      <c r="A5390">
        <v>202004</v>
      </c>
      <c r="B5390" t="str">
        <f>LEFT(All_Data[[#This Row],[Invoice (Year+Month)]],4)</f>
        <v>2020</v>
      </c>
      <c r="C5390" t="str">
        <f>RIGHT(All_Data[[#This Row],[Invoice (Year+Month)]],2)</f>
        <v>04</v>
      </c>
      <c r="D5390" t="s">
        <v>56</v>
      </c>
      <c r="E5390">
        <v>3014190</v>
      </c>
      <c r="F5390" t="s">
        <v>17</v>
      </c>
      <c r="G5390" t="s">
        <v>26</v>
      </c>
      <c r="H5390" t="s">
        <v>43</v>
      </c>
      <c r="I5390">
        <v>1560195</v>
      </c>
      <c r="J5390">
        <v>2000</v>
      </c>
      <c r="K5390" s="1">
        <v>1960</v>
      </c>
      <c r="L5390" s="1">
        <v>1300</v>
      </c>
      <c r="M5390" s="1">
        <f>All_Data[[#This Row],[EUR Sales Amount]]-All_Data[[#This Row],[EUR Cost Amount]]</f>
        <v>660</v>
      </c>
      <c r="N5390">
        <f>IF(All_Data[[#This Row],[Order Line Quantity]]&lt;0,1,0)</f>
        <v>0</v>
      </c>
      <c r="O5390" s="1" t="str">
        <f>All_Data[[#This Row],[Tier2 Description]]&amp;All_Data[[#This Row],[Order No]]</f>
        <v>SAFETY AUTO &amp; TOOLS1560195</v>
      </c>
    </row>
    <row r="5391" spans="1:15" x14ac:dyDescent="0.35">
      <c r="A5391">
        <v>202004</v>
      </c>
      <c r="B5391" t="str">
        <f>LEFT(All_Data[[#This Row],[Invoice (Year+Month)]],4)</f>
        <v>2020</v>
      </c>
      <c r="C5391" t="str">
        <f>RIGHT(All_Data[[#This Row],[Invoice (Year+Month)]],2)</f>
        <v>04</v>
      </c>
      <c r="D5391" t="s">
        <v>56</v>
      </c>
      <c r="E5391">
        <v>3014197</v>
      </c>
      <c r="F5391" t="s">
        <v>17</v>
      </c>
      <c r="G5391" t="s">
        <v>13</v>
      </c>
      <c r="H5391" t="s">
        <v>16</v>
      </c>
      <c r="I5391">
        <v>1559474</v>
      </c>
      <c r="J5391">
        <v>1500</v>
      </c>
      <c r="K5391" s="1">
        <v>240</v>
      </c>
      <c r="L5391" s="1">
        <v>107.94</v>
      </c>
      <c r="M5391" s="1">
        <f>All_Data[[#This Row],[EUR Sales Amount]]-All_Data[[#This Row],[EUR Cost Amount]]</f>
        <v>132.06</v>
      </c>
      <c r="N5391">
        <f>IF(All_Data[[#This Row],[Order Line Quantity]]&lt;0,1,0)</f>
        <v>0</v>
      </c>
      <c r="O5391" s="1" t="str">
        <f>All_Data[[#This Row],[Tier2 Description]]&amp;All_Data[[#This Row],[Order No]]</f>
        <v>WRITING1559474</v>
      </c>
    </row>
    <row r="5392" spans="1:15" x14ac:dyDescent="0.35">
      <c r="A5392">
        <v>202004</v>
      </c>
      <c r="B5392" t="str">
        <f>LEFT(All_Data[[#This Row],[Invoice (Year+Month)]],4)</f>
        <v>2020</v>
      </c>
      <c r="C5392" t="str">
        <f>RIGHT(All_Data[[#This Row],[Invoice (Year+Month)]],2)</f>
        <v>04</v>
      </c>
      <c r="D5392" t="s">
        <v>56</v>
      </c>
      <c r="E5392">
        <v>3014197</v>
      </c>
      <c r="F5392" t="s">
        <v>17</v>
      </c>
      <c r="G5392" t="s">
        <v>22</v>
      </c>
      <c r="H5392" t="s">
        <v>35</v>
      </c>
      <c r="I5392">
        <v>1559474</v>
      </c>
      <c r="J5392">
        <v>1502</v>
      </c>
      <c r="K5392" s="1">
        <v>285</v>
      </c>
      <c r="L5392" s="1">
        <v>32.880000000000003</v>
      </c>
      <c r="M5392" s="1">
        <f>All_Data[[#This Row],[EUR Sales Amount]]-All_Data[[#This Row],[EUR Cost Amount]]</f>
        <v>252.12</v>
      </c>
      <c r="N5392">
        <f>IF(All_Data[[#This Row],[Order Line Quantity]]&lt;0,1,0)</f>
        <v>0</v>
      </c>
      <c r="O5392" s="1" t="str">
        <f>All_Data[[#This Row],[Tier2 Description]]&amp;All_Data[[#This Row],[Order No]]</f>
        <v>DECORATION CHARGES1559474</v>
      </c>
    </row>
    <row r="5393" spans="1:15" x14ac:dyDescent="0.35">
      <c r="A5393">
        <v>202004</v>
      </c>
      <c r="B5393" t="str">
        <f>LEFT(All_Data[[#This Row],[Invoice (Year+Month)]],4)</f>
        <v>2020</v>
      </c>
      <c r="C5393" t="str">
        <f>RIGHT(All_Data[[#This Row],[Invoice (Year+Month)]],2)</f>
        <v>04</v>
      </c>
      <c r="D5393" t="s">
        <v>56</v>
      </c>
      <c r="E5393">
        <v>3014208</v>
      </c>
      <c r="F5393" t="s">
        <v>17</v>
      </c>
      <c r="G5393" t="s">
        <v>36</v>
      </c>
      <c r="H5393" t="s">
        <v>36</v>
      </c>
      <c r="I5393">
        <v>1560076</v>
      </c>
      <c r="J5393">
        <v>240</v>
      </c>
      <c r="K5393" s="1">
        <v>578.4</v>
      </c>
      <c r="L5393" s="1">
        <v>452.96</v>
      </c>
      <c r="M5393" s="1">
        <f>All_Data[[#This Row],[EUR Sales Amount]]-All_Data[[#This Row],[EUR Cost Amount]]</f>
        <v>125.44</v>
      </c>
      <c r="N5393">
        <f>IF(All_Data[[#This Row],[Order Line Quantity]]&lt;0,1,0)</f>
        <v>0</v>
      </c>
      <c r="O5393" s="1" t="str">
        <f>All_Data[[#This Row],[Tier2 Description]]&amp;All_Data[[#This Row],[Order No]]</f>
        <v>MEMORY1560076</v>
      </c>
    </row>
    <row r="5394" spans="1:15" x14ac:dyDescent="0.35">
      <c r="A5394">
        <v>202004</v>
      </c>
      <c r="B5394" t="str">
        <f>LEFT(All_Data[[#This Row],[Invoice (Year+Month)]],4)</f>
        <v>2020</v>
      </c>
      <c r="C5394" t="str">
        <f>RIGHT(All_Data[[#This Row],[Invoice (Year+Month)]],2)</f>
        <v>04</v>
      </c>
      <c r="D5394" t="s">
        <v>56</v>
      </c>
      <c r="E5394">
        <v>3014219</v>
      </c>
      <c r="F5394" t="s">
        <v>17</v>
      </c>
      <c r="G5394" t="s">
        <v>13</v>
      </c>
      <c r="H5394" t="s">
        <v>41</v>
      </c>
      <c r="I5394">
        <v>1559320</v>
      </c>
      <c r="J5394">
        <v>1000</v>
      </c>
      <c r="K5394" s="1">
        <v>380</v>
      </c>
      <c r="L5394" s="1">
        <v>279</v>
      </c>
      <c r="M5394" s="1">
        <f>All_Data[[#This Row],[EUR Sales Amount]]-All_Data[[#This Row],[EUR Cost Amount]]</f>
        <v>101</v>
      </c>
      <c r="N5394">
        <f>IF(All_Data[[#This Row],[Order Line Quantity]]&lt;0,1,0)</f>
        <v>0</v>
      </c>
      <c r="O5394" s="1" t="str">
        <f>All_Data[[#This Row],[Tier2 Description]]&amp;All_Data[[#This Row],[Order No]]</f>
        <v>KEYCHAINS1559320</v>
      </c>
    </row>
    <row r="5395" spans="1:15" x14ac:dyDescent="0.35">
      <c r="A5395">
        <v>202004</v>
      </c>
      <c r="B5395" t="str">
        <f>LEFT(All_Data[[#This Row],[Invoice (Year+Month)]],4)</f>
        <v>2020</v>
      </c>
      <c r="C5395" t="str">
        <f>RIGHT(All_Data[[#This Row],[Invoice (Year+Month)]],2)</f>
        <v>04</v>
      </c>
      <c r="D5395" t="s">
        <v>56</v>
      </c>
      <c r="E5395">
        <v>3014219</v>
      </c>
      <c r="F5395" t="s">
        <v>17</v>
      </c>
      <c r="G5395" t="s">
        <v>22</v>
      </c>
      <c r="H5395" t="s">
        <v>35</v>
      </c>
      <c r="I5395">
        <v>1559320</v>
      </c>
      <c r="J5395">
        <v>1002</v>
      </c>
      <c r="K5395" s="1">
        <v>50</v>
      </c>
      <c r="L5395" s="1">
        <v>10.02</v>
      </c>
      <c r="M5395" s="1">
        <f>All_Data[[#This Row],[EUR Sales Amount]]-All_Data[[#This Row],[EUR Cost Amount]]</f>
        <v>39.980000000000004</v>
      </c>
      <c r="N5395">
        <f>IF(All_Data[[#This Row],[Order Line Quantity]]&lt;0,1,0)</f>
        <v>0</v>
      </c>
      <c r="O5395" s="1" t="str">
        <f>All_Data[[#This Row],[Tier2 Description]]&amp;All_Data[[#This Row],[Order No]]</f>
        <v>DECORATION CHARGES1559320</v>
      </c>
    </row>
    <row r="5396" spans="1:15" x14ac:dyDescent="0.35">
      <c r="A5396">
        <v>202004</v>
      </c>
      <c r="B5396" t="str">
        <f>LEFT(All_Data[[#This Row],[Invoice (Year+Month)]],4)</f>
        <v>2020</v>
      </c>
      <c r="C5396" t="str">
        <f>RIGHT(All_Data[[#This Row],[Invoice (Year+Month)]],2)</f>
        <v>04</v>
      </c>
      <c r="D5396" t="s">
        <v>56</v>
      </c>
      <c r="E5396">
        <v>3014227</v>
      </c>
      <c r="F5396" t="s">
        <v>10</v>
      </c>
      <c r="G5396" t="s">
        <v>11</v>
      </c>
      <c r="H5396" t="s">
        <v>47</v>
      </c>
      <c r="I5396">
        <v>1560069</v>
      </c>
      <c r="J5396">
        <v>200</v>
      </c>
      <c r="K5396" s="1">
        <v>214</v>
      </c>
      <c r="L5396" s="1">
        <v>114.12</v>
      </c>
      <c r="M5396" s="1">
        <f>All_Data[[#This Row],[EUR Sales Amount]]-All_Data[[#This Row],[EUR Cost Amount]]</f>
        <v>99.88</v>
      </c>
      <c r="N5396">
        <f>IF(All_Data[[#This Row],[Order Line Quantity]]&lt;0,1,0)</f>
        <v>0</v>
      </c>
      <c r="O5396" s="1" t="str">
        <f>All_Data[[#This Row],[Tier2 Description]]&amp;All_Data[[#This Row],[Order No]]</f>
        <v>TRAVEL GIFTS1560069</v>
      </c>
    </row>
    <row r="5397" spans="1:15" x14ac:dyDescent="0.35">
      <c r="A5397">
        <v>202004</v>
      </c>
      <c r="B5397" t="str">
        <f>LEFT(All_Data[[#This Row],[Invoice (Year+Month)]],4)</f>
        <v>2020</v>
      </c>
      <c r="C5397" t="str">
        <f>RIGHT(All_Data[[#This Row],[Invoice (Year+Month)]],2)</f>
        <v>04</v>
      </c>
      <c r="D5397" t="s">
        <v>56</v>
      </c>
      <c r="E5397">
        <v>3014228</v>
      </c>
      <c r="F5397" t="s">
        <v>10</v>
      </c>
      <c r="G5397" t="s">
        <v>13</v>
      </c>
      <c r="H5397" t="s">
        <v>16</v>
      </c>
      <c r="I5397">
        <v>1559964</v>
      </c>
      <c r="J5397">
        <v>664</v>
      </c>
      <c r="K5397" s="1">
        <v>807.28</v>
      </c>
      <c r="L5397" s="1">
        <v>497.72</v>
      </c>
      <c r="M5397" s="1">
        <f>All_Data[[#This Row],[EUR Sales Amount]]-All_Data[[#This Row],[EUR Cost Amount]]</f>
        <v>309.55999999999995</v>
      </c>
      <c r="N5397">
        <f>IF(All_Data[[#This Row],[Order Line Quantity]]&lt;0,1,0)</f>
        <v>0</v>
      </c>
      <c r="O5397" s="1" t="str">
        <f>All_Data[[#This Row],[Tier2 Description]]&amp;All_Data[[#This Row],[Order No]]</f>
        <v>WRITING1559964</v>
      </c>
    </row>
    <row r="5398" spans="1:15" x14ac:dyDescent="0.35">
      <c r="A5398">
        <v>202004</v>
      </c>
      <c r="B5398" t="str">
        <f>LEFT(All_Data[[#This Row],[Invoice (Year+Month)]],4)</f>
        <v>2020</v>
      </c>
      <c r="C5398" t="str">
        <f>RIGHT(All_Data[[#This Row],[Invoice (Year+Month)]],2)</f>
        <v>04</v>
      </c>
      <c r="D5398" t="s">
        <v>56</v>
      </c>
      <c r="E5398">
        <v>3014231</v>
      </c>
      <c r="F5398" t="s">
        <v>17</v>
      </c>
      <c r="G5398" t="s">
        <v>24</v>
      </c>
      <c r="H5398" t="s">
        <v>25</v>
      </c>
      <c r="I5398">
        <v>1559703</v>
      </c>
      <c r="J5398">
        <v>-4</v>
      </c>
      <c r="K5398" s="1">
        <v>-128.94</v>
      </c>
      <c r="L5398" s="1">
        <v>-95.92</v>
      </c>
      <c r="M5398" s="1">
        <f>All_Data[[#This Row],[EUR Sales Amount]]-All_Data[[#This Row],[EUR Cost Amount]]</f>
        <v>-33.019999999999996</v>
      </c>
      <c r="N5398">
        <f>IF(All_Data[[#This Row],[Order Line Quantity]]&lt;0,1,0)</f>
        <v>1</v>
      </c>
      <c r="O5398" s="1" t="str">
        <f>All_Data[[#This Row],[Tier2 Description]]&amp;All_Data[[#This Row],[Order No]]</f>
        <v>JACKETS1559703</v>
      </c>
    </row>
    <row r="5399" spans="1:15" x14ac:dyDescent="0.35">
      <c r="A5399">
        <v>202004</v>
      </c>
      <c r="B5399" t="str">
        <f>LEFT(All_Data[[#This Row],[Invoice (Year+Month)]],4)</f>
        <v>2020</v>
      </c>
      <c r="C5399" t="str">
        <f>RIGHT(All_Data[[#This Row],[Invoice (Year+Month)]],2)</f>
        <v>04</v>
      </c>
      <c r="D5399" t="s">
        <v>56</v>
      </c>
      <c r="E5399">
        <v>3014239</v>
      </c>
      <c r="F5399" t="s">
        <v>17</v>
      </c>
      <c r="G5399" t="s">
        <v>26</v>
      </c>
      <c r="H5399" t="s">
        <v>43</v>
      </c>
      <c r="I5399">
        <v>1559621</v>
      </c>
      <c r="J5399">
        <v>2000</v>
      </c>
      <c r="K5399" s="1">
        <v>1960</v>
      </c>
      <c r="L5399" s="1">
        <v>1300</v>
      </c>
      <c r="M5399" s="1">
        <f>All_Data[[#This Row],[EUR Sales Amount]]-All_Data[[#This Row],[EUR Cost Amount]]</f>
        <v>660</v>
      </c>
      <c r="N5399">
        <f>IF(All_Data[[#This Row],[Order Line Quantity]]&lt;0,1,0)</f>
        <v>0</v>
      </c>
      <c r="O5399" s="1" t="str">
        <f>All_Data[[#This Row],[Tier2 Description]]&amp;All_Data[[#This Row],[Order No]]</f>
        <v>SAFETY AUTO &amp; TOOLS1559621</v>
      </c>
    </row>
    <row r="5400" spans="1:15" x14ac:dyDescent="0.35">
      <c r="A5400">
        <v>202004</v>
      </c>
      <c r="B5400" t="str">
        <f>LEFT(All_Data[[#This Row],[Invoice (Year+Month)]],4)</f>
        <v>2020</v>
      </c>
      <c r="C5400" t="str">
        <f>RIGHT(All_Data[[#This Row],[Invoice (Year+Month)]],2)</f>
        <v>04</v>
      </c>
      <c r="D5400" t="s">
        <v>56</v>
      </c>
      <c r="E5400">
        <v>3014240</v>
      </c>
      <c r="F5400" t="s">
        <v>10</v>
      </c>
      <c r="G5400" t="s">
        <v>26</v>
      </c>
      <c r="H5400" t="s">
        <v>43</v>
      </c>
      <c r="I5400">
        <v>1559646</v>
      </c>
      <c r="J5400">
        <v>1000</v>
      </c>
      <c r="K5400" s="1">
        <v>4640</v>
      </c>
      <c r="L5400" s="1">
        <v>3250</v>
      </c>
      <c r="M5400" s="1">
        <f>All_Data[[#This Row],[EUR Sales Amount]]-All_Data[[#This Row],[EUR Cost Amount]]</f>
        <v>1390</v>
      </c>
      <c r="N5400">
        <f>IF(All_Data[[#This Row],[Order Line Quantity]]&lt;0,1,0)</f>
        <v>0</v>
      </c>
      <c r="O5400" s="1" t="str">
        <f>All_Data[[#This Row],[Tier2 Description]]&amp;All_Data[[#This Row],[Order No]]</f>
        <v>SAFETY AUTO &amp; TOOLS1559646</v>
      </c>
    </row>
    <row r="5401" spans="1:15" x14ac:dyDescent="0.35">
      <c r="A5401">
        <v>202004</v>
      </c>
      <c r="B5401" t="str">
        <f>LEFT(All_Data[[#This Row],[Invoice (Year+Month)]],4)</f>
        <v>2020</v>
      </c>
      <c r="C5401" t="str">
        <f>RIGHT(All_Data[[#This Row],[Invoice (Year+Month)]],2)</f>
        <v>04</v>
      </c>
      <c r="D5401" t="s">
        <v>56</v>
      </c>
      <c r="E5401">
        <v>3014249</v>
      </c>
      <c r="F5401" t="s">
        <v>10</v>
      </c>
      <c r="G5401" t="s">
        <v>11</v>
      </c>
      <c r="H5401" t="s">
        <v>46</v>
      </c>
      <c r="I5401">
        <v>1559926</v>
      </c>
      <c r="J5401">
        <v>2</v>
      </c>
      <c r="K5401" s="1">
        <v>21.98</v>
      </c>
      <c r="L5401" s="1">
        <v>10.119999999999999</v>
      </c>
      <c r="M5401" s="1">
        <f>All_Data[[#This Row],[EUR Sales Amount]]-All_Data[[#This Row],[EUR Cost Amount]]</f>
        <v>11.860000000000001</v>
      </c>
      <c r="N5401">
        <f>IF(All_Data[[#This Row],[Order Line Quantity]]&lt;0,1,0)</f>
        <v>0</v>
      </c>
      <c r="O5401" s="1" t="str">
        <f>All_Data[[#This Row],[Tier2 Description]]&amp;All_Data[[#This Row],[Order No]]</f>
        <v>DUFFELS1559926</v>
      </c>
    </row>
    <row r="5402" spans="1:15" x14ac:dyDescent="0.35">
      <c r="A5402">
        <v>202004</v>
      </c>
      <c r="B5402" t="str">
        <f>LEFT(All_Data[[#This Row],[Invoice (Year+Month)]],4)</f>
        <v>2020</v>
      </c>
      <c r="C5402" t="str">
        <f>RIGHT(All_Data[[#This Row],[Invoice (Year+Month)]],2)</f>
        <v>04</v>
      </c>
      <c r="D5402" t="s">
        <v>56</v>
      </c>
      <c r="E5402">
        <v>3014249</v>
      </c>
      <c r="F5402" t="s">
        <v>10</v>
      </c>
      <c r="G5402" t="s">
        <v>32</v>
      </c>
      <c r="H5402" t="s">
        <v>51</v>
      </c>
      <c r="I5402">
        <v>1560271</v>
      </c>
      <c r="J5402">
        <v>8</v>
      </c>
      <c r="K5402" s="1">
        <v>36.159999999999997</v>
      </c>
      <c r="L5402" s="1">
        <v>13.78</v>
      </c>
      <c r="M5402" s="1">
        <f>All_Data[[#This Row],[EUR Sales Amount]]-All_Data[[#This Row],[EUR Cost Amount]]</f>
        <v>22.379999999999995</v>
      </c>
      <c r="N5402">
        <f>IF(All_Data[[#This Row],[Order Line Quantity]]&lt;0,1,0)</f>
        <v>0</v>
      </c>
      <c r="O5402" s="1" t="str">
        <f>All_Data[[#This Row],[Tier2 Description]]&amp;All_Data[[#This Row],[Order No]]</f>
        <v>MUGS &amp; TUMBLERS1560271</v>
      </c>
    </row>
    <row r="5403" spans="1:15" x14ac:dyDescent="0.35">
      <c r="A5403">
        <v>202004</v>
      </c>
      <c r="B5403" t="str">
        <f>LEFT(All_Data[[#This Row],[Invoice (Year+Month)]],4)</f>
        <v>2020</v>
      </c>
      <c r="C5403" t="str">
        <f>RIGHT(All_Data[[#This Row],[Invoice (Year+Month)]],2)</f>
        <v>04</v>
      </c>
      <c r="D5403" t="s">
        <v>56</v>
      </c>
      <c r="E5403">
        <v>3014249</v>
      </c>
      <c r="F5403" t="s">
        <v>10</v>
      </c>
      <c r="G5403" t="s">
        <v>26</v>
      </c>
      <c r="H5403" t="s">
        <v>28</v>
      </c>
      <c r="I5403">
        <v>1559926</v>
      </c>
      <c r="J5403">
        <v>80</v>
      </c>
      <c r="K5403" s="1">
        <v>81.599999999999994</v>
      </c>
      <c r="L5403" s="1">
        <v>54.08</v>
      </c>
      <c r="M5403" s="1">
        <f>All_Data[[#This Row],[EUR Sales Amount]]-All_Data[[#This Row],[EUR Cost Amount]]</f>
        <v>27.519999999999996</v>
      </c>
      <c r="N5403">
        <f>IF(All_Data[[#This Row],[Order Line Quantity]]&lt;0,1,0)</f>
        <v>0</v>
      </c>
      <c r="O5403" s="1" t="str">
        <f>All_Data[[#This Row],[Tier2 Description]]&amp;All_Data[[#This Row],[Order No]]</f>
        <v>HOUSEWARES1559926</v>
      </c>
    </row>
    <row r="5404" spans="1:15" x14ac:dyDescent="0.35">
      <c r="A5404">
        <v>202004</v>
      </c>
      <c r="B5404" t="str">
        <f>LEFT(All_Data[[#This Row],[Invoice (Year+Month)]],4)</f>
        <v>2020</v>
      </c>
      <c r="C5404" t="str">
        <f>RIGHT(All_Data[[#This Row],[Invoice (Year+Month)]],2)</f>
        <v>04</v>
      </c>
      <c r="D5404" t="s">
        <v>56</v>
      </c>
      <c r="E5404">
        <v>3014249</v>
      </c>
      <c r="F5404" t="s">
        <v>10</v>
      </c>
      <c r="G5404" t="s">
        <v>26</v>
      </c>
      <c r="H5404" t="s">
        <v>28</v>
      </c>
      <c r="I5404">
        <v>1560271</v>
      </c>
      <c r="J5404">
        <v>44</v>
      </c>
      <c r="K5404" s="1">
        <v>57.56</v>
      </c>
      <c r="L5404" s="1">
        <v>35.74</v>
      </c>
      <c r="M5404" s="1">
        <f>All_Data[[#This Row],[EUR Sales Amount]]-All_Data[[#This Row],[EUR Cost Amount]]</f>
        <v>21.82</v>
      </c>
      <c r="N5404">
        <f>IF(All_Data[[#This Row],[Order Line Quantity]]&lt;0,1,0)</f>
        <v>0</v>
      </c>
      <c r="O5404" s="1" t="str">
        <f>All_Data[[#This Row],[Tier2 Description]]&amp;All_Data[[#This Row],[Order No]]</f>
        <v>HOUSEWARES1560271</v>
      </c>
    </row>
    <row r="5405" spans="1:15" x14ac:dyDescent="0.35">
      <c r="A5405">
        <v>202004</v>
      </c>
      <c r="B5405" t="str">
        <f>LEFT(All_Data[[#This Row],[Invoice (Year+Month)]],4)</f>
        <v>2020</v>
      </c>
      <c r="C5405" t="str">
        <f>RIGHT(All_Data[[#This Row],[Invoice (Year+Month)]],2)</f>
        <v>04</v>
      </c>
      <c r="D5405" t="s">
        <v>56</v>
      </c>
      <c r="E5405">
        <v>3014251</v>
      </c>
      <c r="F5405" t="s">
        <v>17</v>
      </c>
      <c r="G5405" t="s">
        <v>26</v>
      </c>
      <c r="H5405" t="s">
        <v>28</v>
      </c>
      <c r="I5405">
        <v>1559402</v>
      </c>
      <c r="J5405">
        <v>200</v>
      </c>
      <c r="K5405" s="1">
        <v>1306</v>
      </c>
      <c r="L5405" s="1">
        <v>393.48</v>
      </c>
      <c r="M5405" s="1">
        <f>All_Data[[#This Row],[EUR Sales Amount]]-All_Data[[#This Row],[EUR Cost Amount]]</f>
        <v>912.52</v>
      </c>
      <c r="N5405">
        <f>IF(All_Data[[#This Row],[Order Line Quantity]]&lt;0,1,0)</f>
        <v>0</v>
      </c>
      <c r="O5405" s="1" t="str">
        <f>All_Data[[#This Row],[Tier2 Description]]&amp;All_Data[[#This Row],[Order No]]</f>
        <v>HOUSEWARES1559402</v>
      </c>
    </row>
    <row r="5406" spans="1:15" x14ac:dyDescent="0.35">
      <c r="A5406">
        <v>202004</v>
      </c>
      <c r="B5406" t="str">
        <f>LEFT(All_Data[[#This Row],[Invoice (Year+Month)]],4)</f>
        <v>2020</v>
      </c>
      <c r="C5406" t="str">
        <f>RIGHT(All_Data[[#This Row],[Invoice (Year+Month)]],2)</f>
        <v>04</v>
      </c>
      <c r="D5406" t="s">
        <v>56</v>
      </c>
      <c r="E5406">
        <v>3014251</v>
      </c>
      <c r="F5406" t="s">
        <v>17</v>
      </c>
      <c r="G5406" t="s">
        <v>22</v>
      </c>
      <c r="H5406" t="s">
        <v>35</v>
      </c>
      <c r="I5406">
        <v>1559402</v>
      </c>
      <c r="J5406">
        <v>202</v>
      </c>
      <c r="K5406" s="1">
        <v>160</v>
      </c>
      <c r="L5406" s="1">
        <v>19.88</v>
      </c>
      <c r="M5406" s="1">
        <f>All_Data[[#This Row],[EUR Sales Amount]]-All_Data[[#This Row],[EUR Cost Amount]]</f>
        <v>140.12</v>
      </c>
      <c r="N5406">
        <f>IF(All_Data[[#This Row],[Order Line Quantity]]&lt;0,1,0)</f>
        <v>0</v>
      </c>
      <c r="O5406" s="1" t="str">
        <f>All_Data[[#This Row],[Tier2 Description]]&amp;All_Data[[#This Row],[Order No]]</f>
        <v>DECORATION CHARGES1559402</v>
      </c>
    </row>
    <row r="5407" spans="1:15" x14ac:dyDescent="0.35">
      <c r="A5407">
        <v>202004</v>
      </c>
      <c r="B5407" t="str">
        <f>LEFT(All_Data[[#This Row],[Invoice (Year+Month)]],4)</f>
        <v>2020</v>
      </c>
      <c r="C5407" t="str">
        <f>RIGHT(All_Data[[#This Row],[Invoice (Year+Month)]],2)</f>
        <v>04</v>
      </c>
      <c r="D5407" t="s">
        <v>56</v>
      </c>
      <c r="E5407">
        <v>3014252</v>
      </c>
      <c r="F5407" t="s">
        <v>17</v>
      </c>
      <c r="G5407" t="s">
        <v>11</v>
      </c>
      <c r="H5407" t="s">
        <v>38</v>
      </c>
      <c r="I5407">
        <v>1560051</v>
      </c>
      <c r="J5407">
        <v>4</v>
      </c>
      <c r="K5407" s="1">
        <v>4.8</v>
      </c>
      <c r="L5407" s="1">
        <v>2.5</v>
      </c>
      <c r="M5407" s="1">
        <f>All_Data[[#This Row],[EUR Sales Amount]]-All_Data[[#This Row],[EUR Cost Amount]]</f>
        <v>2.2999999999999998</v>
      </c>
      <c r="N5407">
        <f>IF(All_Data[[#This Row],[Order Line Quantity]]&lt;0,1,0)</f>
        <v>0</v>
      </c>
      <c r="O5407" s="1" t="str">
        <f>All_Data[[#This Row],[Tier2 Description]]&amp;All_Data[[#This Row],[Order No]]</f>
        <v>BACKPACKS1560051</v>
      </c>
    </row>
    <row r="5408" spans="1:15" x14ac:dyDescent="0.35">
      <c r="A5408">
        <v>202004</v>
      </c>
      <c r="B5408" t="str">
        <f>LEFT(All_Data[[#This Row],[Invoice (Year+Month)]],4)</f>
        <v>2020</v>
      </c>
      <c r="C5408" t="str">
        <f>RIGHT(All_Data[[#This Row],[Invoice (Year+Month)]],2)</f>
        <v>04</v>
      </c>
      <c r="D5408" t="s">
        <v>56</v>
      </c>
      <c r="E5408">
        <v>3014252</v>
      </c>
      <c r="F5408" t="s">
        <v>17</v>
      </c>
      <c r="G5408" t="s">
        <v>26</v>
      </c>
      <c r="H5408" t="s">
        <v>50</v>
      </c>
      <c r="I5408">
        <v>1559784</v>
      </c>
      <c r="J5408">
        <v>4</v>
      </c>
      <c r="K5408" s="1">
        <v>54.68</v>
      </c>
      <c r="L5408" s="1">
        <v>25</v>
      </c>
      <c r="M5408" s="1">
        <f>All_Data[[#This Row],[EUR Sales Amount]]-All_Data[[#This Row],[EUR Cost Amount]]</f>
        <v>29.68</v>
      </c>
      <c r="N5408">
        <f>IF(All_Data[[#This Row],[Order Line Quantity]]&lt;0,1,0)</f>
        <v>0</v>
      </c>
      <c r="O5408" s="1" t="str">
        <f>All_Data[[#This Row],[Tier2 Description]]&amp;All_Data[[#This Row],[Order No]]</f>
        <v>OUTDOOR &amp; LEISURE1559784</v>
      </c>
    </row>
    <row r="5409" spans="1:15" x14ac:dyDescent="0.35">
      <c r="A5409">
        <v>202004</v>
      </c>
      <c r="B5409" t="str">
        <f>LEFT(All_Data[[#This Row],[Invoice (Year+Month)]],4)</f>
        <v>2020</v>
      </c>
      <c r="C5409" t="str">
        <f>RIGHT(All_Data[[#This Row],[Invoice (Year+Month)]],2)</f>
        <v>04</v>
      </c>
      <c r="D5409" t="s">
        <v>56</v>
      </c>
      <c r="E5409">
        <v>3014252</v>
      </c>
      <c r="F5409" t="s">
        <v>17</v>
      </c>
      <c r="G5409" t="s">
        <v>26</v>
      </c>
      <c r="H5409" t="s">
        <v>50</v>
      </c>
      <c r="I5409">
        <v>1560051</v>
      </c>
      <c r="J5409">
        <v>4</v>
      </c>
      <c r="K5409" s="1">
        <v>40.26</v>
      </c>
      <c r="L5409" s="1">
        <v>18.7</v>
      </c>
      <c r="M5409" s="1">
        <f>All_Data[[#This Row],[EUR Sales Amount]]-All_Data[[#This Row],[EUR Cost Amount]]</f>
        <v>21.56</v>
      </c>
      <c r="N5409">
        <f>IF(All_Data[[#This Row],[Order Line Quantity]]&lt;0,1,0)</f>
        <v>0</v>
      </c>
      <c r="O5409" s="1" t="str">
        <f>All_Data[[#This Row],[Tier2 Description]]&amp;All_Data[[#This Row],[Order No]]</f>
        <v>OUTDOOR &amp; LEISURE1560051</v>
      </c>
    </row>
    <row r="5410" spans="1:15" x14ac:dyDescent="0.35">
      <c r="A5410">
        <v>202004</v>
      </c>
      <c r="B5410" t="str">
        <f>LEFT(All_Data[[#This Row],[Invoice (Year+Month)]],4)</f>
        <v>2020</v>
      </c>
      <c r="C5410" t="str">
        <f>RIGHT(All_Data[[#This Row],[Invoice (Year+Month)]],2)</f>
        <v>04</v>
      </c>
      <c r="D5410" t="s">
        <v>56</v>
      </c>
      <c r="E5410">
        <v>3014252</v>
      </c>
      <c r="F5410" t="s">
        <v>17</v>
      </c>
      <c r="G5410" t="s">
        <v>29</v>
      </c>
      <c r="H5410" t="s">
        <v>30</v>
      </c>
      <c r="I5410">
        <v>1560051</v>
      </c>
      <c r="J5410">
        <v>4</v>
      </c>
      <c r="K5410" s="1">
        <v>77.84</v>
      </c>
      <c r="L5410" s="1">
        <v>35.020000000000003</v>
      </c>
      <c r="M5410" s="1">
        <f>All_Data[[#This Row],[EUR Sales Amount]]-All_Data[[#This Row],[EUR Cost Amount]]</f>
        <v>42.82</v>
      </c>
      <c r="N5410">
        <f>IF(All_Data[[#This Row],[Order Line Quantity]]&lt;0,1,0)</f>
        <v>0</v>
      </c>
      <c r="O5410" s="1" t="str">
        <f>All_Data[[#This Row],[Tier2 Description]]&amp;All_Data[[#This Row],[Order No]]</f>
        <v>AUDIO1560051</v>
      </c>
    </row>
    <row r="5411" spans="1:15" x14ac:dyDescent="0.35">
      <c r="A5411">
        <v>202004</v>
      </c>
      <c r="B5411" t="str">
        <f>LEFT(All_Data[[#This Row],[Invoice (Year+Month)]],4)</f>
        <v>2020</v>
      </c>
      <c r="C5411" t="str">
        <f>RIGHT(All_Data[[#This Row],[Invoice (Year+Month)]],2)</f>
        <v>04</v>
      </c>
      <c r="D5411" t="s">
        <v>56</v>
      </c>
      <c r="E5411">
        <v>3014252</v>
      </c>
      <c r="F5411" t="s">
        <v>17</v>
      </c>
      <c r="G5411" t="s">
        <v>29</v>
      </c>
      <c r="H5411" t="s">
        <v>31</v>
      </c>
      <c r="I5411">
        <v>1560051</v>
      </c>
      <c r="J5411">
        <v>2</v>
      </c>
      <c r="K5411" s="1">
        <v>37.880000000000003</v>
      </c>
      <c r="L5411" s="1">
        <v>20.420000000000002</v>
      </c>
      <c r="M5411" s="1">
        <f>All_Data[[#This Row],[EUR Sales Amount]]-All_Data[[#This Row],[EUR Cost Amount]]</f>
        <v>17.46</v>
      </c>
      <c r="N5411">
        <f>IF(All_Data[[#This Row],[Order Line Quantity]]&lt;0,1,0)</f>
        <v>0</v>
      </c>
      <c r="O5411" s="1" t="str">
        <f>All_Data[[#This Row],[Tier2 Description]]&amp;All_Data[[#This Row],[Order No]]</f>
        <v>POWER1560051</v>
      </c>
    </row>
    <row r="5412" spans="1:15" x14ac:dyDescent="0.35">
      <c r="A5412">
        <v>202004</v>
      </c>
      <c r="B5412" t="str">
        <f>LEFT(All_Data[[#This Row],[Invoice (Year+Month)]],4)</f>
        <v>2020</v>
      </c>
      <c r="C5412" t="str">
        <f>RIGHT(All_Data[[#This Row],[Invoice (Year+Month)]],2)</f>
        <v>04</v>
      </c>
      <c r="D5412" t="s">
        <v>56</v>
      </c>
      <c r="E5412">
        <v>3014281</v>
      </c>
      <c r="F5412" t="s">
        <v>10</v>
      </c>
      <c r="G5412" t="s">
        <v>13</v>
      </c>
      <c r="H5412" t="s">
        <v>34</v>
      </c>
      <c r="I5412">
        <v>1560130</v>
      </c>
      <c r="J5412">
        <v>4</v>
      </c>
      <c r="K5412" s="1">
        <v>9.2200000000000006</v>
      </c>
      <c r="L5412" s="1">
        <v>4.3600000000000003</v>
      </c>
      <c r="M5412" s="1">
        <f>All_Data[[#This Row],[EUR Sales Amount]]-All_Data[[#This Row],[EUR Cost Amount]]</f>
        <v>4.8600000000000003</v>
      </c>
      <c r="N5412">
        <f>IF(All_Data[[#This Row],[Order Line Quantity]]&lt;0,1,0)</f>
        <v>0</v>
      </c>
      <c r="O5412" s="1" t="str">
        <f>All_Data[[#This Row],[Tier2 Description]]&amp;All_Data[[#This Row],[Order No]]</f>
        <v>STATIONERY1560130</v>
      </c>
    </row>
    <row r="5413" spans="1:15" x14ac:dyDescent="0.35">
      <c r="A5413">
        <v>202004</v>
      </c>
      <c r="B5413" t="str">
        <f>LEFT(All_Data[[#This Row],[Invoice (Year+Month)]],4)</f>
        <v>2020</v>
      </c>
      <c r="C5413" t="str">
        <f>RIGHT(All_Data[[#This Row],[Invoice (Year+Month)]],2)</f>
        <v>04</v>
      </c>
      <c r="D5413" t="s">
        <v>56</v>
      </c>
      <c r="E5413">
        <v>3014295</v>
      </c>
      <c r="F5413" t="s">
        <v>17</v>
      </c>
      <c r="G5413" t="s">
        <v>13</v>
      </c>
      <c r="H5413" t="s">
        <v>34</v>
      </c>
      <c r="I5413">
        <v>1560033</v>
      </c>
      <c r="J5413">
        <v>2</v>
      </c>
      <c r="K5413" s="1">
        <v>0</v>
      </c>
      <c r="L5413" s="1">
        <v>30.98</v>
      </c>
      <c r="M5413" s="1">
        <f>All_Data[[#This Row],[EUR Sales Amount]]-All_Data[[#This Row],[EUR Cost Amount]]</f>
        <v>-30.98</v>
      </c>
      <c r="N5413">
        <f>IF(All_Data[[#This Row],[Order Line Quantity]]&lt;0,1,0)</f>
        <v>0</v>
      </c>
      <c r="O5413" s="1" t="str">
        <f>All_Data[[#This Row],[Tier2 Description]]&amp;All_Data[[#This Row],[Order No]]</f>
        <v>STATIONERY1560033</v>
      </c>
    </row>
    <row r="5414" spans="1:15" x14ac:dyDescent="0.35">
      <c r="A5414">
        <v>202004</v>
      </c>
      <c r="B5414" t="str">
        <f>LEFT(All_Data[[#This Row],[Invoice (Year+Month)]],4)</f>
        <v>2020</v>
      </c>
      <c r="C5414" t="str">
        <f>RIGHT(All_Data[[#This Row],[Invoice (Year+Month)]],2)</f>
        <v>04</v>
      </c>
      <c r="D5414" t="s">
        <v>56</v>
      </c>
      <c r="E5414">
        <v>3014295</v>
      </c>
      <c r="F5414" t="s">
        <v>17</v>
      </c>
      <c r="G5414" t="s">
        <v>26</v>
      </c>
      <c r="H5414" t="s">
        <v>28</v>
      </c>
      <c r="I5414">
        <v>1560084</v>
      </c>
      <c r="J5414">
        <v>6</v>
      </c>
      <c r="K5414" s="1">
        <v>1.22</v>
      </c>
      <c r="L5414" s="1">
        <v>0.64</v>
      </c>
      <c r="M5414" s="1">
        <f>All_Data[[#This Row],[EUR Sales Amount]]-All_Data[[#This Row],[EUR Cost Amount]]</f>
        <v>0.57999999999999996</v>
      </c>
      <c r="N5414">
        <f>IF(All_Data[[#This Row],[Order Line Quantity]]&lt;0,1,0)</f>
        <v>0</v>
      </c>
      <c r="O5414" s="1" t="str">
        <f>All_Data[[#This Row],[Tier2 Description]]&amp;All_Data[[#This Row],[Order No]]</f>
        <v>HOUSEWARES1560084</v>
      </c>
    </row>
    <row r="5415" spans="1:15" x14ac:dyDescent="0.35">
      <c r="A5415">
        <v>202004</v>
      </c>
      <c r="B5415" t="str">
        <f>LEFT(All_Data[[#This Row],[Invoice (Year+Month)]],4)</f>
        <v>2020</v>
      </c>
      <c r="C5415" t="str">
        <f>RIGHT(All_Data[[#This Row],[Invoice (Year+Month)]],2)</f>
        <v>04</v>
      </c>
      <c r="D5415" t="s">
        <v>56</v>
      </c>
      <c r="E5415">
        <v>3014321</v>
      </c>
      <c r="F5415" t="s">
        <v>17</v>
      </c>
      <c r="G5415" t="s">
        <v>36</v>
      </c>
      <c r="H5415" t="s">
        <v>36</v>
      </c>
      <c r="I5415">
        <v>1559442</v>
      </c>
      <c r="J5415">
        <v>200</v>
      </c>
      <c r="K5415" s="1">
        <v>590</v>
      </c>
      <c r="L5415" s="1">
        <v>504</v>
      </c>
      <c r="M5415" s="1">
        <f>All_Data[[#This Row],[EUR Sales Amount]]-All_Data[[#This Row],[EUR Cost Amount]]</f>
        <v>86</v>
      </c>
      <c r="N5415">
        <f>IF(All_Data[[#This Row],[Order Line Quantity]]&lt;0,1,0)</f>
        <v>0</v>
      </c>
      <c r="O5415" s="1" t="str">
        <f>All_Data[[#This Row],[Tier2 Description]]&amp;All_Data[[#This Row],[Order No]]</f>
        <v>MEMORY1559442</v>
      </c>
    </row>
    <row r="5416" spans="1:15" x14ac:dyDescent="0.35">
      <c r="A5416">
        <v>202004</v>
      </c>
      <c r="B5416" t="str">
        <f>LEFT(All_Data[[#This Row],[Invoice (Year+Month)]],4)</f>
        <v>2020</v>
      </c>
      <c r="C5416" t="str">
        <f>RIGHT(All_Data[[#This Row],[Invoice (Year+Month)]],2)</f>
        <v>04</v>
      </c>
      <c r="D5416" t="s">
        <v>56</v>
      </c>
      <c r="E5416">
        <v>3014321</v>
      </c>
      <c r="F5416" t="s">
        <v>17</v>
      </c>
      <c r="G5416" t="s">
        <v>36</v>
      </c>
      <c r="H5416" t="s">
        <v>36</v>
      </c>
      <c r="I5416">
        <v>1559443</v>
      </c>
      <c r="J5416">
        <v>400</v>
      </c>
      <c r="K5416" s="1">
        <v>1176</v>
      </c>
      <c r="L5416" s="1">
        <v>1008</v>
      </c>
      <c r="M5416" s="1">
        <f>All_Data[[#This Row],[EUR Sales Amount]]-All_Data[[#This Row],[EUR Cost Amount]]</f>
        <v>168</v>
      </c>
      <c r="N5416">
        <f>IF(All_Data[[#This Row],[Order Line Quantity]]&lt;0,1,0)</f>
        <v>0</v>
      </c>
      <c r="O5416" s="1" t="str">
        <f>All_Data[[#This Row],[Tier2 Description]]&amp;All_Data[[#This Row],[Order No]]</f>
        <v>MEMORY1559443</v>
      </c>
    </row>
    <row r="5417" spans="1:15" x14ac:dyDescent="0.35">
      <c r="A5417">
        <v>202004</v>
      </c>
      <c r="B5417" t="str">
        <f>LEFT(All_Data[[#This Row],[Invoice (Year+Month)]],4)</f>
        <v>2020</v>
      </c>
      <c r="C5417" t="str">
        <f>RIGHT(All_Data[[#This Row],[Invoice (Year+Month)]],2)</f>
        <v>04</v>
      </c>
      <c r="D5417" t="s">
        <v>56</v>
      </c>
      <c r="E5417">
        <v>3014342</v>
      </c>
      <c r="F5417" t="s">
        <v>17</v>
      </c>
      <c r="G5417" t="s">
        <v>13</v>
      </c>
      <c r="H5417" t="s">
        <v>16</v>
      </c>
      <c r="I5417">
        <v>1559140</v>
      </c>
      <c r="J5417">
        <v>-40</v>
      </c>
      <c r="K5417" s="1">
        <v>-372.8</v>
      </c>
      <c r="L5417" s="1">
        <v>-224.26</v>
      </c>
      <c r="M5417" s="1">
        <f>All_Data[[#This Row],[EUR Sales Amount]]-All_Data[[#This Row],[EUR Cost Amount]]</f>
        <v>-148.54000000000002</v>
      </c>
      <c r="N5417">
        <f>IF(All_Data[[#This Row],[Order Line Quantity]]&lt;0,1,0)</f>
        <v>1</v>
      </c>
      <c r="O5417" s="1" t="str">
        <f>All_Data[[#This Row],[Tier2 Description]]&amp;All_Data[[#This Row],[Order No]]</f>
        <v>WRITING1559140</v>
      </c>
    </row>
    <row r="5418" spans="1:15" x14ac:dyDescent="0.35">
      <c r="A5418">
        <v>202004</v>
      </c>
      <c r="B5418" t="str">
        <f>LEFT(All_Data[[#This Row],[Invoice (Year+Month)]],4)</f>
        <v>2020</v>
      </c>
      <c r="C5418" t="str">
        <f>RIGHT(All_Data[[#This Row],[Invoice (Year+Month)]],2)</f>
        <v>04</v>
      </c>
      <c r="D5418" t="s">
        <v>56</v>
      </c>
      <c r="E5418">
        <v>3014342</v>
      </c>
      <c r="F5418" t="s">
        <v>17</v>
      </c>
      <c r="G5418" t="s">
        <v>13</v>
      </c>
      <c r="H5418" t="s">
        <v>16</v>
      </c>
      <c r="I5418">
        <v>1560186</v>
      </c>
      <c r="J5418">
        <v>2</v>
      </c>
      <c r="K5418" s="1">
        <v>10.92</v>
      </c>
      <c r="L5418" s="1">
        <v>7.64</v>
      </c>
      <c r="M5418" s="1">
        <f>All_Data[[#This Row],[EUR Sales Amount]]-All_Data[[#This Row],[EUR Cost Amount]]</f>
        <v>3.2800000000000002</v>
      </c>
      <c r="N5418">
        <f>IF(All_Data[[#This Row],[Order Line Quantity]]&lt;0,1,0)</f>
        <v>0</v>
      </c>
      <c r="O5418" s="1" t="str">
        <f>All_Data[[#This Row],[Tier2 Description]]&amp;All_Data[[#This Row],[Order No]]</f>
        <v>WRITING1560186</v>
      </c>
    </row>
    <row r="5419" spans="1:15" x14ac:dyDescent="0.35">
      <c r="A5419">
        <v>202004</v>
      </c>
      <c r="B5419" t="str">
        <f>LEFT(All_Data[[#This Row],[Invoice (Year+Month)]],4)</f>
        <v>2020</v>
      </c>
      <c r="C5419" t="str">
        <f>RIGHT(All_Data[[#This Row],[Invoice (Year+Month)]],2)</f>
        <v>04</v>
      </c>
      <c r="D5419" t="s">
        <v>56</v>
      </c>
      <c r="E5419">
        <v>3014342</v>
      </c>
      <c r="F5419" t="s">
        <v>17</v>
      </c>
      <c r="G5419" t="s">
        <v>26</v>
      </c>
      <c r="H5419" t="s">
        <v>28</v>
      </c>
      <c r="I5419">
        <v>1560186</v>
      </c>
      <c r="J5419">
        <v>2</v>
      </c>
      <c r="K5419" s="1">
        <v>7.9</v>
      </c>
      <c r="L5419" s="1">
        <v>4.04</v>
      </c>
      <c r="M5419" s="1">
        <f>All_Data[[#This Row],[EUR Sales Amount]]-All_Data[[#This Row],[EUR Cost Amount]]</f>
        <v>3.8600000000000003</v>
      </c>
      <c r="N5419">
        <f>IF(All_Data[[#This Row],[Order Line Quantity]]&lt;0,1,0)</f>
        <v>0</v>
      </c>
      <c r="O5419" s="1" t="str">
        <f>All_Data[[#This Row],[Tier2 Description]]&amp;All_Data[[#This Row],[Order No]]</f>
        <v>HOUSEWARES1560186</v>
      </c>
    </row>
    <row r="5420" spans="1:15" x14ac:dyDescent="0.35">
      <c r="A5420">
        <v>202004</v>
      </c>
      <c r="B5420" t="str">
        <f>LEFT(All_Data[[#This Row],[Invoice (Year+Month)]],4)</f>
        <v>2020</v>
      </c>
      <c r="C5420" t="str">
        <f>RIGHT(All_Data[[#This Row],[Invoice (Year+Month)]],2)</f>
        <v>04</v>
      </c>
      <c r="D5420" t="s">
        <v>56</v>
      </c>
      <c r="E5420">
        <v>3014342</v>
      </c>
      <c r="F5420" t="s">
        <v>17</v>
      </c>
      <c r="G5420" t="s">
        <v>26</v>
      </c>
      <c r="H5420" t="s">
        <v>50</v>
      </c>
      <c r="I5420">
        <v>1560186</v>
      </c>
      <c r="J5420">
        <v>2</v>
      </c>
      <c r="K5420" s="1">
        <v>11.98</v>
      </c>
      <c r="L5420" s="1">
        <v>6.52</v>
      </c>
      <c r="M5420" s="1">
        <f>All_Data[[#This Row],[EUR Sales Amount]]-All_Data[[#This Row],[EUR Cost Amount]]</f>
        <v>5.4600000000000009</v>
      </c>
      <c r="N5420">
        <f>IF(All_Data[[#This Row],[Order Line Quantity]]&lt;0,1,0)</f>
        <v>0</v>
      </c>
      <c r="O5420" s="1" t="str">
        <f>All_Data[[#This Row],[Tier2 Description]]&amp;All_Data[[#This Row],[Order No]]</f>
        <v>OUTDOOR &amp; LEISURE1560186</v>
      </c>
    </row>
    <row r="5421" spans="1:15" x14ac:dyDescent="0.35">
      <c r="A5421">
        <v>202004</v>
      </c>
      <c r="B5421" t="str">
        <f>LEFT(All_Data[[#This Row],[Invoice (Year+Month)]],4)</f>
        <v>2020</v>
      </c>
      <c r="C5421" t="str">
        <f>RIGHT(All_Data[[#This Row],[Invoice (Year+Month)]],2)</f>
        <v>04</v>
      </c>
      <c r="D5421" t="s">
        <v>56</v>
      </c>
      <c r="E5421">
        <v>3014342</v>
      </c>
      <c r="F5421" t="s">
        <v>17</v>
      </c>
      <c r="G5421" t="s">
        <v>18</v>
      </c>
      <c r="H5421" t="s">
        <v>19</v>
      </c>
      <c r="I5421">
        <v>1560186</v>
      </c>
      <c r="J5421">
        <v>6</v>
      </c>
      <c r="K5421" s="1">
        <v>53.94</v>
      </c>
      <c r="L5421" s="1">
        <v>62.08</v>
      </c>
      <c r="M5421" s="1">
        <f>All_Data[[#This Row],[EUR Sales Amount]]-All_Data[[#This Row],[EUR Cost Amount]]</f>
        <v>-8.14</v>
      </c>
      <c r="N5421">
        <f>IF(All_Data[[#This Row],[Order Line Quantity]]&lt;0,1,0)</f>
        <v>0</v>
      </c>
      <c r="O5421" s="1" t="str">
        <f>All_Data[[#This Row],[Tier2 Description]]&amp;All_Data[[#This Row],[Order No]]</f>
        <v>FLEECE &amp; KNITS1560186</v>
      </c>
    </row>
    <row r="5422" spans="1:15" x14ac:dyDescent="0.35">
      <c r="A5422">
        <v>202004</v>
      </c>
      <c r="B5422" t="str">
        <f>LEFT(All_Data[[#This Row],[Invoice (Year+Month)]],4)</f>
        <v>2020</v>
      </c>
      <c r="C5422" t="str">
        <f>RIGHT(All_Data[[#This Row],[Invoice (Year+Month)]],2)</f>
        <v>04</v>
      </c>
      <c r="D5422" t="s">
        <v>56</v>
      </c>
      <c r="E5422">
        <v>3014342</v>
      </c>
      <c r="F5422" t="s">
        <v>17</v>
      </c>
      <c r="G5422" t="s">
        <v>18</v>
      </c>
      <c r="H5422" t="s">
        <v>20</v>
      </c>
      <c r="I5422">
        <v>1560186</v>
      </c>
      <c r="J5422">
        <v>8</v>
      </c>
      <c r="K5422" s="1">
        <v>31.92</v>
      </c>
      <c r="L5422" s="1">
        <v>40.98</v>
      </c>
      <c r="M5422" s="1">
        <f>All_Data[[#This Row],[EUR Sales Amount]]-All_Data[[#This Row],[EUR Cost Amount]]</f>
        <v>-9.0599999999999952</v>
      </c>
      <c r="N5422">
        <f>IF(All_Data[[#This Row],[Order Line Quantity]]&lt;0,1,0)</f>
        <v>0</v>
      </c>
      <c r="O5422" s="1" t="str">
        <f>All_Data[[#This Row],[Tier2 Description]]&amp;All_Data[[#This Row],[Order No]]</f>
        <v>POLOS1560186</v>
      </c>
    </row>
    <row r="5423" spans="1:15" x14ac:dyDescent="0.35">
      <c r="A5423">
        <v>202004</v>
      </c>
      <c r="B5423" t="str">
        <f>LEFT(All_Data[[#This Row],[Invoice (Year+Month)]],4)</f>
        <v>2020</v>
      </c>
      <c r="C5423" t="str">
        <f>RIGHT(All_Data[[#This Row],[Invoice (Year+Month)]],2)</f>
        <v>04</v>
      </c>
      <c r="D5423" t="s">
        <v>56</v>
      </c>
      <c r="E5423">
        <v>3014342</v>
      </c>
      <c r="F5423" t="s">
        <v>17</v>
      </c>
      <c r="G5423" t="s">
        <v>22</v>
      </c>
      <c r="H5423" t="s">
        <v>64</v>
      </c>
      <c r="I5423">
        <v>1560186</v>
      </c>
      <c r="J5423">
        <v>2</v>
      </c>
      <c r="K5423" s="1">
        <v>11.5</v>
      </c>
      <c r="L5423" s="1">
        <v>3.02</v>
      </c>
      <c r="M5423" s="1">
        <f>All_Data[[#This Row],[EUR Sales Amount]]-All_Data[[#This Row],[EUR Cost Amount]]</f>
        <v>8.48</v>
      </c>
      <c r="N5423">
        <f>IF(All_Data[[#This Row],[Order Line Quantity]]&lt;0,1,0)</f>
        <v>0</v>
      </c>
      <c r="O5423" s="1" t="str">
        <f>All_Data[[#This Row],[Tier2 Description]]&amp;All_Data[[#This Row],[Order No]]</f>
        <v>SERVICE ITEMS1560186</v>
      </c>
    </row>
    <row r="5424" spans="1:15" x14ac:dyDescent="0.35">
      <c r="A5424">
        <v>202004</v>
      </c>
      <c r="B5424" t="str">
        <f>LEFT(All_Data[[#This Row],[Invoice (Year+Month)]],4)</f>
        <v>2020</v>
      </c>
      <c r="C5424" t="str">
        <f>RIGHT(All_Data[[#This Row],[Invoice (Year+Month)]],2)</f>
        <v>04</v>
      </c>
      <c r="D5424" t="s">
        <v>56</v>
      </c>
      <c r="E5424">
        <v>3014358</v>
      </c>
      <c r="F5424" t="s">
        <v>10</v>
      </c>
      <c r="G5424" t="s">
        <v>26</v>
      </c>
      <c r="H5424" t="s">
        <v>43</v>
      </c>
      <c r="I5424">
        <v>1559997</v>
      </c>
      <c r="J5424">
        <v>800</v>
      </c>
      <c r="K5424" s="1">
        <v>5888</v>
      </c>
      <c r="L5424" s="1">
        <v>2994.44</v>
      </c>
      <c r="M5424" s="1">
        <f>All_Data[[#This Row],[EUR Sales Amount]]-All_Data[[#This Row],[EUR Cost Amount]]</f>
        <v>2893.56</v>
      </c>
      <c r="N5424">
        <f>IF(All_Data[[#This Row],[Order Line Quantity]]&lt;0,1,0)</f>
        <v>0</v>
      </c>
      <c r="O5424" s="1" t="str">
        <f>All_Data[[#This Row],[Tier2 Description]]&amp;All_Data[[#This Row],[Order No]]</f>
        <v>SAFETY AUTO &amp; TOOLS1559997</v>
      </c>
    </row>
    <row r="5425" spans="1:15" x14ac:dyDescent="0.35">
      <c r="A5425">
        <v>202004</v>
      </c>
      <c r="B5425" t="str">
        <f>LEFT(All_Data[[#This Row],[Invoice (Year+Month)]],4)</f>
        <v>2020</v>
      </c>
      <c r="C5425" t="str">
        <f>RIGHT(All_Data[[#This Row],[Invoice (Year+Month)]],2)</f>
        <v>04</v>
      </c>
      <c r="D5425" t="s">
        <v>56</v>
      </c>
      <c r="E5425">
        <v>3014358</v>
      </c>
      <c r="F5425" t="s">
        <v>10</v>
      </c>
      <c r="G5425" t="s">
        <v>22</v>
      </c>
      <c r="H5425" t="s">
        <v>35</v>
      </c>
      <c r="I5425">
        <v>1559997</v>
      </c>
      <c r="J5425">
        <v>802</v>
      </c>
      <c r="K5425" s="1">
        <v>354</v>
      </c>
      <c r="L5425" s="1">
        <v>8.44</v>
      </c>
      <c r="M5425" s="1">
        <f>All_Data[[#This Row],[EUR Sales Amount]]-All_Data[[#This Row],[EUR Cost Amount]]</f>
        <v>345.56</v>
      </c>
      <c r="N5425">
        <f>IF(All_Data[[#This Row],[Order Line Quantity]]&lt;0,1,0)</f>
        <v>0</v>
      </c>
      <c r="O5425" s="1" t="str">
        <f>All_Data[[#This Row],[Tier2 Description]]&amp;All_Data[[#This Row],[Order No]]</f>
        <v>DECORATION CHARGES1559997</v>
      </c>
    </row>
    <row r="5426" spans="1:15" x14ac:dyDescent="0.35">
      <c r="A5426">
        <v>202004</v>
      </c>
      <c r="B5426" t="str">
        <f>LEFT(All_Data[[#This Row],[Invoice (Year+Month)]],4)</f>
        <v>2020</v>
      </c>
      <c r="C5426" t="str">
        <f>RIGHT(All_Data[[#This Row],[Invoice (Year+Month)]],2)</f>
        <v>04</v>
      </c>
      <c r="D5426" t="s">
        <v>56</v>
      </c>
      <c r="E5426">
        <v>3014364</v>
      </c>
      <c r="F5426" t="s">
        <v>17</v>
      </c>
      <c r="G5426" t="s">
        <v>26</v>
      </c>
      <c r="H5426" t="s">
        <v>27</v>
      </c>
      <c r="I5426">
        <v>1560225</v>
      </c>
      <c r="J5426">
        <v>300</v>
      </c>
      <c r="K5426" s="1">
        <v>543</v>
      </c>
      <c r="L5426" s="1">
        <v>331.5</v>
      </c>
      <c r="M5426" s="1">
        <f>All_Data[[#This Row],[EUR Sales Amount]]-All_Data[[#This Row],[EUR Cost Amount]]</f>
        <v>211.5</v>
      </c>
      <c r="N5426">
        <f>IF(All_Data[[#This Row],[Order Line Quantity]]&lt;0,1,0)</f>
        <v>0</v>
      </c>
      <c r="O5426" s="1" t="str">
        <f>All_Data[[#This Row],[Tier2 Description]]&amp;All_Data[[#This Row],[Order No]]</f>
        <v>APRON &amp; KITCHEN TEXTILES1560225</v>
      </c>
    </row>
    <row r="5427" spans="1:15" x14ac:dyDescent="0.35">
      <c r="A5427">
        <v>202004</v>
      </c>
      <c r="B5427" t="str">
        <f>LEFT(All_Data[[#This Row],[Invoice (Year+Month)]],4)</f>
        <v>2020</v>
      </c>
      <c r="C5427" t="str">
        <f>RIGHT(All_Data[[#This Row],[Invoice (Year+Month)]],2)</f>
        <v>04</v>
      </c>
      <c r="D5427" t="s">
        <v>56</v>
      </c>
      <c r="E5427">
        <v>3014371</v>
      </c>
      <c r="F5427" t="s">
        <v>17</v>
      </c>
      <c r="G5427" t="s">
        <v>18</v>
      </c>
      <c r="H5427" t="s">
        <v>20</v>
      </c>
      <c r="I5427">
        <v>1560037</v>
      </c>
      <c r="J5427">
        <v>6</v>
      </c>
      <c r="K5427" s="1">
        <v>20.94</v>
      </c>
      <c r="L5427" s="1">
        <v>16.18</v>
      </c>
      <c r="M5427" s="1">
        <f>All_Data[[#This Row],[EUR Sales Amount]]-All_Data[[#This Row],[EUR Cost Amount]]</f>
        <v>4.7600000000000016</v>
      </c>
      <c r="N5427">
        <f>IF(All_Data[[#This Row],[Order Line Quantity]]&lt;0,1,0)</f>
        <v>0</v>
      </c>
      <c r="O5427" s="1" t="str">
        <f>All_Data[[#This Row],[Tier2 Description]]&amp;All_Data[[#This Row],[Order No]]</f>
        <v>POLOS1560037</v>
      </c>
    </row>
    <row r="5428" spans="1:15" x14ac:dyDescent="0.35">
      <c r="A5428">
        <v>202004</v>
      </c>
      <c r="B5428" t="str">
        <f>LEFT(All_Data[[#This Row],[Invoice (Year+Month)]],4)</f>
        <v>2020</v>
      </c>
      <c r="C5428" t="str">
        <f>RIGHT(All_Data[[#This Row],[Invoice (Year+Month)]],2)</f>
        <v>04</v>
      </c>
      <c r="D5428" t="s">
        <v>56</v>
      </c>
      <c r="E5428">
        <v>3014371</v>
      </c>
      <c r="F5428" t="s">
        <v>17</v>
      </c>
      <c r="G5428" t="s">
        <v>18</v>
      </c>
      <c r="H5428" t="s">
        <v>20</v>
      </c>
      <c r="I5428">
        <v>1560088</v>
      </c>
      <c r="J5428">
        <v>50</v>
      </c>
      <c r="K5428" s="1">
        <v>220.98</v>
      </c>
      <c r="L5428" s="1">
        <v>262.52</v>
      </c>
      <c r="M5428" s="1">
        <f>All_Data[[#This Row],[EUR Sales Amount]]-All_Data[[#This Row],[EUR Cost Amount]]</f>
        <v>-41.539999999999992</v>
      </c>
      <c r="N5428">
        <f>IF(All_Data[[#This Row],[Order Line Quantity]]&lt;0,1,0)</f>
        <v>0</v>
      </c>
      <c r="O5428" s="1" t="str">
        <f>All_Data[[#This Row],[Tier2 Description]]&amp;All_Data[[#This Row],[Order No]]</f>
        <v>POLOS1560088</v>
      </c>
    </row>
    <row r="5429" spans="1:15" x14ac:dyDescent="0.35">
      <c r="A5429">
        <v>202004</v>
      </c>
      <c r="B5429" t="str">
        <f>LEFT(All_Data[[#This Row],[Invoice (Year+Month)]],4)</f>
        <v>2020</v>
      </c>
      <c r="C5429" t="str">
        <f>RIGHT(All_Data[[#This Row],[Invoice (Year+Month)]],2)</f>
        <v>04</v>
      </c>
      <c r="D5429" t="s">
        <v>56</v>
      </c>
      <c r="E5429">
        <v>3014371</v>
      </c>
      <c r="F5429" t="s">
        <v>17</v>
      </c>
      <c r="G5429" t="s">
        <v>18</v>
      </c>
      <c r="H5429" t="s">
        <v>20</v>
      </c>
      <c r="I5429">
        <v>1560270</v>
      </c>
      <c r="J5429">
        <v>800</v>
      </c>
      <c r="K5429" s="1">
        <v>2792</v>
      </c>
      <c r="L5429" s="1">
        <v>2151.7800000000002</v>
      </c>
      <c r="M5429" s="1">
        <f>All_Data[[#This Row],[EUR Sales Amount]]-All_Data[[#This Row],[EUR Cost Amount]]</f>
        <v>640.2199999999998</v>
      </c>
      <c r="N5429">
        <f>IF(All_Data[[#This Row],[Order Line Quantity]]&lt;0,1,0)</f>
        <v>0</v>
      </c>
      <c r="O5429" s="1" t="str">
        <f>All_Data[[#This Row],[Tier2 Description]]&amp;All_Data[[#This Row],[Order No]]</f>
        <v>POLOS1560270</v>
      </c>
    </row>
    <row r="5430" spans="1:15" x14ac:dyDescent="0.35">
      <c r="A5430">
        <v>202004</v>
      </c>
      <c r="B5430" t="str">
        <f>LEFT(All_Data[[#This Row],[Invoice (Year+Month)]],4)</f>
        <v>2020</v>
      </c>
      <c r="C5430" t="str">
        <f>RIGHT(All_Data[[#This Row],[Invoice (Year+Month)]],2)</f>
        <v>04</v>
      </c>
      <c r="D5430" t="s">
        <v>56</v>
      </c>
      <c r="E5430">
        <v>3014371</v>
      </c>
      <c r="F5430" t="s">
        <v>17</v>
      </c>
      <c r="G5430" t="s">
        <v>22</v>
      </c>
      <c r="H5430" t="s">
        <v>35</v>
      </c>
      <c r="I5430">
        <v>1560091</v>
      </c>
      <c r="J5430">
        <v>202</v>
      </c>
      <c r="K5430" s="1">
        <v>214</v>
      </c>
      <c r="L5430" s="1">
        <v>30.22</v>
      </c>
      <c r="M5430" s="1">
        <f>All_Data[[#This Row],[EUR Sales Amount]]-All_Data[[#This Row],[EUR Cost Amount]]</f>
        <v>183.78</v>
      </c>
      <c r="N5430">
        <f>IF(All_Data[[#This Row],[Order Line Quantity]]&lt;0,1,0)</f>
        <v>0</v>
      </c>
      <c r="O5430" s="1" t="str">
        <f>All_Data[[#This Row],[Tier2 Description]]&amp;All_Data[[#This Row],[Order No]]</f>
        <v>DECORATION CHARGES1560091</v>
      </c>
    </row>
    <row r="5431" spans="1:15" x14ac:dyDescent="0.35">
      <c r="A5431">
        <v>202004</v>
      </c>
      <c r="B5431" t="str">
        <f>LEFT(All_Data[[#This Row],[Invoice (Year+Month)]],4)</f>
        <v>2020</v>
      </c>
      <c r="C5431" t="str">
        <f>RIGHT(All_Data[[#This Row],[Invoice (Year+Month)]],2)</f>
        <v>04</v>
      </c>
      <c r="D5431" t="s">
        <v>56</v>
      </c>
      <c r="E5431">
        <v>3014371</v>
      </c>
      <c r="F5431" t="s">
        <v>17</v>
      </c>
      <c r="G5431" t="s">
        <v>29</v>
      </c>
      <c r="H5431" t="s">
        <v>30</v>
      </c>
      <c r="I5431">
        <v>1559930</v>
      </c>
      <c r="J5431">
        <v>230</v>
      </c>
      <c r="K5431" s="1">
        <v>3332.7</v>
      </c>
      <c r="L5431" s="1">
        <v>2007.78</v>
      </c>
      <c r="M5431" s="1">
        <f>All_Data[[#This Row],[EUR Sales Amount]]-All_Data[[#This Row],[EUR Cost Amount]]</f>
        <v>1324.9199999999998</v>
      </c>
      <c r="N5431">
        <f>IF(All_Data[[#This Row],[Order Line Quantity]]&lt;0,1,0)</f>
        <v>0</v>
      </c>
      <c r="O5431" s="1" t="str">
        <f>All_Data[[#This Row],[Tier2 Description]]&amp;All_Data[[#This Row],[Order No]]</f>
        <v>AUDIO1559930</v>
      </c>
    </row>
    <row r="5432" spans="1:15" x14ac:dyDescent="0.35">
      <c r="A5432">
        <v>202004</v>
      </c>
      <c r="B5432" t="str">
        <f>LEFT(All_Data[[#This Row],[Invoice (Year+Month)]],4)</f>
        <v>2020</v>
      </c>
      <c r="C5432" t="str">
        <f>RIGHT(All_Data[[#This Row],[Invoice (Year+Month)]],2)</f>
        <v>04</v>
      </c>
      <c r="D5432" t="s">
        <v>56</v>
      </c>
      <c r="E5432">
        <v>3014371</v>
      </c>
      <c r="F5432" t="s">
        <v>17</v>
      </c>
      <c r="G5432" t="s">
        <v>29</v>
      </c>
      <c r="H5432" t="s">
        <v>52</v>
      </c>
      <c r="I5432">
        <v>1560088</v>
      </c>
      <c r="J5432">
        <v>202</v>
      </c>
      <c r="K5432" s="1">
        <v>805.98</v>
      </c>
      <c r="L5432" s="1">
        <v>584.46</v>
      </c>
      <c r="M5432" s="1">
        <f>All_Data[[#This Row],[EUR Sales Amount]]-All_Data[[#This Row],[EUR Cost Amount]]</f>
        <v>221.51999999999998</v>
      </c>
      <c r="N5432">
        <f>IF(All_Data[[#This Row],[Order Line Quantity]]&lt;0,1,0)</f>
        <v>0</v>
      </c>
      <c r="O5432" s="1" t="str">
        <f>All_Data[[#This Row],[Tier2 Description]]&amp;All_Data[[#This Row],[Order No]]</f>
        <v>GENERAL TECH1560088</v>
      </c>
    </row>
    <row r="5433" spans="1:15" x14ac:dyDescent="0.35">
      <c r="A5433">
        <v>202004</v>
      </c>
      <c r="B5433" t="str">
        <f>LEFT(All_Data[[#This Row],[Invoice (Year+Month)]],4)</f>
        <v>2020</v>
      </c>
      <c r="C5433" t="str">
        <f>RIGHT(All_Data[[#This Row],[Invoice (Year+Month)]],2)</f>
        <v>04</v>
      </c>
      <c r="D5433" t="s">
        <v>56</v>
      </c>
      <c r="E5433">
        <v>3014371</v>
      </c>
      <c r="F5433" t="s">
        <v>17</v>
      </c>
      <c r="G5433" t="s">
        <v>29</v>
      </c>
      <c r="H5433" t="s">
        <v>52</v>
      </c>
      <c r="I5433">
        <v>1560091</v>
      </c>
      <c r="J5433">
        <v>200</v>
      </c>
      <c r="K5433" s="1">
        <v>104</v>
      </c>
      <c r="L5433" s="1">
        <v>48.26</v>
      </c>
      <c r="M5433" s="1">
        <f>All_Data[[#This Row],[EUR Sales Amount]]-All_Data[[#This Row],[EUR Cost Amount]]</f>
        <v>55.74</v>
      </c>
      <c r="N5433">
        <f>IF(All_Data[[#This Row],[Order Line Quantity]]&lt;0,1,0)</f>
        <v>0</v>
      </c>
      <c r="O5433" s="1" t="str">
        <f>All_Data[[#This Row],[Tier2 Description]]&amp;All_Data[[#This Row],[Order No]]</f>
        <v>GENERAL TECH1560091</v>
      </c>
    </row>
    <row r="5434" spans="1:15" x14ac:dyDescent="0.35">
      <c r="A5434">
        <v>202004</v>
      </c>
      <c r="B5434" t="str">
        <f>LEFT(All_Data[[#This Row],[Invoice (Year+Month)]],4)</f>
        <v>2020</v>
      </c>
      <c r="C5434" t="str">
        <f>RIGHT(All_Data[[#This Row],[Invoice (Year+Month)]],2)</f>
        <v>04</v>
      </c>
      <c r="D5434" t="s">
        <v>56</v>
      </c>
      <c r="E5434">
        <v>3014377</v>
      </c>
      <c r="F5434" t="s">
        <v>17</v>
      </c>
      <c r="G5434" t="s">
        <v>13</v>
      </c>
      <c r="H5434" t="s">
        <v>16</v>
      </c>
      <c r="I5434">
        <v>1560090</v>
      </c>
      <c r="J5434">
        <v>3000</v>
      </c>
      <c r="K5434" s="1">
        <v>630</v>
      </c>
      <c r="L5434" s="1">
        <v>483.22</v>
      </c>
      <c r="M5434" s="1">
        <f>All_Data[[#This Row],[EUR Sales Amount]]-All_Data[[#This Row],[EUR Cost Amount]]</f>
        <v>146.77999999999997</v>
      </c>
      <c r="N5434">
        <f>IF(All_Data[[#This Row],[Order Line Quantity]]&lt;0,1,0)</f>
        <v>0</v>
      </c>
      <c r="O5434" s="1" t="str">
        <f>All_Data[[#This Row],[Tier2 Description]]&amp;All_Data[[#This Row],[Order No]]</f>
        <v>WRITING1560090</v>
      </c>
    </row>
    <row r="5435" spans="1:15" x14ac:dyDescent="0.35">
      <c r="A5435">
        <v>202004</v>
      </c>
      <c r="B5435" t="str">
        <f>LEFT(All_Data[[#This Row],[Invoice (Year+Month)]],4)</f>
        <v>2020</v>
      </c>
      <c r="C5435" t="str">
        <f>RIGHT(All_Data[[#This Row],[Invoice (Year+Month)]],2)</f>
        <v>04</v>
      </c>
      <c r="D5435" t="s">
        <v>56</v>
      </c>
      <c r="E5435">
        <v>3014377</v>
      </c>
      <c r="F5435" t="s">
        <v>17</v>
      </c>
      <c r="G5435" t="s">
        <v>26</v>
      </c>
      <c r="H5435" t="s">
        <v>43</v>
      </c>
      <c r="I5435">
        <v>1559671</v>
      </c>
      <c r="J5435">
        <v>14000</v>
      </c>
      <c r="K5435" s="1">
        <v>12460</v>
      </c>
      <c r="L5435" s="1">
        <v>8680</v>
      </c>
      <c r="M5435" s="1">
        <f>All_Data[[#This Row],[EUR Sales Amount]]-All_Data[[#This Row],[EUR Cost Amount]]</f>
        <v>3780</v>
      </c>
      <c r="N5435">
        <f>IF(All_Data[[#This Row],[Order Line Quantity]]&lt;0,1,0)</f>
        <v>0</v>
      </c>
      <c r="O5435" s="1" t="str">
        <f>All_Data[[#This Row],[Tier2 Description]]&amp;All_Data[[#This Row],[Order No]]</f>
        <v>SAFETY AUTO &amp; TOOLS1559671</v>
      </c>
    </row>
    <row r="5436" spans="1:15" x14ac:dyDescent="0.35">
      <c r="A5436">
        <v>202004</v>
      </c>
      <c r="B5436" t="str">
        <f>LEFT(All_Data[[#This Row],[Invoice (Year+Month)]],4)</f>
        <v>2020</v>
      </c>
      <c r="C5436" t="str">
        <f>RIGHT(All_Data[[#This Row],[Invoice (Year+Month)]],2)</f>
        <v>04</v>
      </c>
      <c r="D5436" t="s">
        <v>56</v>
      </c>
      <c r="E5436">
        <v>3014377</v>
      </c>
      <c r="F5436" t="s">
        <v>17</v>
      </c>
      <c r="G5436" t="s">
        <v>26</v>
      </c>
      <c r="H5436" t="s">
        <v>43</v>
      </c>
      <c r="I5436">
        <v>1559969</v>
      </c>
      <c r="J5436">
        <v>3000</v>
      </c>
      <c r="K5436" s="1">
        <v>8470</v>
      </c>
      <c r="L5436" s="1">
        <v>6050</v>
      </c>
      <c r="M5436" s="1">
        <f>All_Data[[#This Row],[EUR Sales Amount]]-All_Data[[#This Row],[EUR Cost Amount]]</f>
        <v>2420</v>
      </c>
      <c r="N5436">
        <f>IF(All_Data[[#This Row],[Order Line Quantity]]&lt;0,1,0)</f>
        <v>0</v>
      </c>
      <c r="O5436" s="1" t="str">
        <f>All_Data[[#This Row],[Tier2 Description]]&amp;All_Data[[#This Row],[Order No]]</f>
        <v>SAFETY AUTO &amp; TOOLS1559969</v>
      </c>
    </row>
    <row r="5437" spans="1:15" x14ac:dyDescent="0.35">
      <c r="A5437">
        <v>202004</v>
      </c>
      <c r="B5437" t="str">
        <f>LEFT(All_Data[[#This Row],[Invoice (Year+Month)]],4)</f>
        <v>2020</v>
      </c>
      <c r="C5437" t="str">
        <f>RIGHT(All_Data[[#This Row],[Invoice (Year+Month)]],2)</f>
        <v>04</v>
      </c>
      <c r="D5437" t="s">
        <v>56</v>
      </c>
      <c r="E5437">
        <v>3014379</v>
      </c>
      <c r="F5437" t="s">
        <v>17</v>
      </c>
      <c r="G5437" t="s">
        <v>13</v>
      </c>
      <c r="H5437" t="s">
        <v>16</v>
      </c>
      <c r="I5437">
        <v>1559750</v>
      </c>
      <c r="J5437">
        <v>-1000</v>
      </c>
      <c r="K5437" s="1">
        <v>-110</v>
      </c>
      <c r="L5437" s="1">
        <v>-71.44</v>
      </c>
      <c r="M5437" s="1">
        <f>All_Data[[#This Row],[EUR Sales Amount]]-All_Data[[#This Row],[EUR Cost Amount]]</f>
        <v>-38.56</v>
      </c>
      <c r="N5437">
        <f>IF(All_Data[[#This Row],[Order Line Quantity]]&lt;0,1,0)</f>
        <v>1</v>
      </c>
      <c r="O5437" s="1" t="str">
        <f>All_Data[[#This Row],[Tier2 Description]]&amp;All_Data[[#This Row],[Order No]]</f>
        <v>WRITING1559750</v>
      </c>
    </row>
    <row r="5438" spans="1:15" x14ac:dyDescent="0.35">
      <c r="A5438">
        <v>202004</v>
      </c>
      <c r="B5438" t="str">
        <f>LEFT(All_Data[[#This Row],[Invoice (Year+Month)]],4)</f>
        <v>2020</v>
      </c>
      <c r="C5438" t="str">
        <f>RIGHT(All_Data[[#This Row],[Invoice (Year+Month)]],2)</f>
        <v>04</v>
      </c>
      <c r="D5438" t="s">
        <v>56</v>
      </c>
      <c r="E5438">
        <v>3014398</v>
      </c>
      <c r="F5438" t="s">
        <v>10</v>
      </c>
      <c r="G5438" t="s">
        <v>13</v>
      </c>
      <c r="H5438" t="s">
        <v>37</v>
      </c>
      <c r="I5438">
        <v>1558956</v>
      </c>
      <c r="J5438">
        <v>16400</v>
      </c>
      <c r="K5438" s="1">
        <v>6068</v>
      </c>
      <c r="L5438" s="1">
        <v>5084</v>
      </c>
      <c r="M5438" s="1">
        <f>All_Data[[#This Row],[EUR Sales Amount]]-All_Data[[#This Row],[EUR Cost Amount]]</f>
        <v>984</v>
      </c>
      <c r="N5438">
        <f>IF(All_Data[[#This Row],[Order Line Quantity]]&lt;0,1,0)</f>
        <v>0</v>
      </c>
      <c r="O5438" s="1" t="str">
        <f>All_Data[[#This Row],[Tier2 Description]]&amp;All_Data[[#This Row],[Order No]]</f>
        <v>GENERAL1558956</v>
      </c>
    </row>
    <row r="5439" spans="1:15" x14ac:dyDescent="0.35">
      <c r="A5439">
        <v>202004</v>
      </c>
      <c r="B5439" t="str">
        <f>LEFT(All_Data[[#This Row],[Invoice (Year+Month)]],4)</f>
        <v>2020</v>
      </c>
      <c r="C5439" t="str">
        <f>RIGHT(All_Data[[#This Row],[Invoice (Year+Month)]],2)</f>
        <v>04</v>
      </c>
      <c r="D5439" t="s">
        <v>56</v>
      </c>
      <c r="E5439">
        <v>3014398</v>
      </c>
      <c r="F5439" t="s">
        <v>10</v>
      </c>
      <c r="G5439" t="s">
        <v>13</v>
      </c>
      <c r="H5439" t="s">
        <v>37</v>
      </c>
      <c r="I5439">
        <v>1558958</v>
      </c>
      <c r="J5439">
        <v>2400</v>
      </c>
      <c r="K5439" s="1">
        <v>1152</v>
      </c>
      <c r="L5439" s="1">
        <v>1008</v>
      </c>
      <c r="M5439" s="1">
        <f>All_Data[[#This Row],[EUR Sales Amount]]-All_Data[[#This Row],[EUR Cost Amount]]</f>
        <v>144</v>
      </c>
      <c r="N5439">
        <f>IF(All_Data[[#This Row],[Order Line Quantity]]&lt;0,1,0)</f>
        <v>0</v>
      </c>
      <c r="O5439" s="1" t="str">
        <f>All_Data[[#This Row],[Tier2 Description]]&amp;All_Data[[#This Row],[Order No]]</f>
        <v>GENERAL1558958</v>
      </c>
    </row>
    <row r="5440" spans="1:15" x14ac:dyDescent="0.35">
      <c r="A5440">
        <v>202004</v>
      </c>
      <c r="B5440" t="str">
        <f>LEFT(All_Data[[#This Row],[Invoice (Year+Month)]],4)</f>
        <v>2020</v>
      </c>
      <c r="C5440" t="str">
        <f>RIGHT(All_Data[[#This Row],[Invoice (Year+Month)]],2)</f>
        <v>04</v>
      </c>
      <c r="D5440" t="s">
        <v>56</v>
      </c>
      <c r="E5440">
        <v>3014398</v>
      </c>
      <c r="F5440" t="s">
        <v>10</v>
      </c>
      <c r="G5440" t="s">
        <v>29</v>
      </c>
      <c r="H5440" t="s">
        <v>31</v>
      </c>
      <c r="I5440">
        <v>1560122</v>
      </c>
      <c r="J5440">
        <v>2</v>
      </c>
      <c r="K5440" s="1">
        <v>15.7</v>
      </c>
      <c r="L5440" s="1">
        <v>6.7</v>
      </c>
      <c r="M5440" s="1">
        <f>All_Data[[#This Row],[EUR Sales Amount]]-All_Data[[#This Row],[EUR Cost Amount]]</f>
        <v>9</v>
      </c>
      <c r="N5440">
        <f>IF(All_Data[[#This Row],[Order Line Quantity]]&lt;0,1,0)</f>
        <v>0</v>
      </c>
      <c r="O5440" s="1" t="str">
        <f>All_Data[[#This Row],[Tier2 Description]]&amp;All_Data[[#This Row],[Order No]]</f>
        <v>POWER1560122</v>
      </c>
    </row>
    <row r="5441" spans="1:15" x14ac:dyDescent="0.35">
      <c r="A5441">
        <v>202004</v>
      </c>
      <c r="B5441" t="str">
        <f>LEFT(All_Data[[#This Row],[Invoice (Year+Month)]],4)</f>
        <v>2020</v>
      </c>
      <c r="C5441" t="str">
        <f>RIGHT(All_Data[[#This Row],[Invoice (Year+Month)]],2)</f>
        <v>04</v>
      </c>
      <c r="D5441" t="s">
        <v>56</v>
      </c>
      <c r="E5441">
        <v>3014415</v>
      </c>
      <c r="F5441" t="s">
        <v>17</v>
      </c>
      <c r="G5441" t="s">
        <v>13</v>
      </c>
      <c r="H5441" t="s">
        <v>34</v>
      </c>
      <c r="I5441">
        <v>1559446</v>
      </c>
      <c r="J5441">
        <v>4000</v>
      </c>
      <c r="K5441" s="1">
        <v>2280</v>
      </c>
      <c r="L5441" s="1">
        <v>2403.96</v>
      </c>
      <c r="M5441" s="1">
        <f>All_Data[[#This Row],[EUR Sales Amount]]-All_Data[[#This Row],[EUR Cost Amount]]</f>
        <v>-123.96000000000004</v>
      </c>
      <c r="N5441">
        <f>IF(All_Data[[#This Row],[Order Line Quantity]]&lt;0,1,0)</f>
        <v>0</v>
      </c>
      <c r="O5441" s="1" t="str">
        <f>All_Data[[#This Row],[Tier2 Description]]&amp;All_Data[[#This Row],[Order No]]</f>
        <v>STATIONERY1559446</v>
      </c>
    </row>
    <row r="5442" spans="1:15" x14ac:dyDescent="0.35">
      <c r="A5442">
        <v>202004</v>
      </c>
      <c r="B5442" t="str">
        <f>LEFT(All_Data[[#This Row],[Invoice (Year+Month)]],4)</f>
        <v>2020</v>
      </c>
      <c r="C5442" t="str">
        <f>RIGHT(All_Data[[#This Row],[Invoice (Year+Month)]],2)</f>
        <v>04</v>
      </c>
      <c r="D5442" t="s">
        <v>56</v>
      </c>
      <c r="E5442">
        <v>3014415</v>
      </c>
      <c r="F5442" t="s">
        <v>17</v>
      </c>
      <c r="G5442" t="s">
        <v>22</v>
      </c>
      <c r="H5442" t="s">
        <v>35</v>
      </c>
      <c r="I5442">
        <v>1559446</v>
      </c>
      <c r="J5442">
        <v>12018</v>
      </c>
      <c r="K5442" s="1">
        <v>600</v>
      </c>
      <c r="L5442" s="1">
        <v>240.18</v>
      </c>
      <c r="M5442" s="1">
        <f>All_Data[[#This Row],[EUR Sales Amount]]-All_Data[[#This Row],[EUR Cost Amount]]</f>
        <v>359.82</v>
      </c>
      <c r="N5442">
        <f>IF(All_Data[[#This Row],[Order Line Quantity]]&lt;0,1,0)</f>
        <v>0</v>
      </c>
      <c r="O5442" s="1" t="str">
        <f>All_Data[[#This Row],[Tier2 Description]]&amp;All_Data[[#This Row],[Order No]]</f>
        <v>DECORATION CHARGES1559446</v>
      </c>
    </row>
    <row r="5443" spans="1:15" x14ac:dyDescent="0.35">
      <c r="A5443">
        <v>202004</v>
      </c>
      <c r="B5443" t="str">
        <f>LEFT(All_Data[[#This Row],[Invoice (Year+Month)]],4)</f>
        <v>2020</v>
      </c>
      <c r="C5443" t="str">
        <f>RIGHT(All_Data[[#This Row],[Invoice (Year+Month)]],2)</f>
        <v>04</v>
      </c>
      <c r="D5443" t="s">
        <v>56</v>
      </c>
      <c r="E5443">
        <v>3014437</v>
      </c>
      <c r="F5443" t="s">
        <v>17</v>
      </c>
      <c r="G5443" t="s">
        <v>13</v>
      </c>
      <c r="H5443" t="s">
        <v>16</v>
      </c>
      <c r="I5443">
        <v>1560202</v>
      </c>
      <c r="J5443">
        <v>4000</v>
      </c>
      <c r="K5443" s="1">
        <v>880</v>
      </c>
      <c r="L5443" s="1">
        <v>415.36</v>
      </c>
      <c r="M5443" s="1">
        <f>All_Data[[#This Row],[EUR Sales Amount]]-All_Data[[#This Row],[EUR Cost Amount]]</f>
        <v>464.64</v>
      </c>
      <c r="N5443">
        <f>IF(All_Data[[#This Row],[Order Line Quantity]]&lt;0,1,0)</f>
        <v>0</v>
      </c>
      <c r="O5443" s="1" t="str">
        <f>All_Data[[#This Row],[Tier2 Description]]&amp;All_Data[[#This Row],[Order No]]</f>
        <v>WRITING1560202</v>
      </c>
    </row>
    <row r="5444" spans="1:15" x14ac:dyDescent="0.35">
      <c r="A5444">
        <v>202004</v>
      </c>
      <c r="B5444" t="str">
        <f>LEFT(All_Data[[#This Row],[Invoice (Year+Month)]],4)</f>
        <v>2020</v>
      </c>
      <c r="C5444" t="str">
        <f>RIGHT(All_Data[[#This Row],[Invoice (Year+Month)]],2)</f>
        <v>04</v>
      </c>
      <c r="D5444" t="s">
        <v>56</v>
      </c>
      <c r="E5444">
        <v>3014449</v>
      </c>
      <c r="F5444" t="s">
        <v>17</v>
      </c>
      <c r="G5444" t="s">
        <v>26</v>
      </c>
      <c r="H5444" t="s">
        <v>50</v>
      </c>
      <c r="I5444">
        <v>1560052</v>
      </c>
      <c r="J5444">
        <v>2</v>
      </c>
      <c r="K5444" s="1">
        <v>27.34</v>
      </c>
      <c r="L5444" s="1">
        <v>12.5</v>
      </c>
      <c r="M5444" s="1">
        <f>All_Data[[#This Row],[EUR Sales Amount]]-All_Data[[#This Row],[EUR Cost Amount]]</f>
        <v>14.84</v>
      </c>
      <c r="N5444">
        <f>IF(All_Data[[#This Row],[Order Line Quantity]]&lt;0,1,0)</f>
        <v>0</v>
      </c>
      <c r="O5444" s="1" t="str">
        <f>All_Data[[#This Row],[Tier2 Description]]&amp;All_Data[[#This Row],[Order No]]</f>
        <v>OUTDOOR &amp; LEISURE1560052</v>
      </c>
    </row>
    <row r="5445" spans="1:15" x14ac:dyDescent="0.35">
      <c r="A5445">
        <v>202004</v>
      </c>
      <c r="B5445" t="str">
        <f>LEFT(All_Data[[#This Row],[Invoice (Year+Month)]],4)</f>
        <v>2020</v>
      </c>
      <c r="C5445" t="str">
        <f>RIGHT(All_Data[[#This Row],[Invoice (Year+Month)]],2)</f>
        <v>04</v>
      </c>
      <c r="D5445" t="s">
        <v>56</v>
      </c>
      <c r="E5445">
        <v>3014455</v>
      </c>
      <c r="F5445" t="s">
        <v>10</v>
      </c>
      <c r="G5445" t="s">
        <v>48</v>
      </c>
      <c r="H5445" t="s">
        <v>48</v>
      </c>
      <c r="I5445">
        <v>1551740</v>
      </c>
      <c r="J5445">
        <v>4360</v>
      </c>
      <c r="K5445" s="1">
        <v>9548.4</v>
      </c>
      <c r="L5445" s="1">
        <v>5772.96</v>
      </c>
      <c r="M5445" s="1">
        <f>All_Data[[#This Row],[EUR Sales Amount]]-All_Data[[#This Row],[EUR Cost Amount]]</f>
        <v>3775.4399999999996</v>
      </c>
      <c r="N5445">
        <f>IF(All_Data[[#This Row],[Order Line Quantity]]&lt;0,1,0)</f>
        <v>0</v>
      </c>
      <c r="O5445" s="1" t="str">
        <f>All_Data[[#This Row],[Tier2 Description]]&amp;All_Data[[#This Row],[Order No]]</f>
        <v>HEADWEAR1551740</v>
      </c>
    </row>
    <row r="5446" spans="1:15" x14ac:dyDescent="0.35">
      <c r="A5446">
        <v>202004</v>
      </c>
      <c r="B5446" t="str">
        <f>LEFT(All_Data[[#This Row],[Invoice (Year+Month)]],4)</f>
        <v>2020</v>
      </c>
      <c r="C5446" t="str">
        <f>RIGHT(All_Data[[#This Row],[Invoice (Year+Month)]],2)</f>
        <v>04</v>
      </c>
      <c r="D5446" t="s">
        <v>56</v>
      </c>
      <c r="E5446">
        <v>3014468</v>
      </c>
      <c r="F5446" t="s">
        <v>10</v>
      </c>
      <c r="G5446" t="s">
        <v>11</v>
      </c>
      <c r="H5446" t="s">
        <v>39</v>
      </c>
      <c r="I5446">
        <v>1559919</v>
      </c>
      <c r="J5446">
        <v>6</v>
      </c>
      <c r="K5446" s="1">
        <v>152.1</v>
      </c>
      <c r="L5446" s="1">
        <v>49.58</v>
      </c>
      <c r="M5446" s="1">
        <f>All_Data[[#This Row],[EUR Sales Amount]]-All_Data[[#This Row],[EUR Cost Amount]]</f>
        <v>102.52</v>
      </c>
      <c r="N5446">
        <f>IF(All_Data[[#This Row],[Order Line Quantity]]&lt;0,1,0)</f>
        <v>0</v>
      </c>
      <c r="O5446" s="1" t="str">
        <f>All_Data[[#This Row],[Tier2 Description]]&amp;All_Data[[#This Row],[Order No]]</f>
        <v>COOLERS1559919</v>
      </c>
    </row>
    <row r="5447" spans="1:15" x14ac:dyDescent="0.35">
      <c r="A5447">
        <v>202004</v>
      </c>
      <c r="B5447" t="str">
        <f>LEFT(All_Data[[#This Row],[Invoice (Year+Month)]],4)</f>
        <v>2020</v>
      </c>
      <c r="C5447" t="str">
        <f>RIGHT(All_Data[[#This Row],[Invoice (Year+Month)]],2)</f>
        <v>04</v>
      </c>
      <c r="D5447" t="s">
        <v>56</v>
      </c>
      <c r="E5447">
        <v>3014468</v>
      </c>
      <c r="F5447" t="s">
        <v>10</v>
      </c>
      <c r="G5447" t="s">
        <v>13</v>
      </c>
      <c r="H5447" t="s">
        <v>15</v>
      </c>
      <c r="I5447">
        <v>1559919</v>
      </c>
      <c r="J5447">
        <v>24</v>
      </c>
      <c r="K5447" s="1">
        <v>307.68</v>
      </c>
      <c r="L5447" s="1">
        <v>102.1</v>
      </c>
      <c r="M5447" s="1">
        <f>All_Data[[#This Row],[EUR Sales Amount]]-All_Data[[#This Row],[EUR Cost Amount]]</f>
        <v>205.58</v>
      </c>
      <c r="N5447">
        <f>IF(All_Data[[#This Row],[Order Line Quantity]]&lt;0,1,0)</f>
        <v>0</v>
      </c>
      <c r="O5447" s="1" t="str">
        <f>All_Data[[#This Row],[Tier2 Description]]&amp;All_Data[[#This Row],[Order No]]</f>
        <v>UMBRELLAS1559919</v>
      </c>
    </row>
    <row r="5448" spans="1:15" x14ac:dyDescent="0.35">
      <c r="A5448">
        <v>202004</v>
      </c>
      <c r="B5448" t="str">
        <f>LEFT(All_Data[[#This Row],[Invoice (Year+Month)]],4)</f>
        <v>2020</v>
      </c>
      <c r="C5448" t="str">
        <f>RIGHT(All_Data[[#This Row],[Invoice (Year+Month)]],2)</f>
        <v>04</v>
      </c>
      <c r="D5448" t="s">
        <v>56</v>
      </c>
      <c r="E5448">
        <v>3014469</v>
      </c>
      <c r="F5448" t="s">
        <v>17</v>
      </c>
      <c r="G5448" t="s">
        <v>13</v>
      </c>
      <c r="H5448" t="s">
        <v>37</v>
      </c>
      <c r="I5448">
        <v>1559425</v>
      </c>
      <c r="J5448">
        <v>1200</v>
      </c>
      <c r="K5448" s="1">
        <v>780</v>
      </c>
      <c r="L5448" s="1">
        <v>588</v>
      </c>
      <c r="M5448" s="1">
        <f>All_Data[[#This Row],[EUR Sales Amount]]-All_Data[[#This Row],[EUR Cost Amount]]</f>
        <v>192</v>
      </c>
      <c r="N5448">
        <f>IF(All_Data[[#This Row],[Order Line Quantity]]&lt;0,1,0)</f>
        <v>0</v>
      </c>
      <c r="O5448" s="1" t="str">
        <f>All_Data[[#This Row],[Tier2 Description]]&amp;All_Data[[#This Row],[Order No]]</f>
        <v>GENERAL1559425</v>
      </c>
    </row>
    <row r="5449" spans="1:15" x14ac:dyDescent="0.35">
      <c r="A5449">
        <v>202004</v>
      </c>
      <c r="B5449" t="str">
        <f>LEFT(All_Data[[#This Row],[Invoice (Year+Month)]],4)</f>
        <v>2020</v>
      </c>
      <c r="C5449" t="str">
        <f>RIGHT(All_Data[[#This Row],[Invoice (Year+Month)]],2)</f>
        <v>04</v>
      </c>
      <c r="D5449" t="s">
        <v>56</v>
      </c>
      <c r="E5449">
        <v>3014474</v>
      </c>
      <c r="F5449" t="s">
        <v>10</v>
      </c>
      <c r="G5449" t="s">
        <v>48</v>
      </c>
      <c r="H5449" t="s">
        <v>48</v>
      </c>
      <c r="I5449">
        <v>1560074</v>
      </c>
      <c r="J5449">
        <v>100</v>
      </c>
      <c r="K5449" s="1">
        <v>89</v>
      </c>
      <c r="L5449" s="1">
        <v>44.54</v>
      </c>
      <c r="M5449" s="1">
        <f>All_Data[[#This Row],[EUR Sales Amount]]-All_Data[[#This Row],[EUR Cost Amount]]</f>
        <v>44.46</v>
      </c>
      <c r="N5449">
        <f>IF(All_Data[[#This Row],[Order Line Quantity]]&lt;0,1,0)</f>
        <v>0</v>
      </c>
      <c r="O5449" s="1" t="str">
        <f>All_Data[[#This Row],[Tier2 Description]]&amp;All_Data[[#This Row],[Order No]]</f>
        <v>HEADWEAR1560074</v>
      </c>
    </row>
    <row r="5450" spans="1:15" x14ac:dyDescent="0.35">
      <c r="A5450">
        <v>202004</v>
      </c>
      <c r="B5450" t="str">
        <f>LEFT(All_Data[[#This Row],[Invoice (Year+Month)]],4)</f>
        <v>2020</v>
      </c>
      <c r="C5450" t="str">
        <f>RIGHT(All_Data[[#This Row],[Invoice (Year+Month)]],2)</f>
        <v>04</v>
      </c>
      <c r="D5450" t="s">
        <v>56</v>
      </c>
      <c r="E5450">
        <v>3014474</v>
      </c>
      <c r="F5450" t="s">
        <v>10</v>
      </c>
      <c r="G5450" t="s">
        <v>26</v>
      </c>
      <c r="H5450" t="s">
        <v>28</v>
      </c>
      <c r="I5450">
        <v>1559825</v>
      </c>
      <c r="J5450">
        <v>2</v>
      </c>
      <c r="K5450" s="1">
        <v>302.83999999999997</v>
      </c>
      <c r="L5450" s="1">
        <v>236.76</v>
      </c>
      <c r="M5450" s="1">
        <f>All_Data[[#This Row],[EUR Sales Amount]]-All_Data[[#This Row],[EUR Cost Amount]]</f>
        <v>66.079999999999984</v>
      </c>
      <c r="N5450">
        <f>IF(All_Data[[#This Row],[Order Line Quantity]]&lt;0,1,0)</f>
        <v>0</v>
      </c>
      <c r="O5450" s="1" t="str">
        <f>All_Data[[#This Row],[Tier2 Description]]&amp;All_Data[[#This Row],[Order No]]</f>
        <v>HOUSEWARES1559825</v>
      </c>
    </row>
    <row r="5451" spans="1:15" x14ac:dyDescent="0.35">
      <c r="A5451">
        <v>202004</v>
      </c>
      <c r="B5451" t="str">
        <f>LEFT(All_Data[[#This Row],[Invoice (Year+Month)]],4)</f>
        <v>2020</v>
      </c>
      <c r="C5451" t="str">
        <f>RIGHT(All_Data[[#This Row],[Invoice (Year+Month)]],2)</f>
        <v>04</v>
      </c>
      <c r="D5451" t="s">
        <v>56</v>
      </c>
      <c r="E5451">
        <v>3014474</v>
      </c>
      <c r="F5451" t="s">
        <v>10</v>
      </c>
      <c r="G5451" t="s">
        <v>29</v>
      </c>
      <c r="H5451" t="s">
        <v>30</v>
      </c>
      <c r="I5451">
        <v>1559825</v>
      </c>
      <c r="J5451">
        <v>2</v>
      </c>
      <c r="K5451" s="1">
        <v>28.2</v>
      </c>
      <c r="L5451" s="1">
        <v>22.98</v>
      </c>
      <c r="M5451" s="1">
        <f>All_Data[[#This Row],[EUR Sales Amount]]-All_Data[[#This Row],[EUR Cost Amount]]</f>
        <v>5.2199999999999989</v>
      </c>
      <c r="N5451">
        <f>IF(All_Data[[#This Row],[Order Line Quantity]]&lt;0,1,0)</f>
        <v>0</v>
      </c>
      <c r="O5451" s="1" t="str">
        <f>All_Data[[#This Row],[Tier2 Description]]&amp;All_Data[[#This Row],[Order No]]</f>
        <v>AUDIO1559825</v>
      </c>
    </row>
    <row r="5452" spans="1:15" x14ac:dyDescent="0.35">
      <c r="A5452">
        <v>202004</v>
      </c>
      <c r="B5452" t="str">
        <f>LEFT(All_Data[[#This Row],[Invoice (Year+Month)]],4)</f>
        <v>2020</v>
      </c>
      <c r="C5452" t="str">
        <f>RIGHT(All_Data[[#This Row],[Invoice (Year+Month)]],2)</f>
        <v>04</v>
      </c>
      <c r="D5452" t="s">
        <v>56</v>
      </c>
      <c r="E5452">
        <v>3014474</v>
      </c>
      <c r="F5452" t="s">
        <v>10</v>
      </c>
      <c r="G5452" t="s">
        <v>29</v>
      </c>
      <c r="H5452" t="s">
        <v>31</v>
      </c>
      <c r="I5452">
        <v>1560158</v>
      </c>
      <c r="J5452">
        <v>400</v>
      </c>
      <c r="K5452" s="1">
        <v>6440</v>
      </c>
      <c r="L5452" s="1">
        <v>2539.38</v>
      </c>
      <c r="M5452" s="1">
        <f>All_Data[[#This Row],[EUR Sales Amount]]-All_Data[[#This Row],[EUR Cost Amount]]</f>
        <v>3900.62</v>
      </c>
      <c r="N5452">
        <f>IF(All_Data[[#This Row],[Order Line Quantity]]&lt;0,1,0)</f>
        <v>0</v>
      </c>
      <c r="O5452" s="1" t="str">
        <f>All_Data[[#This Row],[Tier2 Description]]&amp;All_Data[[#This Row],[Order No]]</f>
        <v>POWER1560158</v>
      </c>
    </row>
    <row r="5453" spans="1:15" x14ac:dyDescent="0.35">
      <c r="A5453">
        <v>202004</v>
      </c>
      <c r="B5453" t="str">
        <f>LEFT(All_Data[[#This Row],[Invoice (Year+Month)]],4)</f>
        <v>2020</v>
      </c>
      <c r="C5453" t="str">
        <f>RIGHT(All_Data[[#This Row],[Invoice (Year+Month)]],2)</f>
        <v>04</v>
      </c>
      <c r="D5453" t="s">
        <v>56</v>
      </c>
      <c r="E5453">
        <v>3014475</v>
      </c>
      <c r="F5453" t="s">
        <v>17</v>
      </c>
      <c r="G5453" t="s">
        <v>18</v>
      </c>
      <c r="H5453" t="s">
        <v>20</v>
      </c>
      <c r="I5453">
        <v>1556396</v>
      </c>
      <c r="J5453">
        <v>800</v>
      </c>
      <c r="K5453" s="1">
        <v>3212</v>
      </c>
      <c r="L5453" s="1">
        <v>2191.46</v>
      </c>
      <c r="M5453" s="1">
        <f>All_Data[[#This Row],[EUR Sales Amount]]-All_Data[[#This Row],[EUR Cost Amount]]</f>
        <v>1020.54</v>
      </c>
      <c r="N5453">
        <f>IF(All_Data[[#This Row],[Order Line Quantity]]&lt;0,1,0)</f>
        <v>0</v>
      </c>
      <c r="O5453" s="1" t="str">
        <f>All_Data[[#This Row],[Tier2 Description]]&amp;All_Data[[#This Row],[Order No]]</f>
        <v>POLOS1556396</v>
      </c>
    </row>
    <row r="5454" spans="1:15" x14ac:dyDescent="0.35">
      <c r="A5454">
        <v>202004</v>
      </c>
      <c r="B5454" t="str">
        <f>LEFT(All_Data[[#This Row],[Invoice (Year+Month)]],4)</f>
        <v>2020</v>
      </c>
      <c r="C5454" t="str">
        <f>RIGHT(All_Data[[#This Row],[Invoice (Year+Month)]],2)</f>
        <v>04</v>
      </c>
      <c r="D5454" t="s">
        <v>56</v>
      </c>
      <c r="E5454">
        <v>3014475</v>
      </c>
      <c r="F5454" t="s">
        <v>17</v>
      </c>
      <c r="G5454" t="s">
        <v>18</v>
      </c>
      <c r="H5454" t="s">
        <v>21</v>
      </c>
      <c r="I5454">
        <v>1556396</v>
      </c>
      <c r="J5454">
        <v>400</v>
      </c>
      <c r="K5454" s="1">
        <v>740</v>
      </c>
      <c r="L5454" s="1">
        <v>555.9</v>
      </c>
      <c r="M5454" s="1">
        <f>All_Data[[#This Row],[EUR Sales Amount]]-All_Data[[#This Row],[EUR Cost Amount]]</f>
        <v>184.10000000000002</v>
      </c>
      <c r="N5454">
        <f>IF(All_Data[[#This Row],[Order Line Quantity]]&lt;0,1,0)</f>
        <v>0</v>
      </c>
      <c r="O5454" s="1" t="str">
        <f>All_Data[[#This Row],[Tier2 Description]]&amp;All_Data[[#This Row],[Order No]]</f>
        <v>T-SHIRTS &amp; ACTIVE TOPS1556396</v>
      </c>
    </row>
    <row r="5455" spans="1:15" x14ac:dyDescent="0.35">
      <c r="A5455">
        <v>202004</v>
      </c>
      <c r="B5455" t="str">
        <f>LEFT(All_Data[[#This Row],[Invoice (Year+Month)]],4)</f>
        <v>2020</v>
      </c>
      <c r="C5455" t="str">
        <f>RIGHT(All_Data[[#This Row],[Invoice (Year+Month)]],2)</f>
        <v>04</v>
      </c>
      <c r="D5455" t="s">
        <v>56</v>
      </c>
      <c r="E5455">
        <v>3014475</v>
      </c>
      <c r="F5455" t="s">
        <v>17</v>
      </c>
      <c r="G5455" t="s">
        <v>18</v>
      </c>
      <c r="H5455" t="s">
        <v>21</v>
      </c>
      <c r="I5455">
        <v>1559682</v>
      </c>
      <c r="J5455">
        <v>-20</v>
      </c>
      <c r="K5455" s="1">
        <v>-94.8</v>
      </c>
      <c r="L5455" s="1">
        <v>-41.28</v>
      </c>
      <c r="M5455" s="1">
        <f>All_Data[[#This Row],[EUR Sales Amount]]-All_Data[[#This Row],[EUR Cost Amount]]</f>
        <v>-53.519999999999996</v>
      </c>
      <c r="N5455">
        <f>IF(All_Data[[#This Row],[Order Line Quantity]]&lt;0,1,0)</f>
        <v>1</v>
      </c>
      <c r="O5455" s="1" t="str">
        <f>All_Data[[#This Row],[Tier2 Description]]&amp;All_Data[[#This Row],[Order No]]</f>
        <v>T-SHIRTS &amp; ACTIVE TOPS1559682</v>
      </c>
    </row>
    <row r="5456" spans="1:15" x14ac:dyDescent="0.35">
      <c r="A5456">
        <v>202004</v>
      </c>
      <c r="B5456" t="str">
        <f>LEFT(All_Data[[#This Row],[Invoice (Year+Month)]],4)</f>
        <v>2020</v>
      </c>
      <c r="C5456" t="str">
        <f>RIGHT(All_Data[[#This Row],[Invoice (Year+Month)]],2)</f>
        <v>04</v>
      </c>
      <c r="D5456" t="s">
        <v>56</v>
      </c>
      <c r="E5456">
        <v>3014521</v>
      </c>
      <c r="F5456" t="s">
        <v>17</v>
      </c>
      <c r="G5456" t="s">
        <v>11</v>
      </c>
      <c r="H5456" t="s">
        <v>38</v>
      </c>
      <c r="I5456">
        <v>1559774</v>
      </c>
      <c r="J5456">
        <v>8</v>
      </c>
      <c r="K5456" s="1">
        <v>235.92</v>
      </c>
      <c r="L5456" s="1">
        <v>119.2</v>
      </c>
      <c r="M5456" s="1">
        <f>All_Data[[#This Row],[EUR Sales Amount]]-All_Data[[#This Row],[EUR Cost Amount]]</f>
        <v>116.71999999999998</v>
      </c>
      <c r="N5456">
        <f>IF(All_Data[[#This Row],[Order Line Quantity]]&lt;0,1,0)</f>
        <v>0</v>
      </c>
      <c r="O5456" s="1" t="str">
        <f>All_Data[[#This Row],[Tier2 Description]]&amp;All_Data[[#This Row],[Order No]]</f>
        <v>BACKPACKS1559774</v>
      </c>
    </row>
    <row r="5457" spans="1:15" x14ac:dyDescent="0.35">
      <c r="A5457">
        <v>202004</v>
      </c>
      <c r="B5457" t="str">
        <f>LEFT(All_Data[[#This Row],[Invoice (Year+Month)]],4)</f>
        <v>2020</v>
      </c>
      <c r="C5457" t="str">
        <f>RIGHT(All_Data[[#This Row],[Invoice (Year+Month)]],2)</f>
        <v>04</v>
      </c>
      <c r="D5457" t="s">
        <v>56</v>
      </c>
      <c r="E5457">
        <v>3014521</v>
      </c>
      <c r="F5457" t="s">
        <v>17</v>
      </c>
      <c r="G5457" t="s">
        <v>11</v>
      </c>
      <c r="H5457" t="s">
        <v>38</v>
      </c>
      <c r="I5457">
        <v>1559913</v>
      </c>
      <c r="J5457">
        <v>4</v>
      </c>
      <c r="K5457" s="1">
        <v>108.96</v>
      </c>
      <c r="L5457" s="1">
        <v>51.6</v>
      </c>
      <c r="M5457" s="1">
        <f>All_Data[[#This Row],[EUR Sales Amount]]-All_Data[[#This Row],[EUR Cost Amount]]</f>
        <v>57.359999999999992</v>
      </c>
      <c r="N5457">
        <f>IF(All_Data[[#This Row],[Order Line Quantity]]&lt;0,1,0)</f>
        <v>0</v>
      </c>
      <c r="O5457" s="1" t="str">
        <f>All_Data[[#This Row],[Tier2 Description]]&amp;All_Data[[#This Row],[Order No]]</f>
        <v>BACKPACKS1559913</v>
      </c>
    </row>
    <row r="5458" spans="1:15" x14ac:dyDescent="0.35">
      <c r="A5458">
        <v>202004</v>
      </c>
      <c r="B5458" t="str">
        <f>LEFT(All_Data[[#This Row],[Invoice (Year+Month)]],4)</f>
        <v>2020</v>
      </c>
      <c r="C5458" t="str">
        <f>RIGHT(All_Data[[#This Row],[Invoice (Year+Month)]],2)</f>
        <v>04</v>
      </c>
      <c r="D5458" t="s">
        <v>56</v>
      </c>
      <c r="E5458">
        <v>3014521</v>
      </c>
      <c r="F5458" t="s">
        <v>17</v>
      </c>
      <c r="G5458" t="s">
        <v>11</v>
      </c>
      <c r="H5458" t="s">
        <v>38</v>
      </c>
      <c r="I5458">
        <v>1560120</v>
      </c>
      <c r="J5458">
        <v>4</v>
      </c>
      <c r="K5458" s="1">
        <v>212.46</v>
      </c>
      <c r="L5458" s="1">
        <v>94.68</v>
      </c>
      <c r="M5458" s="1">
        <f>All_Data[[#This Row],[EUR Sales Amount]]-All_Data[[#This Row],[EUR Cost Amount]]</f>
        <v>117.78</v>
      </c>
      <c r="N5458">
        <f>IF(All_Data[[#This Row],[Order Line Quantity]]&lt;0,1,0)</f>
        <v>0</v>
      </c>
      <c r="O5458" s="1" t="str">
        <f>All_Data[[#This Row],[Tier2 Description]]&amp;All_Data[[#This Row],[Order No]]</f>
        <v>BACKPACKS1560120</v>
      </c>
    </row>
    <row r="5459" spans="1:15" x14ac:dyDescent="0.35">
      <c r="A5459">
        <v>202004</v>
      </c>
      <c r="B5459" t="str">
        <f>LEFT(All_Data[[#This Row],[Invoice (Year+Month)]],4)</f>
        <v>2020</v>
      </c>
      <c r="C5459" t="str">
        <f>RIGHT(All_Data[[#This Row],[Invoice (Year+Month)]],2)</f>
        <v>04</v>
      </c>
      <c r="D5459" t="s">
        <v>56</v>
      </c>
      <c r="E5459">
        <v>3014521</v>
      </c>
      <c r="F5459" t="s">
        <v>17</v>
      </c>
      <c r="G5459" t="s">
        <v>11</v>
      </c>
      <c r="H5459" t="s">
        <v>12</v>
      </c>
      <c r="I5459">
        <v>1559774</v>
      </c>
      <c r="J5459">
        <v>2</v>
      </c>
      <c r="K5459" s="1">
        <v>33.479999999999997</v>
      </c>
      <c r="L5459" s="1">
        <v>18.16</v>
      </c>
      <c r="M5459" s="1">
        <f>All_Data[[#This Row],[EUR Sales Amount]]-All_Data[[#This Row],[EUR Cost Amount]]</f>
        <v>15.319999999999997</v>
      </c>
      <c r="N5459">
        <f>IF(All_Data[[#This Row],[Order Line Quantity]]&lt;0,1,0)</f>
        <v>0</v>
      </c>
      <c r="O5459" s="1" t="str">
        <f>All_Data[[#This Row],[Tier2 Description]]&amp;All_Data[[#This Row],[Order No]]</f>
        <v>BUSINESS CASES1559774</v>
      </c>
    </row>
    <row r="5460" spans="1:15" x14ac:dyDescent="0.35">
      <c r="A5460">
        <v>202004</v>
      </c>
      <c r="B5460" t="str">
        <f>LEFT(All_Data[[#This Row],[Invoice (Year+Month)]],4)</f>
        <v>2020</v>
      </c>
      <c r="C5460" t="str">
        <f>RIGHT(All_Data[[#This Row],[Invoice (Year+Month)]],2)</f>
        <v>04</v>
      </c>
      <c r="D5460" t="s">
        <v>56</v>
      </c>
      <c r="E5460">
        <v>3014521</v>
      </c>
      <c r="F5460" t="s">
        <v>17</v>
      </c>
      <c r="G5460" t="s">
        <v>11</v>
      </c>
      <c r="H5460" t="s">
        <v>12</v>
      </c>
      <c r="I5460">
        <v>1560120</v>
      </c>
      <c r="J5460">
        <v>6</v>
      </c>
      <c r="K5460" s="1">
        <v>176.94</v>
      </c>
      <c r="L5460" s="1">
        <v>66.12</v>
      </c>
      <c r="M5460" s="1">
        <f>All_Data[[#This Row],[EUR Sales Amount]]-All_Data[[#This Row],[EUR Cost Amount]]</f>
        <v>110.82</v>
      </c>
      <c r="N5460">
        <f>IF(All_Data[[#This Row],[Order Line Quantity]]&lt;0,1,0)</f>
        <v>0</v>
      </c>
      <c r="O5460" s="1" t="str">
        <f>All_Data[[#This Row],[Tier2 Description]]&amp;All_Data[[#This Row],[Order No]]</f>
        <v>BUSINESS CASES1560120</v>
      </c>
    </row>
    <row r="5461" spans="1:15" x14ac:dyDescent="0.35">
      <c r="A5461">
        <v>202004</v>
      </c>
      <c r="B5461" t="str">
        <f>LEFT(All_Data[[#This Row],[Invoice (Year+Month)]],4)</f>
        <v>2020</v>
      </c>
      <c r="C5461" t="str">
        <f>RIGHT(All_Data[[#This Row],[Invoice (Year+Month)]],2)</f>
        <v>04</v>
      </c>
      <c r="D5461" t="s">
        <v>56</v>
      </c>
      <c r="E5461">
        <v>3014521</v>
      </c>
      <c r="F5461" t="s">
        <v>17</v>
      </c>
      <c r="G5461" t="s">
        <v>11</v>
      </c>
      <c r="H5461" t="s">
        <v>39</v>
      </c>
      <c r="I5461">
        <v>1560120</v>
      </c>
      <c r="J5461">
        <v>2</v>
      </c>
      <c r="K5461" s="1">
        <v>22.98</v>
      </c>
      <c r="L5461" s="1">
        <v>9.16</v>
      </c>
      <c r="M5461" s="1">
        <f>All_Data[[#This Row],[EUR Sales Amount]]-All_Data[[#This Row],[EUR Cost Amount]]</f>
        <v>13.82</v>
      </c>
      <c r="N5461">
        <f>IF(All_Data[[#This Row],[Order Line Quantity]]&lt;0,1,0)</f>
        <v>0</v>
      </c>
      <c r="O5461" s="1" t="str">
        <f>All_Data[[#This Row],[Tier2 Description]]&amp;All_Data[[#This Row],[Order No]]</f>
        <v>COOLERS1560120</v>
      </c>
    </row>
    <row r="5462" spans="1:15" x14ac:dyDescent="0.35">
      <c r="A5462">
        <v>202004</v>
      </c>
      <c r="B5462" t="str">
        <f>LEFT(All_Data[[#This Row],[Invoice (Year+Month)]],4)</f>
        <v>2020</v>
      </c>
      <c r="C5462" t="str">
        <f>RIGHT(All_Data[[#This Row],[Invoice (Year+Month)]],2)</f>
        <v>04</v>
      </c>
      <c r="D5462" t="s">
        <v>56</v>
      </c>
      <c r="E5462">
        <v>3014521</v>
      </c>
      <c r="F5462" t="s">
        <v>17</v>
      </c>
      <c r="G5462" t="s">
        <v>11</v>
      </c>
      <c r="H5462" t="s">
        <v>46</v>
      </c>
      <c r="I5462">
        <v>1559774</v>
      </c>
      <c r="J5462">
        <v>22</v>
      </c>
      <c r="K5462" s="1">
        <v>506.78</v>
      </c>
      <c r="L5462" s="1">
        <v>288.06</v>
      </c>
      <c r="M5462" s="1">
        <f>All_Data[[#This Row],[EUR Sales Amount]]-All_Data[[#This Row],[EUR Cost Amount]]</f>
        <v>218.71999999999997</v>
      </c>
      <c r="N5462">
        <f>IF(All_Data[[#This Row],[Order Line Quantity]]&lt;0,1,0)</f>
        <v>0</v>
      </c>
      <c r="O5462" s="1" t="str">
        <f>All_Data[[#This Row],[Tier2 Description]]&amp;All_Data[[#This Row],[Order No]]</f>
        <v>DUFFELS1559774</v>
      </c>
    </row>
    <row r="5463" spans="1:15" x14ac:dyDescent="0.35">
      <c r="A5463">
        <v>202004</v>
      </c>
      <c r="B5463" t="str">
        <f>LEFT(All_Data[[#This Row],[Invoice (Year+Month)]],4)</f>
        <v>2020</v>
      </c>
      <c r="C5463" t="str">
        <f>RIGHT(All_Data[[#This Row],[Invoice (Year+Month)]],2)</f>
        <v>04</v>
      </c>
      <c r="D5463" t="s">
        <v>56</v>
      </c>
      <c r="E5463">
        <v>3014521</v>
      </c>
      <c r="F5463" t="s">
        <v>17</v>
      </c>
      <c r="G5463" t="s">
        <v>11</v>
      </c>
      <c r="H5463" t="s">
        <v>46</v>
      </c>
      <c r="I5463">
        <v>1559913</v>
      </c>
      <c r="J5463">
        <v>2</v>
      </c>
      <c r="K5463" s="1">
        <v>46.98</v>
      </c>
      <c r="L5463" s="1">
        <v>22.4</v>
      </c>
      <c r="M5463" s="1">
        <f>All_Data[[#This Row],[EUR Sales Amount]]-All_Data[[#This Row],[EUR Cost Amount]]</f>
        <v>24.58</v>
      </c>
      <c r="N5463">
        <f>IF(All_Data[[#This Row],[Order Line Quantity]]&lt;0,1,0)</f>
        <v>0</v>
      </c>
      <c r="O5463" s="1" t="str">
        <f>All_Data[[#This Row],[Tier2 Description]]&amp;All_Data[[#This Row],[Order No]]</f>
        <v>DUFFELS1559913</v>
      </c>
    </row>
    <row r="5464" spans="1:15" x14ac:dyDescent="0.35">
      <c r="A5464">
        <v>202004</v>
      </c>
      <c r="B5464" t="str">
        <f>LEFT(All_Data[[#This Row],[Invoice (Year+Month)]],4)</f>
        <v>2020</v>
      </c>
      <c r="C5464" t="str">
        <f>RIGHT(All_Data[[#This Row],[Invoice (Year+Month)]],2)</f>
        <v>04</v>
      </c>
      <c r="D5464" t="s">
        <v>56</v>
      </c>
      <c r="E5464">
        <v>3014521</v>
      </c>
      <c r="F5464" t="s">
        <v>17</v>
      </c>
      <c r="G5464" t="s">
        <v>11</v>
      </c>
      <c r="H5464" t="s">
        <v>46</v>
      </c>
      <c r="I5464">
        <v>1560120</v>
      </c>
      <c r="J5464">
        <v>2</v>
      </c>
      <c r="K5464" s="1">
        <v>37.979999999999997</v>
      </c>
      <c r="L5464" s="1">
        <v>29.4</v>
      </c>
      <c r="M5464" s="1">
        <f>All_Data[[#This Row],[EUR Sales Amount]]-All_Data[[#This Row],[EUR Cost Amount]]</f>
        <v>8.5799999999999983</v>
      </c>
      <c r="N5464">
        <f>IF(All_Data[[#This Row],[Order Line Quantity]]&lt;0,1,0)</f>
        <v>0</v>
      </c>
      <c r="O5464" s="1" t="str">
        <f>All_Data[[#This Row],[Tier2 Description]]&amp;All_Data[[#This Row],[Order No]]</f>
        <v>DUFFELS1560120</v>
      </c>
    </row>
    <row r="5465" spans="1:15" x14ac:dyDescent="0.35">
      <c r="A5465">
        <v>202004</v>
      </c>
      <c r="B5465" t="str">
        <f>LEFT(All_Data[[#This Row],[Invoice (Year+Month)]],4)</f>
        <v>2020</v>
      </c>
      <c r="C5465" t="str">
        <f>RIGHT(All_Data[[#This Row],[Invoice (Year+Month)]],2)</f>
        <v>04</v>
      </c>
      <c r="D5465" t="s">
        <v>56</v>
      </c>
      <c r="E5465">
        <v>3014521</v>
      </c>
      <c r="F5465" t="s">
        <v>17</v>
      </c>
      <c r="G5465" t="s">
        <v>11</v>
      </c>
      <c r="H5465" t="s">
        <v>60</v>
      </c>
      <c r="I5465">
        <v>1560120</v>
      </c>
      <c r="J5465">
        <v>2</v>
      </c>
      <c r="K5465" s="1">
        <v>119.98</v>
      </c>
      <c r="L5465" s="1">
        <v>64.06</v>
      </c>
      <c r="M5465" s="1">
        <f>All_Data[[#This Row],[EUR Sales Amount]]-All_Data[[#This Row],[EUR Cost Amount]]</f>
        <v>55.92</v>
      </c>
      <c r="N5465">
        <f>IF(All_Data[[#This Row],[Order Line Quantity]]&lt;0,1,0)</f>
        <v>0</v>
      </c>
      <c r="O5465" s="1" t="str">
        <f>All_Data[[#This Row],[Tier2 Description]]&amp;All_Data[[#This Row],[Order No]]</f>
        <v>LUGGAGE1560120</v>
      </c>
    </row>
    <row r="5466" spans="1:15" x14ac:dyDescent="0.35">
      <c r="A5466">
        <v>202004</v>
      </c>
      <c r="B5466" t="str">
        <f>LEFT(All_Data[[#This Row],[Invoice (Year+Month)]],4)</f>
        <v>2020</v>
      </c>
      <c r="C5466" t="str">
        <f>RIGHT(All_Data[[#This Row],[Invoice (Year+Month)]],2)</f>
        <v>04</v>
      </c>
      <c r="D5466" t="s">
        <v>56</v>
      </c>
      <c r="E5466">
        <v>3014521</v>
      </c>
      <c r="F5466" t="s">
        <v>17</v>
      </c>
      <c r="G5466" t="s">
        <v>11</v>
      </c>
      <c r="H5466" t="s">
        <v>60</v>
      </c>
      <c r="I5466">
        <v>1560121</v>
      </c>
      <c r="J5466">
        <v>8</v>
      </c>
      <c r="K5466" s="1">
        <v>479.92</v>
      </c>
      <c r="L5466" s="1">
        <v>256.26</v>
      </c>
      <c r="M5466" s="1">
        <f>All_Data[[#This Row],[EUR Sales Amount]]-All_Data[[#This Row],[EUR Cost Amount]]</f>
        <v>223.66000000000003</v>
      </c>
      <c r="N5466">
        <f>IF(All_Data[[#This Row],[Order Line Quantity]]&lt;0,1,0)</f>
        <v>0</v>
      </c>
      <c r="O5466" s="1" t="str">
        <f>All_Data[[#This Row],[Tier2 Description]]&amp;All_Data[[#This Row],[Order No]]</f>
        <v>LUGGAGE1560121</v>
      </c>
    </row>
    <row r="5467" spans="1:15" x14ac:dyDescent="0.35">
      <c r="A5467">
        <v>202004</v>
      </c>
      <c r="B5467" t="str">
        <f>LEFT(All_Data[[#This Row],[Invoice (Year+Month)]],4)</f>
        <v>2020</v>
      </c>
      <c r="C5467" t="str">
        <f>RIGHT(All_Data[[#This Row],[Invoice (Year+Month)]],2)</f>
        <v>04</v>
      </c>
      <c r="D5467" t="s">
        <v>56</v>
      </c>
      <c r="E5467">
        <v>3014521</v>
      </c>
      <c r="F5467" t="s">
        <v>17</v>
      </c>
      <c r="G5467" t="s">
        <v>13</v>
      </c>
      <c r="H5467" t="s">
        <v>34</v>
      </c>
      <c r="I5467">
        <v>1559913</v>
      </c>
      <c r="J5467">
        <v>20</v>
      </c>
      <c r="K5467" s="1">
        <v>134.80000000000001</v>
      </c>
      <c r="L5467" s="1">
        <v>74.319999999999993</v>
      </c>
      <c r="M5467" s="1">
        <f>All_Data[[#This Row],[EUR Sales Amount]]-All_Data[[#This Row],[EUR Cost Amount]]</f>
        <v>60.480000000000018</v>
      </c>
      <c r="N5467">
        <f>IF(All_Data[[#This Row],[Order Line Quantity]]&lt;0,1,0)</f>
        <v>0</v>
      </c>
      <c r="O5467" s="1" t="str">
        <f>All_Data[[#This Row],[Tier2 Description]]&amp;All_Data[[#This Row],[Order No]]</f>
        <v>STATIONERY1559913</v>
      </c>
    </row>
    <row r="5468" spans="1:15" x14ac:dyDescent="0.35">
      <c r="A5468">
        <v>202004</v>
      </c>
      <c r="B5468" t="str">
        <f>LEFT(All_Data[[#This Row],[Invoice (Year+Month)]],4)</f>
        <v>2020</v>
      </c>
      <c r="C5468" t="str">
        <f>RIGHT(All_Data[[#This Row],[Invoice (Year+Month)]],2)</f>
        <v>04</v>
      </c>
      <c r="D5468" t="s">
        <v>56</v>
      </c>
      <c r="E5468">
        <v>3014521</v>
      </c>
      <c r="F5468" t="s">
        <v>17</v>
      </c>
      <c r="G5468" t="s">
        <v>13</v>
      </c>
      <c r="H5468" t="s">
        <v>15</v>
      </c>
      <c r="I5468">
        <v>1560120</v>
      </c>
      <c r="J5468">
        <v>2</v>
      </c>
      <c r="K5468" s="1">
        <v>4.78</v>
      </c>
      <c r="L5468" s="1">
        <v>3.14</v>
      </c>
      <c r="M5468" s="1">
        <f>All_Data[[#This Row],[EUR Sales Amount]]-All_Data[[#This Row],[EUR Cost Amount]]</f>
        <v>1.6400000000000001</v>
      </c>
      <c r="N5468">
        <f>IF(All_Data[[#This Row],[Order Line Quantity]]&lt;0,1,0)</f>
        <v>0</v>
      </c>
      <c r="O5468" s="1" t="str">
        <f>All_Data[[#This Row],[Tier2 Description]]&amp;All_Data[[#This Row],[Order No]]</f>
        <v>UMBRELLAS1560120</v>
      </c>
    </row>
    <row r="5469" spans="1:15" x14ac:dyDescent="0.35">
      <c r="A5469">
        <v>202004</v>
      </c>
      <c r="B5469" t="str">
        <f>LEFT(All_Data[[#This Row],[Invoice (Year+Month)]],4)</f>
        <v>2020</v>
      </c>
      <c r="C5469" t="str">
        <f>RIGHT(All_Data[[#This Row],[Invoice (Year+Month)]],2)</f>
        <v>04</v>
      </c>
      <c r="D5469" t="s">
        <v>56</v>
      </c>
      <c r="E5469">
        <v>3014521</v>
      </c>
      <c r="F5469" t="s">
        <v>17</v>
      </c>
      <c r="G5469" t="s">
        <v>13</v>
      </c>
      <c r="H5469" t="s">
        <v>16</v>
      </c>
      <c r="I5469">
        <v>1559774</v>
      </c>
      <c r="J5469">
        <v>2</v>
      </c>
      <c r="K5469" s="1">
        <v>10.7</v>
      </c>
      <c r="L5469" s="1">
        <v>6.48</v>
      </c>
      <c r="M5469" s="1">
        <f>All_Data[[#This Row],[EUR Sales Amount]]-All_Data[[#This Row],[EUR Cost Amount]]</f>
        <v>4.2199999999999989</v>
      </c>
      <c r="N5469">
        <f>IF(All_Data[[#This Row],[Order Line Quantity]]&lt;0,1,0)</f>
        <v>0</v>
      </c>
      <c r="O5469" s="1" t="str">
        <f>All_Data[[#This Row],[Tier2 Description]]&amp;All_Data[[#This Row],[Order No]]</f>
        <v>WRITING1559774</v>
      </c>
    </row>
    <row r="5470" spans="1:15" x14ac:dyDescent="0.35">
      <c r="A5470">
        <v>202004</v>
      </c>
      <c r="B5470" t="str">
        <f>LEFT(All_Data[[#This Row],[Invoice (Year+Month)]],4)</f>
        <v>2020</v>
      </c>
      <c r="C5470" t="str">
        <f>RIGHT(All_Data[[#This Row],[Invoice (Year+Month)]],2)</f>
        <v>04</v>
      </c>
      <c r="D5470" t="s">
        <v>56</v>
      </c>
      <c r="E5470">
        <v>3014521</v>
      </c>
      <c r="F5470" t="s">
        <v>17</v>
      </c>
      <c r="G5470" t="s">
        <v>13</v>
      </c>
      <c r="H5470" t="s">
        <v>16</v>
      </c>
      <c r="I5470">
        <v>1560121</v>
      </c>
      <c r="J5470">
        <v>12</v>
      </c>
      <c r="K5470" s="1">
        <v>125.52</v>
      </c>
      <c r="L5470" s="1">
        <v>75.58</v>
      </c>
      <c r="M5470" s="1">
        <f>All_Data[[#This Row],[EUR Sales Amount]]-All_Data[[#This Row],[EUR Cost Amount]]</f>
        <v>49.94</v>
      </c>
      <c r="N5470">
        <f>IF(All_Data[[#This Row],[Order Line Quantity]]&lt;0,1,0)</f>
        <v>0</v>
      </c>
      <c r="O5470" s="1" t="str">
        <f>All_Data[[#This Row],[Tier2 Description]]&amp;All_Data[[#This Row],[Order No]]</f>
        <v>WRITING1560121</v>
      </c>
    </row>
    <row r="5471" spans="1:15" x14ac:dyDescent="0.35">
      <c r="A5471">
        <v>202004</v>
      </c>
      <c r="B5471" t="str">
        <f>LEFT(All_Data[[#This Row],[Invoice (Year+Month)]],4)</f>
        <v>2020</v>
      </c>
      <c r="C5471" t="str">
        <f>RIGHT(All_Data[[#This Row],[Invoice (Year+Month)]],2)</f>
        <v>04</v>
      </c>
      <c r="D5471" t="s">
        <v>56</v>
      </c>
      <c r="E5471">
        <v>3014521</v>
      </c>
      <c r="F5471" t="s">
        <v>17</v>
      </c>
      <c r="G5471" t="s">
        <v>26</v>
      </c>
      <c r="H5471" t="s">
        <v>44</v>
      </c>
      <c r="I5471">
        <v>1559774</v>
      </c>
      <c r="J5471">
        <v>2</v>
      </c>
      <c r="K5471" s="1">
        <v>3.2</v>
      </c>
      <c r="L5471" s="1">
        <v>1.98</v>
      </c>
      <c r="M5471" s="1">
        <f>All_Data[[#This Row],[EUR Sales Amount]]-All_Data[[#This Row],[EUR Cost Amount]]</f>
        <v>1.2200000000000002</v>
      </c>
      <c r="N5471">
        <f>IF(All_Data[[#This Row],[Order Line Quantity]]&lt;0,1,0)</f>
        <v>0</v>
      </c>
      <c r="O5471" s="1" t="str">
        <f>All_Data[[#This Row],[Tier2 Description]]&amp;All_Data[[#This Row],[Order No]]</f>
        <v>HBA1559774</v>
      </c>
    </row>
    <row r="5472" spans="1:15" x14ac:dyDescent="0.35">
      <c r="A5472">
        <v>202004</v>
      </c>
      <c r="B5472" t="str">
        <f>LEFT(All_Data[[#This Row],[Invoice (Year+Month)]],4)</f>
        <v>2020</v>
      </c>
      <c r="C5472" t="str">
        <f>RIGHT(All_Data[[#This Row],[Invoice (Year+Month)]],2)</f>
        <v>04</v>
      </c>
      <c r="D5472" t="s">
        <v>56</v>
      </c>
      <c r="E5472">
        <v>3014521</v>
      </c>
      <c r="F5472" t="s">
        <v>17</v>
      </c>
      <c r="G5472" t="s">
        <v>26</v>
      </c>
      <c r="H5472" t="s">
        <v>28</v>
      </c>
      <c r="I5472">
        <v>1559774</v>
      </c>
      <c r="J5472">
        <v>6</v>
      </c>
      <c r="K5472" s="1">
        <v>79.16</v>
      </c>
      <c r="L5472" s="1">
        <v>35.700000000000003</v>
      </c>
      <c r="M5472" s="1">
        <f>All_Data[[#This Row],[EUR Sales Amount]]-All_Data[[#This Row],[EUR Cost Amount]]</f>
        <v>43.459999999999994</v>
      </c>
      <c r="N5472">
        <f>IF(All_Data[[#This Row],[Order Line Quantity]]&lt;0,1,0)</f>
        <v>0</v>
      </c>
      <c r="O5472" s="1" t="str">
        <f>All_Data[[#This Row],[Tier2 Description]]&amp;All_Data[[#This Row],[Order No]]</f>
        <v>HOUSEWARES1559774</v>
      </c>
    </row>
    <row r="5473" spans="1:15" x14ac:dyDescent="0.35">
      <c r="A5473">
        <v>202004</v>
      </c>
      <c r="B5473" t="str">
        <f>LEFT(All_Data[[#This Row],[Invoice (Year+Month)]],4)</f>
        <v>2020</v>
      </c>
      <c r="C5473" t="str">
        <f>RIGHT(All_Data[[#This Row],[Invoice (Year+Month)]],2)</f>
        <v>04</v>
      </c>
      <c r="D5473" t="s">
        <v>56</v>
      </c>
      <c r="E5473">
        <v>3014521</v>
      </c>
      <c r="F5473" t="s">
        <v>17</v>
      </c>
      <c r="G5473" t="s">
        <v>26</v>
      </c>
      <c r="H5473" t="s">
        <v>28</v>
      </c>
      <c r="I5473">
        <v>1559913</v>
      </c>
      <c r="J5473">
        <v>2</v>
      </c>
      <c r="K5473" s="1">
        <v>18.98</v>
      </c>
      <c r="L5473" s="1">
        <v>11.4</v>
      </c>
      <c r="M5473" s="1">
        <f>All_Data[[#This Row],[EUR Sales Amount]]-All_Data[[#This Row],[EUR Cost Amount]]</f>
        <v>7.58</v>
      </c>
      <c r="N5473">
        <f>IF(All_Data[[#This Row],[Order Line Quantity]]&lt;0,1,0)</f>
        <v>0</v>
      </c>
      <c r="O5473" s="1" t="str">
        <f>All_Data[[#This Row],[Tier2 Description]]&amp;All_Data[[#This Row],[Order No]]</f>
        <v>HOUSEWARES1559913</v>
      </c>
    </row>
    <row r="5474" spans="1:15" x14ac:dyDescent="0.35">
      <c r="A5474">
        <v>202004</v>
      </c>
      <c r="B5474" t="str">
        <f>LEFT(All_Data[[#This Row],[Invoice (Year+Month)]],4)</f>
        <v>2020</v>
      </c>
      <c r="C5474" t="str">
        <f>RIGHT(All_Data[[#This Row],[Invoice (Year+Month)]],2)</f>
        <v>04</v>
      </c>
      <c r="D5474" t="s">
        <v>56</v>
      </c>
      <c r="E5474">
        <v>3014521</v>
      </c>
      <c r="F5474" t="s">
        <v>17</v>
      </c>
      <c r="G5474" t="s">
        <v>26</v>
      </c>
      <c r="H5474" t="s">
        <v>50</v>
      </c>
      <c r="I5474">
        <v>1559706</v>
      </c>
      <c r="J5474">
        <v>4</v>
      </c>
      <c r="K5474" s="1">
        <v>59.96</v>
      </c>
      <c r="L5474" s="1">
        <v>30.34</v>
      </c>
      <c r="M5474" s="1">
        <f>All_Data[[#This Row],[EUR Sales Amount]]-All_Data[[#This Row],[EUR Cost Amount]]</f>
        <v>29.62</v>
      </c>
      <c r="N5474">
        <f>IF(All_Data[[#This Row],[Order Line Quantity]]&lt;0,1,0)</f>
        <v>0</v>
      </c>
      <c r="O5474" s="1" t="str">
        <f>All_Data[[#This Row],[Tier2 Description]]&amp;All_Data[[#This Row],[Order No]]</f>
        <v>OUTDOOR &amp; LEISURE1559706</v>
      </c>
    </row>
    <row r="5475" spans="1:15" x14ac:dyDescent="0.35">
      <c r="A5475">
        <v>202004</v>
      </c>
      <c r="B5475" t="str">
        <f>LEFT(All_Data[[#This Row],[Invoice (Year+Month)]],4)</f>
        <v>2020</v>
      </c>
      <c r="C5475" t="str">
        <f>RIGHT(All_Data[[#This Row],[Invoice (Year+Month)]],2)</f>
        <v>04</v>
      </c>
      <c r="D5475" t="s">
        <v>56</v>
      </c>
      <c r="E5475">
        <v>3014521</v>
      </c>
      <c r="F5475" t="s">
        <v>17</v>
      </c>
      <c r="G5475" t="s">
        <v>26</v>
      </c>
      <c r="H5475" t="s">
        <v>50</v>
      </c>
      <c r="I5475">
        <v>1559774</v>
      </c>
      <c r="J5475">
        <v>4</v>
      </c>
      <c r="K5475" s="1">
        <v>44.96</v>
      </c>
      <c r="L5475" s="1">
        <v>23.26</v>
      </c>
      <c r="M5475" s="1">
        <f>All_Data[[#This Row],[EUR Sales Amount]]-All_Data[[#This Row],[EUR Cost Amount]]</f>
        <v>21.7</v>
      </c>
      <c r="N5475">
        <f>IF(All_Data[[#This Row],[Order Line Quantity]]&lt;0,1,0)</f>
        <v>0</v>
      </c>
      <c r="O5475" s="1" t="str">
        <f>All_Data[[#This Row],[Tier2 Description]]&amp;All_Data[[#This Row],[Order No]]</f>
        <v>OUTDOOR &amp; LEISURE1559774</v>
      </c>
    </row>
    <row r="5476" spans="1:15" x14ac:dyDescent="0.35">
      <c r="A5476">
        <v>202004</v>
      </c>
      <c r="B5476" t="str">
        <f>LEFT(All_Data[[#This Row],[Invoice (Year+Month)]],4)</f>
        <v>2020</v>
      </c>
      <c r="C5476" t="str">
        <f>RIGHT(All_Data[[#This Row],[Invoice (Year+Month)]],2)</f>
        <v>04</v>
      </c>
      <c r="D5476" t="s">
        <v>56</v>
      </c>
      <c r="E5476">
        <v>3014521</v>
      </c>
      <c r="F5476" t="s">
        <v>17</v>
      </c>
      <c r="G5476" t="s">
        <v>26</v>
      </c>
      <c r="H5476" t="s">
        <v>50</v>
      </c>
      <c r="I5476">
        <v>1560120</v>
      </c>
      <c r="J5476">
        <v>2</v>
      </c>
      <c r="K5476" s="1">
        <v>29.98</v>
      </c>
      <c r="L5476" s="1">
        <v>15.16</v>
      </c>
      <c r="M5476" s="1">
        <f>All_Data[[#This Row],[EUR Sales Amount]]-All_Data[[#This Row],[EUR Cost Amount]]</f>
        <v>14.82</v>
      </c>
      <c r="N5476">
        <f>IF(All_Data[[#This Row],[Order Line Quantity]]&lt;0,1,0)</f>
        <v>0</v>
      </c>
      <c r="O5476" s="1" t="str">
        <f>All_Data[[#This Row],[Tier2 Description]]&amp;All_Data[[#This Row],[Order No]]</f>
        <v>OUTDOOR &amp; LEISURE1560120</v>
      </c>
    </row>
    <row r="5477" spans="1:15" x14ac:dyDescent="0.35">
      <c r="A5477">
        <v>202004</v>
      </c>
      <c r="B5477" t="str">
        <f>LEFT(All_Data[[#This Row],[Invoice (Year+Month)]],4)</f>
        <v>2020</v>
      </c>
      <c r="C5477" t="str">
        <f>RIGHT(All_Data[[#This Row],[Invoice (Year+Month)]],2)</f>
        <v>04</v>
      </c>
      <c r="D5477" t="s">
        <v>56</v>
      </c>
      <c r="E5477">
        <v>3014521</v>
      </c>
      <c r="F5477" t="s">
        <v>17</v>
      </c>
      <c r="G5477" t="s">
        <v>26</v>
      </c>
      <c r="H5477" t="s">
        <v>43</v>
      </c>
      <c r="I5477">
        <v>1559774</v>
      </c>
      <c r="J5477">
        <v>6</v>
      </c>
      <c r="K5477" s="1">
        <v>92.04</v>
      </c>
      <c r="L5477" s="1">
        <v>43.72</v>
      </c>
      <c r="M5477" s="1">
        <f>All_Data[[#This Row],[EUR Sales Amount]]-All_Data[[#This Row],[EUR Cost Amount]]</f>
        <v>48.320000000000007</v>
      </c>
      <c r="N5477">
        <f>IF(All_Data[[#This Row],[Order Line Quantity]]&lt;0,1,0)</f>
        <v>0</v>
      </c>
      <c r="O5477" s="1" t="str">
        <f>All_Data[[#This Row],[Tier2 Description]]&amp;All_Data[[#This Row],[Order No]]</f>
        <v>SAFETY AUTO &amp; TOOLS1559774</v>
      </c>
    </row>
    <row r="5478" spans="1:15" x14ac:dyDescent="0.35">
      <c r="A5478">
        <v>202004</v>
      </c>
      <c r="B5478" t="str">
        <f>LEFT(All_Data[[#This Row],[Invoice (Year+Month)]],4)</f>
        <v>2020</v>
      </c>
      <c r="C5478" t="str">
        <f>RIGHT(All_Data[[#This Row],[Invoice (Year+Month)]],2)</f>
        <v>04</v>
      </c>
      <c r="D5478" t="s">
        <v>56</v>
      </c>
      <c r="E5478">
        <v>3014521</v>
      </c>
      <c r="F5478" t="s">
        <v>17</v>
      </c>
      <c r="G5478" t="s">
        <v>26</v>
      </c>
      <c r="H5478" t="s">
        <v>43</v>
      </c>
      <c r="I5478">
        <v>1559913</v>
      </c>
      <c r="J5478">
        <v>14</v>
      </c>
      <c r="K5478" s="1">
        <v>98.86</v>
      </c>
      <c r="L5478" s="1">
        <v>50.48</v>
      </c>
      <c r="M5478" s="1">
        <f>All_Data[[#This Row],[EUR Sales Amount]]-All_Data[[#This Row],[EUR Cost Amount]]</f>
        <v>48.38</v>
      </c>
      <c r="N5478">
        <f>IF(All_Data[[#This Row],[Order Line Quantity]]&lt;0,1,0)</f>
        <v>0</v>
      </c>
      <c r="O5478" s="1" t="str">
        <f>All_Data[[#This Row],[Tier2 Description]]&amp;All_Data[[#This Row],[Order No]]</f>
        <v>SAFETY AUTO &amp; TOOLS1559913</v>
      </c>
    </row>
    <row r="5479" spans="1:15" x14ac:dyDescent="0.35">
      <c r="A5479">
        <v>202004</v>
      </c>
      <c r="B5479" t="str">
        <f>LEFT(All_Data[[#This Row],[Invoice (Year+Month)]],4)</f>
        <v>2020</v>
      </c>
      <c r="C5479" t="str">
        <f>RIGHT(All_Data[[#This Row],[Invoice (Year+Month)]],2)</f>
        <v>04</v>
      </c>
      <c r="D5479" t="s">
        <v>56</v>
      </c>
      <c r="E5479">
        <v>3014521</v>
      </c>
      <c r="F5479" t="s">
        <v>17</v>
      </c>
      <c r="G5479" t="s">
        <v>29</v>
      </c>
      <c r="H5479" t="s">
        <v>30</v>
      </c>
      <c r="I5479">
        <v>1559774</v>
      </c>
      <c r="J5479">
        <v>2</v>
      </c>
      <c r="K5479" s="1">
        <v>8.8800000000000008</v>
      </c>
      <c r="L5479" s="1">
        <v>5.94</v>
      </c>
      <c r="M5479" s="1">
        <f>All_Data[[#This Row],[EUR Sales Amount]]-All_Data[[#This Row],[EUR Cost Amount]]</f>
        <v>2.9400000000000004</v>
      </c>
      <c r="N5479">
        <f>IF(All_Data[[#This Row],[Order Line Quantity]]&lt;0,1,0)</f>
        <v>0</v>
      </c>
      <c r="O5479" s="1" t="str">
        <f>All_Data[[#This Row],[Tier2 Description]]&amp;All_Data[[#This Row],[Order No]]</f>
        <v>AUDIO1559774</v>
      </c>
    </row>
    <row r="5480" spans="1:15" x14ac:dyDescent="0.35">
      <c r="A5480">
        <v>202004</v>
      </c>
      <c r="B5480" t="str">
        <f>LEFT(All_Data[[#This Row],[Invoice (Year+Month)]],4)</f>
        <v>2020</v>
      </c>
      <c r="C5480" t="str">
        <f>RIGHT(All_Data[[#This Row],[Invoice (Year+Month)]],2)</f>
        <v>04</v>
      </c>
      <c r="D5480" t="s">
        <v>56</v>
      </c>
      <c r="E5480">
        <v>3014521</v>
      </c>
      <c r="F5480" t="s">
        <v>17</v>
      </c>
      <c r="G5480" t="s">
        <v>29</v>
      </c>
      <c r="H5480" t="s">
        <v>52</v>
      </c>
      <c r="I5480">
        <v>1559774</v>
      </c>
      <c r="J5480">
        <v>10</v>
      </c>
      <c r="K5480" s="1">
        <v>304.7</v>
      </c>
      <c r="L5480" s="1">
        <v>157.1</v>
      </c>
      <c r="M5480" s="1">
        <f>All_Data[[#This Row],[EUR Sales Amount]]-All_Data[[#This Row],[EUR Cost Amount]]</f>
        <v>147.6</v>
      </c>
      <c r="N5480">
        <f>IF(All_Data[[#This Row],[Order Line Quantity]]&lt;0,1,0)</f>
        <v>0</v>
      </c>
      <c r="O5480" s="1" t="str">
        <f>All_Data[[#This Row],[Tier2 Description]]&amp;All_Data[[#This Row],[Order No]]</f>
        <v>GENERAL TECH1559774</v>
      </c>
    </row>
    <row r="5481" spans="1:15" x14ac:dyDescent="0.35">
      <c r="A5481">
        <v>202004</v>
      </c>
      <c r="B5481" t="str">
        <f>LEFT(All_Data[[#This Row],[Invoice (Year+Month)]],4)</f>
        <v>2020</v>
      </c>
      <c r="C5481" t="str">
        <f>RIGHT(All_Data[[#This Row],[Invoice (Year+Month)]],2)</f>
        <v>04</v>
      </c>
      <c r="D5481" t="s">
        <v>56</v>
      </c>
      <c r="E5481">
        <v>3014521</v>
      </c>
      <c r="F5481" t="s">
        <v>17</v>
      </c>
      <c r="G5481" t="s">
        <v>29</v>
      </c>
      <c r="H5481" t="s">
        <v>52</v>
      </c>
      <c r="I5481">
        <v>1560071</v>
      </c>
      <c r="J5481">
        <v>54</v>
      </c>
      <c r="K5481" s="1">
        <v>7074.48</v>
      </c>
      <c r="L5481" s="1">
        <v>5976.18</v>
      </c>
      <c r="M5481" s="1">
        <f>All_Data[[#This Row],[EUR Sales Amount]]-All_Data[[#This Row],[EUR Cost Amount]]</f>
        <v>1098.2999999999993</v>
      </c>
      <c r="N5481">
        <f>IF(All_Data[[#This Row],[Order Line Quantity]]&lt;0,1,0)</f>
        <v>0</v>
      </c>
      <c r="O5481" s="1" t="str">
        <f>All_Data[[#This Row],[Tier2 Description]]&amp;All_Data[[#This Row],[Order No]]</f>
        <v>GENERAL TECH1560071</v>
      </c>
    </row>
    <row r="5482" spans="1:15" x14ac:dyDescent="0.35">
      <c r="A5482">
        <v>202004</v>
      </c>
      <c r="B5482" t="str">
        <f>LEFT(All_Data[[#This Row],[Invoice (Year+Month)]],4)</f>
        <v>2020</v>
      </c>
      <c r="C5482" t="str">
        <f>RIGHT(All_Data[[#This Row],[Invoice (Year+Month)]],2)</f>
        <v>04</v>
      </c>
      <c r="D5482" t="s">
        <v>56</v>
      </c>
      <c r="E5482">
        <v>3014521</v>
      </c>
      <c r="F5482" t="s">
        <v>17</v>
      </c>
      <c r="G5482" t="s">
        <v>29</v>
      </c>
      <c r="H5482" t="s">
        <v>31</v>
      </c>
      <c r="I5482">
        <v>1559774</v>
      </c>
      <c r="J5482">
        <v>6</v>
      </c>
      <c r="K5482" s="1">
        <v>173.94</v>
      </c>
      <c r="L5482" s="1">
        <v>96.42</v>
      </c>
      <c r="M5482" s="1">
        <f>All_Data[[#This Row],[EUR Sales Amount]]-All_Data[[#This Row],[EUR Cost Amount]]</f>
        <v>77.52</v>
      </c>
      <c r="N5482">
        <f>IF(All_Data[[#This Row],[Order Line Quantity]]&lt;0,1,0)</f>
        <v>0</v>
      </c>
      <c r="O5482" s="1" t="str">
        <f>All_Data[[#This Row],[Tier2 Description]]&amp;All_Data[[#This Row],[Order No]]</f>
        <v>POWER1559774</v>
      </c>
    </row>
    <row r="5483" spans="1:15" x14ac:dyDescent="0.35">
      <c r="A5483">
        <v>202004</v>
      </c>
      <c r="B5483" t="str">
        <f>LEFT(All_Data[[#This Row],[Invoice (Year+Month)]],4)</f>
        <v>2020</v>
      </c>
      <c r="C5483" t="str">
        <f>RIGHT(All_Data[[#This Row],[Invoice (Year+Month)]],2)</f>
        <v>04</v>
      </c>
      <c r="D5483" t="s">
        <v>56</v>
      </c>
      <c r="E5483">
        <v>3014521</v>
      </c>
      <c r="F5483" t="s">
        <v>17</v>
      </c>
      <c r="G5483" t="s">
        <v>29</v>
      </c>
      <c r="H5483" t="s">
        <v>31</v>
      </c>
      <c r="I5483">
        <v>1559913</v>
      </c>
      <c r="J5483">
        <v>4</v>
      </c>
      <c r="K5483" s="1">
        <v>115.96</v>
      </c>
      <c r="L5483" s="1">
        <v>64.28</v>
      </c>
      <c r="M5483" s="1">
        <f>All_Data[[#This Row],[EUR Sales Amount]]-All_Data[[#This Row],[EUR Cost Amount]]</f>
        <v>51.679999999999993</v>
      </c>
      <c r="N5483">
        <f>IF(All_Data[[#This Row],[Order Line Quantity]]&lt;0,1,0)</f>
        <v>0</v>
      </c>
      <c r="O5483" s="1" t="str">
        <f>All_Data[[#This Row],[Tier2 Description]]&amp;All_Data[[#This Row],[Order No]]</f>
        <v>POWER1559913</v>
      </c>
    </row>
    <row r="5484" spans="1:15" x14ac:dyDescent="0.35">
      <c r="A5484">
        <v>202004</v>
      </c>
      <c r="B5484" t="str">
        <f>LEFT(All_Data[[#This Row],[Invoice (Year+Month)]],4)</f>
        <v>2020</v>
      </c>
      <c r="C5484" t="str">
        <f>RIGHT(All_Data[[#This Row],[Invoice (Year+Month)]],2)</f>
        <v>04</v>
      </c>
      <c r="D5484" t="s">
        <v>56</v>
      </c>
      <c r="E5484">
        <v>3014521</v>
      </c>
      <c r="F5484" t="s">
        <v>17</v>
      </c>
      <c r="G5484" t="s">
        <v>29</v>
      </c>
      <c r="H5484" t="s">
        <v>31</v>
      </c>
      <c r="I5484">
        <v>1560120</v>
      </c>
      <c r="J5484">
        <v>2</v>
      </c>
      <c r="K5484" s="1">
        <v>57.98</v>
      </c>
      <c r="L5484" s="1">
        <v>32.14</v>
      </c>
      <c r="M5484" s="1">
        <f>All_Data[[#This Row],[EUR Sales Amount]]-All_Data[[#This Row],[EUR Cost Amount]]</f>
        <v>25.839999999999996</v>
      </c>
      <c r="N5484">
        <f>IF(All_Data[[#This Row],[Order Line Quantity]]&lt;0,1,0)</f>
        <v>0</v>
      </c>
      <c r="O5484" s="1" t="str">
        <f>All_Data[[#This Row],[Tier2 Description]]&amp;All_Data[[#This Row],[Order No]]</f>
        <v>POWER1560120</v>
      </c>
    </row>
    <row r="5485" spans="1:15" x14ac:dyDescent="0.35">
      <c r="A5485">
        <v>202004</v>
      </c>
      <c r="B5485" t="str">
        <f>LEFT(All_Data[[#This Row],[Invoice (Year+Month)]],4)</f>
        <v>2020</v>
      </c>
      <c r="C5485" t="str">
        <f>RIGHT(All_Data[[#This Row],[Invoice (Year+Month)]],2)</f>
        <v>04</v>
      </c>
      <c r="D5485" t="s">
        <v>56</v>
      </c>
      <c r="E5485">
        <v>3014523</v>
      </c>
      <c r="F5485" t="s">
        <v>17</v>
      </c>
      <c r="G5485" t="s">
        <v>26</v>
      </c>
      <c r="H5485" t="s">
        <v>43</v>
      </c>
      <c r="I5485">
        <v>1560026</v>
      </c>
      <c r="J5485">
        <v>1000</v>
      </c>
      <c r="K5485" s="1">
        <v>1450</v>
      </c>
      <c r="L5485" s="1">
        <v>904.12</v>
      </c>
      <c r="M5485" s="1">
        <f>All_Data[[#This Row],[EUR Sales Amount]]-All_Data[[#This Row],[EUR Cost Amount]]</f>
        <v>545.88</v>
      </c>
      <c r="N5485">
        <f>IF(All_Data[[#This Row],[Order Line Quantity]]&lt;0,1,0)</f>
        <v>0</v>
      </c>
      <c r="O5485" s="1" t="str">
        <f>All_Data[[#This Row],[Tier2 Description]]&amp;All_Data[[#This Row],[Order No]]</f>
        <v>SAFETY AUTO &amp; TOOLS1560026</v>
      </c>
    </row>
    <row r="5486" spans="1:15" x14ac:dyDescent="0.35">
      <c r="A5486">
        <v>202004</v>
      </c>
      <c r="B5486" t="str">
        <f>LEFT(All_Data[[#This Row],[Invoice (Year+Month)]],4)</f>
        <v>2020</v>
      </c>
      <c r="C5486" t="str">
        <f>RIGHT(All_Data[[#This Row],[Invoice (Year+Month)]],2)</f>
        <v>04</v>
      </c>
      <c r="D5486" t="s">
        <v>56</v>
      </c>
      <c r="E5486">
        <v>3014523</v>
      </c>
      <c r="F5486" t="s">
        <v>17</v>
      </c>
      <c r="G5486" t="s">
        <v>22</v>
      </c>
      <c r="H5486" t="s">
        <v>35</v>
      </c>
      <c r="I5486">
        <v>1560026</v>
      </c>
      <c r="J5486">
        <v>2004</v>
      </c>
      <c r="K5486" s="1">
        <v>1040</v>
      </c>
      <c r="L5486" s="1">
        <v>127.16</v>
      </c>
      <c r="M5486" s="1">
        <f>All_Data[[#This Row],[EUR Sales Amount]]-All_Data[[#This Row],[EUR Cost Amount]]</f>
        <v>912.84</v>
      </c>
      <c r="N5486">
        <f>IF(All_Data[[#This Row],[Order Line Quantity]]&lt;0,1,0)</f>
        <v>0</v>
      </c>
      <c r="O5486" s="1" t="str">
        <f>All_Data[[#This Row],[Tier2 Description]]&amp;All_Data[[#This Row],[Order No]]</f>
        <v>DECORATION CHARGES1560026</v>
      </c>
    </row>
    <row r="5487" spans="1:15" x14ac:dyDescent="0.35">
      <c r="A5487">
        <v>202004</v>
      </c>
      <c r="B5487" t="str">
        <f>LEFT(All_Data[[#This Row],[Invoice (Year+Month)]],4)</f>
        <v>2020</v>
      </c>
      <c r="C5487" t="str">
        <f>RIGHT(All_Data[[#This Row],[Invoice (Year+Month)]],2)</f>
        <v>04</v>
      </c>
      <c r="D5487" t="s">
        <v>56</v>
      </c>
      <c r="E5487">
        <v>3014532</v>
      </c>
      <c r="F5487" t="s">
        <v>17</v>
      </c>
      <c r="G5487" t="s">
        <v>11</v>
      </c>
      <c r="H5487" t="s">
        <v>47</v>
      </c>
      <c r="I5487">
        <v>1559008</v>
      </c>
      <c r="J5487">
        <v>2</v>
      </c>
      <c r="K5487" s="1">
        <v>0.64</v>
      </c>
      <c r="L5487" s="1">
        <v>0.6</v>
      </c>
      <c r="M5487" s="1">
        <f>All_Data[[#This Row],[EUR Sales Amount]]-All_Data[[#This Row],[EUR Cost Amount]]</f>
        <v>4.0000000000000036E-2</v>
      </c>
      <c r="N5487">
        <f>IF(All_Data[[#This Row],[Order Line Quantity]]&lt;0,1,0)</f>
        <v>0</v>
      </c>
      <c r="O5487" s="1" t="str">
        <f>All_Data[[#This Row],[Tier2 Description]]&amp;All_Data[[#This Row],[Order No]]</f>
        <v>TRAVEL GIFTS1559008</v>
      </c>
    </row>
    <row r="5488" spans="1:15" x14ac:dyDescent="0.35">
      <c r="A5488">
        <v>202004</v>
      </c>
      <c r="B5488" t="str">
        <f>LEFT(All_Data[[#This Row],[Invoice (Year+Month)]],4)</f>
        <v>2020</v>
      </c>
      <c r="C5488" t="str">
        <f>RIGHT(All_Data[[#This Row],[Invoice (Year+Month)]],2)</f>
        <v>04</v>
      </c>
      <c r="D5488" t="s">
        <v>56</v>
      </c>
      <c r="E5488">
        <v>3014532</v>
      </c>
      <c r="F5488" t="s">
        <v>17</v>
      </c>
      <c r="G5488" t="s">
        <v>26</v>
      </c>
      <c r="H5488" t="s">
        <v>50</v>
      </c>
      <c r="I5488">
        <v>1559771</v>
      </c>
      <c r="J5488">
        <v>8</v>
      </c>
      <c r="K5488" s="1">
        <v>38.619999999999997</v>
      </c>
      <c r="L5488" s="1">
        <v>18.96</v>
      </c>
      <c r="M5488" s="1">
        <f>All_Data[[#This Row],[EUR Sales Amount]]-All_Data[[#This Row],[EUR Cost Amount]]</f>
        <v>19.659999999999997</v>
      </c>
      <c r="N5488">
        <f>IF(All_Data[[#This Row],[Order Line Quantity]]&lt;0,1,0)</f>
        <v>0</v>
      </c>
      <c r="O5488" s="1" t="str">
        <f>All_Data[[#This Row],[Tier2 Description]]&amp;All_Data[[#This Row],[Order No]]</f>
        <v>OUTDOOR &amp; LEISURE1559771</v>
      </c>
    </row>
    <row r="5489" spans="1:15" x14ac:dyDescent="0.35">
      <c r="A5489">
        <v>202004</v>
      </c>
      <c r="B5489" t="str">
        <f>LEFT(All_Data[[#This Row],[Invoice (Year+Month)]],4)</f>
        <v>2020</v>
      </c>
      <c r="C5489" t="str">
        <f>RIGHT(All_Data[[#This Row],[Invoice (Year+Month)]],2)</f>
        <v>04</v>
      </c>
      <c r="D5489" t="s">
        <v>56</v>
      </c>
      <c r="E5489">
        <v>3014532</v>
      </c>
      <c r="F5489" t="s">
        <v>17</v>
      </c>
      <c r="G5489" t="s">
        <v>26</v>
      </c>
      <c r="H5489" t="s">
        <v>43</v>
      </c>
      <c r="I5489">
        <v>1559669</v>
      </c>
      <c r="J5489">
        <v>6000</v>
      </c>
      <c r="K5489" s="1">
        <v>5880</v>
      </c>
      <c r="L5489" s="1">
        <v>3900</v>
      </c>
      <c r="M5489" s="1">
        <f>All_Data[[#This Row],[EUR Sales Amount]]-All_Data[[#This Row],[EUR Cost Amount]]</f>
        <v>1980</v>
      </c>
      <c r="N5489">
        <f>IF(All_Data[[#This Row],[Order Line Quantity]]&lt;0,1,0)</f>
        <v>0</v>
      </c>
      <c r="O5489" s="1" t="str">
        <f>All_Data[[#This Row],[Tier2 Description]]&amp;All_Data[[#This Row],[Order No]]</f>
        <v>SAFETY AUTO &amp; TOOLS1559669</v>
      </c>
    </row>
    <row r="5490" spans="1:15" x14ac:dyDescent="0.35">
      <c r="A5490">
        <v>202004</v>
      </c>
      <c r="B5490" t="str">
        <f>LEFT(All_Data[[#This Row],[Invoice (Year+Month)]],4)</f>
        <v>2020</v>
      </c>
      <c r="C5490" t="str">
        <f>RIGHT(All_Data[[#This Row],[Invoice (Year+Month)]],2)</f>
        <v>04</v>
      </c>
      <c r="D5490" t="s">
        <v>56</v>
      </c>
      <c r="E5490">
        <v>3014532</v>
      </c>
      <c r="F5490" t="s">
        <v>17</v>
      </c>
      <c r="G5490" t="s">
        <v>26</v>
      </c>
      <c r="H5490" t="s">
        <v>43</v>
      </c>
      <c r="I5490">
        <v>1559945</v>
      </c>
      <c r="J5490">
        <v>2000</v>
      </c>
      <c r="K5490" s="1">
        <v>1960</v>
      </c>
      <c r="L5490" s="1">
        <v>1300</v>
      </c>
      <c r="M5490" s="1">
        <f>All_Data[[#This Row],[EUR Sales Amount]]-All_Data[[#This Row],[EUR Cost Amount]]</f>
        <v>660</v>
      </c>
      <c r="N5490">
        <f>IF(All_Data[[#This Row],[Order Line Quantity]]&lt;0,1,0)</f>
        <v>0</v>
      </c>
      <c r="O5490" s="1" t="str">
        <f>All_Data[[#This Row],[Tier2 Description]]&amp;All_Data[[#This Row],[Order No]]</f>
        <v>SAFETY AUTO &amp; TOOLS1559945</v>
      </c>
    </row>
    <row r="5491" spans="1:15" x14ac:dyDescent="0.35">
      <c r="A5491">
        <v>202004</v>
      </c>
      <c r="B5491" t="str">
        <f>LEFT(All_Data[[#This Row],[Invoice (Year+Month)]],4)</f>
        <v>2020</v>
      </c>
      <c r="C5491" t="str">
        <f>RIGHT(All_Data[[#This Row],[Invoice (Year+Month)]],2)</f>
        <v>04</v>
      </c>
      <c r="D5491" t="s">
        <v>56</v>
      </c>
      <c r="E5491">
        <v>3014532</v>
      </c>
      <c r="F5491" t="s">
        <v>17</v>
      </c>
      <c r="G5491" t="s">
        <v>26</v>
      </c>
      <c r="H5491" t="s">
        <v>43</v>
      </c>
      <c r="I5491">
        <v>1560200</v>
      </c>
      <c r="J5491">
        <v>2000</v>
      </c>
      <c r="K5491" s="1">
        <v>1960</v>
      </c>
      <c r="L5491" s="1">
        <v>1300</v>
      </c>
      <c r="M5491" s="1">
        <f>All_Data[[#This Row],[EUR Sales Amount]]-All_Data[[#This Row],[EUR Cost Amount]]</f>
        <v>660</v>
      </c>
      <c r="N5491">
        <f>IF(All_Data[[#This Row],[Order Line Quantity]]&lt;0,1,0)</f>
        <v>0</v>
      </c>
      <c r="O5491" s="1" t="str">
        <f>All_Data[[#This Row],[Tier2 Description]]&amp;All_Data[[#This Row],[Order No]]</f>
        <v>SAFETY AUTO &amp; TOOLS1560200</v>
      </c>
    </row>
    <row r="5492" spans="1:15" x14ac:dyDescent="0.35">
      <c r="A5492">
        <v>202004</v>
      </c>
      <c r="B5492" t="str">
        <f>LEFT(All_Data[[#This Row],[Invoice (Year+Month)]],4)</f>
        <v>2020</v>
      </c>
      <c r="C5492" t="str">
        <f>RIGHT(All_Data[[#This Row],[Invoice (Year+Month)]],2)</f>
        <v>04</v>
      </c>
      <c r="D5492" t="s">
        <v>56</v>
      </c>
      <c r="E5492">
        <v>3014543</v>
      </c>
      <c r="F5492" t="s">
        <v>10</v>
      </c>
      <c r="G5492" t="s">
        <v>26</v>
      </c>
      <c r="H5492" t="s">
        <v>28</v>
      </c>
      <c r="I5492">
        <v>1560017</v>
      </c>
      <c r="J5492">
        <v>62</v>
      </c>
      <c r="K5492" s="1">
        <v>649.76</v>
      </c>
      <c r="L5492" s="1">
        <v>216.26</v>
      </c>
      <c r="M5492" s="1">
        <f>All_Data[[#This Row],[EUR Sales Amount]]-All_Data[[#This Row],[EUR Cost Amount]]</f>
        <v>433.5</v>
      </c>
      <c r="N5492">
        <f>IF(All_Data[[#This Row],[Order Line Quantity]]&lt;0,1,0)</f>
        <v>0</v>
      </c>
      <c r="O5492" s="1" t="str">
        <f>All_Data[[#This Row],[Tier2 Description]]&amp;All_Data[[#This Row],[Order No]]</f>
        <v>HOUSEWARES1560017</v>
      </c>
    </row>
    <row r="5493" spans="1:15" x14ac:dyDescent="0.35">
      <c r="A5493">
        <v>202004</v>
      </c>
      <c r="B5493" t="str">
        <f>LEFT(All_Data[[#This Row],[Invoice (Year+Month)]],4)</f>
        <v>2020</v>
      </c>
      <c r="C5493" t="str">
        <f>RIGHT(All_Data[[#This Row],[Invoice (Year+Month)]],2)</f>
        <v>04</v>
      </c>
      <c r="D5493" t="s">
        <v>56</v>
      </c>
      <c r="E5493">
        <v>3014548</v>
      </c>
      <c r="F5493" t="s">
        <v>17</v>
      </c>
      <c r="G5493" t="s">
        <v>26</v>
      </c>
      <c r="H5493" t="s">
        <v>43</v>
      </c>
      <c r="I5493">
        <v>1559667</v>
      </c>
      <c r="J5493">
        <v>2000</v>
      </c>
      <c r="K5493" s="1">
        <v>1960</v>
      </c>
      <c r="L5493" s="1">
        <v>1300</v>
      </c>
      <c r="M5493" s="1">
        <f>All_Data[[#This Row],[EUR Sales Amount]]-All_Data[[#This Row],[EUR Cost Amount]]</f>
        <v>660</v>
      </c>
      <c r="N5493">
        <f>IF(All_Data[[#This Row],[Order Line Quantity]]&lt;0,1,0)</f>
        <v>0</v>
      </c>
      <c r="O5493" s="1" t="str">
        <f>All_Data[[#This Row],[Tier2 Description]]&amp;All_Data[[#This Row],[Order No]]</f>
        <v>SAFETY AUTO &amp; TOOLS1559667</v>
      </c>
    </row>
    <row r="5494" spans="1:15" x14ac:dyDescent="0.35">
      <c r="A5494">
        <v>202004</v>
      </c>
      <c r="B5494" t="str">
        <f>LEFT(All_Data[[#This Row],[Invoice (Year+Month)]],4)</f>
        <v>2020</v>
      </c>
      <c r="C5494" t="str">
        <f>RIGHT(All_Data[[#This Row],[Invoice (Year+Month)]],2)</f>
        <v>04</v>
      </c>
      <c r="D5494" t="s">
        <v>56</v>
      </c>
      <c r="E5494">
        <v>3014583</v>
      </c>
      <c r="F5494" t="s">
        <v>17</v>
      </c>
      <c r="G5494" t="s">
        <v>26</v>
      </c>
      <c r="H5494" t="s">
        <v>43</v>
      </c>
      <c r="I5494">
        <v>1560193</v>
      </c>
      <c r="J5494">
        <v>10000</v>
      </c>
      <c r="K5494" s="1">
        <v>8900</v>
      </c>
      <c r="L5494" s="1">
        <v>6200</v>
      </c>
      <c r="M5494" s="1">
        <f>All_Data[[#This Row],[EUR Sales Amount]]-All_Data[[#This Row],[EUR Cost Amount]]</f>
        <v>2700</v>
      </c>
      <c r="N5494">
        <f>IF(All_Data[[#This Row],[Order Line Quantity]]&lt;0,1,0)</f>
        <v>0</v>
      </c>
      <c r="O5494" s="1" t="str">
        <f>All_Data[[#This Row],[Tier2 Description]]&amp;All_Data[[#This Row],[Order No]]</f>
        <v>SAFETY AUTO &amp; TOOLS1560193</v>
      </c>
    </row>
    <row r="5495" spans="1:15" x14ac:dyDescent="0.35">
      <c r="A5495">
        <v>202004</v>
      </c>
      <c r="B5495" t="str">
        <f>LEFT(All_Data[[#This Row],[Invoice (Year+Month)]],4)</f>
        <v>2020</v>
      </c>
      <c r="C5495" t="str">
        <f>RIGHT(All_Data[[#This Row],[Invoice (Year+Month)]],2)</f>
        <v>04</v>
      </c>
      <c r="D5495" t="s">
        <v>56</v>
      </c>
      <c r="E5495">
        <v>3014587</v>
      </c>
      <c r="F5495" t="s">
        <v>17</v>
      </c>
      <c r="G5495" t="s">
        <v>11</v>
      </c>
      <c r="H5495" t="s">
        <v>38</v>
      </c>
      <c r="I5495">
        <v>1560018</v>
      </c>
      <c r="J5495">
        <v>8</v>
      </c>
      <c r="K5495" s="1">
        <v>11.52</v>
      </c>
      <c r="L5495" s="1">
        <v>4.9800000000000004</v>
      </c>
      <c r="M5495" s="1">
        <f>All_Data[[#This Row],[EUR Sales Amount]]-All_Data[[#This Row],[EUR Cost Amount]]</f>
        <v>6.5399999999999991</v>
      </c>
      <c r="N5495">
        <f>IF(All_Data[[#This Row],[Order Line Quantity]]&lt;0,1,0)</f>
        <v>0</v>
      </c>
      <c r="O5495" s="1" t="str">
        <f>All_Data[[#This Row],[Tier2 Description]]&amp;All_Data[[#This Row],[Order No]]</f>
        <v>BACKPACKS1560018</v>
      </c>
    </row>
    <row r="5496" spans="1:15" x14ac:dyDescent="0.35">
      <c r="A5496">
        <v>202004</v>
      </c>
      <c r="B5496" t="str">
        <f>LEFT(All_Data[[#This Row],[Invoice (Year+Month)]],4)</f>
        <v>2020</v>
      </c>
      <c r="C5496" t="str">
        <f>RIGHT(All_Data[[#This Row],[Invoice (Year+Month)]],2)</f>
        <v>04</v>
      </c>
      <c r="D5496" t="s">
        <v>56</v>
      </c>
      <c r="E5496">
        <v>3014587</v>
      </c>
      <c r="F5496" t="s">
        <v>17</v>
      </c>
      <c r="G5496" t="s">
        <v>48</v>
      </c>
      <c r="H5496" t="s">
        <v>48</v>
      </c>
      <c r="I5496">
        <v>1559783</v>
      </c>
      <c r="J5496">
        <v>8</v>
      </c>
      <c r="K5496" s="1">
        <v>6.32</v>
      </c>
      <c r="L5496" s="1">
        <v>6.2</v>
      </c>
      <c r="M5496" s="1">
        <f>All_Data[[#This Row],[EUR Sales Amount]]-All_Data[[#This Row],[EUR Cost Amount]]</f>
        <v>0.12000000000000011</v>
      </c>
      <c r="N5496">
        <f>IF(All_Data[[#This Row],[Order Line Quantity]]&lt;0,1,0)</f>
        <v>0</v>
      </c>
      <c r="O5496" s="1" t="str">
        <f>All_Data[[#This Row],[Tier2 Description]]&amp;All_Data[[#This Row],[Order No]]</f>
        <v>HEADWEAR1559783</v>
      </c>
    </row>
    <row r="5497" spans="1:15" x14ac:dyDescent="0.35">
      <c r="A5497">
        <v>202004</v>
      </c>
      <c r="B5497" t="str">
        <f>LEFT(All_Data[[#This Row],[Invoice (Year+Month)]],4)</f>
        <v>2020</v>
      </c>
      <c r="C5497" t="str">
        <f>RIGHT(All_Data[[#This Row],[Invoice (Year+Month)]],2)</f>
        <v>04</v>
      </c>
      <c r="D5497" t="s">
        <v>56</v>
      </c>
      <c r="E5497">
        <v>3014587</v>
      </c>
      <c r="F5497" t="s">
        <v>17</v>
      </c>
      <c r="G5497" t="s">
        <v>26</v>
      </c>
      <c r="H5497" t="s">
        <v>28</v>
      </c>
      <c r="I5497">
        <v>1559783</v>
      </c>
      <c r="J5497">
        <v>4</v>
      </c>
      <c r="K5497" s="1">
        <v>15.8</v>
      </c>
      <c r="L5497" s="1">
        <v>8.1</v>
      </c>
      <c r="M5497" s="1">
        <f>All_Data[[#This Row],[EUR Sales Amount]]-All_Data[[#This Row],[EUR Cost Amount]]</f>
        <v>7.7000000000000011</v>
      </c>
      <c r="N5497">
        <f>IF(All_Data[[#This Row],[Order Line Quantity]]&lt;0,1,0)</f>
        <v>0</v>
      </c>
      <c r="O5497" s="1" t="str">
        <f>All_Data[[#This Row],[Tier2 Description]]&amp;All_Data[[#This Row],[Order No]]</f>
        <v>HOUSEWARES1559783</v>
      </c>
    </row>
    <row r="5498" spans="1:15" x14ac:dyDescent="0.35">
      <c r="A5498">
        <v>202004</v>
      </c>
      <c r="B5498" t="str">
        <f>LEFT(All_Data[[#This Row],[Invoice (Year+Month)]],4)</f>
        <v>2020</v>
      </c>
      <c r="C5498" t="str">
        <f>RIGHT(All_Data[[#This Row],[Invoice (Year+Month)]],2)</f>
        <v>04</v>
      </c>
      <c r="D5498" t="s">
        <v>56</v>
      </c>
      <c r="E5498">
        <v>3014587</v>
      </c>
      <c r="F5498" t="s">
        <v>17</v>
      </c>
      <c r="G5498" t="s">
        <v>18</v>
      </c>
      <c r="H5498" t="s">
        <v>20</v>
      </c>
      <c r="I5498">
        <v>1559783</v>
      </c>
      <c r="J5498">
        <v>10</v>
      </c>
      <c r="K5498" s="1">
        <v>39.9</v>
      </c>
      <c r="L5498" s="1">
        <v>57.78</v>
      </c>
      <c r="M5498" s="1">
        <f>All_Data[[#This Row],[EUR Sales Amount]]-All_Data[[#This Row],[EUR Cost Amount]]</f>
        <v>-17.880000000000003</v>
      </c>
      <c r="N5498">
        <f>IF(All_Data[[#This Row],[Order Line Quantity]]&lt;0,1,0)</f>
        <v>0</v>
      </c>
      <c r="O5498" s="1" t="str">
        <f>All_Data[[#This Row],[Tier2 Description]]&amp;All_Data[[#This Row],[Order No]]</f>
        <v>POLOS1559783</v>
      </c>
    </row>
    <row r="5499" spans="1:15" x14ac:dyDescent="0.35">
      <c r="A5499">
        <v>202004</v>
      </c>
      <c r="B5499" t="str">
        <f>LEFT(All_Data[[#This Row],[Invoice (Year+Month)]],4)</f>
        <v>2020</v>
      </c>
      <c r="C5499" t="str">
        <f>RIGHT(All_Data[[#This Row],[Invoice (Year+Month)]],2)</f>
        <v>04</v>
      </c>
      <c r="D5499" t="s">
        <v>56</v>
      </c>
      <c r="E5499">
        <v>3014587</v>
      </c>
      <c r="F5499" t="s">
        <v>17</v>
      </c>
      <c r="G5499" t="s">
        <v>18</v>
      </c>
      <c r="H5499" t="s">
        <v>20</v>
      </c>
      <c r="I5499">
        <v>1560018</v>
      </c>
      <c r="J5499">
        <v>74</v>
      </c>
      <c r="K5499" s="1">
        <v>295.26</v>
      </c>
      <c r="L5499" s="1">
        <v>430.66</v>
      </c>
      <c r="M5499" s="1">
        <f>All_Data[[#This Row],[EUR Sales Amount]]-All_Data[[#This Row],[EUR Cost Amount]]</f>
        <v>-135.40000000000003</v>
      </c>
      <c r="N5499">
        <f>IF(All_Data[[#This Row],[Order Line Quantity]]&lt;0,1,0)</f>
        <v>0</v>
      </c>
      <c r="O5499" s="1" t="str">
        <f>All_Data[[#This Row],[Tier2 Description]]&amp;All_Data[[#This Row],[Order No]]</f>
        <v>POLOS1560018</v>
      </c>
    </row>
    <row r="5500" spans="1:15" x14ac:dyDescent="0.35">
      <c r="A5500">
        <v>202004</v>
      </c>
      <c r="B5500" t="str">
        <f>LEFT(All_Data[[#This Row],[Invoice (Year+Month)]],4)</f>
        <v>2020</v>
      </c>
      <c r="C5500" t="str">
        <f>RIGHT(All_Data[[#This Row],[Invoice (Year+Month)]],2)</f>
        <v>04</v>
      </c>
      <c r="D5500" t="s">
        <v>56</v>
      </c>
      <c r="E5500">
        <v>3014607</v>
      </c>
      <c r="F5500" t="s">
        <v>10</v>
      </c>
      <c r="G5500" t="s">
        <v>11</v>
      </c>
      <c r="H5500" t="s">
        <v>38</v>
      </c>
      <c r="I5500">
        <v>1560295</v>
      </c>
      <c r="J5500">
        <v>3300</v>
      </c>
      <c r="K5500" s="1">
        <v>80685</v>
      </c>
      <c r="L5500" s="1">
        <v>34887.74</v>
      </c>
      <c r="M5500" s="1">
        <f>All_Data[[#This Row],[EUR Sales Amount]]-All_Data[[#This Row],[EUR Cost Amount]]</f>
        <v>45797.26</v>
      </c>
      <c r="N5500">
        <f>IF(All_Data[[#This Row],[Order Line Quantity]]&lt;0,1,0)</f>
        <v>0</v>
      </c>
      <c r="O5500" s="1" t="str">
        <f>All_Data[[#This Row],[Tier2 Description]]&amp;All_Data[[#This Row],[Order No]]</f>
        <v>BACKPACKS1560295</v>
      </c>
    </row>
    <row r="5501" spans="1:15" x14ac:dyDescent="0.35">
      <c r="A5501">
        <v>202004</v>
      </c>
      <c r="B5501" t="str">
        <f>LEFT(All_Data[[#This Row],[Invoice (Year+Month)]],4)</f>
        <v>2020</v>
      </c>
      <c r="C5501" t="str">
        <f>RIGHT(All_Data[[#This Row],[Invoice (Year+Month)]],2)</f>
        <v>04</v>
      </c>
      <c r="D5501" t="s">
        <v>56</v>
      </c>
      <c r="E5501">
        <v>3014609</v>
      </c>
      <c r="F5501" t="s">
        <v>10</v>
      </c>
      <c r="G5501" t="s">
        <v>13</v>
      </c>
      <c r="H5501" t="s">
        <v>37</v>
      </c>
      <c r="I5501">
        <v>1557125</v>
      </c>
      <c r="J5501">
        <v>1000</v>
      </c>
      <c r="K5501" s="1">
        <v>350</v>
      </c>
      <c r="L5501" s="1">
        <v>290</v>
      </c>
      <c r="M5501" s="1">
        <f>All_Data[[#This Row],[EUR Sales Amount]]-All_Data[[#This Row],[EUR Cost Amount]]</f>
        <v>60</v>
      </c>
      <c r="N5501">
        <f>IF(All_Data[[#This Row],[Order Line Quantity]]&lt;0,1,0)</f>
        <v>0</v>
      </c>
      <c r="O5501" s="1" t="str">
        <f>All_Data[[#This Row],[Tier2 Description]]&amp;All_Data[[#This Row],[Order No]]</f>
        <v>GENERAL1557125</v>
      </c>
    </row>
    <row r="5502" spans="1:15" x14ac:dyDescent="0.35">
      <c r="A5502">
        <v>202004</v>
      </c>
      <c r="B5502" t="str">
        <f>LEFT(All_Data[[#This Row],[Invoice (Year+Month)]],4)</f>
        <v>2020</v>
      </c>
      <c r="C5502" t="str">
        <f>RIGHT(All_Data[[#This Row],[Invoice (Year+Month)]],2)</f>
        <v>04</v>
      </c>
      <c r="D5502" t="s">
        <v>56</v>
      </c>
      <c r="E5502">
        <v>3014633</v>
      </c>
      <c r="F5502" t="s">
        <v>10</v>
      </c>
      <c r="G5502" t="s">
        <v>36</v>
      </c>
      <c r="H5502" t="s">
        <v>36</v>
      </c>
      <c r="I5502">
        <v>1559503</v>
      </c>
      <c r="J5502">
        <v>300</v>
      </c>
      <c r="K5502" s="1">
        <v>690</v>
      </c>
      <c r="L5502" s="1">
        <v>651</v>
      </c>
      <c r="M5502" s="1">
        <f>All_Data[[#This Row],[EUR Sales Amount]]-All_Data[[#This Row],[EUR Cost Amount]]</f>
        <v>39</v>
      </c>
      <c r="N5502">
        <f>IF(All_Data[[#This Row],[Order Line Quantity]]&lt;0,1,0)</f>
        <v>0</v>
      </c>
      <c r="O5502" s="1" t="str">
        <f>All_Data[[#This Row],[Tier2 Description]]&amp;All_Data[[#This Row],[Order No]]</f>
        <v>MEMORY1559503</v>
      </c>
    </row>
    <row r="5503" spans="1:15" x14ac:dyDescent="0.35">
      <c r="A5503">
        <v>202004</v>
      </c>
      <c r="B5503" t="str">
        <f>LEFT(All_Data[[#This Row],[Invoice (Year+Month)]],4)</f>
        <v>2020</v>
      </c>
      <c r="C5503" t="str">
        <f>RIGHT(All_Data[[#This Row],[Invoice (Year+Month)]],2)</f>
        <v>04</v>
      </c>
      <c r="D5503" t="s">
        <v>56</v>
      </c>
      <c r="E5503">
        <v>3014653</v>
      </c>
      <c r="F5503" t="s">
        <v>17</v>
      </c>
      <c r="G5503" t="s">
        <v>32</v>
      </c>
      <c r="H5503" t="s">
        <v>49</v>
      </c>
      <c r="I5503">
        <v>1559938</v>
      </c>
      <c r="J5503">
        <v>204</v>
      </c>
      <c r="K5503" s="1">
        <v>487.56</v>
      </c>
      <c r="L5503" s="1">
        <v>167.54</v>
      </c>
      <c r="M5503" s="1">
        <f>All_Data[[#This Row],[EUR Sales Amount]]-All_Data[[#This Row],[EUR Cost Amount]]</f>
        <v>320.02</v>
      </c>
      <c r="N5503">
        <f>IF(All_Data[[#This Row],[Order Line Quantity]]&lt;0,1,0)</f>
        <v>0</v>
      </c>
      <c r="O5503" s="1" t="str">
        <f>All_Data[[#This Row],[Tier2 Description]]&amp;All_Data[[#This Row],[Order No]]</f>
        <v>CERAMICS1559938</v>
      </c>
    </row>
    <row r="5504" spans="1:15" x14ac:dyDescent="0.35">
      <c r="A5504">
        <v>202004</v>
      </c>
      <c r="B5504" t="str">
        <f>LEFT(All_Data[[#This Row],[Invoice (Year+Month)]],4)</f>
        <v>2020</v>
      </c>
      <c r="C5504" t="str">
        <f>RIGHT(All_Data[[#This Row],[Invoice (Year+Month)]],2)</f>
        <v>04</v>
      </c>
      <c r="D5504" t="s">
        <v>56</v>
      </c>
      <c r="E5504">
        <v>3014653</v>
      </c>
      <c r="F5504" t="s">
        <v>17</v>
      </c>
      <c r="G5504" t="s">
        <v>32</v>
      </c>
      <c r="H5504" t="s">
        <v>49</v>
      </c>
      <c r="I5504">
        <v>1560050</v>
      </c>
      <c r="J5504">
        <v>2</v>
      </c>
      <c r="K5504" s="1">
        <v>1.74</v>
      </c>
      <c r="L5504" s="1">
        <v>1.46</v>
      </c>
      <c r="M5504" s="1">
        <f>All_Data[[#This Row],[EUR Sales Amount]]-All_Data[[#This Row],[EUR Cost Amount]]</f>
        <v>0.28000000000000003</v>
      </c>
      <c r="N5504">
        <f>IF(All_Data[[#This Row],[Order Line Quantity]]&lt;0,1,0)</f>
        <v>0</v>
      </c>
      <c r="O5504" s="1" t="str">
        <f>All_Data[[#This Row],[Tier2 Description]]&amp;All_Data[[#This Row],[Order No]]</f>
        <v>CERAMICS1560050</v>
      </c>
    </row>
    <row r="5505" spans="1:15" x14ac:dyDescent="0.35">
      <c r="A5505">
        <v>202004</v>
      </c>
      <c r="B5505" t="str">
        <f>LEFT(All_Data[[#This Row],[Invoice (Year+Month)]],4)</f>
        <v>2020</v>
      </c>
      <c r="C5505" t="str">
        <f>RIGHT(All_Data[[#This Row],[Invoice (Year+Month)]],2)</f>
        <v>04</v>
      </c>
      <c r="D5505" t="s">
        <v>56</v>
      </c>
      <c r="E5505">
        <v>3014653</v>
      </c>
      <c r="F5505" t="s">
        <v>17</v>
      </c>
      <c r="G5505" t="s">
        <v>32</v>
      </c>
      <c r="H5505" t="s">
        <v>49</v>
      </c>
      <c r="I5505">
        <v>1560173</v>
      </c>
      <c r="J5505">
        <v>2</v>
      </c>
      <c r="K5505" s="1">
        <v>1.74</v>
      </c>
      <c r="L5505" s="1">
        <v>1.46</v>
      </c>
      <c r="M5505" s="1">
        <f>All_Data[[#This Row],[EUR Sales Amount]]-All_Data[[#This Row],[EUR Cost Amount]]</f>
        <v>0.28000000000000003</v>
      </c>
      <c r="N5505">
        <f>IF(All_Data[[#This Row],[Order Line Quantity]]&lt;0,1,0)</f>
        <v>0</v>
      </c>
      <c r="O5505" s="1" t="str">
        <f>All_Data[[#This Row],[Tier2 Description]]&amp;All_Data[[#This Row],[Order No]]</f>
        <v>CERAMICS1560173</v>
      </c>
    </row>
    <row r="5506" spans="1:15" x14ac:dyDescent="0.35">
      <c r="A5506">
        <v>202004</v>
      </c>
      <c r="B5506" t="str">
        <f>LEFT(All_Data[[#This Row],[Invoice (Year+Month)]],4)</f>
        <v>2020</v>
      </c>
      <c r="C5506" t="str">
        <f>RIGHT(All_Data[[#This Row],[Invoice (Year+Month)]],2)</f>
        <v>04</v>
      </c>
      <c r="D5506" t="s">
        <v>56</v>
      </c>
      <c r="E5506">
        <v>3014653</v>
      </c>
      <c r="F5506" t="s">
        <v>17</v>
      </c>
      <c r="G5506" t="s">
        <v>13</v>
      </c>
      <c r="H5506" t="s">
        <v>16</v>
      </c>
      <c r="I5506">
        <v>1560201</v>
      </c>
      <c r="J5506">
        <v>100</v>
      </c>
      <c r="K5506" s="1">
        <v>13</v>
      </c>
      <c r="L5506" s="1">
        <v>6.3</v>
      </c>
      <c r="M5506" s="1">
        <f>All_Data[[#This Row],[EUR Sales Amount]]-All_Data[[#This Row],[EUR Cost Amount]]</f>
        <v>6.7</v>
      </c>
      <c r="N5506">
        <f>IF(All_Data[[#This Row],[Order Line Quantity]]&lt;0,1,0)</f>
        <v>0</v>
      </c>
      <c r="O5506" s="1" t="str">
        <f>All_Data[[#This Row],[Tier2 Description]]&amp;All_Data[[#This Row],[Order No]]</f>
        <v>WRITING1560201</v>
      </c>
    </row>
    <row r="5507" spans="1:15" x14ac:dyDescent="0.35">
      <c r="A5507">
        <v>202004</v>
      </c>
      <c r="B5507" t="str">
        <f>LEFT(All_Data[[#This Row],[Invoice (Year+Month)]],4)</f>
        <v>2020</v>
      </c>
      <c r="C5507" t="str">
        <f>RIGHT(All_Data[[#This Row],[Invoice (Year+Month)]],2)</f>
        <v>04</v>
      </c>
      <c r="D5507" t="s">
        <v>56</v>
      </c>
      <c r="E5507">
        <v>3014653</v>
      </c>
      <c r="F5507" t="s">
        <v>17</v>
      </c>
      <c r="G5507" t="s">
        <v>22</v>
      </c>
      <c r="H5507" t="s">
        <v>35</v>
      </c>
      <c r="I5507">
        <v>1560050</v>
      </c>
      <c r="J5507">
        <v>8</v>
      </c>
      <c r="K5507" s="1">
        <v>72</v>
      </c>
      <c r="L5507" s="1">
        <v>19.440000000000001</v>
      </c>
      <c r="M5507" s="1">
        <f>All_Data[[#This Row],[EUR Sales Amount]]-All_Data[[#This Row],[EUR Cost Amount]]</f>
        <v>52.56</v>
      </c>
      <c r="N5507">
        <f>IF(All_Data[[#This Row],[Order Line Quantity]]&lt;0,1,0)</f>
        <v>0</v>
      </c>
      <c r="O5507" s="1" t="str">
        <f>All_Data[[#This Row],[Tier2 Description]]&amp;All_Data[[#This Row],[Order No]]</f>
        <v>DECORATION CHARGES1560050</v>
      </c>
    </row>
    <row r="5508" spans="1:15" x14ac:dyDescent="0.35">
      <c r="A5508">
        <v>202004</v>
      </c>
      <c r="B5508" t="str">
        <f>LEFT(All_Data[[#This Row],[Invoice (Year+Month)]],4)</f>
        <v>2020</v>
      </c>
      <c r="C5508" t="str">
        <f>RIGHT(All_Data[[#This Row],[Invoice (Year+Month)]],2)</f>
        <v>04</v>
      </c>
      <c r="D5508" t="s">
        <v>56</v>
      </c>
      <c r="E5508">
        <v>3014653</v>
      </c>
      <c r="F5508" t="s">
        <v>17</v>
      </c>
      <c r="G5508" t="s">
        <v>22</v>
      </c>
      <c r="H5508" t="s">
        <v>35</v>
      </c>
      <c r="I5508">
        <v>1560173</v>
      </c>
      <c r="J5508">
        <v>2</v>
      </c>
      <c r="K5508" s="1">
        <v>70</v>
      </c>
      <c r="L5508" s="1">
        <v>2.2200000000000002</v>
      </c>
      <c r="M5508" s="1">
        <f>All_Data[[#This Row],[EUR Sales Amount]]-All_Data[[#This Row],[EUR Cost Amount]]</f>
        <v>67.78</v>
      </c>
      <c r="N5508">
        <f>IF(All_Data[[#This Row],[Order Line Quantity]]&lt;0,1,0)</f>
        <v>0</v>
      </c>
      <c r="O5508" s="1" t="str">
        <f>All_Data[[#This Row],[Tier2 Description]]&amp;All_Data[[#This Row],[Order No]]</f>
        <v>DECORATION CHARGES1560173</v>
      </c>
    </row>
    <row r="5509" spans="1:15" x14ac:dyDescent="0.35">
      <c r="A5509">
        <v>202004</v>
      </c>
      <c r="B5509" t="str">
        <f>LEFT(All_Data[[#This Row],[Invoice (Year+Month)]],4)</f>
        <v>2020</v>
      </c>
      <c r="C5509" t="str">
        <f>RIGHT(All_Data[[#This Row],[Invoice (Year+Month)]],2)</f>
        <v>04</v>
      </c>
      <c r="D5509" t="s">
        <v>56</v>
      </c>
      <c r="E5509">
        <v>3014677</v>
      </c>
      <c r="F5509" t="s">
        <v>17</v>
      </c>
      <c r="G5509" t="s">
        <v>11</v>
      </c>
      <c r="H5509" t="s">
        <v>47</v>
      </c>
      <c r="I5509">
        <v>1559933</v>
      </c>
      <c r="J5509">
        <v>10</v>
      </c>
      <c r="K5509" s="1">
        <v>3.2</v>
      </c>
      <c r="L5509" s="1">
        <v>2.98</v>
      </c>
      <c r="M5509" s="1">
        <f>All_Data[[#This Row],[EUR Sales Amount]]-All_Data[[#This Row],[EUR Cost Amount]]</f>
        <v>0.2200000000000002</v>
      </c>
      <c r="N5509">
        <f>IF(All_Data[[#This Row],[Order Line Quantity]]&lt;0,1,0)</f>
        <v>0</v>
      </c>
      <c r="O5509" s="1" t="str">
        <f>All_Data[[#This Row],[Tier2 Description]]&amp;All_Data[[#This Row],[Order No]]</f>
        <v>TRAVEL GIFTS1559933</v>
      </c>
    </row>
    <row r="5510" spans="1:15" x14ac:dyDescent="0.35">
      <c r="A5510">
        <v>202004</v>
      </c>
      <c r="B5510" t="str">
        <f>LEFT(All_Data[[#This Row],[Invoice (Year+Month)]],4)</f>
        <v>2020</v>
      </c>
      <c r="C5510" t="str">
        <f>RIGHT(All_Data[[#This Row],[Invoice (Year+Month)]],2)</f>
        <v>04</v>
      </c>
      <c r="D5510" t="s">
        <v>56</v>
      </c>
      <c r="E5510">
        <v>3014677</v>
      </c>
      <c r="F5510" t="s">
        <v>17</v>
      </c>
      <c r="G5510" t="s">
        <v>32</v>
      </c>
      <c r="H5510" t="s">
        <v>61</v>
      </c>
      <c r="I5510">
        <v>1560102</v>
      </c>
      <c r="J5510">
        <v>4</v>
      </c>
      <c r="K5510" s="1">
        <v>7.96</v>
      </c>
      <c r="L5510" s="1">
        <v>3.2</v>
      </c>
      <c r="M5510" s="1">
        <f>All_Data[[#This Row],[EUR Sales Amount]]-All_Data[[#This Row],[EUR Cost Amount]]</f>
        <v>4.76</v>
      </c>
      <c r="N5510">
        <f>IF(All_Data[[#This Row],[Order Line Quantity]]&lt;0,1,0)</f>
        <v>0</v>
      </c>
      <c r="O5510" s="1" t="str">
        <f>All_Data[[#This Row],[Tier2 Description]]&amp;All_Data[[#This Row],[Order No]]</f>
        <v>ACRYLIC TUMBLERS1560102</v>
      </c>
    </row>
    <row r="5511" spans="1:15" x14ac:dyDescent="0.35">
      <c r="A5511">
        <v>202004</v>
      </c>
      <c r="B5511" t="str">
        <f>LEFT(All_Data[[#This Row],[Invoice (Year+Month)]],4)</f>
        <v>2020</v>
      </c>
      <c r="C5511" t="str">
        <f>RIGHT(All_Data[[#This Row],[Invoice (Year+Month)]],2)</f>
        <v>04</v>
      </c>
      <c r="D5511" t="s">
        <v>56</v>
      </c>
      <c r="E5511">
        <v>3014677</v>
      </c>
      <c r="F5511" t="s">
        <v>17</v>
      </c>
      <c r="G5511" t="s">
        <v>13</v>
      </c>
      <c r="H5511" t="s">
        <v>14</v>
      </c>
      <c r="I5511">
        <v>1560059</v>
      </c>
      <c r="J5511">
        <v>10</v>
      </c>
      <c r="K5511" s="1">
        <v>2.9</v>
      </c>
      <c r="L5511" s="1">
        <v>2.14</v>
      </c>
      <c r="M5511" s="1">
        <f>All_Data[[#This Row],[EUR Sales Amount]]-All_Data[[#This Row],[EUR Cost Amount]]</f>
        <v>0.75999999999999979</v>
      </c>
      <c r="N5511">
        <f>IF(All_Data[[#This Row],[Order Line Quantity]]&lt;0,1,0)</f>
        <v>0</v>
      </c>
      <c r="O5511" s="1" t="str">
        <f>All_Data[[#This Row],[Tier2 Description]]&amp;All_Data[[#This Row],[Order No]]</f>
        <v>DESKTOP1560059</v>
      </c>
    </row>
    <row r="5512" spans="1:15" x14ac:dyDescent="0.35">
      <c r="A5512">
        <v>202004</v>
      </c>
      <c r="B5512" t="str">
        <f>LEFT(All_Data[[#This Row],[Invoice (Year+Month)]],4)</f>
        <v>2020</v>
      </c>
      <c r="C5512" t="str">
        <f>RIGHT(All_Data[[#This Row],[Invoice (Year+Month)]],2)</f>
        <v>04</v>
      </c>
      <c r="D5512" t="s">
        <v>56</v>
      </c>
      <c r="E5512">
        <v>3014677</v>
      </c>
      <c r="F5512" t="s">
        <v>17</v>
      </c>
      <c r="G5512" t="s">
        <v>13</v>
      </c>
      <c r="H5512" t="s">
        <v>15</v>
      </c>
      <c r="I5512">
        <v>1559891</v>
      </c>
      <c r="J5512">
        <v>96</v>
      </c>
      <c r="K5512" s="1">
        <v>20.16</v>
      </c>
      <c r="L5512" s="1">
        <v>11.14</v>
      </c>
      <c r="M5512" s="1">
        <f>All_Data[[#This Row],[EUR Sales Amount]]-All_Data[[#This Row],[EUR Cost Amount]]</f>
        <v>9.02</v>
      </c>
      <c r="N5512">
        <f>IF(All_Data[[#This Row],[Order Line Quantity]]&lt;0,1,0)</f>
        <v>0</v>
      </c>
      <c r="O5512" s="1" t="str">
        <f>All_Data[[#This Row],[Tier2 Description]]&amp;All_Data[[#This Row],[Order No]]</f>
        <v>UMBRELLAS1559891</v>
      </c>
    </row>
    <row r="5513" spans="1:15" x14ac:dyDescent="0.35">
      <c r="A5513">
        <v>202004</v>
      </c>
      <c r="B5513" t="str">
        <f>LEFT(All_Data[[#This Row],[Invoice (Year+Month)]],4)</f>
        <v>2020</v>
      </c>
      <c r="C5513" t="str">
        <f>RIGHT(All_Data[[#This Row],[Invoice (Year+Month)]],2)</f>
        <v>04</v>
      </c>
      <c r="D5513" t="s">
        <v>56</v>
      </c>
      <c r="E5513">
        <v>3014677</v>
      </c>
      <c r="F5513" t="s">
        <v>17</v>
      </c>
      <c r="G5513" t="s">
        <v>13</v>
      </c>
      <c r="H5513" t="s">
        <v>15</v>
      </c>
      <c r="I5513">
        <v>1559933</v>
      </c>
      <c r="J5513">
        <v>360</v>
      </c>
      <c r="K5513" s="1">
        <v>136.80000000000001</v>
      </c>
      <c r="L5513" s="1">
        <v>101.34</v>
      </c>
      <c r="M5513" s="1">
        <f>All_Data[[#This Row],[EUR Sales Amount]]-All_Data[[#This Row],[EUR Cost Amount]]</f>
        <v>35.460000000000008</v>
      </c>
      <c r="N5513">
        <f>IF(All_Data[[#This Row],[Order Line Quantity]]&lt;0,1,0)</f>
        <v>0</v>
      </c>
      <c r="O5513" s="1" t="str">
        <f>All_Data[[#This Row],[Tier2 Description]]&amp;All_Data[[#This Row],[Order No]]</f>
        <v>UMBRELLAS1559933</v>
      </c>
    </row>
    <row r="5514" spans="1:15" x14ac:dyDescent="0.35">
      <c r="A5514">
        <v>202004</v>
      </c>
      <c r="B5514" t="str">
        <f>LEFT(All_Data[[#This Row],[Invoice (Year+Month)]],4)</f>
        <v>2020</v>
      </c>
      <c r="C5514" t="str">
        <f>RIGHT(All_Data[[#This Row],[Invoice (Year+Month)]],2)</f>
        <v>04</v>
      </c>
      <c r="D5514" t="s">
        <v>56</v>
      </c>
      <c r="E5514">
        <v>3014677</v>
      </c>
      <c r="F5514" t="s">
        <v>17</v>
      </c>
      <c r="G5514" t="s">
        <v>13</v>
      </c>
      <c r="H5514" t="s">
        <v>15</v>
      </c>
      <c r="I5514">
        <v>1560123</v>
      </c>
      <c r="J5514">
        <v>6</v>
      </c>
      <c r="K5514" s="1">
        <v>14.34</v>
      </c>
      <c r="L5514" s="1">
        <v>9.4</v>
      </c>
      <c r="M5514" s="1">
        <f>All_Data[[#This Row],[EUR Sales Amount]]-All_Data[[#This Row],[EUR Cost Amount]]</f>
        <v>4.9399999999999995</v>
      </c>
      <c r="N5514">
        <f>IF(All_Data[[#This Row],[Order Line Quantity]]&lt;0,1,0)</f>
        <v>0</v>
      </c>
      <c r="O5514" s="1" t="str">
        <f>All_Data[[#This Row],[Tier2 Description]]&amp;All_Data[[#This Row],[Order No]]</f>
        <v>UMBRELLAS1560123</v>
      </c>
    </row>
    <row r="5515" spans="1:15" x14ac:dyDescent="0.35">
      <c r="A5515">
        <v>202004</v>
      </c>
      <c r="B5515" t="str">
        <f>LEFT(All_Data[[#This Row],[Invoice (Year+Month)]],4)</f>
        <v>2020</v>
      </c>
      <c r="C5515" t="str">
        <f>RIGHT(All_Data[[#This Row],[Invoice (Year+Month)]],2)</f>
        <v>04</v>
      </c>
      <c r="D5515" t="s">
        <v>56</v>
      </c>
      <c r="E5515">
        <v>3014677</v>
      </c>
      <c r="F5515" t="s">
        <v>17</v>
      </c>
      <c r="G5515" t="s">
        <v>13</v>
      </c>
      <c r="H5515" t="s">
        <v>15</v>
      </c>
      <c r="I5515">
        <v>1560125</v>
      </c>
      <c r="J5515">
        <v>20</v>
      </c>
      <c r="K5515" s="1">
        <v>47.8</v>
      </c>
      <c r="L5515" s="1">
        <v>31.34</v>
      </c>
      <c r="M5515" s="1">
        <f>All_Data[[#This Row],[EUR Sales Amount]]-All_Data[[#This Row],[EUR Cost Amount]]</f>
        <v>16.459999999999997</v>
      </c>
      <c r="N5515">
        <f>IF(All_Data[[#This Row],[Order Line Quantity]]&lt;0,1,0)</f>
        <v>0</v>
      </c>
      <c r="O5515" s="1" t="str">
        <f>All_Data[[#This Row],[Tier2 Description]]&amp;All_Data[[#This Row],[Order No]]</f>
        <v>UMBRELLAS1560125</v>
      </c>
    </row>
    <row r="5516" spans="1:15" x14ac:dyDescent="0.35">
      <c r="A5516">
        <v>202004</v>
      </c>
      <c r="B5516" t="str">
        <f>LEFT(All_Data[[#This Row],[Invoice (Year+Month)]],4)</f>
        <v>2020</v>
      </c>
      <c r="C5516" t="str">
        <f>RIGHT(All_Data[[#This Row],[Invoice (Year+Month)]],2)</f>
        <v>04</v>
      </c>
      <c r="D5516" t="s">
        <v>56</v>
      </c>
      <c r="E5516">
        <v>3014677</v>
      </c>
      <c r="F5516" t="s">
        <v>17</v>
      </c>
      <c r="G5516" t="s">
        <v>13</v>
      </c>
      <c r="H5516" t="s">
        <v>15</v>
      </c>
      <c r="I5516">
        <v>1560127</v>
      </c>
      <c r="J5516">
        <v>10</v>
      </c>
      <c r="K5516" s="1">
        <v>23.9</v>
      </c>
      <c r="L5516" s="1">
        <v>15.68</v>
      </c>
      <c r="M5516" s="1">
        <f>All_Data[[#This Row],[EUR Sales Amount]]-All_Data[[#This Row],[EUR Cost Amount]]</f>
        <v>8.2199999999999989</v>
      </c>
      <c r="N5516">
        <f>IF(All_Data[[#This Row],[Order Line Quantity]]&lt;0,1,0)</f>
        <v>0</v>
      </c>
      <c r="O5516" s="1" t="str">
        <f>All_Data[[#This Row],[Tier2 Description]]&amp;All_Data[[#This Row],[Order No]]</f>
        <v>UMBRELLAS1560127</v>
      </c>
    </row>
    <row r="5517" spans="1:15" x14ac:dyDescent="0.35">
      <c r="A5517">
        <v>202004</v>
      </c>
      <c r="B5517" t="str">
        <f>LEFT(All_Data[[#This Row],[Invoice (Year+Month)]],4)</f>
        <v>2020</v>
      </c>
      <c r="C5517" t="str">
        <f>RIGHT(All_Data[[#This Row],[Invoice (Year+Month)]],2)</f>
        <v>04</v>
      </c>
      <c r="D5517" t="s">
        <v>56</v>
      </c>
      <c r="E5517">
        <v>3014677</v>
      </c>
      <c r="F5517" t="s">
        <v>17</v>
      </c>
      <c r="G5517" t="s">
        <v>13</v>
      </c>
      <c r="H5517" t="s">
        <v>15</v>
      </c>
      <c r="I5517">
        <v>1560135</v>
      </c>
      <c r="J5517">
        <v>62</v>
      </c>
      <c r="K5517" s="1">
        <v>23.56</v>
      </c>
      <c r="L5517" s="1">
        <v>17.46</v>
      </c>
      <c r="M5517" s="1">
        <f>All_Data[[#This Row],[EUR Sales Amount]]-All_Data[[#This Row],[EUR Cost Amount]]</f>
        <v>6.0999999999999979</v>
      </c>
      <c r="N5517">
        <f>IF(All_Data[[#This Row],[Order Line Quantity]]&lt;0,1,0)</f>
        <v>0</v>
      </c>
      <c r="O5517" s="1" t="str">
        <f>All_Data[[#This Row],[Tier2 Description]]&amp;All_Data[[#This Row],[Order No]]</f>
        <v>UMBRELLAS1560135</v>
      </c>
    </row>
    <row r="5518" spans="1:15" x14ac:dyDescent="0.35">
      <c r="A5518">
        <v>202004</v>
      </c>
      <c r="B5518" t="str">
        <f>LEFT(All_Data[[#This Row],[Invoice (Year+Month)]],4)</f>
        <v>2020</v>
      </c>
      <c r="C5518" t="str">
        <f>RIGHT(All_Data[[#This Row],[Invoice (Year+Month)]],2)</f>
        <v>04</v>
      </c>
      <c r="D5518" t="s">
        <v>56</v>
      </c>
      <c r="E5518">
        <v>3014677</v>
      </c>
      <c r="F5518" t="s">
        <v>17</v>
      </c>
      <c r="G5518" t="s">
        <v>13</v>
      </c>
      <c r="H5518" t="s">
        <v>15</v>
      </c>
      <c r="I5518">
        <v>1560277</v>
      </c>
      <c r="J5518">
        <v>100</v>
      </c>
      <c r="K5518" s="1">
        <v>38</v>
      </c>
      <c r="L5518" s="1">
        <v>28.68</v>
      </c>
      <c r="M5518" s="1">
        <f>All_Data[[#This Row],[EUR Sales Amount]]-All_Data[[#This Row],[EUR Cost Amount]]</f>
        <v>9.32</v>
      </c>
      <c r="N5518">
        <f>IF(All_Data[[#This Row],[Order Line Quantity]]&lt;0,1,0)</f>
        <v>0</v>
      </c>
      <c r="O5518" s="1" t="str">
        <f>All_Data[[#This Row],[Tier2 Description]]&amp;All_Data[[#This Row],[Order No]]</f>
        <v>UMBRELLAS1560277</v>
      </c>
    </row>
    <row r="5519" spans="1:15" x14ac:dyDescent="0.35">
      <c r="A5519">
        <v>202004</v>
      </c>
      <c r="B5519" t="str">
        <f>LEFT(All_Data[[#This Row],[Invoice (Year+Month)]],4)</f>
        <v>2020</v>
      </c>
      <c r="C5519" t="str">
        <f>RIGHT(All_Data[[#This Row],[Invoice (Year+Month)]],2)</f>
        <v>04</v>
      </c>
      <c r="D5519" t="s">
        <v>56</v>
      </c>
      <c r="E5519">
        <v>3014677</v>
      </c>
      <c r="F5519" t="s">
        <v>17</v>
      </c>
      <c r="G5519" t="s">
        <v>13</v>
      </c>
      <c r="H5519" t="s">
        <v>15</v>
      </c>
      <c r="I5519">
        <v>1560288</v>
      </c>
      <c r="J5519">
        <v>200</v>
      </c>
      <c r="K5519" s="1">
        <v>76</v>
      </c>
      <c r="L5519" s="1">
        <v>56.3</v>
      </c>
      <c r="M5519" s="1">
        <f>All_Data[[#This Row],[EUR Sales Amount]]-All_Data[[#This Row],[EUR Cost Amount]]</f>
        <v>19.700000000000003</v>
      </c>
      <c r="N5519">
        <f>IF(All_Data[[#This Row],[Order Line Quantity]]&lt;0,1,0)</f>
        <v>0</v>
      </c>
      <c r="O5519" s="1" t="str">
        <f>All_Data[[#This Row],[Tier2 Description]]&amp;All_Data[[#This Row],[Order No]]</f>
        <v>UMBRELLAS1560288</v>
      </c>
    </row>
    <row r="5520" spans="1:15" x14ac:dyDescent="0.35">
      <c r="A5520">
        <v>202004</v>
      </c>
      <c r="B5520" t="str">
        <f>LEFT(All_Data[[#This Row],[Invoice (Year+Month)]],4)</f>
        <v>2020</v>
      </c>
      <c r="C5520" t="str">
        <f>RIGHT(All_Data[[#This Row],[Invoice (Year+Month)]],2)</f>
        <v>04</v>
      </c>
      <c r="D5520" t="s">
        <v>56</v>
      </c>
      <c r="E5520">
        <v>3014677</v>
      </c>
      <c r="F5520" t="s">
        <v>17</v>
      </c>
      <c r="G5520" t="s">
        <v>29</v>
      </c>
      <c r="H5520" t="s">
        <v>52</v>
      </c>
      <c r="I5520">
        <v>1560078</v>
      </c>
      <c r="J5520">
        <v>2</v>
      </c>
      <c r="K5520" s="1">
        <v>104.34</v>
      </c>
      <c r="L5520" s="1">
        <v>70.98</v>
      </c>
      <c r="M5520" s="1">
        <f>All_Data[[#This Row],[EUR Sales Amount]]-All_Data[[#This Row],[EUR Cost Amount]]</f>
        <v>33.36</v>
      </c>
      <c r="N5520">
        <f>IF(All_Data[[#This Row],[Order Line Quantity]]&lt;0,1,0)</f>
        <v>0</v>
      </c>
      <c r="O5520" s="1" t="str">
        <f>All_Data[[#This Row],[Tier2 Description]]&amp;All_Data[[#This Row],[Order No]]</f>
        <v>GENERAL TECH1560078</v>
      </c>
    </row>
    <row r="5521" spans="1:15" x14ac:dyDescent="0.35">
      <c r="A5521">
        <v>202004</v>
      </c>
      <c r="B5521" t="str">
        <f>LEFT(All_Data[[#This Row],[Invoice (Year+Month)]],4)</f>
        <v>2020</v>
      </c>
      <c r="C5521" t="str">
        <f>RIGHT(All_Data[[#This Row],[Invoice (Year+Month)]],2)</f>
        <v>04</v>
      </c>
      <c r="D5521" t="s">
        <v>56</v>
      </c>
      <c r="E5521">
        <v>3014718</v>
      </c>
      <c r="F5521" t="s">
        <v>17</v>
      </c>
      <c r="G5521" t="s">
        <v>11</v>
      </c>
      <c r="H5521" t="s">
        <v>38</v>
      </c>
      <c r="I5521">
        <v>1560294</v>
      </c>
      <c r="J5521">
        <v>1230</v>
      </c>
      <c r="K5521" s="1">
        <v>492</v>
      </c>
      <c r="L5521" s="1">
        <v>314.48</v>
      </c>
      <c r="M5521" s="1">
        <f>All_Data[[#This Row],[EUR Sales Amount]]-All_Data[[#This Row],[EUR Cost Amount]]</f>
        <v>177.51999999999998</v>
      </c>
      <c r="N5521">
        <f>IF(All_Data[[#This Row],[Order Line Quantity]]&lt;0,1,0)</f>
        <v>0</v>
      </c>
      <c r="O5521" s="1" t="str">
        <f>All_Data[[#This Row],[Tier2 Description]]&amp;All_Data[[#This Row],[Order No]]</f>
        <v>BACKPACKS1560294</v>
      </c>
    </row>
    <row r="5522" spans="1:15" x14ac:dyDescent="0.35">
      <c r="A5522">
        <v>202004</v>
      </c>
      <c r="B5522" t="str">
        <f>LEFT(All_Data[[#This Row],[Invoice (Year+Month)]],4)</f>
        <v>2020</v>
      </c>
      <c r="C5522" t="str">
        <f>RIGHT(All_Data[[#This Row],[Invoice (Year+Month)]],2)</f>
        <v>04</v>
      </c>
      <c r="D5522" t="s">
        <v>56</v>
      </c>
      <c r="E5522">
        <v>3014725</v>
      </c>
      <c r="F5522" t="s">
        <v>17</v>
      </c>
      <c r="G5522" t="s">
        <v>48</v>
      </c>
      <c r="H5522" t="s">
        <v>48</v>
      </c>
      <c r="I5522">
        <v>1559899</v>
      </c>
      <c r="J5522">
        <v>1000</v>
      </c>
      <c r="K5522" s="1">
        <v>1470</v>
      </c>
      <c r="L5522" s="1">
        <v>660.36</v>
      </c>
      <c r="M5522" s="1">
        <f>All_Data[[#This Row],[EUR Sales Amount]]-All_Data[[#This Row],[EUR Cost Amount]]</f>
        <v>809.64</v>
      </c>
      <c r="N5522">
        <f>IF(All_Data[[#This Row],[Order Line Quantity]]&lt;0,1,0)</f>
        <v>0</v>
      </c>
      <c r="O5522" s="1" t="str">
        <f>All_Data[[#This Row],[Tier2 Description]]&amp;All_Data[[#This Row],[Order No]]</f>
        <v>HEADWEAR1559899</v>
      </c>
    </row>
    <row r="5523" spans="1:15" x14ac:dyDescent="0.35">
      <c r="A5523">
        <v>202004</v>
      </c>
      <c r="B5523" t="str">
        <f>LEFT(All_Data[[#This Row],[Invoice (Year+Month)]],4)</f>
        <v>2020</v>
      </c>
      <c r="C5523" t="str">
        <f>RIGHT(All_Data[[#This Row],[Invoice (Year+Month)]],2)</f>
        <v>04</v>
      </c>
      <c r="D5523" t="s">
        <v>56</v>
      </c>
      <c r="E5523">
        <v>3014725</v>
      </c>
      <c r="F5523" t="s">
        <v>17</v>
      </c>
      <c r="G5523" t="s">
        <v>48</v>
      </c>
      <c r="H5523" t="s">
        <v>48</v>
      </c>
      <c r="I5523">
        <v>1560199</v>
      </c>
      <c r="J5523">
        <v>-10</v>
      </c>
      <c r="K5523" s="1">
        <v>-14.7</v>
      </c>
      <c r="L5523" s="1">
        <v>-6.68</v>
      </c>
      <c r="M5523" s="1">
        <f>All_Data[[#This Row],[EUR Sales Amount]]-All_Data[[#This Row],[EUR Cost Amount]]</f>
        <v>-8.02</v>
      </c>
      <c r="N5523">
        <f>IF(All_Data[[#This Row],[Order Line Quantity]]&lt;0,1,0)</f>
        <v>1</v>
      </c>
      <c r="O5523" s="1" t="str">
        <f>All_Data[[#This Row],[Tier2 Description]]&amp;All_Data[[#This Row],[Order No]]</f>
        <v>HEADWEAR1560199</v>
      </c>
    </row>
    <row r="5524" spans="1:15" x14ac:dyDescent="0.35">
      <c r="A5524">
        <v>202004</v>
      </c>
      <c r="B5524" t="str">
        <f>LEFT(All_Data[[#This Row],[Invoice (Year+Month)]],4)</f>
        <v>2020</v>
      </c>
      <c r="C5524" t="str">
        <f>RIGHT(All_Data[[#This Row],[Invoice (Year+Month)]],2)</f>
        <v>04</v>
      </c>
      <c r="D5524" t="s">
        <v>56</v>
      </c>
      <c r="E5524">
        <v>3014749</v>
      </c>
      <c r="F5524" t="s">
        <v>10</v>
      </c>
      <c r="G5524" t="s">
        <v>11</v>
      </c>
      <c r="H5524" t="s">
        <v>40</v>
      </c>
      <c r="I5524">
        <v>1560239</v>
      </c>
      <c r="J5524">
        <v>120</v>
      </c>
      <c r="K5524" s="1">
        <v>50.8</v>
      </c>
      <c r="L5524" s="1">
        <v>35.78</v>
      </c>
      <c r="M5524" s="1">
        <f>All_Data[[#This Row],[EUR Sales Amount]]-All_Data[[#This Row],[EUR Cost Amount]]</f>
        <v>15.019999999999996</v>
      </c>
      <c r="N5524">
        <f>IF(All_Data[[#This Row],[Order Line Quantity]]&lt;0,1,0)</f>
        <v>0</v>
      </c>
      <c r="O5524" s="1" t="str">
        <f>All_Data[[#This Row],[Tier2 Description]]&amp;All_Data[[#This Row],[Order No]]</f>
        <v>TOTES1560239</v>
      </c>
    </row>
    <row r="5525" spans="1:15" x14ac:dyDescent="0.35">
      <c r="A5525">
        <v>202004</v>
      </c>
      <c r="B5525" t="str">
        <f>LEFT(All_Data[[#This Row],[Invoice (Year+Month)]],4)</f>
        <v>2020</v>
      </c>
      <c r="C5525" t="str">
        <f>RIGHT(All_Data[[#This Row],[Invoice (Year+Month)]],2)</f>
        <v>04</v>
      </c>
      <c r="D5525" t="s">
        <v>56</v>
      </c>
      <c r="E5525">
        <v>3014749</v>
      </c>
      <c r="F5525" t="s">
        <v>10</v>
      </c>
      <c r="G5525" t="s">
        <v>13</v>
      </c>
      <c r="H5525" t="s">
        <v>14</v>
      </c>
      <c r="I5525">
        <v>1560239</v>
      </c>
      <c r="J5525">
        <v>2</v>
      </c>
      <c r="K5525" s="1">
        <v>17.46</v>
      </c>
      <c r="L5525" s="1">
        <v>7.16</v>
      </c>
      <c r="M5525" s="1">
        <f>All_Data[[#This Row],[EUR Sales Amount]]-All_Data[[#This Row],[EUR Cost Amount]]</f>
        <v>10.3</v>
      </c>
      <c r="N5525">
        <f>IF(All_Data[[#This Row],[Order Line Quantity]]&lt;0,1,0)</f>
        <v>0</v>
      </c>
      <c r="O5525" s="1" t="str">
        <f>All_Data[[#This Row],[Tier2 Description]]&amp;All_Data[[#This Row],[Order No]]</f>
        <v>DESKTOP1560239</v>
      </c>
    </row>
    <row r="5526" spans="1:15" x14ac:dyDescent="0.35">
      <c r="A5526">
        <v>202004</v>
      </c>
      <c r="B5526" t="str">
        <f>LEFT(All_Data[[#This Row],[Invoice (Year+Month)]],4)</f>
        <v>2020</v>
      </c>
      <c r="C5526" t="str">
        <f>RIGHT(All_Data[[#This Row],[Invoice (Year+Month)]],2)</f>
        <v>04</v>
      </c>
      <c r="D5526" t="s">
        <v>56</v>
      </c>
      <c r="E5526">
        <v>3014749</v>
      </c>
      <c r="F5526" t="s">
        <v>10</v>
      </c>
      <c r="G5526" t="s">
        <v>18</v>
      </c>
      <c r="H5526" t="s">
        <v>19</v>
      </c>
      <c r="I5526">
        <v>1560239</v>
      </c>
      <c r="J5526">
        <v>8</v>
      </c>
      <c r="K5526" s="1">
        <v>55.92</v>
      </c>
      <c r="L5526" s="1">
        <v>63.7</v>
      </c>
      <c r="M5526" s="1">
        <f>All_Data[[#This Row],[EUR Sales Amount]]-All_Data[[#This Row],[EUR Cost Amount]]</f>
        <v>-7.7800000000000011</v>
      </c>
      <c r="N5526">
        <f>IF(All_Data[[#This Row],[Order Line Quantity]]&lt;0,1,0)</f>
        <v>0</v>
      </c>
      <c r="O5526" s="1" t="str">
        <f>All_Data[[#This Row],[Tier2 Description]]&amp;All_Data[[#This Row],[Order No]]</f>
        <v>FLEECE &amp; KNITS1560239</v>
      </c>
    </row>
    <row r="5527" spans="1:15" x14ac:dyDescent="0.35">
      <c r="A5527">
        <v>202004</v>
      </c>
      <c r="B5527" t="str">
        <f>LEFT(All_Data[[#This Row],[Invoice (Year+Month)]],4)</f>
        <v>2020</v>
      </c>
      <c r="C5527" t="str">
        <f>RIGHT(All_Data[[#This Row],[Invoice (Year+Month)]],2)</f>
        <v>04</v>
      </c>
      <c r="D5527" t="s">
        <v>56</v>
      </c>
      <c r="E5527">
        <v>3014751</v>
      </c>
      <c r="F5527" t="s">
        <v>17</v>
      </c>
      <c r="G5527" t="s">
        <v>26</v>
      </c>
      <c r="H5527" t="s">
        <v>43</v>
      </c>
      <c r="I5527">
        <v>1559629</v>
      </c>
      <c r="J5527">
        <v>4000</v>
      </c>
      <c r="K5527" s="1">
        <v>3920</v>
      </c>
      <c r="L5527" s="1">
        <v>2520</v>
      </c>
      <c r="M5527" s="1">
        <f>All_Data[[#This Row],[EUR Sales Amount]]-All_Data[[#This Row],[EUR Cost Amount]]</f>
        <v>1400</v>
      </c>
      <c r="N5527">
        <f>IF(All_Data[[#This Row],[Order Line Quantity]]&lt;0,1,0)</f>
        <v>0</v>
      </c>
      <c r="O5527" s="1" t="str">
        <f>All_Data[[#This Row],[Tier2 Description]]&amp;All_Data[[#This Row],[Order No]]</f>
        <v>SAFETY AUTO &amp; TOOLS1559629</v>
      </c>
    </row>
    <row r="5528" spans="1:15" x14ac:dyDescent="0.35">
      <c r="A5528">
        <v>202004</v>
      </c>
      <c r="B5528" t="str">
        <f>LEFT(All_Data[[#This Row],[Invoice (Year+Month)]],4)</f>
        <v>2020</v>
      </c>
      <c r="C5528" t="str">
        <f>RIGHT(All_Data[[#This Row],[Invoice (Year+Month)]],2)</f>
        <v>04</v>
      </c>
      <c r="D5528" t="s">
        <v>56</v>
      </c>
      <c r="E5528">
        <v>3014751</v>
      </c>
      <c r="F5528" t="s">
        <v>17</v>
      </c>
      <c r="G5528" t="s">
        <v>22</v>
      </c>
      <c r="H5528" t="s">
        <v>45</v>
      </c>
      <c r="I5528">
        <v>1560181</v>
      </c>
      <c r="J5528">
        <v>2000</v>
      </c>
      <c r="K5528" s="1">
        <v>3920</v>
      </c>
      <c r="L5528" s="1">
        <v>2060</v>
      </c>
      <c r="M5528" s="1">
        <f>All_Data[[#This Row],[EUR Sales Amount]]-All_Data[[#This Row],[EUR Cost Amount]]</f>
        <v>1860</v>
      </c>
      <c r="N5528">
        <f>IF(All_Data[[#This Row],[Order Line Quantity]]&lt;0,1,0)</f>
        <v>0</v>
      </c>
      <c r="O5528" s="1" t="str">
        <f>All_Data[[#This Row],[Tier2 Description]]&amp;All_Data[[#This Row],[Order No]]</f>
        <v>NONWEARABLES OTHERS1560181</v>
      </c>
    </row>
    <row r="5529" spans="1:15" x14ac:dyDescent="0.35">
      <c r="A5529">
        <v>202004</v>
      </c>
      <c r="B5529" t="str">
        <f>LEFT(All_Data[[#This Row],[Invoice (Year+Month)]],4)</f>
        <v>2020</v>
      </c>
      <c r="C5529" t="str">
        <f>RIGHT(All_Data[[#This Row],[Invoice (Year+Month)]],2)</f>
        <v>04</v>
      </c>
      <c r="D5529" t="s">
        <v>56</v>
      </c>
      <c r="E5529">
        <v>3014774</v>
      </c>
      <c r="F5529" t="s">
        <v>10</v>
      </c>
      <c r="G5529" t="s">
        <v>11</v>
      </c>
      <c r="H5529" t="s">
        <v>39</v>
      </c>
      <c r="I5529">
        <v>1560151</v>
      </c>
      <c r="J5529">
        <v>8008</v>
      </c>
      <c r="K5529" s="1">
        <v>24344.32</v>
      </c>
      <c r="L5529" s="1">
        <v>11797.94</v>
      </c>
      <c r="M5529" s="1">
        <f>All_Data[[#This Row],[EUR Sales Amount]]-All_Data[[#This Row],[EUR Cost Amount]]</f>
        <v>12546.38</v>
      </c>
      <c r="N5529">
        <f>IF(All_Data[[#This Row],[Order Line Quantity]]&lt;0,1,0)</f>
        <v>0</v>
      </c>
      <c r="O5529" s="1" t="str">
        <f>All_Data[[#This Row],[Tier2 Description]]&amp;All_Data[[#This Row],[Order No]]</f>
        <v>COOLERS1560151</v>
      </c>
    </row>
    <row r="5530" spans="1:15" x14ac:dyDescent="0.35">
      <c r="A5530">
        <v>202004</v>
      </c>
      <c r="B5530" t="str">
        <f>LEFT(All_Data[[#This Row],[Invoice (Year+Month)]],4)</f>
        <v>2020</v>
      </c>
      <c r="C5530" t="str">
        <f>RIGHT(All_Data[[#This Row],[Invoice (Year+Month)]],2)</f>
        <v>04</v>
      </c>
      <c r="D5530" t="s">
        <v>56</v>
      </c>
      <c r="E5530">
        <v>3014798</v>
      </c>
      <c r="F5530" t="s">
        <v>17</v>
      </c>
      <c r="G5530" t="s">
        <v>32</v>
      </c>
      <c r="H5530" t="s">
        <v>33</v>
      </c>
      <c r="I5530">
        <v>1559700</v>
      </c>
      <c r="J5530">
        <v>4</v>
      </c>
      <c r="K5530" s="1">
        <v>37.840000000000003</v>
      </c>
      <c r="L5530" s="1">
        <v>16.940000000000001</v>
      </c>
      <c r="M5530" s="1">
        <f>All_Data[[#This Row],[EUR Sales Amount]]-All_Data[[#This Row],[EUR Cost Amount]]</f>
        <v>20.900000000000002</v>
      </c>
      <c r="N5530">
        <f>IF(All_Data[[#This Row],[Order Line Quantity]]&lt;0,1,0)</f>
        <v>0</v>
      </c>
      <c r="O5530" s="1" t="str">
        <f>All_Data[[#This Row],[Tier2 Description]]&amp;All_Data[[#This Row],[Order No]]</f>
        <v>SPORT BOTTLES1559700</v>
      </c>
    </row>
    <row r="5531" spans="1:15" x14ac:dyDescent="0.35">
      <c r="A5531">
        <v>202004</v>
      </c>
      <c r="B5531" t="str">
        <f>LEFT(All_Data[[#This Row],[Invoice (Year+Month)]],4)</f>
        <v>2020</v>
      </c>
      <c r="C5531" t="str">
        <f>RIGHT(All_Data[[#This Row],[Invoice (Year+Month)]],2)</f>
        <v>04</v>
      </c>
      <c r="D5531" t="s">
        <v>56</v>
      </c>
      <c r="E5531">
        <v>3014822</v>
      </c>
      <c r="F5531" t="s">
        <v>10</v>
      </c>
      <c r="G5531" t="s">
        <v>26</v>
      </c>
      <c r="H5531" t="s">
        <v>50</v>
      </c>
      <c r="I5531">
        <v>1556536</v>
      </c>
      <c r="J5531">
        <v>2</v>
      </c>
      <c r="K5531" s="1">
        <v>0.54</v>
      </c>
      <c r="L5531" s="1">
        <v>0.54</v>
      </c>
      <c r="M5531" s="1">
        <f>All_Data[[#This Row],[EUR Sales Amount]]-All_Data[[#This Row],[EUR Cost Amount]]</f>
        <v>0</v>
      </c>
      <c r="N5531">
        <f>IF(All_Data[[#This Row],[Order Line Quantity]]&lt;0,1,0)</f>
        <v>0</v>
      </c>
      <c r="O5531" s="1" t="str">
        <f>All_Data[[#This Row],[Tier2 Description]]&amp;All_Data[[#This Row],[Order No]]</f>
        <v>OUTDOOR &amp; LEISURE1556536</v>
      </c>
    </row>
    <row r="5532" spans="1:15" x14ac:dyDescent="0.35">
      <c r="A5532">
        <v>202004</v>
      </c>
      <c r="B5532" t="str">
        <f>LEFT(All_Data[[#This Row],[Invoice (Year+Month)]],4)</f>
        <v>2020</v>
      </c>
      <c r="C5532" t="str">
        <f>RIGHT(All_Data[[#This Row],[Invoice (Year+Month)]],2)</f>
        <v>04</v>
      </c>
      <c r="D5532" t="s">
        <v>56</v>
      </c>
      <c r="E5532">
        <v>3014822</v>
      </c>
      <c r="F5532" t="s">
        <v>10</v>
      </c>
      <c r="G5532" t="s">
        <v>29</v>
      </c>
      <c r="H5532" t="s">
        <v>31</v>
      </c>
      <c r="I5532">
        <v>1556536</v>
      </c>
      <c r="J5532">
        <v>2</v>
      </c>
      <c r="K5532" s="1">
        <v>7.86</v>
      </c>
      <c r="L5532" s="1">
        <v>7.04</v>
      </c>
      <c r="M5532" s="1">
        <f>All_Data[[#This Row],[EUR Sales Amount]]-All_Data[[#This Row],[EUR Cost Amount]]</f>
        <v>0.82000000000000028</v>
      </c>
      <c r="N5532">
        <f>IF(All_Data[[#This Row],[Order Line Quantity]]&lt;0,1,0)</f>
        <v>0</v>
      </c>
      <c r="O5532" s="1" t="str">
        <f>All_Data[[#This Row],[Tier2 Description]]&amp;All_Data[[#This Row],[Order No]]</f>
        <v>POWER1556536</v>
      </c>
    </row>
    <row r="5533" spans="1:15" x14ac:dyDescent="0.35">
      <c r="A5533">
        <v>202004</v>
      </c>
      <c r="B5533" t="str">
        <f>LEFT(All_Data[[#This Row],[Invoice (Year+Month)]],4)</f>
        <v>2020</v>
      </c>
      <c r="C5533" t="str">
        <f>RIGHT(All_Data[[#This Row],[Invoice (Year+Month)]],2)</f>
        <v>04</v>
      </c>
      <c r="D5533" t="s">
        <v>56</v>
      </c>
      <c r="E5533">
        <v>3014824</v>
      </c>
      <c r="F5533" t="s">
        <v>17</v>
      </c>
      <c r="G5533" t="s">
        <v>26</v>
      </c>
      <c r="H5533" t="s">
        <v>42</v>
      </c>
      <c r="I5533">
        <v>1560245</v>
      </c>
      <c r="J5533">
        <v>12</v>
      </c>
      <c r="K5533" s="1">
        <v>8.08</v>
      </c>
      <c r="L5533" s="1">
        <v>4.16</v>
      </c>
      <c r="M5533" s="1">
        <f>All_Data[[#This Row],[EUR Sales Amount]]-All_Data[[#This Row],[EUR Cost Amount]]</f>
        <v>3.92</v>
      </c>
      <c r="N5533">
        <f>IF(All_Data[[#This Row],[Order Line Quantity]]&lt;0,1,0)</f>
        <v>0</v>
      </c>
      <c r="O5533" s="1" t="str">
        <f>All_Data[[#This Row],[Tier2 Description]]&amp;All_Data[[#This Row],[Order No]]</f>
        <v>LIGHTING1560245</v>
      </c>
    </row>
    <row r="5534" spans="1:15" x14ac:dyDescent="0.35">
      <c r="A5534">
        <v>202004</v>
      </c>
      <c r="B5534" t="str">
        <f>LEFT(All_Data[[#This Row],[Invoice (Year+Month)]],4)</f>
        <v>2020</v>
      </c>
      <c r="C5534" t="str">
        <f>RIGHT(All_Data[[#This Row],[Invoice (Year+Month)]],2)</f>
        <v>04</v>
      </c>
      <c r="D5534" t="s">
        <v>56</v>
      </c>
      <c r="E5534">
        <v>3014824</v>
      </c>
      <c r="F5534" t="s">
        <v>17</v>
      </c>
      <c r="G5534" t="s">
        <v>26</v>
      </c>
      <c r="H5534" t="s">
        <v>43</v>
      </c>
      <c r="I5534">
        <v>1560245</v>
      </c>
      <c r="J5534">
        <v>4</v>
      </c>
      <c r="K5534" s="1">
        <v>3.04</v>
      </c>
      <c r="L5534" s="1">
        <v>1.44</v>
      </c>
      <c r="M5534" s="1">
        <f>All_Data[[#This Row],[EUR Sales Amount]]-All_Data[[#This Row],[EUR Cost Amount]]</f>
        <v>1.6</v>
      </c>
      <c r="N5534">
        <f>IF(All_Data[[#This Row],[Order Line Quantity]]&lt;0,1,0)</f>
        <v>0</v>
      </c>
      <c r="O5534" s="1" t="str">
        <f>All_Data[[#This Row],[Tier2 Description]]&amp;All_Data[[#This Row],[Order No]]</f>
        <v>SAFETY AUTO &amp; TOOLS1560245</v>
      </c>
    </row>
    <row r="5535" spans="1:15" x14ac:dyDescent="0.35">
      <c r="A5535">
        <v>202004</v>
      </c>
      <c r="B5535" t="str">
        <f>LEFT(All_Data[[#This Row],[Invoice (Year+Month)]],4)</f>
        <v>2020</v>
      </c>
      <c r="C5535" t="str">
        <f>RIGHT(All_Data[[#This Row],[Invoice (Year+Month)]],2)</f>
        <v>04</v>
      </c>
      <c r="D5535" t="s">
        <v>56</v>
      </c>
      <c r="E5535">
        <v>3014830</v>
      </c>
      <c r="F5535" t="s">
        <v>17</v>
      </c>
      <c r="G5535" t="s">
        <v>13</v>
      </c>
      <c r="H5535" t="s">
        <v>34</v>
      </c>
      <c r="I5535">
        <v>1560053</v>
      </c>
      <c r="J5535">
        <v>2</v>
      </c>
      <c r="K5535" s="1">
        <v>23.48</v>
      </c>
      <c r="L5535" s="1">
        <v>10.26</v>
      </c>
      <c r="M5535" s="1">
        <f>All_Data[[#This Row],[EUR Sales Amount]]-All_Data[[#This Row],[EUR Cost Amount]]</f>
        <v>13.22</v>
      </c>
      <c r="N5535">
        <f>IF(All_Data[[#This Row],[Order Line Quantity]]&lt;0,1,0)</f>
        <v>0</v>
      </c>
      <c r="O5535" s="1" t="str">
        <f>All_Data[[#This Row],[Tier2 Description]]&amp;All_Data[[#This Row],[Order No]]</f>
        <v>STATIONERY1560053</v>
      </c>
    </row>
    <row r="5536" spans="1:15" x14ac:dyDescent="0.35">
      <c r="A5536">
        <v>202004</v>
      </c>
      <c r="B5536" t="str">
        <f>LEFT(All_Data[[#This Row],[Invoice (Year+Month)]],4)</f>
        <v>2020</v>
      </c>
      <c r="C5536" t="str">
        <f>RIGHT(All_Data[[#This Row],[Invoice (Year+Month)]],2)</f>
        <v>04</v>
      </c>
      <c r="D5536" t="s">
        <v>56</v>
      </c>
      <c r="E5536">
        <v>3014922</v>
      </c>
      <c r="F5536" t="s">
        <v>17</v>
      </c>
      <c r="G5536" t="s">
        <v>13</v>
      </c>
      <c r="H5536" t="s">
        <v>37</v>
      </c>
      <c r="I5536">
        <v>1559465</v>
      </c>
      <c r="J5536">
        <v>1000</v>
      </c>
      <c r="K5536" s="1">
        <v>350</v>
      </c>
      <c r="L5536" s="1">
        <v>290</v>
      </c>
      <c r="M5536" s="1">
        <f>All_Data[[#This Row],[EUR Sales Amount]]-All_Data[[#This Row],[EUR Cost Amount]]</f>
        <v>60</v>
      </c>
      <c r="N5536">
        <f>IF(All_Data[[#This Row],[Order Line Quantity]]&lt;0,1,0)</f>
        <v>0</v>
      </c>
      <c r="O5536" s="1" t="str">
        <f>All_Data[[#This Row],[Tier2 Description]]&amp;All_Data[[#This Row],[Order No]]</f>
        <v>GENERAL1559465</v>
      </c>
    </row>
    <row r="5537" spans="1:15" x14ac:dyDescent="0.35">
      <c r="A5537">
        <v>202004</v>
      </c>
      <c r="B5537" t="str">
        <f>LEFT(All_Data[[#This Row],[Invoice (Year+Month)]],4)</f>
        <v>2020</v>
      </c>
      <c r="C5537" t="str">
        <f>RIGHT(All_Data[[#This Row],[Invoice (Year+Month)]],2)</f>
        <v>04</v>
      </c>
      <c r="D5537" t="s">
        <v>56</v>
      </c>
      <c r="E5537">
        <v>3014922</v>
      </c>
      <c r="F5537" t="s">
        <v>17</v>
      </c>
      <c r="G5537" t="s">
        <v>13</v>
      </c>
      <c r="H5537" t="s">
        <v>34</v>
      </c>
      <c r="I5537">
        <v>1559482</v>
      </c>
      <c r="J5537">
        <v>500</v>
      </c>
      <c r="K5537" s="1">
        <v>600</v>
      </c>
      <c r="L5537" s="1">
        <v>390.78</v>
      </c>
      <c r="M5537" s="1">
        <f>All_Data[[#This Row],[EUR Sales Amount]]-All_Data[[#This Row],[EUR Cost Amount]]</f>
        <v>209.22000000000003</v>
      </c>
      <c r="N5537">
        <f>IF(All_Data[[#This Row],[Order Line Quantity]]&lt;0,1,0)</f>
        <v>0</v>
      </c>
      <c r="O5537" s="1" t="str">
        <f>All_Data[[#This Row],[Tier2 Description]]&amp;All_Data[[#This Row],[Order No]]</f>
        <v>STATIONERY1559482</v>
      </c>
    </row>
    <row r="5538" spans="1:15" x14ac:dyDescent="0.35">
      <c r="A5538">
        <v>202004</v>
      </c>
      <c r="B5538" t="str">
        <f>LEFT(All_Data[[#This Row],[Invoice (Year+Month)]],4)</f>
        <v>2020</v>
      </c>
      <c r="C5538" t="str">
        <f>RIGHT(All_Data[[#This Row],[Invoice (Year+Month)]],2)</f>
        <v>04</v>
      </c>
      <c r="D5538" t="s">
        <v>56</v>
      </c>
      <c r="E5538">
        <v>3014922</v>
      </c>
      <c r="F5538" t="s">
        <v>17</v>
      </c>
      <c r="G5538" t="s">
        <v>22</v>
      </c>
      <c r="H5538" t="s">
        <v>35</v>
      </c>
      <c r="I5538">
        <v>1559482</v>
      </c>
      <c r="J5538">
        <v>502</v>
      </c>
      <c r="K5538" s="1">
        <v>55</v>
      </c>
      <c r="L5538" s="1">
        <v>10.02</v>
      </c>
      <c r="M5538" s="1">
        <f>All_Data[[#This Row],[EUR Sales Amount]]-All_Data[[#This Row],[EUR Cost Amount]]</f>
        <v>44.980000000000004</v>
      </c>
      <c r="N5538">
        <f>IF(All_Data[[#This Row],[Order Line Quantity]]&lt;0,1,0)</f>
        <v>0</v>
      </c>
      <c r="O5538" s="1" t="str">
        <f>All_Data[[#This Row],[Tier2 Description]]&amp;All_Data[[#This Row],[Order No]]</f>
        <v>DECORATION CHARGES1559482</v>
      </c>
    </row>
    <row r="5539" spans="1:15" x14ac:dyDescent="0.35">
      <c r="A5539">
        <v>202004</v>
      </c>
      <c r="B5539" t="str">
        <f>LEFT(All_Data[[#This Row],[Invoice (Year+Month)]],4)</f>
        <v>2020</v>
      </c>
      <c r="C5539" t="str">
        <f>RIGHT(All_Data[[#This Row],[Invoice (Year+Month)]],2)</f>
        <v>04</v>
      </c>
      <c r="D5539" t="s">
        <v>56</v>
      </c>
      <c r="E5539">
        <v>3014932</v>
      </c>
      <c r="F5539" t="s">
        <v>10</v>
      </c>
      <c r="G5539" t="s">
        <v>13</v>
      </c>
      <c r="H5539" t="s">
        <v>37</v>
      </c>
      <c r="I5539">
        <v>1559224</v>
      </c>
      <c r="J5539">
        <v>1000</v>
      </c>
      <c r="K5539" s="1">
        <v>390</v>
      </c>
      <c r="L5539" s="1">
        <v>330</v>
      </c>
      <c r="M5539" s="1">
        <f>All_Data[[#This Row],[EUR Sales Amount]]-All_Data[[#This Row],[EUR Cost Amount]]</f>
        <v>60</v>
      </c>
      <c r="N5539">
        <f>IF(All_Data[[#This Row],[Order Line Quantity]]&lt;0,1,0)</f>
        <v>0</v>
      </c>
      <c r="O5539" s="1" t="str">
        <f>All_Data[[#This Row],[Tier2 Description]]&amp;All_Data[[#This Row],[Order No]]</f>
        <v>GENERAL1559224</v>
      </c>
    </row>
    <row r="5540" spans="1:15" x14ac:dyDescent="0.35">
      <c r="A5540">
        <v>202004</v>
      </c>
      <c r="B5540" t="str">
        <f>LEFT(All_Data[[#This Row],[Invoice (Year+Month)]],4)</f>
        <v>2020</v>
      </c>
      <c r="C5540" t="str">
        <f>RIGHT(All_Data[[#This Row],[Invoice (Year+Month)]],2)</f>
        <v>04</v>
      </c>
      <c r="D5540" t="s">
        <v>56</v>
      </c>
      <c r="E5540">
        <v>3014945</v>
      </c>
      <c r="F5540" t="s">
        <v>10</v>
      </c>
      <c r="G5540" t="s">
        <v>13</v>
      </c>
      <c r="H5540" t="s">
        <v>34</v>
      </c>
      <c r="I5540">
        <v>1560006</v>
      </c>
      <c r="J5540">
        <v>2</v>
      </c>
      <c r="K5540" s="1">
        <v>8.74</v>
      </c>
      <c r="L5540" s="1">
        <v>3.26</v>
      </c>
      <c r="M5540" s="1">
        <f>All_Data[[#This Row],[EUR Sales Amount]]-All_Data[[#This Row],[EUR Cost Amount]]</f>
        <v>5.48</v>
      </c>
      <c r="N5540">
        <f>IF(All_Data[[#This Row],[Order Line Quantity]]&lt;0,1,0)</f>
        <v>0</v>
      </c>
      <c r="O5540" s="1" t="str">
        <f>All_Data[[#This Row],[Tier2 Description]]&amp;All_Data[[#This Row],[Order No]]</f>
        <v>STATIONERY1560006</v>
      </c>
    </row>
    <row r="5541" spans="1:15" x14ac:dyDescent="0.35">
      <c r="A5541">
        <v>202004</v>
      </c>
      <c r="B5541" t="str">
        <f>LEFT(All_Data[[#This Row],[Invoice (Year+Month)]],4)</f>
        <v>2020</v>
      </c>
      <c r="C5541" t="str">
        <f>RIGHT(All_Data[[#This Row],[Invoice (Year+Month)]],2)</f>
        <v>04</v>
      </c>
      <c r="D5541" t="s">
        <v>56</v>
      </c>
      <c r="E5541">
        <v>3014945</v>
      </c>
      <c r="F5541" t="s">
        <v>10</v>
      </c>
      <c r="G5541" t="s">
        <v>18</v>
      </c>
      <c r="H5541" t="s">
        <v>20</v>
      </c>
      <c r="I5541">
        <v>1560006</v>
      </c>
      <c r="J5541">
        <v>2</v>
      </c>
      <c r="K5541" s="1">
        <v>8.98</v>
      </c>
      <c r="L5541" s="1">
        <v>7.44</v>
      </c>
      <c r="M5541" s="1">
        <f>All_Data[[#This Row],[EUR Sales Amount]]-All_Data[[#This Row],[EUR Cost Amount]]</f>
        <v>1.54</v>
      </c>
      <c r="N5541">
        <f>IF(All_Data[[#This Row],[Order Line Quantity]]&lt;0,1,0)</f>
        <v>0</v>
      </c>
      <c r="O5541" s="1" t="str">
        <f>All_Data[[#This Row],[Tier2 Description]]&amp;All_Data[[#This Row],[Order No]]</f>
        <v>POLOS1560006</v>
      </c>
    </row>
    <row r="5542" spans="1:15" x14ac:dyDescent="0.35">
      <c r="A5542">
        <v>202004</v>
      </c>
      <c r="B5542" t="str">
        <f>LEFT(All_Data[[#This Row],[Invoice (Year+Month)]],4)</f>
        <v>2020</v>
      </c>
      <c r="C5542" t="str">
        <f>RIGHT(All_Data[[#This Row],[Invoice (Year+Month)]],2)</f>
        <v>04</v>
      </c>
      <c r="D5542" t="s">
        <v>63</v>
      </c>
      <c r="E5542">
        <v>1005270</v>
      </c>
      <c r="F5542" t="s">
        <v>17</v>
      </c>
      <c r="G5542" t="s">
        <v>11</v>
      </c>
      <c r="H5542" t="s">
        <v>40</v>
      </c>
      <c r="I5542">
        <v>1111065</v>
      </c>
      <c r="J5542">
        <v>4</v>
      </c>
      <c r="K5542" s="1">
        <v>4.8750890900000003</v>
      </c>
      <c r="L5542" s="1">
        <v>1.96</v>
      </c>
      <c r="M5542" s="1">
        <f>All_Data[[#This Row],[EUR Sales Amount]]-All_Data[[#This Row],[EUR Cost Amount]]</f>
        <v>2.9150890900000004</v>
      </c>
      <c r="N5542">
        <f>IF(All_Data[[#This Row],[Order Line Quantity]]&lt;0,1,0)</f>
        <v>0</v>
      </c>
      <c r="O5542" s="1" t="str">
        <f>All_Data[[#This Row],[Tier2 Description]]&amp;All_Data[[#This Row],[Order No]]</f>
        <v>TOTES1111065</v>
      </c>
    </row>
    <row r="5543" spans="1:15" x14ac:dyDescent="0.35">
      <c r="A5543">
        <v>202004</v>
      </c>
      <c r="B5543" t="str">
        <f>LEFT(All_Data[[#This Row],[Invoice (Year+Month)]],4)</f>
        <v>2020</v>
      </c>
      <c r="C5543" t="str">
        <f>RIGHT(All_Data[[#This Row],[Invoice (Year+Month)]],2)</f>
        <v>04</v>
      </c>
      <c r="D5543" t="s">
        <v>63</v>
      </c>
      <c r="E5543">
        <v>3013321</v>
      </c>
      <c r="F5543" t="s">
        <v>17</v>
      </c>
      <c r="G5543" t="s">
        <v>13</v>
      </c>
      <c r="H5543" t="s">
        <v>37</v>
      </c>
      <c r="I5543">
        <v>1110327</v>
      </c>
      <c r="J5543">
        <v>4000</v>
      </c>
      <c r="K5543" s="1">
        <v>1307.0891039999999</v>
      </c>
      <c r="L5543" s="1">
        <v>1017.4</v>
      </c>
      <c r="M5543" s="1">
        <f>All_Data[[#This Row],[EUR Sales Amount]]-All_Data[[#This Row],[EUR Cost Amount]]</f>
        <v>289.68910399999993</v>
      </c>
      <c r="N5543">
        <f>IF(All_Data[[#This Row],[Order Line Quantity]]&lt;0,1,0)</f>
        <v>0</v>
      </c>
      <c r="O5543" s="1" t="str">
        <f>All_Data[[#This Row],[Tier2 Description]]&amp;All_Data[[#This Row],[Order No]]</f>
        <v>GENERAL1110327</v>
      </c>
    </row>
    <row r="5544" spans="1:15" x14ac:dyDescent="0.35">
      <c r="A5544">
        <v>202004</v>
      </c>
      <c r="B5544" t="str">
        <f>LEFT(All_Data[[#This Row],[Invoice (Year+Month)]],4)</f>
        <v>2020</v>
      </c>
      <c r="C5544" t="str">
        <f>RIGHT(All_Data[[#This Row],[Invoice (Year+Month)]],2)</f>
        <v>04</v>
      </c>
      <c r="D5544" t="s">
        <v>63</v>
      </c>
      <c r="E5544">
        <v>3013329</v>
      </c>
      <c r="F5544" t="s">
        <v>10</v>
      </c>
      <c r="G5544" t="s">
        <v>11</v>
      </c>
      <c r="H5544" t="s">
        <v>39</v>
      </c>
      <c r="I5544">
        <v>1111121</v>
      </c>
      <c r="J5544">
        <v>200</v>
      </c>
      <c r="K5544" s="1">
        <v>1322.9861330000001</v>
      </c>
      <c r="L5544" s="1">
        <v>391.68</v>
      </c>
      <c r="M5544" s="1">
        <f>All_Data[[#This Row],[EUR Sales Amount]]-All_Data[[#This Row],[EUR Cost Amount]]</f>
        <v>931.30613300000005</v>
      </c>
      <c r="N5544">
        <f>IF(All_Data[[#This Row],[Order Line Quantity]]&lt;0,1,0)</f>
        <v>0</v>
      </c>
      <c r="O5544" s="1" t="str">
        <f>All_Data[[#This Row],[Tier2 Description]]&amp;All_Data[[#This Row],[Order No]]</f>
        <v>COOLERS1111121</v>
      </c>
    </row>
    <row r="5545" spans="1:15" x14ac:dyDescent="0.35">
      <c r="A5545">
        <v>202004</v>
      </c>
      <c r="B5545" t="str">
        <f>LEFT(All_Data[[#This Row],[Invoice (Year+Month)]],4)</f>
        <v>2020</v>
      </c>
      <c r="C5545" t="str">
        <f>RIGHT(All_Data[[#This Row],[Invoice (Year+Month)]],2)</f>
        <v>04</v>
      </c>
      <c r="D5545" t="s">
        <v>63</v>
      </c>
      <c r="E5545">
        <v>3013329</v>
      </c>
      <c r="F5545" t="s">
        <v>10</v>
      </c>
      <c r="G5545" t="s">
        <v>22</v>
      </c>
      <c r="H5545" t="s">
        <v>35</v>
      </c>
      <c r="I5545">
        <v>1111121</v>
      </c>
      <c r="J5545">
        <v>202</v>
      </c>
      <c r="K5545" s="1">
        <v>177.1635637</v>
      </c>
      <c r="L5545" s="1">
        <v>23.58</v>
      </c>
      <c r="M5545" s="1">
        <f>All_Data[[#This Row],[EUR Sales Amount]]-All_Data[[#This Row],[EUR Cost Amount]]</f>
        <v>153.58356370000001</v>
      </c>
      <c r="N5545">
        <f>IF(All_Data[[#This Row],[Order Line Quantity]]&lt;0,1,0)</f>
        <v>0</v>
      </c>
      <c r="O5545" s="1" t="str">
        <f>All_Data[[#This Row],[Tier2 Description]]&amp;All_Data[[#This Row],[Order No]]</f>
        <v>DECORATION CHARGES1111121</v>
      </c>
    </row>
    <row r="5546" spans="1:15" x14ac:dyDescent="0.35">
      <c r="A5546">
        <v>202004</v>
      </c>
      <c r="B5546" t="str">
        <f>LEFT(All_Data[[#This Row],[Invoice (Year+Month)]],4)</f>
        <v>2020</v>
      </c>
      <c r="C5546" t="str">
        <f>RIGHT(All_Data[[#This Row],[Invoice (Year+Month)]],2)</f>
        <v>04</v>
      </c>
      <c r="D5546" t="s">
        <v>63</v>
      </c>
      <c r="E5546">
        <v>3013331</v>
      </c>
      <c r="F5546" t="s">
        <v>17</v>
      </c>
      <c r="G5546" t="s">
        <v>13</v>
      </c>
      <c r="H5546" t="s">
        <v>16</v>
      </c>
      <c r="I5546">
        <v>1108891</v>
      </c>
      <c r="J5546">
        <v>1000</v>
      </c>
      <c r="K5546" s="1">
        <v>135.12475190000001</v>
      </c>
      <c r="L5546" s="1">
        <v>73.099999999999994</v>
      </c>
      <c r="M5546" s="1">
        <f>All_Data[[#This Row],[EUR Sales Amount]]-All_Data[[#This Row],[EUR Cost Amount]]</f>
        <v>62.024751900000012</v>
      </c>
      <c r="N5546">
        <f>IF(All_Data[[#This Row],[Order Line Quantity]]&lt;0,1,0)</f>
        <v>0</v>
      </c>
      <c r="O5546" s="1" t="str">
        <f>All_Data[[#This Row],[Tier2 Description]]&amp;All_Data[[#This Row],[Order No]]</f>
        <v>WRITING1108891</v>
      </c>
    </row>
    <row r="5547" spans="1:15" x14ac:dyDescent="0.35">
      <c r="A5547">
        <v>202004</v>
      </c>
      <c r="B5547" t="str">
        <f>LEFT(All_Data[[#This Row],[Invoice (Year+Month)]],4)</f>
        <v>2020</v>
      </c>
      <c r="C5547" t="str">
        <f>RIGHT(All_Data[[#This Row],[Invoice (Year+Month)]],2)</f>
        <v>04</v>
      </c>
      <c r="D5547" t="s">
        <v>63</v>
      </c>
      <c r="E5547">
        <v>3013331</v>
      </c>
      <c r="F5547" t="s">
        <v>17</v>
      </c>
      <c r="G5547" t="s">
        <v>26</v>
      </c>
      <c r="H5547" t="s">
        <v>53</v>
      </c>
      <c r="I5547">
        <v>1111189</v>
      </c>
      <c r="J5547">
        <v>80</v>
      </c>
      <c r="K5547" s="1">
        <v>346.20197880000001</v>
      </c>
      <c r="L5547" s="1">
        <v>126.32</v>
      </c>
      <c r="M5547" s="1">
        <f>All_Data[[#This Row],[EUR Sales Amount]]-All_Data[[#This Row],[EUR Cost Amount]]</f>
        <v>219.88197880000001</v>
      </c>
      <c r="N5547">
        <f>IF(All_Data[[#This Row],[Order Line Quantity]]&lt;0,1,0)</f>
        <v>0</v>
      </c>
      <c r="O5547" s="1" t="str">
        <f>All_Data[[#This Row],[Tier2 Description]]&amp;All_Data[[#This Row],[Order No]]</f>
        <v>BLANKETS1111189</v>
      </c>
    </row>
    <row r="5548" spans="1:15" x14ac:dyDescent="0.35">
      <c r="A5548">
        <v>202004</v>
      </c>
      <c r="B5548" t="str">
        <f>LEFT(All_Data[[#This Row],[Invoice (Year+Month)]],4)</f>
        <v>2020</v>
      </c>
      <c r="C5548" t="str">
        <f>RIGHT(All_Data[[#This Row],[Invoice (Year+Month)]],2)</f>
        <v>04</v>
      </c>
      <c r="D5548" t="s">
        <v>63</v>
      </c>
      <c r="E5548">
        <v>3013331</v>
      </c>
      <c r="F5548" t="s">
        <v>17</v>
      </c>
      <c r="G5548" t="s">
        <v>22</v>
      </c>
      <c r="H5548" t="s">
        <v>35</v>
      </c>
      <c r="I5548">
        <v>1108891</v>
      </c>
      <c r="J5548">
        <v>1002</v>
      </c>
      <c r="K5548" s="1">
        <v>151.90494989999999</v>
      </c>
      <c r="L5548" s="1">
        <v>27.88</v>
      </c>
      <c r="M5548" s="1">
        <f>All_Data[[#This Row],[EUR Sales Amount]]-All_Data[[#This Row],[EUR Cost Amount]]</f>
        <v>124.0249499</v>
      </c>
      <c r="N5548">
        <f>IF(All_Data[[#This Row],[Order Line Quantity]]&lt;0,1,0)</f>
        <v>0</v>
      </c>
      <c r="O5548" s="1" t="str">
        <f>All_Data[[#This Row],[Tier2 Description]]&amp;All_Data[[#This Row],[Order No]]</f>
        <v>DECORATION CHARGES1108891</v>
      </c>
    </row>
    <row r="5549" spans="1:15" x14ac:dyDescent="0.35">
      <c r="A5549">
        <v>202004</v>
      </c>
      <c r="B5549" t="str">
        <f>LEFT(All_Data[[#This Row],[Invoice (Year+Month)]],4)</f>
        <v>2020</v>
      </c>
      <c r="C5549" t="str">
        <f>RIGHT(All_Data[[#This Row],[Invoice (Year+Month)]],2)</f>
        <v>04</v>
      </c>
      <c r="D5549" t="s">
        <v>63</v>
      </c>
      <c r="E5549">
        <v>3013336</v>
      </c>
      <c r="F5549" t="s">
        <v>17</v>
      </c>
      <c r="G5549" t="s">
        <v>11</v>
      </c>
      <c r="H5549" t="s">
        <v>47</v>
      </c>
      <c r="I5549">
        <v>1111273</v>
      </c>
      <c r="J5549">
        <v>682</v>
      </c>
      <c r="K5549" s="1">
        <v>1698.544627</v>
      </c>
      <c r="L5549" s="1">
        <v>616.78</v>
      </c>
      <c r="M5549" s="1">
        <f>All_Data[[#This Row],[EUR Sales Amount]]-All_Data[[#This Row],[EUR Cost Amount]]</f>
        <v>1081.764627</v>
      </c>
      <c r="N5549">
        <f>IF(All_Data[[#This Row],[Order Line Quantity]]&lt;0,1,0)</f>
        <v>0</v>
      </c>
      <c r="O5549" s="1" t="str">
        <f>All_Data[[#This Row],[Tier2 Description]]&amp;All_Data[[#This Row],[Order No]]</f>
        <v>TRAVEL GIFTS1111273</v>
      </c>
    </row>
    <row r="5550" spans="1:15" x14ac:dyDescent="0.35">
      <c r="A5550">
        <v>202004</v>
      </c>
      <c r="B5550" t="str">
        <f>LEFT(All_Data[[#This Row],[Invoice (Year+Month)]],4)</f>
        <v>2020</v>
      </c>
      <c r="C5550" t="str">
        <f>RIGHT(All_Data[[#This Row],[Invoice (Year+Month)]],2)</f>
        <v>04</v>
      </c>
      <c r="D5550" t="s">
        <v>63</v>
      </c>
      <c r="E5550">
        <v>3013336</v>
      </c>
      <c r="F5550" t="s">
        <v>17</v>
      </c>
      <c r="G5550" t="s">
        <v>32</v>
      </c>
      <c r="H5550" t="s">
        <v>51</v>
      </c>
      <c r="I5550">
        <v>1111323</v>
      </c>
      <c r="J5550">
        <v>120</v>
      </c>
      <c r="K5550" s="1">
        <v>362.4522758</v>
      </c>
      <c r="L5550" s="1">
        <v>122.22</v>
      </c>
      <c r="M5550" s="1">
        <f>All_Data[[#This Row],[EUR Sales Amount]]-All_Data[[#This Row],[EUR Cost Amount]]</f>
        <v>240.2322758</v>
      </c>
      <c r="N5550">
        <f>IF(All_Data[[#This Row],[Order Line Quantity]]&lt;0,1,0)</f>
        <v>0</v>
      </c>
      <c r="O5550" s="1" t="str">
        <f>All_Data[[#This Row],[Tier2 Description]]&amp;All_Data[[#This Row],[Order No]]</f>
        <v>MUGS &amp; TUMBLERS1111323</v>
      </c>
    </row>
    <row r="5551" spans="1:15" x14ac:dyDescent="0.35">
      <c r="A5551">
        <v>202004</v>
      </c>
      <c r="B5551" t="str">
        <f>LEFT(All_Data[[#This Row],[Invoice (Year+Month)]],4)</f>
        <v>2020</v>
      </c>
      <c r="C5551" t="str">
        <f>RIGHT(All_Data[[#This Row],[Invoice (Year+Month)]],2)</f>
        <v>04</v>
      </c>
      <c r="D5551" t="s">
        <v>63</v>
      </c>
      <c r="E5551">
        <v>3013336</v>
      </c>
      <c r="F5551" t="s">
        <v>17</v>
      </c>
      <c r="G5551" t="s">
        <v>22</v>
      </c>
      <c r="H5551" t="s">
        <v>35</v>
      </c>
      <c r="I5551">
        <v>1111273</v>
      </c>
      <c r="J5551">
        <v>688</v>
      </c>
      <c r="K5551" s="1">
        <v>857.77015900000004</v>
      </c>
      <c r="L5551" s="1">
        <v>132.80000000000001</v>
      </c>
      <c r="M5551" s="1">
        <f>All_Data[[#This Row],[EUR Sales Amount]]-All_Data[[#This Row],[EUR Cost Amount]]</f>
        <v>724.97015899999997</v>
      </c>
      <c r="N5551">
        <f>IF(All_Data[[#This Row],[Order Line Quantity]]&lt;0,1,0)</f>
        <v>0</v>
      </c>
      <c r="O5551" s="1" t="str">
        <f>All_Data[[#This Row],[Tier2 Description]]&amp;All_Data[[#This Row],[Order No]]</f>
        <v>DECORATION CHARGES1111273</v>
      </c>
    </row>
    <row r="5552" spans="1:15" x14ac:dyDescent="0.35">
      <c r="A5552">
        <v>202004</v>
      </c>
      <c r="B5552" t="str">
        <f>LEFT(All_Data[[#This Row],[Invoice (Year+Month)]],4)</f>
        <v>2020</v>
      </c>
      <c r="C5552" t="str">
        <f>RIGHT(All_Data[[#This Row],[Invoice (Year+Month)]],2)</f>
        <v>04</v>
      </c>
      <c r="D5552" t="s">
        <v>63</v>
      </c>
      <c r="E5552">
        <v>3013346</v>
      </c>
      <c r="F5552" t="s">
        <v>10</v>
      </c>
      <c r="G5552" t="s">
        <v>11</v>
      </c>
      <c r="H5552" t="s">
        <v>40</v>
      </c>
      <c r="I5552">
        <v>1111220</v>
      </c>
      <c r="J5552">
        <v>1000</v>
      </c>
      <c r="K5552" s="1">
        <v>306.45940469999999</v>
      </c>
      <c r="L5552" s="1">
        <v>137.22</v>
      </c>
      <c r="M5552" s="1">
        <f>All_Data[[#This Row],[EUR Sales Amount]]-All_Data[[#This Row],[EUR Cost Amount]]</f>
        <v>169.23940469999999</v>
      </c>
      <c r="N5552">
        <f>IF(All_Data[[#This Row],[Order Line Quantity]]&lt;0,1,0)</f>
        <v>0</v>
      </c>
      <c r="O5552" s="1" t="str">
        <f>All_Data[[#This Row],[Tier2 Description]]&amp;All_Data[[#This Row],[Order No]]</f>
        <v>TOTES1111220</v>
      </c>
    </row>
    <row r="5553" spans="1:15" x14ac:dyDescent="0.35">
      <c r="A5553">
        <v>202004</v>
      </c>
      <c r="B5553" t="str">
        <f>LEFT(All_Data[[#This Row],[Invoice (Year+Month)]],4)</f>
        <v>2020</v>
      </c>
      <c r="C5553" t="str">
        <f>RIGHT(All_Data[[#This Row],[Invoice (Year+Month)]],2)</f>
        <v>04</v>
      </c>
      <c r="D5553" t="s">
        <v>63</v>
      </c>
      <c r="E5553">
        <v>3013346</v>
      </c>
      <c r="F5553" t="s">
        <v>10</v>
      </c>
      <c r="G5553" t="s">
        <v>11</v>
      </c>
      <c r="H5553" t="s">
        <v>40</v>
      </c>
      <c r="I5553">
        <v>1111221</v>
      </c>
      <c r="J5553">
        <v>1000</v>
      </c>
      <c r="K5553" s="1">
        <v>306.45940469999999</v>
      </c>
      <c r="L5553" s="1">
        <v>137.22</v>
      </c>
      <c r="M5553" s="1">
        <f>All_Data[[#This Row],[EUR Sales Amount]]-All_Data[[#This Row],[EUR Cost Amount]]</f>
        <v>169.23940469999999</v>
      </c>
      <c r="N5553">
        <f>IF(All_Data[[#This Row],[Order Line Quantity]]&lt;0,1,0)</f>
        <v>0</v>
      </c>
      <c r="O5553" s="1" t="str">
        <f>All_Data[[#This Row],[Tier2 Description]]&amp;All_Data[[#This Row],[Order No]]</f>
        <v>TOTES1111221</v>
      </c>
    </row>
    <row r="5554" spans="1:15" x14ac:dyDescent="0.35">
      <c r="A5554">
        <v>202004</v>
      </c>
      <c r="B5554" t="str">
        <f>LEFT(All_Data[[#This Row],[Invoice (Year+Month)]],4)</f>
        <v>2020</v>
      </c>
      <c r="C5554" t="str">
        <f>RIGHT(All_Data[[#This Row],[Invoice (Year+Month)]],2)</f>
        <v>04</v>
      </c>
      <c r="D5554" t="s">
        <v>63</v>
      </c>
      <c r="E5554">
        <v>3013346</v>
      </c>
      <c r="F5554" t="s">
        <v>10</v>
      </c>
      <c r="G5554" t="s">
        <v>13</v>
      </c>
      <c r="H5554" t="s">
        <v>16</v>
      </c>
      <c r="I5554">
        <v>1111275</v>
      </c>
      <c r="J5554">
        <v>200</v>
      </c>
      <c r="K5554" s="1">
        <v>25.258613759999999</v>
      </c>
      <c r="L5554" s="1">
        <v>12.28</v>
      </c>
      <c r="M5554" s="1">
        <f>All_Data[[#This Row],[EUR Sales Amount]]-All_Data[[#This Row],[EUR Cost Amount]]</f>
        <v>12.97861376</v>
      </c>
      <c r="N5554">
        <f>IF(All_Data[[#This Row],[Order Line Quantity]]&lt;0,1,0)</f>
        <v>0</v>
      </c>
      <c r="O5554" s="1" t="str">
        <f>All_Data[[#This Row],[Tier2 Description]]&amp;All_Data[[#This Row],[Order No]]</f>
        <v>WRITING1111275</v>
      </c>
    </row>
    <row r="5555" spans="1:15" x14ac:dyDescent="0.35">
      <c r="A5555">
        <v>202004</v>
      </c>
      <c r="B5555" t="str">
        <f>LEFT(All_Data[[#This Row],[Invoice (Year+Month)]],4)</f>
        <v>2020</v>
      </c>
      <c r="C5555" t="str">
        <f>RIGHT(All_Data[[#This Row],[Invoice (Year+Month)]],2)</f>
        <v>04</v>
      </c>
      <c r="D5555" t="s">
        <v>63</v>
      </c>
      <c r="E5555">
        <v>3013346</v>
      </c>
      <c r="F5555" t="s">
        <v>10</v>
      </c>
      <c r="G5555" t="s">
        <v>26</v>
      </c>
      <c r="H5555" t="s">
        <v>43</v>
      </c>
      <c r="I5555">
        <v>1111074</v>
      </c>
      <c r="J5555">
        <v>2000</v>
      </c>
      <c r="K5555" s="1">
        <v>4822.0989909999998</v>
      </c>
      <c r="L5555" s="1">
        <v>1943.3</v>
      </c>
      <c r="M5555" s="1">
        <f>All_Data[[#This Row],[EUR Sales Amount]]-All_Data[[#This Row],[EUR Cost Amount]]</f>
        <v>2878.7989909999997</v>
      </c>
      <c r="N5555">
        <f>IF(All_Data[[#This Row],[Order Line Quantity]]&lt;0,1,0)</f>
        <v>0</v>
      </c>
      <c r="O5555" s="1" t="str">
        <f>All_Data[[#This Row],[Tier2 Description]]&amp;All_Data[[#This Row],[Order No]]</f>
        <v>SAFETY AUTO &amp; TOOLS1111074</v>
      </c>
    </row>
    <row r="5556" spans="1:15" x14ac:dyDescent="0.35">
      <c r="A5556">
        <v>202004</v>
      </c>
      <c r="B5556" t="str">
        <f>LEFT(All_Data[[#This Row],[Invoice (Year+Month)]],4)</f>
        <v>2020</v>
      </c>
      <c r="C5556" t="str">
        <f>RIGHT(All_Data[[#This Row],[Invoice (Year+Month)]],2)</f>
        <v>04</v>
      </c>
      <c r="D5556" t="s">
        <v>63</v>
      </c>
      <c r="E5556">
        <v>3013346</v>
      </c>
      <c r="F5556" t="s">
        <v>10</v>
      </c>
      <c r="G5556" t="s">
        <v>22</v>
      </c>
      <c r="H5556" t="s">
        <v>35</v>
      </c>
      <c r="I5556">
        <v>1111074</v>
      </c>
      <c r="J5556">
        <v>2002</v>
      </c>
      <c r="K5556" s="1">
        <v>476.91088919999999</v>
      </c>
      <c r="L5556" s="1">
        <v>41.18</v>
      </c>
      <c r="M5556" s="1">
        <f>All_Data[[#This Row],[EUR Sales Amount]]-All_Data[[#This Row],[EUR Cost Amount]]</f>
        <v>435.73088919999998</v>
      </c>
      <c r="N5556">
        <f>IF(All_Data[[#This Row],[Order Line Quantity]]&lt;0,1,0)</f>
        <v>0</v>
      </c>
      <c r="O5556" s="1" t="str">
        <f>All_Data[[#This Row],[Tier2 Description]]&amp;All_Data[[#This Row],[Order No]]</f>
        <v>DECORATION CHARGES1111074</v>
      </c>
    </row>
    <row r="5557" spans="1:15" x14ac:dyDescent="0.35">
      <c r="A5557">
        <v>202004</v>
      </c>
      <c r="B5557" t="str">
        <f>LEFT(All_Data[[#This Row],[Invoice (Year+Month)]],4)</f>
        <v>2020</v>
      </c>
      <c r="C5557" t="str">
        <f>RIGHT(All_Data[[#This Row],[Invoice (Year+Month)]],2)</f>
        <v>04</v>
      </c>
      <c r="D5557" t="s">
        <v>63</v>
      </c>
      <c r="E5557">
        <v>3013346</v>
      </c>
      <c r="F5557" t="s">
        <v>10</v>
      </c>
      <c r="G5557" t="s">
        <v>22</v>
      </c>
      <c r="H5557" t="s">
        <v>35</v>
      </c>
      <c r="I5557">
        <v>1111220</v>
      </c>
      <c r="J5557">
        <v>1002</v>
      </c>
      <c r="K5557" s="1">
        <v>304.6930681</v>
      </c>
      <c r="L5557" s="1">
        <v>63.58</v>
      </c>
      <c r="M5557" s="1">
        <f>All_Data[[#This Row],[EUR Sales Amount]]-All_Data[[#This Row],[EUR Cost Amount]]</f>
        <v>241.11306810000002</v>
      </c>
      <c r="N5557">
        <f>IF(All_Data[[#This Row],[Order Line Quantity]]&lt;0,1,0)</f>
        <v>0</v>
      </c>
      <c r="O5557" s="1" t="str">
        <f>All_Data[[#This Row],[Tier2 Description]]&amp;All_Data[[#This Row],[Order No]]</f>
        <v>DECORATION CHARGES1111220</v>
      </c>
    </row>
    <row r="5558" spans="1:15" x14ac:dyDescent="0.35">
      <c r="A5558">
        <v>202004</v>
      </c>
      <c r="B5558" t="str">
        <f>LEFT(All_Data[[#This Row],[Invoice (Year+Month)]],4)</f>
        <v>2020</v>
      </c>
      <c r="C5558" t="str">
        <f>RIGHT(All_Data[[#This Row],[Invoice (Year+Month)]],2)</f>
        <v>04</v>
      </c>
      <c r="D5558" t="s">
        <v>63</v>
      </c>
      <c r="E5558">
        <v>3013346</v>
      </c>
      <c r="F5558" t="s">
        <v>10</v>
      </c>
      <c r="G5558" t="s">
        <v>22</v>
      </c>
      <c r="H5558" t="s">
        <v>35</v>
      </c>
      <c r="I5558">
        <v>1111221</v>
      </c>
      <c r="J5558">
        <v>1002</v>
      </c>
      <c r="K5558" s="1">
        <v>242.87128619999999</v>
      </c>
      <c r="L5558" s="1">
        <v>63.58</v>
      </c>
      <c r="M5558" s="1">
        <f>All_Data[[#This Row],[EUR Sales Amount]]-All_Data[[#This Row],[EUR Cost Amount]]</f>
        <v>179.2912862</v>
      </c>
      <c r="N5558">
        <f>IF(All_Data[[#This Row],[Order Line Quantity]]&lt;0,1,0)</f>
        <v>0</v>
      </c>
      <c r="O5558" s="1" t="str">
        <f>All_Data[[#This Row],[Tier2 Description]]&amp;All_Data[[#This Row],[Order No]]</f>
        <v>DECORATION CHARGES1111221</v>
      </c>
    </row>
    <row r="5559" spans="1:15" x14ac:dyDescent="0.35">
      <c r="A5559">
        <v>202004</v>
      </c>
      <c r="B5559" t="str">
        <f>LEFT(All_Data[[#This Row],[Invoice (Year+Month)]],4)</f>
        <v>2020</v>
      </c>
      <c r="C5559" t="str">
        <f>RIGHT(All_Data[[#This Row],[Invoice (Year+Month)]],2)</f>
        <v>04</v>
      </c>
      <c r="D5559" t="s">
        <v>63</v>
      </c>
      <c r="E5559">
        <v>3013346</v>
      </c>
      <c r="F5559" t="s">
        <v>10</v>
      </c>
      <c r="G5559" t="s">
        <v>22</v>
      </c>
      <c r="H5559" t="s">
        <v>35</v>
      </c>
      <c r="I5559">
        <v>1111275</v>
      </c>
      <c r="J5559">
        <v>208</v>
      </c>
      <c r="K5559" s="1">
        <v>219.0257417</v>
      </c>
      <c r="L5559" s="1">
        <v>70.540815780000003</v>
      </c>
      <c r="M5559" s="1">
        <f>All_Data[[#This Row],[EUR Sales Amount]]-All_Data[[#This Row],[EUR Cost Amount]]</f>
        <v>148.48492591999999</v>
      </c>
      <c r="N5559">
        <f>IF(All_Data[[#This Row],[Order Line Quantity]]&lt;0,1,0)</f>
        <v>0</v>
      </c>
      <c r="O5559" s="1" t="str">
        <f>All_Data[[#This Row],[Tier2 Description]]&amp;All_Data[[#This Row],[Order No]]</f>
        <v>DECORATION CHARGES1111275</v>
      </c>
    </row>
    <row r="5560" spans="1:15" x14ac:dyDescent="0.35">
      <c r="A5560">
        <v>202004</v>
      </c>
      <c r="B5560" t="str">
        <f>LEFT(All_Data[[#This Row],[Invoice (Year+Month)]],4)</f>
        <v>2020</v>
      </c>
      <c r="C5560" t="str">
        <f>RIGHT(All_Data[[#This Row],[Invoice (Year+Month)]],2)</f>
        <v>04</v>
      </c>
      <c r="D5560" t="s">
        <v>63</v>
      </c>
      <c r="E5560">
        <v>3013348</v>
      </c>
      <c r="F5560" t="s">
        <v>10</v>
      </c>
      <c r="G5560" t="s">
        <v>13</v>
      </c>
      <c r="H5560" t="s">
        <v>41</v>
      </c>
      <c r="I5560">
        <v>1110937</v>
      </c>
      <c r="J5560">
        <v>500</v>
      </c>
      <c r="K5560" s="1">
        <v>175.75049440000001</v>
      </c>
      <c r="L5560" s="1">
        <v>131.1</v>
      </c>
      <c r="M5560" s="1">
        <f>All_Data[[#This Row],[EUR Sales Amount]]-All_Data[[#This Row],[EUR Cost Amount]]</f>
        <v>44.650494400000014</v>
      </c>
      <c r="N5560">
        <f>IF(All_Data[[#This Row],[Order Line Quantity]]&lt;0,1,0)</f>
        <v>0</v>
      </c>
      <c r="O5560" s="1" t="str">
        <f>All_Data[[#This Row],[Tier2 Description]]&amp;All_Data[[#This Row],[Order No]]</f>
        <v>KEYCHAINS1110937</v>
      </c>
    </row>
    <row r="5561" spans="1:15" x14ac:dyDescent="0.35">
      <c r="A5561">
        <v>202004</v>
      </c>
      <c r="B5561" t="str">
        <f>LEFT(All_Data[[#This Row],[Invoice (Year+Month)]],4)</f>
        <v>2020</v>
      </c>
      <c r="C5561" t="str">
        <f>RIGHT(All_Data[[#This Row],[Invoice (Year+Month)]],2)</f>
        <v>04</v>
      </c>
      <c r="D5561" t="s">
        <v>63</v>
      </c>
      <c r="E5561">
        <v>3013348</v>
      </c>
      <c r="F5561" t="s">
        <v>10</v>
      </c>
      <c r="G5561" t="s">
        <v>22</v>
      </c>
      <c r="H5561" t="s">
        <v>35</v>
      </c>
      <c r="I5561">
        <v>1110937</v>
      </c>
      <c r="J5561">
        <v>502</v>
      </c>
      <c r="K5561" s="1">
        <v>22.520791989999999</v>
      </c>
      <c r="L5561" s="1">
        <v>5.0199999999999996</v>
      </c>
      <c r="M5561" s="1">
        <f>All_Data[[#This Row],[EUR Sales Amount]]-All_Data[[#This Row],[EUR Cost Amount]]</f>
        <v>17.50079199</v>
      </c>
      <c r="N5561">
        <f>IF(All_Data[[#This Row],[Order Line Quantity]]&lt;0,1,0)</f>
        <v>0</v>
      </c>
      <c r="O5561" s="1" t="str">
        <f>All_Data[[#This Row],[Tier2 Description]]&amp;All_Data[[#This Row],[Order No]]</f>
        <v>DECORATION CHARGES1110937</v>
      </c>
    </row>
    <row r="5562" spans="1:15" x14ac:dyDescent="0.35">
      <c r="A5562">
        <v>202004</v>
      </c>
      <c r="B5562" t="str">
        <f>LEFT(All_Data[[#This Row],[Invoice (Year+Month)]],4)</f>
        <v>2020</v>
      </c>
      <c r="C5562" t="str">
        <f>RIGHT(All_Data[[#This Row],[Invoice (Year+Month)]],2)</f>
        <v>04</v>
      </c>
      <c r="D5562" t="s">
        <v>63</v>
      </c>
      <c r="E5562">
        <v>3013356</v>
      </c>
      <c r="F5562" t="s">
        <v>17</v>
      </c>
      <c r="G5562" t="s">
        <v>26</v>
      </c>
      <c r="H5562" t="s">
        <v>42</v>
      </c>
      <c r="I5562">
        <v>1111193</v>
      </c>
      <c r="J5562">
        <v>6</v>
      </c>
      <c r="K5562" s="1">
        <v>11.44586134</v>
      </c>
      <c r="L5562" s="1">
        <v>3.34</v>
      </c>
      <c r="M5562" s="1">
        <f>All_Data[[#This Row],[EUR Sales Amount]]-All_Data[[#This Row],[EUR Cost Amount]]</f>
        <v>8.1058613400000006</v>
      </c>
      <c r="N5562">
        <f>IF(All_Data[[#This Row],[Order Line Quantity]]&lt;0,1,0)</f>
        <v>0</v>
      </c>
      <c r="O5562" s="1" t="str">
        <f>All_Data[[#This Row],[Tier2 Description]]&amp;All_Data[[#This Row],[Order No]]</f>
        <v>LIGHTING1111193</v>
      </c>
    </row>
    <row r="5563" spans="1:15" x14ac:dyDescent="0.35">
      <c r="A5563">
        <v>202004</v>
      </c>
      <c r="B5563" t="str">
        <f>LEFT(All_Data[[#This Row],[Invoice (Year+Month)]],4)</f>
        <v>2020</v>
      </c>
      <c r="C5563" t="str">
        <f>RIGHT(All_Data[[#This Row],[Invoice (Year+Month)]],2)</f>
        <v>04</v>
      </c>
      <c r="D5563" t="s">
        <v>63</v>
      </c>
      <c r="E5563">
        <v>3013356</v>
      </c>
      <c r="F5563" t="s">
        <v>17</v>
      </c>
      <c r="G5563" t="s">
        <v>26</v>
      </c>
      <c r="H5563" t="s">
        <v>50</v>
      </c>
      <c r="I5563">
        <v>1111099</v>
      </c>
      <c r="J5563">
        <v>200</v>
      </c>
      <c r="K5563" s="1">
        <v>119.2277223</v>
      </c>
      <c r="L5563" s="1">
        <v>37.979999999999997</v>
      </c>
      <c r="M5563" s="1">
        <f>All_Data[[#This Row],[EUR Sales Amount]]-All_Data[[#This Row],[EUR Cost Amount]]</f>
        <v>81.247722299999992</v>
      </c>
      <c r="N5563">
        <f>IF(All_Data[[#This Row],[Order Line Quantity]]&lt;0,1,0)</f>
        <v>0</v>
      </c>
      <c r="O5563" s="1" t="str">
        <f>All_Data[[#This Row],[Tier2 Description]]&amp;All_Data[[#This Row],[Order No]]</f>
        <v>OUTDOOR &amp; LEISURE1111099</v>
      </c>
    </row>
    <row r="5564" spans="1:15" x14ac:dyDescent="0.35">
      <c r="A5564">
        <v>202004</v>
      </c>
      <c r="B5564" t="str">
        <f>LEFT(All_Data[[#This Row],[Invoice (Year+Month)]],4)</f>
        <v>2020</v>
      </c>
      <c r="C5564" t="str">
        <f>RIGHT(All_Data[[#This Row],[Invoice (Year+Month)]],2)</f>
        <v>04</v>
      </c>
      <c r="D5564" t="s">
        <v>63</v>
      </c>
      <c r="E5564">
        <v>3013356</v>
      </c>
      <c r="F5564" t="s">
        <v>17</v>
      </c>
      <c r="G5564" t="s">
        <v>26</v>
      </c>
      <c r="H5564" t="s">
        <v>50</v>
      </c>
      <c r="I5564">
        <v>1111193</v>
      </c>
      <c r="J5564">
        <v>6</v>
      </c>
      <c r="K5564" s="1">
        <v>49.439762180000002</v>
      </c>
      <c r="L5564" s="1">
        <v>16.440000000000001</v>
      </c>
      <c r="M5564" s="1">
        <f>All_Data[[#This Row],[EUR Sales Amount]]-All_Data[[#This Row],[EUR Cost Amount]]</f>
        <v>32.999762180000005</v>
      </c>
      <c r="N5564">
        <f>IF(All_Data[[#This Row],[Order Line Quantity]]&lt;0,1,0)</f>
        <v>0</v>
      </c>
      <c r="O5564" s="1" t="str">
        <f>All_Data[[#This Row],[Tier2 Description]]&amp;All_Data[[#This Row],[Order No]]</f>
        <v>OUTDOOR &amp; LEISURE1111193</v>
      </c>
    </row>
    <row r="5565" spans="1:15" x14ac:dyDescent="0.35">
      <c r="A5565">
        <v>202004</v>
      </c>
      <c r="B5565" t="str">
        <f>LEFT(All_Data[[#This Row],[Invoice (Year+Month)]],4)</f>
        <v>2020</v>
      </c>
      <c r="C5565" t="str">
        <f>RIGHT(All_Data[[#This Row],[Invoice (Year+Month)]],2)</f>
        <v>04</v>
      </c>
      <c r="D5565" t="s">
        <v>63</v>
      </c>
      <c r="E5565">
        <v>3013356</v>
      </c>
      <c r="F5565" t="s">
        <v>17</v>
      </c>
      <c r="G5565" t="s">
        <v>22</v>
      </c>
      <c r="H5565" t="s">
        <v>35</v>
      </c>
      <c r="I5565">
        <v>1111099</v>
      </c>
      <c r="J5565">
        <v>202</v>
      </c>
      <c r="K5565" s="1">
        <v>148.37227659999999</v>
      </c>
      <c r="L5565" s="1">
        <v>19.88</v>
      </c>
      <c r="M5565" s="1">
        <f>All_Data[[#This Row],[EUR Sales Amount]]-All_Data[[#This Row],[EUR Cost Amount]]</f>
        <v>128.4922766</v>
      </c>
      <c r="N5565">
        <f>IF(All_Data[[#This Row],[Order Line Quantity]]&lt;0,1,0)</f>
        <v>0</v>
      </c>
      <c r="O5565" s="1" t="str">
        <f>All_Data[[#This Row],[Tier2 Description]]&amp;All_Data[[#This Row],[Order No]]</f>
        <v>DECORATION CHARGES1111099</v>
      </c>
    </row>
    <row r="5566" spans="1:15" x14ac:dyDescent="0.35">
      <c r="A5566">
        <v>202004</v>
      </c>
      <c r="B5566" t="str">
        <f>LEFT(All_Data[[#This Row],[Invoice (Year+Month)]],4)</f>
        <v>2020</v>
      </c>
      <c r="C5566" t="str">
        <f>RIGHT(All_Data[[#This Row],[Invoice (Year+Month)]],2)</f>
        <v>04</v>
      </c>
      <c r="D5566" t="s">
        <v>63</v>
      </c>
      <c r="E5566">
        <v>3013358</v>
      </c>
      <c r="F5566" t="s">
        <v>10</v>
      </c>
      <c r="G5566" t="s">
        <v>11</v>
      </c>
      <c r="H5566" t="s">
        <v>40</v>
      </c>
      <c r="I5566">
        <v>1110803</v>
      </c>
      <c r="J5566">
        <v>440</v>
      </c>
      <c r="K5566" s="1">
        <v>360.61528570000002</v>
      </c>
      <c r="L5566" s="1">
        <v>171.84</v>
      </c>
      <c r="M5566" s="1">
        <f>All_Data[[#This Row],[EUR Sales Amount]]-All_Data[[#This Row],[EUR Cost Amount]]</f>
        <v>188.77528570000001</v>
      </c>
      <c r="N5566">
        <f>IF(All_Data[[#This Row],[Order Line Quantity]]&lt;0,1,0)</f>
        <v>0</v>
      </c>
      <c r="O5566" s="1" t="str">
        <f>All_Data[[#This Row],[Tier2 Description]]&amp;All_Data[[#This Row],[Order No]]</f>
        <v>TOTES1110803</v>
      </c>
    </row>
    <row r="5567" spans="1:15" x14ac:dyDescent="0.35">
      <c r="A5567">
        <v>202004</v>
      </c>
      <c r="B5567" t="str">
        <f>LEFT(All_Data[[#This Row],[Invoice (Year+Month)]],4)</f>
        <v>2020</v>
      </c>
      <c r="C5567" t="str">
        <f>RIGHT(All_Data[[#This Row],[Invoice (Year+Month)]],2)</f>
        <v>04</v>
      </c>
      <c r="D5567" t="s">
        <v>63</v>
      </c>
      <c r="E5567">
        <v>3013358</v>
      </c>
      <c r="F5567" t="s">
        <v>10</v>
      </c>
      <c r="G5567" t="s">
        <v>26</v>
      </c>
      <c r="H5567" t="s">
        <v>44</v>
      </c>
      <c r="I5567">
        <v>1110754</v>
      </c>
      <c r="J5567">
        <v>200</v>
      </c>
      <c r="K5567" s="1">
        <v>790.43564040000001</v>
      </c>
      <c r="L5567" s="1">
        <v>722.78</v>
      </c>
      <c r="M5567" s="1">
        <f>All_Data[[#This Row],[EUR Sales Amount]]-All_Data[[#This Row],[EUR Cost Amount]]</f>
        <v>67.655640400000038</v>
      </c>
      <c r="N5567">
        <f>IF(All_Data[[#This Row],[Order Line Quantity]]&lt;0,1,0)</f>
        <v>0</v>
      </c>
      <c r="O5567" s="1" t="str">
        <f>All_Data[[#This Row],[Tier2 Description]]&amp;All_Data[[#This Row],[Order No]]</f>
        <v>HBA1110754</v>
      </c>
    </row>
    <row r="5568" spans="1:15" x14ac:dyDescent="0.35">
      <c r="A5568">
        <v>202004</v>
      </c>
      <c r="B5568" t="str">
        <f>LEFT(All_Data[[#This Row],[Invoice (Year+Month)]],4)</f>
        <v>2020</v>
      </c>
      <c r="C5568" t="str">
        <f>RIGHT(All_Data[[#This Row],[Invoice (Year+Month)]],2)</f>
        <v>04</v>
      </c>
      <c r="D5568" t="s">
        <v>63</v>
      </c>
      <c r="E5568">
        <v>3013358</v>
      </c>
      <c r="F5568" t="s">
        <v>10</v>
      </c>
      <c r="G5568" t="s">
        <v>22</v>
      </c>
      <c r="H5568" t="s">
        <v>35</v>
      </c>
      <c r="I5568">
        <v>1110803</v>
      </c>
      <c r="J5568">
        <v>442</v>
      </c>
      <c r="K5568" s="1">
        <v>464.01663180000003</v>
      </c>
      <c r="L5568" s="1">
        <v>86.72</v>
      </c>
      <c r="M5568" s="1">
        <f>All_Data[[#This Row],[EUR Sales Amount]]-All_Data[[#This Row],[EUR Cost Amount]]</f>
        <v>377.2966318</v>
      </c>
      <c r="N5568">
        <f>IF(All_Data[[#This Row],[Order Line Quantity]]&lt;0,1,0)</f>
        <v>0</v>
      </c>
      <c r="O5568" s="1" t="str">
        <f>All_Data[[#This Row],[Tier2 Description]]&amp;All_Data[[#This Row],[Order No]]</f>
        <v>DECORATION CHARGES1110803</v>
      </c>
    </row>
    <row r="5569" spans="1:15" x14ac:dyDescent="0.35">
      <c r="A5569">
        <v>202004</v>
      </c>
      <c r="B5569" t="str">
        <f>LEFT(All_Data[[#This Row],[Invoice (Year+Month)]],4)</f>
        <v>2020</v>
      </c>
      <c r="C5569" t="str">
        <f>RIGHT(All_Data[[#This Row],[Invoice (Year+Month)]],2)</f>
        <v>04</v>
      </c>
      <c r="D5569" t="s">
        <v>63</v>
      </c>
      <c r="E5569">
        <v>3013368</v>
      </c>
      <c r="F5569" t="s">
        <v>17</v>
      </c>
      <c r="G5569" t="s">
        <v>13</v>
      </c>
      <c r="H5569" t="s">
        <v>37</v>
      </c>
      <c r="I5569">
        <v>1111119</v>
      </c>
      <c r="J5569">
        <v>200</v>
      </c>
      <c r="K5569" s="1">
        <v>108.27643519999999</v>
      </c>
      <c r="L5569" s="1">
        <v>34.36</v>
      </c>
      <c r="M5569" s="1">
        <f>All_Data[[#This Row],[EUR Sales Amount]]-All_Data[[#This Row],[EUR Cost Amount]]</f>
        <v>73.916435199999995</v>
      </c>
      <c r="N5569">
        <f>IF(All_Data[[#This Row],[Order Line Quantity]]&lt;0,1,0)</f>
        <v>0</v>
      </c>
      <c r="O5569" s="1" t="str">
        <f>All_Data[[#This Row],[Tier2 Description]]&amp;All_Data[[#This Row],[Order No]]</f>
        <v>GENERAL1111119</v>
      </c>
    </row>
    <row r="5570" spans="1:15" x14ac:dyDescent="0.35">
      <c r="A5570">
        <v>202004</v>
      </c>
      <c r="B5570" t="str">
        <f>LEFT(All_Data[[#This Row],[Invoice (Year+Month)]],4)</f>
        <v>2020</v>
      </c>
      <c r="C5570" t="str">
        <f>RIGHT(All_Data[[#This Row],[Invoice (Year+Month)]],2)</f>
        <v>04</v>
      </c>
      <c r="D5570" t="s">
        <v>63</v>
      </c>
      <c r="E5570">
        <v>3013368</v>
      </c>
      <c r="F5570" t="s">
        <v>17</v>
      </c>
      <c r="G5570" t="s">
        <v>13</v>
      </c>
      <c r="H5570" t="s">
        <v>37</v>
      </c>
      <c r="I5570">
        <v>1111120</v>
      </c>
      <c r="J5570">
        <v>200</v>
      </c>
      <c r="K5570" s="1">
        <v>30.910890970000001</v>
      </c>
      <c r="L5570" s="1">
        <v>4.74</v>
      </c>
      <c r="M5570" s="1">
        <f>All_Data[[#This Row],[EUR Sales Amount]]-All_Data[[#This Row],[EUR Cost Amount]]</f>
        <v>26.170890970000002</v>
      </c>
      <c r="N5570">
        <f>IF(All_Data[[#This Row],[Order Line Quantity]]&lt;0,1,0)</f>
        <v>0</v>
      </c>
      <c r="O5570" s="1" t="str">
        <f>All_Data[[#This Row],[Tier2 Description]]&amp;All_Data[[#This Row],[Order No]]</f>
        <v>GENERAL1111120</v>
      </c>
    </row>
    <row r="5571" spans="1:15" x14ac:dyDescent="0.35">
      <c r="A5571">
        <v>202004</v>
      </c>
      <c r="B5571" t="str">
        <f>LEFT(All_Data[[#This Row],[Invoice (Year+Month)]],4)</f>
        <v>2020</v>
      </c>
      <c r="C5571" t="str">
        <f>RIGHT(All_Data[[#This Row],[Invoice (Year+Month)]],2)</f>
        <v>04</v>
      </c>
      <c r="D5571" t="s">
        <v>63</v>
      </c>
      <c r="E5571">
        <v>3013368</v>
      </c>
      <c r="F5571" t="s">
        <v>17</v>
      </c>
      <c r="G5571" t="s">
        <v>13</v>
      </c>
      <c r="H5571" t="s">
        <v>37</v>
      </c>
      <c r="I5571">
        <v>1111293</v>
      </c>
      <c r="J5571">
        <v>-200</v>
      </c>
      <c r="K5571" s="1">
        <v>-30.910890970000001</v>
      </c>
      <c r="L5571" s="1">
        <v>-5.6</v>
      </c>
      <c r="M5571" s="1">
        <f>All_Data[[#This Row],[EUR Sales Amount]]-All_Data[[#This Row],[EUR Cost Amount]]</f>
        <v>-25.310890970000003</v>
      </c>
      <c r="N5571">
        <f>IF(All_Data[[#This Row],[Order Line Quantity]]&lt;0,1,0)</f>
        <v>1</v>
      </c>
      <c r="O5571" s="1" t="str">
        <f>All_Data[[#This Row],[Tier2 Description]]&amp;All_Data[[#This Row],[Order No]]</f>
        <v>GENERAL1111293</v>
      </c>
    </row>
    <row r="5572" spans="1:15" x14ac:dyDescent="0.35">
      <c r="A5572">
        <v>202004</v>
      </c>
      <c r="B5572" t="str">
        <f>LEFT(All_Data[[#This Row],[Invoice (Year+Month)]],4)</f>
        <v>2020</v>
      </c>
      <c r="C5572" t="str">
        <f>RIGHT(All_Data[[#This Row],[Invoice (Year+Month)]],2)</f>
        <v>04</v>
      </c>
      <c r="D5572" t="s">
        <v>63</v>
      </c>
      <c r="E5572">
        <v>3013368</v>
      </c>
      <c r="F5572" t="s">
        <v>17</v>
      </c>
      <c r="G5572" t="s">
        <v>13</v>
      </c>
      <c r="H5572" t="s">
        <v>37</v>
      </c>
      <c r="I5572">
        <v>1111297</v>
      </c>
      <c r="J5572">
        <v>200</v>
      </c>
      <c r="K5572" s="1">
        <v>30.910890970000001</v>
      </c>
      <c r="L5572" s="1">
        <v>5.6</v>
      </c>
      <c r="M5572" s="1">
        <f>All_Data[[#This Row],[EUR Sales Amount]]-All_Data[[#This Row],[EUR Cost Amount]]</f>
        <v>25.310890970000003</v>
      </c>
      <c r="N5572">
        <f>IF(All_Data[[#This Row],[Order Line Quantity]]&lt;0,1,0)</f>
        <v>0</v>
      </c>
      <c r="O5572" s="1" t="str">
        <f>All_Data[[#This Row],[Tier2 Description]]&amp;All_Data[[#This Row],[Order No]]</f>
        <v>GENERAL1111297</v>
      </c>
    </row>
    <row r="5573" spans="1:15" x14ac:dyDescent="0.35">
      <c r="A5573">
        <v>202004</v>
      </c>
      <c r="B5573" t="str">
        <f>LEFT(All_Data[[#This Row],[Invoice (Year+Month)]],4)</f>
        <v>2020</v>
      </c>
      <c r="C5573" t="str">
        <f>RIGHT(All_Data[[#This Row],[Invoice (Year+Month)]],2)</f>
        <v>04</v>
      </c>
      <c r="D5573" t="s">
        <v>63</v>
      </c>
      <c r="E5573">
        <v>3013368</v>
      </c>
      <c r="F5573" t="s">
        <v>17</v>
      </c>
      <c r="G5573" t="s">
        <v>22</v>
      </c>
      <c r="H5573" t="s">
        <v>35</v>
      </c>
      <c r="I5573">
        <v>1111119</v>
      </c>
      <c r="J5573">
        <v>202</v>
      </c>
      <c r="K5573" s="1">
        <v>148.37227659999999</v>
      </c>
      <c r="L5573" s="1">
        <v>23.58</v>
      </c>
      <c r="M5573" s="1">
        <f>All_Data[[#This Row],[EUR Sales Amount]]-All_Data[[#This Row],[EUR Cost Amount]]</f>
        <v>124.79227659999999</v>
      </c>
      <c r="N5573">
        <f>IF(All_Data[[#This Row],[Order Line Quantity]]&lt;0,1,0)</f>
        <v>0</v>
      </c>
      <c r="O5573" s="1" t="str">
        <f>All_Data[[#This Row],[Tier2 Description]]&amp;All_Data[[#This Row],[Order No]]</f>
        <v>DECORATION CHARGES1111119</v>
      </c>
    </row>
    <row r="5574" spans="1:15" x14ac:dyDescent="0.35">
      <c r="A5574">
        <v>202004</v>
      </c>
      <c r="B5574" t="str">
        <f>LEFT(All_Data[[#This Row],[Invoice (Year+Month)]],4)</f>
        <v>2020</v>
      </c>
      <c r="C5574" t="str">
        <f>RIGHT(All_Data[[#This Row],[Invoice (Year+Month)]],2)</f>
        <v>04</v>
      </c>
      <c r="D5574" t="s">
        <v>63</v>
      </c>
      <c r="E5574">
        <v>3013375</v>
      </c>
      <c r="F5574" t="s">
        <v>10</v>
      </c>
      <c r="G5574" t="s">
        <v>11</v>
      </c>
      <c r="H5574" t="s">
        <v>47</v>
      </c>
      <c r="I5574">
        <v>1111282</v>
      </c>
      <c r="J5574">
        <v>2</v>
      </c>
      <c r="K5574" s="1">
        <v>5.404990078</v>
      </c>
      <c r="L5574" s="1">
        <v>1.82</v>
      </c>
      <c r="M5574" s="1">
        <f>All_Data[[#This Row],[EUR Sales Amount]]-All_Data[[#This Row],[EUR Cost Amount]]</f>
        <v>3.5849900779999997</v>
      </c>
      <c r="N5574">
        <f>IF(All_Data[[#This Row],[Order Line Quantity]]&lt;0,1,0)</f>
        <v>0</v>
      </c>
      <c r="O5574" s="1" t="str">
        <f>All_Data[[#This Row],[Tier2 Description]]&amp;All_Data[[#This Row],[Order No]]</f>
        <v>TRAVEL GIFTS1111282</v>
      </c>
    </row>
    <row r="5575" spans="1:15" x14ac:dyDescent="0.35">
      <c r="A5575">
        <v>202004</v>
      </c>
      <c r="B5575" t="str">
        <f>LEFT(All_Data[[#This Row],[Invoice (Year+Month)]],4)</f>
        <v>2020</v>
      </c>
      <c r="C5575" t="str">
        <f>RIGHT(All_Data[[#This Row],[Invoice (Year+Month)]],2)</f>
        <v>04</v>
      </c>
      <c r="D5575" t="s">
        <v>63</v>
      </c>
      <c r="E5575">
        <v>3013395</v>
      </c>
      <c r="F5575" t="s">
        <v>17</v>
      </c>
      <c r="G5575" t="s">
        <v>32</v>
      </c>
      <c r="H5575" t="s">
        <v>51</v>
      </c>
      <c r="I5575">
        <v>1111205</v>
      </c>
      <c r="J5575">
        <v>40</v>
      </c>
      <c r="K5575" s="1">
        <v>133.5703757</v>
      </c>
      <c r="L5575" s="1">
        <v>52.76</v>
      </c>
      <c r="M5575" s="1">
        <f>All_Data[[#This Row],[EUR Sales Amount]]-All_Data[[#This Row],[EUR Cost Amount]]</f>
        <v>80.810375700000009</v>
      </c>
      <c r="N5575">
        <f>IF(All_Data[[#This Row],[Order Line Quantity]]&lt;0,1,0)</f>
        <v>0</v>
      </c>
      <c r="O5575" s="1" t="str">
        <f>All_Data[[#This Row],[Tier2 Description]]&amp;All_Data[[#This Row],[Order No]]</f>
        <v>MUGS &amp; TUMBLERS1111205</v>
      </c>
    </row>
    <row r="5576" spans="1:15" x14ac:dyDescent="0.35">
      <c r="A5576">
        <v>202004</v>
      </c>
      <c r="B5576" t="str">
        <f>LEFT(All_Data[[#This Row],[Invoice (Year+Month)]],4)</f>
        <v>2020</v>
      </c>
      <c r="C5576" t="str">
        <f>RIGHT(All_Data[[#This Row],[Invoice (Year+Month)]],2)</f>
        <v>04</v>
      </c>
      <c r="D5576" t="s">
        <v>63</v>
      </c>
      <c r="E5576">
        <v>3013395</v>
      </c>
      <c r="F5576" t="s">
        <v>17</v>
      </c>
      <c r="G5576" t="s">
        <v>13</v>
      </c>
      <c r="H5576" t="s">
        <v>37</v>
      </c>
      <c r="I5576">
        <v>1111037</v>
      </c>
      <c r="J5576">
        <v>500</v>
      </c>
      <c r="K5576" s="1">
        <v>125.40990050000001</v>
      </c>
      <c r="L5576" s="1">
        <v>100.56</v>
      </c>
      <c r="M5576" s="1">
        <f>All_Data[[#This Row],[EUR Sales Amount]]-All_Data[[#This Row],[EUR Cost Amount]]</f>
        <v>24.849900500000004</v>
      </c>
      <c r="N5576">
        <f>IF(All_Data[[#This Row],[Order Line Quantity]]&lt;0,1,0)</f>
        <v>0</v>
      </c>
      <c r="O5576" s="1" t="str">
        <f>All_Data[[#This Row],[Tier2 Description]]&amp;All_Data[[#This Row],[Order No]]</f>
        <v>GENERAL1111037</v>
      </c>
    </row>
    <row r="5577" spans="1:15" x14ac:dyDescent="0.35">
      <c r="A5577">
        <v>202004</v>
      </c>
      <c r="B5577" t="str">
        <f>LEFT(All_Data[[#This Row],[Invoice (Year+Month)]],4)</f>
        <v>2020</v>
      </c>
      <c r="C5577" t="str">
        <f>RIGHT(All_Data[[#This Row],[Invoice (Year+Month)]],2)</f>
        <v>04</v>
      </c>
      <c r="D5577" t="s">
        <v>63</v>
      </c>
      <c r="E5577">
        <v>3013395</v>
      </c>
      <c r="F5577" t="s">
        <v>17</v>
      </c>
      <c r="G5577" t="s">
        <v>13</v>
      </c>
      <c r="H5577" t="s">
        <v>37</v>
      </c>
      <c r="I5577">
        <v>1111310</v>
      </c>
      <c r="J5577">
        <v>500</v>
      </c>
      <c r="K5577" s="1">
        <v>473.81980010000001</v>
      </c>
      <c r="L5577" s="1">
        <v>198.28</v>
      </c>
      <c r="M5577" s="1">
        <f>All_Data[[#This Row],[EUR Sales Amount]]-All_Data[[#This Row],[EUR Cost Amount]]</f>
        <v>275.53980009999998</v>
      </c>
      <c r="N5577">
        <f>IF(All_Data[[#This Row],[Order Line Quantity]]&lt;0,1,0)</f>
        <v>0</v>
      </c>
      <c r="O5577" s="1" t="str">
        <f>All_Data[[#This Row],[Tier2 Description]]&amp;All_Data[[#This Row],[Order No]]</f>
        <v>GENERAL1111310</v>
      </c>
    </row>
    <row r="5578" spans="1:15" x14ac:dyDescent="0.35">
      <c r="A5578">
        <v>202004</v>
      </c>
      <c r="B5578" t="str">
        <f>LEFT(All_Data[[#This Row],[Invoice (Year+Month)]],4)</f>
        <v>2020</v>
      </c>
      <c r="C5578" t="str">
        <f>RIGHT(All_Data[[#This Row],[Invoice (Year+Month)]],2)</f>
        <v>04</v>
      </c>
      <c r="D5578" t="s">
        <v>63</v>
      </c>
      <c r="E5578">
        <v>3013395</v>
      </c>
      <c r="F5578" t="s">
        <v>17</v>
      </c>
      <c r="G5578" t="s">
        <v>13</v>
      </c>
      <c r="H5578" t="s">
        <v>34</v>
      </c>
      <c r="I5578">
        <v>1111038</v>
      </c>
      <c r="J5578">
        <v>200</v>
      </c>
      <c r="K5578" s="1">
        <v>229.6237615</v>
      </c>
      <c r="L5578" s="1">
        <v>116.36</v>
      </c>
      <c r="M5578" s="1">
        <f>All_Data[[#This Row],[EUR Sales Amount]]-All_Data[[#This Row],[EUR Cost Amount]]</f>
        <v>113.2637615</v>
      </c>
      <c r="N5578">
        <f>IF(All_Data[[#This Row],[Order Line Quantity]]&lt;0,1,0)</f>
        <v>0</v>
      </c>
      <c r="O5578" s="1" t="str">
        <f>All_Data[[#This Row],[Tier2 Description]]&amp;All_Data[[#This Row],[Order No]]</f>
        <v>STATIONERY1111038</v>
      </c>
    </row>
    <row r="5579" spans="1:15" x14ac:dyDescent="0.35">
      <c r="A5579">
        <v>202004</v>
      </c>
      <c r="B5579" t="str">
        <f>LEFT(All_Data[[#This Row],[Invoice (Year+Month)]],4)</f>
        <v>2020</v>
      </c>
      <c r="C5579" t="str">
        <f>RIGHT(All_Data[[#This Row],[Invoice (Year+Month)]],2)</f>
        <v>04</v>
      </c>
      <c r="D5579" t="s">
        <v>63</v>
      </c>
      <c r="E5579">
        <v>3013395</v>
      </c>
      <c r="F5579" t="s">
        <v>17</v>
      </c>
      <c r="G5579" t="s">
        <v>13</v>
      </c>
      <c r="H5579" t="s">
        <v>34</v>
      </c>
      <c r="I5579">
        <v>1111067</v>
      </c>
      <c r="J5579">
        <v>4</v>
      </c>
      <c r="K5579" s="1">
        <v>53.820277009999998</v>
      </c>
      <c r="L5579" s="1">
        <v>18.66</v>
      </c>
      <c r="M5579" s="1">
        <f>All_Data[[#This Row],[EUR Sales Amount]]-All_Data[[#This Row],[EUR Cost Amount]]</f>
        <v>35.160277010000001</v>
      </c>
      <c r="N5579">
        <f>IF(All_Data[[#This Row],[Order Line Quantity]]&lt;0,1,0)</f>
        <v>0</v>
      </c>
      <c r="O5579" s="1" t="str">
        <f>All_Data[[#This Row],[Tier2 Description]]&amp;All_Data[[#This Row],[Order No]]</f>
        <v>STATIONERY1111067</v>
      </c>
    </row>
    <row r="5580" spans="1:15" x14ac:dyDescent="0.35">
      <c r="A5580">
        <v>202004</v>
      </c>
      <c r="B5580" t="str">
        <f>LEFT(All_Data[[#This Row],[Invoice (Year+Month)]],4)</f>
        <v>2020</v>
      </c>
      <c r="C5580" t="str">
        <f>RIGHT(All_Data[[#This Row],[Invoice (Year+Month)]],2)</f>
        <v>04</v>
      </c>
      <c r="D5580" t="s">
        <v>63</v>
      </c>
      <c r="E5580">
        <v>3013395</v>
      </c>
      <c r="F5580" t="s">
        <v>17</v>
      </c>
      <c r="G5580" t="s">
        <v>13</v>
      </c>
      <c r="H5580" t="s">
        <v>16</v>
      </c>
      <c r="I5580">
        <v>1111041</v>
      </c>
      <c r="J5580">
        <v>500</v>
      </c>
      <c r="K5580" s="1">
        <v>70.653465069999996</v>
      </c>
      <c r="L5580" s="1">
        <v>35.44</v>
      </c>
      <c r="M5580" s="1">
        <f>All_Data[[#This Row],[EUR Sales Amount]]-All_Data[[#This Row],[EUR Cost Amount]]</f>
        <v>35.213465069999998</v>
      </c>
      <c r="N5580">
        <f>IF(All_Data[[#This Row],[Order Line Quantity]]&lt;0,1,0)</f>
        <v>0</v>
      </c>
      <c r="O5580" s="1" t="str">
        <f>All_Data[[#This Row],[Tier2 Description]]&amp;All_Data[[#This Row],[Order No]]</f>
        <v>WRITING1111041</v>
      </c>
    </row>
    <row r="5581" spans="1:15" x14ac:dyDescent="0.35">
      <c r="A5581">
        <v>202004</v>
      </c>
      <c r="B5581" t="str">
        <f>LEFT(All_Data[[#This Row],[Invoice (Year+Month)]],4)</f>
        <v>2020</v>
      </c>
      <c r="C5581" t="str">
        <f>RIGHT(All_Data[[#This Row],[Invoice (Year+Month)]],2)</f>
        <v>04</v>
      </c>
      <c r="D5581" t="s">
        <v>63</v>
      </c>
      <c r="E5581">
        <v>3013395</v>
      </c>
      <c r="F5581" t="s">
        <v>17</v>
      </c>
      <c r="G5581" t="s">
        <v>13</v>
      </c>
      <c r="H5581" t="s">
        <v>16</v>
      </c>
      <c r="I5581">
        <v>1111194</v>
      </c>
      <c r="J5581">
        <v>200</v>
      </c>
      <c r="K5581" s="1">
        <v>25.258613759999999</v>
      </c>
      <c r="L5581" s="1">
        <v>12.5</v>
      </c>
      <c r="M5581" s="1">
        <f>All_Data[[#This Row],[EUR Sales Amount]]-All_Data[[#This Row],[EUR Cost Amount]]</f>
        <v>12.758613759999999</v>
      </c>
      <c r="N5581">
        <f>IF(All_Data[[#This Row],[Order Line Quantity]]&lt;0,1,0)</f>
        <v>0</v>
      </c>
      <c r="O5581" s="1" t="str">
        <f>All_Data[[#This Row],[Tier2 Description]]&amp;All_Data[[#This Row],[Order No]]</f>
        <v>WRITING1111194</v>
      </c>
    </row>
    <row r="5582" spans="1:15" x14ac:dyDescent="0.35">
      <c r="A5582">
        <v>202004</v>
      </c>
      <c r="B5582" t="str">
        <f>LEFT(All_Data[[#This Row],[Invoice (Year+Month)]],4)</f>
        <v>2020</v>
      </c>
      <c r="C5582" t="str">
        <f>RIGHT(All_Data[[#This Row],[Invoice (Year+Month)]],2)</f>
        <v>04</v>
      </c>
      <c r="D5582" t="s">
        <v>63</v>
      </c>
      <c r="E5582">
        <v>3013395</v>
      </c>
      <c r="F5582" t="s">
        <v>17</v>
      </c>
      <c r="G5582" t="s">
        <v>26</v>
      </c>
      <c r="H5582" t="s">
        <v>50</v>
      </c>
      <c r="I5582">
        <v>1111230</v>
      </c>
      <c r="J5582">
        <v>100</v>
      </c>
      <c r="K5582" s="1">
        <v>296.30296909999998</v>
      </c>
      <c r="L5582" s="1">
        <v>87.02</v>
      </c>
      <c r="M5582" s="1">
        <f>All_Data[[#This Row],[EUR Sales Amount]]-All_Data[[#This Row],[EUR Cost Amount]]</f>
        <v>209.2829691</v>
      </c>
      <c r="N5582">
        <f>IF(All_Data[[#This Row],[Order Line Quantity]]&lt;0,1,0)</f>
        <v>0</v>
      </c>
      <c r="O5582" s="1" t="str">
        <f>All_Data[[#This Row],[Tier2 Description]]&amp;All_Data[[#This Row],[Order No]]</f>
        <v>OUTDOOR &amp; LEISURE1111230</v>
      </c>
    </row>
    <row r="5583" spans="1:15" x14ac:dyDescent="0.35">
      <c r="A5583">
        <v>202004</v>
      </c>
      <c r="B5583" t="str">
        <f>LEFT(All_Data[[#This Row],[Invoice (Year+Month)]],4)</f>
        <v>2020</v>
      </c>
      <c r="C5583" t="str">
        <f>RIGHT(All_Data[[#This Row],[Invoice (Year+Month)]],2)</f>
        <v>04</v>
      </c>
      <c r="D5583" t="s">
        <v>63</v>
      </c>
      <c r="E5583">
        <v>3013395</v>
      </c>
      <c r="F5583" t="s">
        <v>17</v>
      </c>
      <c r="G5583" t="s">
        <v>26</v>
      </c>
      <c r="H5583" t="s">
        <v>50</v>
      </c>
      <c r="I5583">
        <v>1111292</v>
      </c>
      <c r="J5583">
        <v>1000</v>
      </c>
      <c r="K5583" s="1">
        <v>2720.1584050000001</v>
      </c>
      <c r="L5583" s="1">
        <v>871.62</v>
      </c>
      <c r="M5583" s="1">
        <f>All_Data[[#This Row],[EUR Sales Amount]]-All_Data[[#This Row],[EUR Cost Amount]]</f>
        <v>1848.5384050000002</v>
      </c>
      <c r="N5583">
        <f>IF(All_Data[[#This Row],[Order Line Quantity]]&lt;0,1,0)</f>
        <v>0</v>
      </c>
      <c r="O5583" s="1" t="str">
        <f>All_Data[[#This Row],[Tier2 Description]]&amp;All_Data[[#This Row],[Order No]]</f>
        <v>OUTDOOR &amp; LEISURE1111292</v>
      </c>
    </row>
    <row r="5584" spans="1:15" x14ac:dyDescent="0.35">
      <c r="A5584">
        <v>202004</v>
      </c>
      <c r="B5584" t="str">
        <f>LEFT(All_Data[[#This Row],[Invoice (Year+Month)]],4)</f>
        <v>2020</v>
      </c>
      <c r="C5584" t="str">
        <f>RIGHT(All_Data[[#This Row],[Invoice (Year+Month)]],2)</f>
        <v>04</v>
      </c>
      <c r="D5584" t="s">
        <v>63</v>
      </c>
      <c r="E5584">
        <v>3013395</v>
      </c>
      <c r="F5584" t="s">
        <v>17</v>
      </c>
      <c r="G5584" t="s">
        <v>18</v>
      </c>
      <c r="H5584" t="s">
        <v>21</v>
      </c>
      <c r="I5584">
        <v>1111018</v>
      </c>
      <c r="J5584">
        <v>24</v>
      </c>
      <c r="K5584" s="1">
        <v>94.131611509999999</v>
      </c>
      <c r="L5584" s="1">
        <v>60.32</v>
      </c>
      <c r="M5584" s="1">
        <f>All_Data[[#This Row],[EUR Sales Amount]]-All_Data[[#This Row],[EUR Cost Amount]]</f>
        <v>33.811611509999999</v>
      </c>
      <c r="N5584">
        <f>IF(All_Data[[#This Row],[Order Line Quantity]]&lt;0,1,0)</f>
        <v>0</v>
      </c>
      <c r="O5584" s="1" t="str">
        <f>All_Data[[#This Row],[Tier2 Description]]&amp;All_Data[[#This Row],[Order No]]</f>
        <v>T-SHIRTS &amp; ACTIVE TOPS1111018</v>
      </c>
    </row>
    <row r="5585" spans="1:15" x14ac:dyDescent="0.35">
      <c r="A5585">
        <v>202004</v>
      </c>
      <c r="B5585" t="str">
        <f>LEFT(All_Data[[#This Row],[Invoice (Year+Month)]],4)</f>
        <v>2020</v>
      </c>
      <c r="C5585" t="str">
        <f>RIGHT(All_Data[[#This Row],[Invoice (Year+Month)]],2)</f>
        <v>04</v>
      </c>
      <c r="D5585" t="s">
        <v>63</v>
      </c>
      <c r="E5585">
        <v>3013395</v>
      </c>
      <c r="F5585" t="s">
        <v>17</v>
      </c>
      <c r="G5585" t="s">
        <v>22</v>
      </c>
      <c r="H5585" t="s">
        <v>35</v>
      </c>
      <c r="I5585">
        <v>1111018</v>
      </c>
      <c r="J5585">
        <v>52</v>
      </c>
      <c r="K5585" s="1">
        <v>98.57571446</v>
      </c>
      <c r="L5585" s="1">
        <v>29.56</v>
      </c>
      <c r="M5585" s="1">
        <f>All_Data[[#This Row],[EUR Sales Amount]]-All_Data[[#This Row],[EUR Cost Amount]]</f>
        <v>69.015714459999998</v>
      </c>
      <c r="N5585">
        <f>IF(All_Data[[#This Row],[Order Line Quantity]]&lt;0,1,0)</f>
        <v>0</v>
      </c>
      <c r="O5585" s="1" t="str">
        <f>All_Data[[#This Row],[Tier2 Description]]&amp;All_Data[[#This Row],[Order No]]</f>
        <v>DECORATION CHARGES1111018</v>
      </c>
    </row>
    <row r="5586" spans="1:15" x14ac:dyDescent="0.35">
      <c r="A5586">
        <v>202004</v>
      </c>
      <c r="B5586" t="str">
        <f>LEFT(All_Data[[#This Row],[Invoice (Year+Month)]],4)</f>
        <v>2020</v>
      </c>
      <c r="C5586" t="str">
        <f>RIGHT(All_Data[[#This Row],[Invoice (Year+Month)]],2)</f>
        <v>04</v>
      </c>
      <c r="D5586" t="s">
        <v>63</v>
      </c>
      <c r="E5586">
        <v>3013395</v>
      </c>
      <c r="F5586" t="s">
        <v>17</v>
      </c>
      <c r="G5586" t="s">
        <v>22</v>
      </c>
      <c r="H5586" t="s">
        <v>35</v>
      </c>
      <c r="I5586">
        <v>1111038</v>
      </c>
      <c r="J5586">
        <v>202</v>
      </c>
      <c r="K5586" s="1">
        <v>138.30415790000001</v>
      </c>
      <c r="L5586" s="1">
        <v>23.18</v>
      </c>
      <c r="M5586" s="1">
        <f>All_Data[[#This Row],[EUR Sales Amount]]-All_Data[[#This Row],[EUR Cost Amount]]</f>
        <v>115.1241579</v>
      </c>
      <c r="N5586">
        <f>IF(All_Data[[#This Row],[Order Line Quantity]]&lt;0,1,0)</f>
        <v>0</v>
      </c>
      <c r="O5586" s="1" t="str">
        <f>All_Data[[#This Row],[Tier2 Description]]&amp;All_Data[[#This Row],[Order No]]</f>
        <v>DECORATION CHARGES1111038</v>
      </c>
    </row>
    <row r="5587" spans="1:15" x14ac:dyDescent="0.35">
      <c r="A5587">
        <v>202004</v>
      </c>
      <c r="B5587" t="str">
        <f>LEFT(All_Data[[#This Row],[Invoice (Year+Month)]],4)</f>
        <v>2020</v>
      </c>
      <c r="C5587" t="str">
        <f>RIGHT(All_Data[[#This Row],[Invoice (Year+Month)]],2)</f>
        <v>04</v>
      </c>
      <c r="D5587" t="s">
        <v>63</v>
      </c>
      <c r="E5587">
        <v>3013395</v>
      </c>
      <c r="F5587" t="s">
        <v>17</v>
      </c>
      <c r="G5587" t="s">
        <v>22</v>
      </c>
      <c r="H5587" t="s">
        <v>35</v>
      </c>
      <c r="I5587">
        <v>1111041</v>
      </c>
      <c r="J5587">
        <v>504</v>
      </c>
      <c r="K5587" s="1">
        <v>115.2534649</v>
      </c>
      <c r="L5587" s="1">
        <v>37.662471230000001</v>
      </c>
      <c r="M5587" s="1">
        <f>All_Data[[#This Row],[EUR Sales Amount]]-All_Data[[#This Row],[EUR Cost Amount]]</f>
        <v>77.590993669999989</v>
      </c>
      <c r="N5587">
        <f>IF(All_Data[[#This Row],[Order Line Quantity]]&lt;0,1,0)</f>
        <v>0</v>
      </c>
      <c r="O5587" s="1" t="str">
        <f>All_Data[[#This Row],[Tier2 Description]]&amp;All_Data[[#This Row],[Order No]]</f>
        <v>DECORATION CHARGES1111041</v>
      </c>
    </row>
    <row r="5588" spans="1:15" x14ac:dyDescent="0.35">
      <c r="A5588">
        <v>202004</v>
      </c>
      <c r="B5588" t="str">
        <f>LEFT(All_Data[[#This Row],[Invoice (Year+Month)]],4)</f>
        <v>2020</v>
      </c>
      <c r="C5588" t="str">
        <f>RIGHT(All_Data[[#This Row],[Invoice (Year+Month)]],2)</f>
        <v>04</v>
      </c>
      <c r="D5588" t="s">
        <v>63</v>
      </c>
      <c r="E5588">
        <v>3013395</v>
      </c>
      <c r="F5588" t="s">
        <v>17</v>
      </c>
      <c r="G5588" t="s">
        <v>22</v>
      </c>
      <c r="H5588" t="s">
        <v>35</v>
      </c>
      <c r="I5588">
        <v>1111194</v>
      </c>
      <c r="J5588">
        <v>206</v>
      </c>
      <c r="K5588" s="1">
        <v>157.38059340000001</v>
      </c>
      <c r="L5588" s="1">
        <v>52.84098212</v>
      </c>
      <c r="M5588" s="1">
        <f>All_Data[[#This Row],[EUR Sales Amount]]-All_Data[[#This Row],[EUR Cost Amount]]</f>
        <v>104.53961128</v>
      </c>
      <c r="N5588">
        <f>IF(All_Data[[#This Row],[Order Line Quantity]]&lt;0,1,0)</f>
        <v>0</v>
      </c>
      <c r="O5588" s="1" t="str">
        <f>All_Data[[#This Row],[Tier2 Description]]&amp;All_Data[[#This Row],[Order No]]</f>
        <v>DECORATION CHARGES1111194</v>
      </c>
    </row>
    <row r="5589" spans="1:15" x14ac:dyDescent="0.35">
      <c r="A5589">
        <v>202004</v>
      </c>
      <c r="B5589" t="str">
        <f>LEFT(All_Data[[#This Row],[Invoice (Year+Month)]],4)</f>
        <v>2020</v>
      </c>
      <c r="C5589" t="str">
        <f>RIGHT(All_Data[[#This Row],[Invoice (Year+Month)]],2)</f>
        <v>04</v>
      </c>
      <c r="D5589" t="s">
        <v>63</v>
      </c>
      <c r="E5589">
        <v>3013413</v>
      </c>
      <c r="F5589" t="s">
        <v>17</v>
      </c>
      <c r="G5589" t="s">
        <v>22</v>
      </c>
      <c r="H5589" t="s">
        <v>45</v>
      </c>
      <c r="I5589">
        <v>1110575</v>
      </c>
      <c r="J5589">
        <v>2016</v>
      </c>
      <c r="K5589" s="1">
        <v>1353.1551629999999</v>
      </c>
      <c r="L5589" s="1">
        <v>1151.96</v>
      </c>
      <c r="M5589" s="1">
        <f>All_Data[[#This Row],[EUR Sales Amount]]-All_Data[[#This Row],[EUR Cost Amount]]</f>
        <v>201.19516299999987</v>
      </c>
      <c r="N5589">
        <f>IF(All_Data[[#This Row],[Order Line Quantity]]&lt;0,1,0)</f>
        <v>0</v>
      </c>
      <c r="O5589" s="1" t="str">
        <f>All_Data[[#This Row],[Tier2 Description]]&amp;All_Data[[#This Row],[Order No]]</f>
        <v>NONWEARABLES OTHERS1110575</v>
      </c>
    </row>
    <row r="5590" spans="1:15" x14ac:dyDescent="0.35">
      <c r="A5590">
        <v>202004</v>
      </c>
      <c r="B5590" t="str">
        <f>LEFT(All_Data[[#This Row],[Invoice (Year+Month)]],4)</f>
        <v>2020</v>
      </c>
      <c r="C5590" t="str">
        <f>RIGHT(All_Data[[#This Row],[Invoice (Year+Month)]],2)</f>
        <v>04</v>
      </c>
      <c r="D5590" t="s">
        <v>63</v>
      </c>
      <c r="E5590">
        <v>3013430</v>
      </c>
      <c r="F5590" t="s">
        <v>17</v>
      </c>
      <c r="G5590" t="s">
        <v>48</v>
      </c>
      <c r="H5590" t="s">
        <v>48</v>
      </c>
      <c r="I5590">
        <v>1111179</v>
      </c>
      <c r="J5590">
        <v>166</v>
      </c>
      <c r="K5590" s="1">
        <v>93.822502600000007</v>
      </c>
      <c r="L5590" s="1">
        <v>117.6</v>
      </c>
      <c r="M5590" s="1">
        <f>All_Data[[#This Row],[EUR Sales Amount]]-All_Data[[#This Row],[EUR Cost Amount]]</f>
        <v>-23.777497399999987</v>
      </c>
      <c r="N5590">
        <f>IF(All_Data[[#This Row],[Order Line Quantity]]&lt;0,1,0)</f>
        <v>0</v>
      </c>
      <c r="O5590" s="1" t="str">
        <f>All_Data[[#This Row],[Tier2 Description]]&amp;All_Data[[#This Row],[Order No]]</f>
        <v>HEADWEAR1111179</v>
      </c>
    </row>
    <row r="5591" spans="1:15" x14ac:dyDescent="0.35">
      <c r="A5591">
        <v>202004</v>
      </c>
      <c r="B5591" t="str">
        <f>LEFT(All_Data[[#This Row],[Invoice (Year+Month)]],4)</f>
        <v>2020</v>
      </c>
      <c r="C5591" t="str">
        <f>RIGHT(All_Data[[#This Row],[Invoice (Year+Month)]],2)</f>
        <v>04</v>
      </c>
      <c r="D5591" t="s">
        <v>63</v>
      </c>
      <c r="E5591">
        <v>3013430</v>
      </c>
      <c r="F5591" t="s">
        <v>17</v>
      </c>
      <c r="G5591" t="s">
        <v>26</v>
      </c>
      <c r="H5591" t="s">
        <v>50</v>
      </c>
      <c r="I5591">
        <v>1111179</v>
      </c>
      <c r="J5591">
        <v>4</v>
      </c>
      <c r="K5591" s="1">
        <v>0.84430890800000002</v>
      </c>
      <c r="L5591" s="1">
        <v>0.64</v>
      </c>
      <c r="M5591" s="1">
        <f>All_Data[[#This Row],[EUR Sales Amount]]-All_Data[[#This Row],[EUR Cost Amount]]</f>
        <v>0.20430890800000001</v>
      </c>
      <c r="N5591">
        <f>IF(All_Data[[#This Row],[Order Line Quantity]]&lt;0,1,0)</f>
        <v>0</v>
      </c>
      <c r="O5591" s="1" t="str">
        <f>All_Data[[#This Row],[Tier2 Description]]&amp;All_Data[[#This Row],[Order No]]</f>
        <v>OUTDOOR &amp; LEISURE1111179</v>
      </c>
    </row>
    <row r="5592" spans="1:15" x14ac:dyDescent="0.35">
      <c r="A5592">
        <v>202004</v>
      </c>
      <c r="B5592" t="str">
        <f>LEFT(All_Data[[#This Row],[Invoice (Year+Month)]],4)</f>
        <v>2020</v>
      </c>
      <c r="C5592" t="str">
        <f>RIGHT(All_Data[[#This Row],[Invoice (Year+Month)]],2)</f>
        <v>04</v>
      </c>
      <c r="D5592" t="s">
        <v>63</v>
      </c>
      <c r="E5592">
        <v>3013430</v>
      </c>
      <c r="F5592" t="s">
        <v>17</v>
      </c>
      <c r="G5592" t="s">
        <v>26</v>
      </c>
      <c r="H5592" t="s">
        <v>50</v>
      </c>
      <c r="I5592">
        <v>1111180</v>
      </c>
      <c r="J5592">
        <v>100</v>
      </c>
      <c r="K5592" s="1">
        <v>282.5255434</v>
      </c>
      <c r="L5592" s="1">
        <v>125.54</v>
      </c>
      <c r="M5592" s="1">
        <f>All_Data[[#This Row],[EUR Sales Amount]]-All_Data[[#This Row],[EUR Cost Amount]]</f>
        <v>156.98554339999998</v>
      </c>
      <c r="N5592">
        <f>IF(All_Data[[#This Row],[Order Line Quantity]]&lt;0,1,0)</f>
        <v>0</v>
      </c>
      <c r="O5592" s="1" t="str">
        <f>All_Data[[#This Row],[Tier2 Description]]&amp;All_Data[[#This Row],[Order No]]</f>
        <v>OUTDOOR &amp; LEISURE1111180</v>
      </c>
    </row>
    <row r="5593" spans="1:15" x14ac:dyDescent="0.35">
      <c r="A5593">
        <v>202004</v>
      </c>
      <c r="B5593" t="str">
        <f>LEFT(All_Data[[#This Row],[Invoice (Year+Month)]],4)</f>
        <v>2020</v>
      </c>
      <c r="C5593" t="str">
        <f>RIGHT(All_Data[[#This Row],[Invoice (Year+Month)]],2)</f>
        <v>04</v>
      </c>
      <c r="D5593" t="s">
        <v>63</v>
      </c>
      <c r="E5593">
        <v>3013430</v>
      </c>
      <c r="F5593" t="s">
        <v>17</v>
      </c>
      <c r="G5593" t="s">
        <v>22</v>
      </c>
      <c r="H5593" t="s">
        <v>35</v>
      </c>
      <c r="I5593">
        <v>1111180</v>
      </c>
      <c r="J5593">
        <v>102</v>
      </c>
      <c r="K5593" s="1">
        <v>114.9885144</v>
      </c>
      <c r="L5593" s="1">
        <v>18.88</v>
      </c>
      <c r="M5593" s="1">
        <f>All_Data[[#This Row],[EUR Sales Amount]]-All_Data[[#This Row],[EUR Cost Amount]]</f>
        <v>96.108514400000004</v>
      </c>
      <c r="N5593">
        <f>IF(All_Data[[#This Row],[Order Line Quantity]]&lt;0,1,0)</f>
        <v>0</v>
      </c>
      <c r="O5593" s="1" t="str">
        <f>All_Data[[#This Row],[Tier2 Description]]&amp;All_Data[[#This Row],[Order No]]</f>
        <v>DECORATION CHARGES1111180</v>
      </c>
    </row>
    <row r="5594" spans="1:15" x14ac:dyDescent="0.35">
      <c r="A5594">
        <v>202004</v>
      </c>
      <c r="B5594" t="str">
        <f>LEFT(All_Data[[#This Row],[Invoice (Year+Month)]],4)</f>
        <v>2020</v>
      </c>
      <c r="C5594" t="str">
        <f>RIGHT(All_Data[[#This Row],[Invoice (Year+Month)]],2)</f>
        <v>04</v>
      </c>
      <c r="D5594" t="s">
        <v>63</v>
      </c>
      <c r="E5594">
        <v>3013435</v>
      </c>
      <c r="F5594" t="s">
        <v>17</v>
      </c>
      <c r="G5594" t="s">
        <v>22</v>
      </c>
      <c r="H5594" t="s">
        <v>35</v>
      </c>
      <c r="I5594">
        <v>1111265</v>
      </c>
      <c r="J5594">
        <v>152</v>
      </c>
      <c r="K5594" s="1">
        <v>158.83782120000001</v>
      </c>
      <c r="L5594" s="1">
        <v>19.38</v>
      </c>
      <c r="M5594" s="1">
        <f>All_Data[[#This Row],[EUR Sales Amount]]-All_Data[[#This Row],[EUR Cost Amount]]</f>
        <v>139.45782120000001</v>
      </c>
      <c r="N5594">
        <f>IF(All_Data[[#This Row],[Order Line Quantity]]&lt;0,1,0)</f>
        <v>0</v>
      </c>
      <c r="O5594" s="1" t="str">
        <f>All_Data[[#This Row],[Tier2 Description]]&amp;All_Data[[#This Row],[Order No]]</f>
        <v>DECORATION CHARGES1111265</v>
      </c>
    </row>
    <row r="5595" spans="1:15" x14ac:dyDescent="0.35">
      <c r="A5595">
        <v>202004</v>
      </c>
      <c r="B5595" t="str">
        <f>LEFT(All_Data[[#This Row],[Invoice (Year+Month)]],4)</f>
        <v>2020</v>
      </c>
      <c r="C5595" t="str">
        <f>RIGHT(All_Data[[#This Row],[Invoice (Year+Month)]],2)</f>
        <v>04</v>
      </c>
      <c r="D5595" t="s">
        <v>63</v>
      </c>
      <c r="E5595">
        <v>3013435</v>
      </c>
      <c r="F5595" t="s">
        <v>17</v>
      </c>
      <c r="G5595" t="s">
        <v>29</v>
      </c>
      <c r="H5595" t="s">
        <v>52</v>
      </c>
      <c r="I5595">
        <v>1111265</v>
      </c>
      <c r="J5595">
        <v>150</v>
      </c>
      <c r="K5595" s="1">
        <v>1323.4277179999999</v>
      </c>
      <c r="L5595" s="1">
        <v>525.48</v>
      </c>
      <c r="M5595" s="1">
        <f>All_Data[[#This Row],[EUR Sales Amount]]-All_Data[[#This Row],[EUR Cost Amount]]</f>
        <v>797.9477179999999</v>
      </c>
      <c r="N5595">
        <f>IF(All_Data[[#This Row],[Order Line Quantity]]&lt;0,1,0)</f>
        <v>0</v>
      </c>
      <c r="O5595" s="1" t="str">
        <f>All_Data[[#This Row],[Tier2 Description]]&amp;All_Data[[#This Row],[Order No]]</f>
        <v>GENERAL TECH1111265</v>
      </c>
    </row>
    <row r="5596" spans="1:15" x14ac:dyDescent="0.35">
      <c r="A5596">
        <v>202004</v>
      </c>
      <c r="B5596" t="str">
        <f>LEFT(All_Data[[#This Row],[Invoice (Year+Month)]],4)</f>
        <v>2020</v>
      </c>
      <c r="C5596" t="str">
        <f>RIGHT(All_Data[[#This Row],[Invoice (Year+Month)]],2)</f>
        <v>04</v>
      </c>
      <c r="D5596" t="s">
        <v>63</v>
      </c>
      <c r="E5596">
        <v>3013448</v>
      </c>
      <c r="F5596" t="s">
        <v>17</v>
      </c>
      <c r="G5596" t="s">
        <v>29</v>
      </c>
      <c r="H5596" t="s">
        <v>52</v>
      </c>
      <c r="I5596">
        <v>1111178</v>
      </c>
      <c r="J5596">
        <v>100</v>
      </c>
      <c r="K5596" s="1">
        <v>26.495049399999999</v>
      </c>
      <c r="L5596" s="1">
        <v>9.18</v>
      </c>
      <c r="M5596" s="1">
        <f>All_Data[[#This Row],[EUR Sales Amount]]-All_Data[[#This Row],[EUR Cost Amount]]</f>
        <v>17.315049399999999</v>
      </c>
      <c r="N5596">
        <f>IF(All_Data[[#This Row],[Order Line Quantity]]&lt;0,1,0)</f>
        <v>0</v>
      </c>
      <c r="O5596" s="1" t="str">
        <f>All_Data[[#This Row],[Tier2 Description]]&amp;All_Data[[#This Row],[Order No]]</f>
        <v>GENERAL TECH1111178</v>
      </c>
    </row>
    <row r="5597" spans="1:15" x14ac:dyDescent="0.35">
      <c r="A5597">
        <v>202004</v>
      </c>
      <c r="B5597" t="str">
        <f>LEFT(All_Data[[#This Row],[Invoice (Year+Month)]],4)</f>
        <v>2020</v>
      </c>
      <c r="C5597" t="str">
        <f>RIGHT(All_Data[[#This Row],[Invoice (Year+Month)]],2)</f>
        <v>04</v>
      </c>
      <c r="D5597" t="s">
        <v>63</v>
      </c>
      <c r="E5597">
        <v>3013475</v>
      </c>
      <c r="F5597" t="s">
        <v>17</v>
      </c>
      <c r="G5597" t="s">
        <v>13</v>
      </c>
      <c r="H5597" t="s">
        <v>16</v>
      </c>
      <c r="I5597">
        <v>1111243</v>
      </c>
      <c r="J5597">
        <v>200</v>
      </c>
      <c r="K5597" s="1">
        <v>259.6514841</v>
      </c>
      <c r="L5597" s="1">
        <v>83.48</v>
      </c>
      <c r="M5597" s="1">
        <f>All_Data[[#This Row],[EUR Sales Amount]]-All_Data[[#This Row],[EUR Cost Amount]]</f>
        <v>176.17148409999999</v>
      </c>
      <c r="N5597">
        <f>IF(All_Data[[#This Row],[Order Line Quantity]]&lt;0,1,0)</f>
        <v>0</v>
      </c>
      <c r="O5597" s="1" t="str">
        <f>All_Data[[#This Row],[Tier2 Description]]&amp;All_Data[[#This Row],[Order No]]</f>
        <v>WRITING1111243</v>
      </c>
    </row>
    <row r="5598" spans="1:15" x14ac:dyDescent="0.35">
      <c r="A5598">
        <v>202004</v>
      </c>
      <c r="B5598" t="str">
        <f>LEFT(All_Data[[#This Row],[Invoice (Year+Month)]],4)</f>
        <v>2020</v>
      </c>
      <c r="C5598" t="str">
        <f>RIGHT(All_Data[[#This Row],[Invoice (Year+Month)]],2)</f>
        <v>04</v>
      </c>
      <c r="D5598" t="s">
        <v>63</v>
      </c>
      <c r="E5598">
        <v>3013475</v>
      </c>
      <c r="F5598" t="s">
        <v>17</v>
      </c>
      <c r="G5598" t="s">
        <v>36</v>
      </c>
      <c r="H5598" t="s">
        <v>36</v>
      </c>
      <c r="I5598">
        <v>1111184</v>
      </c>
      <c r="J5598">
        <v>20</v>
      </c>
      <c r="K5598" s="1">
        <v>41.332277060000003</v>
      </c>
      <c r="L5598" s="1">
        <v>28.86</v>
      </c>
      <c r="M5598" s="1">
        <f>All_Data[[#This Row],[EUR Sales Amount]]-All_Data[[#This Row],[EUR Cost Amount]]</f>
        <v>12.472277060000003</v>
      </c>
      <c r="N5598">
        <f>IF(All_Data[[#This Row],[Order Line Quantity]]&lt;0,1,0)</f>
        <v>0</v>
      </c>
      <c r="O5598" s="1" t="str">
        <f>All_Data[[#This Row],[Tier2 Description]]&amp;All_Data[[#This Row],[Order No]]</f>
        <v>MEMORY1111184</v>
      </c>
    </row>
    <row r="5599" spans="1:15" x14ac:dyDescent="0.35">
      <c r="A5599">
        <v>202004</v>
      </c>
      <c r="B5599" t="str">
        <f>LEFT(All_Data[[#This Row],[Invoice (Year+Month)]],4)</f>
        <v>2020</v>
      </c>
      <c r="C5599" t="str">
        <f>RIGHT(All_Data[[#This Row],[Invoice (Year+Month)]],2)</f>
        <v>04</v>
      </c>
      <c r="D5599" t="s">
        <v>63</v>
      </c>
      <c r="E5599">
        <v>3013475</v>
      </c>
      <c r="F5599" t="s">
        <v>17</v>
      </c>
      <c r="G5599" t="s">
        <v>22</v>
      </c>
      <c r="H5599" t="s">
        <v>35</v>
      </c>
      <c r="I5599">
        <v>1111243</v>
      </c>
      <c r="J5599">
        <v>204</v>
      </c>
      <c r="K5599" s="1">
        <v>225.20791990000001</v>
      </c>
      <c r="L5599" s="1">
        <v>37.76</v>
      </c>
      <c r="M5599" s="1">
        <f>All_Data[[#This Row],[EUR Sales Amount]]-All_Data[[#This Row],[EUR Cost Amount]]</f>
        <v>187.44791990000002</v>
      </c>
      <c r="N5599">
        <f>IF(All_Data[[#This Row],[Order Line Quantity]]&lt;0,1,0)</f>
        <v>0</v>
      </c>
      <c r="O5599" s="1" t="str">
        <f>All_Data[[#This Row],[Tier2 Description]]&amp;All_Data[[#This Row],[Order No]]</f>
        <v>DECORATION CHARGES1111243</v>
      </c>
    </row>
    <row r="5600" spans="1:15" x14ac:dyDescent="0.35">
      <c r="A5600">
        <v>202004</v>
      </c>
      <c r="B5600" t="str">
        <f>LEFT(All_Data[[#This Row],[Invoice (Year+Month)]],4)</f>
        <v>2020</v>
      </c>
      <c r="C5600" t="str">
        <f>RIGHT(All_Data[[#This Row],[Invoice (Year+Month)]],2)</f>
        <v>04</v>
      </c>
      <c r="D5600" t="s">
        <v>63</v>
      </c>
      <c r="E5600">
        <v>3013480</v>
      </c>
      <c r="F5600" t="s">
        <v>10</v>
      </c>
      <c r="G5600" t="s">
        <v>36</v>
      </c>
      <c r="H5600" t="s">
        <v>36</v>
      </c>
      <c r="I5600">
        <v>1110881</v>
      </c>
      <c r="J5600">
        <v>200</v>
      </c>
      <c r="K5600" s="1">
        <v>441.58415669999999</v>
      </c>
      <c r="L5600" s="1">
        <v>315.64</v>
      </c>
      <c r="M5600" s="1">
        <f>All_Data[[#This Row],[EUR Sales Amount]]-All_Data[[#This Row],[EUR Cost Amount]]</f>
        <v>125.94415670000001</v>
      </c>
      <c r="N5600">
        <f>IF(All_Data[[#This Row],[Order Line Quantity]]&lt;0,1,0)</f>
        <v>0</v>
      </c>
      <c r="O5600" s="1" t="str">
        <f>All_Data[[#This Row],[Tier2 Description]]&amp;All_Data[[#This Row],[Order No]]</f>
        <v>MEMORY1110881</v>
      </c>
    </row>
    <row r="5601" spans="1:15" x14ac:dyDescent="0.35">
      <c r="A5601">
        <v>202004</v>
      </c>
      <c r="B5601" t="str">
        <f>LEFT(All_Data[[#This Row],[Invoice (Year+Month)]],4)</f>
        <v>2020</v>
      </c>
      <c r="C5601" t="str">
        <f>RIGHT(All_Data[[#This Row],[Invoice (Year+Month)]],2)</f>
        <v>04</v>
      </c>
      <c r="D5601" t="s">
        <v>63</v>
      </c>
      <c r="E5601">
        <v>3013480</v>
      </c>
      <c r="F5601" t="s">
        <v>10</v>
      </c>
      <c r="G5601" t="s">
        <v>22</v>
      </c>
      <c r="H5601" t="s">
        <v>35</v>
      </c>
      <c r="I5601">
        <v>1110881</v>
      </c>
      <c r="J5601">
        <v>202</v>
      </c>
      <c r="K5601" s="1">
        <v>99.621385739999994</v>
      </c>
      <c r="L5601" s="1">
        <v>19.88</v>
      </c>
      <c r="M5601" s="1">
        <f>All_Data[[#This Row],[EUR Sales Amount]]-All_Data[[#This Row],[EUR Cost Amount]]</f>
        <v>79.741385739999998</v>
      </c>
      <c r="N5601">
        <f>IF(All_Data[[#This Row],[Order Line Quantity]]&lt;0,1,0)</f>
        <v>0</v>
      </c>
      <c r="O5601" s="1" t="str">
        <f>All_Data[[#This Row],[Tier2 Description]]&amp;All_Data[[#This Row],[Order No]]</f>
        <v>DECORATION CHARGES1110881</v>
      </c>
    </row>
    <row r="5602" spans="1:15" x14ac:dyDescent="0.35">
      <c r="A5602">
        <v>202004</v>
      </c>
      <c r="B5602" t="str">
        <f>LEFT(All_Data[[#This Row],[Invoice (Year+Month)]],4)</f>
        <v>2020</v>
      </c>
      <c r="C5602" t="str">
        <f>RIGHT(All_Data[[#This Row],[Invoice (Year+Month)]],2)</f>
        <v>04</v>
      </c>
      <c r="D5602" t="s">
        <v>63</v>
      </c>
      <c r="E5602">
        <v>3013484</v>
      </c>
      <c r="F5602" t="s">
        <v>17</v>
      </c>
      <c r="G5602" t="s">
        <v>32</v>
      </c>
      <c r="H5602" t="s">
        <v>33</v>
      </c>
      <c r="I5602">
        <v>1110927</v>
      </c>
      <c r="J5602">
        <v>130</v>
      </c>
      <c r="K5602" s="1">
        <v>181.51758340000001</v>
      </c>
      <c r="L5602" s="1">
        <v>88.52</v>
      </c>
      <c r="M5602" s="1">
        <f>All_Data[[#This Row],[EUR Sales Amount]]-All_Data[[#This Row],[EUR Cost Amount]]</f>
        <v>92.997583400000011</v>
      </c>
      <c r="N5602">
        <f>IF(All_Data[[#This Row],[Order Line Quantity]]&lt;0,1,0)</f>
        <v>0</v>
      </c>
      <c r="O5602" s="1" t="str">
        <f>All_Data[[#This Row],[Tier2 Description]]&amp;All_Data[[#This Row],[Order No]]</f>
        <v>SPORT BOTTLES1110927</v>
      </c>
    </row>
    <row r="5603" spans="1:15" x14ac:dyDescent="0.35">
      <c r="A5603">
        <v>202004</v>
      </c>
      <c r="B5603" t="str">
        <f>LEFT(All_Data[[#This Row],[Invoice (Year+Month)]],4)</f>
        <v>2020</v>
      </c>
      <c r="C5603" t="str">
        <f>RIGHT(All_Data[[#This Row],[Invoice (Year+Month)]],2)</f>
        <v>04</v>
      </c>
      <c r="D5603" t="s">
        <v>63</v>
      </c>
      <c r="E5603">
        <v>3013484</v>
      </c>
      <c r="F5603" t="s">
        <v>17</v>
      </c>
      <c r="G5603" t="s">
        <v>13</v>
      </c>
      <c r="H5603" t="s">
        <v>37</v>
      </c>
      <c r="I5603">
        <v>1111284</v>
      </c>
      <c r="J5603">
        <v>500</v>
      </c>
      <c r="K5603" s="1">
        <v>441.14257250000003</v>
      </c>
      <c r="L5603" s="1">
        <v>199.48</v>
      </c>
      <c r="M5603" s="1">
        <f>All_Data[[#This Row],[EUR Sales Amount]]-All_Data[[#This Row],[EUR Cost Amount]]</f>
        <v>241.66257250000004</v>
      </c>
      <c r="N5603">
        <f>IF(All_Data[[#This Row],[Order Line Quantity]]&lt;0,1,0)</f>
        <v>0</v>
      </c>
      <c r="O5603" s="1" t="str">
        <f>All_Data[[#This Row],[Tier2 Description]]&amp;All_Data[[#This Row],[Order No]]</f>
        <v>GENERAL1111284</v>
      </c>
    </row>
    <row r="5604" spans="1:15" x14ac:dyDescent="0.35">
      <c r="A5604">
        <v>202004</v>
      </c>
      <c r="B5604" t="str">
        <f>LEFT(All_Data[[#This Row],[Invoice (Year+Month)]],4)</f>
        <v>2020</v>
      </c>
      <c r="C5604" t="str">
        <f>RIGHT(All_Data[[#This Row],[Invoice (Year+Month)]],2)</f>
        <v>04</v>
      </c>
      <c r="D5604" t="s">
        <v>63</v>
      </c>
      <c r="E5604">
        <v>3013484</v>
      </c>
      <c r="F5604" t="s">
        <v>17</v>
      </c>
      <c r="G5604" t="s">
        <v>22</v>
      </c>
      <c r="H5604" t="s">
        <v>35</v>
      </c>
      <c r="I5604">
        <v>1110927</v>
      </c>
      <c r="J5604">
        <v>132</v>
      </c>
      <c r="K5604" s="1">
        <v>127.3793658</v>
      </c>
      <c r="L5604" s="1">
        <v>1.74</v>
      </c>
      <c r="M5604" s="1">
        <f>All_Data[[#This Row],[EUR Sales Amount]]-All_Data[[#This Row],[EUR Cost Amount]]</f>
        <v>125.63936580000001</v>
      </c>
      <c r="N5604">
        <f>IF(All_Data[[#This Row],[Order Line Quantity]]&lt;0,1,0)</f>
        <v>0</v>
      </c>
      <c r="O5604" s="1" t="str">
        <f>All_Data[[#This Row],[Tier2 Description]]&amp;All_Data[[#This Row],[Order No]]</f>
        <v>DECORATION CHARGES1110927</v>
      </c>
    </row>
    <row r="5605" spans="1:15" x14ac:dyDescent="0.35">
      <c r="A5605">
        <v>202004</v>
      </c>
      <c r="B5605" t="str">
        <f>LEFT(All_Data[[#This Row],[Invoice (Year+Month)]],4)</f>
        <v>2020</v>
      </c>
      <c r="C5605" t="str">
        <f>RIGHT(All_Data[[#This Row],[Invoice (Year+Month)]],2)</f>
        <v>04</v>
      </c>
      <c r="D5605" t="s">
        <v>63</v>
      </c>
      <c r="E5605">
        <v>3013484</v>
      </c>
      <c r="F5605" t="s">
        <v>17</v>
      </c>
      <c r="G5605" t="s">
        <v>22</v>
      </c>
      <c r="H5605" t="s">
        <v>35</v>
      </c>
      <c r="I5605">
        <v>1111284</v>
      </c>
      <c r="J5605">
        <v>502</v>
      </c>
      <c r="K5605" s="1">
        <v>145.28118749999999</v>
      </c>
      <c r="L5605" s="1">
        <v>22.88</v>
      </c>
      <c r="M5605" s="1">
        <f>All_Data[[#This Row],[EUR Sales Amount]]-All_Data[[#This Row],[EUR Cost Amount]]</f>
        <v>122.40118749999999</v>
      </c>
      <c r="N5605">
        <f>IF(All_Data[[#This Row],[Order Line Quantity]]&lt;0,1,0)</f>
        <v>0</v>
      </c>
      <c r="O5605" s="1" t="str">
        <f>All_Data[[#This Row],[Tier2 Description]]&amp;All_Data[[#This Row],[Order No]]</f>
        <v>DECORATION CHARGES1111284</v>
      </c>
    </row>
    <row r="5606" spans="1:15" x14ac:dyDescent="0.35">
      <c r="A5606">
        <v>202004</v>
      </c>
      <c r="B5606" t="str">
        <f>LEFT(All_Data[[#This Row],[Invoice (Year+Month)]],4)</f>
        <v>2020</v>
      </c>
      <c r="C5606" t="str">
        <f>RIGHT(All_Data[[#This Row],[Invoice (Year+Month)]],2)</f>
        <v>04</v>
      </c>
      <c r="D5606" t="s">
        <v>63</v>
      </c>
      <c r="E5606">
        <v>3013493</v>
      </c>
      <c r="F5606" t="s">
        <v>17</v>
      </c>
      <c r="G5606" t="s">
        <v>18</v>
      </c>
      <c r="H5606" t="s">
        <v>21</v>
      </c>
      <c r="I5606">
        <v>1111213</v>
      </c>
      <c r="J5606">
        <v>604</v>
      </c>
      <c r="K5606" s="1">
        <v>2368.9788899999999</v>
      </c>
      <c r="L5606" s="1">
        <v>1474.84</v>
      </c>
      <c r="M5606" s="1">
        <f>All_Data[[#This Row],[EUR Sales Amount]]-All_Data[[#This Row],[EUR Cost Amount]]</f>
        <v>894.13888999999995</v>
      </c>
      <c r="N5606">
        <f>IF(All_Data[[#This Row],[Order Line Quantity]]&lt;0,1,0)</f>
        <v>0</v>
      </c>
      <c r="O5606" s="1" t="str">
        <f>All_Data[[#This Row],[Tier2 Description]]&amp;All_Data[[#This Row],[Order No]]</f>
        <v>T-SHIRTS &amp; ACTIVE TOPS1111213</v>
      </c>
    </row>
    <row r="5607" spans="1:15" x14ac:dyDescent="0.35">
      <c r="A5607">
        <v>202004</v>
      </c>
      <c r="B5607" t="str">
        <f>LEFT(All_Data[[#This Row],[Invoice (Year+Month)]],4)</f>
        <v>2020</v>
      </c>
      <c r="C5607" t="str">
        <f>RIGHT(All_Data[[#This Row],[Invoice (Year+Month)]],2)</f>
        <v>04</v>
      </c>
      <c r="D5607" t="s">
        <v>63</v>
      </c>
      <c r="E5607">
        <v>3013497</v>
      </c>
      <c r="F5607" t="s">
        <v>10</v>
      </c>
      <c r="G5607" t="s">
        <v>32</v>
      </c>
      <c r="H5607" t="s">
        <v>55</v>
      </c>
      <c r="I5607">
        <v>1111289</v>
      </c>
      <c r="J5607">
        <v>4</v>
      </c>
      <c r="K5607" s="1">
        <v>31.688079080000001</v>
      </c>
      <c r="L5607" s="1">
        <v>10.58</v>
      </c>
      <c r="M5607" s="1">
        <f>All_Data[[#This Row],[EUR Sales Amount]]-All_Data[[#This Row],[EUR Cost Amount]]</f>
        <v>21.108079080000003</v>
      </c>
      <c r="N5607">
        <f>IF(All_Data[[#This Row],[Order Line Quantity]]&lt;0,1,0)</f>
        <v>0</v>
      </c>
      <c r="O5607" s="1" t="str">
        <f>All_Data[[#This Row],[Tier2 Description]]&amp;All_Data[[#This Row],[Order No]]</f>
        <v>SPECIALTIES &amp; PACKAGING1111289</v>
      </c>
    </row>
    <row r="5608" spans="1:15" x14ac:dyDescent="0.35">
      <c r="A5608">
        <v>202004</v>
      </c>
      <c r="B5608" t="str">
        <f>LEFT(All_Data[[#This Row],[Invoice (Year+Month)]],4)</f>
        <v>2020</v>
      </c>
      <c r="C5608" t="str">
        <f>RIGHT(All_Data[[#This Row],[Invoice (Year+Month)]],2)</f>
        <v>04</v>
      </c>
      <c r="D5608" t="s">
        <v>63</v>
      </c>
      <c r="E5608">
        <v>3013497</v>
      </c>
      <c r="F5608" t="s">
        <v>10</v>
      </c>
      <c r="G5608" t="s">
        <v>48</v>
      </c>
      <c r="H5608" t="s">
        <v>48</v>
      </c>
      <c r="I5608">
        <v>1111122</v>
      </c>
      <c r="J5608">
        <v>2</v>
      </c>
      <c r="K5608" s="1">
        <v>1.589702964</v>
      </c>
      <c r="L5608" s="1">
        <v>0.9</v>
      </c>
      <c r="M5608" s="1">
        <f>All_Data[[#This Row],[EUR Sales Amount]]-All_Data[[#This Row],[EUR Cost Amount]]</f>
        <v>0.68970296399999997</v>
      </c>
      <c r="N5608">
        <f>IF(All_Data[[#This Row],[Order Line Quantity]]&lt;0,1,0)</f>
        <v>0</v>
      </c>
      <c r="O5608" s="1" t="str">
        <f>All_Data[[#This Row],[Tier2 Description]]&amp;All_Data[[#This Row],[Order No]]</f>
        <v>HEADWEAR1111122</v>
      </c>
    </row>
    <row r="5609" spans="1:15" x14ac:dyDescent="0.35">
      <c r="A5609">
        <v>202004</v>
      </c>
      <c r="B5609" t="str">
        <f>LEFT(All_Data[[#This Row],[Invoice (Year+Month)]],4)</f>
        <v>2020</v>
      </c>
      <c r="C5609" t="str">
        <f>RIGHT(All_Data[[#This Row],[Invoice (Year+Month)]],2)</f>
        <v>04</v>
      </c>
      <c r="D5609" t="s">
        <v>63</v>
      </c>
      <c r="E5609">
        <v>3013497</v>
      </c>
      <c r="F5609" t="s">
        <v>10</v>
      </c>
      <c r="G5609" t="s">
        <v>22</v>
      </c>
      <c r="H5609" t="s">
        <v>35</v>
      </c>
      <c r="I5609">
        <v>1111122</v>
      </c>
      <c r="J5609">
        <v>4</v>
      </c>
      <c r="K5609" s="1">
        <v>123.6435639</v>
      </c>
      <c r="L5609" s="1">
        <v>24.88</v>
      </c>
      <c r="M5609" s="1">
        <f>All_Data[[#This Row],[EUR Sales Amount]]-All_Data[[#This Row],[EUR Cost Amount]]</f>
        <v>98.763563900000008</v>
      </c>
      <c r="N5609">
        <f>IF(All_Data[[#This Row],[Order Line Quantity]]&lt;0,1,0)</f>
        <v>0</v>
      </c>
      <c r="O5609" s="1" t="str">
        <f>All_Data[[#This Row],[Tier2 Description]]&amp;All_Data[[#This Row],[Order No]]</f>
        <v>DECORATION CHARGES1111122</v>
      </c>
    </row>
    <row r="5610" spans="1:15" x14ac:dyDescent="0.35">
      <c r="A5610">
        <v>202004</v>
      </c>
      <c r="B5610" t="str">
        <f>LEFT(All_Data[[#This Row],[Invoice (Year+Month)]],4)</f>
        <v>2020</v>
      </c>
      <c r="C5610" t="str">
        <f>RIGHT(All_Data[[#This Row],[Invoice (Year+Month)]],2)</f>
        <v>04</v>
      </c>
      <c r="D5610" t="s">
        <v>63</v>
      </c>
      <c r="E5610">
        <v>3013501</v>
      </c>
      <c r="F5610" t="s">
        <v>17</v>
      </c>
      <c r="G5610" t="s">
        <v>32</v>
      </c>
      <c r="H5610" t="s">
        <v>33</v>
      </c>
      <c r="I5610">
        <v>1111210</v>
      </c>
      <c r="J5610">
        <v>280</v>
      </c>
      <c r="K5610" s="1">
        <v>441.40752300000003</v>
      </c>
      <c r="L5610" s="1">
        <v>222.38</v>
      </c>
      <c r="M5610" s="1">
        <f>All_Data[[#This Row],[EUR Sales Amount]]-All_Data[[#This Row],[EUR Cost Amount]]</f>
        <v>219.02752300000003</v>
      </c>
      <c r="N5610">
        <f>IF(All_Data[[#This Row],[Order Line Quantity]]&lt;0,1,0)</f>
        <v>0</v>
      </c>
      <c r="O5610" s="1" t="str">
        <f>All_Data[[#This Row],[Tier2 Description]]&amp;All_Data[[#This Row],[Order No]]</f>
        <v>SPORT BOTTLES1111210</v>
      </c>
    </row>
    <row r="5611" spans="1:15" x14ac:dyDescent="0.35">
      <c r="A5611">
        <v>202004</v>
      </c>
      <c r="B5611" t="str">
        <f>LEFT(All_Data[[#This Row],[Invoice (Year+Month)]],4)</f>
        <v>2020</v>
      </c>
      <c r="C5611" t="str">
        <f>RIGHT(All_Data[[#This Row],[Invoice (Year+Month)]],2)</f>
        <v>04</v>
      </c>
      <c r="D5611" t="s">
        <v>63</v>
      </c>
      <c r="E5611">
        <v>3013501</v>
      </c>
      <c r="F5611" t="s">
        <v>17</v>
      </c>
      <c r="G5611" t="s">
        <v>22</v>
      </c>
      <c r="H5611" t="s">
        <v>35</v>
      </c>
      <c r="I5611">
        <v>1111210</v>
      </c>
      <c r="J5611">
        <v>282</v>
      </c>
      <c r="K5611" s="1">
        <v>172.1118409</v>
      </c>
      <c r="L5611" s="1">
        <v>23.98</v>
      </c>
      <c r="M5611" s="1">
        <f>All_Data[[#This Row],[EUR Sales Amount]]-All_Data[[#This Row],[EUR Cost Amount]]</f>
        <v>148.13184090000001</v>
      </c>
      <c r="N5611">
        <f>IF(All_Data[[#This Row],[Order Line Quantity]]&lt;0,1,0)</f>
        <v>0</v>
      </c>
      <c r="O5611" s="1" t="str">
        <f>All_Data[[#This Row],[Tier2 Description]]&amp;All_Data[[#This Row],[Order No]]</f>
        <v>DECORATION CHARGES1111210</v>
      </c>
    </row>
    <row r="5612" spans="1:15" x14ac:dyDescent="0.35">
      <c r="A5612">
        <v>202004</v>
      </c>
      <c r="B5612" t="str">
        <f>LEFT(All_Data[[#This Row],[Invoice (Year+Month)]],4)</f>
        <v>2020</v>
      </c>
      <c r="C5612" t="str">
        <f>RIGHT(All_Data[[#This Row],[Invoice (Year+Month)]],2)</f>
        <v>04</v>
      </c>
      <c r="D5612" t="s">
        <v>63</v>
      </c>
      <c r="E5612">
        <v>3013512</v>
      </c>
      <c r="F5612" t="s">
        <v>17</v>
      </c>
      <c r="G5612" t="s">
        <v>48</v>
      </c>
      <c r="H5612" t="s">
        <v>48</v>
      </c>
      <c r="I5612">
        <v>1108360</v>
      </c>
      <c r="J5612">
        <v>2000</v>
      </c>
      <c r="K5612" s="1">
        <v>3771.128698</v>
      </c>
      <c r="L5612" s="1">
        <v>2803.1</v>
      </c>
      <c r="M5612" s="1">
        <f>All_Data[[#This Row],[EUR Sales Amount]]-All_Data[[#This Row],[EUR Cost Amount]]</f>
        <v>968.02869800000008</v>
      </c>
      <c r="N5612">
        <f>IF(All_Data[[#This Row],[Order Line Quantity]]&lt;0,1,0)</f>
        <v>0</v>
      </c>
      <c r="O5612" s="1" t="str">
        <f>All_Data[[#This Row],[Tier2 Description]]&amp;All_Data[[#This Row],[Order No]]</f>
        <v>HEADWEAR1108360</v>
      </c>
    </row>
    <row r="5613" spans="1:15" x14ac:dyDescent="0.35">
      <c r="A5613">
        <v>202004</v>
      </c>
      <c r="B5613" t="str">
        <f>LEFT(All_Data[[#This Row],[Invoice (Year+Month)]],4)</f>
        <v>2020</v>
      </c>
      <c r="C5613" t="str">
        <f>RIGHT(All_Data[[#This Row],[Invoice (Year+Month)]],2)</f>
        <v>04</v>
      </c>
      <c r="D5613" t="s">
        <v>63</v>
      </c>
      <c r="E5613">
        <v>3013512</v>
      </c>
      <c r="F5613" t="s">
        <v>17</v>
      </c>
      <c r="G5613" t="s">
        <v>26</v>
      </c>
      <c r="H5613" t="s">
        <v>28</v>
      </c>
      <c r="I5613">
        <v>1111149</v>
      </c>
      <c r="J5613">
        <v>100</v>
      </c>
      <c r="K5613" s="1">
        <v>136.00792029999999</v>
      </c>
      <c r="L5613" s="1">
        <v>31.74</v>
      </c>
      <c r="M5613" s="1">
        <f>All_Data[[#This Row],[EUR Sales Amount]]-All_Data[[#This Row],[EUR Cost Amount]]</f>
        <v>104.2679203</v>
      </c>
      <c r="N5613">
        <f>IF(All_Data[[#This Row],[Order Line Quantity]]&lt;0,1,0)</f>
        <v>0</v>
      </c>
      <c r="O5613" s="1" t="str">
        <f>All_Data[[#This Row],[Tier2 Description]]&amp;All_Data[[#This Row],[Order No]]</f>
        <v>HOUSEWARES1111149</v>
      </c>
    </row>
    <row r="5614" spans="1:15" x14ac:dyDescent="0.35">
      <c r="A5614">
        <v>202004</v>
      </c>
      <c r="B5614" t="str">
        <f>LEFT(All_Data[[#This Row],[Invoice (Year+Month)]],4)</f>
        <v>2020</v>
      </c>
      <c r="C5614" t="str">
        <f>RIGHT(All_Data[[#This Row],[Invoice (Year+Month)]],2)</f>
        <v>04</v>
      </c>
      <c r="D5614" t="s">
        <v>63</v>
      </c>
      <c r="E5614">
        <v>3013512</v>
      </c>
      <c r="F5614" t="s">
        <v>17</v>
      </c>
      <c r="G5614" t="s">
        <v>26</v>
      </c>
      <c r="H5614" t="s">
        <v>28</v>
      </c>
      <c r="I5614">
        <v>1111150</v>
      </c>
      <c r="J5614">
        <v>400</v>
      </c>
      <c r="K5614" s="1">
        <v>340.19643430000002</v>
      </c>
      <c r="L5614" s="1">
        <v>82.98</v>
      </c>
      <c r="M5614" s="1">
        <f>All_Data[[#This Row],[EUR Sales Amount]]-All_Data[[#This Row],[EUR Cost Amount]]</f>
        <v>257.2164343</v>
      </c>
      <c r="N5614">
        <f>IF(All_Data[[#This Row],[Order Line Quantity]]&lt;0,1,0)</f>
        <v>0</v>
      </c>
      <c r="O5614" s="1" t="str">
        <f>All_Data[[#This Row],[Tier2 Description]]&amp;All_Data[[#This Row],[Order No]]</f>
        <v>HOUSEWARES1111150</v>
      </c>
    </row>
    <row r="5615" spans="1:15" x14ac:dyDescent="0.35">
      <c r="A5615">
        <v>202004</v>
      </c>
      <c r="B5615" t="str">
        <f>LEFT(All_Data[[#This Row],[Invoice (Year+Month)]],4)</f>
        <v>2020</v>
      </c>
      <c r="C5615" t="str">
        <f>RIGHT(All_Data[[#This Row],[Invoice (Year+Month)]],2)</f>
        <v>04</v>
      </c>
      <c r="D5615" t="s">
        <v>63</v>
      </c>
      <c r="E5615">
        <v>3013512</v>
      </c>
      <c r="F5615" t="s">
        <v>17</v>
      </c>
      <c r="G5615" t="s">
        <v>22</v>
      </c>
      <c r="H5615" t="s">
        <v>35</v>
      </c>
      <c r="I5615">
        <v>1111149</v>
      </c>
      <c r="J5615">
        <v>104</v>
      </c>
      <c r="K5615" s="1">
        <v>117.1081183</v>
      </c>
      <c r="L5615" s="1">
        <v>33.939786079999998</v>
      </c>
      <c r="M5615" s="1">
        <f>All_Data[[#This Row],[EUR Sales Amount]]-All_Data[[#This Row],[EUR Cost Amount]]</f>
        <v>83.168332219999996</v>
      </c>
      <c r="N5615">
        <f>IF(All_Data[[#This Row],[Order Line Quantity]]&lt;0,1,0)</f>
        <v>0</v>
      </c>
      <c r="O5615" s="1" t="str">
        <f>All_Data[[#This Row],[Tier2 Description]]&amp;All_Data[[#This Row],[Order No]]</f>
        <v>DECORATION CHARGES1111149</v>
      </c>
    </row>
    <row r="5616" spans="1:15" x14ac:dyDescent="0.35">
      <c r="A5616">
        <v>202004</v>
      </c>
      <c r="B5616" t="str">
        <f>LEFT(All_Data[[#This Row],[Invoice (Year+Month)]],4)</f>
        <v>2020</v>
      </c>
      <c r="C5616" t="str">
        <f>RIGHT(All_Data[[#This Row],[Invoice (Year+Month)]],2)</f>
        <v>04</v>
      </c>
      <c r="D5616" t="s">
        <v>63</v>
      </c>
      <c r="E5616">
        <v>3013512</v>
      </c>
      <c r="F5616" t="s">
        <v>17</v>
      </c>
      <c r="G5616" t="s">
        <v>22</v>
      </c>
      <c r="H5616" t="s">
        <v>35</v>
      </c>
      <c r="I5616">
        <v>1111150</v>
      </c>
      <c r="J5616">
        <v>402</v>
      </c>
      <c r="K5616" s="1">
        <v>137.42098960000001</v>
      </c>
      <c r="L5616" s="1">
        <v>21.88</v>
      </c>
      <c r="M5616" s="1">
        <f>All_Data[[#This Row],[EUR Sales Amount]]-All_Data[[#This Row],[EUR Cost Amount]]</f>
        <v>115.54098960000002</v>
      </c>
      <c r="N5616">
        <f>IF(All_Data[[#This Row],[Order Line Quantity]]&lt;0,1,0)</f>
        <v>0</v>
      </c>
      <c r="O5616" s="1" t="str">
        <f>All_Data[[#This Row],[Tier2 Description]]&amp;All_Data[[#This Row],[Order No]]</f>
        <v>DECORATION CHARGES1111150</v>
      </c>
    </row>
    <row r="5617" spans="1:15" x14ac:dyDescent="0.35">
      <c r="A5617">
        <v>202004</v>
      </c>
      <c r="B5617" t="str">
        <f>LEFT(All_Data[[#This Row],[Invoice (Year+Month)]],4)</f>
        <v>2020</v>
      </c>
      <c r="C5617" t="str">
        <f>RIGHT(All_Data[[#This Row],[Invoice (Year+Month)]],2)</f>
        <v>04</v>
      </c>
      <c r="D5617" t="s">
        <v>63</v>
      </c>
      <c r="E5617">
        <v>3013522</v>
      </c>
      <c r="F5617" t="s">
        <v>10</v>
      </c>
      <c r="G5617" t="s">
        <v>22</v>
      </c>
      <c r="H5617" t="s">
        <v>35</v>
      </c>
      <c r="I5617">
        <v>1111056</v>
      </c>
      <c r="J5617">
        <v>1002</v>
      </c>
      <c r="K5617" s="1">
        <v>340.90296890000002</v>
      </c>
      <c r="L5617" s="1">
        <v>31.18</v>
      </c>
      <c r="M5617" s="1">
        <f>All_Data[[#This Row],[EUR Sales Amount]]-All_Data[[#This Row],[EUR Cost Amount]]</f>
        <v>309.72296890000001</v>
      </c>
      <c r="N5617">
        <f>IF(All_Data[[#This Row],[Order Line Quantity]]&lt;0,1,0)</f>
        <v>0</v>
      </c>
      <c r="O5617" s="1" t="str">
        <f>All_Data[[#This Row],[Tier2 Description]]&amp;All_Data[[#This Row],[Order No]]</f>
        <v>DECORATION CHARGES1111056</v>
      </c>
    </row>
    <row r="5618" spans="1:15" x14ac:dyDescent="0.35">
      <c r="A5618">
        <v>202004</v>
      </c>
      <c r="B5618" t="str">
        <f>LEFT(All_Data[[#This Row],[Invoice (Year+Month)]],4)</f>
        <v>2020</v>
      </c>
      <c r="C5618" t="str">
        <f>RIGHT(All_Data[[#This Row],[Invoice (Year+Month)]],2)</f>
        <v>04</v>
      </c>
      <c r="D5618" t="s">
        <v>63</v>
      </c>
      <c r="E5618">
        <v>3013522</v>
      </c>
      <c r="F5618" t="s">
        <v>10</v>
      </c>
      <c r="G5618" t="s">
        <v>29</v>
      </c>
      <c r="H5618" t="s">
        <v>52</v>
      </c>
      <c r="I5618">
        <v>1111056</v>
      </c>
      <c r="J5618">
        <v>1000</v>
      </c>
      <c r="K5618" s="1">
        <v>309.10890970000003</v>
      </c>
      <c r="L5618" s="1">
        <v>89.66</v>
      </c>
      <c r="M5618" s="1">
        <f>All_Data[[#This Row],[EUR Sales Amount]]-All_Data[[#This Row],[EUR Cost Amount]]</f>
        <v>219.44890970000003</v>
      </c>
      <c r="N5618">
        <f>IF(All_Data[[#This Row],[Order Line Quantity]]&lt;0,1,0)</f>
        <v>0</v>
      </c>
      <c r="O5618" s="1" t="str">
        <f>All_Data[[#This Row],[Tier2 Description]]&amp;All_Data[[#This Row],[Order No]]</f>
        <v>GENERAL TECH1111056</v>
      </c>
    </row>
    <row r="5619" spans="1:15" x14ac:dyDescent="0.35">
      <c r="A5619">
        <v>202004</v>
      </c>
      <c r="B5619" t="str">
        <f>LEFT(All_Data[[#This Row],[Invoice (Year+Month)]],4)</f>
        <v>2020</v>
      </c>
      <c r="C5619" t="str">
        <f>RIGHT(All_Data[[#This Row],[Invoice (Year+Month)]],2)</f>
        <v>04</v>
      </c>
      <c r="D5619" t="s">
        <v>63</v>
      </c>
      <c r="E5619">
        <v>3013533</v>
      </c>
      <c r="F5619" t="s">
        <v>10</v>
      </c>
      <c r="G5619" t="s">
        <v>32</v>
      </c>
      <c r="H5619" t="s">
        <v>33</v>
      </c>
      <c r="I5619">
        <v>1111237</v>
      </c>
      <c r="J5619">
        <v>180</v>
      </c>
      <c r="K5619" s="1">
        <v>1169.06756</v>
      </c>
      <c r="L5619" s="1">
        <v>596.58000000000004</v>
      </c>
      <c r="M5619" s="1">
        <f>All_Data[[#This Row],[EUR Sales Amount]]-All_Data[[#This Row],[EUR Cost Amount]]</f>
        <v>572.48755999999992</v>
      </c>
      <c r="N5619">
        <f>IF(All_Data[[#This Row],[Order Line Quantity]]&lt;0,1,0)</f>
        <v>0</v>
      </c>
      <c r="O5619" s="1" t="str">
        <f>All_Data[[#This Row],[Tier2 Description]]&amp;All_Data[[#This Row],[Order No]]</f>
        <v>SPORT BOTTLES1111237</v>
      </c>
    </row>
    <row r="5620" spans="1:15" x14ac:dyDescent="0.35">
      <c r="A5620">
        <v>202004</v>
      </c>
      <c r="B5620" t="str">
        <f>LEFT(All_Data[[#This Row],[Invoice (Year+Month)]],4)</f>
        <v>2020</v>
      </c>
      <c r="C5620" t="str">
        <f>RIGHT(All_Data[[#This Row],[Invoice (Year+Month)]],2)</f>
        <v>04</v>
      </c>
      <c r="D5620" t="s">
        <v>63</v>
      </c>
      <c r="E5620">
        <v>3013533</v>
      </c>
      <c r="F5620" t="s">
        <v>10</v>
      </c>
      <c r="G5620" t="s">
        <v>22</v>
      </c>
      <c r="H5620" t="s">
        <v>35</v>
      </c>
      <c r="I5620">
        <v>1111237</v>
      </c>
      <c r="J5620">
        <v>182</v>
      </c>
      <c r="K5620" s="1">
        <v>218.79611790000001</v>
      </c>
      <c r="L5620" s="1">
        <v>22.98</v>
      </c>
      <c r="M5620" s="1">
        <f>All_Data[[#This Row],[EUR Sales Amount]]-All_Data[[#This Row],[EUR Cost Amount]]</f>
        <v>195.81611790000002</v>
      </c>
      <c r="N5620">
        <f>IF(All_Data[[#This Row],[Order Line Quantity]]&lt;0,1,0)</f>
        <v>0</v>
      </c>
      <c r="O5620" s="1" t="str">
        <f>All_Data[[#This Row],[Tier2 Description]]&amp;All_Data[[#This Row],[Order No]]</f>
        <v>DECORATION CHARGES1111237</v>
      </c>
    </row>
    <row r="5621" spans="1:15" x14ac:dyDescent="0.35">
      <c r="A5621">
        <v>202004</v>
      </c>
      <c r="B5621" t="str">
        <f>LEFT(All_Data[[#This Row],[Invoice (Year+Month)]],4)</f>
        <v>2020</v>
      </c>
      <c r="C5621" t="str">
        <f>RIGHT(All_Data[[#This Row],[Invoice (Year+Month)]],2)</f>
        <v>04</v>
      </c>
      <c r="D5621" t="s">
        <v>63</v>
      </c>
      <c r="E5621">
        <v>3013557</v>
      </c>
      <c r="F5621" t="s">
        <v>10</v>
      </c>
      <c r="G5621" t="s">
        <v>32</v>
      </c>
      <c r="H5621" t="s">
        <v>51</v>
      </c>
      <c r="I5621">
        <v>1111162</v>
      </c>
      <c r="J5621">
        <v>4</v>
      </c>
      <c r="K5621" s="1">
        <v>2.0418851400000002</v>
      </c>
      <c r="L5621" s="1">
        <v>0.42</v>
      </c>
      <c r="M5621" s="1">
        <f>All_Data[[#This Row],[EUR Sales Amount]]-All_Data[[#This Row],[EUR Cost Amount]]</f>
        <v>1.6218851400000003</v>
      </c>
      <c r="N5621">
        <f>IF(All_Data[[#This Row],[Order Line Quantity]]&lt;0,1,0)</f>
        <v>0</v>
      </c>
      <c r="O5621" s="1" t="str">
        <f>All_Data[[#This Row],[Tier2 Description]]&amp;All_Data[[#This Row],[Order No]]</f>
        <v>MUGS &amp; TUMBLERS1111162</v>
      </c>
    </row>
    <row r="5622" spans="1:15" x14ac:dyDescent="0.35">
      <c r="A5622">
        <v>202004</v>
      </c>
      <c r="B5622" t="str">
        <f>LEFT(All_Data[[#This Row],[Invoice (Year+Month)]],4)</f>
        <v>2020</v>
      </c>
      <c r="C5622" t="str">
        <f>RIGHT(All_Data[[#This Row],[Invoice (Year+Month)]],2)</f>
        <v>04</v>
      </c>
      <c r="D5622" t="s">
        <v>63</v>
      </c>
      <c r="E5622">
        <v>3013558</v>
      </c>
      <c r="F5622" t="s">
        <v>17</v>
      </c>
      <c r="G5622" t="s">
        <v>32</v>
      </c>
      <c r="H5622" t="s">
        <v>49</v>
      </c>
      <c r="I5622">
        <v>1111058</v>
      </c>
      <c r="J5622">
        <v>100</v>
      </c>
      <c r="K5622" s="1">
        <v>155.4376231</v>
      </c>
      <c r="L5622" s="1">
        <v>94.04</v>
      </c>
      <c r="M5622" s="1">
        <f>All_Data[[#This Row],[EUR Sales Amount]]-All_Data[[#This Row],[EUR Cost Amount]]</f>
        <v>61.39762309999999</v>
      </c>
      <c r="N5622">
        <f>IF(All_Data[[#This Row],[Order Line Quantity]]&lt;0,1,0)</f>
        <v>0</v>
      </c>
      <c r="O5622" s="1" t="str">
        <f>All_Data[[#This Row],[Tier2 Description]]&amp;All_Data[[#This Row],[Order No]]</f>
        <v>CERAMICS1111058</v>
      </c>
    </row>
    <row r="5623" spans="1:15" x14ac:dyDescent="0.35">
      <c r="A5623">
        <v>202004</v>
      </c>
      <c r="B5623" t="str">
        <f>LEFT(All_Data[[#This Row],[Invoice (Year+Month)]],4)</f>
        <v>2020</v>
      </c>
      <c r="C5623" t="str">
        <f>RIGHT(All_Data[[#This Row],[Invoice (Year+Month)]],2)</f>
        <v>04</v>
      </c>
      <c r="D5623" t="s">
        <v>63</v>
      </c>
      <c r="E5623">
        <v>3013558</v>
      </c>
      <c r="F5623" t="s">
        <v>17</v>
      </c>
      <c r="G5623" t="s">
        <v>22</v>
      </c>
      <c r="H5623" t="s">
        <v>35</v>
      </c>
      <c r="I5623">
        <v>1111058</v>
      </c>
      <c r="J5623">
        <v>102</v>
      </c>
      <c r="K5623" s="1">
        <v>158.1754449</v>
      </c>
      <c r="L5623" s="1">
        <v>22.18</v>
      </c>
      <c r="M5623" s="1">
        <f>All_Data[[#This Row],[EUR Sales Amount]]-All_Data[[#This Row],[EUR Cost Amount]]</f>
        <v>135.9954449</v>
      </c>
      <c r="N5623">
        <f>IF(All_Data[[#This Row],[Order Line Quantity]]&lt;0,1,0)</f>
        <v>0</v>
      </c>
      <c r="O5623" s="1" t="str">
        <f>All_Data[[#This Row],[Tier2 Description]]&amp;All_Data[[#This Row],[Order No]]</f>
        <v>DECORATION CHARGES1111058</v>
      </c>
    </row>
    <row r="5624" spans="1:15" x14ac:dyDescent="0.35">
      <c r="A5624">
        <v>202004</v>
      </c>
      <c r="B5624" t="str">
        <f>LEFT(All_Data[[#This Row],[Invoice (Year+Month)]],4)</f>
        <v>2020</v>
      </c>
      <c r="C5624" t="str">
        <f>RIGHT(All_Data[[#This Row],[Invoice (Year+Month)]],2)</f>
        <v>04</v>
      </c>
      <c r="D5624" t="s">
        <v>63</v>
      </c>
      <c r="E5624">
        <v>3013563</v>
      </c>
      <c r="F5624" t="s">
        <v>17</v>
      </c>
      <c r="G5624" t="s">
        <v>32</v>
      </c>
      <c r="H5624" t="s">
        <v>49</v>
      </c>
      <c r="I5624">
        <v>1111086</v>
      </c>
      <c r="J5624">
        <v>400</v>
      </c>
      <c r="K5624" s="1">
        <v>871.86375889999999</v>
      </c>
      <c r="L5624" s="1">
        <v>261.82</v>
      </c>
      <c r="M5624" s="1">
        <f>All_Data[[#This Row],[EUR Sales Amount]]-All_Data[[#This Row],[EUR Cost Amount]]</f>
        <v>610.04375890000006</v>
      </c>
      <c r="N5624">
        <f>IF(All_Data[[#This Row],[Order Line Quantity]]&lt;0,1,0)</f>
        <v>0</v>
      </c>
      <c r="O5624" s="1" t="str">
        <f>All_Data[[#This Row],[Tier2 Description]]&amp;All_Data[[#This Row],[Order No]]</f>
        <v>CERAMICS1111086</v>
      </c>
    </row>
    <row r="5625" spans="1:15" x14ac:dyDescent="0.35">
      <c r="A5625">
        <v>202004</v>
      </c>
      <c r="B5625" t="str">
        <f>LEFT(All_Data[[#This Row],[Invoice (Year+Month)]],4)</f>
        <v>2020</v>
      </c>
      <c r="C5625" t="str">
        <f>RIGHT(All_Data[[#This Row],[Invoice (Year+Month)]],2)</f>
        <v>04</v>
      </c>
      <c r="D5625" t="s">
        <v>63</v>
      </c>
      <c r="E5625">
        <v>3013563</v>
      </c>
      <c r="F5625" t="s">
        <v>17</v>
      </c>
      <c r="G5625" t="s">
        <v>22</v>
      </c>
      <c r="H5625" t="s">
        <v>35</v>
      </c>
      <c r="I5625">
        <v>1111086</v>
      </c>
      <c r="J5625">
        <v>404</v>
      </c>
      <c r="K5625" s="1">
        <v>445.99999819999999</v>
      </c>
      <c r="L5625" s="1">
        <v>47.4</v>
      </c>
      <c r="M5625" s="1">
        <f>All_Data[[#This Row],[EUR Sales Amount]]-All_Data[[#This Row],[EUR Cost Amount]]</f>
        <v>398.59999820000002</v>
      </c>
      <c r="N5625">
        <f>IF(All_Data[[#This Row],[Order Line Quantity]]&lt;0,1,0)</f>
        <v>0</v>
      </c>
      <c r="O5625" s="1" t="str">
        <f>All_Data[[#This Row],[Tier2 Description]]&amp;All_Data[[#This Row],[Order No]]</f>
        <v>DECORATION CHARGES1111086</v>
      </c>
    </row>
    <row r="5626" spans="1:15" x14ac:dyDescent="0.35">
      <c r="A5626">
        <v>202004</v>
      </c>
      <c r="B5626" t="str">
        <f>LEFT(All_Data[[#This Row],[Invoice (Year+Month)]],4)</f>
        <v>2020</v>
      </c>
      <c r="C5626" t="str">
        <f>RIGHT(All_Data[[#This Row],[Invoice (Year+Month)]],2)</f>
        <v>04</v>
      </c>
      <c r="D5626" t="s">
        <v>63</v>
      </c>
      <c r="E5626">
        <v>3013569</v>
      </c>
      <c r="F5626" t="s">
        <v>10</v>
      </c>
      <c r="G5626" t="s">
        <v>11</v>
      </c>
      <c r="H5626" t="s">
        <v>40</v>
      </c>
      <c r="I5626">
        <v>1111270</v>
      </c>
      <c r="J5626">
        <v>200</v>
      </c>
      <c r="K5626" s="1">
        <v>99.09148476</v>
      </c>
      <c r="L5626" s="1">
        <v>50.18</v>
      </c>
      <c r="M5626" s="1">
        <f>All_Data[[#This Row],[EUR Sales Amount]]-All_Data[[#This Row],[EUR Cost Amount]]</f>
        <v>48.91148476</v>
      </c>
      <c r="N5626">
        <f>IF(All_Data[[#This Row],[Order Line Quantity]]&lt;0,1,0)</f>
        <v>0</v>
      </c>
      <c r="O5626" s="1" t="str">
        <f>All_Data[[#This Row],[Tier2 Description]]&amp;All_Data[[#This Row],[Order No]]</f>
        <v>TOTES1111270</v>
      </c>
    </row>
    <row r="5627" spans="1:15" x14ac:dyDescent="0.35">
      <c r="A5627">
        <v>202004</v>
      </c>
      <c r="B5627" t="str">
        <f>LEFT(All_Data[[#This Row],[Invoice (Year+Month)]],4)</f>
        <v>2020</v>
      </c>
      <c r="C5627" t="str">
        <f>RIGHT(All_Data[[#This Row],[Invoice (Year+Month)]],2)</f>
        <v>04</v>
      </c>
      <c r="D5627" t="s">
        <v>63</v>
      </c>
      <c r="E5627">
        <v>3013569</v>
      </c>
      <c r="F5627" t="s">
        <v>10</v>
      </c>
      <c r="G5627" t="s">
        <v>22</v>
      </c>
      <c r="H5627" t="s">
        <v>35</v>
      </c>
      <c r="I5627">
        <v>1111270</v>
      </c>
      <c r="J5627">
        <v>202</v>
      </c>
      <c r="K5627" s="1">
        <v>146.07603900000001</v>
      </c>
      <c r="L5627" s="1">
        <v>23.58</v>
      </c>
      <c r="M5627" s="1">
        <f>All_Data[[#This Row],[EUR Sales Amount]]-All_Data[[#This Row],[EUR Cost Amount]]</f>
        <v>122.49603900000001</v>
      </c>
      <c r="N5627">
        <f>IF(All_Data[[#This Row],[Order Line Quantity]]&lt;0,1,0)</f>
        <v>0</v>
      </c>
      <c r="O5627" s="1" t="str">
        <f>All_Data[[#This Row],[Tier2 Description]]&amp;All_Data[[#This Row],[Order No]]</f>
        <v>DECORATION CHARGES1111270</v>
      </c>
    </row>
    <row r="5628" spans="1:15" x14ac:dyDescent="0.35">
      <c r="A5628">
        <v>202004</v>
      </c>
      <c r="B5628" t="str">
        <f>LEFT(All_Data[[#This Row],[Invoice (Year+Month)]],4)</f>
        <v>2020</v>
      </c>
      <c r="C5628" t="str">
        <f>RIGHT(All_Data[[#This Row],[Invoice (Year+Month)]],2)</f>
        <v>04</v>
      </c>
      <c r="D5628" t="s">
        <v>63</v>
      </c>
      <c r="E5628">
        <v>3013578</v>
      </c>
      <c r="F5628" t="s">
        <v>17</v>
      </c>
      <c r="G5628" t="s">
        <v>13</v>
      </c>
      <c r="H5628" t="s">
        <v>37</v>
      </c>
      <c r="I5628">
        <v>1110454</v>
      </c>
      <c r="J5628">
        <v>3000</v>
      </c>
      <c r="K5628" s="1">
        <v>1086.2970250000001</v>
      </c>
      <c r="L5628" s="1">
        <v>898.18</v>
      </c>
      <c r="M5628" s="1">
        <f>All_Data[[#This Row],[EUR Sales Amount]]-All_Data[[#This Row],[EUR Cost Amount]]</f>
        <v>188.11702500000013</v>
      </c>
      <c r="N5628">
        <f>IF(All_Data[[#This Row],[Order Line Quantity]]&lt;0,1,0)</f>
        <v>0</v>
      </c>
      <c r="O5628" s="1" t="str">
        <f>All_Data[[#This Row],[Tier2 Description]]&amp;All_Data[[#This Row],[Order No]]</f>
        <v>GENERAL1110454</v>
      </c>
    </row>
    <row r="5629" spans="1:15" x14ac:dyDescent="0.35">
      <c r="A5629">
        <v>202004</v>
      </c>
      <c r="B5629" t="str">
        <f>LEFT(All_Data[[#This Row],[Invoice (Year+Month)]],4)</f>
        <v>2020</v>
      </c>
      <c r="C5629" t="str">
        <f>RIGHT(All_Data[[#This Row],[Invoice (Year+Month)]],2)</f>
        <v>04</v>
      </c>
      <c r="D5629" t="s">
        <v>63</v>
      </c>
      <c r="E5629">
        <v>3013592</v>
      </c>
      <c r="F5629" t="s">
        <v>10</v>
      </c>
      <c r="G5629" t="s">
        <v>13</v>
      </c>
      <c r="H5629" t="s">
        <v>16</v>
      </c>
      <c r="I5629">
        <v>1110481</v>
      </c>
      <c r="J5629">
        <v>1100</v>
      </c>
      <c r="K5629" s="1">
        <v>160.03009840000001</v>
      </c>
      <c r="L5629" s="1">
        <v>71.2</v>
      </c>
      <c r="M5629" s="1">
        <f>All_Data[[#This Row],[EUR Sales Amount]]-All_Data[[#This Row],[EUR Cost Amount]]</f>
        <v>88.830098400000011</v>
      </c>
      <c r="N5629">
        <f>IF(All_Data[[#This Row],[Order Line Quantity]]&lt;0,1,0)</f>
        <v>0</v>
      </c>
      <c r="O5629" s="1" t="str">
        <f>All_Data[[#This Row],[Tier2 Description]]&amp;All_Data[[#This Row],[Order No]]</f>
        <v>WRITING1110481</v>
      </c>
    </row>
    <row r="5630" spans="1:15" x14ac:dyDescent="0.35">
      <c r="A5630">
        <v>202004</v>
      </c>
      <c r="B5630" t="str">
        <f>LEFT(All_Data[[#This Row],[Invoice (Year+Month)]],4)</f>
        <v>2020</v>
      </c>
      <c r="C5630" t="str">
        <f>RIGHT(All_Data[[#This Row],[Invoice (Year+Month)]],2)</f>
        <v>04</v>
      </c>
      <c r="D5630" t="s">
        <v>63</v>
      </c>
      <c r="E5630">
        <v>3013592</v>
      </c>
      <c r="F5630" t="s">
        <v>10</v>
      </c>
      <c r="G5630" t="s">
        <v>36</v>
      </c>
      <c r="H5630" t="s">
        <v>36</v>
      </c>
      <c r="I5630">
        <v>1110481</v>
      </c>
      <c r="J5630">
        <v>100</v>
      </c>
      <c r="K5630" s="1">
        <v>276.43168209999999</v>
      </c>
      <c r="L5630" s="1">
        <v>246.24</v>
      </c>
      <c r="M5630" s="1">
        <f>All_Data[[#This Row],[EUR Sales Amount]]-All_Data[[#This Row],[EUR Cost Amount]]</f>
        <v>30.19168209999998</v>
      </c>
      <c r="N5630">
        <f>IF(All_Data[[#This Row],[Order Line Quantity]]&lt;0,1,0)</f>
        <v>0</v>
      </c>
      <c r="O5630" s="1" t="str">
        <f>All_Data[[#This Row],[Tier2 Description]]&amp;All_Data[[#This Row],[Order No]]</f>
        <v>MEMORY1110481</v>
      </c>
    </row>
    <row r="5631" spans="1:15" x14ac:dyDescent="0.35">
      <c r="A5631">
        <v>202004</v>
      </c>
      <c r="B5631" t="str">
        <f>LEFT(All_Data[[#This Row],[Invoice (Year+Month)]],4)</f>
        <v>2020</v>
      </c>
      <c r="C5631" t="str">
        <f>RIGHT(All_Data[[#This Row],[Invoice (Year+Month)]],2)</f>
        <v>04</v>
      </c>
      <c r="D5631" t="s">
        <v>63</v>
      </c>
      <c r="E5631">
        <v>3013592</v>
      </c>
      <c r="F5631" t="s">
        <v>10</v>
      </c>
      <c r="G5631" t="s">
        <v>22</v>
      </c>
      <c r="H5631" t="s">
        <v>35</v>
      </c>
      <c r="I5631">
        <v>1110481</v>
      </c>
      <c r="J5631">
        <v>1216</v>
      </c>
      <c r="K5631" s="1">
        <v>553.481582</v>
      </c>
      <c r="L5631" s="1">
        <v>148.5375999</v>
      </c>
      <c r="M5631" s="1">
        <f>All_Data[[#This Row],[EUR Sales Amount]]-All_Data[[#This Row],[EUR Cost Amount]]</f>
        <v>404.94398209999997</v>
      </c>
      <c r="N5631">
        <f>IF(All_Data[[#This Row],[Order Line Quantity]]&lt;0,1,0)</f>
        <v>0</v>
      </c>
      <c r="O5631" s="1" t="str">
        <f>All_Data[[#This Row],[Tier2 Description]]&amp;All_Data[[#This Row],[Order No]]</f>
        <v>DECORATION CHARGES1110481</v>
      </c>
    </row>
    <row r="5632" spans="1:15" x14ac:dyDescent="0.35">
      <c r="A5632">
        <v>202005</v>
      </c>
      <c r="B5632" t="str">
        <f>LEFT(All_Data[[#This Row],[Invoice (Year+Month)]],4)</f>
        <v>2020</v>
      </c>
      <c r="C5632" t="str">
        <f>RIGHT(All_Data[[#This Row],[Invoice (Year+Month)]],2)</f>
        <v>05</v>
      </c>
      <c r="D5632" t="s">
        <v>9</v>
      </c>
      <c r="E5632">
        <v>2223</v>
      </c>
      <c r="F5632" t="s">
        <v>10</v>
      </c>
      <c r="G5632" t="s">
        <v>26</v>
      </c>
      <c r="H5632" t="s">
        <v>43</v>
      </c>
      <c r="I5632">
        <v>4292874</v>
      </c>
      <c r="J5632">
        <v>1000</v>
      </c>
      <c r="K5632" s="1">
        <v>290</v>
      </c>
      <c r="L5632" s="1">
        <v>81.96</v>
      </c>
      <c r="M5632" s="1">
        <f>All_Data[[#This Row],[EUR Sales Amount]]-All_Data[[#This Row],[EUR Cost Amount]]</f>
        <v>208.04000000000002</v>
      </c>
      <c r="N5632">
        <f>IF(All_Data[[#This Row],[Order Line Quantity]]&lt;0,1,0)</f>
        <v>0</v>
      </c>
      <c r="O5632" s="1" t="str">
        <f>All_Data[[#This Row],[Tier2 Description]]&amp;All_Data[[#This Row],[Order No]]</f>
        <v>SAFETY AUTO &amp; TOOLS4292874</v>
      </c>
    </row>
    <row r="5633" spans="1:15" x14ac:dyDescent="0.35">
      <c r="A5633">
        <v>202005</v>
      </c>
      <c r="B5633" t="str">
        <f>LEFT(All_Data[[#This Row],[Invoice (Year+Month)]],4)</f>
        <v>2020</v>
      </c>
      <c r="C5633" t="str">
        <f>RIGHT(All_Data[[#This Row],[Invoice (Year+Month)]],2)</f>
        <v>05</v>
      </c>
      <c r="D5633" t="s">
        <v>9</v>
      </c>
      <c r="E5633">
        <v>2223</v>
      </c>
      <c r="F5633" t="s">
        <v>10</v>
      </c>
      <c r="G5633" t="s">
        <v>26</v>
      </c>
      <c r="H5633" t="s">
        <v>43</v>
      </c>
      <c r="I5633">
        <v>4293985</v>
      </c>
      <c r="J5633">
        <v>1000</v>
      </c>
      <c r="K5633" s="1">
        <v>290</v>
      </c>
      <c r="L5633" s="1">
        <v>81.96</v>
      </c>
      <c r="M5633" s="1">
        <f>All_Data[[#This Row],[EUR Sales Amount]]-All_Data[[#This Row],[EUR Cost Amount]]</f>
        <v>208.04000000000002</v>
      </c>
      <c r="N5633">
        <f>IF(All_Data[[#This Row],[Order Line Quantity]]&lt;0,1,0)</f>
        <v>0</v>
      </c>
      <c r="O5633" s="1" t="str">
        <f>All_Data[[#This Row],[Tier2 Description]]&amp;All_Data[[#This Row],[Order No]]</f>
        <v>SAFETY AUTO &amp; TOOLS4293985</v>
      </c>
    </row>
    <row r="5634" spans="1:15" x14ac:dyDescent="0.35">
      <c r="A5634">
        <v>202005</v>
      </c>
      <c r="B5634" t="str">
        <f>LEFT(All_Data[[#This Row],[Invoice (Year+Month)]],4)</f>
        <v>2020</v>
      </c>
      <c r="C5634" t="str">
        <f>RIGHT(All_Data[[#This Row],[Invoice (Year+Month)]],2)</f>
        <v>05</v>
      </c>
      <c r="D5634" t="s">
        <v>9</v>
      </c>
      <c r="E5634">
        <v>2223</v>
      </c>
      <c r="F5634" t="s">
        <v>10</v>
      </c>
      <c r="G5634" t="s">
        <v>22</v>
      </c>
      <c r="H5634" t="s">
        <v>35</v>
      </c>
      <c r="I5634">
        <v>4293985</v>
      </c>
      <c r="J5634">
        <v>1002</v>
      </c>
      <c r="K5634" s="1">
        <v>200</v>
      </c>
      <c r="L5634" s="1">
        <v>27.88</v>
      </c>
      <c r="M5634" s="1">
        <f>All_Data[[#This Row],[EUR Sales Amount]]-All_Data[[#This Row],[EUR Cost Amount]]</f>
        <v>172.12</v>
      </c>
      <c r="N5634">
        <f>IF(All_Data[[#This Row],[Order Line Quantity]]&lt;0,1,0)</f>
        <v>0</v>
      </c>
      <c r="O5634" s="1" t="str">
        <f>All_Data[[#This Row],[Tier2 Description]]&amp;All_Data[[#This Row],[Order No]]</f>
        <v>DECORATION CHARGES4293985</v>
      </c>
    </row>
    <row r="5635" spans="1:15" x14ac:dyDescent="0.35">
      <c r="A5635">
        <v>202005</v>
      </c>
      <c r="B5635" t="str">
        <f>LEFT(All_Data[[#This Row],[Invoice (Year+Month)]],4)</f>
        <v>2020</v>
      </c>
      <c r="C5635" t="str">
        <f>RIGHT(All_Data[[#This Row],[Invoice (Year+Month)]],2)</f>
        <v>05</v>
      </c>
      <c r="D5635" t="s">
        <v>9</v>
      </c>
      <c r="E5635">
        <v>2632</v>
      </c>
      <c r="F5635" t="s">
        <v>17</v>
      </c>
      <c r="G5635" t="s">
        <v>13</v>
      </c>
      <c r="H5635" t="s">
        <v>37</v>
      </c>
      <c r="I5635">
        <v>4289860</v>
      </c>
      <c r="J5635">
        <v>1000</v>
      </c>
      <c r="K5635" s="1">
        <v>950</v>
      </c>
      <c r="L5635" s="1">
        <v>651.86</v>
      </c>
      <c r="M5635" s="1">
        <f>All_Data[[#This Row],[EUR Sales Amount]]-All_Data[[#This Row],[EUR Cost Amount]]</f>
        <v>298.14</v>
      </c>
      <c r="N5635">
        <f>IF(All_Data[[#This Row],[Order Line Quantity]]&lt;0,1,0)</f>
        <v>0</v>
      </c>
      <c r="O5635" s="1" t="str">
        <f>All_Data[[#This Row],[Tier2 Description]]&amp;All_Data[[#This Row],[Order No]]</f>
        <v>GENERAL4289860</v>
      </c>
    </row>
    <row r="5636" spans="1:15" x14ac:dyDescent="0.35">
      <c r="A5636">
        <v>202005</v>
      </c>
      <c r="B5636" t="str">
        <f>LEFT(All_Data[[#This Row],[Invoice (Year+Month)]],4)</f>
        <v>2020</v>
      </c>
      <c r="C5636" t="str">
        <f>RIGHT(All_Data[[#This Row],[Invoice (Year+Month)]],2)</f>
        <v>05</v>
      </c>
      <c r="D5636" t="s">
        <v>9</v>
      </c>
      <c r="E5636">
        <v>2632</v>
      </c>
      <c r="F5636" t="s">
        <v>17</v>
      </c>
      <c r="G5636" t="s">
        <v>18</v>
      </c>
      <c r="H5636" t="s">
        <v>19</v>
      </c>
      <c r="I5636">
        <v>4297311</v>
      </c>
      <c r="J5636">
        <v>20</v>
      </c>
      <c r="K5636" s="1">
        <v>425.6</v>
      </c>
      <c r="L5636" s="1">
        <v>164.02</v>
      </c>
      <c r="M5636" s="1">
        <f>All_Data[[#This Row],[EUR Sales Amount]]-All_Data[[#This Row],[EUR Cost Amount]]</f>
        <v>261.58000000000004</v>
      </c>
      <c r="N5636">
        <f>IF(All_Data[[#This Row],[Order Line Quantity]]&lt;0,1,0)</f>
        <v>0</v>
      </c>
      <c r="O5636" s="1" t="str">
        <f>All_Data[[#This Row],[Tier2 Description]]&amp;All_Data[[#This Row],[Order No]]</f>
        <v>FLEECE &amp; KNITS4297311</v>
      </c>
    </row>
    <row r="5637" spans="1:15" x14ac:dyDescent="0.35">
      <c r="A5637">
        <v>202005</v>
      </c>
      <c r="B5637" t="str">
        <f>LEFT(All_Data[[#This Row],[Invoice (Year+Month)]],4)</f>
        <v>2020</v>
      </c>
      <c r="C5637" t="str">
        <f>RIGHT(All_Data[[#This Row],[Invoice (Year+Month)]],2)</f>
        <v>05</v>
      </c>
      <c r="D5637" t="s">
        <v>9</v>
      </c>
      <c r="E5637">
        <v>3295</v>
      </c>
      <c r="F5637" t="s">
        <v>17</v>
      </c>
      <c r="G5637" t="s">
        <v>18</v>
      </c>
      <c r="H5637" t="s">
        <v>19</v>
      </c>
      <c r="I5637">
        <v>4293991</v>
      </c>
      <c r="J5637">
        <v>10</v>
      </c>
      <c r="K5637" s="1">
        <v>231</v>
      </c>
      <c r="L5637" s="1">
        <v>77.260000000000005</v>
      </c>
      <c r="M5637" s="1">
        <f>All_Data[[#This Row],[EUR Sales Amount]]-All_Data[[#This Row],[EUR Cost Amount]]</f>
        <v>153.74</v>
      </c>
      <c r="N5637">
        <f>IF(All_Data[[#This Row],[Order Line Quantity]]&lt;0,1,0)</f>
        <v>0</v>
      </c>
      <c r="O5637" s="1" t="str">
        <f>All_Data[[#This Row],[Tier2 Description]]&amp;All_Data[[#This Row],[Order No]]</f>
        <v>FLEECE &amp; KNITS4293991</v>
      </c>
    </row>
    <row r="5638" spans="1:15" x14ac:dyDescent="0.35">
      <c r="A5638">
        <v>202005</v>
      </c>
      <c r="B5638" t="str">
        <f>LEFT(All_Data[[#This Row],[Invoice (Year+Month)]],4)</f>
        <v>2020</v>
      </c>
      <c r="C5638" t="str">
        <f>RIGHT(All_Data[[#This Row],[Invoice (Year+Month)]],2)</f>
        <v>05</v>
      </c>
      <c r="D5638" t="s">
        <v>9</v>
      </c>
      <c r="E5638">
        <v>3295</v>
      </c>
      <c r="F5638" t="s">
        <v>17</v>
      </c>
      <c r="G5638" t="s">
        <v>18</v>
      </c>
      <c r="H5638" t="s">
        <v>19</v>
      </c>
      <c r="I5638">
        <v>4295821</v>
      </c>
      <c r="J5638">
        <v>4</v>
      </c>
      <c r="K5638" s="1">
        <v>83.44</v>
      </c>
      <c r="L5638" s="1">
        <v>30.5</v>
      </c>
      <c r="M5638" s="1">
        <f>All_Data[[#This Row],[EUR Sales Amount]]-All_Data[[#This Row],[EUR Cost Amount]]</f>
        <v>52.94</v>
      </c>
      <c r="N5638">
        <f>IF(All_Data[[#This Row],[Order Line Quantity]]&lt;0,1,0)</f>
        <v>0</v>
      </c>
      <c r="O5638" s="1" t="str">
        <f>All_Data[[#This Row],[Tier2 Description]]&amp;All_Data[[#This Row],[Order No]]</f>
        <v>FLEECE &amp; KNITS4295821</v>
      </c>
    </row>
    <row r="5639" spans="1:15" x14ac:dyDescent="0.35">
      <c r="A5639">
        <v>202005</v>
      </c>
      <c r="B5639" t="str">
        <f>LEFT(All_Data[[#This Row],[Invoice (Year+Month)]],4)</f>
        <v>2020</v>
      </c>
      <c r="C5639" t="str">
        <f>RIGHT(All_Data[[#This Row],[Invoice (Year+Month)]],2)</f>
        <v>05</v>
      </c>
      <c r="D5639" t="s">
        <v>9</v>
      </c>
      <c r="E5639">
        <v>3295</v>
      </c>
      <c r="F5639" t="s">
        <v>17</v>
      </c>
      <c r="G5639" t="s">
        <v>18</v>
      </c>
      <c r="H5639" t="s">
        <v>20</v>
      </c>
      <c r="I5639">
        <v>4293991</v>
      </c>
      <c r="J5639">
        <v>12</v>
      </c>
      <c r="K5639" s="1">
        <v>112.64</v>
      </c>
      <c r="L5639" s="1">
        <v>47.2</v>
      </c>
      <c r="M5639" s="1">
        <f>All_Data[[#This Row],[EUR Sales Amount]]-All_Data[[#This Row],[EUR Cost Amount]]</f>
        <v>65.44</v>
      </c>
      <c r="N5639">
        <f>IF(All_Data[[#This Row],[Order Line Quantity]]&lt;0,1,0)</f>
        <v>0</v>
      </c>
      <c r="O5639" s="1" t="str">
        <f>All_Data[[#This Row],[Tier2 Description]]&amp;All_Data[[#This Row],[Order No]]</f>
        <v>POLOS4293991</v>
      </c>
    </row>
    <row r="5640" spans="1:15" x14ac:dyDescent="0.35">
      <c r="A5640">
        <v>202005</v>
      </c>
      <c r="B5640" t="str">
        <f>LEFT(All_Data[[#This Row],[Invoice (Year+Month)]],4)</f>
        <v>2020</v>
      </c>
      <c r="C5640" t="str">
        <f>RIGHT(All_Data[[#This Row],[Invoice (Year+Month)]],2)</f>
        <v>05</v>
      </c>
      <c r="D5640" t="s">
        <v>9</v>
      </c>
      <c r="E5640">
        <v>3295</v>
      </c>
      <c r="F5640" t="s">
        <v>17</v>
      </c>
      <c r="G5640" t="s">
        <v>18</v>
      </c>
      <c r="H5640" t="s">
        <v>20</v>
      </c>
      <c r="I5640">
        <v>4295821</v>
      </c>
      <c r="J5640">
        <v>12</v>
      </c>
      <c r="K5640" s="1">
        <v>94.44</v>
      </c>
      <c r="L5640" s="1">
        <v>45.7</v>
      </c>
      <c r="M5640" s="1">
        <f>All_Data[[#This Row],[EUR Sales Amount]]-All_Data[[#This Row],[EUR Cost Amount]]</f>
        <v>48.739999999999995</v>
      </c>
      <c r="N5640">
        <f>IF(All_Data[[#This Row],[Order Line Quantity]]&lt;0,1,0)</f>
        <v>0</v>
      </c>
      <c r="O5640" s="1" t="str">
        <f>All_Data[[#This Row],[Tier2 Description]]&amp;All_Data[[#This Row],[Order No]]</f>
        <v>POLOS4295821</v>
      </c>
    </row>
    <row r="5641" spans="1:15" x14ac:dyDescent="0.35">
      <c r="A5641">
        <v>202005</v>
      </c>
      <c r="B5641" t="str">
        <f>LEFT(All_Data[[#This Row],[Invoice (Year+Month)]],4)</f>
        <v>2020</v>
      </c>
      <c r="C5641" t="str">
        <f>RIGHT(All_Data[[#This Row],[Invoice (Year+Month)]],2)</f>
        <v>05</v>
      </c>
      <c r="D5641" t="s">
        <v>9</v>
      </c>
      <c r="E5641">
        <v>3295</v>
      </c>
      <c r="F5641" t="s">
        <v>17</v>
      </c>
      <c r="G5641" t="s">
        <v>18</v>
      </c>
      <c r="H5641" t="s">
        <v>20</v>
      </c>
      <c r="I5641">
        <v>4296552</v>
      </c>
      <c r="J5641">
        <v>8</v>
      </c>
      <c r="K5641" s="1">
        <v>62.96</v>
      </c>
      <c r="L5641" s="1">
        <v>28.56</v>
      </c>
      <c r="M5641" s="1">
        <f>All_Data[[#This Row],[EUR Sales Amount]]-All_Data[[#This Row],[EUR Cost Amount]]</f>
        <v>34.400000000000006</v>
      </c>
      <c r="N5641">
        <f>IF(All_Data[[#This Row],[Order Line Quantity]]&lt;0,1,0)</f>
        <v>0</v>
      </c>
      <c r="O5641" s="1" t="str">
        <f>All_Data[[#This Row],[Tier2 Description]]&amp;All_Data[[#This Row],[Order No]]</f>
        <v>POLOS4296552</v>
      </c>
    </row>
    <row r="5642" spans="1:15" x14ac:dyDescent="0.35">
      <c r="A5642">
        <v>202005</v>
      </c>
      <c r="B5642" t="str">
        <f>LEFT(All_Data[[#This Row],[Invoice (Year+Month)]],4)</f>
        <v>2020</v>
      </c>
      <c r="C5642" t="str">
        <f>RIGHT(All_Data[[#This Row],[Invoice (Year+Month)]],2)</f>
        <v>05</v>
      </c>
      <c r="D5642" t="s">
        <v>9</v>
      </c>
      <c r="E5642">
        <v>3295</v>
      </c>
      <c r="F5642" t="s">
        <v>17</v>
      </c>
      <c r="G5642" t="s">
        <v>18</v>
      </c>
      <c r="H5642" t="s">
        <v>21</v>
      </c>
      <c r="I5642">
        <v>4293991</v>
      </c>
      <c r="J5642">
        <v>70</v>
      </c>
      <c r="K5642" s="1">
        <v>316.89999999999998</v>
      </c>
      <c r="L5642" s="1">
        <v>164.6</v>
      </c>
      <c r="M5642" s="1">
        <f>All_Data[[#This Row],[EUR Sales Amount]]-All_Data[[#This Row],[EUR Cost Amount]]</f>
        <v>152.29999999999998</v>
      </c>
      <c r="N5642">
        <f>IF(All_Data[[#This Row],[Order Line Quantity]]&lt;0,1,0)</f>
        <v>0</v>
      </c>
      <c r="O5642" s="1" t="str">
        <f>All_Data[[#This Row],[Tier2 Description]]&amp;All_Data[[#This Row],[Order No]]</f>
        <v>T-SHIRTS &amp; ACTIVE TOPS4293991</v>
      </c>
    </row>
    <row r="5643" spans="1:15" x14ac:dyDescent="0.35">
      <c r="A5643">
        <v>202005</v>
      </c>
      <c r="B5643" t="str">
        <f>LEFT(All_Data[[#This Row],[Invoice (Year+Month)]],4)</f>
        <v>2020</v>
      </c>
      <c r="C5643" t="str">
        <f>RIGHT(All_Data[[#This Row],[Invoice (Year+Month)]],2)</f>
        <v>05</v>
      </c>
      <c r="D5643" t="s">
        <v>9</v>
      </c>
      <c r="E5643">
        <v>3295</v>
      </c>
      <c r="F5643" t="s">
        <v>17</v>
      </c>
      <c r="G5643" t="s">
        <v>18</v>
      </c>
      <c r="H5643" t="s">
        <v>21</v>
      </c>
      <c r="I5643">
        <v>4295821</v>
      </c>
      <c r="J5643">
        <v>160</v>
      </c>
      <c r="K5643" s="1">
        <v>643.20000000000005</v>
      </c>
      <c r="L5643" s="1">
        <v>381.82</v>
      </c>
      <c r="M5643" s="1">
        <f>All_Data[[#This Row],[EUR Sales Amount]]-All_Data[[#This Row],[EUR Cost Amount]]</f>
        <v>261.38000000000005</v>
      </c>
      <c r="N5643">
        <f>IF(All_Data[[#This Row],[Order Line Quantity]]&lt;0,1,0)</f>
        <v>0</v>
      </c>
      <c r="O5643" s="1" t="str">
        <f>All_Data[[#This Row],[Tier2 Description]]&amp;All_Data[[#This Row],[Order No]]</f>
        <v>T-SHIRTS &amp; ACTIVE TOPS4295821</v>
      </c>
    </row>
    <row r="5644" spans="1:15" x14ac:dyDescent="0.35">
      <c r="A5644">
        <v>202005</v>
      </c>
      <c r="B5644" t="str">
        <f>LEFT(All_Data[[#This Row],[Invoice (Year+Month)]],4)</f>
        <v>2020</v>
      </c>
      <c r="C5644" t="str">
        <f>RIGHT(All_Data[[#This Row],[Invoice (Year+Month)]],2)</f>
        <v>05</v>
      </c>
      <c r="D5644" t="s">
        <v>9</v>
      </c>
      <c r="E5644">
        <v>3295</v>
      </c>
      <c r="F5644" t="s">
        <v>17</v>
      </c>
      <c r="G5644" t="s">
        <v>18</v>
      </c>
      <c r="H5644" t="s">
        <v>21</v>
      </c>
      <c r="I5644">
        <v>4296552</v>
      </c>
      <c r="J5644">
        <v>250</v>
      </c>
      <c r="K5644" s="1">
        <v>1019.7</v>
      </c>
      <c r="L5644" s="1">
        <v>599.22</v>
      </c>
      <c r="M5644" s="1">
        <f>All_Data[[#This Row],[EUR Sales Amount]]-All_Data[[#This Row],[EUR Cost Amount]]</f>
        <v>420.48</v>
      </c>
      <c r="N5644">
        <f>IF(All_Data[[#This Row],[Order Line Quantity]]&lt;0,1,0)</f>
        <v>0</v>
      </c>
      <c r="O5644" s="1" t="str">
        <f>All_Data[[#This Row],[Tier2 Description]]&amp;All_Data[[#This Row],[Order No]]</f>
        <v>T-SHIRTS &amp; ACTIVE TOPS4296552</v>
      </c>
    </row>
    <row r="5645" spans="1:15" x14ac:dyDescent="0.35">
      <c r="A5645">
        <v>202005</v>
      </c>
      <c r="B5645" t="str">
        <f>LEFT(All_Data[[#This Row],[Invoice (Year+Month)]],4)</f>
        <v>2020</v>
      </c>
      <c r="C5645" t="str">
        <f>RIGHT(All_Data[[#This Row],[Invoice (Year+Month)]],2)</f>
        <v>05</v>
      </c>
      <c r="D5645" t="s">
        <v>9</v>
      </c>
      <c r="E5645">
        <v>4391</v>
      </c>
      <c r="F5645" t="s">
        <v>17</v>
      </c>
      <c r="G5645" t="s">
        <v>26</v>
      </c>
      <c r="H5645" t="s">
        <v>27</v>
      </c>
      <c r="I5645">
        <v>4295730</v>
      </c>
      <c r="J5645">
        <v>16</v>
      </c>
      <c r="K5645" s="1">
        <v>63.36</v>
      </c>
      <c r="L5645" s="1">
        <v>32</v>
      </c>
      <c r="M5645" s="1">
        <f>All_Data[[#This Row],[EUR Sales Amount]]-All_Data[[#This Row],[EUR Cost Amount]]</f>
        <v>31.36</v>
      </c>
      <c r="N5645">
        <f>IF(All_Data[[#This Row],[Order Line Quantity]]&lt;0,1,0)</f>
        <v>0</v>
      </c>
      <c r="O5645" s="1" t="str">
        <f>All_Data[[#This Row],[Tier2 Description]]&amp;All_Data[[#This Row],[Order No]]</f>
        <v>APRON &amp; KITCHEN TEXTILES4295730</v>
      </c>
    </row>
    <row r="5646" spans="1:15" x14ac:dyDescent="0.35">
      <c r="A5646">
        <v>202005</v>
      </c>
      <c r="B5646" t="str">
        <f>LEFT(All_Data[[#This Row],[Invoice (Year+Month)]],4)</f>
        <v>2020</v>
      </c>
      <c r="C5646" t="str">
        <f>RIGHT(All_Data[[#This Row],[Invoice (Year+Month)]],2)</f>
        <v>05</v>
      </c>
      <c r="D5646" t="s">
        <v>9</v>
      </c>
      <c r="E5646">
        <v>4391</v>
      </c>
      <c r="F5646" t="s">
        <v>17</v>
      </c>
      <c r="G5646" t="s">
        <v>26</v>
      </c>
      <c r="H5646" t="s">
        <v>50</v>
      </c>
      <c r="I5646">
        <v>4293489</v>
      </c>
      <c r="J5646">
        <v>80</v>
      </c>
      <c r="K5646" s="1">
        <v>186.4</v>
      </c>
      <c r="L5646" s="1">
        <v>64.599999999999994</v>
      </c>
      <c r="M5646" s="1">
        <f>All_Data[[#This Row],[EUR Sales Amount]]-All_Data[[#This Row],[EUR Cost Amount]]</f>
        <v>121.80000000000001</v>
      </c>
      <c r="N5646">
        <f>IF(All_Data[[#This Row],[Order Line Quantity]]&lt;0,1,0)</f>
        <v>0</v>
      </c>
      <c r="O5646" s="1" t="str">
        <f>All_Data[[#This Row],[Tier2 Description]]&amp;All_Data[[#This Row],[Order No]]</f>
        <v>OUTDOOR &amp; LEISURE4293489</v>
      </c>
    </row>
    <row r="5647" spans="1:15" x14ac:dyDescent="0.35">
      <c r="A5647">
        <v>202005</v>
      </c>
      <c r="B5647" t="str">
        <f>LEFT(All_Data[[#This Row],[Invoice (Year+Month)]],4)</f>
        <v>2020</v>
      </c>
      <c r="C5647" t="str">
        <f>RIGHT(All_Data[[#This Row],[Invoice (Year+Month)]],2)</f>
        <v>05</v>
      </c>
      <c r="D5647" t="s">
        <v>9</v>
      </c>
      <c r="E5647">
        <v>4391</v>
      </c>
      <c r="F5647" t="s">
        <v>17</v>
      </c>
      <c r="G5647" t="s">
        <v>26</v>
      </c>
      <c r="H5647" t="s">
        <v>43</v>
      </c>
      <c r="I5647">
        <v>4290623</v>
      </c>
      <c r="J5647">
        <v>1000</v>
      </c>
      <c r="K5647" s="1">
        <v>290</v>
      </c>
      <c r="L5647" s="1">
        <v>81.96</v>
      </c>
      <c r="M5647" s="1">
        <f>All_Data[[#This Row],[EUR Sales Amount]]-All_Data[[#This Row],[EUR Cost Amount]]</f>
        <v>208.04000000000002</v>
      </c>
      <c r="N5647">
        <f>IF(All_Data[[#This Row],[Order Line Quantity]]&lt;0,1,0)</f>
        <v>0</v>
      </c>
      <c r="O5647" s="1" t="str">
        <f>All_Data[[#This Row],[Tier2 Description]]&amp;All_Data[[#This Row],[Order No]]</f>
        <v>SAFETY AUTO &amp; TOOLS4290623</v>
      </c>
    </row>
    <row r="5648" spans="1:15" x14ac:dyDescent="0.35">
      <c r="A5648">
        <v>202005</v>
      </c>
      <c r="B5648" t="str">
        <f>LEFT(All_Data[[#This Row],[Invoice (Year+Month)]],4)</f>
        <v>2020</v>
      </c>
      <c r="C5648" t="str">
        <f>RIGHT(All_Data[[#This Row],[Invoice (Year+Month)]],2)</f>
        <v>05</v>
      </c>
      <c r="D5648" t="s">
        <v>9</v>
      </c>
      <c r="E5648">
        <v>4391</v>
      </c>
      <c r="F5648" t="s">
        <v>17</v>
      </c>
      <c r="G5648" t="s">
        <v>18</v>
      </c>
      <c r="H5648" t="s">
        <v>21</v>
      </c>
      <c r="I5648">
        <v>4290974</v>
      </c>
      <c r="J5648">
        <v>30</v>
      </c>
      <c r="K5648" s="1">
        <v>127.1</v>
      </c>
      <c r="L5648" s="1">
        <v>79.72</v>
      </c>
      <c r="M5648" s="1">
        <f>All_Data[[#This Row],[EUR Sales Amount]]-All_Data[[#This Row],[EUR Cost Amount]]</f>
        <v>47.379999999999995</v>
      </c>
      <c r="N5648">
        <f>IF(All_Data[[#This Row],[Order Line Quantity]]&lt;0,1,0)</f>
        <v>0</v>
      </c>
      <c r="O5648" s="1" t="str">
        <f>All_Data[[#This Row],[Tier2 Description]]&amp;All_Data[[#This Row],[Order No]]</f>
        <v>T-SHIRTS &amp; ACTIVE TOPS4290974</v>
      </c>
    </row>
    <row r="5649" spans="1:15" x14ac:dyDescent="0.35">
      <c r="A5649">
        <v>202005</v>
      </c>
      <c r="B5649" t="str">
        <f>LEFT(All_Data[[#This Row],[Invoice (Year+Month)]],4)</f>
        <v>2020</v>
      </c>
      <c r="C5649" t="str">
        <f>RIGHT(All_Data[[#This Row],[Invoice (Year+Month)]],2)</f>
        <v>05</v>
      </c>
      <c r="D5649" t="s">
        <v>9</v>
      </c>
      <c r="E5649">
        <v>4391</v>
      </c>
      <c r="F5649" t="s">
        <v>17</v>
      </c>
      <c r="G5649" t="s">
        <v>18</v>
      </c>
      <c r="H5649" t="s">
        <v>21</v>
      </c>
      <c r="I5649">
        <v>4291405</v>
      </c>
      <c r="J5649">
        <v>4</v>
      </c>
      <c r="K5649" s="1">
        <v>30.92</v>
      </c>
      <c r="L5649" s="1">
        <v>11.44</v>
      </c>
      <c r="M5649" s="1">
        <f>All_Data[[#This Row],[EUR Sales Amount]]-All_Data[[#This Row],[EUR Cost Amount]]</f>
        <v>19.480000000000004</v>
      </c>
      <c r="N5649">
        <f>IF(All_Data[[#This Row],[Order Line Quantity]]&lt;0,1,0)</f>
        <v>0</v>
      </c>
      <c r="O5649" s="1" t="str">
        <f>All_Data[[#This Row],[Tier2 Description]]&amp;All_Data[[#This Row],[Order No]]</f>
        <v>T-SHIRTS &amp; ACTIVE TOPS4291405</v>
      </c>
    </row>
    <row r="5650" spans="1:15" x14ac:dyDescent="0.35">
      <c r="A5650">
        <v>202005</v>
      </c>
      <c r="B5650" t="str">
        <f>LEFT(All_Data[[#This Row],[Invoice (Year+Month)]],4)</f>
        <v>2020</v>
      </c>
      <c r="C5650" t="str">
        <f>RIGHT(All_Data[[#This Row],[Invoice (Year+Month)]],2)</f>
        <v>05</v>
      </c>
      <c r="D5650" t="s">
        <v>9</v>
      </c>
      <c r="E5650">
        <v>4391</v>
      </c>
      <c r="F5650" t="s">
        <v>17</v>
      </c>
      <c r="G5650" t="s">
        <v>18</v>
      </c>
      <c r="H5650" t="s">
        <v>21</v>
      </c>
      <c r="I5650">
        <v>4295730</v>
      </c>
      <c r="J5650">
        <v>10</v>
      </c>
      <c r="K5650" s="1">
        <v>92.2</v>
      </c>
      <c r="L5650" s="1">
        <v>37.619999999999997</v>
      </c>
      <c r="M5650" s="1">
        <f>All_Data[[#This Row],[EUR Sales Amount]]-All_Data[[#This Row],[EUR Cost Amount]]</f>
        <v>54.580000000000005</v>
      </c>
      <c r="N5650">
        <f>IF(All_Data[[#This Row],[Order Line Quantity]]&lt;0,1,0)</f>
        <v>0</v>
      </c>
      <c r="O5650" s="1" t="str">
        <f>All_Data[[#This Row],[Tier2 Description]]&amp;All_Data[[#This Row],[Order No]]</f>
        <v>T-SHIRTS &amp; ACTIVE TOPS4295730</v>
      </c>
    </row>
    <row r="5651" spans="1:15" x14ac:dyDescent="0.35">
      <c r="A5651">
        <v>202005</v>
      </c>
      <c r="B5651" t="str">
        <f>LEFT(All_Data[[#This Row],[Invoice (Year+Month)]],4)</f>
        <v>2020</v>
      </c>
      <c r="C5651" t="str">
        <f>RIGHT(All_Data[[#This Row],[Invoice (Year+Month)]],2)</f>
        <v>05</v>
      </c>
      <c r="D5651" t="s">
        <v>9</v>
      </c>
      <c r="E5651">
        <v>4391</v>
      </c>
      <c r="F5651" t="s">
        <v>17</v>
      </c>
      <c r="G5651" t="s">
        <v>29</v>
      </c>
      <c r="H5651" t="s">
        <v>30</v>
      </c>
      <c r="I5651">
        <v>4293489</v>
      </c>
      <c r="J5651">
        <v>6</v>
      </c>
      <c r="K5651" s="1">
        <v>128.88</v>
      </c>
      <c r="L5651" s="1">
        <v>52.2</v>
      </c>
      <c r="M5651" s="1">
        <f>All_Data[[#This Row],[EUR Sales Amount]]-All_Data[[#This Row],[EUR Cost Amount]]</f>
        <v>76.679999999999993</v>
      </c>
      <c r="N5651">
        <f>IF(All_Data[[#This Row],[Order Line Quantity]]&lt;0,1,0)</f>
        <v>0</v>
      </c>
      <c r="O5651" s="1" t="str">
        <f>All_Data[[#This Row],[Tier2 Description]]&amp;All_Data[[#This Row],[Order No]]</f>
        <v>AUDIO4293489</v>
      </c>
    </row>
    <row r="5652" spans="1:15" x14ac:dyDescent="0.35">
      <c r="A5652">
        <v>202005</v>
      </c>
      <c r="B5652" t="str">
        <f>LEFT(All_Data[[#This Row],[Invoice (Year+Month)]],4)</f>
        <v>2020</v>
      </c>
      <c r="C5652" t="str">
        <f>RIGHT(All_Data[[#This Row],[Invoice (Year+Month)]],2)</f>
        <v>05</v>
      </c>
      <c r="D5652" t="s">
        <v>9</v>
      </c>
      <c r="E5652">
        <v>5072</v>
      </c>
      <c r="F5652" t="s">
        <v>17</v>
      </c>
      <c r="G5652" t="s">
        <v>13</v>
      </c>
      <c r="H5652" t="s">
        <v>16</v>
      </c>
      <c r="I5652">
        <v>4290105</v>
      </c>
      <c r="J5652">
        <v>6000</v>
      </c>
      <c r="K5652" s="1">
        <v>1980</v>
      </c>
      <c r="L5652" s="1">
        <v>1026.94</v>
      </c>
      <c r="M5652" s="1">
        <f>All_Data[[#This Row],[EUR Sales Amount]]-All_Data[[#This Row],[EUR Cost Amount]]</f>
        <v>953.06</v>
      </c>
      <c r="N5652">
        <f>IF(All_Data[[#This Row],[Order Line Quantity]]&lt;0,1,0)</f>
        <v>0</v>
      </c>
      <c r="O5652" s="1" t="str">
        <f>All_Data[[#This Row],[Tier2 Description]]&amp;All_Data[[#This Row],[Order No]]</f>
        <v>WRITING4290105</v>
      </c>
    </row>
    <row r="5653" spans="1:15" x14ac:dyDescent="0.35">
      <c r="A5653">
        <v>202005</v>
      </c>
      <c r="B5653" t="str">
        <f>LEFT(All_Data[[#This Row],[Invoice (Year+Month)]],4)</f>
        <v>2020</v>
      </c>
      <c r="C5653" t="str">
        <f>RIGHT(All_Data[[#This Row],[Invoice (Year+Month)]],2)</f>
        <v>05</v>
      </c>
      <c r="D5653" t="s">
        <v>9</v>
      </c>
      <c r="E5653">
        <v>5072</v>
      </c>
      <c r="F5653" t="s">
        <v>17</v>
      </c>
      <c r="G5653" t="s">
        <v>22</v>
      </c>
      <c r="H5653" t="s">
        <v>35</v>
      </c>
      <c r="I5653">
        <v>4290105</v>
      </c>
      <c r="J5653">
        <v>6002</v>
      </c>
      <c r="K5653" s="1">
        <v>1030</v>
      </c>
      <c r="L5653" s="1">
        <v>60.44</v>
      </c>
      <c r="M5653" s="1">
        <f>All_Data[[#This Row],[EUR Sales Amount]]-All_Data[[#This Row],[EUR Cost Amount]]</f>
        <v>969.56</v>
      </c>
      <c r="N5653">
        <f>IF(All_Data[[#This Row],[Order Line Quantity]]&lt;0,1,0)</f>
        <v>0</v>
      </c>
      <c r="O5653" s="1" t="str">
        <f>All_Data[[#This Row],[Tier2 Description]]&amp;All_Data[[#This Row],[Order No]]</f>
        <v>DECORATION CHARGES4290105</v>
      </c>
    </row>
    <row r="5654" spans="1:15" x14ac:dyDescent="0.35">
      <c r="A5654">
        <v>202005</v>
      </c>
      <c r="B5654" t="str">
        <f>LEFT(All_Data[[#This Row],[Invoice (Year+Month)]],4)</f>
        <v>2020</v>
      </c>
      <c r="C5654" t="str">
        <f>RIGHT(All_Data[[#This Row],[Invoice (Year+Month)]],2)</f>
        <v>05</v>
      </c>
      <c r="D5654" t="s">
        <v>9</v>
      </c>
      <c r="E5654">
        <v>5243</v>
      </c>
      <c r="F5654" t="s">
        <v>17</v>
      </c>
      <c r="G5654" t="s">
        <v>13</v>
      </c>
      <c r="H5654" t="s">
        <v>34</v>
      </c>
      <c r="I5654">
        <v>4289957</v>
      </c>
      <c r="J5654">
        <v>1000</v>
      </c>
      <c r="K5654" s="1">
        <v>600</v>
      </c>
      <c r="L5654" s="1">
        <v>652.5</v>
      </c>
      <c r="M5654" s="1">
        <f>All_Data[[#This Row],[EUR Sales Amount]]-All_Data[[#This Row],[EUR Cost Amount]]</f>
        <v>-52.5</v>
      </c>
      <c r="N5654">
        <f>IF(All_Data[[#This Row],[Order Line Quantity]]&lt;0,1,0)</f>
        <v>0</v>
      </c>
      <c r="O5654" s="1" t="str">
        <f>All_Data[[#This Row],[Tier2 Description]]&amp;All_Data[[#This Row],[Order No]]</f>
        <v>STATIONERY4289957</v>
      </c>
    </row>
    <row r="5655" spans="1:15" x14ac:dyDescent="0.35">
      <c r="A5655">
        <v>202005</v>
      </c>
      <c r="B5655" t="str">
        <f>LEFT(All_Data[[#This Row],[Invoice (Year+Month)]],4)</f>
        <v>2020</v>
      </c>
      <c r="C5655" t="str">
        <f>RIGHT(All_Data[[#This Row],[Invoice (Year+Month)]],2)</f>
        <v>05</v>
      </c>
      <c r="D5655" t="s">
        <v>9</v>
      </c>
      <c r="E5655">
        <v>43825</v>
      </c>
      <c r="F5655" t="s">
        <v>17</v>
      </c>
      <c r="G5655" t="s">
        <v>11</v>
      </c>
      <c r="H5655" t="s">
        <v>12</v>
      </c>
      <c r="I5655">
        <v>4275166</v>
      </c>
      <c r="J5655">
        <v>2</v>
      </c>
      <c r="K5655" s="1">
        <v>144.66</v>
      </c>
      <c r="L5655" s="1">
        <v>65.400000000000006</v>
      </c>
      <c r="M5655" s="1">
        <f>All_Data[[#This Row],[EUR Sales Amount]]-All_Data[[#This Row],[EUR Cost Amount]]</f>
        <v>79.259999999999991</v>
      </c>
      <c r="N5655">
        <f>IF(All_Data[[#This Row],[Order Line Quantity]]&lt;0,1,0)</f>
        <v>0</v>
      </c>
      <c r="O5655" s="1" t="str">
        <f>All_Data[[#This Row],[Tier2 Description]]&amp;All_Data[[#This Row],[Order No]]</f>
        <v>BUSINESS CASES4275166</v>
      </c>
    </row>
    <row r="5656" spans="1:15" x14ac:dyDescent="0.35">
      <c r="A5656">
        <v>202005</v>
      </c>
      <c r="B5656" t="str">
        <f>LEFT(All_Data[[#This Row],[Invoice (Year+Month)]],4)</f>
        <v>2020</v>
      </c>
      <c r="C5656" t="str">
        <f>RIGHT(All_Data[[#This Row],[Invoice (Year+Month)]],2)</f>
        <v>05</v>
      </c>
      <c r="D5656" t="s">
        <v>9</v>
      </c>
      <c r="E5656">
        <v>43825</v>
      </c>
      <c r="F5656" t="s">
        <v>17</v>
      </c>
      <c r="G5656" t="s">
        <v>32</v>
      </c>
      <c r="H5656" t="s">
        <v>51</v>
      </c>
      <c r="I5656">
        <v>4291795</v>
      </c>
      <c r="J5656">
        <v>4</v>
      </c>
      <c r="K5656" s="1">
        <v>38.6</v>
      </c>
      <c r="L5656" s="1">
        <v>17.36</v>
      </c>
      <c r="M5656" s="1">
        <f>All_Data[[#This Row],[EUR Sales Amount]]-All_Data[[#This Row],[EUR Cost Amount]]</f>
        <v>21.240000000000002</v>
      </c>
      <c r="N5656">
        <f>IF(All_Data[[#This Row],[Order Line Quantity]]&lt;0,1,0)</f>
        <v>0</v>
      </c>
      <c r="O5656" s="1" t="str">
        <f>All_Data[[#This Row],[Tier2 Description]]&amp;All_Data[[#This Row],[Order No]]</f>
        <v>MUGS &amp; TUMBLERS4291795</v>
      </c>
    </row>
    <row r="5657" spans="1:15" x14ac:dyDescent="0.35">
      <c r="A5657">
        <v>202005</v>
      </c>
      <c r="B5657" t="str">
        <f>LEFT(All_Data[[#This Row],[Invoice (Year+Month)]],4)</f>
        <v>2020</v>
      </c>
      <c r="C5657" t="str">
        <f>RIGHT(All_Data[[#This Row],[Invoice (Year+Month)]],2)</f>
        <v>05</v>
      </c>
      <c r="D5657" t="s">
        <v>9</v>
      </c>
      <c r="E5657">
        <v>43825</v>
      </c>
      <c r="F5657" t="s">
        <v>17</v>
      </c>
      <c r="G5657" t="s">
        <v>13</v>
      </c>
      <c r="H5657" t="s">
        <v>16</v>
      </c>
      <c r="I5657">
        <v>4291795</v>
      </c>
      <c r="J5657">
        <v>1000</v>
      </c>
      <c r="K5657" s="1">
        <v>200</v>
      </c>
      <c r="L5657" s="1">
        <v>89.74</v>
      </c>
      <c r="M5657" s="1">
        <f>All_Data[[#This Row],[EUR Sales Amount]]-All_Data[[#This Row],[EUR Cost Amount]]</f>
        <v>110.26</v>
      </c>
      <c r="N5657">
        <f>IF(All_Data[[#This Row],[Order Line Quantity]]&lt;0,1,0)</f>
        <v>0</v>
      </c>
      <c r="O5657" s="1" t="str">
        <f>All_Data[[#This Row],[Tier2 Description]]&amp;All_Data[[#This Row],[Order No]]</f>
        <v>WRITING4291795</v>
      </c>
    </row>
    <row r="5658" spans="1:15" x14ac:dyDescent="0.35">
      <c r="A5658">
        <v>202005</v>
      </c>
      <c r="B5658" t="str">
        <f>LEFT(All_Data[[#This Row],[Invoice (Year+Month)]],4)</f>
        <v>2020</v>
      </c>
      <c r="C5658" t="str">
        <f>RIGHT(All_Data[[#This Row],[Invoice (Year+Month)]],2)</f>
        <v>05</v>
      </c>
      <c r="D5658" t="s">
        <v>9</v>
      </c>
      <c r="E5658">
        <v>43825</v>
      </c>
      <c r="F5658" t="s">
        <v>17</v>
      </c>
      <c r="G5658" t="s">
        <v>13</v>
      </c>
      <c r="H5658" t="s">
        <v>16</v>
      </c>
      <c r="I5658">
        <v>4293114</v>
      </c>
      <c r="J5658">
        <v>380</v>
      </c>
      <c r="K5658" s="1">
        <v>57</v>
      </c>
      <c r="L5658" s="1">
        <v>34.14</v>
      </c>
      <c r="M5658" s="1">
        <f>All_Data[[#This Row],[EUR Sales Amount]]-All_Data[[#This Row],[EUR Cost Amount]]</f>
        <v>22.86</v>
      </c>
      <c r="N5658">
        <f>IF(All_Data[[#This Row],[Order Line Quantity]]&lt;0,1,0)</f>
        <v>0</v>
      </c>
      <c r="O5658" s="1" t="str">
        <f>All_Data[[#This Row],[Tier2 Description]]&amp;All_Data[[#This Row],[Order No]]</f>
        <v>WRITING4293114</v>
      </c>
    </row>
    <row r="5659" spans="1:15" x14ac:dyDescent="0.35">
      <c r="A5659">
        <v>202005</v>
      </c>
      <c r="B5659" t="str">
        <f>LEFT(All_Data[[#This Row],[Invoice (Year+Month)]],4)</f>
        <v>2020</v>
      </c>
      <c r="C5659" t="str">
        <f>RIGHT(All_Data[[#This Row],[Invoice (Year+Month)]],2)</f>
        <v>05</v>
      </c>
      <c r="D5659" t="s">
        <v>9</v>
      </c>
      <c r="E5659">
        <v>43825</v>
      </c>
      <c r="F5659" t="s">
        <v>17</v>
      </c>
      <c r="G5659" t="s">
        <v>26</v>
      </c>
      <c r="H5659" t="s">
        <v>43</v>
      </c>
      <c r="I5659">
        <v>4291801</v>
      </c>
      <c r="J5659">
        <v>1000</v>
      </c>
      <c r="K5659" s="1">
        <v>440</v>
      </c>
      <c r="L5659" s="1">
        <v>37.64</v>
      </c>
      <c r="M5659" s="1">
        <f>All_Data[[#This Row],[EUR Sales Amount]]-All_Data[[#This Row],[EUR Cost Amount]]</f>
        <v>402.36</v>
      </c>
      <c r="N5659">
        <f>IF(All_Data[[#This Row],[Order Line Quantity]]&lt;0,1,0)</f>
        <v>0</v>
      </c>
      <c r="O5659" s="1" t="str">
        <f>All_Data[[#This Row],[Tier2 Description]]&amp;All_Data[[#This Row],[Order No]]</f>
        <v>SAFETY AUTO &amp; TOOLS4291801</v>
      </c>
    </row>
    <row r="5660" spans="1:15" x14ac:dyDescent="0.35">
      <c r="A5660">
        <v>202005</v>
      </c>
      <c r="B5660" t="str">
        <f>LEFT(All_Data[[#This Row],[Invoice (Year+Month)]],4)</f>
        <v>2020</v>
      </c>
      <c r="C5660" t="str">
        <f>RIGHT(All_Data[[#This Row],[Invoice (Year+Month)]],2)</f>
        <v>05</v>
      </c>
      <c r="D5660" t="s">
        <v>9</v>
      </c>
      <c r="E5660">
        <v>43825</v>
      </c>
      <c r="F5660" t="s">
        <v>17</v>
      </c>
      <c r="G5660" t="s">
        <v>26</v>
      </c>
      <c r="H5660" t="s">
        <v>43</v>
      </c>
      <c r="I5660">
        <v>4294616</v>
      </c>
      <c r="J5660">
        <v>3000</v>
      </c>
      <c r="K5660" s="1">
        <v>1200</v>
      </c>
      <c r="L5660" s="1">
        <v>112.9</v>
      </c>
      <c r="M5660" s="1">
        <f>All_Data[[#This Row],[EUR Sales Amount]]-All_Data[[#This Row],[EUR Cost Amount]]</f>
        <v>1087.0999999999999</v>
      </c>
      <c r="N5660">
        <f>IF(All_Data[[#This Row],[Order Line Quantity]]&lt;0,1,0)</f>
        <v>0</v>
      </c>
      <c r="O5660" s="1" t="str">
        <f>All_Data[[#This Row],[Tier2 Description]]&amp;All_Data[[#This Row],[Order No]]</f>
        <v>SAFETY AUTO &amp; TOOLS4294616</v>
      </c>
    </row>
    <row r="5661" spans="1:15" x14ac:dyDescent="0.35">
      <c r="A5661">
        <v>202005</v>
      </c>
      <c r="B5661" t="str">
        <f>LEFT(All_Data[[#This Row],[Invoice (Year+Month)]],4)</f>
        <v>2020</v>
      </c>
      <c r="C5661" t="str">
        <f>RIGHT(All_Data[[#This Row],[Invoice (Year+Month)]],2)</f>
        <v>05</v>
      </c>
      <c r="D5661" t="s">
        <v>9</v>
      </c>
      <c r="E5661">
        <v>43825</v>
      </c>
      <c r="F5661" t="s">
        <v>17</v>
      </c>
      <c r="G5661" t="s">
        <v>22</v>
      </c>
      <c r="H5661" t="s">
        <v>35</v>
      </c>
      <c r="I5661">
        <v>4293114</v>
      </c>
      <c r="J5661">
        <v>384</v>
      </c>
      <c r="K5661" s="1">
        <v>60.8</v>
      </c>
      <c r="L5661" s="1">
        <v>26.42</v>
      </c>
      <c r="M5661" s="1">
        <f>All_Data[[#This Row],[EUR Sales Amount]]-All_Data[[#This Row],[EUR Cost Amount]]</f>
        <v>34.379999999999995</v>
      </c>
      <c r="N5661">
        <f>IF(All_Data[[#This Row],[Order Line Quantity]]&lt;0,1,0)</f>
        <v>0</v>
      </c>
      <c r="O5661" s="1" t="str">
        <f>All_Data[[#This Row],[Tier2 Description]]&amp;All_Data[[#This Row],[Order No]]</f>
        <v>DECORATION CHARGES4293114</v>
      </c>
    </row>
    <row r="5662" spans="1:15" x14ac:dyDescent="0.35">
      <c r="A5662">
        <v>202005</v>
      </c>
      <c r="B5662" t="str">
        <f>LEFT(All_Data[[#This Row],[Invoice (Year+Month)]],4)</f>
        <v>2020</v>
      </c>
      <c r="C5662" t="str">
        <f>RIGHT(All_Data[[#This Row],[Invoice (Year+Month)]],2)</f>
        <v>05</v>
      </c>
      <c r="D5662" t="s">
        <v>9</v>
      </c>
      <c r="E5662">
        <v>43825</v>
      </c>
      <c r="F5662" t="s">
        <v>17</v>
      </c>
      <c r="G5662" t="s">
        <v>29</v>
      </c>
      <c r="H5662" t="s">
        <v>52</v>
      </c>
      <c r="I5662">
        <v>4291795</v>
      </c>
      <c r="J5662">
        <v>2000</v>
      </c>
      <c r="K5662" s="1">
        <v>440</v>
      </c>
      <c r="L5662" s="1">
        <v>330.04</v>
      </c>
      <c r="M5662" s="1">
        <f>All_Data[[#This Row],[EUR Sales Amount]]-All_Data[[#This Row],[EUR Cost Amount]]</f>
        <v>109.95999999999998</v>
      </c>
      <c r="N5662">
        <f>IF(All_Data[[#This Row],[Order Line Quantity]]&lt;0,1,0)</f>
        <v>0</v>
      </c>
      <c r="O5662" s="1" t="str">
        <f>All_Data[[#This Row],[Tier2 Description]]&amp;All_Data[[#This Row],[Order No]]</f>
        <v>GENERAL TECH4291795</v>
      </c>
    </row>
    <row r="5663" spans="1:15" x14ac:dyDescent="0.35">
      <c r="A5663">
        <v>202005</v>
      </c>
      <c r="B5663" t="str">
        <f>LEFT(All_Data[[#This Row],[Invoice (Year+Month)]],4)</f>
        <v>2020</v>
      </c>
      <c r="C5663" t="str">
        <f>RIGHT(All_Data[[#This Row],[Invoice (Year+Month)]],2)</f>
        <v>05</v>
      </c>
      <c r="D5663" t="s">
        <v>9</v>
      </c>
      <c r="E5663">
        <v>100020</v>
      </c>
      <c r="F5663" t="s">
        <v>10</v>
      </c>
      <c r="G5663" t="s">
        <v>24</v>
      </c>
      <c r="H5663" t="s">
        <v>25</v>
      </c>
      <c r="I5663">
        <v>4296424</v>
      </c>
      <c r="J5663">
        <v>24</v>
      </c>
      <c r="K5663" s="1">
        <v>1088.1600000000001</v>
      </c>
      <c r="L5663" s="1">
        <v>362.52</v>
      </c>
      <c r="M5663" s="1">
        <f>All_Data[[#This Row],[EUR Sales Amount]]-All_Data[[#This Row],[EUR Cost Amount]]</f>
        <v>725.6400000000001</v>
      </c>
      <c r="N5663">
        <f>IF(All_Data[[#This Row],[Order Line Quantity]]&lt;0,1,0)</f>
        <v>0</v>
      </c>
      <c r="O5663" s="1" t="str">
        <f>All_Data[[#This Row],[Tier2 Description]]&amp;All_Data[[#This Row],[Order No]]</f>
        <v>JACKETS4296424</v>
      </c>
    </row>
    <row r="5664" spans="1:15" x14ac:dyDescent="0.35">
      <c r="A5664">
        <v>202005</v>
      </c>
      <c r="B5664" t="str">
        <f>LEFT(All_Data[[#This Row],[Invoice (Year+Month)]],4)</f>
        <v>2020</v>
      </c>
      <c r="C5664" t="str">
        <f>RIGHT(All_Data[[#This Row],[Invoice (Year+Month)]],2)</f>
        <v>05</v>
      </c>
      <c r="D5664" t="s">
        <v>9</v>
      </c>
      <c r="E5664">
        <v>102628</v>
      </c>
      <c r="F5664" t="s">
        <v>10</v>
      </c>
      <c r="G5664" t="s">
        <v>11</v>
      </c>
      <c r="H5664" t="s">
        <v>47</v>
      </c>
      <c r="I5664">
        <v>4293600</v>
      </c>
      <c r="J5664">
        <v>200</v>
      </c>
      <c r="K5664" s="1">
        <v>64</v>
      </c>
      <c r="L5664" s="1">
        <v>56.8</v>
      </c>
      <c r="M5664" s="1">
        <f>All_Data[[#This Row],[EUR Sales Amount]]-All_Data[[#This Row],[EUR Cost Amount]]</f>
        <v>7.2000000000000028</v>
      </c>
      <c r="N5664">
        <f>IF(All_Data[[#This Row],[Order Line Quantity]]&lt;0,1,0)</f>
        <v>0</v>
      </c>
      <c r="O5664" s="1" t="str">
        <f>All_Data[[#This Row],[Tier2 Description]]&amp;All_Data[[#This Row],[Order No]]</f>
        <v>TRAVEL GIFTS4293600</v>
      </c>
    </row>
    <row r="5665" spans="1:15" x14ac:dyDescent="0.35">
      <c r="A5665">
        <v>202005</v>
      </c>
      <c r="B5665" t="str">
        <f>LEFT(All_Data[[#This Row],[Invoice (Year+Month)]],4)</f>
        <v>2020</v>
      </c>
      <c r="C5665" t="str">
        <f>RIGHT(All_Data[[#This Row],[Invoice (Year+Month)]],2)</f>
        <v>05</v>
      </c>
      <c r="D5665" t="s">
        <v>9</v>
      </c>
      <c r="E5665">
        <v>102628</v>
      </c>
      <c r="F5665" t="s">
        <v>10</v>
      </c>
      <c r="G5665" t="s">
        <v>32</v>
      </c>
      <c r="H5665" t="s">
        <v>49</v>
      </c>
      <c r="I5665">
        <v>4293604</v>
      </c>
      <c r="J5665">
        <v>1200</v>
      </c>
      <c r="K5665" s="1">
        <v>1620</v>
      </c>
      <c r="L5665" s="1">
        <v>886.26</v>
      </c>
      <c r="M5665" s="1">
        <f>All_Data[[#This Row],[EUR Sales Amount]]-All_Data[[#This Row],[EUR Cost Amount]]</f>
        <v>733.74</v>
      </c>
      <c r="N5665">
        <f>IF(All_Data[[#This Row],[Order Line Quantity]]&lt;0,1,0)</f>
        <v>0</v>
      </c>
      <c r="O5665" s="1" t="str">
        <f>All_Data[[#This Row],[Tier2 Description]]&amp;All_Data[[#This Row],[Order No]]</f>
        <v>CERAMICS4293604</v>
      </c>
    </row>
    <row r="5666" spans="1:15" x14ac:dyDescent="0.35">
      <c r="A5666">
        <v>202005</v>
      </c>
      <c r="B5666" t="str">
        <f>LEFT(All_Data[[#This Row],[Invoice (Year+Month)]],4)</f>
        <v>2020</v>
      </c>
      <c r="C5666" t="str">
        <f>RIGHT(All_Data[[#This Row],[Invoice (Year+Month)]],2)</f>
        <v>05</v>
      </c>
      <c r="D5666" t="s">
        <v>9</v>
      </c>
      <c r="E5666">
        <v>102628</v>
      </c>
      <c r="F5666" t="s">
        <v>10</v>
      </c>
      <c r="G5666" t="s">
        <v>26</v>
      </c>
      <c r="H5666" t="s">
        <v>43</v>
      </c>
      <c r="I5666">
        <v>4293881</v>
      </c>
      <c r="J5666">
        <v>3200</v>
      </c>
      <c r="K5666" s="1">
        <v>1280</v>
      </c>
      <c r="L5666" s="1">
        <v>120.42</v>
      </c>
      <c r="M5666" s="1">
        <f>All_Data[[#This Row],[EUR Sales Amount]]-All_Data[[#This Row],[EUR Cost Amount]]</f>
        <v>1159.58</v>
      </c>
      <c r="N5666">
        <f>IF(All_Data[[#This Row],[Order Line Quantity]]&lt;0,1,0)</f>
        <v>0</v>
      </c>
      <c r="O5666" s="1" t="str">
        <f>All_Data[[#This Row],[Tier2 Description]]&amp;All_Data[[#This Row],[Order No]]</f>
        <v>SAFETY AUTO &amp; TOOLS4293881</v>
      </c>
    </row>
    <row r="5667" spans="1:15" x14ac:dyDescent="0.35">
      <c r="A5667">
        <v>202005</v>
      </c>
      <c r="B5667" t="str">
        <f>LEFT(All_Data[[#This Row],[Invoice (Year+Month)]],4)</f>
        <v>2020</v>
      </c>
      <c r="C5667" t="str">
        <f>RIGHT(All_Data[[#This Row],[Invoice (Year+Month)]],2)</f>
        <v>05</v>
      </c>
      <c r="D5667" t="s">
        <v>9</v>
      </c>
      <c r="E5667">
        <v>102628</v>
      </c>
      <c r="F5667" t="s">
        <v>10</v>
      </c>
      <c r="G5667" t="s">
        <v>26</v>
      </c>
      <c r="H5667" t="s">
        <v>43</v>
      </c>
      <c r="I5667">
        <v>4294972</v>
      </c>
      <c r="J5667">
        <v>520</v>
      </c>
      <c r="K5667" s="1">
        <v>254.8</v>
      </c>
      <c r="L5667" s="1">
        <v>19.559999999999999</v>
      </c>
      <c r="M5667" s="1">
        <f>All_Data[[#This Row],[EUR Sales Amount]]-All_Data[[#This Row],[EUR Cost Amount]]</f>
        <v>235.24</v>
      </c>
      <c r="N5667">
        <f>IF(All_Data[[#This Row],[Order Line Quantity]]&lt;0,1,0)</f>
        <v>0</v>
      </c>
      <c r="O5667" s="1" t="str">
        <f>All_Data[[#This Row],[Tier2 Description]]&amp;All_Data[[#This Row],[Order No]]</f>
        <v>SAFETY AUTO &amp; TOOLS4294972</v>
      </c>
    </row>
    <row r="5668" spans="1:15" x14ac:dyDescent="0.35">
      <c r="A5668">
        <v>202005</v>
      </c>
      <c r="B5668" t="str">
        <f>LEFT(All_Data[[#This Row],[Invoice (Year+Month)]],4)</f>
        <v>2020</v>
      </c>
      <c r="C5668" t="str">
        <f>RIGHT(All_Data[[#This Row],[Invoice (Year+Month)]],2)</f>
        <v>05</v>
      </c>
      <c r="D5668" t="s">
        <v>9</v>
      </c>
      <c r="E5668">
        <v>102628</v>
      </c>
      <c r="F5668" t="s">
        <v>10</v>
      </c>
      <c r="G5668" t="s">
        <v>22</v>
      </c>
      <c r="H5668" t="s">
        <v>35</v>
      </c>
      <c r="I5668">
        <v>4293881</v>
      </c>
      <c r="J5668">
        <v>3202</v>
      </c>
      <c r="K5668" s="1">
        <v>422</v>
      </c>
      <c r="L5668" s="1">
        <v>49.88</v>
      </c>
      <c r="M5668" s="1">
        <f>All_Data[[#This Row],[EUR Sales Amount]]-All_Data[[#This Row],[EUR Cost Amount]]</f>
        <v>372.12</v>
      </c>
      <c r="N5668">
        <f>IF(All_Data[[#This Row],[Order Line Quantity]]&lt;0,1,0)</f>
        <v>0</v>
      </c>
      <c r="O5668" s="1" t="str">
        <f>All_Data[[#This Row],[Tier2 Description]]&amp;All_Data[[#This Row],[Order No]]</f>
        <v>DECORATION CHARGES4293881</v>
      </c>
    </row>
    <row r="5669" spans="1:15" x14ac:dyDescent="0.35">
      <c r="A5669">
        <v>202005</v>
      </c>
      <c r="B5669" t="str">
        <f>LEFT(All_Data[[#This Row],[Invoice (Year+Month)]],4)</f>
        <v>2020</v>
      </c>
      <c r="C5669" t="str">
        <f>RIGHT(All_Data[[#This Row],[Invoice (Year+Month)]],2)</f>
        <v>05</v>
      </c>
      <c r="D5669" t="s">
        <v>9</v>
      </c>
      <c r="E5669">
        <v>102628</v>
      </c>
      <c r="F5669" t="s">
        <v>10</v>
      </c>
      <c r="G5669" t="s">
        <v>22</v>
      </c>
      <c r="H5669" t="s">
        <v>35</v>
      </c>
      <c r="I5669">
        <v>4294972</v>
      </c>
      <c r="J5669">
        <v>522</v>
      </c>
      <c r="K5669" s="1">
        <v>127</v>
      </c>
      <c r="L5669" s="1">
        <v>23.08</v>
      </c>
      <c r="M5669" s="1">
        <f>All_Data[[#This Row],[EUR Sales Amount]]-All_Data[[#This Row],[EUR Cost Amount]]</f>
        <v>103.92</v>
      </c>
      <c r="N5669">
        <f>IF(All_Data[[#This Row],[Order Line Quantity]]&lt;0,1,0)</f>
        <v>0</v>
      </c>
      <c r="O5669" s="1" t="str">
        <f>All_Data[[#This Row],[Tier2 Description]]&amp;All_Data[[#This Row],[Order No]]</f>
        <v>DECORATION CHARGES4294972</v>
      </c>
    </row>
    <row r="5670" spans="1:15" x14ac:dyDescent="0.35">
      <c r="A5670">
        <v>202005</v>
      </c>
      <c r="B5670" t="str">
        <f>LEFT(All_Data[[#This Row],[Invoice (Year+Month)]],4)</f>
        <v>2020</v>
      </c>
      <c r="C5670" t="str">
        <f>RIGHT(All_Data[[#This Row],[Invoice (Year+Month)]],2)</f>
        <v>05</v>
      </c>
      <c r="D5670" t="s">
        <v>9</v>
      </c>
      <c r="E5670">
        <v>110451</v>
      </c>
      <c r="F5670" t="s">
        <v>10</v>
      </c>
      <c r="G5670" t="s">
        <v>11</v>
      </c>
      <c r="H5670" t="s">
        <v>46</v>
      </c>
      <c r="I5670">
        <v>4291344</v>
      </c>
      <c r="J5670">
        <v>60</v>
      </c>
      <c r="K5670" s="1">
        <v>834</v>
      </c>
      <c r="L5670" s="1">
        <v>258.16000000000003</v>
      </c>
      <c r="M5670" s="1">
        <f>All_Data[[#This Row],[EUR Sales Amount]]-All_Data[[#This Row],[EUR Cost Amount]]</f>
        <v>575.83999999999992</v>
      </c>
      <c r="N5670">
        <f>IF(All_Data[[#This Row],[Order Line Quantity]]&lt;0,1,0)</f>
        <v>0</v>
      </c>
      <c r="O5670" s="1" t="str">
        <f>All_Data[[#This Row],[Tier2 Description]]&amp;All_Data[[#This Row],[Order No]]</f>
        <v>DUFFELS4291344</v>
      </c>
    </row>
    <row r="5671" spans="1:15" x14ac:dyDescent="0.35">
      <c r="A5671">
        <v>202005</v>
      </c>
      <c r="B5671" t="str">
        <f>LEFT(All_Data[[#This Row],[Invoice (Year+Month)]],4)</f>
        <v>2020</v>
      </c>
      <c r="C5671" t="str">
        <f>RIGHT(All_Data[[#This Row],[Invoice (Year+Month)]],2)</f>
        <v>05</v>
      </c>
      <c r="D5671" t="s">
        <v>9</v>
      </c>
      <c r="E5671">
        <v>110641</v>
      </c>
      <c r="F5671" t="s">
        <v>17</v>
      </c>
      <c r="G5671" t="s">
        <v>32</v>
      </c>
      <c r="H5671" t="s">
        <v>51</v>
      </c>
      <c r="I5671">
        <v>4290525</v>
      </c>
      <c r="J5671">
        <v>300</v>
      </c>
      <c r="K5671" s="1">
        <v>1143</v>
      </c>
      <c r="L5671" s="1">
        <v>450.54</v>
      </c>
      <c r="M5671" s="1">
        <f>All_Data[[#This Row],[EUR Sales Amount]]-All_Data[[#This Row],[EUR Cost Amount]]</f>
        <v>692.46</v>
      </c>
      <c r="N5671">
        <f>IF(All_Data[[#This Row],[Order Line Quantity]]&lt;0,1,0)</f>
        <v>0</v>
      </c>
      <c r="O5671" s="1" t="str">
        <f>All_Data[[#This Row],[Tier2 Description]]&amp;All_Data[[#This Row],[Order No]]</f>
        <v>MUGS &amp; TUMBLERS4290525</v>
      </c>
    </row>
    <row r="5672" spans="1:15" x14ac:dyDescent="0.35">
      <c r="A5672">
        <v>202005</v>
      </c>
      <c r="B5672" t="str">
        <f>LEFT(All_Data[[#This Row],[Invoice (Year+Month)]],4)</f>
        <v>2020</v>
      </c>
      <c r="C5672" t="str">
        <f>RIGHT(All_Data[[#This Row],[Invoice (Year+Month)]],2)</f>
        <v>05</v>
      </c>
      <c r="D5672" t="s">
        <v>9</v>
      </c>
      <c r="E5672">
        <v>110641</v>
      </c>
      <c r="F5672" t="s">
        <v>17</v>
      </c>
      <c r="G5672" t="s">
        <v>13</v>
      </c>
      <c r="H5672" t="s">
        <v>15</v>
      </c>
      <c r="I5672">
        <v>4295656</v>
      </c>
      <c r="J5672">
        <v>50</v>
      </c>
      <c r="K5672" s="1">
        <v>417</v>
      </c>
      <c r="L5672" s="1">
        <v>119.98</v>
      </c>
      <c r="M5672" s="1">
        <f>All_Data[[#This Row],[EUR Sales Amount]]-All_Data[[#This Row],[EUR Cost Amount]]</f>
        <v>297.02</v>
      </c>
      <c r="N5672">
        <f>IF(All_Data[[#This Row],[Order Line Quantity]]&lt;0,1,0)</f>
        <v>0</v>
      </c>
      <c r="O5672" s="1" t="str">
        <f>All_Data[[#This Row],[Tier2 Description]]&amp;All_Data[[#This Row],[Order No]]</f>
        <v>UMBRELLAS4295656</v>
      </c>
    </row>
    <row r="5673" spans="1:15" x14ac:dyDescent="0.35">
      <c r="A5673">
        <v>202005</v>
      </c>
      <c r="B5673" t="str">
        <f>LEFT(All_Data[[#This Row],[Invoice (Year+Month)]],4)</f>
        <v>2020</v>
      </c>
      <c r="C5673" t="str">
        <f>RIGHT(All_Data[[#This Row],[Invoice (Year+Month)]],2)</f>
        <v>05</v>
      </c>
      <c r="D5673" t="s">
        <v>9</v>
      </c>
      <c r="E5673">
        <v>110641</v>
      </c>
      <c r="F5673" t="s">
        <v>17</v>
      </c>
      <c r="G5673" t="s">
        <v>13</v>
      </c>
      <c r="H5673" t="s">
        <v>16</v>
      </c>
      <c r="I5673">
        <v>4294111</v>
      </c>
      <c r="J5673">
        <v>2000</v>
      </c>
      <c r="K5673" s="1">
        <v>460</v>
      </c>
      <c r="L5673" s="1">
        <v>236.78</v>
      </c>
      <c r="M5673" s="1">
        <f>All_Data[[#This Row],[EUR Sales Amount]]-All_Data[[#This Row],[EUR Cost Amount]]</f>
        <v>223.22</v>
      </c>
      <c r="N5673">
        <f>IF(All_Data[[#This Row],[Order Line Quantity]]&lt;0,1,0)</f>
        <v>0</v>
      </c>
      <c r="O5673" s="1" t="str">
        <f>All_Data[[#This Row],[Tier2 Description]]&amp;All_Data[[#This Row],[Order No]]</f>
        <v>WRITING4294111</v>
      </c>
    </row>
    <row r="5674" spans="1:15" x14ac:dyDescent="0.35">
      <c r="A5674">
        <v>202005</v>
      </c>
      <c r="B5674" t="str">
        <f>LEFT(All_Data[[#This Row],[Invoice (Year+Month)]],4)</f>
        <v>2020</v>
      </c>
      <c r="C5674" t="str">
        <f>RIGHT(All_Data[[#This Row],[Invoice (Year+Month)]],2)</f>
        <v>05</v>
      </c>
      <c r="D5674" t="s">
        <v>9</v>
      </c>
      <c r="E5674">
        <v>110641</v>
      </c>
      <c r="F5674" t="s">
        <v>17</v>
      </c>
      <c r="G5674" t="s">
        <v>26</v>
      </c>
      <c r="H5674" t="s">
        <v>44</v>
      </c>
      <c r="I5674">
        <v>4291238</v>
      </c>
      <c r="J5674">
        <v>200</v>
      </c>
      <c r="K5674" s="1">
        <v>318</v>
      </c>
      <c r="L5674" s="1">
        <v>211.56</v>
      </c>
      <c r="M5674" s="1">
        <f>All_Data[[#This Row],[EUR Sales Amount]]-All_Data[[#This Row],[EUR Cost Amount]]</f>
        <v>106.44</v>
      </c>
      <c r="N5674">
        <f>IF(All_Data[[#This Row],[Order Line Quantity]]&lt;0,1,0)</f>
        <v>0</v>
      </c>
      <c r="O5674" s="1" t="str">
        <f>All_Data[[#This Row],[Tier2 Description]]&amp;All_Data[[#This Row],[Order No]]</f>
        <v>HBA4291238</v>
      </c>
    </row>
    <row r="5675" spans="1:15" x14ac:dyDescent="0.35">
      <c r="A5675">
        <v>202005</v>
      </c>
      <c r="B5675" t="str">
        <f>LEFT(All_Data[[#This Row],[Invoice (Year+Month)]],4)</f>
        <v>2020</v>
      </c>
      <c r="C5675" t="str">
        <f>RIGHT(All_Data[[#This Row],[Invoice (Year+Month)]],2)</f>
        <v>05</v>
      </c>
      <c r="D5675" t="s">
        <v>9</v>
      </c>
      <c r="E5675">
        <v>110641</v>
      </c>
      <c r="F5675" t="s">
        <v>17</v>
      </c>
      <c r="G5675" t="s">
        <v>26</v>
      </c>
      <c r="H5675" t="s">
        <v>44</v>
      </c>
      <c r="I5675">
        <v>4291567</v>
      </c>
      <c r="J5675">
        <v>500</v>
      </c>
      <c r="K5675" s="1">
        <v>635</v>
      </c>
      <c r="L5675" s="1">
        <v>464.66</v>
      </c>
      <c r="M5675" s="1">
        <f>All_Data[[#This Row],[EUR Sales Amount]]-All_Data[[#This Row],[EUR Cost Amount]]</f>
        <v>170.33999999999997</v>
      </c>
      <c r="N5675">
        <f>IF(All_Data[[#This Row],[Order Line Quantity]]&lt;0,1,0)</f>
        <v>0</v>
      </c>
      <c r="O5675" s="1" t="str">
        <f>All_Data[[#This Row],[Tier2 Description]]&amp;All_Data[[#This Row],[Order No]]</f>
        <v>HBA4291567</v>
      </c>
    </row>
    <row r="5676" spans="1:15" x14ac:dyDescent="0.35">
      <c r="A5676">
        <v>202005</v>
      </c>
      <c r="B5676" t="str">
        <f>LEFT(All_Data[[#This Row],[Invoice (Year+Month)]],4)</f>
        <v>2020</v>
      </c>
      <c r="C5676" t="str">
        <f>RIGHT(All_Data[[#This Row],[Invoice (Year+Month)]],2)</f>
        <v>05</v>
      </c>
      <c r="D5676" t="s">
        <v>9</v>
      </c>
      <c r="E5676">
        <v>110641</v>
      </c>
      <c r="F5676" t="s">
        <v>17</v>
      </c>
      <c r="G5676" t="s">
        <v>26</v>
      </c>
      <c r="H5676" t="s">
        <v>28</v>
      </c>
      <c r="I5676">
        <v>4292978</v>
      </c>
      <c r="J5676">
        <v>102</v>
      </c>
      <c r="K5676" s="1">
        <v>916.98</v>
      </c>
      <c r="L5676" s="1">
        <v>513.55999999999995</v>
      </c>
      <c r="M5676" s="1">
        <f>All_Data[[#This Row],[EUR Sales Amount]]-All_Data[[#This Row],[EUR Cost Amount]]</f>
        <v>403.42000000000007</v>
      </c>
      <c r="N5676">
        <f>IF(All_Data[[#This Row],[Order Line Quantity]]&lt;0,1,0)</f>
        <v>0</v>
      </c>
      <c r="O5676" s="1" t="str">
        <f>All_Data[[#This Row],[Tier2 Description]]&amp;All_Data[[#This Row],[Order No]]</f>
        <v>HOUSEWARES4292978</v>
      </c>
    </row>
    <row r="5677" spans="1:15" x14ac:dyDescent="0.35">
      <c r="A5677">
        <v>202005</v>
      </c>
      <c r="B5677" t="str">
        <f>LEFT(All_Data[[#This Row],[Invoice (Year+Month)]],4)</f>
        <v>2020</v>
      </c>
      <c r="C5677" t="str">
        <f>RIGHT(All_Data[[#This Row],[Invoice (Year+Month)]],2)</f>
        <v>05</v>
      </c>
      <c r="D5677" t="s">
        <v>9</v>
      </c>
      <c r="E5677">
        <v>110641</v>
      </c>
      <c r="F5677" t="s">
        <v>17</v>
      </c>
      <c r="G5677" t="s">
        <v>22</v>
      </c>
      <c r="H5677" t="s">
        <v>35</v>
      </c>
      <c r="I5677">
        <v>4290525</v>
      </c>
      <c r="J5677">
        <v>302</v>
      </c>
      <c r="K5677" s="1">
        <v>235</v>
      </c>
      <c r="L5677" s="1">
        <v>3.44</v>
      </c>
      <c r="M5677" s="1">
        <f>All_Data[[#This Row],[EUR Sales Amount]]-All_Data[[#This Row],[EUR Cost Amount]]</f>
        <v>231.56</v>
      </c>
      <c r="N5677">
        <f>IF(All_Data[[#This Row],[Order Line Quantity]]&lt;0,1,0)</f>
        <v>0</v>
      </c>
      <c r="O5677" s="1" t="str">
        <f>All_Data[[#This Row],[Tier2 Description]]&amp;All_Data[[#This Row],[Order No]]</f>
        <v>DECORATION CHARGES4290525</v>
      </c>
    </row>
    <row r="5678" spans="1:15" x14ac:dyDescent="0.35">
      <c r="A5678">
        <v>202005</v>
      </c>
      <c r="B5678" t="str">
        <f>LEFT(All_Data[[#This Row],[Invoice (Year+Month)]],4)</f>
        <v>2020</v>
      </c>
      <c r="C5678" t="str">
        <f>RIGHT(All_Data[[#This Row],[Invoice (Year+Month)]],2)</f>
        <v>05</v>
      </c>
      <c r="D5678" t="s">
        <v>9</v>
      </c>
      <c r="E5678">
        <v>110641</v>
      </c>
      <c r="F5678" t="s">
        <v>17</v>
      </c>
      <c r="G5678" t="s">
        <v>22</v>
      </c>
      <c r="H5678" t="s">
        <v>35</v>
      </c>
      <c r="I5678">
        <v>4292978</v>
      </c>
      <c r="J5678">
        <v>104</v>
      </c>
      <c r="K5678" s="1">
        <v>159.76</v>
      </c>
      <c r="L5678" s="1">
        <v>1.46</v>
      </c>
      <c r="M5678" s="1">
        <f>All_Data[[#This Row],[EUR Sales Amount]]-All_Data[[#This Row],[EUR Cost Amount]]</f>
        <v>158.29999999999998</v>
      </c>
      <c r="N5678">
        <f>IF(All_Data[[#This Row],[Order Line Quantity]]&lt;0,1,0)</f>
        <v>0</v>
      </c>
      <c r="O5678" s="1" t="str">
        <f>All_Data[[#This Row],[Tier2 Description]]&amp;All_Data[[#This Row],[Order No]]</f>
        <v>DECORATION CHARGES4292978</v>
      </c>
    </row>
    <row r="5679" spans="1:15" x14ac:dyDescent="0.35">
      <c r="A5679">
        <v>202005</v>
      </c>
      <c r="B5679" t="str">
        <f>LEFT(All_Data[[#This Row],[Invoice (Year+Month)]],4)</f>
        <v>2020</v>
      </c>
      <c r="C5679" t="str">
        <f>RIGHT(All_Data[[#This Row],[Invoice (Year+Month)]],2)</f>
        <v>05</v>
      </c>
      <c r="D5679" t="s">
        <v>9</v>
      </c>
      <c r="E5679">
        <v>110641</v>
      </c>
      <c r="F5679" t="s">
        <v>17</v>
      </c>
      <c r="G5679" t="s">
        <v>22</v>
      </c>
      <c r="H5679" t="s">
        <v>35</v>
      </c>
      <c r="I5679">
        <v>4294111</v>
      </c>
      <c r="J5679">
        <v>2002</v>
      </c>
      <c r="K5679" s="1">
        <v>350</v>
      </c>
      <c r="L5679" s="1">
        <v>37.880000000000003</v>
      </c>
      <c r="M5679" s="1">
        <f>All_Data[[#This Row],[EUR Sales Amount]]-All_Data[[#This Row],[EUR Cost Amount]]</f>
        <v>312.12</v>
      </c>
      <c r="N5679">
        <f>IF(All_Data[[#This Row],[Order Line Quantity]]&lt;0,1,0)</f>
        <v>0</v>
      </c>
      <c r="O5679" s="1" t="str">
        <f>All_Data[[#This Row],[Tier2 Description]]&amp;All_Data[[#This Row],[Order No]]</f>
        <v>DECORATION CHARGES4294111</v>
      </c>
    </row>
    <row r="5680" spans="1:15" x14ac:dyDescent="0.35">
      <c r="A5680">
        <v>202005</v>
      </c>
      <c r="B5680" t="str">
        <f>LEFT(All_Data[[#This Row],[Invoice (Year+Month)]],4)</f>
        <v>2020</v>
      </c>
      <c r="C5680" t="str">
        <f>RIGHT(All_Data[[#This Row],[Invoice (Year+Month)]],2)</f>
        <v>05</v>
      </c>
      <c r="D5680" t="s">
        <v>9</v>
      </c>
      <c r="E5680">
        <v>110641</v>
      </c>
      <c r="F5680" t="s">
        <v>17</v>
      </c>
      <c r="G5680" t="s">
        <v>22</v>
      </c>
      <c r="H5680" t="s">
        <v>35</v>
      </c>
      <c r="I5680">
        <v>4295656</v>
      </c>
      <c r="J5680">
        <v>54</v>
      </c>
      <c r="K5680" s="1">
        <v>143</v>
      </c>
      <c r="L5680" s="1">
        <v>31.08</v>
      </c>
      <c r="M5680" s="1">
        <f>All_Data[[#This Row],[EUR Sales Amount]]-All_Data[[#This Row],[EUR Cost Amount]]</f>
        <v>111.92</v>
      </c>
      <c r="N5680">
        <f>IF(All_Data[[#This Row],[Order Line Quantity]]&lt;0,1,0)</f>
        <v>0</v>
      </c>
      <c r="O5680" s="1" t="str">
        <f>All_Data[[#This Row],[Tier2 Description]]&amp;All_Data[[#This Row],[Order No]]</f>
        <v>DECORATION CHARGES4295656</v>
      </c>
    </row>
    <row r="5681" spans="1:15" x14ac:dyDescent="0.35">
      <c r="A5681">
        <v>202005</v>
      </c>
      <c r="B5681" t="str">
        <f>LEFT(All_Data[[#This Row],[Invoice (Year+Month)]],4)</f>
        <v>2020</v>
      </c>
      <c r="C5681" t="str">
        <f>RIGHT(All_Data[[#This Row],[Invoice (Year+Month)]],2)</f>
        <v>05</v>
      </c>
      <c r="D5681" t="s">
        <v>9</v>
      </c>
      <c r="E5681">
        <v>110641</v>
      </c>
      <c r="F5681" t="s">
        <v>17</v>
      </c>
      <c r="G5681" t="s">
        <v>29</v>
      </c>
      <c r="H5681" t="s">
        <v>31</v>
      </c>
      <c r="I5681">
        <v>4292104</v>
      </c>
      <c r="J5681">
        <v>6</v>
      </c>
      <c r="K5681" s="1">
        <v>59.28</v>
      </c>
      <c r="L5681" s="1">
        <v>22.7</v>
      </c>
      <c r="M5681" s="1">
        <f>All_Data[[#This Row],[EUR Sales Amount]]-All_Data[[#This Row],[EUR Cost Amount]]</f>
        <v>36.58</v>
      </c>
      <c r="N5681">
        <f>IF(All_Data[[#This Row],[Order Line Quantity]]&lt;0,1,0)</f>
        <v>0</v>
      </c>
      <c r="O5681" s="1" t="str">
        <f>All_Data[[#This Row],[Tier2 Description]]&amp;All_Data[[#This Row],[Order No]]</f>
        <v>POWER4292104</v>
      </c>
    </row>
    <row r="5682" spans="1:15" x14ac:dyDescent="0.35">
      <c r="A5682">
        <v>202005</v>
      </c>
      <c r="B5682" t="str">
        <f>LEFT(All_Data[[#This Row],[Invoice (Year+Month)]],4)</f>
        <v>2020</v>
      </c>
      <c r="C5682" t="str">
        <f>RIGHT(All_Data[[#This Row],[Invoice (Year+Month)]],2)</f>
        <v>05</v>
      </c>
      <c r="D5682" t="s">
        <v>9</v>
      </c>
      <c r="E5682">
        <v>110700</v>
      </c>
      <c r="F5682" t="s">
        <v>17</v>
      </c>
      <c r="G5682" t="s">
        <v>26</v>
      </c>
      <c r="H5682" t="s">
        <v>28</v>
      </c>
      <c r="I5682">
        <v>4292284</v>
      </c>
      <c r="J5682">
        <v>40</v>
      </c>
      <c r="K5682" s="1">
        <v>14.4</v>
      </c>
      <c r="L5682" s="1">
        <v>4.2</v>
      </c>
      <c r="M5682" s="1">
        <f>All_Data[[#This Row],[EUR Sales Amount]]-All_Data[[#This Row],[EUR Cost Amount]]</f>
        <v>10.199999999999999</v>
      </c>
      <c r="N5682">
        <f>IF(All_Data[[#This Row],[Order Line Quantity]]&lt;0,1,0)</f>
        <v>0</v>
      </c>
      <c r="O5682" s="1" t="str">
        <f>All_Data[[#This Row],[Tier2 Description]]&amp;All_Data[[#This Row],[Order No]]</f>
        <v>HOUSEWARES4292284</v>
      </c>
    </row>
    <row r="5683" spans="1:15" x14ac:dyDescent="0.35">
      <c r="A5683">
        <v>202005</v>
      </c>
      <c r="B5683" t="str">
        <f>LEFT(All_Data[[#This Row],[Invoice (Year+Month)]],4)</f>
        <v>2020</v>
      </c>
      <c r="C5683" t="str">
        <f>RIGHT(All_Data[[#This Row],[Invoice (Year+Month)]],2)</f>
        <v>05</v>
      </c>
      <c r="D5683" t="s">
        <v>9</v>
      </c>
      <c r="E5683">
        <v>110700</v>
      </c>
      <c r="F5683" t="s">
        <v>17</v>
      </c>
      <c r="G5683" t="s">
        <v>22</v>
      </c>
      <c r="H5683" t="s">
        <v>35</v>
      </c>
      <c r="I5683">
        <v>4292284</v>
      </c>
      <c r="J5683">
        <v>44</v>
      </c>
      <c r="K5683" s="1">
        <v>119.2</v>
      </c>
      <c r="L5683" s="1">
        <v>36.58</v>
      </c>
      <c r="M5683" s="1">
        <f>All_Data[[#This Row],[EUR Sales Amount]]-All_Data[[#This Row],[EUR Cost Amount]]</f>
        <v>82.62</v>
      </c>
      <c r="N5683">
        <f>IF(All_Data[[#This Row],[Order Line Quantity]]&lt;0,1,0)</f>
        <v>0</v>
      </c>
      <c r="O5683" s="1" t="str">
        <f>All_Data[[#This Row],[Tier2 Description]]&amp;All_Data[[#This Row],[Order No]]</f>
        <v>DECORATION CHARGES4292284</v>
      </c>
    </row>
    <row r="5684" spans="1:15" x14ac:dyDescent="0.35">
      <c r="A5684">
        <v>202005</v>
      </c>
      <c r="B5684" t="str">
        <f>LEFT(All_Data[[#This Row],[Invoice (Year+Month)]],4)</f>
        <v>2020</v>
      </c>
      <c r="C5684" t="str">
        <f>RIGHT(All_Data[[#This Row],[Invoice (Year+Month)]],2)</f>
        <v>05</v>
      </c>
      <c r="D5684" t="s">
        <v>9</v>
      </c>
      <c r="E5684">
        <v>111840</v>
      </c>
      <c r="F5684" t="s">
        <v>17</v>
      </c>
      <c r="G5684" t="s">
        <v>13</v>
      </c>
      <c r="H5684" t="s">
        <v>15</v>
      </c>
      <c r="I5684">
        <v>4292849</v>
      </c>
      <c r="J5684">
        <v>200</v>
      </c>
      <c r="K5684" s="1">
        <v>714</v>
      </c>
      <c r="L5684" s="1">
        <v>387.66</v>
      </c>
      <c r="M5684" s="1">
        <f>All_Data[[#This Row],[EUR Sales Amount]]-All_Data[[#This Row],[EUR Cost Amount]]</f>
        <v>326.33999999999997</v>
      </c>
      <c r="N5684">
        <f>IF(All_Data[[#This Row],[Order Line Quantity]]&lt;0,1,0)</f>
        <v>0</v>
      </c>
      <c r="O5684" s="1" t="str">
        <f>All_Data[[#This Row],[Tier2 Description]]&amp;All_Data[[#This Row],[Order No]]</f>
        <v>UMBRELLAS4292849</v>
      </c>
    </row>
    <row r="5685" spans="1:15" x14ac:dyDescent="0.35">
      <c r="A5685">
        <v>202005</v>
      </c>
      <c r="B5685" t="str">
        <f>LEFT(All_Data[[#This Row],[Invoice (Year+Month)]],4)</f>
        <v>2020</v>
      </c>
      <c r="C5685" t="str">
        <f>RIGHT(All_Data[[#This Row],[Invoice (Year+Month)]],2)</f>
        <v>05</v>
      </c>
      <c r="D5685" t="s">
        <v>9</v>
      </c>
      <c r="E5685">
        <v>111840</v>
      </c>
      <c r="F5685" t="s">
        <v>17</v>
      </c>
      <c r="G5685" t="s">
        <v>26</v>
      </c>
      <c r="H5685" t="s">
        <v>43</v>
      </c>
      <c r="I5685">
        <v>4290589</v>
      </c>
      <c r="J5685">
        <v>2000</v>
      </c>
      <c r="K5685" s="1">
        <v>660</v>
      </c>
      <c r="L5685" s="1">
        <v>299.24</v>
      </c>
      <c r="M5685" s="1">
        <f>All_Data[[#This Row],[EUR Sales Amount]]-All_Data[[#This Row],[EUR Cost Amount]]</f>
        <v>360.76</v>
      </c>
      <c r="N5685">
        <f>IF(All_Data[[#This Row],[Order Line Quantity]]&lt;0,1,0)</f>
        <v>0</v>
      </c>
      <c r="O5685" s="1" t="str">
        <f>All_Data[[#This Row],[Tier2 Description]]&amp;All_Data[[#This Row],[Order No]]</f>
        <v>SAFETY AUTO &amp; TOOLS4290589</v>
      </c>
    </row>
    <row r="5686" spans="1:15" x14ac:dyDescent="0.35">
      <c r="A5686">
        <v>202005</v>
      </c>
      <c r="B5686" t="str">
        <f>LEFT(All_Data[[#This Row],[Invoice (Year+Month)]],4)</f>
        <v>2020</v>
      </c>
      <c r="C5686" t="str">
        <f>RIGHT(All_Data[[#This Row],[Invoice (Year+Month)]],2)</f>
        <v>05</v>
      </c>
      <c r="D5686" t="s">
        <v>9</v>
      </c>
      <c r="E5686">
        <v>111840</v>
      </c>
      <c r="F5686" t="s">
        <v>17</v>
      </c>
      <c r="G5686" t="s">
        <v>22</v>
      </c>
      <c r="H5686" t="s">
        <v>35</v>
      </c>
      <c r="I5686">
        <v>4290589</v>
      </c>
      <c r="J5686">
        <v>2002</v>
      </c>
      <c r="K5686" s="1">
        <v>409</v>
      </c>
      <c r="L5686" s="1">
        <v>60.02</v>
      </c>
      <c r="M5686" s="1">
        <f>All_Data[[#This Row],[EUR Sales Amount]]-All_Data[[#This Row],[EUR Cost Amount]]</f>
        <v>348.98</v>
      </c>
      <c r="N5686">
        <f>IF(All_Data[[#This Row],[Order Line Quantity]]&lt;0,1,0)</f>
        <v>0</v>
      </c>
      <c r="O5686" s="1" t="str">
        <f>All_Data[[#This Row],[Tier2 Description]]&amp;All_Data[[#This Row],[Order No]]</f>
        <v>DECORATION CHARGES4290589</v>
      </c>
    </row>
    <row r="5687" spans="1:15" x14ac:dyDescent="0.35">
      <c r="A5687">
        <v>202005</v>
      </c>
      <c r="B5687" t="str">
        <f>LEFT(All_Data[[#This Row],[Invoice (Year+Month)]],4)</f>
        <v>2020</v>
      </c>
      <c r="C5687" t="str">
        <f>RIGHT(All_Data[[#This Row],[Invoice (Year+Month)]],2)</f>
        <v>05</v>
      </c>
      <c r="D5687" t="s">
        <v>9</v>
      </c>
      <c r="E5687">
        <v>111840</v>
      </c>
      <c r="F5687" t="s">
        <v>17</v>
      </c>
      <c r="G5687" t="s">
        <v>22</v>
      </c>
      <c r="H5687" t="s">
        <v>35</v>
      </c>
      <c r="I5687">
        <v>4292849</v>
      </c>
      <c r="J5687">
        <v>204</v>
      </c>
      <c r="K5687" s="1">
        <v>228</v>
      </c>
      <c r="L5687" s="1">
        <v>37.159999999999997</v>
      </c>
      <c r="M5687" s="1">
        <f>All_Data[[#This Row],[EUR Sales Amount]]-All_Data[[#This Row],[EUR Cost Amount]]</f>
        <v>190.84</v>
      </c>
      <c r="N5687">
        <f>IF(All_Data[[#This Row],[Order Line Quantity]]&lt;0,1,0)</f>
        <v>0</v>
      </c>
      <c r="O5687" s="1" t="str">
        <f>All_Data[[#This Row],[Tier2 Description]]&amp;All_Data[[#This Row],[Order No]]</f>
        <v>DECORATION CHARGES4292849</v>
      </c>
    </row>
    <row r="5688" spans="1:15" x14ac:dyDescent="0.35">
      <c r="A5688">
        <v>202005</v>
      </c>
      <c r="B5688" t="str">
        <f>LEFT(All_Data[[#This Row],[Invoice (Year+Month)]],4)</f>
        <v>2020</v>
      </c>
      <c r="C5688" t="str">
        <f>RIGHT(All_Data[[#This Row],[Invoice (Year+Month)]],2)</f>
        <v>05</v>
      </c>
      <c r="D5688" t="s">
        <v>9</v>
      </c>
      <c r="E5688">
        <v>111840</v>
      </c>
      <c r="F5688" t="s">
        <v>17</v>
      </c>
      <c r="G5688" t="s">
        <v>29</v>
      </c>
      <c r="H5688" t="s">
        <v>30</v>
      </c>
      <c r="I5688">
        <v>4293395</v>
      </c>
      <c r="J5688">
        <v>6</v>
      </c>
      <c r="K5688" s="1">
        <v>56.62</v>
      </c>
      <c r="L5688" s="1">
        <v>22.54</v>
      </c>
      <c r="M5688" s="1">
        <f>All_Data[[#This Row],[EUR Sales Amount]]-All_Data[[#This Row],[EUR Cost Amount]]</f>
        <v>34.08</v>
      </c>
      <c r="N5688">
        <f>IF(All_Data[[#This Row],[Order Line Quantity]]&lt;0,1,0)</f>
        <v>0</v>
      </c>
      <c r="O5688" s="1" t="str">
        <f>All_Data[[#This Row],[Tier2 Description]]&amp;All_Data[[#This Row],[Order No]]</f>
        <v>AUDIO4293395</v>
      </c>
    </row>
    <row r="5689" spans="1:15" x14ac:dyDescent="0.35">
      <c r="A5689">
        <v>202005</v>
      </c>
      <c r="B5689" t="str">
        <f>LEFT(All_Data[[#This Row],[Invoice (Year+Month)]],4)</f>
        <v>2020</v>
      </c>
      <c r="C5689" t="str">
        <f>RIGHT(All_Data[[#This Row],[Invoice (Year+Month)]],2)</f>
        <v>05</v>
      </c>
      <c r="D5689" t="s">
        <v>9</v>
      </c>
      <c r="E5689">
        <v>112242</v>
      </c>
      <c r="F5689" t="s">
        <v>17</v>
      </c>
      <c r="G5689" t="s">
        <v>26</v>
      </c>
      <c r="H5689" t="s">
        <v>44</v>
      </c>
      <c r="I5689">
        <v>4290590</v>
      </c>
      <c r="J5689">
        <v>2000</v>
      </c>
      <c r="K5689" s="1">
        <v>420</v>
      </c>
      <c r="L5689" s="1">
        <v>234.76</v>
      </c>
      <c r="M5689" s="1">
        <f>All_Data[[#This Row],[EUR Sales Amount]]-All_Data[[#This Row],[EUR Cost Amount]]</f>
        <v>185.24</v>
      </c>
      <c r="N5689">
        <f>IF(All_Data[[#This Row],[Order Line Quantity]]&lt;0,1,0)</f>
        <v>0</v>
      </c>
      <c r="O5689" s="1" t="str">
        <f>All_Data[[#This Row],[Tier2 Description]]&amp;All_Data[[#This Row],[Order No]]</f>
        <v>HBA4290590</v>
      </c>
    </row>
    <row r="5690" spans="1:15" x14ac:dyDescent="0.35">
      <c r="A5690">
        <v>202005</v>
      </c>
      <c r="B5690" t="str">
        <f>LEFT(All_Data[[#This Row],[Invoice (Year+Month)]],4)</f>
        <v>2020</v>
      </c>
      <c r="C5690" t="str">
        <f>RIGHT(All_Data[[#This Row],[Invoice (Year+Month)]],2)</f>
        <v>05</v>
      </c>
      <c r="D5690" t="s">
        <v>9</v>
      </c>
      <c r="E5690">
        <v>112242</v>
      </c>
      <c r="F5690" t="s">
        <v>17</v>
      </c>
      <c r="G5690" t="s">
        <v>22</v>
      </c>
      <c r="H5690" t="s">
        <v>35</v>
      </c>
      <c r="I5690">
        <v>4290590</v>
      </c>
      <c r="J5690">
        <v>2002</v>
      </c>
      <c r="K5690" s="1">
        <v>290</v>
      </c>
      <c r="L5690" s="1">
        <v>37.880000000000003</v>
      </c>
      <c r="M5690" s="1">
        <f>All_Data[[#This Row],[EUR Sales Amount]]-All_Data[[#This Row],[EUR Cost Amount]]</f>
        <v>252.12</v>
      </c>
      <c r="N5690">
        <f>IF(All_Data[[#This Row],[Order Line Quantity]]&lt;0,1,0)</f>
        <v>0</v>
      </c>
      <c r="O5690" s="1" t="str">
        <f>All_Data[[#This Row],[Tier2 Description]]&amp;All_Data[[#This Row],[Order No]]</f>
        <v>DECORATION CHARGES4290590</v>
      </c>
    </row>
    <row r="5691" spans="1:15" x14ac:dyDescent="0.35">
      <c r="A5691">
        <v>202005</v>
      </c>
      <c r="B5691" t="str">
        <f>LEFT(All_Data[[#This Row],[Invoice (Year+Month)]],4)</f>
        <v>2020</v>
      </c>
      <c r="C5691" t="str">
        <f>RIGHT(All_Data[[#This Row],[Invoice (Year+Month)]],2)</f>
        <v>05</v>
      </c>
      <c r="D5691" t="s">
        <v>9</v>
      </c>
      <c r="E5691">
        <v>112417</v>
      </c>
      <c r="F5691" t="s">
        <v>17</v>
      </c>
      <c r="G5691" t="s">
        <v>18</v>
      </c>
      <c r="H5691" t="s">
        <v>20</v>
      </c>
      <c r="I5691">
        <v>4296286</v>
      </c>
      <c r="J5691">
        <v>12</v>
      </c>
      <c r="K5691" s="1">
        <v>66.72</v>
      </c>
      <c r="L5691" s="1">
        <v>34.880000000000003</v>
      </c>
      <c r="M5691" s="1">
        <f>All_Data[[#This Row],[EUR Sales Amount]]-All_Data[[#This Row],[EUR Cost Amount]]</f>
        <v>31.839999999999996</v>
      </c>
      <c r="N5691">
        <f>IF(All_Data[[#This Row],[Order Line Quantity]]&lt;0,1,0)</f>
        <v>0</v>
      </c>
      <c r="O5691" s="1" t="str">
        <f>All_Data[[#This Row],[Tier2 Description]]&amp;All_Data[[#This Row],[Order No]]</f>
        <v>POLOS4296286</v>
      </c>
    </row>
    <row r="5692" spans="1:15" x14ac:dyDescent="0.35">
      <c r="A5692">
        <v>202005</v>
      </c>
      <c r="B5692" t="str">
        <f>LEFT(All_Data[[#This Row],[Invoice (Year+Month)]],4)</f>
        <v>2020</v>
      </c>
      <c r="C5692" t="str">
        <f>RIGHT(All_Data[[#This Row],[Invoice (Year+Month)]],2)</f>
        <v>05</v>
      </c>
      <c r="D5692" t="s">
        <v>9</v>
      </c>
      <c r="E5692">
        <v>112758</v>
      </c>
      <c r="F5692" t="s">
        <v>10</v>
      </c>
      <c r="G5692" t="s">
        <v>18</v>
      </c>
      <c r="H5692" t="s">
        <v>20</v>
      </c>
      <c r="I5692">
        <v>4294787</v>
      </c>
      <c r="J5692">
        <v>20</v>
      </c>
      <c r="K5692" s="1">
        <v>99.8</v>
      </c>
      <c r="L5692" s="1">
        <v>81.16</v>
      </c>
      <c r="M5692" s="1">
        <f>All_Data[[#This Row],[EUR Sales Amount]]-All_Data[[#This Row],[EUR Cost Amount]]</f>
        <v>18.64</v>
      </c>
      <c r="N5692">
        <f>IF(All_Data[[#This Row],[Order Line Quantity]]&lt;0,1,0)</f>
        <v>0</v>
      </c>
      <c r="O5692" s="1" t="str">
        <f>All_Data[[#This Row],[Tier2 Description]]&amp;All_Data[[#This Row],[Order No]]</f>
        <v>POLOS4294787</v>
      </c>
    </row>
    <row r="5693" spans="1:15" x14ac:dyDescent="0.35">
      <c r="A5693">
        <v>202005</v>
      </c>
      <c r="B5693" t="str">
        <f>LEFT(All_Data[[#This Row],[Invoice (Year+Month)]],4)</f>
        <v>2020</v>
      </c>
      <c r="C5693" t="str">
        <f>RIGHT(All_Data[[#This Row],[Invoice (Year+Month)]],2)</f>
        <v>05</v>
      </c>
      <c r="D5693" t="s">
        <v>9</v>
      </c>
      <c r="E5693">
        <v>112758</v>
      </c>
      <c r="F5693" t="s">
        <v>10</v>
      </c>
      <c r="G5693" t="s">
        <v>18</v>
      </c>
      <c r="H5693" t="s">
        <v>21</v>
      </c>
      <c r="I5693">
        <v>4294787</v>
      </c>
      <c r="J5693">
        <v>50</v>
      </c>
      <c r="K5693" s="1">
        <v>242</v>
      </c>
      <c r="L5693" s="1">
        <v>107.56</v>
      </c>
      <c r="M5693" s="1">
        <f>All_Data[[#This Row],[EUR Sales Amount]]-All_Data[[#This Row],[EUR Cost Amount]]</f>
        <v>134.44</v>
      </c>
      <c r="N5693">
        <f>IF(All_Data[[#This Row],[Order Line Quantity]]&lt;0,1,0)</f>
        <v>0</v>
      </c>
      <c r="O5693" s="1" t="str">
        <f>All_Data[[#This Row],[Tier2 Description]]&amp;All_Data[[#This Row],[Order No]]</f>
        <v>T-SHIRTS &amp; ACTIVE TOPS4294787</v>
      </c>
    </row>
    <row r="5694" spans="1:15" x14ac:dyDescent="0.35">
      <c r="A5694">
        <v>202005</v>
      </c>
      <c r="B5694" t="str">
        <f>LEFT(All_Data[[#This Row],[Invoice (Year+Month)]],4)</f>
        <v>2020</v>
      </c>
      <c r="C5694" t="str">
        <f>RIGHT(All_Data[[#This Row],[Invoice (Year+Month)]],2)</f>
        <v>05</v>
      </c>
      <c r="D5694" t="s">
        <v>9</v>
      </c>
      <c r="E5694">
        <v>112758</v>
      </c>
      <c r="F5694" t="s">
        <v>10</v>
      </c>
      <c r="G5694" t="s">
        <v>24</v>
      </c>
      <c r="H5694" t="s">
        <v>25</v>
      </c>
      <c r="I5694">
        <v>4294787</v>
      </c>
      <c r="J5694">
        <v>4</v>
      </c>
      <c r="K5694" s="1">
        <v>167.2</v>
      </c>
      <c r="L5694" s="1">
        <v>67.819999999999993</v>
      </c>
      <c r="M5694" s="1">
        <f>All_Data[[#This Row],[EUR Sales Amount]]-All_Data[[#This Row],[EUR Cost Amount]]</f>
        <v>99.38</v>
      </c>
      <c r="N5694">
        <f>IF(All_Data[[#This Row],[Order Line Quantity]]&lt;0,1,0)</f>
        <v>0</v>
      </c>
      <c r="O5694" s="1" t="str">
        <f>All_Data[[#This Row],[Tier2 Description]]&amp;All_Data[[#This Row],[Order No]]</f>
        <v>JACKETS4294787</v>
      </c>
    </row>
    <row r="5695" spans="1:15" x14ac:dyDescent="0.35">
      <c r="A5695">
        <v>202005</v>
      </c>
      <c r="B5695" t="str">
        <f>LEFT(All_Data[[#This Row],[Invoice (Year+Month)]],4)</f>
        <v>2020</v>
      </c>
      <c r="C5695" t="str">
        <f>RIGHT(All_Data[[#This Row],[Invoice (Year+Month)]],2)</f>
        <v>05</v>
      </c>
      <c r="D5695" t="s">
        <v>9</v>
      </c>
      <c r="E5695">
        <v>112758</v>
      </c>
      <c r="F5695" t="s">
        <v>10</v>
      </c>
      <c r="G5695" t="s">
        <v>24</v>
      </c>
      <c r="H5695" t="s">
        <v>54</v>
      </c>
      <c r="I5695">
        <v>4294787</v>
      </c>
      <c r="J5695">
        <v>8</v>
      </c>
      <c r="K5695" s="1">
        <v>135.91999999999999</v>
      </c>
      <c r="L5695" s="1">
        <v>104.66</v>
      </c>
      <c r="M5695" s="1">
        <f>All_Data[[#This Row],[EUR Sales Amount]]-All_Data[[#This Row],[EUR Cost Amount]]</f>
        <v>31.259999999999991</v>
      </c>
      <c r="N5695">
        <f>IF(All_Data[[#This Row],[Order Line Quantity]]&lt;0,1,0)</f>
        <v>0</v>
      </c>
      <c r="O5695" s="1" t="str">
        <f>All_Data[[#This Row],[Tier2 Description]]&amp;All_Data[[#This Row],[Order No]]</f>
        <v>VESTS-BODYWARMERS4294787</v>
      </c>
    </row>
    <row r="5696" spans="1:15" x14ac:dyDescent="0.35">
      <c r="A5696">
        <v>202005</v>
      </c>
      <c r="B5696" t="str">
        <f>LEFT(All_Data[[#This Row],[Invoice (Year+Month)]],4)</f>
        <v>2020</v>
      </c>
      <c r="C5696" t="str">
        <f>RIGHT(All_Data[[#This Row],[Invoice (Year+Month)]],2)</f>
        <v>05</v>
      </c>
      <c r="D5696" t="s">
        <v>9</v>
      </c>
      <c r="E5696">
        <v>112961</v>
      </c>
      <c r="F5696" t="s">
        <v>17</v>
      </c>
      <c r="G5696" t="s">
        <v>13</v>
      </c>
      <c r="H5696" t="s">
        <v>16</v>
      </c>
      <c r="I5696">
        <v>4294926</v>
      </c>
      <c r="J5696">
        <v>10</v>
      </c>
      <c r="K5696" s="1">
        <v>2.2599999999999998</v>
      </c>
      <c r="L5696" s="1">
        <v>1.1000000000000001</v>
      </c>
      <c r="M5696" s="1">
        <f>All_Data[[#This Row],[EUR Sales Amount]]-All_Data[[#This Row],[EUR Cost Amount]]</f>
        <v>1.1599999999999997</v>
      </c>
      <c r="N5696">
        <f>IF(All_Data[[#This Row],[Order Line Quantity]]&lt;0,1,0)</f>
        <v>0</v>
      </c>
      <c r="O5696" s="1" t="str">
        <f>All_Data[[#This Row],[Tier2 Description]]&amp;All_Data[[#This Row],[Order No]]</f>
        <v>WRITING4294926</v>
      </c>
    </row>
    <row r="5697" spans="1:15" x14ac:dyDescent="0.35">
      <c r="A5697">
        <v>202005</v>
      </c>
      <c r="B5697" t="str">
        <f>LEFT(All_Data[[#This Row],[Invoice (Year+Month)]],4)</f>
        <v>2020</v>
      </c>
      <c r="C5697" t="str">
        <f>RIGHT(All_Data[[#This Row],[Invoice (Year+Month)]],2)</f>
        <v>05</v>
      </c>
      <c r="D5697" t="s">
        <v>9</v>
      </c>
      <c r="E5697">
        <v>113072</v>
      </c>
      <c r="F5697" t="s">
        <v>10</v>
      </c>
      <c r="G5697" t="s">
        <v>18</v>
      </c>
      <c r="H5697" t="s">
        <v>20</v>
      </c>
      <c r="I5697">
        <v>4289778</v>
      </c>
      <c r="J5697">
        <v>32</v>
      </c>
      <c r="K5697" s="1">
        <v>429.44</v>
      </c>
      <c r="L5697" s="1">
        <v>163.82</v>
      </c>
      <c r="M5697" s="1">
        <f>All_Data[[#This Row],[EUR Sales Amount]]-All_Data[[#This Row],[EUR Cost Amount]]</f>
        <v>265.62</v>
      </c>
      <c r="N5697">
        <f>IF(All_Data[[#This Row],[Order Line Quantity]]&lt;0,1,0)</f>
        <v>0</v>
      </c>
      <c r="O5697" s="1" t="str">
        <f>All_Data[[#This Row],[Tier2 Description]]&amp;All_Data[[#This Row],[Order No]]</f>
        <v>POLOS4289778</v>
      </c>
    </row>
    <row r="5698" spans="1:15" x14ac:dyDescent="0.35">
      <c r="A5698">
        <v>202005</v>
      </c>
      <c r="B5698" t="str">
        <f>LEFT(All_Data[[#This Row],[Invoice (Year+Month)]],4)</f>
        <v>2020</v>
      </c>
      <c r="C5698" t="str">
        <f>RIGHT(All_Data[[#This Row],[Invoice (Year+Month)]],2)</f>
        <v>05</v>
      </c>
      <c r="D5698" t="s">
        <v>9</v>
      </c>
      <c r="E5698">
        <v>113072</v>
      </c>
      <c r="F5698" t="s">
        <v>10</v>
      </c>
      <c r="G5698" t="s">
        <v>18</v>
      </c>
      <c r="H5698" t="s">
        <v>21</v>
      </c>
      <c r="I5698">
        <v>4289778</v>
      </c>
      <c r="J5698">
        <v>144</v>
      </c>
      <c r="K5698" s="1">
        <v>1494.72</v>
      </c>
      <c r="L5698" s="1">
        <v>558.79999999999995</v>
      </c>
      <c r="M5698" s="1">
        <f>All_Data[[#This Row],[EUR Sales Amount]]-All_Data[[#This Row],[EUR Cost Amount]]</f>
        <v>935.92000000000007</v>
      </c>
      <c r="N5698">
        <f>IF(All_Data[[#This Row],[Order Line Quantity]]&lt;0,1,0)</f>
        <v>0</v>
      </c>
      <c r="O5698" s="1" t="str">
        <f>All_Data[[#This Row],[Tier2 Description]]&amp;All_Data[[#This Row],[Order No]]</f>
        <v>T-SHIRTS &amp; ACTIVE TOPS4289778</v>
      </c>
    </row>
    <row r="5699" spans="1:15" x14ac:dyDescent="0.35">
      <c r="A5699">
        <v>202005</v>
      </c>
      <c r="B5699" t="str">
        <f>LEFT(All_Data[[#This Row],[Invoice (Year+Month)]],4)</f>
        <v>2020</v>
      </c>
      <c r="C5699" t="str">
        <f>RIGHT(All_Data[[#This Row],[Invoice (Year+Month)]],2)</f>
        <v>05</v>
      </c>
      <c r="D5699" t="s">
        <v>9</v>
      </c>
      <c r="E5699">
        <v>113072</v>
      </c>
      <c r="F5699" t="s">
        <v>10</v>
      </c>
      <c r="G5699" t="s">
        <v>57</v>
      </c>
      <c r="H5699" t="s">
        <v>58</v>
      </c>
      <c r="I5699">
        <v>4293581</v>
      </c>
      <c r="J5699">
        <v>4</v>
      </c>
      <c r="K5699" s="1">
        <v>35.96</v>
      </c>
      <c r="L5699" s="1">
        <v>38.18</v>
      </c>
      <c r="M5699" s="1">
        <f>All_Data[[#This Row],[EUR Sales Amount]]-All_Data[[#This Row],[EUR Cost Amount]]</f>
        <v>-2.2199999999999989</v>
      </c>
      <c r="N5699">
        <f>IF(All_Data[[#This Row],[Order Line Quantity]]&lt;0,1,0)</f>
        <v>0</v>
      </c>
      <c r="O5699" s="1" t="str">
        <f>All_Data[[#This Row],[Tier2 Description]]&amp;All_Data[[#This Row],[Order No]]</f>
        <v>SHIRTS4293581</v>
      </c>
    </row>
    <row r="5700" spans="1:15" x14ac:dyDescent="0.35">
      <c r="A5700">
        <v>202005</v>
      </c>
      <c r="B5700" t="str">
        <f>LEFT(All_Data[[#This Row],[Invoice (Year+Month)]],4)</f>
        <v>2020</v>
      </c>
      <c r="C5700" t="str">
        <f>RIGHT(All_Data[[#This Row],[Invoice (Year+Month)]],2)</f>
        <v>05</v>
      </c>
      <c r="D5700" t="s">
        <v>9</v>
      </c>
      <c r="E5700">
        <v>113086</v>
      </c>
      <c r="F5700" t="s">
        <v>10</v>
      </c>
      <c r="G5700" t="s">
        <v>26</v>
      </c>
      <c r="H5700" t="s">
        <v>44</v>
      </c>
      <c r="I5700">
        <v>4291343</v>
      </c>
      <c r="J5700">
        <v>2300</v>
      </c>
      <c r="K5700" s="1">
        <v>2160</v>
      </c>
      <c r="L5700" s="1">
        <v>1750.88</v>
      </c>
      <c r="M5700" s="1">
        <f>All_Data[[#This Row],[EUR Sales Amount]]-All_Data[[#This Row],[EUR Cost Amount]]</f>
        <v>409.11999999999989</v>
      </c>
      <c r="N5700">
        <f>IF(All_Data[[#This Row],[Order Line Quantity]]&lt;0,1,0)</f>
        <v>0</v>
      </c>
      <c r="O5700" s="1" t="str">
        <f>All_Data[[#This Row],[Tier2 Description]]&amp;All_Data[[#This Row],[Order No]]</f>
        <v>HBA4291343</v>
      </c>
    </row>
    <row r="5701" spans="1:15" x14ac:dyDescent="0.35">
      <c r="A5701">
        <v>202005</v>
      </c>
      <c r="B5701" t="str">
        <f>LEFT(All_Data[[#This Row],[Invoice (Year+Month)]],4)</f>
        <v>2020</v>
      </c>
      <c r="C5701" t="str">
        <f>RIGHT(All_Data[[#This Row],[Invoice (Year+Month)]],2)</f>
        <v>05</v>
      </c>
      <c r="D5701" t="s">
        <v>9</v>
      </c>
      <c r="E5701">
        <v>113086</v>
      </c>
      <c r="F5701" t="s">
        <v>10</v>
      </c>
      <c r="G5701" t="s">
        <v>26</v>
      </c>
      <c r="H5701" t="s">
        <v>43</v>
      </c>
      <c r="I5701">
        <v>4295220</v>
      </c>
      <c r="J5701">
        <v>200</v>
      </c>
      <c r="K5701" s="1">
        <v>342</v>
      </c>
      <c r="L5701" s="1">
        <v>212</v>
      </c>
      <c r="M5701" s="1">
        <f>All_Data[[#This Row],[EUR Sales Amount]]-All_Data[[#This Row],[EUR Cost Amount]]</f>
        <v>130</v>
      </c>
      <c r="N5701">
        <f>IF(All_Data[[#This Row],[Order Line Quantity]]&lt;0,1,0)</f>
        <v>0</v>
      </c>
      <c r="O5701" s="1" t="str">
        <f>All_Data[[#This Row],[Tier2 Description]]&amp;All_Data[[#This Row],[Order No]]</f>
        <v>SAFETY AUTO &amp; TOOLS4295220</v>
      </c>
    </row>
    <row r="5702" spans="1:15" x14ac:dyDescent="0.35">
      <c r="A5702">
        <v>202005</v>
      </c>
      <c r="B5702" t="str">
        <f>LEFT(All_Data[[#This Row],[Invoice (Year+Month)]],4)</f>
        <v>2020</v>
      </c>
      <c r="C5702" t="str">
        <f>RIGHT(All_Data[[#This Row],[Invoice (Year+Month)]],2)</f>
        <v>05</v>
      </c>
      <c r="D5702" t="s">
        <v>9</v>
      </c>
      <c r="E5702">
        <v>6000085</v>
      </c>
      <c r="F5702" t="s">
        <v>17</v>
      </c>
      <c r="G5702" t="s">
        <v>13</v>
      </c>
      <c r="H5702" t="s">
        <v>16</v>
      </c>
      <c r="I5702">
        <v>4293854</v>
      </c>
      <c r="J5702">
        <v>1004</v>
      </c>
      <c r="K5702" s="1">
        <v>180.72</v>
      </c>
      <c r="L5702" s="1">
        <v>72.84</v>
      </c>
      <c r="M5702" s="1">
        <f>All_Data[[#This Row],[EUR Sales Amount]]-All_Data[[#This Row],[EUR Cost Amount]]</f>
        <v>107.88</v>
      </c>
      <c r="N5702">
        <f>IF(All_Data[[#This Row],[Order Line Quantity]]&lt;0,1,0)</f>
        <v>0</v>
      </c>
      <c r="O5702" s="1" t="str">
        <f>All_Data[[#This Row],[Tier2 Description]]&amp;All_Data[[#This Row],[Order No]]</f>
        <v>WRITING4293854</v>
      </c>
    </row>
    <row r="5703" spans="1:15" x14ac:dyDescent="0.35">
      <c r="A5703">
        <v>202005</v>
      </c>
      <c r="B5703" t="str">
        <f>LEFT(All_Data[[#This Row],[Invoice (Year+Month)]],4)</f>
        <v>2020</v>
      </c>
      <c r="C5703" t="str">
        <f>RIGHT(All_Data[[#This Row],[Invoice (Year+Month)]],2)</f>
        <v>05</v>
      </c>
      <c r="D5703" t="s">
        <v>9</v>
      </c>
      <c r="E5703">
        <v>6000085</v>
      </c>
      <c r="F5703" t="s">
        <v>17</v>
      </c>
      <c r="G5703" t="s">
        <v>22</v>
      </c>
      <c r="H5703" t="s">
        <v>35</v>
      </c>
      <c r="I5703">
        <v>4293854</v>
      </c>
      <c r="J5703">
        <v>1006</v>
      </c>
      <c r="K5703" s="1">
        <v>280.83999999999997</v>
      </c>
      <c r="L5703" s="1">
        <v>30.14</v>
      </c>
      <c r="M5703" s="1">
        <f>All_Data[[#This Row],[EUR Sales Amount]]-All_Data[[#This Row],[EUR Cost Amount]]</f>
        <v>250.7</v>
      </c>
      <c r="N5703">
        <f>IF(All_Data[[#This Row],[Order Line Quantity]]&lt;0,1,0)</f>
        <v>0</v>
      </c>
      <c r="O5703" s="1" t="str">
        <f>All_Data[[#This Row],[Tier2 Description]]&amp;All_Data[[#This Row],[Order No]]</f>
        <v>DECORATION CHARGES4293854</v>
      </c>
    </row>
    <row r="5704" spans="1:15" x14ac:dyDescent="0.35">
      <c r="A5704">
        <v>202005</v>
      </c>
      <c r="B5704" t="str">
        <f>LEFT(All_Data[[#This Row],[Invoice (Year+Month)]],4)</f>
        <v>2020</v>
      </c>
      <c r="C5704" t="str">
        <f>RIGHT(All_Data[[#This Row],[Invoice (Year+Month)]],2)</f>
        <v>05</v>
      </c>
      <c r="D5704" t="s">
        <v>9</v>
      </c>
      <c r="E5704">
        <v>6000092</v>
      </c>
      <c r="F5704" t="s">
        <v>17</v>
      </c>
      <c r="G5704" t="s">
        <v>32</v>
      </c>
      <c r="H5704" t="s">
        <v>33</v>
      </c>
      <c r="I5704">
        <v>4295666</v>
      </c>
      <c r="J5704">
        <v>600</v>
      </c>
      <c r="K5704" s="1">
        <v>936</v>
      </c>
      <c r="L5704" s="1">
        <v>468.2</v>
      </c>
      <c r="M5704" s="1">
        <f>All_Data[[#This Row],[EUR Sales Amount]]-All_Data[[#This Row],[EUR Cost Amount]]</f>
        <v>467.8</v>
      </c>
      <c r="N5704">
        <f>IF(All_Data[[#This Row],[Order Line Quantity]]&lt;0,1,0)</f>
        <v>0</v>
      </c>
      <c r="O5704" s="1" t="str">
        <f>All_Data[[#This Row],[Tier2 Description]]&amp;All_Data[[#This Row],[Order No]]</f>
        <v>SPORT BOTTLES4295666</v>
      </c>
    </row>
    <row r="5705" spans="1:15" x14ac:dyDescent="0.35">
      <c r="A5705">
        <v>202005</v>
      </c>
      <c r="B5705" t="str">
        <f>LEFT(All_Data[[#This Row],[Invoice (Year+Month)]],4)</f>
        <v>2020</v>
      </c>
      <c r="C5705" t="str">
        <f>RIGHT(All_Data[[#This Row],[Invoice (Year+Month)]],2)</f>
        <v>05</v>
      </c>
      <c r="D5705" t="s">
        <v>9</v>
      </c>
      <c r="E5705">
        <v>6000092</v>
      </c>
      <c r="F5705" t="s">
        <v>17</v>
      </c>
      <c r="G5705" t="s">
        <v>22</v>
      </c>
      <c r="H5705" t="s">
        <v>35</v>
      </c>
      <c r="I5705">
        <v>4295666</v>
      </c>
      <c r="J5705">
        <v>602</v>
      </c>
      <c r="K5705" s="1">
        <v>394</v>
      </c>
      <c r="L5705" s="1">
        <v>27.18</v>
      </c>
      <c r="M5705" s="1">
        <f>All_Data[[#This Row],[EUR Sales Amount]]-All_Data[[#This Row],[EUR Cost Amount]]</f>
        <v>366.82</v>
      </c>
      <c r="N5705">
        <f>IF(All_Data[[#This Row],[Order Line Quantity]]&lt;0,1,0)</f>
        <v>0</v>
      </c>
      <c r="O5705" s="1" t="str">
        <f>All_Data[[#This Row],[Tier2 Description]]&amp;All_Data[[#This Row],[Order No]]</f>
        <v>DECORATION CHARGES4295666</v>
      </c>
    </row>
    <row r="5706" spans="1:15" x14ac:dyDescent="0.35">
      <c r="A5706">
        <v>202005</v>
      </c>
      <c r="B5706" t="str">
        <f>LEFT(All_Data[[#This Row],[Invoice (Year+Month)]],4)</f>
        <v>2020</v>
      </c>
      <c r="C5706" t="str">
        <f>RIGHT(All_Data[[#This Row],[Invoice (Year+Month)]],2)</f>
        <v>05</v>
      </c>
      <c r="D5706" t="s">
        <v>9</v>
      </c>
      <c r="E5706">
        <v>6000205</v>
      </c>
      <c r="F5706" t="s">
        <v>17</v>
      </c>
      <c r="G5706" t="s">
        <v>32</v>
      </c>
      <c r="H5706" t="s">
        <v>33</v>
      </c>
      <c r="I5706">
        <v>4294003</v>
      </c>
      <c r="J5706">
        <v>200</v>
      </c>
      <c r="K5706" s="1">
        <v>350</v>
      </c>
      <c r="L5706" s="1">
        <v>157.91999999999999</v>
      </c>
      <c r="M5706" s="1">
        <f>All_Data[[#This Row],[EUR Sales Amount]]-All_Data[[#This Row],[EUR Cost Amount]]</f>
        <v>192.08</v>
      </c>
      <c r="N5706">
        <f>IF(All_Data[[#This Row],[Order Line Quantity]]&lt;0,1,0)</f>
        <v>0</v>
      </c>
      <c r="O5706" s="1" t="str">
        <f>All_Data[[#This Row],[Tier2 Description]]&amp;All_Data[[#This Row],[Order No]]</f>
        <v>SPORT BOTTLES4294003</v>
      </c>
    </row>
    <row r="5707" spans="1:15" x14ac:dyDescent="0.35">
      <c r="A5707">
        <v>202005</v>
      </c>
      <c r="B5707" t="str">
        <f>LEFT(All_Data[[#This Row],[Invoice (Year+Month)]],4)</f>
        <v>2020</v>
      </c>
      <c r="C5707" t="str">
        <f>RIGHT(All_Data[[#This Row],[Invoice (Year+Month)]],2)</f>
        <v>05</v>
      </c>
      <c r="D5707" t="s">
        <v>9</v>
      </c>
      <c r="E5707">
        <v>6000205</v>
      </c>
      <c r="F5707" t="s">
        <v>17</v>
      </c>
      <c r="G5707" t="s">
        <v>26</v>
      </c>
      <c r="H5707" t="s">
        <v>43</v>
      </c>
      <c r="I5707">
        <v>4291935</v>
      </c>
      <c r="J5707">
        <v>500</v>
      </c>
      <c r="K5707" s="1">
        <v>245</v>
      </c>
      <c r="L5707" s="1">
        <v>18.82</v>
      </c>
      <c r="M5707" s="1">
        <f>All_Data[[#This Row],[EUR Sales Amount]]-All_Data[[#This Row],[EUR Cost Amount]]</f>
        <v>226.18</v>
      </c>
      <c r="N5707">
        <f>IF(All_Data[[#This Row],[Order Line Quantity]]&lt;0,1,0)</f>
        <v>0</v>
      </c>
      <c r="O5707" s="1" t="str">
        <f>All_Data[[#This Row],[Tier2 Description]]&amp;All_Data[[#This Row],[Order No]]</f>
        <v>SAFETY AUTO &amp; TOOLS4291935</v>
      </c>
    </row>
    <row r="5708" spans="1:15" x14ac:dyDescent="0.35">
      <c r="A5708">
        <v>202005</v>
      </c>
      <c r="B5708" t="str">
        <f>LEFT(All_Data[[#This Row],[Invoice (Year+Month)]],4)</f>
        <v>2020</v>
      </c>
      <c r="C5708" t="str">
        <f>RIGHT(All_Data[[#This Row],[Invoice (Year+Month)]],2)</f>
        <v>05</v>
      </c>
      <c r="D5708" t="s">
        <v>9</v>
      </c>
      <c r="E5708">
        <v>6000205</v>
      </c>
      <c r="F5708" t="s">
        <v>17</v>
      </c>
      <c r="G5708" t="s">
        <v>26</v>
      </c>
      <c r="H5708" t="s">
        <v>43</v>
      </c>
      <c r="I5708">
        <v>4292540</v>
      </c>
      <c r="J5708">
        <v>4</v>
      </c>
      <c r="K5708" s="1">
        <v>1.96</v>
      </c>
      <c r="L5708" s="1">
        <v>0.56000000000000005</v>
      </c>
      <c r="M5708" s="1">
        <f>All_Data[[#This Row],[EUR Sales Amount]]-All_Data[[#This Row],[EUR Cost Amount]]</f>
        <v>1.4</v>
      </c>
      <c r="N5708">
        <f>IF(All_Data[[#This Row],[Order Line Quantity]]&lt;0,1,0)</f>
        <v>0</v>
      </c>
      <c r="O5708" s="1" t="str">
        <f>All_Data[[#This Row],[Tier2 Description]]&amp;All_Data[[#This Row],[Order No]]</f>
        <v>SAFETY AUTO &amp; TOOLS4292540</v>
      </c>
    </row>
    <row r="5709" spans="1:15" x14ac:dyDescent="0.35">
      <c r="A5709">
        <v>202005</v>
      </c>
      <c r="B5709" t="str">
        <f>LEFT(All_Data[[#This Row],[Invoice (Year+Month)]],4)</f>
        <v>2020</v>
      </c>
      <c r="C5709" t="str">
        <f>RIGHT(All_Data[[#This Row],[Invoice (Year+Month)]],2)</f>
        <v>05</v>
      </c>
      <c r="D5709" t="s">
        <v>9</v>
      </c>
      <c r="E5709">
        <v>6000205</v>
      </c>
      <c r="F5709" t="s">
        <v>17</v>
      </c>
      <c r="G5709" t="s">
        <v>22</v>
      </c>
      <c r="H5709" t="s">
        <v>35</v>
      </c>
      <c r="I5709">
        <v>4291935</v>
      </c>
      <c r="J5709">
        <v>502</v>
      </c>
      <c r="K5709" s="1">
        <v>145</v>
      </c>
      <c r="L5709" s="1">
        <v>22.88</v>
      </c>
      <c r="M5709" s="1">
        <f>All_Data[[#This Row],[EUR Sales Amount]]-All_Data[[#This Row],[EUR Cost Amount]]</f>
        <v>122.12</v>
      </c>
      <c r="N5709">
        <f>IF(All_Data[[#This Row],[Order Line Quantity]]&lt;0,1,0)</f>
        <v>0</v>
      </c>
      <c r="O5709" s="1" t="str">
        <f>All_Data[[#This Row],[Tier2 Description]]&amp;All_Data[[#This Row],[Order No]]</f>
        <v>DECORATION CHARGES4291935</v>
      </c>
    </row>
    <row r="5710" spans="1:15" x14ac:dyDescent="0.35">
      <c r="A5710">
        <v>202005</v>
      </c>
      <c r="B5710" t="str">
        <f>LEFT(All_Data[[#This Row],[Invoice (Year+Month)]],4)</f>
        <v>2020</v>
      </c>
      <c r="C5710" t="str">
        <f>RIGHT(All_Data[[#This Row],[Invoice (Year+Month)]],2)</f>
        <v>05</v>
      </c>
      <c r="D5710" t="s">
        <v>9</v>
      </c>
      <c r="E5710">
        <v>6000205</v>
      </c>
      <c r="F5710" t="s">
        <v>17</v>
      </c>
      <c r="G5710" t="s">
        <v>22</v>
      </c>
      <c r="H5710" t="s">
        <v>35</v>
      </c>
      <c r="I5710">
        <v>4294003</v>
      </c>
      <c r="J5710">
        <v>202</v>
      </c>
      <c r="K5710" s="1">
        <v>192</v>
      </c>
      <c r="L5710" s="1">
        <v>23.18</v>
      </c>
      <c r="M5710" s="1">
        <f>All_Data[[#This Row],[EUR Sales Amount]]-All_Data[[#This Row],[EUR Cost Amount]]</f>
        <v>168.82</v>
      </c>
      <c r="N5710">
        <f>IF(All_Data[[#This Row],[Order Line Quantity]]&lt;0,1,0)</f>
        <v>0</v>
      </c>
      <c r="O5710" s="1" t="str">
        <f>All_Data[[#This Row],[Tier2 Description]]&amp;All_Data[[#This Row],[Order No]]</f>
        <v>DECORATION CHARGES4294003</v>
      </c>
    </row>
    <row r="5711" spans="1:15" x14ac:dyDescent="0.35">
      <c r="A5711">
        <v>202005</v>
      </c>
      <c r="B5711" t="str">
        <f>LEFT(All_Data[[#This Row],[Invoice (Year+Month)]],4)</f>
        <v>2020</v>
      </c>
      <c r="C5711" t="str">
        <f>RIGHT(All_Data[[#This Row],[Invoice (Year+Month)]],2)</f>
        <v>05</v>
      </c>
      <c r="D5711" t="s">
        <v>9</v>
      </c>
      <c r="E5711">
        <v>6000302</v>
      </c>
      <c r="F5711" t="s">
        <v>17</v>
      </c>
      <c r="G5711" t="s">
        <v>32</v>
      </c>
      <c r="H5711" t="s">
        <v>33</v>
      </c>
      <c r="I5711">
        <v>4293241</v>
      </c>
      <c r="J5711">
        <v>440</v>
      </c>
      <c r="K5711" s="1">
        <v>4809.2</v>
      </c>
      <c r="L5711" s="1">
        <v>2060.7600000000002</v>
      </c>
      <c r="M5711" s="1">
        <f>All_Data[[#This Row],[EUR Sales Amount]]-All_Data[[#This Row],[EUR Cost Amount]]</f>
        <v>2748.4399999999996</v>
      </c>
      <c r="N5711">
        <f>IF(All_Data[[#This Row],[Order Line Quantity]]&lt;0,1,0)</f>
        <v>0</v>
      </c>
      <c r="O5711" s="1" t="str">
        <f>All_Data[[#This Row],[Tier2 Description]]&amp;All_Data[[#This Row],[Order No]]</f>
        <v>SPORT BOTTLES4293241</v>
      </c>
    </row>
    <row r="5712" spans="1:15" x14ac:dyDescent="0.35">
      <c r="A5712">
        <v>202005</v>
      </c>
      <c r="B5712" t="str">
        <f>LEFT(All_Data[[#This Row],[Invoice (Year+Month)]],4)</f>
        <v>2020</v>
      </c>
      <c r="C5712" t="str">
        <f>RIGHT(All_Data[[#This Row],[Invoice (Year+Month)]],2)</f>
        <v>05</v>
      </c>
      <c r="D5712" t="s">
        <v>9</v>
      </c>
      <c r="E5712">
        <v>6000302</v>
      </c>
      <c r="F5712" t="s">
        <v>17</v>
      </c>
      <c r="G5712" t="s">
        <v>22</v>
      </c>
      <c r="H5712" t="s">
        <v>35</v>
      </c>
      <c r="I5712">
        <v>4293241</v>
      </c>
      <c r="J5712">
        <v>442</v>
      </c>
      <c r="K5712" s="1">
        <v>338.4</v>
      </c>
      <c r="L5712" s="1">
        <v>25.58</v>
      </c>
      <c r="M5712" s="1">
        <f>All_Data[[#This Row],[EUR Sales Amount]]-All_Data[[#This Row],[EUR Cost Amount]]</f>
        <v>312.82</v>
      </c>
      <c r="N5712">
        <f>IF(All_Data[[#This Row],[Order Line Quantity]]&lt;0,1,0)</f>
        <v>0</v>
      </c>
      <c r="O5712" s="1" t="str">
        <f>All_Data[[#This Row],[Tier2 Description]]&amp;All_Data[[#This Row],[Order No]]</f>
        <v>DECORATION CHARGES4293241</v>
      </c>
    </row>
    <row r="5713" spans="1:15" x14ac:dyDescent="0.35">
      <c r="A5713">
        <v>202005</v>
      </c>
      <c r="B5713" t="str">
        <f>LEFT(All_Data[[#This Row],[Invoice (Year+Month)]],4)</f>
        <v>2020</v>
      </c>
      <c r="C5713" t="str">
        <f>RIGHT(All_Data[[#This Row],[Invoice (Year+Month)]],2)</f>
        <v>05</v>
      </c>
      <c r="D5713" t="s">
        <v>9</v>
      </c>
      <c r="E5713">
        <v>6000327</v>
      </c>
      <c r="F5713" t="s">
        <v>10</v>
      </c>
      <c r="G5713" t="s">
        <v>32</v>
      </c>
      <c r="H5713" t="s">
        <v>33</v>
      </c>
      <c r="I5713">
        <v>4297301</v>
      </c>
      <c r="J5713">
        <v>100</v>
      </c>
      <c r="K5713" s="1">
        <v>79</v>
      </c>
      <c r="L5713" s="1">
        <v>32.32</v>
      </c>
      <c r="M5713" s="1">
        <f>All_Data[[#This Row],[EUR Sales Amount]]-All_Data[[#This Row],[EUR Cost Amount]]</f>
        <v>46.68</v>
      </c>
      <c r="N5713">
        <f>IF(All_Data[[#This Row],[Order Line Quantity]]&lt;0,1,0)</f>
        <v>0</v>
      </c>
      <c r="O5713" s="1" t="str">
        <f>All_Data[[#This Row],[Tier2 Description]]&amp;All_Data[[#This Row],[Order No]]</f>
        <v>SPORT BOTTLES4297301</v>
      </c>
    </row>
    <row r="5714" spans="1:15" x14ac:dyDescent="0.35">
      <c r="A5714">
        <v>202005</v>
      </c>
      <c r="B5714" t="str">
        <f>LEFT(All_Data[[#This Row],[Invoice (Year+Month)]],4)</f>
        <v>2020</v>
      </c>
      <c r="C5714" t="str">
        <f>RIGHT(All_Data[[#This Row],[Invoice (Year+Month)]],2)</f>
        <v>05</v>
      </c>
      <c r="D5714" t="s">
        <v>9</v>
      </c>
      <c r="E5714">
        <v>6000327</v>
      </c>
      <c r="F5714" t="s">
        <v>10</v>
      </c>
      <c r="G5714" t="s">
        <v>26</v>
      </c>
      <c r="H5714" t="s">
        <v>50</v>
      </c>
      <c r="I5714">
        <v>4290461</v>
      </c>
      <c r="J5714">
        <v>500</v>
      </c>
      <c r="K5714" s="1">
        <v>240</v>
      </c>
      <c r="L5714" s="1">
        <v>111.04</v>
      </c>
      <c r="M5714" s="1">
        <f>All_Data[[#This Row],[EUR Sales Amount]]-All_Data[[#This Row],[EUR Cost Amount]]</f>
        <v>128.95999999999998</v>
      </c>
      <c r="N5714">
        <f>IF(All_Data[[#This Row],[Order Line Quantity]]&lt;0,1,0)</f>
        <v>0</v>
      </c>
      <c r="O5714" s="1" t="str">
        <f>All_Data[[#This Row],[Tier2 Description]]&amp;All_Data[[#This Row],[Order No]]</f>
        <v>OUTDOOR &amp; LEISURE4290461</v>
      </c>
    </row>
    <row r="5715" spans="1:15" x14ac:dyDescent="0.35">
      <c r="A5715">
        <v>202005</v>
      </c>
      <c r="B5715" t="str">
        <f>LEFT(All_Data[[#This Row],[Invoice (Year+Month)]],4)</f>
        <v>2020</v>
      </c>
      <c r="C5715" t="str">
        <f>RIGHT(All_Data[[#This Row],[Invoice (Year+Month)]],2)</f>
        <v>05</v>
      </c>
      <c r="D5715" t="s">
        <v>9</v>
      </c>
      <c r="E5715">
        <v>6000327</v>
      </c>
      <c r="F5715" t="s">
        <v>10</v>
      </c>
      <c r="G5715" t="s">
        <v>26</v>
      </c>
      <c r="H5715" t="s">
        <v>50</v>
      </c>
      <c r="I5715">
        <v>4295738</v>
      </c>
      <c r="J5715">
        <v>500</v>
      </c>
      <c r="K5715" s="1">
        <v>240</v>
      </c>
      <c r="L5715" s="1">
        <v>111.04</v>
      </c>
      <c r="M5715" s="1">
        <f>All_Data[[#This Row],[EUR Sales Amount]]-All_Data[[#This Row],[EUR Cost Amount]]</f>
        <v>128.95999999999998</v>
      </c>
      <c r="N5715">
        <f>IF(All_Data[[#This Row],[Order Line Quantity]]&lt;0,1,0)</f>
        <v>0</v>
      </c>
      <c r="O5715" s="1" t="str">
        <f>All_Data[[#This Row],[Tier2 Description]]&amp;All_Data[[#This Row],[Order No]]</f>
        <v>OUTDOOR &amp; LEISURE4295738</v>
      </c>
    </row>
    <row r="5716" spans="1:15" x14ac:dyDescent="0.35">
      <c r="A5716">
        <v>202005</v>
      </c>
      <c r="B5716" t="str">
        <f>LEFT(All_Data[[#This Row],[Invoice (Year+Month)]],4)</f>
        <v>2020</v>
      </c>
      <c r="C5716" t="str">
        <f>RIGHT(All_Data[[#This Row],[Invoice (Year+Month)]],2)</f>
        <v>05</v>
      </c>
      <c r="D5716" t="s">
        <v>9</v>
      </c>
      <c r="E5716">
        <v>6000327</v>
      </c>
      <c r="F5716" t="s">
        <v>10</v>
      </c>
      <c r="G5716" t="s">
        <v>22</v>
      </c>
      <c r="H5716" t="s">
        <v>35</v>
      </c>
      <c r="I5716">
        <v>4290461</v>
      </c>
      <c r="J5716">
        <v>1004</v>
      </c>
      <c r="K5716" s="1">
        <v>240</v>
      </c>
      <c r="L5716" s="1">
        <v>45.76</v>
      </c>
      <c r="M5716" s="1">
        <f>All_Data[[#This Row],[EUR Sales Amount]]-All_Data[[#This Row],[EUR Cost Amount]]</f>
        <v>194.24</v>
      </c>
      <c r="N5716">
        <f>IF(All_Data[[#This Row],[Order Line Quantity]]&lt;0,1,0)</f>
        <v>0</v>
      </c>
      <c r="O5716" s="1" t="str">
        <f>All_Data[[#This Row],[Tier2 Description]]&amp;All_Data[[#This Row],[Order No]]</f>
        <v>DECORATION CHARGES4290461</v>
      </c>
    </row>
    <row r="5717" spans="1:15" x14ac:dyDescent="0.35">
      <c r="A5717">
        <v>202005</v>
      </c>
      <c r="B5717" t="str">
        <f>LEFT(All_Data[[#This Row],[Invoice (Year+Month)]],4)</f>
        <v>2020</v>
      </c>
      <c r="C5717" t="str">
        <f>RIGHT(All_Data[[#This Row],[Invoice (Year+Month)]],2)</f>
        <v>05</v>
      </c>
      <c r="D5717" t="s">
        <v>9</v>
      </c>
      <c r="E5717">
        <v>6000327</v>
      </c>
      <c r="F5717" t="s">
        <v>10</v>
      </c>
      <c r="G5717" t="s">
        <v>22</v>
      </c>
      <c r="H5717" t="s">
        <v>35</v>
      </c>
      <c r="I5717">
        <v>4295738</v>
      </c>
      <c r="J5717">
        <v>1002</v>
      </c>
      <c r="K5717" s="1">
        <v>240</v>
      </c>
      <c r="L5717" s="1">
        <v>27.88</v>
      </c>
      <c r="M5717" s="1">
        <f>All_Data[[#This Row],[EUR Sales Amount]]-All_Data[[#This Row],[EUR Cost Amount]]</f>
        <v>212.12</v>
      </c>
      <c r="N5717">
        <f>IF(All_Data[[#This Row],[Order Line Quantity]]&lt;0,1,0)</f>
        <v>0</v>
      </c>
      <c r="O5717" s="1" t="str">
        <f>All_Data[[#This Row],[Tier2 Description]]&amp;All_Data[[#This Row],[Order No]]</f>
        <v>DECORATION CHARGES4295738</v>
      </c>
    </row>
    <row r="5718" spans="1:15" x14ac:dyDescent="0.35">
      <c r="A5718">
        <v>202005</v>
      </c>
      <c r="B5718" t="str">
        <f>LEFT(All_Data[[#This Row],[Invoice (Year+Month)]],4)</f>
        <v>2020</v>
      </c>
      <c r="C5718" t="str">
        <f>RIGHT(All_Data[[#This Row],[Invoice (Year+Month)]],2)</f>
        <v>05</v>
      </c>
      <c r="D5718" t="s">
        <v>9</v>
      </c>
      <c r="E5718">
        <v>6000411</v>
      </c>
      <c r="F5718" t="s">
        <v>17</v>
      </c>
      <c r="G5718" t="s">
        <v>18</v>
      </c>
      <c r="H5718" t="s">
        <v>20</v>
      </c>
      <c r="I5718">
        <v>4295872</v>
      </c>
      <c r="J5718">
        <v>48</v>
      </c>
      <c r="K5718" s="1">
        <v>382.08</v>
      </c>
      <c r="L5718" s="1">
        <v>174.58</v>
      </c>
      <c r="M5718" s="1">
        <f>All_Data[[#This Row],[EUR Sales Amount]]-All_Data[[#This Row],[EUR Cost Amount]]</f>
        <v>207.49999999999997</v>
      </c>
      <c r="N5718">
        <f>IF(All_Data[[#This Row],[Order Line Quantity]]&lt;0,1,0)</f>
        <v>0</v>
      </c>
      <c r="O5718" s="1" t="str">
        <f>All_Data[[#This Row],[Tier2 Description]]&amp;All_Data[[#This Row],[Order No]]</f>
        <v>POLOS4295872</v>
      </c>
    </row>
    <row r="5719" spans="1:15" x14ac:dyDescent="0.35">
      <c r="A5719">
        <v>202005</v>
      </c>
      <c r="B5719" t="str">
        <f>LEFT(All_Data[[#This Row],[Invoice (Year+Month)]],4)</f>
        <v>2020</v>
      </c>
      <c r="C5719" t="str">
        <f>RIGHT(All_Data[[#This Row],[Invoice (Year+Month)]],2)</f>
        <v>05</v>
      </c>
      <c r="D5719" t="s">
        <v>9</v>
      </c>
      <c r="E5719">
        <v>6000468</v>
      </c>
      <c r="F5719" t="s">
        <v>17</v>
      </c>
      <c r="G5719" t="s">
        <v>26</v>
      </c>
      <c r="H5719" t="s">
        <v>43</v>
      </c>
      <c r="I5719">
        <v>4291947</v>
      </c>
      <c r="J5719">
        <v>12</v>
      </c>
      <c r="K5719" s="1">
        <v>3.48</v>
      </c>
      <c r="L5719" s="1">
        <v>0.84</v>
      </c>
      <c r="M5719" s="1">
        <f>All_Data[[#This Row],[EUR Sales Amount]]-All_Data[[#This Row],[EUR Cost Amount]]</f>
        <v>2.64</v>
      </c>
      <c r="N5719">
        <f>IF(All_Data[[#This Row],[Order Line Quantity]]&lt;0,1,0)</f>
        <v>0</v>
      </c>
      <c r="O5719" s="1" t="str">
        <f>All_Data[[#This Row],[Tier2 Description]]&amp;All_Data[[#This Row],[Order No]]</f>
        <v>SAFETY AUTO &amp; TOOLS4291947</v>
      </c>
    </row>
    <row r="5720" spans="1:15" x14ac:dyDescent="0.35">
      <c r="A5720">
        <v>202005</v>
      </c>
      <c r="B5720" t="str">
        <f>LEFT(All_Data[[#This Row],[Invoice (Year+Month)]],4)</f>
        <v>2020</v>
      </c>
      <c r="C5720" t="str">
        <f>RIGHT(All_Data[[#This Row],[Invoice (Year+Month)]],2)</f>
        <v>05</v>
      </c>
      <c r="D5720" t="s">
        <v>9</v>
      </c>
      <c r="E5720">
        <v>6000556</v>
      </c>
      <c r="F5720" t="s">
        <v>10</v>
      </c>
      <c r="G5720" t="s">
        <v>32</v>
      </c>
      <c r="H5720" t="s">
        <v>51</v>
      </c>
      <c r="I5720">
        <v>4293203</v>
      </c>
      <c r="J5720">
        <v>24</v>
      </c>
      <c r="K5720" s="1">
        <v>22.8</v>
      </c>
      <c r="L5720" s="1">
        <v>6.78</v>
      </c>
      <c r="M5720" s="1">
        <f>All_Data[[#This Row],[EUR Sales Amount]]-All_Data[[#This Row],[EUR Cost Amount]]</f>
        <v>16.02</v>
      </c>
      <c r="N5720">
        <f>IF(All_Data[[#This Row],[Order Line Quantity]]&lt;0,1,0)</f>
        <v>0</v>
      </c>
      <c r="O5720" s="1" t="str">
        <f>All_Data[[#This Row],[Tier2 Description]]&amp;All_Data[[#This Row],[Order No]]</f>
        <v>MUGS &amp; TUMBLERS4293203</v>
      </c>
    </row>
    <row r="5721" spans="1:15" x14ac:dyDescent="0.35">
      <c r="A5721">
        <v>202005</v>
      </c>
      <c r="B5721" t="str">
        <f>LEFT(All_Data[[#This Row],[Invoice (Year+Month)]],4)</f>
        <v>2020</v>
      </c>
      <c r="C5721" t="str">
        <f>RIGHT(All_Data[[#This Row],[Invoice (Year+Month)]],2)</f>
        <v>05</v>
      </c>
      <c r="D5721" t="s">
        <v>9</v>
      </c>
      <c r="E5721">
        <v>6000556</v>
      </c>
      <c r="F5721" t="s">
        <v>10</v>
      </c>
      <c r="G5721" t="s">
        <v>26</v>
      </c>
      <c r="H5721" t="s">
        <v>28</v>
      </c>
      <c r="I5721">
        <v>4293203</v>
      </c>
      <c r="J5721">
        <v>6</v>
      </c>
      <c r="K5721" s="1">
        <v>33.299999999999997</v>
      </c>
      <c r="L5721" s="1">
        <v>14.66</v>
      </c>
      <c r="M5721" s="1">
        <f>All_Data[[#This Row],[EUR Sales Amount]]-All_Data[[#This Row],[EUR Cost Amount]]</f>
        <v>18.639999999999997</v>
      </c>
      <c r="N5721">
        <f>IF(All_Data[[#This Row],[Order Line Quantity]]&lt;0,1,0)</f>
        <v>0</v>
      </c>
      <c r="O5721" s="1" t="str">
        <f>All_Data[[#This Row],[Tier2 Description]]&amp;All_Data[[#This Row],[Order No]]</f>
        <v>HOUSEWARES4293203</v>
      </c>
    </row>
    <row r="5722" spans="1:15" x14ac:dyDescent="0.35">
      <c r="A5722">
        <v>202005</v>
      </c>
      <c r="B5722" t="str">
        <f>LEFT(All_Data[[#This Row],[Invoice (Year+Month)]],4)</f>
        <v>2020</v>
      </c>
      <c r="C5722" t="str">
        <f>RIGHT(All_Data[[#This Row],[Invoice (Year+Month)]],2)</f>
        <v>05</v>
      </c>
      <c r="D5722" t="s">
        <v>9</v>
      </c>
      <c r="E5722">
        <v>6000556</v>
      </c>
      <c r="F5722" t="s">
        <v>10</v>
      </c>
      <c r="G5722" t="s">
        <v>26</v>
      </c>
      <c r="H5722" t="s">
        <v>50</v>
      </c>
      <c r="I5722">
        <v>4293203</v>
      </c>
      <c r="J5722">
        <v>4</v>
      </c>
      <c r="K5722" s="1">
        <v>1.84</v>
      </c>
      <c r="L5722" s="1">
        <v>0.8</v>
      </c>
      <c r="M5722" s="1">
        <f>All_Data[[#This Row],[EUR Sales Amount]]-All_Data[[#This Row],[EUR Cost Amount]]</f>
        <v>1.04</v>
      </c>
      <c r="N5722">
        <f>IF(All_Data[[#This Row],[Order Line Quantity]]&lt;0,1,0)</f>
        <v>0</v>
      </c>
      <c r="O5722" s="1" t="str">
        <f>All_Data[[#This Row],[Tier2 Description]]&amp;All_Data[[#This Row],[Order No]]</f>
        <v>OUTDOOR &amp; LEISURE4293203</v>
      </c>
    </row>
    <row r="5723" spans="1:15" x14ac:dyDescent="0.35">
      <c r="A5723">
        <v>202005</v>
      </c>
      <c r="B5723" t="str">
        <f>LEFT(All_Data[[#This Row],[Invoice (Year+Month)]],4)</f>
        <v>2020</v>
      </c>
      <c r="C5723" t="str">
        <f>RIGHT(All_Data[[#This Row],[Invoice (Year+Month)]],2)</f>
        <v>05</v>
      </c>
      <c r="D5723" t="s">
        <v>9</v>
      </c>
      <c r="E5723">
        <v>6000556</v>
      </c>
      <c r="F5723" t="s">
        <v>10</v>
      </c>
      <c r="G5723" t="s">
        <v>18</v>
      </c>
      <c r="H5723" t="s">
        <v>20</v>
      </c>
      <c r="I5723">
        <v>4293203</v>
      </c>
      <c r="J5723">
        <v>10</v>
      </c>
      <c r="K5723" s="1">
        <v>161.69999999999999</v>
      </c>
      <c r="L5723" s="1">
        <v>47.04</v>
      </c>
      <c r="M5723" s="1">
        <f>All_Data[[#This Row],[EUR Sales Amount]]-All_Data[[#This Row],[EUR Cost Amount]]</f>
        <v>114.66</v>
      </c>
      <c r="N5723">
        <f>IF(All_Data[[#This Row],[Order Line Quantity]]&lt;0,1,0)</f>
        <v>0</v>
      </c>
      <c r="O5723" s="1" t="str">
        <f>All_Data[[#This Row],[Tier2 Description]]&amp;All_Data[[#This Row],[Order No]]</f>
        <v>POLOS4293203</v>
      </c>
    </row>
    <row r="5724" spans="1:15" x14ac:dyDescent="0.35">
      <c r="A5724">
        <v>202005</v>
      </c>
      <c r="B5724" t="str">
        <f>LEFT(All_Data[[#This Row],[Invoice (Year+Month)]],4)</f>
        <v>2020</v>
      </c>
      <c r="C5724" t="str">
        <f>RIGHT(All_Data[[#This Row],[Invoice (Year+Month)]],2)</f>
        <v>05</v>
      </c>
      <c r="D5724" t="s">
        <v>9</v>
      </c>
      <c r="E5724">
        <v>6000556</v>
      </c>
      <c r="F5724" t="s">
        <v>10</v>
      </c>
      <c r="G5724" t="s">
        <v>18</v>
      </c>
      <c r="H5724" t="s">
        <v>20</v>
      </c>
      <c r="I5724">
        <v>4296891</v>
      </c>
      <c r="J5724">
        <v>8</v>
      </c>
      <c r="K5724" s="1">
        <v>129.36000000000001</v>
      </c>
      <c r="L5724" s="1">
        <v>40.28</v>
      </c>
      <c r="M5724" s="1">
        <f>All_Data[[#This Row],[EUR Sales Amount]]-All_Data[[#This Row],[EUR Cost Amount]]</f>
        <v>89.080000000000013</v>
      </c>
      <c r="N5724">
        <f>IF(All_Data[[#This Row],[Order Line Quantity]]&lt;0,1,0)</f>
        <v>0</v>
      </c>
      <c r="O5724" s="1" t="str">
        <f>All_Data[[#This Row],[Tier2 Description]]&amp;All_Data[[#This Row],[Order No]]</f>
        <v>POLOS4296891</v>
      </c>
    </row>
    <row r="5725" spans="1:15" x14ac:dyDescent="0.35">
      <c r="A5725">
        <v>202005</v>
      </c>
      <c r="B5725" t="str">
        <f>LEFT(All_Data[[#This Row],[Invoice (Year+Month)]],4)</f>
        <v>2020</v>
      </c>
      <c r="C5725" t="str">
        <f>RIGHT(All_Data[[#This Row],[Invoice (Year+Month)]],2)</f>
        <v>05</v>
      </c>
      <c r="D5725" t="s">
        <v>9</v>
      </c>
      <c r="E5725">
        <v>6000581</v>
      </c>
      <c r="F5725" t="s">
        <v>17</v>
      </c>
      <c r="G5725" t="s">
        <v>13</v>
      </c>
      <c r="H5725" t="s">
        <v>37</v>
      </c>
      <c r="I5725">
        <v>4293357</v>
      </c>
      <c r="J5725">
        <v>200</v>
      </c>
      <c r="K5725" s="1">
        <v>148</v>
      </c>
      <c r="L5725" s="1">
        <v>78.3</v>
      </c>
      <c r="M5725" s="1">
        <f>All_Data[[#This Row],[EUR Sales Amount]]-All_Data[[#This Row],[EUR Cost Amount]]</f>
        <v>69.7</v>
      </c>
      <c r="N5725">
        <f>IF(All_Data[[#This Row],[Order Line Quantity]]&lt;0,1,0)</f>
        <v>0</v>
      </c>
      <c r="O5725" s="1" t="str">
        <f>All_Data[[#This Row],[Tier2 Description]]&amp;All_Data[[#This Row],[Order No]]</f>
        <v>GENERAL4293357</v>
      </c>
    </row>
    <row r="5726" spans="1:15" x14ac:dyDescent="0.35">
      <c r="A5726">
        <v>202005</v>
      </c>
      <c r="B5726" t="str">
        <f>LEFT(All_Data[[#This Row],[Invoice (Year+Month)]],4)</f>
        <v>2020</v>
      </c>
      <c r="C5726" t="str">
        <f>RIGHT(All_Data[[#This Row],[Invoice (Year+Month)]],2)</f>
        <v>05</v>
      </c>
      <c r="D5726" t="s">
        <v>9</v>
      </c>
      <c r="E5726">
        <v>6000581</v>
      </c>
      <c r="F5726" t="s">
        <v>17</v>
      </c>
      <c r="G5726" t="s">
        <v>22</v>
      </c>
      <c r="H5726" t="s">
        <v>35</v>
      </c>
      <c r="I5726">
        <v>4293357</v>
      </c>
      <c r="J5726">
        <v>204</v>
      </c>
      <c r="K5726" s="1">
        <v>210</v>
      </c>
      <c r="L5726" s="1">
        <v>37.76</v>
      </c>
      <c r="M5726" s="1">
        <f>All_Data[[#This Row],[EUR Sales Amount]]-All_Data[[#This Row],[EUR Cost Amount]]</f>
        <v>172.24</v>
      </c>
      <c r="N5726">
        <f>IF(All_Data[[#This Row],[Order Line Quantity]]&lt;0,1,0)</f>
        <v>0</v>
      </c>
      <c r="O5726" s="1" t="str">
        <f>All_Data[[#This Row],[Tier2 Description]]&amp;All_Data[[#This Row],[Order No]]</f>
        <v>DECORATION CHARGES4293357</v>
      </c>
    </row>
    <row r="5727" spans="1:15" x14ac:dyDescent="0.35">
      <c r="A5727">
        <v>202005</v>
      </c>
      <c r="B5727" t="str">
        <f>LEFT(All_Data[[#This Row],[Invoice (Year+Month)]],4)</f>
        <v>2020</v>
      </c>
      <c r="C5727" t="str">
        <f>RIGHT(All_Data[[#This Row],[Invoice (Year+Month)]],2)</f>
        <v>05</v>
      </c>
      <c r="D5727" t="s">
        <v>9</v>
      </c>
      <c r="E5727">
        <v>6001054</v>
      </c>
      <c r="F5727" t="s">
        <v>10</v>
      </c>
      <c r="G5727" t="s">
        <v>26</v>
      </c>
      <c r="H5727" t="s">
        <v>44</v>
      </c>
      <c r="I5727">
        <v>4290514</v>
      </c>
      <c r="J5727">
        <v>500</v>
      </c>
      <c r="K5727" s="1">
        <v>635</v>
      </c>
      <c r="L5727" s="1">
        <v>444.88</v>
      </c>
      <c r="M5727" s="1">
        <f>All_Data[[#This Row],[EUR Sales Amount]]-All_Data[[#This Row],[EUR Cost Amount]]</f>
        <v>190.12</v>
      </c>
      <c r="N5727">
        <f>IF(All_Data[[#This Row],[Order Line Quantity]]&lt;0,1,0)</f>
        <v>0</v>
      </c>
      <c r="O5727" s="1" t="str">
        <f>All_Data[[#This Row],[Tier2 Description]]&amp;All_Data[[#This Row],[Order No]]</f>
        <v>HBA4290514</v>
      </c>
    </row>
    <row r="5728" spans="1:15" x14ac:dyDescent="0.35">
      <c r="A5728">
        <v>202005</v>
      </c>
      <c r="B5728" t="str">
        <f>LEFT(All_Data[[#This Row],[Invoice (Year+Month)]],4)</f>
        <v>2020</v>
      </c>
      <c r="C5728" t="str">
        <f>RIGHT(All_Data[[#This Row],[Invoice (Year+Month)]],2)</f>
        <v>05</v>
      </c>
      <c r="D5728" t="s">
        <v>9</v>
      </c>
      <c r="E5728">
        <v>6001054</v>
      </c>
      <c r="F5728" t="s">
        <v>10</v>
      </c>
      <c r="G5728" t="s">
        <v>26</v>
      </c>
      <c r="H5728" t="s">
        <v>44</v>
      </c>
      <c r="I5728">
        <v>4290580</v>
      </c>
      <c r="J5728">
        <v>100</v>
      </c>
      <c r="K5728" s="1">
        <v>242</v>
      </c>
      <c r="L5728" s="1">
        <v>104.8</v>
      </c>
      <c r="M5728" s="1">
        <f>All_Data[[#This Row],[EUR Sales Amount]]-All_Data[[#This Row],[EUR Cost Amount]]</f>
        <v>137.19999999999999</v>
      </c>
      <c r="N5728">
        <f>IF(All_Data[[#This Row],[Order Line Quantity]]&lt;0,1,0)</f>
        <v>0</v>
      </c>
      <c r="O5728" s="1" t="str">
        <f>All_Data[[#This Row],[Tier2 Description]]&amp;All_Data[[#This Row],[Order No]]</f>
        <v>HBA4290580</v>
      </c>
    </row>
    <row r="5729" spans="1:15" x14ac:dyDescent="0.35">
      <c r="A5729">
        <v>202005</v>
      </c>
      <c r="B5729" t="str">
        <f>LEFT(All_Data[[#This Row],[Invoice (Year+Month)]],4)</f>
        <v>2020</v>
      </c>
      <c r="C5729" t="str">
        <f>RIGHT(All_Data[[#This Row],[Invoice (Year+Month)]],2)</f>
        <v>05</v>
      </c>
      <c r="D5729" t="s">
        <v>9</v>
      </c>
      <c r="E5729">
        <v>6001054</v>
      </c>
      <c r="F5729" t="s">
        <v>10</v>
      </c>
      <c r="G5729" t="s">
        <v>26</v>
      </c>
      <c r="H5729" t="s">
        <v>44</v>
      </c>
      <c r="I5729">
        <v>4290799</v>
      </c>
      <c r="J5729">
        <v>200</v>
      </c>
      <c r="K5729" s="1">
        <v>318</v>
      </c>
      <c r="L5729" s="1">
        <v>211.56</v>
      </c>
      <c r="M5729" s="1">
        <f>All_Data[[#This Row],[EUR Sales Amount]]-All_Data[[#This Row],[EUR Cost Amount]]</f>
        <v>106.44</v>
      </c>
      <c r="N5729">
        <f>IF(All_Data[[#This Row],[Order Line Quantity]]&lt;0,1,0)</f>
        <v>0</v>
      </c>
      <c r="O5729" s="1" t="str">
        <f>All_Data[[#This Row],[Tier2 Description]]&amp;All_Data[[#This Row],[Order No]]</f>
        <v>HBA4290799</v>
      </c>
    </row>
    <row r="5730" spans="1:15" x14ac:dyDescent="0.35">
      <c r="A5730">
        <v>202005</v>
      </c>
      <c r="B5730" t="str">
        <f>LEFT(All_Data[[#This Row],[Invoice (Year+Month)]],4)</f>
        <v>2020</v>
      </c>
      <c r="C5730" t="str">
        <f>RIGHT(All_Data[[#This Row],[Invoice (Year+Month)]],2)</f>
        <v>05</v>
      </c>
      <c r="D5730" t="s">
        <v>9</v>
      </c>
      <c r="E5730">
        <v>6001054</v>
      </c>
      <c r="F5730" t="s">
        <v>10</v>
      </c>
      <c r="G5730" t="s">
        <v>26</v>
      </c>
      <c r="H5730" t="s">
        <v>44</v>
      </c>
      <c r="I5730">
        <v>4291138</v>
      </c>
      <c r="J5730">
        <v>200</v>
      </c>
      <c r="K5730" s="1">
        <v>318</v>
      </c>
      <c r="L5730" s="1">
        <v>211.56</v>
      </c>
      <c r="M5730" s="1">
        <f>All_Data[[#This Row],[EUR Sales Amount]]-All_Data[[#This Row],[EUR Cost Amount]]</f>
        <v>106.44</v>
      </c>
      <c r="N5730">
        <f>IF(All_Data[[#This Row],[Order Line Quantity]]&lt;0,1,0)</f>
        <v>0</v>
      </c>
      <c r="O5730" s="1" t="str">
        <f>All_Data[[#This Row],[Tier2 Description]]&amp;All_Data[[#This Row],[Order No]]</f>
        <v>HBA4291138</v>
      </c>
    </row>
    <row r="5731" spans="1:15" x14ac:dyDescent="0.35">
      <c r="A5731">
        <v>202005</v>
      </c>
      <c r="B5731" t="str">
        <f>LEFT(All_Data[[#This Row],[Invoice (Year+Month)]],4)</f>
        <v>2020</v>
      </c>
      <c r="C5731" t="str">
        <f>RIGHT(All_Data[[#This Row],[Invoice (Year+Month)]],2)</f>
        <v>05</v>
      </c>
      <c r="D5731" t="s">
        <v>9</v>
      </c>
      <c r="E5731">
        <v>6001054</v>
      </c>
      <c r="F5731" t="s">
        <v>10</v>
      </c>
      <c r="G5731" t="s">
        <v>26</v>
      </c>
      <c r="H5731" t="s">
        <v>44</v>
      </c>
      <c r="I5731">
        <v>4291414</v>
      </c>
      <c r="J5731">
        <v>500</v>
      </c>
      <c r="K5731" s="1">
        <v>635</v>
      </c>
      <c r="L5731" s="1">
        <v>464.66</v>
      </c>
      <c r="M5731" s="1">
        <f>All_Data[[#This Row],[EUR Sales Amount]]-All_Data[[#This Row],[EUR Cost Amount]]</f>
        <v>170.33999999999997</v>
      </c>
      <c r="N5731">
        <f>IF(All_Data[[#This Row],[Order Line Quantity]]&lt;0,1,0)</f>
        <v>0</v>
      </c>
      <c r="O5731" s="1" t="str">
        <f>All_Data[[#This Row],[Tier2 Description]]&amp;All_Data[[#This Row],[Order No]]</f>
        <v>HBA4291414</v>
      </c>
    </row>
    <row r="5732" spans="1:15" x14ac:dyDescent="0.35">
      <c r="A5732">
        <v>202005</v>
      </c>
      <c r="B5732" t="str">
        <f>LEFT(All_Data[[#This Row],[Invoice (Year+Month)]],4)</f>
        <v>2020</v>
      </c>
      <c r="C5732" t="str">
        <f>RIGHT(All_Data[[#This Row],[Invoice (Year+Month)]],2)</f>
        <v>05</v>
      </c>
      <c r="D5732" t="s">
        <v>9</v>
      </c>
      <c r="E5732">
        <v>6001054</v>
      </c>
      <c r="F5732" t="s">
        <v>10</v>
      </c>
      <c r="G5732" t="s">
        <v>26</v>
      </c>
      <c r="H5732" t="s">
        <v>44</v>
      </c>
      <c r="I5732">
        <v>4291416</v>
      </c>
      <c r="J5732">
        <v>200</v>
      </c>
      <c r="K5732" s="1">
        <v>318</v>
      </c>
      <c r="L5732" s="1">
        <v>211.56</v>
      </c>
      <c r="M5732" s="1">
        <f>All_Data[[#This Row],[EUR Sales Amount]]-All_Data[[#This Row],[EUR Cost Amount]]</f>
        <v>106.44</v>
      </c>
      <c r="N5732">
        <f>IF(All_Data[[#This Row],[Order Line Quantity]]&lt;0,1,0)</f>
        <v>0</v>
      </c>
      <c r="O5732" s="1" t="str">
        <f>All_Data[[#This Row],[Tier2 Description]]&amp;All_Data[[#This Row],[Order No]]</f>
        <v>HBA4291416</v>
      </c>
    </row>
    <row r="5733" spans="1:15" x14ac:dyDescent="0.35">
      <c r="A5733">
        <v>202005</v>
      </c>
      <c r="B5733" t="str">
        <f>LEFT(All_Data[[#This Row],[Invoice (Year+Month)]],4)</f>
        <v>2020</v>
      </c>
      <c r="C5733" t="str">
        <f>RIGHT(All_Data[[#This Row],[Invoice (Year+Month)]],2)</f>
        <v>05</v>
      </c>
      <c r="D5733" t="s">
        <v>9</v>
      </c>
      <c r="E5733">
        <v>6001054</v>
      </c>
      <c r="F5733" t="s">
        <v>10</v>
      </c>
      <c r="G5733" t="s">
        <v>26</v>
      </c>
      <c r="H5733" t="s">
        <v>44</v>
      </c>
      <c r="I5733">
        <v>4291877</v>
      </c>
      <c r="J5733">
        <v>500</v>
      </c>
      <c r="K5733" s="1">
        <v>635</v>
      </c>
      <c r="L5733" s="1">
        <v>464.66</v>
      </c>
      <c r="M5733" s="1">
        <f>All_Data[[#This Row],[EUR Sales Amount]]-All_Data[[#This Row],[EUR Cost Amount]]</f>
        <v>170.33999999999997</v>
      </c>
      <c r="N5733">
        <f>IF(All_Data[[#This Row],[Order Line Quantity]]&lt;0,1,0)</f>
        <v>0</v>
      </c>
      <c r="O5733" s="1" t="str">
        <f>All_Data[[#This Row],[Tier2 Description]]&amp;All_Data[[#This Row],[Order No]]</f>
        <v>HBA4291877</v>
      </c>
    </row>
    <row r="5734" spans="1:15" x14ac:dyDescent="0.35">
      <c r="A5734">
        <v>202005</v>
      </c>
      <c r="B5734" t="str">
        <f>LEFT(All_Data[[#This Row],[Invoice (Year+Month)]],4)</f>
        <v>2020</v>
      </c>
      <c r="C5734" t="str">
        <f>RIGHT(All_Data[[#This Row],[Invoice (Year+Month)]],2)</f>
        <v>05</v>
      </c>
      <c r="D5734" t="s">
        <v>9</v>
      </c>
      <c r="E5734">
        <v>6001054</v>
      </c>
      <c r="F5734" t="s">
        <v>10</v>
      </c>
      <c r="G5734" t="s">
        <v>26</v>
      </c>
      <c r="H5734" t="s">
        <v>44</v>
      </c>
      <c r="I5734">
        <v>4292421</v>
      </c>
      <c r="J5734">
        <v>500</v>
      </c>
      <c r="K5734" s="1">
        <v>635</v>
      </c>
      <c r="L5734" s="1">
        <v>464.66</v>
      </c>
      <c r="M5734" s="1">
        <f>All_Data[[#This Row],[EUR Sales Amount]]-All_Data[[#This Row],[EUR Cost Amount]]</f>
        <v>170.33999999999997</v>
      </c>
      <c r="N5734">
        <f>IF(All_Data[[#This Row],[Order Line Quantity]]&lt;0,1,0)</f>
        <v>0</v>
      </c>
      <c r="O5734" s="1" t="str">
        <f>All_Data[[#This Row],[Tier2 Description]]&amp;All_Data[[#This Row],[Order No]]</f>
        <v>HBA4292421</v>
      </c>
    </row>
    <row r="5735" spans="1:15" x14ac:dyDescent="0.35">
      <c r="A5735">
        <v>202005</v>
      </c>
      <c r="B5735" t="str">
        <f>LEFT(All_Data[[#This Row],[Invoice (Year+Month)]],4)</f>
        <v>2020</v>
      </c>
      <c r="C5735" t="str">
        <f>RIGHT(All_Data[[#This Row],[Invoice (Year+Month)]],2)</f>
        <v>05</v>
      </c>
      <c r="D5735" t="s">
        <v>9</v>
      </c>
      <c r="E5735">
        <v>6001054</v>
      </c>
      <c r="F5735" t="s">
        <v>10</v>
      </c>
      <c r="G5735" t="s">
        <v>26</v>
      </c>
      <c r="H5735" t="s">
        <v>44</v>
      </c>
      <c r="I5735">
        <v>4292631</v>
      </c>
      <c r="J5735">
        <v>100</v>
      </c>
      <c r="K5735" s="1">
        <v>242</v>
      </c>
      <c r="L5735" s="1">
        <v>135.44</v>
      </c>
      <c r="M5735" s="1">
        <f>All_Data[[#This Row],[EUR Sales Amount]]-All_Data[[#This Row],[EUR Cost Amount]]</f>
        <v>106.56</v>
      </c>
      <c r="N5735">
        <f>IF(All_Data[[#This Row],[Order Line Quantity]]&lt;0,1,0)</f>
        <v>0</v>
      </c>
      <c r="O5735" s="1" t="str">
        <f>All_Data[[#This Row],[Tier2 Description]]&amp;All_Data[[#This Row],[Order No]]</f>
        <v>HBA4292631</v>
      </c>
    </row>
    <row r="5736" spans="1:15" x14ac:dyDescent="0.35">
      <c r="A5736">
        <v>202005</v>
      </c>
      <c r="B5736" t="str">
        <f>LEFT(All_Data[[#This Row],[Invoice (Year+Month)]],4)</f>
        <v>2020</v>
      </c>
      <c r="C5736" t="str">
        <f>RIGHT(All_Data[[#This Row],[Invoice (Year+Month)]],2)</f>
        <v>05</v>
      </c>
      <c r="D5736" t="s">
        <v>9</v>
      </c>
      <c r="E5736">
        <v>6001067</v>
      </c>
      <c r="F5736" t="s">
        <v>10</v>
      </c>
      <c r="G5736" t="s">
        <v>26</v>
      </c>
      <c r="H5736" t="s">
        <v>43</v>
      </c>
      <c r="I5736">
        <v>4294520</v>
      </c>
      <c r="J5736">
        <v>1000</v>
      </c>
      <c r="K5736" s="1">
        <v>290</v>
      </c>
      <c r="L5736" s="1">
        <v>81.96</v>
      </c>
      <c r="M5736" s="1">
        <f>All_Data[[#This Row],[EUR Sales Amount]]-All_Data[[#This Row],[EUR Cost Amount]]</f>
        <v>208.04000000000002</v>
      </c>
      <c r="N5736">
        <f>IF(All_Data[[#This Row],[Order Line Quantity]]&lt;0,1,0)</f>
        <v>0</v>
      </c>
      <c r="O5736" s="1" t="str">
        <f>All_Data[[#This Row],[Tier2 Description]]&amp;All_Data[[#This Row],[Order No]]</f>
        <v>SAFETY AUTO &amp; TOOLS4294520</v>
      </c>
    </row>
    <row r="5737" spans="1:15" x14ac:dyDescent="0.35">
      <c r="A5737">
        <v>202005</v>
      </c>
      <c r="B5737" t="str">
        <f>LEFT(All_Data[[#This Row],[Invoice (Year+Month)]],4)</f>
        <v>2020</v>
      </c>
      <c r="C5737" t="str">
        <f>RIGHT(All_Data[[#This Row],[Invoice (Year+Month)]],2)</f>
        <v>05</v>
      </c>
      <c r="D5737" t="s">
        <v>9</v>
      </c>
      <c r="E5737">
        <v>6001067</v>
      </c>
      <c r="F5737" t="s">
        <v>10</v>
      </c>
      <c r="G5737" t="s">
        <v>18</v>
      </c>
      <c r="H5737" t="s">
        <v>20</v>
      </c>
      <c r="I5737">
        <v>4294080</v>
      </c>
      <c r="J5737">
        <v>40</v>
      </c>
      <c r="K5737" s="1">
        <v>162</v>
      </c>
      <c r="L5737" s="1">
        <v>100.9</v>
      </c>
      <c r="M5737" s="1">
        <f>All_Data[[#This Row],[EUR Sales Amount]]-All_Data[[#This Row],[EUR Cost Amount]]</f>
        <v>61.099999999999994</v>
      </c>
      <c r="N5737">
        <f>IF(All_Data[[#This Row],[Order Line Quantity]]&lt;0,1,0)</f>
        <v>0</v>
      </c>
      <c r="O5737" s="1" t="str">
        <f>All_Data[[#This Row],[Tier2 Description]]&amp;All_Data[[#This Row],[Order No]]</f>
        <v>POLOS4294080</v>
      </c>
    </row>
    <row r="5738" spans="1:15" x14ac:dyDescent="0.35">
      <c r="A5738">
        <v>202005</v>
      </c>
      <c r="B5738" t="str">
        <f>LEFT(All_Data[[#This Row],[Invoice (Year+Month)]],4)</f>
        <v>2020</v>
      </c>
      <c r="C5738" t="str">
        <f>RIGHT(All_Data[[#This Row],[Invoice (Year+Month)]],2)</f>
        <v>05</v>
      </c>
      <c r="D5738" t="s">
        <v>9</v>
      </c>
      <c r="E5738">
        <v>6001067</v>
      </c>
      <c r="F5738" t="s">
        <v>10</v>
      </c>
      <c r="G5738" t="s">
        <v>22</v>
      </c>
      <c r="H5738" t="s">
        <v>35</v>
      </c>
      <c r="I5738">
        <v>4294080</v>
      </c>
      <c r="J5738">
        <v>42</v>
      </c>
      <c r="K5738" s="1">
        <v>111.2</v>
      </c>
      <c r="L5738" s="1">
        <v>15.58</v>
      </c>
      <c r="M5738" s="1">
        <f>All_Data[[#This Row],[EUR Sales Amount]]-All_Data[[#This Row],[EUR Cost Amount]]</f>
        <v>95.62</v>
      </c>
      <c r="N5738">
        <f>IF(All_Data[[#This Row],[Order Line Quantity]]&lt;0,1,0)</f>
        <v>0</v>
      </c>
      <c r="O5738" s="1" t="str">
        <f>All_Data[[#This Row],[Tier2 Description]]&amp;All_Data[[#This Row],[Order No]]</f>
        <v>DECORATION CHARGES4294080</v>
      </c>
    </row>
    <row r="5739" spans="1:15" x14ac:dyDescent="0.35">
      <c r="A5739">
        <v>202005</v>
      </c>
      <c r="B5739" t="str">
        <f>LEFT(All_Data[[#This Row],[Invoice (Year+Month)]],4)</f>
        <v>2020</v>
      </c>
      <c r="C5739" t="str">
        <f>RIGHT(All_Data[[#This Row],[Invoice (Year+Month)]],2)</f>
        <v>05</v>
      </c>
      <c r="D5739" t="s">
        <v>9</v>
      </c>
      <c r="E5739">
        <v>6001072</v>
      </c>
      <c r="F5739" t="s">
        <v>17</v>
      </c>
      <c r="G5739" t="s">
        <v>26</v>
      </c>
      <c r="H5739" t="s">
        <v>43</v>
      </c>
      <c r="I5739">
        <v>4292259</v>
      </c>
      <c r="J5739">
        <v>500</v>
      </c>
      <c r="K5739" s="1">
        <v>245</v>
      </c>
      <c r="L5739" s="1">
        <v>18.82</v>
      </c>
      <c r="M5739" s="1">
        <f>All_Data[[#This Row],[EUR Sales Amount]]-All_Data[[#This Row],[EUR Cost Amount]]</f>
        <v>226.18</v>
      </c>
      <c r="N5739">
        <f>IF(All_Data[[#This Row],[Order Line Quantity]]&lt;0,1,0)</f>
        <v>0</v>
      </c>
      <c r="O5739" s="1" t="str">
        <f>All_Data[[#This Row],[Tier2 Description]]&amp;All_Data[[#This Row],[Order No]]</f>
        <v>SAFETY AUTO &amp; TOOLS4292259</v>
      </c>
    </row>
    <row r="5740" spans="1:15" x14ac:dyDescent="0.35">
      <c r="A5740">
        <v>202005</v>
      </c>
      <c r="B5740" t="str">
        <f>LEFT(All_Data[[#This Row],[Invoice (Year+Month)]],4)</f>
        <v>2020</v>
      </c>
      <c r="C5740" t="str">
        <f>RIGHT(All_Data[[#This Row],[Invoice (Year+Month)]],2)</f>
        <v>05</v>
      </c>
      <c r="D5740" t="s">
        <v>9</v>
      </c>
      <c r="E5740">
        <v>6001072</v>
      </c>
      <c r="F5740" t="s">
        <v>17</v>
      </c>
      <c r="G5740" t="s">
        <v>26</v>
      </c>
      <c r="H5740" t="s">
        <v>43</v>
      </c>
      <c r="I5740">
        <v>4293307</v>
      </c>
      <c r="J5740">
        <v>1000</v>
      </c>
      <c r="K5740" s="1">
        <v>440</v>
      </c>
      <c r="L5740" s="1">
        <v>37.64</v>
      </c>
      <c r="M5740" s="1">
        <f>All_Data[[#This Row],[EUR Sales Amount]]-All_Data[[#This Row],[EUR Cost Amount]]</f>
        <v>402.36</v>
      </c>
      <c r="N5740">
        <f>IF(All_Data[[#This Row],[Order Line Quantity]]&lt;0,1,0)</f>
        <v>0</v>
      </c>
      <c r="O5740" s="1" t="str">
        <f>All_Data[[#This Row],[Tier2 Description]]&amp;All_Data[[#This Row],[Order No]]</f>
        <v>SAFETY AUTO &amp; TOOLS4293307</v>
      </c>
    </row>
    <row r="5741" spans="1:15" x14ac:dyDescent="0.35">
      <c r="A5741">
        <v>202005</v>
      </c>
      <c r="B5741" t="str">
        <f>LEFT(All_Data[[#This Row],[Invoice (Year+Month)]],4)</f>
        <v>2020</v>
      </c>
      <c r="C5741" t="str">
        <f>RIGHT(All_Data[[#This Row],[Invoice (Year+Month)]],2)</f>
        <v>05</v>
      </c>
      <c r="D5741" t="s">
        <v>9</v>
      </c>
      <c r="E5741">
        <v>6001072</v>
      </c>
      <c r="F5741" t="s">
        <v>17</v>
      </c>
      <c r="G5741" t="s">
        <v>22</v>
      </c>
      <c r="H5741" t="s">
        <v>35</v>
      </c>
      <c r="I5741">
        <v>4292259</v>
      </c>
      <c r="J5741">
        <v>502</v>
      </c>
      <c r="K5741" s="1">
        <v>145</v>
      </c>
      <c r="L5741" s="1">
        <v>22.88</v>
      </c>
      <c r="M5741" s="1">
        <f>All_Data[[#This Row],[EUR Sales Amount]]-All_Data[[#This Row],[EUR Cost Amount]]</f>
        <v>122.12</v>
      </c>
      <c r="N5741">
        <f>IF(All_Data[[#This Row],[Order Line Quantity]]&lt;0,1,0)</f>
        <v>0</v>
      </c>
      <c r="O5741" s="1" t="str">
        <f>All_Data[[#This Row],[Tier2 Description]]&amp;All_Data[[#This Row],[Order No]]</f>
        <v>DECORATION CHARGES4292259</v>
      </c>
    </row>
    <row r="5742" spans="1:15" x14ac:dyDescent="0.35">
      <c r="A5742">
        <v>202005</v>
      </c>
      <c r="B5742" t="str">
        <f>LEFT(All_Data[[#This Row],[Invoice (Year+Month)]],4)</f>
        <v>2020</v>
      </c>
      <c r="C5742" t="str">
        <f>RIGHT(All_Data[[#This Row],[Invoice (Year+Month)]],2)</f>
        <v>05</v>
      </c>
      <c r="D5742" t="s">
        <v>9</v>
      </c>
      <c r="E5742">
        <v>6001072</v>
      </c>
      <c r="F5742" t="s">
        <v>17</v>
      </c>
      <c r="G5742" t="s">
        <v>22</v>
      </c>
      <c r="H5742" t="s">
        <v>35</v>
      </c>
      <c r="I5742">
        <v>4293307</v>
      </c>
      <c r="J5742">
        <v>1002</v>
      </c>
      <c r="K5742" s="1">
        <v>280</v>
      </c>
      <c r="L5742" s="1">
        <v>30.02</v>
      </c>
      <c r="M5742" s="1">
        <f>All_Data[[#This Row],[EUR Sales Amount]]-All_Data[[#This Row],[EUR Cost Amount]]</f>
        <v>249.98</v>
      </c>
      <c r="N5742">
        <f>IF(All_Data[[#This Row],[Order Line Quantity]]&lt;0,1,0)</f>
        <v>0</v>
      </c>
      <c r="O5742" s="1" t="str">
        <f>All_Data[[#This Row],[Tier2 Description]]&amp;All_Data[[#This Row],[Order No]]</f>
        <v>DECORATION CHARGES4293307</v>
      </c>
    </row>
    <row r="5743" spans="1:15" x14ac:dyDescent="0.35">
      <c r="A5743">
        <v>202005</v>
      </c>
      <c r="B5743" t="str">
        <f>LEFT(All_Data[[#This Row],[Invoice (Year+Month)]],4)</f>
        <v>2020</v>
      </c>
      <c r="C5743" t="str">
        <f>RIGHT(All_Data[[#This Row],[Invoice (Year+Month)]],2)</f>
        <v>05</v>
      </c>
      <c r="D5743" t="s">
        <v>9</v>
      </c>
      <c r="E5743">
        <v>6001073</v>
      </c>
      <c r="F5743" t="s">
        <v>17</v>
      </c>
      <c r="G5743" t="s">
        <v>13</v>
      </c>
      <c r="H5743" t="s">
        <v>16</v>
      </c>
      <c r="I5743">
        <v>4295117</v>
      </c>
      <c r="J5743">
        <v>1000</v>
      </c>
      <c r="K5743" s="1">
        <v>150</v>
      </c>
      <c r="L5743" s="1">
        <v>81.180000000000007</v>
      </c>
      <c r="M5743" s="1">
        <f>All_Data[[#This Row],[EUR Sales Amount]]-All_Data[[#This Row],[EUR Cost Amount]]</f>
        <v>68.819999999999993</v>
      </c>
      <c r="N5743">
        <f>IF(All_Data[[#This Row],[Order Line Quantity]]&lt;0,1,0)</f>
        <v>0</v>
      </c>
      <c r="O5743" s="1" t="str">
        <f>All_Data[[#This Row],[Tier2 Description]]&amp;All_Data[[#This Row],[Order No]]</f>
        <v>WRITING4295117</v>
      </c>
    </row>
    <row r="5744" spans="1:15" x14ac:dyDescent="0.35">
      <c r="A5744">
        <v>202005</v>
      </c>
      <c r="B5744" t="str">
        <f>LEFT(All_Data[[#This Row],[Invoice (Year+Month)]],4)</f>
        <v>2020</v>
      </c>
      <c r="C5744" t="str">
        <f>RIGHT(All_Data[[#This Row],[Invoice (Year+Month)]],2)</f>
        <v>05</v>
      </c>
      <c r="D5744" t="s">
        <v>9</v>
      </c>
      <c r="E5744">
        <v>6001073</v>
      </c>
      <c r="F5744" t="s">
        <v>17</v>
      </c>
      <c r="G5744" t="s">
        <v>22</v>
      </c>
      <c r="H5744" t="s">
        <v>35</v>
      </c>
      <c r="I5744">
        <v>4295117</v>
      </c>
      <c r="J5744">
        <v>1002</v>
      </c>
      <c r="K5744" s="1">
        <v>150</v>
      </c>
      <c r="L5744" s="1">
        <v>27.88</v>
      </c>
      <c r="M5744" s="1">
        <f>All_Data[[#This Row],[EUR Sales Amount]]-All_Data[[#This Row],[EUR Cost Amount]]</f>
        <v>122.12</v>
      </c>
      <c r="N5744">
        <f>IF(All_Data[[#This Row],[Order Line Quantity]]&lt;0,1,0)</f>
        <v>0</v>
      </c>
      <c r="O5744" s="1" t="str">
        <f>All_Data[[#This Row],[Tier2 Description]]&amp;All_Data[[#This Row],[Order No]]</f>
        <v>DECORATION CHARGES4295117</v>
      </c>
    </row>
    <row r="5745" spans="1:15" x14ac:dyDescent="0.35">
      <c r="A5745">
        <v>202005</v>
      </c>
      <c r="B5745" t="str">
        <f>LEFT(All_Data[[#This Row],[Invoice (Year+Month)]],4)</f>
        <v>2020</v>
      </c>
      <c r="C5745" t="str">
        <f>RIGHT(All_Data[[#This Row],[Invoice (Year+Month)]],2)</f>
        <v>05</v>
      </c>
      <c r="D5745" t="s">
        <v>9</v>
      </c>
      <c r="E5745">
        <v>6001125</v>
      </c>
      <c r="F5745" t="s">
        <v>10</v>
      </c>
      <c r="G5745" t="s">
        <v>11</v>
      </c>
      <c r="H5745" t="s">
        <v>46</v>
      </c>
      <c r="I5745">
        <v>4296206</v>
      </c>
      <c r="J5745">
        <v>52</v>
      </c>
      <c r="K5745" s="1">
        <v>255.84</v>
      </c>
      <c r="L5745" s="1">
        <v>69.16</v>
      </c>
      <c r="M5745" s="1">
        <f>All_Data[[#This Row],[EUR Sales Amount]]-All_Data[[#This Row],[EUR Cost Amount]]</f>
        <v>186.68</v>
      </c>
      <c r="N5745">
        <f>IF(All_Data[[#This Row],[Order Line Quantity]]&lt;0,1,0)</f>
        <v>0</v>
      </c>
      <c r="O5745" s="1" t="str">
        <f>All_Data[[#This Row],[Tier2 Description]]&amp;All_Data[[#This Row],[Order No]]</f>
        <v>DUFFELS4296206</v>
      </c>
    </row>
    <row r="5746" spans="1:15" x14ac:dyDescent="0.35">
      <c r="A5746">
        <v>202005</v>
      </c>
      <c r="B5746" t="str">
        <f>LEFT(All_Data[[#This Row],[Invoice (Year+Month)]],4)</f>
        <v>2020</v>
      </c>
      <c r="C5746" t="str">
        <f>RIGHT(All_Data[[#This Row],[Invoice (Year+Month)]],2)</f>
        <v>05</v>
      </c>
      <c r="D5746" t="s">
        <v>9</v>
      </c>
      <c r="E5746">
        <v>6001129</v>
      </c>
      <c r="F5746" t="s">
        <v>17</v>
      </c>
      <c r="G5746" t="s">
        <v>13</v>
      </c>
      <c r="H5746" t="s">
        <v>16</v>
      </c>
      <c r="I5746">
        <v>4292345</v>
      </c>
      <c r="J5746">
        <v>7010</v>
      </c>
      <c r="K5746" s="1">
        <v>701</v>
      </c>
      <c r="L5746" s="1">
        <v>440.5</v>
      </c>
      <c r="M5746" s="1">
        <f>All_Data[[#This Row],[EUR Sales Amount]]-All_Data[[#This Row],[EUR Cost Amount]]</f>
        <v>260.5</v>
      </c>
      <c r="N5746">
        <f>IF(All_Data[[#This Row],[Order Line Quantity]]&lt;0,1,0)</f>
        <v>0</v>
      </c>
      <c r="O5746" s="1" t="str">
        <f>All_Data[[#This Row],[Tier2 Description]]&amp;All_Data[[#This Row],[Order No]]</f>
        <v>WRITING4292345</v>
      </c>
    </row>
    <row r="5747" spans="1:15" x14ac:dyDescent="0.35">
      <c r="A5747">
        <v>202005</v>
      </c>
      <c r="B5747" t="str">
        <f>LEFT(All_Data[[#This Row],[Invoice (Year+Month)]],4)</f>
        <v>2020</v>
      </c>
      <c r="C5747" t="str">
        <f>RIGHT(All_Data[[#This Row],[Invoice (Year+Month)]],2)</f>
        <v>05</v>
      </c>
      <c r="D5747" t="s">
        <v>9</v>
      </c>
      <c r="E5747">
        <v>6001129</v>
      </c>
      <c r="F5747" t="s">
        <v>17</v>
      </c>
      <c r="G5747" t="s">
        <v>22</v>
      </c>
      <c r="H5747" t="s">
        <v>35</v>
      </c>
      <c r="I5747">
        <v>4292345</v>
      </c>
      <c r="J5747">
        <v>7012</v>
      </c>
      <c r="K5747" s="1">
        <v>670.9</v>
      </c>
      <c r="L5747" s="1">
        <v>87.98</v>
      </c>
      <c r="M5747" s="1">
        <f>All_Data[[#This Row],[EUR Sales Amount]]-All_Data[[#This Row],[EUR Cost Amount]]</f>
        <v>582.91999999999996</v>
      </c>
      <c r="N5747">
        <f>IF(All_Data[[#This Row],[Order Line Quantity]]&lt;0,1,0)</f>
        <v>0</v>
      </c>
      <c r="O5747" s="1" t="str">
        <f>All_Data[[#This Row],[Tier2 Description]]&amp;All_Data[[#This Row],[Order No]]</f>
        <v>DECORATION CHARGES4292345</v>
      </c>
    </row>
    <row r="5748" spans="1:15" x14ac:dyDescent="0.35">
      <c r="A5748">
        <v>202005</v>
      </c>
      <c r="B5748" t="str">
        <f>LEFT(All_Data[[#This Row],[Invoice (Year+Month)]],4)</f>
        <v>2020</v>
      </c>
      <c r="C5748" t="str">
        <f>RIGHT(All_Data[[#This Row],[Invoice (Year+Month)]],2)</f>
        <v>05</v>
      </c>
      <c r="D5748" t="s">
        <v>9</v>
      </c>
      <c r="E5748">
        <v>6001130</v>
      </c>
      <c r="F5748" t="s">
        <v>10</v>
      </c>
      <c r="G5748" t="s">
        <v>13</v>
      </c>
      <c r="H5748" t="s">
        <v>15</v>
      </c>
      <c r="I5748">
        <v>4295703</v>
      </c>
      <c r="J5748">
        <v>50</v>
      </c>
      <c r="K5748" s="1">
        <v>433</v>
      </c>
      <c r="L5748" s="1">
        <v>166.14</v>
      </c>
      <c r="M5748" s="1">
        <f>All_Data[[#This Row],[EUR Sales Amount]]-All_Data[[#This Row],[EUR Cost Amount]]</f>
        <v>266.86</v>
      </c>
      <c r="N5748">
        <f>IF(All_Data[[#This Row],[Order Line Quantity]]&lt;0,1,0)</f>
        <v>0</v>
      </c>
      <c r="O5748" s="1" t="str">
        <f>All_Data[[#This Row],[Tier2 Description]]&amp;All_Data[[#This Row],[Order No]]</f>
        <v>UMBRELLAS4295703</v>
      </c>
    </row>
    <row r="5749" spans="1:15" x14ac:dyDescent="0.35">
      <c r="A5749">
        <v>202005</v>
      </c>
      <c r="B5749" t="str">
        <f>LEFT(All_Data[[#This Row],[Invoice (Year+Month)]],4)</f>
        <v>2020</v>
      </c>
      <c r="C5749" t="str">
        <f>RIGHT(All_Data[[#This Row],[Invoice (Year+Month)]],2)</f>
        <v>05</v>
      </c>
      <c r="D5749" t="s">
        <v>9</v>
      </c>
      <c r="E5749">
        <v>6001130</v>
      </c>
      <c r="F5749" t="s">
        <v>10</v>
      </c>
      <c r="G5749" t="s">
        <v>22</v>
      </c>
      <c r="H5749" t="s">
        <v>35</v>
      </c>
      <c r="I5749">
        <v>4295703</v>
      </c>
      <c r="J5749">
        <v>54</v>
      </c>
      <c r="K5749" s="1">
        <v>143</v>
      </c>
      <c r="L5749" s="1">
        <v>31.08</v>
      </c>
      <c r="M5749" s="1">
        <f>All_Data[[#This Row],[EUR Sales Amount]]-All_Data[[#This Row],[EUR Cost Amount]]</f>
        <v>111.92</v>
      </c>
      <c r="N5749">
        <f>IF(All_Data[[#This Row],[Order Line Quantity]]&lt;0,1,0)</f>
        <v>0</v>
      </c>
      <c r="O5749" s="1" t="str">
        <f>All_Data[[#This Row],[Tier2 Description]]&amp;All_Data[[#This Row],[Order No]]</f>
        <v>DECORATION CHARGES4295703</v>
      </c>
    </row>
    <row r="5750" spans="1:15" x14ac:dyDescent="0.35">
      <c r="A5750">
        <v>202005</v>
      </c>
      <c r="B5750" t="str">
        <f>LEFT(All_Data[[#This Row],[Invoice (Year+Month)]],4)</f>
        <v>2020</v>
      </c>
      <c r="C5750" t="str">
        <f>RIGHT(All_Data[[#This Row],[Invoice (Year+Month)]],2)</f>
        <v>05</v>
      </c>
      <c r="D5750" t="s">
        <v>9</v>
      </c>
      <c r="E5750">
        <v>6001180</v>
      </c>
      <c r="F5750" t="s">
        <v>17</v>
      </c>
      <c r="G5750" t="s">
        <v>13</v>
      </c>
      <c r="H5750" t="s">
        <v>14</v>
      </c>
      <c r="I5750">
        <v>4293612</v>
      </c>
      <c r="J5750">
        <v>4</v>
      </c>
      <c r="K5750" s="1">
        <v>0.96</v>
      </c>
      <c r="L5750" s="1">
        <v>0.24</v>
      </c>
      <c r="M5750" s="1">
        <f>All_Data[[#This Row],[EUR Sales Amount]]-All_Data[[#This Row],[EUR Cost Amount]]</f>
        <v>0.72</v>
      </c>
      <c r="N5750">
        <f>IF(All_Data[[#This Row],[Order Line Quantity]]&lt;0,1,0)</f>
        <v>0</v>
      </c>
      <c r="O5750" s="1" t="str">
        <f>All_Data[[#This Row],[Tier2 Description]]&amp;All_Data[[#This Row],[Order No]]</f>
        <v>DESKTOP4293612</v>
      </c>
    </row>
    <row r="5751" spans="1:15" x14ac:dyDescent="0.35">
      <c r="A5751">
        <v>202005</v>
      </c>
      <c r="B5751" t="str">
        <f>LEFT(All_Data[[#This Row],[Invoice (Year+Month)]],4)</f>
        <v>2020</v>
      </c>
      <c r="C5751" t="str">
        <f>RIGHT(All_Data[[#This Row],[Invoice (Year+Month)]],2)</f>
        <v>05</v>
      </c>
      <c r="D5751" t="s">
        <v>9</v>
      </c>
      <c r="E5751">
        <v>6001180</v>
      </c>
      <c r="F5751" t="s">
        <v>17</v>
      </c>
      <c r="G5751" t="s">
        <v>13</v>
      </c>
      <c r="H5751" t="s">
        <v>34</v>
      </c>
      <c r="I5751">
        <v>4169438</v>
      </c>
      <c r="J5751">
        <v>4000</v>
      </c>
      <c r="K5751" s="1">
        <v>9120</v>
      </c>
      <c r="L5751" s="1">
        <v>6407.4</v>
      </c>
      <c r="M5751" s="1">
        <f>All_Data[[#This Row],[EUR Sales Amount]]-All_Data[[#This Row],[EUR Cost Amount]]</f>
        <v>2712.6000000000004</v>
      </c>
      <c r="N5751">
        <f>IF(All_Data[[#This Row],[Order Line Quantity]]&lt;0,1,0)</f>
        <v>0</v>
      </c>
      <c r="O5751" s="1" t="str">
        <f>All_Data[[#This Row],[Tier2 Description]]&amp;All_Data[[#This Row],[Order No]]</f>
        <v>STATIONERY4169438</v>
      </c>
    </row>
    <row r="5752" spans="1:15" x14ac:dyDescent="0.35">
      <c r="A5752">
        <v>202005</v>
      </c>
      <c r="B5752" t="str">
        <f>LEFT(All_Data[[#This Row],[Invoice (Year+Month)]],4)</f>
        <v>2020</v>
      </c>
      <c r="C5752" t="str">
        <f>RIGHT(All_Data[[#This Row],[Invoice (Year+Month)]],2)</f>
        <v>05</v>
      </c>
      <c r="D5752" t="s">
        <v>9</v>
      </c>
      <c r="E5752">
        <v>6001180</v>
      </c>
      <c r="F5752" t="s">
        <v>17</v>
      </c>
      <c r="G5752" t="s">
        <v>26</v>
      </c>
      <c r="H5752" t="s">
        <v>43</v>
      </c>
      <c r="I5752">
        <v>4293612</v>
      </c>
      <c r="J5752">
        <v>8</v>
      </c>
      <c r="K5752" s="1">
        <v>3.12</v>
      </c>
      <c r="L5752" s="1">
        <v>0.84</v>
      </c>
      <c r="M5752" s="1">
        <f>All_Data[[#This Row],[EUR Sales Amount]]-All_Data[[#This Row],[EUR Cost Amount]]</f>
        <v>2.2800000000000002</v>
      </c>
      <c r="N5752">
        <f>IF(All_Data[[#This Row],[Order Line Quantity]]&lt;0,1,0)</f>
        <v>0</v>
      </c>
      <c r="O5752" s="1" t="str">
        <f>All_Data[[#This Row],[Tier2 Description]]&amp;All_Data[[#This Row],[Order No]]</f>
        <v>SAFETY AUTO &amp; TOOLS4293612</v>
      </c>
    </row>
    <row r="5753" spans="1:15" x14ac:dyDescent="0.35">
      <c r="A5753">
        <v>202005</v>
      </c>
      <c r="B5753" t="str">
        <f>LEFT(All_Data[[#This Row],[Invoice (Year+Month)]],4)</f>
        <v>2020</v>
      </c>
      <c r="C5753" t="str">
        <f>RIGHT(All_Data[[#This Row],[Invoice (Year+Month)]],2)</f>
        <v>05</v>
      </c>
      <c r="D5753" t="s">
        <v>9</v>
      </c>
      <c r="E5753">
        <v>6001181</v>
      </c>
      <c r="F5753" t="s">
        <v>17</v>
      </c>
      <c r="G5753" t="s">
        <v>13</v>
      </c>
      <c r="H5753" t="s">
        <v>16</v>
      </c>
      <c r="I5753">
        <v>4294451</v>
      </c>
      <c r="J5753">
        <v>4</v>
      </c>
      <c r="K5753" s="1">
        <v>40.479999999999997</v>
      </c>
      <c r="L5753" s="1">
        <v>22.1</v>
      </c>
      <c r="M5753" s="1">
        <f>All_Data[[#This Row],[EUR Sales Amount]]-All_Data[[#This Row],[EUR Cost Amount]]</f>
        <v>18.379999999999995</v>
      </c>
      <c r="N5753">
        <f>IF(All_Data[[#This Row],[Order Line Quantity]]&lt;0,1,0)</f>
        <v>0</v>
      </c>
      <c r="O5753" s="1" t="str">
        <f>All_Data[[#This Row],[Tier2 Description]]&amp;All_Data[[#This Row],[Order No]]</f>
        <v>WRITING4294451</v>
      </c>
    </row>
    <row r="5754" spans="1:15" x14ac:dyDescent="0.35">
      <c r="A5754">
        <v>202005</v>
      </c>
      <c r="B5754" t="str">
        <f>LEFT(All_Data[[#This Row],[Invoice (Year+Month)]],4)</f>
        <v>2020</v>
      </c>
      <c r="C5754" t="str">
        <f>RIGHT(All_Data[[#This Row],[Invoice (Year+Month)]],2)</f>
        <v>05</v>
      </c>
      <c r="D5754" t="s">
        <v>9</v>
      </c>
      <c r="E5754">
        <v>6001181</v>
      </c>
      <c r="F5754" t="s">
        <v>17</v>
      </c>
      <c r="G5754" t="s">
        <v>13</v>
      </c>
      <c r="H5754" t="s">
        <v>16</v>
      </c>
      <c r="I5754">
        <v>4296132</v>
      </c>
      <c r="J5754">
        <v>60</v>
      </c>
      <c r="K5754" s="1">
        <v>327.60000000000002</v>
      </c>
      <c r="L5754" s="1">
        <v>232.28</v>
      </c>
      <c r="M5754" s="1">
        <f>All_Data[[#This Row],[EUR Sales Amount]]-All_Data[[#This Row],[EUR Cost Amount]]</f>
        <v>95.320000000000022</v>
      </c>
      <c r="N5754">
        <f>IF(All_Data[[#This Row],[Order Line Quantity]]&lt;0,1,0)</f>
        <v>0</v>
      </c>
      <c r="O5754" s="1" t="str">
        <f>All_Data[[#This Row],[Tier2 Description]]&amp;All_Data[[#This Row],[Order No]]</f>
        <v>WRITING4296132</v>
      </c>
    </row>
    <row r="5755" spans="1:15" x14ac:dyDescent="0.35">
      <c r="A5755">
        <v>202005</v>
      </c>
      <c r="B5755" t="str">
        <f>LEFT(All_Data[[#This Row],[Invoice (Year+Month)]],4)</f>
        <v>2020</v>
      </c>
      <c r="C5755" t="str">
        <f>RIGHT(All_Data[[#This Row],[Invoice (Year+Month)]],2)</f>
        <v>05</v>
      </c>
      <c r="D5755" t="s">
        <v>9</v>
      </c>
      <c r="E5755">
        <v>6001181</v>
      </c>
      <c r="F5755" t="s">
        <v>17</v>
      </c>
      <c r="G5755" t="s">
        <v>13</v>
      </c>
      <c r="H5755" t="s">
        <v>16</v>
      </c>
      <c r="I5755">
        <v>4296933</v>
      </c>
      <c r="J5755">
        <v>60</v>
      </c>
      <c r="K5755" s="1">
        <v>327.60000000000002</v>
      </c>
      <c r="L5755" s="1">
        <v>232.28</v>
      </c>
      <c r="M5755" s="1">
        <f>All_Data[[#This Row],[EUR Sales Amount]]-All_Data[[#This Row],[EUR Cost Amount]]</f>
        <v>95.320000000000022</v>
      </c>
      <c r="N5755">
        <f>IF(All_Data[[#This Row],[Order Line Quantity]]&lt;0,1,0)</f>
        <v>0</v>
      </c>
      <c r="O5755" s="1" t="str">
        <f>All_Data[[#This Row],[Tier2 Description]]&amp;All_Data[[#This Row],[Order No]]</f>
        <v>WRITING4296933</v>
      </c>
    </row>
    <row r="5756" spans="1:15" x14ac:dyDescent="0.35">
      <c r="A5756">
        <v>202005</v>
      </c>
      <c r="B5756" t="str">
        <f>LEFT(All_Data[[#This Row],[Invoice (Year+Month)]],4)</f>
        <v>2020</v>
      </c>
      <c r="C5756" t="str">
        <f>RIGHT(All_Data[[#This Row],[Invoice (Year+Month)]],2)</f>
        <v>05</v>
      </c>
      <c r="D5756" t="s">
        <v>9</v>
      </c>
      <c r="E5756">
        <v>6001181</v>
      </c>
      <c r="F5756" t="s">
        <v>17</v>
      </c>
      <c r="G5756" t="s">
        <v>26</v>
      </c>
      <c r="H5756" t="s">
        <v>27</v>
      </c>
      <c r="I5756">
        <v>4296132</v>
      </c>
      <c r="J5756">
        <v>32</v>
      </c>
      <c r="K5756" s="1">
        <v>126.72</v>
      </c>
      <c r="L5756" s="1">
        <v>60.2</v>
      </c>
      <c r="M5756" s="1">
        <f>All_Data[[#This Row],[EUR Sales Amount]]-All_Data[[#This Row],[EUR Cost Amount]]</f>
        <v>66.52</v>
      </c>
      <c r="N5756">
        <f>IF(All_Data[[#This Row],[Order Line Quantity]]&lt;0,1,0)</f>
        <v>0</v>
      </c>
      <c r="O5756" s="1" t="str">
        <f>All_Data[[#This Row],[Tier2 Description]]&amp;All_Data[[#This Row],[Order No]]</f>
        <v>APRON &amp; KITCHEN TEXTILES4296132</v>
      </c>
    </row>
    <row r="5757" spans="1:15" x14ac:dyDescent="0.35">
      <c r="A5757">
        <v>202005</v>
      </c>
      <c r="B5757" t="str">
        <f>LEFT(All_Data[[#This Row],[Invoice (Year+Month)]],4)</f>
        <v>2020</v>
      </c>
      <c r="C5757" t="str">
        <f>RIGHT(All_Data[[#This Row],[Invoice (Year+Month)]],2)</f>
        <v>05</v>
      </c>
      <c r="D5757" t="s">
        <v>9</v>
      </c>
      <c r="E5757">
        <v>6001181</v>
      </c>
      <c r="F5757" t="s">
        <v>17</v>
      </c>
      <c r="G5757" t="s">
        <v>26</v>
      </c>
      <c r="H5757" t="s">
        <v>28</v>
      </c>
      <c r="I5757">
        <v>4296132</v>
      </c>
      <c r="J5757">
        <v>20</v>
      </c>
      <c r="K5757" s="1">
        <v>215.2</v>
      </c>
      <c r="L5757" s="1">
        <v>103.54</v>
      </c>
      <c r="M5757" s="1">
        <f>All_Data[[#This Row],[EUR Sales Amount]]-All_Data[[#This Row],[EUR Cost Amount]]</f>
        <v>111.65999999999998</v>
      </c>
      <c r="N5757">
        <f>IF(All_Data[[#This Row],[Order Line Quantity]]&lt;0,1,0)</f>
        <v>0</v>
      </c>
      <c r="O5757" s="1" t="str">
        <f>All_Data[[#This Row],[Tier2 Description]]&amp;All_Data[[#This Row],[Order No]]</f>
        <v>HOUSEWARES4296132</v>
      </c>
    </row>
    <row r="5758" spans="1:15" x14ac:dyDescent="0.35">
      <c r="A5758">
        <v>202005</v>
      </c>
      <c r="B5758" t="str">
        <f>LEFT(All_Data[[#This Row],[Invoice (Year+Month)]],4)</f>
        <v>2020</v>
      </c>
      <c r="C5758" t="str">
        <f>RIGHT(All_Data[[#This Row],[Invoice (Year+Month)]],2)</f>
        <v>05</v>
      </c>
      <c r="D5758" t="s">
        <v>9</v>
      </c>
      <c r="E5758">
        <v>6001181</v>
      </c>
      <c r="F5758" t="s">
        <v>17</v>
      </c>
      <c r="G5758" t="s">
        <v>36</v>
      </c>
      <c r="H5758" t="s">
        <v>36</v>
      </c>
      <c r="I5758">
        <v>4296132</v>
      </c>
      <c r="J5758">
        <v>40</v>
      </c>
      <c r="K5758" s="1">
        <v>77.599999999999994</v>
      </c>
      <c r="L5758" s="1">
        <v>76.3</v>
      </c>
      <c r="M5758" s="1">
        <f>All_Data[[#This Row],[EUR Sales Amount]]-All_Data[[#This Row],[EUR Cost Amount]]</f>
        <v>1.2999999999999972</v>
      </c>
      <c r="N5758">
        <f>IF(All_Data[[#This Row],[Order Line Quantity]]&lt;0,1,0)</f>
        <v>0</v>
      </c>
      <c r="O5758" s="1" t="str">
        <f>All_Data[[#This Row],[Tier2 Description]]&amp;All_Data[[#This Row],[Order No]]</f>
        <v>MEMORY4296132</v>
      </c>
    </row>
    <row r="5759" spans="1:15" x14ac:dyDescent="0.35">
      <c r="A5759">
        <v>202005</v>
      </c>
      <c r="B5759" t="str">
        <f>LEFT(All_Data[[#This Row],[Invoice (Year+Month)]],4)</f>
        <v>2020</v>
      </c>
      <c r="C5759" t="str">
        <f>RIGHT(All_Data[[#This Row],[Invoice (Year+Month)]],2)</f>
        <v>05</v>
      </c>
      <c r="D5759" t="s">
        <v>9</v>
      </c>
      <c r="E5759">
        <v>6001247</v>
      </c>
      <c r="F5759" t="s">
        <v>17</v>
      </c>
      <c r="G5759" t="s">
        <v>11</v>
      </c>
      <c r="H5759" t="s">
        <v>38</v>
      </c>
      <c r="I5759">
        <v>4290979</v>
      </c>
      <c r="J5759">
        <v>2</v>
      </c>
      <c r="K5759" s="1">
        <v>9.98</v>
      </c>
      <c r="L5759" s="1">
        <v>4.74</v>
      </c>
      <c r="M5759" s="1">
        <f>All_Data[[#This Row],[EUR Sales Amount]]-All_Data[[#This Row],[EUR Cost Amount]]</f>
        <v>5.24</v>
      </c>
      <c r="N5759">
        <f>IF(All_Data[[#This Row],[Order Line Quantity]]&lt;0,1,0)</f>
        <v>0</v>
      </c>
      <c r="O5759" s="1" t="str">
        <f>All_Data[[#This Row],[Tier2 Description]]&amp;All_Data[[#This Row],[Order No]]</f>
        <v>BACKPACKS4290979</v>
      </c>
    </row>
    <row r="5760" spans="1:15" x14ac:dyDescent="0.35">
      <c r="A5760">
        <v>202005</v>
      </c>
      <c r="B5760" t="str">
        <f>LEFT(All_Data[[#This Row],[Invoice (Year+Month)]],4)</f>
        <v>2020</v>
      </c>
      <c r="C5760" t="str">
        <f>RIGHT(All_Data[[#This Row],[Invoice (Year+Month)]],2)</f>
        <v>05</v>
      </c>
      <c r="D5760" t="s">
        <v>9</v>
      </c>
      <c r="E5760">
        <v>6001247</v>
      </c>
      <c r="F5760" t="s">
        <v>17</v>
      </c>
      <c r="G5760" t="s">
        <v>13</v>
      </c>
      <c r="H5760" t="s">
        <v>16</v>
      </c>
      <c r="I5760">
        <v>4295156</v>
      </c>
      <c r="J5760">
        <v>2000</v>
      </c>
      <c r="K5760" s="1">
        <v>320</v>
      </c>
      <c r="L5760" s="1">
        <v>142.69999999999999</v>
      </c>
      <c r="M5760" s="1">
        <f>All_Data[[#This Row],[EUR Sales Amount]]-All_Data[[#This Row],[EUR Cost Amount]]</f>
        <v>177.3</v>
      </c>
      <c r="N5760">
        <f>IF(All_Data[[#This Row],[Order Line Quantity]]&lt;0,1,0)</f>
        <v>0</v>
      </c>
      <c r="O5760" s="1" t="str">
        <f>All_Data[[#This Row],[Tier2 Description]]&amp;All_Data[[#This Row],[Order No]]</f>
        <v>WRITING4295156</v>
      </c>
    </row>
    <row r="5761" spans="1:15" x14ac:dyDescent="0.35">
      <c r="A5761">
        <v>202005</v>
      </c>
      <c r="B5761" t="str">
        <f>LEFT(All_Data[[#This Row],[Invoice (Year+Month)]],4)</f>
        <v>2020</v>
      </c>
      <c r="C5761" t="str">
        <f>RIGHT(All_Data[[#This Row],[Invoice (Year+Month)]],2)</f>
        <v>05</v>
      </c>
      <c r="D5761" t="s">
        <v>9</v>
      </c>
      <c r="E5761">
        <v>6001247</v>
      </c>
      <c r="F5761" t="s">
        <v>17</v>
      </c>
      <c r="G5761" t="s">
        <v>18</v>
      </c>
      <c r="H5761" t="s">
        <v>21</v>
      </c>
      <c r="I5761">
        <v>4290979</v>
      </c>
      <c r="J5761">
        <v>30</v>
      </c>
      <c r="K5761" s="1">
        <v>162.9</v>
      </c>
      <c r="L5761" s="1">
        <v>72.239999999999995</v>
      </c>
      <c r="M5761" s="1">
        <f>All_Data[[#This Row],[EUR Sales Amount]]-All_Data[[#This Row],[EUR Cost Amount]]</f>
        <v>90.660000000000011</v>
      </c>
      <c r="N5761">
        <f>IF(All_Data[[#This Row],[Order Line Quantity]]&lt;0,1,0)</f>
        <v>0</v>
      </c>
      <c r="O5761" s="1" t="str">
        <f>All_Data[[#This Row],[Tier2 Description]]&amp;All_Data[[#This Row],[Order No]]</f>
        <v>T-SHIRTS &amp; ACTIVE TOPS4290979</v>
      </c>
    </row>
    <row r="5762" spans="1:15" x14ac:dyDescent="0.35">
      <c r="A5762">
        <v>202005</v>
      </c>
      <c r="B5762" t="str">
        <f>LEFT(All_Data[[#This Row],[Invoice (Year+Month)]],4)</f>
        <v>2020</v>
      </c>
      <c r="C5762" t="str">
        <f>RIGHT(All_Data[[#This Row],[Invoice (Year+Month)]],2)</f>
        <v>05</v>
      </c>
      <c r="D5762" t="s">
        <v>9</v>
      </c>
      <c r="E5762">
        <v>6001247</v>
      </c>
      <c r="F5762" t="s">
        <v>17</v>
      </c>
      <c r="G5762" t="s">
        <v>22</v>
      </c>
      <c r="H5762" t="s">
        <v>35</v>
      </c>
      <c r="I5762">
        <v>4295156</v>
      </c>
      <c r="J5762">
        <v>2002</v>
      </c>
      <c r="K5762" s="1">
        <v>220</v>
      </c>
      <c r="L5762" s="1">
        <v>37.880000000000003</v>
      </c>
      <c r="M5762" s="1">
        <f>All_Data[[#This Row],[EUR Sales Amount]]-All_Data[[#This Row],[EUR Cost Amount]]</f>
        <v>182.12</v>
      </c>
      <c r="N5762">
        <f>IF(All_Data[[#This Row],[Order Line Quantity]]&lt;0,1,0)</f>
        <v>0</v>
      </c>
      <c r="O5762" s="1" t="str">
        <f>All_Data[[#This Row],[Tier2 Description]]&amp;All_Data[[#This Row],[Order No]]</f>
        <v>DECORATION CHARGES4295156</v>
      </c>
    </row>
    <row r="5763" spans="1:15" x14ac:dyDescent="0.35">
      <c r="A5763">
        <v>202005</v>
      </c>
      <c r="B5763" t="str">
        <f>LEFT(All_Data[[#This Row],[Invoice (Year+Month)]],4)</f>
        <v>2020</v>
      </c>
      <c r="C5763" t="str">
        <f>RIGHT(All_Data[[#This Row],[Invoice (Year+Month)]],2)</f>
        <v>05</v>
      </c>
      <c r="D5763" t="s">
        <v>9</v>
      </c>
      <c r="E5763">
        <v>6001247</v>
      </c>
      <c r="F5763" t="s">
        <v>17</v>
      </c>
      <c r="G5763" t="s">
        <v>22</v>
      </c>
      <c r="H5763" t="s">
        <v>45</v>
      </c>
      <c r="I5763">
        <v>4286957</v>
      </c>
      <c r="J5763">
        <v>1000000</v>
      </c>
      <c r="K5763" s="1">
        <v>730000</v>
      </c>
      <c r="L5763" s="1">
        <v>553633.22</v>
      </c>
      <c r="M5763" s="1">
        <f>All_Data[[#This Row],[EUR Sales Amount]]-All_Data[[#This Row],[EUR Cost Amount]]</f>
        <v>176366.78000000003</v>
      </c>
      <c r="N5763">
        <f>IF(All_Data[[#This Row],[Order Line Quantity]]&lt;0,1,0)</f>
        <v>0</v>
      </c>
      <c r="O5763" s="1" t="str">
        <f>All_Data[[#This Row],[Tier2 Description]]&amp;All_Data[[#This Row],[Order No]]</f>
        <v>NONWEARABLES OTHERS4286957</v>
      </c>
    </row>
    <row r="5764" spans="1:15" x14ac:dyDescent="0.35">
      <c r="A5764">
        <v>202005</v>
      </c>
      <c r="B5764" t="str">
        <f>LEFT(All_Data[[#This Row],[Invoice (Year+Month)]],4)</f>
        <v>2020</v>
      </c>
      <c r="C5764" t="str">
        <f>RIGHT(All_Data[[#This Row],[Invoice (Year+Month)]],2)</f>
        <v>05</v>
      </c>
      <c r="D5764" t="s">
        <v>9</v>
      </c>
      <c r="E5764">
        <v>6001247</v>
      </c>
      <c r="F5764" t="s">
        <v>17</v>
      </c>
      <c r="G5764" t="s">
        <v>22</v>
      </c>
      <c r="H5764" t="s">
        <v>45</v>
      </c>
      <c r="I5764">
        <v>4294819</v>
      </c>
      <c r="J5764">
        <v>60000</v>
      </c>
      <c r="K5764" s="1">
        <v>43800</v>
      </c>
      <c r="L5764" s="1">
        <v>33218</v>
      </c>
      <c r="M5764" s="1">
        <f>All_Data[[#This Row],[EUR Sales Amount]]-All_Data[[#This Row],[EUR Cost Amount]]</f>
        <v>10582</v>
      </c>
      <c r="N5764">
        <f>IF(All_Data[[#This Row],[Order Line Quantity]]&lt;0,1,0)</f>
        <v>0</v>
      </c>
      <c r="O5764" s="1" t="str">
        <f>All_Data[[#This Row],[Tier2 Description]]&amp;All_Data[[#This Row],[Order No]]</f>
        <v>NONWEARABLES OTHERS4294819</v>
      </c>
    </row>
    <row r="5765" spans="1:15" x14ac:dyDescent="0.35">
      <c r="A5765">
        <v>202005</v>
      </c>
      <c r="B5765" t="str">
        <f>LEFT(All_Data[[#This Row],[Invoice (Year+Month)]],4)</f>
        <v>2020</v>
      </c>
      <c r="C5765" t="str">
        <f>RIGHT(All_Data[[#This Row],[Invoice (Year+Month)]],2)</f>
        <v>05</v>
      </c>
      <c r="D5765" t="s">
        <v>9</v>
      </c>
      <c r="E5765">
        <v>6001276</v>
      </c>
      <c r="F5765" t="s">
        <v>17</v>
      </c>
      <c r="G5765" t="s">
        <v>11</v>
      </c>
      <c r="H5765" t="s">
        <v>12</v>
      </c>
      <c r="I5765">
        <v>4293269</v>
      </c>
      <c r="J5765">
        <v>70</v>
      </c>
      <c r="K5765" s="1">
        <v>1075.2</v>
      </c>
      <c r="L5765" s="1">
        <v>641.05999999999995</v>
      </c>
      <c r="M5765" s="1">
        <f>All_Data[[#This Row],[EUR Sales Amount]]-All_Data[[#This Row],[EUR Cost Amount]]</f>
        <v>434.1400000000001</v>
      </c>
      <c r="N5765">
        <f>IF(All_Data[[#This Row],[Order Line Quantity]]&lt;0,1,0)</f>
        <v>0</v>
      </c>
      <c r="O5765" s="1" t="str">
        <f>All_Data[[#This Row],[Tier2 Description]]&amp;All_Data[[#This Row],[Order No]]</f>
        <v>BUSINESS CASES4293269</v>
      </c>
    </row>
    <row r="5766" spans="1:15" x14ac:dyDescent="0.35">
      <c r="A5766">
        <v>202005</v>
      </c>
      <c r="B5766" t="str">
        <f>LEFT(All_Data[[#This Row],[Invoice (Year+Month)]],4)</f>
        <v>2020</v>
      </c>
      <c r="C5766" t="str">
        <f>RIGHT(All_Data[[#This Row],[Invoice (Year+Month)]],2)</f>
        <v>05</v>
      </c>
      <c r="D5766" t="s">
        <v>9</v>
      </c>
      <c r="E5766">
        <v>6001276</v>
      </c>
      <c r="F5766" t="s">
        <v>17</v>
      </c>
      <c r="G5766" t="s">
        <v>48</v>
      </c>
      <c r="H5766" t="s">
        <v>48</v>
      </c>
      <c r="I5766">
        <v>4296166</v>
      </c>
      <c r="J5766">
        <v>50</v>
      </c>
      <c r="K5766" s="1">
        <v>37.5</v>
      </c>
      <c r="L5766" s="1">
        <v>20.100000000000001</v>
      </c>
      <c r="M5766" s="1">
        <f>All_Data[[#This Row],[EUR Sales Amount]]-All_Data[[#This Row],[EUR Cost Amount]]</f>
        <v>17.399999999999999</v>
      </c>
      <c r="N5766">
        <f>IF(All_Data[[#This Row],[Order Line Quantity]]&lt;0,1,0)</f>
        <v>0</v>
      </c>
      <c r="O5766" s="1" t="str">
        <f>All_Data[[#This Row],[Tier2 Description]]&amp;All_Data[[#This Row],[Order No]]</f>
        <v>HEADWEAR4296166</v>
      </c>
    </row>
    <row r="5767" spans="1:15" x14ac:dyDescent="0.35">
      <c r="A5767">
        <v>202005</v>
      </c>
      <c r="B5767" t="str">
        <f>LEFT(All_Data[[#This Row],[Invoice (Year+Month)]],4)</f>
        <v>2020</v>
      </c>
      <c r="C5767" t="str">
        <f>RIGHT(All_Data[[#This Row],[Invoice (Year+Month)]],2)</f>
        <v>05</v>
      </c>
      <c r="D5767" t="s">
        <v>9</v>
      </c>
      <c r="E5767">
        <v>6001276</v>
      </c>
      <c r="F5767" t="s">
        <v>17</v>
      </c>
      <c r="G5767" t="s">
        <v>26</v>
      </c>
      <c r="H5767" t="s">
        <v>44</v>
      </c>
      <c r="I5767">
        <v>4289894</v>
      </c>
      <c r="J5767">
        <v>200</v>
      </c>
      <c r="K5767" s="1">
        <v>766</v>
      </c>
      <c r="L5767" s="1">
        <v>568</v>
      </c>
      <c r="M5767" s="1">
        <f>All_Data[[#This Row],[EUR Sales Amount]]-All_Data[[#This Row],[EUR Cost Amount]]</f>
        <v>198</v>
      </c>
      <c r="N5767">
        <f>IF(All_Data[[#This Row],[Order Line Quantity]]&lt;0,1,0)</f>
        <v>0</v>
      </c>
      <c r="O5767" s="1" t="str">
        <f>All_Data[[#This Row],[Tier2 Description]]&amp;All_Data[[#This Row],[Order No]]</f>
        <v>HBA4289894</v>
      </c>
    </row>
    <row r="5768" spans="1:15" x14ac:dyDescent="0.35">
      <c r="A5768">
        <v>202005</v>
      </c>
      <c r="B5768" t="str">
        <f>LEFT(All_Data[[#This Row],[Invoice (Year+Month)]],4)</f>
        <v>2020</v>
      </c>
      <c r="C5768" t="str">
        <f>RIGHT(All_Data[[#This Row],[Invoice (Year+Month)]],2)</f>
        <v>05</v>
      </c>
      <c r="D5768" t="s">
        <v>9</v>
      </c>
      <c r="E5768">
        <v>6001276</v>
      </c>
      <c r="F5768" t="s">
        <v>17</v>
      </c>
      <c r="G5768" t="s">
        <v>22</v>
      </c>
      <c r="H5768" t="s">
        <v>35</v>
      </c>
      <c r="I5768">
        <v>4296166</v>
      </c>
      <c r="J5768">
        <v>54</v>
      </c>
      <c r="K5768" s="1">
        <v>246</v>
      </c>
      <c r="L5768" s="1">
        <v>18.940000000000001</v>
      </c>
      <c r="M5768" s="1">
        <f>All_Data[[#This Row],[EUR Sales Amount]]-All_Data[[#This Row],[EUR Cost Amount]]</f>
        <v>227.06</v>
      </c>
      <c r="N5768">
        <f>IF(All_Data[[#This Row],[Order Line Quantity]]&lt;0,1,0)</f>
        <v>0</v>
      </c>
      <c r="O5768" s="1" t="str">
        <f>All_Data[[#This Row],[Tier2 Description]]&amp;All_Data[[#This Row],[Order No]]</f>
        <v>DECORATION CHARGES4296166</v>
      </c>
    </row>
    <row r="5769" spans="1:15" x14ac:dyDescent="0.35">
      <c r="A5769">
        <v>202005</v>
      </c>
      <c r="B5769" t="str">
        <f>LEFT(All_Data[[#This Row],[Invoice (Year+Month)]],4)</f>
        <v>2020</v>
      </c>
      <c r="C5769" t="str">
        <f>RIGHT(All_Data[[#This Row],[Invoice (Year+Month)]],2)</f>
        <v>05</v>
      </c>
      <c r="D5769" t="s">
        <v>9</v>
      </c>
      <c r="E5769">
        <v>6001276</v>
      </c>
      <c r="F5769" t="s">
        <v>17</v>
      </c>
      <c r="G5769" t="s">
        <v>29</v>
      </c>
      <c r="H5769" t="s">
        <v>52</v>
      </c>
      <c r="I5769">
        <v>4294217</v>
      </c>
      <c r="J5769">
        <v>200</v>
      </c>
      <c r="K5769" s="1">
        <v>4790</v>
      </c>
      <c r="L5769" s="1">
        <v>3784</v>
      </c>
      <c r="M5769" s="1">
        <f>All_Data[[#This Row],[EUR Sales Amount]]-All_Data[[#This Row],[EUR Cost Amount]]</f>
        <v>1006</v>
      </c>
      <c r="N5769">
        <f>IF(All_Data[[#This Row],[Order Line Quantity]]&lt;0,1,0)</f>
        <v>0</v>
      </c>
      <c r="O5769" s="1" t="str">
        <f>All_Data[[#This Row],[Tier2 Description]]&amp;All_Data[[#This Row],[Order No]]</f>
        <v>GENERAL TECH4294217</v>
      </c>
    </row>
    <row r="5770" spans="1:15" x14ac:dyDescent="0.35">
      <c r="A5770">
        <v>202005</v>
      </c>
      <c r="B5770" t="str">
        <f>LEFT(All_Data[[#This Row],[Invoice (Year+Month)]],4)</f>
        <v>2020</v>
      </c>
      <c r="C5770" t="str">
        <f>RIGHT(All_Data[[#This Row],[Invoice (Year+Month)]],2)</f>
        <v>05</v>
      </c>
      <c r="D5770" t="s">
        <v>9</v>
      </c>
      <c r="E5770">
        <v>6001302</v>
      </c>
      <c r="F5770" t="s">
        <v>17</v>
      </c>
      <c r="G5770" t="s">
        <v>36</v>
      </c>
      <c r="H5770" t="s">
        <v>36</v>
      </c>
      <c r="I5770">
        <v>4282847</v>
      </c>
      <c r="J5770">
        <v>600</v>
      </c>
      <c r="K5770" s="1">
        <v>1530</v>
      </c>
      <c r="L5770" s="1">
        <v>1392</v>
      </c>
      <c r="M5770" s="1">
        <f>All_Data[[#This Row],[EUR Sales Amount]]-All_Data[[#This Row],[EUR Cost Amount]]</f>
        <v>138</v>
      </c>
      <c r="N5770">
        <f>IF(All_Data[[#This Row],[Order Line Quantity]]&lt;0,1,0)</f>
        <v>0</v>
      </c>
      <c r="O5770" s="1" t="str">
        <f>All_Data[[#This Row],[Tier2 Description]]&amp;All_Data[[#This Row],[Order No]]</f>
        <v>MEMORY4282847</v>
      </c>
    </row>
    <row r="5771" spans="1:15" x14ac:dyDescent="0.35">
      <c r="A5771">
        <v>202005</v>
      </c>
      <c r="B5771" t="str">
        <f>LEFT(All_Data[[#This Row],[Invoice (Year+Month)]],4)</f>
        <v>2020</v>
      </c>
      <c r="C5771" t="str">
        <f>RIGHT(All_Data[[#This Row],[Invoice (Year+Month)]],2)</f>
        <v>05</v>
      </c>
      <c r="D5771" t="s">
        <v>9</v>
      </c>
      <c r="E5771">
        <v>6001349</v>
      </c>
      <c r="F5771" t="s">
        <v>17</v>
      </c>
      <c r="G5771" t="s">
        <v>13</v>
      </c>
      <c r="H5771" t="s">
        <v>15</v>
      </c>
      <c r="I5771">
        <v>4291683</v>
      </c>
      <c r="J5771">
        <v>200</v>
      </c>
      <c r="K5771" s="1">
        <v>1178</v>
      </c>
      <c r="L5771" s="1">
        <v>454.7</v>
      </c>
      <c r="M5771" s="1">
        <f>All_Data[[#This Row],[EUR Sales Amount]]-All_Data[[#This Row],[EUR Cost Amount]]</f>
        <v>723.3</v>
      </c>
      <c r="N5771">
        <f>IF(All_Data[[#This Row],[Order Line Quantity]]&lt;0,1,0)</f>
        <v>0</v>
      </c>
      <c r="O5771" s="1" t="str">
        <f>All_Data[[#This Row],[Tier2 Description]]&amp;All_Data[[#This Row],[Order No]]</f>
        <v>UMBRELLAS4291683</v>
      </c>
    </row>
    <row r="5772" spans="1:15" x14ac:dyDescent="0.35">
      <c r="A5772">
        <v>202005</v>
      </c>
      <c r="B5772" t="str">
        <f>LEFT(All_Data[[#This Row],[Invoice (Year+Month)]],4)</f>
        <v>2020</v>
      </c>
      <c r="C5772" t="str">
        <f>RIGHT(All_Data[[#This Row],[Invoice (Year+Month)]],2)</f>
        <v>05</v>
      </c>
      <c r="D5772" t="s">
        <v>9</v>
      </c>
      <c r="E5772">
        <v>6001349</v>
      </c>
      <c r="F5772" t="s">
        <v>17</v>
      </c>
      <c r="G5772" t="s">
        <v>22</v>
      </c>
      <c r="H5772" t="s">
        <v>35</v>
      </c>
      <c r="I5772">
        <v>4291683</v>
      </c>
      <c r="J5772">
        <v>202</v>
      </c>
      <c r="K5772" s="1">
        <v>232</v>
      </c>
      <c r="L5772" s="1">
        <v>23.58</v>
      </c>
      <c r="M5772" s="1">
        <f>All_Data[[#This Row],[EUR Sales Amount]]-All_Data[[#This Row],[EUR Cost Amount]]</f>
        <v>208.42000000000002</v>
      </c>
      <c r="N5772">
        <f>IF(All_Data[[#This Row],[Order Line Quantity]]&lt;0,1,0)</f>
        <v>0</v>
      </c>
      <c r="O5772" s="1" t="str">
        <f>All_Data[[#This Row],[Tier2 Description]]&amp;All_Data[[#This Row],[Order No]]</f>
        <v>DECORATION CHARGES4291683</v>
      </c>
    </row>
    <row r="5773" spans="1:15" x14ac:dyDescent="0.35">
      <c r="A5773">
        <v>202005</v>
      </c>
      <c r="B5773" t="str">
        <f>LEFT(All_Data[[#This Row],[Invoice (Year+Month)]],4)</f>
        <v>2020</v>
      </c>
      <c r="C5773" t="str">
        <f>RIGHT(All_Data[[#This Row],[Invoice (Year+Month)]],2)</f>
        <v>05</v>
      </c>
      <c r="D5773" t="s">
        <v>9</v>
      </c>
      <c r="E5773">
        <v>6001350</v>
      </c>
      <c r="F5773" t="s">
        <v>17</v>
      </c>
      <c r="G5773" t="s">
        <v>13</v>
      </c>
      <c r="H5773" t="s">
        <v>34</v>
      </c>
      <c r="I5773">
        <v>4288353</v>
      </c>
      <c r="J5773">
        <v>5000</v>
      </c>
      <c r="K5773" s="1">
        <v>11400</v>
      </c>
      <c r="L5773" s="1">
        <v>4664.5600000000004</v>
      </c>
      <c r="M5773" s="1">
        <f>All_Data[[#This Row],[EUR Sales Amount]]-All_Data[[#This Row],[EUR Cost Amount]]</f>
        <v>6735.44</v>
      </c>
      <c r="N5773">
        <f>IF(All_Data[[#This Row],[Order Line Quantity]]&lt;0,1,0)</f>
        <v>0</v>
      </c>
      <c r="O5773" s="1" t="str">
        <f>All_Data[[#This Row],[Tier2 Description]]&amp;All_Data[[#This Row],[Order No]]</f>
        <v>STATIONERY4288353</v>
      </c>
    </row>
    <row r="5774" spans="1:15" x14ac:dyDescent="0.35">
      <c r="A5774">
        <v>202005</v>
      </c>
      <c r="B5774" t="str">
        <f>LEFT(All_Data[[#This Row],[Invoice (Year+Month)]],4)</f>
        <v>2020</v>
      </c>
      <c r="C5774" t="str">
        <f>RIGHT(All_Data[[#This Row],[Invoice (Year+Month)]],2)</f>
        <v>05</v>
      </c>
      <c r="D5774" t="s">
        <v>9</v>
      </c>
      <c r="E5774">
        <v>6001350</v>
      </c>
      <c r="F5774" t="s">
        <v>17</v>
      </c>
      <c r="G5774" t="s">
        <v>36</v>
      </c>
      <c r="H5774" t="s">
        <v>36</v>
      </c>
      <c r="I5774">
        <v>4289556</v>
      </c>
      <c r="J5774">
        <v>5000</v>
      </c>
      <c r="K5774" s="1">
        <v>17250</v>
      </c>
      <c r="L5774" s="1">
        <v>11000</v>
      </c>
      <c r="M5774" s="1">
        <f>All_Data[[#This Row],[EUR Sales Amount]]-All_Data[[#This Row],[EUR Cost Amount]]</f>
        <v>6250</v>
      </c>
      <c r="N5774">
        <f>IF(All_Data[[#This Row],[Order Line Quantity]]&lt;0,1,0)</f>
        <v>0</v>
      </c>
      <c r="O5774" s="1" t="str">
        <f>All_Data[[#This Row],[Tier2 Description]]&amp;All_Data[[#This Row],[Order No]]</f>
        <v>MEMORY4289556</v>
      </c>
    </row>
    <row r="5775" spans="1:15" x14ac:dyDescent="0.35">
      <c r="A5775">
        <v>202005</v>
      </c>
      <c r="B5775" t="str">
        <f>LEFT(All_Data[[#This Row],[Invoice (Year+Month)]],4)</f>
        <v>2020</v>
      </c>
      <c r="C5775" t="str">
        <f>RIGHT(All_Data[[#This Row],[Invoice (Year+Month)]],2)</f>
        <v>05</v>
      </c>
      <c r="D5775" t="s">
        <v>9</v>
      </c>
      <c r="E5775">
        <v>6001350</v>
      </c>
      <c r="F5775" t="s">
        <v>17</v>
      </c>
      <c r="G5775" t="s">
        <v>22</v>
      </c>
      <c r="H5775" t="s">
        <v>35</v>
      </c>
      <c r="I5775">
        <v>4288353</v>
      </c>
      <c r="J5775">
        <v>5002</v>
      </c>
      <c r="K5775" s="1">
        <v>2620</v>
      </c>
      <c r="L5775" s="1">
        <v>150.02000000000001</v>
      </c>
      <c r="M5775" s="1">
        <f>All_Data[[#This Row],[EUR Sales Amount]]-All_Data[[#This Row],[EUR Cost Amount]]</f>
        <v>2469.98</v>
      </c>
      <c r="N5775">
        <f>IF(All_Data[[#This Row],[Order Line Quantity]]&lt;0,1,0)</f>
        <v>0</v>
      </c>
      <c r="O5775" s="1" t="str">
        <f>All_Data[[#This Row],[Tier2 Description]]&amp;All_Data[[#This Row],[Order No]]</f>
        <v>DECORATION CHARGES4288353</v>
      </c>
    </row>
    <row r="5776" spans="1:15" x14ac:dyDescent="0.35">
      <c r="A5776">
        <v>202005</v>
      </c>
      <c r="B5776" t="str">
        <f>LEFT(All_Data[[#This Row],[Invoice (Year+Month)]],4)</f>
        <v>2020</v>
      </c>
      <c r="C5776" t="str">
        <f>RIGHT(All_Data[[#This Row],[Invoice (Year+Month)]],2)</f>
        <v>05</v>
      </c>
      <c r="D5776" t="s">
        <v>9</v>
      </c>
      <c r="E5776">
        <v>6001359</v>
      </c>
      <c r="F5776" t="s">
        <v>10</v>
      </c>
      <c r="G5776" t="s">
        <v>26</v>
      </c>
      <c r="H5776" t="s">
        <v>43</v>
      </c>
      <c r="I5776">
        <v>4294056</v>
      </c>
      <c r="J5776">
        <v>6</v>
      </c>
      <c r="K5776" s="1">
        <v>1.74</v>
      </c>
      <c r="L5776" s="1">
        <v>0.42</v>
      </c>
      <c r="M5776" s="1">
        <f>All_Data[[#This Row],[EUR Sales Amount]]-All_Data[[#This Row],[EUR Cost Amount]]</f>
        <v>1.32</v>
      </c>
      <c r="N5776">
        <f>IF(All_Data[[#This Row],[Order Line Quantity]]&lt;0,1,0)</f>
        <v>0</v>
      </c>
      <c r="O5776" s="1" t="str">
        <f>All_Data[[#This Row],[Tier2 Description]]&amp;All_Data[[#This Row],[Order No]]</f>
        <v>SAFETY AUTO &amp; TOOLS4294056</v>
      </c>
    </row>
    <row r="5777" spans="1:15" x14ac:dyDescent="0.35">
      <c r="A5777">
        <v>202005</v>
      </c>
      <c r="B5777" t="str">
        <f>LEFT(All_Data[[#This Row],[Invoice (Year+Month)]],4)</f>
        <v>2020</v>
      </c>
      <c r="C5777" t="str">
        <f>RIGHT(All_Data[[#This Row],[Invoice (Year+Month)]],2)</f>
        <v>05</v>
      </c>
      <c r="D5777" t="s">
        <v>9</v>
      </c>
      <c r="E5777">
        <v>6001363</v>
      </c>
      <c r="F5777" t="s">
        <v>17</v>
      </c>
      <c r="G5777" t="s">
        <v>13</v>
      </c>
      <c r="H5777" t="s">
        <v>14</v>
      </c>
      <c r="I5777">
        <v>4294612</v>
      </c>
      <c r="J5777">
        <v>160</v>
      </c>
      <c r="K5777" s="1">
        <v>137.6</v>
      </c>
      <c r="L5777" s="1">
        <v>58.54</v>
      </c>
      <c r="M5777" s="1">
        <f>All_Data[[#This Row],[EUR Sales Amount]]-All_Data[[#This Row],[EUR Cost Amount]]</f>
        <v>79.06</v>
      </c>
      <c r="N5777">
        <f>IF(All_Data[[#This Row],[Order Line Quantity]]&lt;0,1,0)</f>
        <v>0</v>
      </c>
      <c r="O5777" s="1" t="str">
        <f>All_Data[[#This Row],[Tier2 Description]]&amp;All_Data[[#This Row],[Order No]]</f>
        <v>DESKTOP4294612</v>
      </c>
    </row>
    <row r="5778" spans="1:15" x14ac:dyDescent="0.35">
      <c r="A5778">
        <v>202005</v>
      </c>
      <c r="B5778" t="str">
        <f>LEFT(All_Data[[#This Row],[Invoice (Year+Month)]],4)</f>
        <v>2020</v>
      </c>
      <c r="C5778" t="str">
        <f>RIGHT(All_Data[[#This Row],[Invoice (Year+Month)]],2)</f>
        <v>05</v>
      </c>
      <c r="D5778" t="s">
        <v>9</v>
      </c>
      <c r="E5778">
        <v>6001363</v>
      </c>
      <c r="F5778" t="s">
        <v>17</v>
      </c>
      <c r="G5778" t="s">
        <v>22</v>
      </c>
      <c r="H5778" t="s">
        <v>35</v>
      </c>
      <c r="I5778">
        <v>4294612</v>
      </c>
      <c r="J5778">
        <v>164</v>
      </c>
      <c r="K5778" s="1">
        <v>197.6</v>
      </c>
      <c r="L5778" s="1">
        <v>37.78</v>
      </c>
      <c r="M5778" s="1">
        <f>All_Data[[#This Row],[EUR Sales Amount]]-All_Data[[#This Row],[EUR Cost Amount]]</f>
        <v>159.82</v>
      </c>
      <c r="N5778">
        <f>IF(All_Data[[#This Row],[Order Line Quantity]]&lt;0,1,0)</f>
        <v>0</v>
      </c>
      <c r="O5778" s="1" t="str">
        <f>All_Data[[#This Row],[Tier2 Description]]&amp;All_Data[[#This Row],[Order No]]</f>
        <v>DECORATION CHARGES4294612</v>
      </c>
    </row>
    <row r="5779" spans="1:15" x14ac:dyDescent="0.35">
      <c r="A5779">
        <v>202005</v>
      </c>
      <c r="B5779" t="str">
        <f>LEFT(All_Data[[#This Row],[Invoice (Year+Month)]],4)</f>
        <v>2020</v>
      </c>
      <c r="C5779" t="str">
        <f>RIGHT(All_Data[[#This Row],[Invoice (Year+Month)]],2)</f>
        <v>05</v>
      </c>
      <c r="D5779" t="s">
        <v>9</v>
      </c>
      <c r="E5779">
        <v>6001419</v>
      </c>
      <c r="F5779" t="s">
        <v>10</v>
      </c>
      <c r="G5779" t="s">
        <v>26</v>
      </c>
      <c r="H5779" t="s">
        <v>44</v>
      </c>
      <c r="I5779">
        <v>4291930</v>
      </c>
      <c r="J5779">
        <v>200</v>
      </c>
      <c r="K5779" s="1">
        <v>318</v>
      </c>
      <c r="L5779" s="1">
        <v>211.56</v>
      </c>
      <c r="M5779" s="1">
        <f>All_Data[[#This Row],[EUR Sales Amount]]-All_Data[[#This Row],[EUR Cost Amount]]</f>
        <v>106.44</v>
      </c>
      <c r="N5779">
        <f>IF(All_Data[[#This Row],[Order Line Quantity]]&lt;0,1,0)</f>
        <v>0</v>
      </c>
      <c r="O5779" s="1" t="str">
        <f>All_Data[[#This Row],[Tier2 Description]]&amp;All_Data[[#This Row],[Order No]]</f>
        <v>HBA4291930</v>
      </c>
    </row>
    <row r="5780" spans="1:15" x14ac:dyDescent="0.35">
      <c r="A5780">
        <v>202005</v>
      </c>
      <c r="B5780" t="str">
        <f>LEFT(All_Data[[#This Row],[Invoice (Year+Month)]],4)</f>
        <v>2020</v>
      </c>
      <c r="C5780" t="str">
        <f>RIGHT(All_Data[[#This Row],[Invoice (Year+Month)]],2)</f>
        <v>05</v>
      </c>
      <c r="D5780" t="s">
        <v>9</v>
      </c>
      <c r="E5780">
        <v>6001419</v>
      </c>
      <c r="F5780" t="s">
        <v>10</v>
      </c>
      <c r="G5780" t="s">
        <v>26</v>
      </c>
      <c r="H5780" t="s">
        <v>44</v>
      </c>
      <c r="I5780">
        <v>4292264</v>
      </c>
      <c r="J5780">
        <v>200</v>
      </c>
      <c r="K5780" s="1">
        <v>318</v>
      </c>
      <c r="L5780" s="1">
        <v>211.56</v>
      </c>
      <c r="M5780" s="1">
        <f>All_Data[[#This Row],[EUR Sales Amount]]-All_Data[[#This Row],[EUR Cost Amount]]</f>
        <v>106.44</v>
      </c>
      <c r="N5780">
        <f>IF(All_Data[[#This Row],[Order Line Quantity]]&lt;0,1,0)</f>
        <v>0</v>
      </c>
      <c r="O5780" s="1" t="str">
        <f>All_Data[[#This Row],[Tier2 Description]]&amp;All_Data[[#This Row],[Order No]]</f>
        <v>HBA4292264</v>
      </c>
    </row>
    <row r="5781" spans="1:15" x14ac:dyDescent="0.35">
      <c r="A5781">
        <v>202005</v>
      </c>
      <c r="B5781" t="str">
        <f>LEFT(All_Data[[#This Row],[Invoice (Year+Month)]],4)</f>
        <v>2020</v>
      </c>
      <c r="C5781" t="str">
        <f>RIGHT(All_Data[[#This Row],[Invoice (Year+Month)]],2)</f>
        <v>05</v>
      </c>
      <c r="D5781" t="s">
        <v>9</v>
      </c>
      <c r="E5781">
        <v>6001441</v>
      </c>
      <c r="F5781" t="s">
        <v>10</v>
      </c>
      <c r="G5781" t="s">
        <v>22</v>
      </c>
      <c r="H5781" t="s">
        <v>35</v>
      </c>
      <c r="I5781">
        <v>4296501</v>
      </c>
      <c r="J5781">
        <v>152</v>
      </c>
      <c r="K5781" s="1">
        <v>208</v>
      </c>
      <c r="L5781" s="1">
        <v>4.5199999999999996</v>
      </c>
      <c r="M5781" s="1">
        <f>All_Data[[#This Row],[EUR Sales Amount]]-All_Data[[#This Row],[EUR Cost Amount]]</f>
        <v>203.48</v>
      </c>
      <c r="N5781">
        <f>IF(All_Data[[#This Row],[Order Line Quantity]]&lt;0,1,0)</f>
        <v>0</v>
      </c>
      <c r="O5781" s="1" t="str">
        <f>All_Data[[#This Row],[Tier2 Description]]&amp;All_Data[[#This Row],[Order No]]</f>
        <v>DECORATION CHARGES4296501</v>
      </c>
    </row>
    <row r="5782" spans="1:15" x14ac:dyDescent="0.35">
      <c r="A5782">
        <v>202005</v>
      </c>
      <c r="B5782" t="str">
        <f>LEFT(All_Data[[#This Row],[Invoice (Year+Month)]],4)</f>
        <v>2020</v>
      </c>
      <c r="C5782" t="str">
        <f>RIGHT(All_Data[[#This Row],[Invoice (Year+Month)]],2)</f>
        <v>05</v>
      </c>
      <c r="D5782" t="s">
        <v>9</v>
      </c>
      <c r="E5782">
        <v>6001441</v>
      </c>
      <c r="F5782" t="s">
        <v>10</v>
      </c>
      <c r="G5782" t="s">
        <v>29</v>
      </c>
      <c r="H5782" t="s">
        <v>31</v>
      </c>
      <c r="I5782">
        <v>4296501</v>
      </c>
      <c r="J5782">
        <v>150</v>
      </c>
      <c r="K5782" s="1">
        <v>423</v>
      </c>
      <c r="L5782" s="1">
        <v>225.54</v>
      </c>
      <c r="M5782" s="1">
        <f>All_Data[[#This Row],[EUR Sales Amount]]-All_Data[[#This Row],[EUR Cost Amount]]</f>
        <v>197.46</v>
      </c>
      <c r="N5782">
        <f>IF(All_Data[[#This Row],[Order Line Quantity]]&lt;0,1,0)</f>
        <v>0</v>
      </c>
      <c r="O5782" s="1" t="str">
        <f>All_Data[[#This Row],[Tier2 Description]]&amp;All_Data[[#This Row],[Order No]]</f>
        <v>POWER4296501</v>
      </c>
    </row>
    <row r="5783" spans="1:15" x14ac:dyDescent="0.35">
      <c r="A5783">
        <v>202005</v>
      </c>
      <c r="B5783" t="str">
        <f>LEFT(All_Data[[#This Row],[Invoice (Year+Month)]],4)</f>
        <v>2020</v>
      </c>
      <c r="C5783" t="str">
        <f>RIGHT(All_Data[[#This Row],[Invoice (Year+Month)]],2)</f>
        <v>05</v>
      </c>
      <c r="D5783" t="s">
        <v>9</v>
      </c>
      <c r="E5783">
        <v>6001488</v>
      </c>
      <c r="F5783" t="s">
        <v>17</v>
      </c>
      <c r="G5783" t="s">
        <v>13</v>
      </c>
      <c r="H5783" t="s">
        <v>16</v>
      </c>
      <c r="I5783">
        <v>4293161</v>
      </c>
      <c r="J5783">
        <v>2000</v>
      </c>
      <c r="K5783" s="1">
        <v>360</v>
      </c>
      <c r="L5783" s="1">
        <v>178.66</v>
      </c>
      <c r="M5783" s="1">
        <f>All_Data[[#This Row],[EUR Sales Amount]]-All_Data[[#This Row],[EUR Cost Amount]]</f>
        <v>181.34</v>
      </c>
      <c r="N5783">
        <f>IF(All_Data[[#This Row],[Order Line Quantity]]&lt;0,1,0)</f>
        <v>0</v>
      </c>
      <c r="O5783" s="1" t="str">
        <f>All_Data[[#This Row],[Tier2 Description]]&amp;All_Data[[#This Row],[Order No]]</f>
        <v>WRITING4293161</v>
      </c>
    </row>
    <row r="5784" spans="1:15" x14ac:dyDescent="0.35">
      <c r="A5784">
        <v>202005</v>
      </c>
      <c r="B5784" t="str">
        <f>LEFT(All_Data[[#This Row],[Invoice (Year+Month)]],4)</f>
        <v>2020</v>
      </c>
      <c r="C5784" t="str">
        <f>RIGHT(All_Data[[#This Row],[Invoice (Year+Month)]],2)</f>
        <v>05</v>
      </c>
      <c r="D5784" t="s">
        <v>9</v>
      </c>
      <c r="E5784">
        <v>6001488</v>
      </c>
      <c r="F5784" t="s">
        <v>17</v>
      </c>
      <c r="G5784" t="s">
        <v>22</v>
      </c>
      <c r="H5784" t="s">
        <v>35</v>
      </c>
      <c r="I5784">
        <v>4293161</v>
      </c>
      <c r="J5784">
        <v>2002</v>
      </c>
      <c r="K5784" s="1">
        <v>290</v>
      </c>
      <c r="L5784" s="1">
        <v>35.46</v>
      </c>
      <c r="M5784" s="1">
        <f>All_Data[[#This Row],[EUR Sales Amount]]-All_Data[[#This Row],[EUR Cost Amount]]</f>
        <v>254.54</v>
      </c>
      <c r="N5784">
        <f>IF(All_Data[[#This Row],[Order Line Quantity]]&lt;0,1,0)</f>
        <v>0</v>
      </c>
      <c r="O5784" s="1" t="str">
        <f>All_Data[[#This Row],[Tier2 Description]]&amp;All_Data[[#This Row],[Order No]]</f>
        <v>DECORATION CHARGES4293161</v>
      </c>
    </row>
    <row r="5785" spans="1:15" x14ac:dyDescent="0.35">
      <c r="A5785">
        <v>202005</v>
      </c>
      <c r="B5785" t="str">
        <f>LEFT(All_Data[[#This Row],[Invoice (Year+Month)]],4)</f>
        <v>2020</v>
      </c>
      <c r="C5785" t="str">
        <f>RIGHT(All_Data[[#This Row],[Invoice (Year+Month)]],2)</f>
        <v>05</v>
      </c>
      <c r="D5785" t="s">
        <v>9</v>
      </c>
      <c r="E5785">
        <v>6001516</v>
      </c>
      <c r="F5785" t="s">
        <v>17</v>
      </c>
      <c r="G5785" t="s">
        <v>11</v>
      </c>
      <c r="H5785" t="s">
        <v>40</v>
      </c>
      <c r="I5785">
        <v>4290284</v>
      </c>
      <c r="J5785">
        <v>500</v>
      </c>
      <c r="K5785" s="1">
        <v>235</v>
      </c>
      <c r="L5785" s="1">
        <v>123.04</v>
      </c>
      <c r="M5785" s="1">
        <f>All_Data[[#This Row],[EUR Sales Amount]]-All_Data[[#This Row],[EUR Cost Amount]]</f>
        <v>111.96</v>
      </c>
      <c r="N5785">
        <f>IF(All_Data[[#This Row],[Order Line Quantity]]&lt;0,1,0)</f>
        <v>0</v>
      </c>
      <c r="O5785" s="1" t="str">
        <f>All_Data[[#This Row],[Tier2 Description]]&amp;All_Data[[#This Row],[Order No]]</f>
        <v>TOTES4290284</v>
      </c>
    </row>
    <row r="5786" spans="1:15" x14ac:dyDescent="0.35">
      <c r="A5786">
        <v>202005</v>
      </c>
      <c r="B5786" t="str">
        <f>LEFT(All_Data[[#This Row],[Invoice (Year+Month)]],4)</f>
        <v>2020</v>
      </c>
      <c r="C5786" t="str">
        <f>RIGHT(All_Data[[#This Row],[Invoice (Year+Month)]],2)</f>
        <v>05</v>
      </c>
      <c r="D5786" t="s">
        <v>9</v>
      </c>
      <c r="E5786">
        <v>6001516</v>
      </c>
      <c r="F5786" t="s">
        <v>17</v>
      </c>
      <c r="G5786" t="s">
        <v>26</v>
      </c>
      <c r="H5786" t="s">
        <v>50</v>
      </c>
      <c r="I5786">
        <v>4296536</v>
      </c>
      <c r="J5786">
        <v>10</v>
      </c>
      <c r="K5786" s="1">
        <v>34.08</v>
      </c>
      <c r="L5786" s="1">
        <v>11.16</v>
      </c>
      <c r="M5786" s="1">
        <f>All_Data[[#This Row],[EUR Sales Amount]]-All_Data[[#This Row],[EUR Cost Amount]]</f>
        <v>22.919999999999998</v>
      </c>
      <c r="N5786">
        <f>IF(All_Data[[#This Row],[Order Line Quantity]]&lt;0,1,0)</f>
        <v>0</v>
      </c>
      <c r="O5786" s="1" t="str">
        <f>All_Data[[#This Row],[Tier2 Description]]&amp;All_Data[[#This Row],[Order No]]</f>
        <v>OUTDOOR &amp; LEISURE4296536</v>
      </c>
    </row>
    <row r="5787" spans="1:15" x14ac:dyDescent="0.35">
      <c r="A5787">
        <v>202005</v>
      </c>
      <c r="B5787" t="str">
        <f>LEFT(All_Data[[#This Row],[Invoice (Year+Month)]],4)</f>
        <v>2020</v>
      </c>
      <c r="C5787" t="str">
        <f>RIGHT(All_Data[[#This Row],[Invoice (Year+Month)]],2)</f>
        <v>05</v>
      </c>
      <c r="D5787" t="s">
        <v>9</v>
      </c>
      <c r="E5787">
        <v>6001516</v>
      </c>
      <c r="F5787" t="s">
        <v>17</v>
      </c>
      <c r="G5787" t="s">
        <v>22</v>
      </c>
      <c r="H5787" t="s">
        <v>35</v>
      </c>
      <c r="I5787">
        <v>4290284</v>
      </c>
      <c r="J5787">
        <v>502</v>
      </c>
      <c r="K5787" s="1">
        <v>245</v>
      </c>
      <c r="L5787" s="1">
        <v>38.58</v>
      </c>
      <c r="M5787" s="1">
        <f>All_Data[[#This Row],[EUR Sales Amount]]-All_Data[[#This Row],[EUR Cost Amount]]</f>
        <v>206.42000000000002</v>
      </c>
      <c r="N5787">
        <f>IF(All_Data[[#This Row],[Order Line Quantity]]&lt;0,1,0)</f>
        <v>0</v>
      </c>
      <c r="O5787" s="1" t="str">
        <f>All_Data[[#This Row],[Tier2 Description]]&amp;All_Data[[#This Row],[Order No]]</f>
        <v>DECORATION CHARGES4290284</v>
      </c>
    </row>
    <row r="5788" spans="1:15" x14ac:dyDescent="0.35">
      <c r="A5788">
        <v>202005</v>
      </c>
      <c r="B5788" t="str">
        <f>LEFT(All_Data[[#This Row],[Invoice (Year+Month)]],4)</f>
        <v>2020</v>
      </c>
      <c r="C5788" t="str">
        <f>RIGHT(All_Data[[#This Row],[Invoice (Year+Month)]],2)</f>
        <v>05</v>
      </c>
      <c r="D5788" t="s">
        <v>9</v>
      </c>
      <c r="E5788">
        <v>6001546</v>
      </c>
      <c r="F5788" t="s">
        <v>10</v>
      </c>
      <c r="G5788" t="s">
        <v>26</v>
      </c>
      <c r="H5788" t="s">
        <v>44</v>
      </c>
      <c r="I5788">
        <v>4296152</v>
      </c>
      <c r="J5788">
        <v>400</v>
      </c>
      <c r="K5788" s="1">
        <v>260</v>
      </c>
      <c r="L5788" s="1">
        <v>217.74</v>
      </c>
      <c r="M5788" s="1">
        <f>All_Data[[#This Row],[EUR Sales Amount]]-All_Data[[#This Row],[EUR Cost Amount]]</f>
        <v>42.259999999999991</v>
      </c>
      <c r="N5788">
        <f>IF(All_Data[[#This Row],[Order Line Quantity]]&lt;0,1,0)</f>
        <v>0</v>
      </c>
      <c r="O5788" s="1" t="str">
        <f>All_Data[[#This Row],[Tier2 Description]]&amp;All_Data[[#This Row],[Order No]]</f>
        <v>HBA4296152</v>
      </c>
    </row>
    <row r="5789" spans="1:15" x14ac:dyDescent="0.35">
      <c r="A5789">
        <v>202005</v>
      </c>
      <c r="B5789" t="str">
        <f>LEFT(All_Data[[#This Row],[Invoice (Year+Month)]],4)</f>
        <v>2020</v>
      </c>
      <c r="C5789" t="str">
        <f>RIGHT(All_Data[[#This Row],[Invoice (Year+Month)]],2)</f>
        <v>05</v>
      </c>
      <c r="D5789" t="s">
        <v>9</v>
      </c>
      <c r="E5789">
        <v>6001562</v>
      </c>
      <c r="F5789" t="s">
        <v>17</v>
      </c>
      <c r="G5789" t="s">
        <v>11</v>
      </c>
      <c r="H5789" t="s">
        <v>38</v>
      </c>
      <c r="I5789">
        <v>4292664</v>
      </c>
      <c r="J5789">
        <v>300</v>
      </c>
      <c r="K5789" s="1">
        <v>171</v>
      </c>
      <c r="L5789" s="1">
        <v>69.400000000000006</v>
      </c>
      <c r="M5789" s="1">
        <f>All_Data[[#This Row],[EUR Sales Amount]]-All_Data[[#This Row],[EUR Cost Amount]]</f>
        <v>101.6</v>
      </c>
      <c r="N5789">
        <f>IF(All_Data[[#This Row],[Order Line Quantity]]&lt;0,1,0)</f>
        <v>0</v>
      </c>
      <c r="O5789" s="1" t="str">
        <f>All_Data[[#This Row],[Tier2 Description]]&amp;All_Data[[#This Row],[Order No]]</f>
        <v>BACKPACKS4292664</v>
      </c>
    </row>
    <row r="5790" spans="1:15" x14ac:dyDescent="0.35">
      <c r="A5790">
        <v>202005</v>
      </c>
      <c r="B5790" t="str">
        <f>LEFT(All_Data[[#This Row],[Invoice (Year+Month)]],4)</f>
        <v>2020</v>
      </c>
      <c r="C5790" t="str">
        <f>RIGHT(All_Data[[#This Row],[Invoice (Year+Month)]],2)</f>
        <v>05</v>
      </c>
      <c r="D5790" t="s">
        <v>9</v>
      </c>
      <c r="E5790">
        <v>6001562</v>
      </c>
      <c r="F5790" t="s">
        <v>17</v>
      </c>
      <c r="G5790" t="s">
        <v>11</v>
      </c>
      <c r="H5790" t="s">
        <v>38</v>
      </c>
      <c r="I5790">
        <v>4295469</v>
      </c>
      <c r="J5790">
        <v>20</v>
      </c>
      <c r="K5790" s="1">
        <v>951.8</v>
      </c>
      <c r="L5790" s="1">
        <v>263.18</v>
      </c>
      <c r="M5790" s="1">
        <f>All_Data[[#This Row],[EUR Sales Amount]]-All_Data[[#This Row],[EUR Cost Amount]]</f>
        <v>688.61999999999989</v>
      </c>
      <c r="N5790">
        <f>IF(All_Data[[#This Row],[Order Line Quantity]]&lt;0,1,0)</f>
        <v>0</v>
      </c>
      <c r="O5790" s="1" t="str">
        <f>All_Data[[#This Row],[Tier2 Description]]&amp;All_Data[[#This Row],[Order No]]</f>
        <v>BACKPACKS4295469</v>
      </c>
    </row>
    <row r="5791" spans="1:15" x14ac:dyDescent="0.35">
      <c r="A5791">
        <v>202005</v>
      </c>
      <c r="B5791" t="str">
        <f>LEFT(All_Data[[#This Row],[Invoice (Year+Month)]],4)</f>
        <v>2020</v>
      </c>
      <c r="C5791" t="str">
        <f>RIGHT(All_Data[[#This Row],[Invoice (Year+Month)]],2)</f>
        <v>05</v>
      </c>
      <c r="D5791" t="s">
        <v>9</v>
      </c>
      <c r="E5791">
        <v>6001562</v>
      </c>
      <c r="F5791" t="s">
        <v>17</v>
      </c>
      <c r="G5791" t="s">
        <v>26</v>
      </c>
      <c r="H5791" t="s">
        <v>43</v>
      </c>
      <c r="I5791">
        <v>4294920</v>
      </c>
      <c r="J5791">
        <v>16</v>
      </c>
      <c r="K5791" s="1">
        <v>7.84</v>
      </c>
      <c r="L5791" s="1">
        <v>2.2400000000000002</v>
      </c>
      <c r="M5791" s="1">
        <f>All_Data[[#This Row],[EUR Sales Amount]]-All_Data[[#This Row],[EUR Cost Amount]]</f>
        <v>5.6</v>
      </c>
      <c r="N5791">
        <f>IF(All_Data[[#This Row],[Order Line Quantity]]&lt;0,1,0)</f>
        <v>0</v>
      </c>
      <c r="O5791" s="1" t="str">
        <f>All_Data[[#This Row],[Tier2 Description]]&amp;All_Data[[#This Row],[Order No]]</f>
        <v>SAFETY AUTO &amp; TOOLS4294920</v>
      </c>
    </row>
    <row r="5792" spans="1:15" x14ac:dyDescent="0.35">
      <c r="A5792">
        <v>202005</v>
      </c>
      <c r="B5792" t="str">
        <f>LEFT(All_Data[[#This Row],[Invoice (Year+Month)]],4)</f>
        <v>2020</v>
      </c>
      <c r="C5792" t="str">
        <f>RIGHT(All_Data[[#This Row],[Invoice (Year+Month)]],2)</f>
        <v>05</v>
      </c>
      <c r="D5792" t="s">
        <v>9</v>
      </c>
      <c r="E5792">
        <v>6001562</v>
      </c>
      <c r="F5792" t="s">
        <v>17</v>
      </c>
      <c r="G5792" t="s">
        <v>22</v>
      </c>
      <c r="H5792" t="s">
        <v>35</v>
      </c>
      <c r="I5792">
        <v>4292664</v>
      </c>
      <c r="J5792">
        <v>302</v>
      </c>
      <c r="K5792" s="1">
        <v>352</v>
      </c>
      <c r="L5792" s="1">
        <v>44.22</v>
      </c>
      <c r="M5792" s="1">
        <f>All_Data[[#This Row],[EUR Sales Amount]]-All_Data[[#This Row],[EUR Cost Amount]]</f>
        <v>307.77999999999997</v>
      </c>
      <c r="N5792">
        <f>IF(All_Data[[#This Row],[Order Line Quantity]]&lt;0,1,0)</f>
        <v>0</v>
      </c>
      <c r="O5792" s="1" t="str">
        <f>All_Data[[#This Row],[Tier2 Description]]&amp;All_Data[[#This Row],[Order No]]</f>
        <v>DECORATION CHARGES4292664</v>
      </c>
    </row>
    <row r="5793" spans="1:15" x14ac:dyDescent="0.35">
      <c r="A5793">
        <v>202005</v>
      </c>
      <c r="B5793" t="str">
        <f>LEFT(All_Data[[#This Row],[Invoice (Year+Month)]],4)</f>
        <v>2020</v>
      </c>
      <c r="C5793" t="str">
        <f>RIGHT(All_Data[[#This Row],[Invoice (Year+Month)]],2)</f>
        <v>05</v>
      </c>
      <c r="D5793" t="s">
        <v>9</v>
      </c>
      <c r="E5793">
        <v>6001562</v>
      </c>
      <c r="F5793" t="s">
        <v>17</v>
      </c>
      <c r="G5793" t="s">
        <v>22</v>
      </c>
      <c r="H5793" t="s">
        <v>35</v>
      </c>
      <c r="I5793">
        <v>4295469</v>
      </c>
      <c r="J5793">
        <v>24</v>
      </c>
      <c r="K5793" s="1">
        <v>202.4</v>
      </c>
      <c r="L5793" s="1">
        <v>27.68</v>
      </c>
      <c r="M5793" s="1">
        <f>All_Data[[#This Row],[EUR Sales Amount]]-All_Data[[#This Row],[EUR Cost Amount]]</f>
        <v>174.72</v>
      </c>
      <c r="N5793">
        <f>IF(All_Data[[#This Row],[Order Line Quantity]]&lt;0,1,0)</f>
        <v>0</v>
      </c>
      <c r="O5793" s="1" t="str">
        <f>All_Data[[#This Row],[Tier2 Description]]&amp;All_Data[[#This Row],[Order No]]</f>
        <v>DECORATION CHARGES4295469</v>
      </c>
    </row>
    <row r="5794" spans="1:15" x14ac:dyDescent="0.35">
      <c r="A5794">
        <v>202005</v>
      </c>
      <c r="B5794" t="str">
        <f>LEFT(All_Data[[#This Row],[Invoice (Year+Month)]],4)</f>
        <v>2020</v>
      </c>
      <c r="C5794" t="str">
        <f>RIGHT(All_Data[[#This Row],[Invoice (Year+Month)]],2)</f>
        <v>05</v>
      </c>
      <c r="D5794" t="s">
        <v>9</v>
      </c>
      <c r="E5794">
        <v>6001578</v>
      </c>
      <c r="F5794" t="s">
        <v>17</v>
      </c>
      <c r="G5794" t="s">
        <v>26</v>
      </c>
      <c r="H5794" t="s">
        <v>43</v>
      </c>
      <c r="I5794">
        <v>4294533</v>
      </c>
      <c r="J5794">
        <v>2</v>
      </c>
      <c r="K5794" s="1">
        <v>0.98</v>
      </c>
      <c r="L5794" s="1">
        <v>0.28000000000000003</v>
      </c>
      <c r="M5794" s="1">
        <f>All_Data[[#This Row],[EUR Sales Amount]]-All_Data[[#This Row],[EUR Cost Amount]]</f>
        <v>0.7</v>
      </c>
      <c r="N5794">
        <f>IF(All_Data[[#This Row],[Order Line Quantity]]&lt;0,1,0)</f>
        <v>0</v>
      </c>
      <c r="O5794" s="1" t="str">
        <f>All_Data[[#This Row],[Tier2 Description]]&amp;All_Data[[#This Row],[Order No]]</f>
        <v>SAFETY AUTO &amp; TOOLS4294533</v>
      </c>
    </row>
    <row r="5795" spans="1:15" x14ac:dyDescent="0.35">
      <c r="A5795">
        <v>202005</v>
      </c>
      <c r="B5795" t="str">
        <f>LEFT(All_Data[[#This Row],[Invoice (Year+Month)]],4)</f>
        <v>2020</v>
      </c>
      <c r="C5795" t="str">
        <f>RIGHT(All_Data[[#This Row],[Invoice (Year+Month)]],2)</f>
        <v>05</v>
      </c>
      <c r="D5795" t="s">
        <v>9</v>
      </c>
      <c r="E5795">
        <v>6001584</v>
      </c>
      <c r="F5795" t="s">
        <v>17</v>
      </c>
      <c r="G5795" t="s">
        <v>11</v>
      </c>
      <c r="H5795" t="s">
        <v>38</v>
      </c>
      <c r="I5795">
        <v>4283976</v>
      </c>
      <c r="J5795">
        <v>236</v>
      </c>
      <c r="K5795" s="1">
        <v>134.52000000000001</v>
      </c>
      <c r="L5795" s="1">
        <v>54.6</v>
      </c>
      <c r="M5795" s="1">
        <f>All_Data[[#This Row],[EUR Sales Amount]]-All_Data[[#This Row],[EUR Cost Amount]]</f>
        <v>79.920000000000016</v>
      </c>
      <c r="N5795">
        <f>IF(All_Data[[#This Row],[Order Line Quantity]]&lt;0,1,0)</f>
        <v>0</v>
      </c>
      <c r="O5795" s="1" t="str">
        <f>All_Data[[#This Row],[Tier2 Description]]&amp;All_Data[[#This Row],[Order No]]</f>
        <v>BACKPACKS4283976</v>
      </c>
    </row>
    <row r="5796" spans="1:15" x14ac:dyDescent="0.35">
      <c r="A5796">
        <v>202005</v>
      </c>
      <c r="B5796" t="str">
        <f>LEFT(All_Data[[#This Row],[Invoice (Year+Month)]],4)</f>
        <v>2020</v>
      </c>
      <c r="C5796" t="str">
        <f>RIGHT(All_Data[[#This Row],[Invoice (Year+Month)]],2)</f>
        <v>05</v>
      </c>
      <c r="D5796" t="s">
        <v>9</v>
      </c>
      <c r="E5796">
        <v>6001584</v>
      </c>
      <c r="F5796" t="s">
        <v>17</v>
      </c>
      <c r="G5796" t="s">
        <v>13</v>
      </c>
      <c r="H5796" t="s">
        <v>37</v>
      </c>
      <c r="I5796">
        <v>4292640</v>
      </c>
      <c r="J5796">
        <v>1010</v>
      </c>
      <c r="K5796" s="1">
        <v>404</v>
      </c>
      <c r="L5796" s="1">
        <v>515.1</v>
      </c>
      <c r="M5796" s="1">
        <f>All_Data[[#This Row],[EUR Sales Amount]]-All_Data[[#This Row],[EUR Cost Amount]]</f>
        <v>-111.10000000000002</v>
      </c>
      <c r="N5796">
        <f>IF(All_Data[[#This Row],[Order Line Quantity]]&lt;0,1,0)</f>
        <v>0</v>
      </c>
      <c r="O5796" s="1" t="str">
        <f>All_Data[[#This Row],[Tier2 Description]]&amp;All_Data[[#This Row],[Order No]]</f>
        <v>GENERAL4292640</v>
      </c>
    </row>
    <row r="5797" spans="1:15" x14ac:dyDescent="0.35">
      <c r="A5797">
        <v>202005</v>
      </c>
      <c r="B5797" t="str">
        <f>LEFT(All_Data[[#This Row],[Invoice (Year+Month)]],4)</f>
        <v>2020</v>
      </c>
      <c r="C5797" t="str">
        <f>RIGHT(All_Data[[#This Row],[Invoice (Year+Month)]],2)</f>
        <v>05</v>
      </c>
      <c r="D5797" t="s">
        <v>9</v>
      </c>
      <c r="E5797">
        <v>6001584</v>
      </c>
      <c r="F5797" t="s">
        <v>17</v>
      </c>
      <c r="G5797" t="s">
        <v>13</v>
      </c>
      <c r="H5797" t="s">
        <v>34</v>
      </c>
      <c r="I5797">
        <v>4292549</v>
      </c>
      <c r="J5797">
        <v>200</v>
      </c>
      <c r="K5797" s="1">
        <v>262</v>
      </c>
      <c r="L5797" s="1">
        <v>118.64</v>
      </c>
      <c r="M5797" s="1">
        <f>All_Data[[#This Row],[EUR Sales Amount]]-All_Data[[#This Row],[EUR Cost Amount]]</f>
        <v>143.36000000000001</v>
      </c>
      <c r="N5797">
        <f>IF(All_Data[[#This Row],[Order Line Quantity]]&lt;0,1,0)</f>
        <v>0</v>
      </c>
      <c r="O5797" s="1" t="str">
        <f>All_Data[[#This Row],[Tier2 Description]]&amp;All_Data[[#This Row],[Order No]]</f>
        <v>STATIONERY4292549</v>
      </c>
    </row>
    <row r="5798" spans="1:15" x14ac:dyDescent="0.35">
      <c r="A5798">
        <v>202005</v>
      </c>
      <c r="B5798" t="str">
        <f>LEFT(All_Data[[#This Row],[Invoice (Year+Month)]],4)</f>
        <v>2020</v>
      </c>
      <c r="C5798" t="str">
        <f>RIGHT(All_Data[[#This Row],[Invoice (Year+Month)]],2)</f>
        <v>05</v>
      </c>
      <c r="D5798" t="s">
        <v>9</v>
      </c>
      <c r="E5798">
        <v>6001584</v>
      </c>
      <c r="F5798" t="s">
        <v>17</v>
      </c>
      <c r="G5798" t="s">
        <v>13</v>
      </c>
      <c r="H5798" t="s">
        <v>34</v>
      </c>
      <c r="I5798">
        <v>4295863</v>
      </c>
      <c r="J5798">
        <v>60</v>
      </c>
      <c r="K5798" s="1">
        <v>131.4</v>
      </c>
      <c r="L5798" s="1">
        <v>49.02</v>
      </c>
      <c r="M5798" s="1">
        <f>All_Data[[#This Row],[EUR Sales Amount]]-All_Data[[#This Row],[EUR Cost Amount]]</f>
        <v>82.38</v>
      </c>
      <c r="N5798">
        <f>IF(All_Data[[#This Row],[Order Line Quantity]]&lt;0,1,0)</f>
        <v>0</v>
      </c>
      <c r="O5798" s="1" t="str">
        <f>All_Data[[#This Row],[Tier2 Description]]&amp;All_Data[[#This Row],[Order No]]</f>
        <v>STATIONERY4295863</v>
      </c>
    </row>
    <row r="5799" spans="1:15" x14ac:dyDescent="0.35">
      <c r="A5799">
        <v>202005</v>
      </c>
      <c r="B5799" t="str">
        <f>LEFT(All_Data[[#This Row],[Invoice (Year+Month)]],4)</f>
        <v>2020</v>
      </c>
      <c r="C5799" t="str">
        <f>RIGHT(All_Data[[#This Row],[Invoice (Year+Month)]],2)</f>
        <v>05</v>
      </c>
      <c r="D5799" t="s">
        <v>9</v>
      </c>
      <c r="E5799">
        <v>6001584</v>
      </c>
      <c r="F5799" t="s">
        <v>17</v>
      </c>
      <c r="G5799" t="s">
        <v>13</v>
      </c>
      <c r="H5799" t="s">
        <v>34</v>
      </c>
      <c r="I5799">
        <v>4296045</v>
      </c>
      <c r="J5799">
        <v>200</v>
      </c>
      <c r="K5799" s="1">
        <v>416</v>
      </c>
      <c r="L5799" s="1">
        <v>163.41999999999999</v>
      </c>
      <c r="M5799" s="1">
        <f>All_Data[[#This Row],[EUR Sales Amount]]-All_Data[[#This Row],[EUR Cost Amount]]</f>
        <v>252.58</v>
      </c>
      <c r="N5799">
        <f>IF(All_Data[[#This Row],[Order Line Quantity]]&lt;0,1,0)</f>
        <v>0</v>
      </c>
      <c r="O5799" s="1" t="str">
        <f>All_Data[[#This Row],[Tier2 Description]]&amp;All_Data[[#This Row],[Order No]]</f>
        <v>STATIONERY4296045</v>
      </c>
    </row>
    <row r="5800" spans="1:15" x14ac:dyDescent="0.35">
      <c r="A5800">
        <v>202005</v>
      </c>
      <c r="B5800" t="str">
        <f>LEFT(All_Data[[#This Row],[Invoice (Year+Month)]],4)</f>
        <v>2020</v>
      </c>
      <c r="C5800" t="str">
        <f>RIGHT(All_Data[[#This Row],[Invoice (Year+Month)]],2)</f>
        <v>05</v>
      </c>
      <c r="D5800" t="s">
        <v>9</v>
      </c>
      <c r="E5800">
        <v>6001584</v>
      </c>
      <c r="F5800" t="s">
        <v>17</v>
      </c>
      <c r="G5800" t="s">
        <v>13</v>
      </c>
      <c r="H5800" t="s">
        <v>16</v>
      </c>
      <c r="I5800">
        <v>4296267</v>
      </c>
      <c r="J5800">
        <v>2212</v>
      </c>
      <c r="K5800" s="1">
        <v>199.08</v>
      </c>
      <c r="L5800" s="1">
        <v>119.62</v>
      </c>
      <c r="M5800" s="1">
        <f>All_Data[[#This Row],[EUR Sales Amount]]-All_Data[[#This Row],[EUR Cost Amount]]</f>
        <v>79.460000000000008</v>
      </c>
      <c r="N5800">
        <f>IF(All_Data[[#This Row],[Order Line Quantity]]&lt;0,1,0)</f>
        <v>0</v>
      </c>
      <c r="O5800" s="1" t="str">
        <f>All_Data[[#This Row],[Tier2 Description]]&amp;All_Data[[#This Row],[Order No]]</f>
        <v>WRITING4296267</v>
      </c>
    </row>
    <row r="5801" spans="1:15" x14ac:dyDescent="0.35">
      <c r="A5801">
        <v>202005</v>
      </c>
      <c r="B5801" t="str">
        <f>LEFT(All_Data[[#This Row],[Invoice (Year+Month)]],4)</f>
        <v>2020</v>
      </c>
      <c r="C5801" t="str">
        <f>RIGHT(All_Data[[#This Row],[Invoice (Year+Month)]],2)</f>
        <v>05</v>
      </c>
      <c r="D5801" t="s">
        <v>9</v>
      </c>
      <c r="E5801">
        <v>6001584</v>
      </c>
      <c r="F5801" t="s">
        <v>17</v>
      </c>
      <c r="G5801" t="s">
        <v>26</v>
      </c>
      <c r="H5801" t="s">
        <v>43</v>
      </c>
      <c r="I5801">
        <v>4283976</v>
      </c>
      <c r="J5801">
        <v>236</v>
      </c>
      <c r="K5801" s="1">
        <v>493.24</v>
      </c>
      <c r="L5801" s="1">
        <v>213.38</v>
      </c>
      <c r="M5801" s="1">
        <f>All_Data[[#This Row],[EUR Sales Amount]]-All_Data[[#This Row],[EUR Cost Amount]]</f>
        <v>279.86</v>
      </c>
      <c r="N5801">
        <f>IF(All_Data[[#This Row],[Order Line Quantity]]&lt;0,1,0)</f>
        <v>0</v>
      </c>
      <c r="O5801" s="1" t="str">
        <f>All_Data[[#This Row],[Tier2 Description]]&amp;All_Data[[#This Row],[Order No]]</f>
        <v>SAFETY AUTO &amp; TOOLS4283976</v>
      </c>
    </row>
    <row r="5802" spans="1:15" x14ac:dyDescent="0.35">
      <c r="A5802">
        <v>202005</v>
      </c>
      <c r="B5802" t="str">
        <f>LEFT(All_Data[[#This Row],[Invoice (Year+Month)]],4)</f>
        <v>2020</v>
      </c>
      <c r="C5802" t="str">
        <f>RIGHT(All_Data[[#This Row],[Invoice (Year+Month)]],2)</f>
        <v>05</v>
      </c>
      <c r="D5802" t="s">
        <v>9</v>
      </c>
      <c r="E5802">
        <v>6001584</v>
      </c>
      <c r="F5802" t="s">
        <v>17</v>
      </c>
      <c r="G5802" t="s">
        <v>26</v>
      </c>
      <c r="H5802" t="s">
        <v>43</v>
      </c>
      <c r="I5802">
        <v>4291955</v>
      </c>
      <c r="J5802">
        <v>200</v>
      </c>
      <c r="K5802" s="1">
        <v>418</v>
      </c>
      <c r="L5802" s="1">
        <v>180.82</v>
      </c>
      <c r="M5802" s="1">
        <f>All_Data[[#This Row],[EUR Sales Amount]]-All_Data[[#This Row],[EUR Cost Amount]]</f>
        <v>237.18</v>
      </c>
      <c r="N5802">
        <f>IF(All_Data[[#This Row],[Order Line Quantity]]&lt;0,1,0)</f>
        <v>0</v>
      </c>
      <c r="O5802" s="1" t="str">
        <f>All_Data[[#This Row],[Tier2 Description]]&amp;All_Data[[#This Row],[Order No]]</f>
        <v>SAFETY AUTO &amp; TOOLS4291955</v>
      </c>
    </row>
    <row r="5803" spans="1:15" x14ac:dyDescent="0.35">
      <c r="A5803">
        <v>202005</v>
      </c>
      <c r="B5803" t="str">
        <f>LEFT(All_Data[[#This Row],[Invoice (Year+Month)]],4)</f>
        <v>2020</v>
      </c>
      <c r="C5803" t="str">
        <f>RIGHT(All_Data[[#This Row],[Invoice (Year+Month)]],2)</f>
        <v>05</v>
      </c>
      <c r="D5803" t="s">
        <v>9</v>
      </c>
      <c r="E5803">
        <v>6001584</v>
      </c>
      <c r="F5803" t="s">
        <v>17</v>
      </c>
      <c r="G5803" t="s">
        <v>22</v>
      </c>
      <c r="H5803" t="s">
        <v>35</v>
      </c>
      <c r="I5803">
        <v>4283976</v>
      </c>
      <c r="J5803">
        <v>476</v>
      </c>
      <c r="K5803" s="1">
        <v>1041.52</v>
      </c>
      <c r="L5803" s="1">
        <v>104.08</v>
      </c>
      <c r="M5803" s="1">
        <f>All_Data[[#This Row],[EUR Sales Amount]]-All_Data[[#This Row],[EUR Cost Amount]]</f>
        <v>937.43999999999994</v>
      </c>
      <c r="N5803">
        <f>IF(All_Data[[#This Row],[Order Line Quantity]]&lt;0,1,0)</f>
        <v>0</v>
      </c>
      <c r="O5803" s="1" t="str">
        <f>All_Data[[#This Row],[Tier2 Description]]&amp;All_Data[[#This Row],[Order No]]</f>
        <v>DECORATION CHARGES4283976</v>
      </c>
    </row>
    <row r="5804" spans="1:15" x14ac:dyDescent="0.35">
      <c r="A5804">
        <v>202005</v>
      </c>
      <c r="B5804" t="str">
        <f>LEFT(All_Data[[#This Row],[Invoice (Year+Month)]],4)</f>
        <v>2020</v>
      </c>
      <c r="C5804" t="str">
        <f>RIGHT(All_Data[[#This Row],[Invoice (Year+Month)]],2)</f>
        <v>05</v>
      </c>
      <c r="D5804" t="s">
        <v>9</v>
      </c>
      <c r="E5804">
        <v>6001584</v>
      </c>
      <c r="F5804" t="s">
        <v>17</v>
      </c>
      <c r="G5804" t="s">
        <v>22</v>
      </c>
      <c r="H5804" t="s">
        <v>35</v>
      </c>
      <c r="I5804">
        <v>4291955</v>
      </c>
      <c r="J5804">
        <v>202</v>
      </c>
      <c r="K5804" s="1">
        <v>214</v>
      </c>
      <c r="L5804" s="1">
        <v>40.44</v>
      </c>
      <c r="M5804" s="1">
        <f>All_Data[[#This Row],[EUR Sales Amount]]-All_Data[[#This Row],[EUR Cost Amount]]</f>
        <v>173.56</v>
      </c>
      <c r="N5804">
        <f>IF(All_Data[[#This Row],[Order Line Quantity]]&lt;0,1,0)</f>
        <v>0</v>
      </c>
      <c r="O5804" s="1" t="str">
        <f>All_Data[[#This Row],[Tier2 Description]]&amp;All_Data[[#This Row],[Order No]]</f>
        <v>DECORATION CHARGES4291955</v>
      </c>
    </row>
    <row r="5805" spans="1:15" x14ac:dyDescent="0.35">
      <c r="A5805">
        <v>202005</v>
      </c>
      <c r="B5805" t="str">
        <f>LEFT(All_Data[[#This Row],[Invoice (Year+Month)]],4)</f>
        <v>2020</v>
      </c>
      <c r="C5805" t="str">
        <f>RIGHT(All_Data[[#This Row],[Invoice (Year+Month)]],2)</f>
        <v>05</v>
      </c>
      <c r="D5805" t="s">
        <v>9</v>
      </c>
      <c r="E5805">
        <v>6001584</v>
      </c>
      <c r="F5805" t="s">
        <v>17</v>
      </c>
      <c r="G5805" t="s">
        <v>22</v>
      </c>
      <c r="H5805" t="s">
        <v>35</v>
      </c>
      <c r="I5805">
        <v>4292549</v>
      </c>
      <c r="J5805">
        <v>202</v>
      </c>
      <c r="K5805" s="1">
        <v>203</v>
      </c>
      <c r="L5805" s="1">
        <v>25.06</v>
      </c>
      <c r="M5805" s="1">
        <f>All_Data[[#This Row],[EUR Sales Amount]]-All_Data[[#This Row],[EUR Cost Amount]]</f>
        <v>177.94</v>
      </c>
      <c r="N5805">
        <f>IF(All_Data[[#This Row],[Order Line Quantity]]&lt;0,1,0)</f>
        <v>0</v>
      </c>
      <c r="O5805" s="1" t="str">
        <f>All_Data[[#This Row],[Tier2 Description]]&amp;All_Data[[#This Row],[Order No]]</f>
        <v>DECORATION CHARGES4292549</v>
      </c>
    </row>
    <row r="5806" spans="1:15" x14ac:dyDescent="0.35">
      <c r="A5806">
        <v>202005</v>
      </c>
      <c r="B5806" t="str">
        <f>LEFT(All_Data[[#This Row],[Invoice (Year+Month)]],4)</f>
        <v>2020</v>
      </c>
      <c r="C5806" t="str">
        <f>RIGHT(All_Data[[#This Row],[Invoice (Year+Month)]],2)</f>
        <v>05</v>
      </c>
      <c r="D5806" t="s">
        <v>9</v>
      </c>
      <c r="E5806">
        <v>6001584</v>
      </c>
      <c r="F5806" t="s">
        <v>17</v>
      </c>
      <c r="G5806" t="s">
        <v>22</v>
      </c>
      <c r="H5806" t="s">
        <v>35</v>
      </c>
      <c r="I5806">
        <v>4295863</v>
      </c>
      <c r="J5806">
        <v>66</v>
      </c>
      <c r="K5806" s="1">
        <v>204.2</v>
      </c>
      <c r="L5806" s="1">
        <v>51.36</v>
      </c>
      <c r="M5806" s="1">
        <f>All_Data[[#This Row],[EUR Sales Amount]]-All_Data[[#This Row],[EUR Cost Amount]]</f>
        <v>152.83999999999997</v>
      </c>
      <c r="N5806">
        <f>IF(All_Data[[#This Row],[Order Line Quantity]]&lt;0,1,0)</f>
        <v>0</v>
      </c>
      <c r="O5806" s="1" t="str">
        <f>All_Data[[#This Row],[Tier2 Description]]&amp;All_Data[[#This Row],[Order No]]</f>
        <v>DECORATION CHARGES4295863</v>
      </c>
    </row>
    <row r="5807" spans="1:15" x14ac:dyDescent="0.35">
      <c r="A5807">
        <v>202005</v>
      </c>
      <c r="B5807" t="str">
        <f>LEFT(All_Data[[#This Row],[Invoice (Year+Month)]],4)</f>
        <v>2020</v>
      </c>
      <c r="C5807" t="str">
        <f>RIGHT(All_Data[[#This Row],[Invoice (Year+Month)]],2)</f>
        <v>05</v>
      </c>
      <c r="D5807" t="s">
        <v>9</v>
      </c>
      <c r="E5807">
        <v>6001584</v>
      </c>
      <c r="F5807" t="s">
        <v>17</v>
      </c>
      <c r="G5807" t="s">
        <v>22</v>
      </c>
      <c r="H5807" t="s">
        <v>35</v>
      </c>
      <c r="I5807">
        <v>4296045</v>
      </c>
      <c r="J5807">
        <v>202</v>
      </c>
      <c r="K5807" s="1">
        <v>230</v>
      </c>
      <c r="L5807" s="1">
        <v>25.06</v>
      </c>
      <c r="M5807" s="1">
        <f>All_Data[[#This Row],[EUR Sales Amount]]-All_Data[[#This Row],[EUR Cost Amount]]</f>
        <v>204.94</v>
      </c>
      <c r="N5807">
        <f>IF(All_Data[[#This Row],[Order Line Quantity]]&lt;0,1,0)</f>
        <v>0</v>
      </c>
      <c r="O5807" s="1" t="str">
        <f>All_Data[[#This Row],[Tier2 Description]]&amp;All_Data[[#This Row],[Order No]]</f>
        <v>DECORATION CHARGES4296045</v>
      </c>
    </row>
    <row r="5808" spans="1:15" x14ac:dyDescent="0.35">
      <c r="A5808">
        <v>202005</v>
      </c>
      <c r="B5808" t="str">
        <f>LEFT(All_Data[[#This Row],[Invoice (Year+Month)]],4)</f>
        <v>2020</v>
      </c>
      <c r="C5808" t="str">
        <f>RIGHT(All_Data[[#This Row],[Invoice (Year+Month)]],2)</f>
        <v>05</v>
      </c>
      <c r="D5808" t="s">
        <v>9</v>
      </c>
      <c r="E5808">
        <v>6001584</v>
      </c>
      <c r="F5808" t="s">
        <v>17</v>
      </c>
      <c r="G5808" t="s">
        <v>22</v>
      </c>
      <c r="H5808" t="s">
        <v>35</v>
      </c>
      <c r="I5808">
        <v>4296267</v>
      </c>
      <c r="J5808">
        <v>2214</v>
      </c>
      <c r="K5808" s="1">
        <v>269.08</v>
      </c>
      <c r="L5808" s="1">
        <v>37.58</v>
      </c>
      <c r="M5808" s="1">
        <f>All_Data[[#This Row],[EUR Sales Amount]]-All_Data[[#This Row],[EUR Cost Amount]]</f>
        <v>231.5</v>
      </c>
      <c r="N5808">
        <f>IF(All_Data[[#This Row],[Order Line Quantity]]&lt;0,1,0)</f>
        <v>0</v>
      </c>
      <c r="O5808" s="1" t="str">
        <f>All_Data[[#This Row],[Tier2 Description]]&amp;All_Data[[#This Row],[Order No]]</f>
        <v>DECORATION CHARGES4296267</v>
      </c>
    </row>
    <row r="5809" spans="1:15" x14ac:dyDescent="0.35">
      <c r="A5809">
        <v>202005</v>
      </c>
      <c r="B5809" t="str">
        <f>LEFT(All_Data[[#This Row],[Invoice (Year+Month)]],4)</f>
        <v>2020</v>
      </c>
      <c r="C5809" t="str">
        <f>RIGHT(All_Data[[#This Row],[Invoice (Year+Month)]],2)</f>
        <v>05</v>
      </c>
      <c r="D5809" t="s">
        <v>9</v>
      </c>
      <c r="E5809">
        <v>6001588</v>
      </c>
      <c r="F5809" t="s">
        <v>17</v>
      </c>
      <c r="G5809" t="s">
        <v>11</v>
      </c>
      <c r="H5809" t="s">
        <v>40</v>
      </c>
      <c r="I5809">
        <v>4292229</v>
      </c>
      <c r="J5809">
        <v>2000</v>
      </c>
      <c r="K5809" s="1">
        <v>1020</v>
      </c>
      <c r="L5809" s="1">
        <v>800</v>
      </c>
      <c r="M5809" s="1">
        <f>All_Data[[#This Row],[EUR Sales Amount]]-All_Data[[#This Row],[EUR Cost Amount]]</f>
        <v>220</v>
      </c>
      <c r="N5809">
        <f>IF(All_Data[[#This Row],[Order Line Quantity]]&lt;0,1,0)</f>
        <v>0</v>
      </c>
      <c r="O5809" s="1" t="str">
        <f>All_Data[[#This Row],[Tier2 Description]]&amp;All_Data[[#This Row],[Order No]]</f>
        <v>TOTES4292229</v>
      </c>
    </row>
    <row r="5810" spans="1:15" x14ac:dyDescent="0.35">
      <c r="A5810">
        <v>202005</v>
      </c>
      <c r="B5810" t="str">
        <f>LEFT(All_Data[[#This Row],[Invoice (Year+Month)]],4)</f>
        <v>2020</v>
      </c>
      <c r="C5810" t="str">
        <f>RIGHT(All_Data[[#This Row],[Invoice (Year+Month)]],2)</f>
        <v>05</v>
      </c>
      <c r="D5810" t="s">
        <v>9</v>
      </c>
      <c r="E5810">
        <v>6001588</v>
      </c>
      <c r="F5810" t="s">
        <v>17</v>
      </c>
      <c r="G5810" t="s">
        <v>13</v>
      </c>
      <c r="H5810" t="s">
        <v>34</v>
      </c>
      <c r="I5810">
        <v>4294032</v>
      </c>
      <c r="J5810">
        <v>2</v>
      </c>
      <c r="K5810" s="1">
        <v>19.86</v>
      </c>
      <c r="L5810" s="1">
        <v>13.4</v>
      </c>
      <c r="M5810" s="1">
        <f>All_Data[[#This Row],[EUR Sales Amount]]-All_Data[[#This Row],[EUR Cost Amount]]</f>
        <v>6.4599999999999991</v>
      </c>
      <c r="N5810">
        <f>IF(All_Data[[#This Row],[Order Line Quantity]]&lt;0,1,0)</f>
        <v>0</v>
      </c>
      <c r="O5810" s="1" t="str">
        <f>All_Data[[#This Row],[Tier2 Description]]&amp;All_Data[[#This Row],[Order No]]</f>
        <v>STATIONERY4294032</v>
      </c>
    </row>
    <row r="5811" spans="1:15" x14ac:dyDescent="0.35">
      <c r="A5811">
        <v>202005</v>
      </c>
      <c r="B5811" t="str">
        <f>LEFT(All_Data[[#This Row],[Invoice (Year+Month)]],4)</f>
        <v>2020</v>
      </c>
      <c r="C5811" t="str">
        <f>RIGHT(All_Data[[#This Row],[Invoice (Year+Month)]],2)</f>
        <v>05</v>
      </c>
      <c r="D5811" t="s">
        <v>9</v>
      </c>
      <c r="E5811">
        <v>6001588</v>
      </c>
      <c r="F5811" t="s">
        <v>17</v>
      </c>
      <c r="G5811" t="s">
        <v>13</v>
      </c>
      <c r="H5811" t="s">
        <v>15</v>
      </c>
      <c r="I5811">
        <v>4294032</v>
      </c>
      <c r="J5811">
        <v>6</v>
      </c>
      <c r="K5811" s="1">
        <v>51.24</v>
      </c>
      <c r="L5811" s="1">
        <v>16.920000000000002</v>
      </c>
      <c r="M5811" s="1">
        <f>All_Data[[#This Row],[EUR Sales Amount]]-All_Data[[#This Row],[EUR Cost Amount]]</f>
        <v>34.32</v>
      </c>
      <c r="N5811">
        <f>IF(All_Data[[#This Row],[Order Line Quantity]]&lt;0,1,0)</f>
        <v>0</v>
      </c>
      <c r="O5811" s="1" t="str">
        <f>All_Data[[#This Row],[Tier2 Description]]&amp;All_Data[[#This Row],[Order No]]</f>
        <v>UMBRELLAS4294032</v>
      </c>
    </row>
    <row r="5812" spans="1:15" x14ac:dyDescent="0.35">
      <c r="A5812">
        <v>202005</v>
      </c>
      <c r="B5812" t="str">
        <f>LEFT(All_Data[[#This Row],[Invoice (Year+Month)]],4)</f>
        <v>2020</v>
      </c>
      <c r="C5812" t="str">
        <f>RIGHT(All_Data[[#This Row],[Invoice (Year+Month)]],2)</f>
        <v>05</v>
      </c>
      <c r="D5812" t="s">
        <v>9</v>
      </c>
      <c r="E5812">
        <v>6001589</v>
      </c>
      <c r="F5812" t="s">
        <v>17</v>
      </c>
      <c r="G5812" t="s">
        <v>11</v>
      </c>
      <c r="H5812" t="s">
        <v>47</v>
      </c>
      <c r="I5812">
        <v>4294877</v>
      </c>
      <c r="J5812">
        <v>4</v>
      </c>
      <c r="K5812" s="1">
        <v>7.68</v>
      </c>
      <c r="L5812" s="1">
        <v>2.2400000000000002</v>
      </c>
      <c r="M5812" s="1">
        <f>All_Data[[#This Row],[EUR Sales Amount]]-All_Data[[#This Row],[EUR Cost Amount]]</f>
        <v>5.4399999999999995</v>
      </c>
      <c r="N5812">
        <f>IF(All_Data[[#This Row],[Order Line Quantity]]&lt;0,1,0)</f>
        <v>0</v>
      </c>
      <c r="O5812" s="1" t="str">
        <f>All_Data[[#This Row],[Tier2 Description]]&amp;All_Data[[#This Row],[Order No]]</f>
        <v>TRAVEL GIFTS4294877</v>
      </c>
    </row>
    <row r="5813" spans="1:15" x14ac:dyDescent="0.35">
      <c r="A5813">
        <v>202005</v>
      </c>
      <c r="B5813" t="str">
        <f>LEFT(All_Data[[#This Row],[Invoice (Year+Month)]],4)</f>
        <v>2020</v>
      </c>
      <c r="C5813" t="str">
        <f>RIGHT(All_Data[[#This Row],[Invoice (Year+Month)]],2)</f>
        <v>05</v>
      </c>
      <c r="D5813" t="s">
        <v>9</v>
      </c>
      <c r="E5813">
        <v>6001589</v>
      </c>
      <c r="F5813" t="s">
        <v>17</v>
      </c>
      <c r="G5813" t="s">
        <v>11</v>
      </c>
      <c r="H5813" t="s">
        <v>47</v>
      </c>
      <c r="I5813">
        <v>4296189</v>
      </c>
      <c r="J5813">
        <v>4</v>
      </c>
      <c r="K5813" s="1">
        <v>7.68</v>
      </c>
      <c r="L5813" s="1">
        <v>2.2400000000000002</v>
      </c>
      <c r="M5813" s="1">
        <f>All_Data[[#This Row],[EUR Sales Amount]]-All_Data[[#This Row],[EUR Cost Amount]]</f>
        <v>5.4399999999999995</v>
      </c>
      <c r="N5813">
        <f>IF(All_Data[[#This Row],[Order Line Quantity]]&lt;0,1,0)</f>
        <v>0</v>
      </c>
      <c r="O5813" s="1" t="str">
        <f>All_Data[[#This Row],[Tier2 Description]]&amp;All_Data[[#This Row],[Order No]]</f>
        <v>TRAVEL GIFTS4296189</v>
      </c>
    </row>
    <row r="5814" spans="1:15" x14ac:dyDescent="0.35">
      <c r="A5814">
        <v>202005</v>
      </c>
      <c r="B5814" t="str">
        <f>LEFT(All_Data[[#This Row],[Invoice (Year+Month)]],4)</f>
        <v>2020</v>
      </c>
      <c r="C5814" t="str">
        <f>RIGHT(All_Data[[#This Row],[Invoice (Year+Month)]],2)</f>
        <v>05</v>
      </c>
      <c r="D5814" t="s">
        <v>9</v>
      </c>
      <c r="E5814">
        <v>6001589</v>
      </c>
      <c r="F5814" t="s">
        <v>17</v>
      </c>
      <c r="G5814" t="s">
        <v>48</v>
      </c>
      <c r="H5814" t="s">
        <v>48</v>
      </c>
      <c r="I5814">
        <v>4294877</v>
      </c>
      <c r="J5814">
        <v>2</v>
      </c>
      <c r="K5814" s="1">
        <v>1.84</v>
      </c>
      <c r="L5814" s="1">
        <v>0.76</v>
      </c>
      <c r="M5814" s="1">
        <f>All_Data[[#This Row],[EUR Sales Amount]]-All_Data[[#This Row],[EUR Cost Amount]]</f>
        <v>1.08</v>
      </c>
      <c r="N5814">
        <f>IF(All_Data[[#This Row],[Order Line Quantity]]&lt;0,1,0)</f>
        <v>0</v>
      </c>
      <c r="O5814" s="1" t="str">
        <f>All_Data[[#This Row],[Tier2 Description]]&amp;All_Data[[#This Row],[Order No]]</f>
        <v>HEADWEAR4294877</v>
      </c>
    </row>
    <row r="5815" spans="1:15" x14ac:dyDescent="0.35">
      <c r="A5815">
        <v>202005</v>
      </c>
      <c r="B5815" t="str">
        <f>LEFT(All_Data[[#This Row],[Invoice (Year+Month)]],4)</f>
        <v>2020</v>
      </c>
      <c r="C5815" t="str">
        <f>RIGHT(All_Data[[#This Row],[Invoice (Year+Month)]],2)</f>
        <v>05</v>
      </c>
      <c r="D5815" t="s">
        <v>9</v>
      </c>
      <c r="E5815">
        <v>6001589</v>
      </c>
      <c r="F5815" t="s">
        <v>17</v>
      </c>
      <c r="G5815" t="s">
        <v>48</v>
      </c>
      <c r="H5815" t="s">
        <v>48</v>
      </c>
      <c r="I5815">
        <v>4296189</v>
      </c>
      <c r="J5815">
        <v>2</v>
      </c>
      <c r="K5815" s="1">
        <v>1.84</v>
      </c>
      <c r="L5815" s="1">
        <v>0.76</v>
      </c>
      <c r="M5815" s="1">
        <f>All_Data[[#This Row],[EUR Sales Amount]]-All_Data[[#This Row],[EUR Cost Amount]]</f>
        <v>1.08</v>
      </c>
      <c r="N5815">
        <f>IF(All_Data[[#This Row],[Order Line Quantity]]&lt;0,1,0)</f>
        <v>0</v>
      </c>
      <c r="O5815" s="1" t="str">
        <f>All_Data[[#This Row],[Tier2 Description]]&amp;All_Data[[#This Row],[Order No]]</f>
        <v>HEADWEAR4296189</v>
      </c>
    </row>
    <row r="5816" spans="1:15" x14ac:dyDescent="0.35">
      <c r="A5816">
        <v>202005</v>
      </c>
      <c r="B5816" t="str">
        <f>LEFT(All_Data[[#This Row],[Invoice (Year+Month)]],4)</f>
        <v>2020</v>
      </c>
      <c r="C5816" t="str">
        <f>RIGHT(All_Data[[#This Row],[Invoice (Year+Month)]],2)</f>
        <v>05</v>
      </c>
      <c r="D5816" t="s">
        <v>9</v>
      </c>
      <c r="E5816">
        <v>6001590</v>
      </c>
      <c r="F5816" t="s">
        <v>10</v>
      </c>
      <c r="G5816" t="s">
        <v>11</v>
      </c>
      <c r="H5816" t="s">
        <v>40</v>
      </c>
      <c r="I5816">
        <v>4293342</v>
      </c>
      <c r="J5816">
        <v>500</v>
      </c>
      <c r="K5816" s="1">
        <v>225</v>
      </c>
      <c r="L5816" s="1">
        <v>128.66</v>
      </c>
      <c r="M5816" s="1">
        <f>All_Data[[#This Row],[EUR Sales Amount]]-All_Data[[#This Row],[EUR Cost Amount]]</f>
        <v>96.34</v>
      </c>
      <c r="N5816">
        <f>IF(All_Data[[#This Row],[Order Line Quantity]]&lt;0,1,0)</f>
        <v>0</v>
      </c>
      <c r="O5816" s="1" t="str">
        <f>All_Data[[#This Row],[Tier2 Description]]&amp;All_Data[[#This Row],[Order No]]</f>
        <v>TOTES4293342</v>
      </c>
    </row>
    <row r="5817" spans="1:15" x14ac:dyDescent="0.35">
      <c r="A5817">
        <v>202005</v>
      </c>
      <c r="B5817" t="str">
        <f>LEFT(All_Data[[#This Row],[Invoice (Year+Month)]],4)</f>
        <v>2020</v>
      </c>
      <c r="C5817" t="str">
        <f>RIGHT(All_Data[[#This Row],[Invoice (Year+Month)]],2)</f>
        <v>05</v>
      </c>
      <c r="D5817" t="s">
        <v>9</v>
      </c>
      <c r="E5817">
        <v>6001590</v>
      </c>
      <c r="F5817" t="s">
        <v>10</v>
      </c>
      <c r="G5817" t="s">
        <v>26</v>
      </c>
      <c r="H5817" t="s">
        <v>43</v>
      </c>
      <c r="I5817">
        <v>4292027</v>
      </c>
      <c r="J5817">
        <v>8</v>
      </c>
      <c r="K5817" s="1">
        <v>3.92</v>
      </c>
      <c r="L5817" s="1">
        <v>1.1200000000000001</v>
      </c>
      <c r="M5817" s="1">
        <f>All_Data[[#This Row],[EUR Sales Amount]]-All_Data[[#This Row],[EUR Cost Amount]]</f>
        <v>2.8</v>
      </c>
      <c r="N5817">
        <f>IF(All_Data[[#This Row],[Order Line Quantity]]&lt;0,1,0)</f>
        <v>0</v>
      </c>
      <c r="O5817" s="1" t="str">
        <f>All_Data[[#This Row],[Tier2 Description]]&amp;All_Data[[#This Row],[Order No]]</f>
        <v>SAFETY AUTO &amp; TOOLS4292027</v>
      </c>
    </row>
    <row r="5818" spans="1:15" x14ac:dyDescent="0.35">
      <c r="A5818">
        <v>202005</v>
      </c>
      <c r="B5818" t="str">
        <f>LEFT(All_Data[[#This Row],[Invoice (Year+Month)]],4)</f>
        <v>2020</v>
      </c>
      <c r="C5818" t="str">
        <f>RIGHT(All_Data[[#This Row],[Invoice (Year+Month)]],2)</f>
        <v>05</v>
      </c>
      <c r="D5818" t="s">
        <v>9</v>
      </c>
      <c r="E5818">
        <v>6001590</v>
      </c>
      <c r="F5818" t="s">
        <v>10</v>
      </c>
      <c r="G5818" t="s">
        <v>22</v>
      </c>
      <c r="H5818" t="s">
        <v>35</v>
      </c>
      <c r="I5818">
        <v>4293342</v>
      </c>
      <c r="J5818">
        <v>502</v>
      </c>
      <c r="K5818" s="1">
        <v>280</v>
      </c>
      <c r="L5818" s="1">
        <v>96.92</v>
      </c>
      <c r="M5818" s="1">
        <f>All_Data[[#This Row],[EUR Sales Amount]]-All_Data[[#This Row],[EUR Cost Amount]]</f>
        <v>183.07999999999998</v>
      </c>
      <c r="N5818">
        <f>IF(All_Data[[#This Row],[Order Line Quantity]]&lt;0,1,0)</f>
        <v>0</v>
      </c>
      <c r="O5818" s="1" t="str">
        <f>All_Data[[#This Row],[Tier2 Description]]&amp;All_Data[[#This Row],[Order No]]</f>
        <v>DECORATION CHARGES4293342</v>
      </c>
    </row>
    <row r="5819" spans="1:15" x14ac:dyDescent="0.35">
      <c r="A5819">
        <v>202005</v>
      </c>
      <c r="B5819" t="str">
        <f>LEFT(All_Data[[#This Row],[Invoice (Year+Month)]],4)</f>
        <v>2020</v>
      </c>
      <c r="C5819" t="str">
        <f>RIGHT(All_Data[[#This Row],[Invoice (Year+Month)]],2)</f>
        <v>05</v>
      </c>
      <c r="D5819" t="s">
        <v>9</v>
      </c>
      <c r="E5819">
        <v>6001612</v>
      </c>
      <c r="F5819" t="s">
        <v>10</v>
      </c>
      <c r="G5819" t="s">
        <v>13</v>
      </c>
      <c r="H5819" t="s">
        <v>16</v>
      </c>
      <c r="I5819">
        <v>4291512</v>
      </c>
      <c r="J5819">
        <v>2000</v>
      </c>
      <c r="K5819" s="1">
        <v>200</v>
      </c>
      <c r="L5819" s="1">
        <v>87.36</v>
      </c>
      <c r="M5819" s="1">
        <f>All_Data[[#This Row],[EUR Sales Amount]]-All_Data[[#This Row],[EUR Cost Amount]]</f>
        <v>112.64</v>
      </c>
      <c r="N5819">
        <f>IF(All_Data[[#This Row],[Order Line Quantity]]&lt;0,1,0)</f>
        <v>0</v>
      </c>
      <c r="O5819" s="1" t="str">
        <f>All_Data[[#This Row],[Tier2 Description]]&amp;All_Data[[#This Row],[Order No]]</f>
        <v>WRITING4291512</v>
      </c>
    </row>
    <row r="5820" spans="1:15" x14ac:dyDescent="0.35">
      <c r="A5820">
        <v>202005</v>
      </c>
      <c r="B5820" t="str">
        <f>LEFT(All_Data[[#This Row],[Invoice (Year+Month)]],4)</f>
        <v>2020</v>
      </c>
      <c r="C5820" t="str">
        <f>RIGHT(All_Data[[#This Row],[Invoice (Year+Month)]],2)</f>
        <v>05</v>
      </c>
      <c r="D5820" t="s">
        <v>9</v>
      </c>
      <c r="E5820">
        <v>6001612</v>
      </c>
      <c r="F5820" t="s">
        <v>10</v>
      </c>
      <c r="G5820" t="s">
        <v>26</v>
      </c>
      <c r="H5820" t="s">
        <v>43</v>
      </c>
      <c r="I5820">
        <v>4292457</v>
      </c>
      <c r="J5820">
        <v>1000</v>
      </c>
      <c r="K5820" s="1">
        <v>290</v>
      </c>
      <c r="L5820" s="1">
        <v>81.96</v>
      </c>
      <c r="M5820" s="1">
        <f>All_Data[[#This Row],[EUR Sales Amount]]-All_Data[[#This Row],[EUR Cost Amount]]</f>
        <v>208.04000000000002</v>
      </c>
      <c r="N5820">
        <f>IF(All_Data[[#This Row],[Order Line Quantity]]&lt;0,1,0)</f>
        <v>0</v>
      </c>
      <c r="O5820" s="1" t="str">
        <f>All_Data[[#This Row],[Tier2 Description]]&amp;All_Data[[#This Row],[Order No]]</f>
        <v>SAFETY AUTO &amp; TOOLS4292457</v>
      </c>
    </row>
    <row r="5821" spans="1:15" x14ac:dyDescent="0.35">
      <c r="A5821">
        <v>202005</v>
      </c>
      <c r="B5821" t="str">
        <f>LEFT(All_Data[[#This Row],[Invoice (Year+Month)]],4)</f>
        <v>2020</v>
      </c>
      <c r="C5821" t="str">
        <f>RIGHT(All_Data[[#This Row],[Invoice (Year+Month)]],2)</f>
        <v>05</v>
      </c>
      <c r="D5821" t="s">
        <v>9</v>
      </c>
      <c r="E5821">
        <v>6001612</v>
      </c>
      <c r="F5821" t="s">
        <v>10</v>
      </c>
      <c r="G5821" t="s">
        <v>22</v>
      </c>
      <c r="H5821" t="s">
        <v>35</v>
      </c>
      <c r="I5821">
        <v>4291512</v>
      </c>
      <c r="J5821">
        <v>2002</v>
      </c>
      <c r="K5821" s="1">
        <v>270</v>
      </c>
      <c r="L5821" s="1">
        <v>35.46</v>
      </c>
      <c r="M5821" s="1">
        <f>All_Data[[#This Row],[EUR Sales Amount]]-All_Data[[#This Row],[EUR Cost Amount]]</f>
        <v>234.54</v>
      </c>
      <c r="N5821">
        <f>IF(All_Data[[#This Row],[Order Line Quantity]]&lt;0,1,0)</f>
        <v>0</v>
      </c>
      <c r="O5821" s="1" t="str">
        <f>All_Data[[#This Row],[Tier2 Description]]&amp;All_Data[[#This Row],[Order No]]</f>
        <v>DECORATION CHARGES4291512</v>
      </c>
    </row>
    <row r="5822" spans="1:15" x14ac:dyDescent="0.35">
      <c r="A5822">
        <v>202005</v>
      </c>
      <c r="B5822" t="str">
        <f>LEFT(All_Data[[#This Row],[Invoice (Year+Month)]],4)</f>
        <v>2020</v>
      </c>
      <c r="C5822" t="str">
        <f>RIGHT(All_Data[[#This Row],[Invoice (Year+Month)]],2)</f>
        <v>05</v>
      </c>
      <c r="D5822" t="s">
        <v>9</v>
      </c>
      <c r="E5822">
        <v>6001656</v>
      </c>
      <c r="F5822" t="s">
        <v>17</v>
      </c>
      <c r="G5822" t="s">
        <v>26</v>
      </c>
      <c r="H5822" t="s">
        <v>44</v>
      </c>
      <c r="I5822">
        <v>4295102</v>
      </c>
      <c r="J5822">
        <v>220</v>
      </c>
      <c r="K5822" s="1">
        <v>349.8</v>
      </c>
      <c r="L5822" s="1">
        <v>230.54</v>
      </c>
      <c r="M5822" s="1">
        <f>All_Data[[#This Row],[EUR Sales Amount]]-All_Data[[#This Row],[EUR Cost Amount]]</f>
        <v>119.26000000000002</v>
      </c>
      <c r="N5822">
        <f>IF(All_Data[[#This Row],[Order Line Quantity]]&lt;0,1,0)</f>
        <v>0</v>
      </c>
      <c r="O5822" s="1" t="str">
        <f>All_Data[[#This Row],[Tier2 Description]]&amp;All_Data[[#This Row],[Order No]]</f>
        <v>HBA4295102</v>
      </c>
    </row>
    <row r="5823" spans="1:15" x14ac:dyDescent="0.35">
      <c r="A5823">
        <v>202005</v>
      </c>
      <c r="B5823" t="str">
        <f>LEFT(All_Data[[#This Row],[Invoice (Year+Month)]],4)</f>
        <v>2020</v>
      </c>
      <c r="C5823" t="str">
        <f>RIGHT(All_Data[[#This Row],[Invoice (Year+Month)]],2)</f>
        <v>05</v>
      </c>
      <c r="D5823" t="s">
        <v>9</v>
      </c>
      <c r="E5823">
        <v>6001656</v>
      </c>
      <c r="F5823" t="s">
        <v>17</v>
      </c>
      <c r="G5823" t="s">
        <v>26</v>
      </c>
      <c r="H5823" t="s">
        <v>43</v>
      </c>
      <c r="I5823">
        <v>4290830</v>
      </c>
      <c r="J5823">
        <v>3000</v>
      </c>
      <c r="K5823" s="1">
        <v>790</v>
      </c>
      <c r="L5823" s="1">
        <v>245.86</v>
      </c>
      <c r="M5823" s="1">
        <f>All_Data[[#This Row],[EUR Sales Amount]]-All_Data[[#This Row],[EUR Cost Amount]]</f>
        <v>544.14</v>
      </c>
      <c r="N5823">
        <f>IF(All_Data[[#This Row],[Order Line Quantity]]&lt;0,1,0)</f>
        <v>0</v>
      </c>
      <c r="O5823" s="1" t="str">
        <f>All_Data[[#This Row],[Tier2 Description]]&amp;All_Data[[#This Row],[Order No]]</f>
        <v>SAFETY AUTO &amp; TOOLS4290830</v>
      </c>
    </row>
    <row r="5824" spans="1:15" x14ac:dyDescent="0.35">
      <c r="A5824">
        <v>202005</v>
      </c>
      <c r="B5824" t="str">
        <f>LEFT(All_Data[[#This Row],[Invoice (Year+Month)]],4)</f>
        <v>2020</v>
      </c>
      <c r="C5824" t="str">
        <f>RIGHT(All_Data[[#This Row],[Invoice (Year+Month)]],2)</f>
        <v>05</v>
      </c>
      <c r="D5824" t="s">
        <v>9</v>
      </c>
      <c r="E5824">
        <v>6001656</v>
      </c>
      <c r="F5824" t="s">
        <v>17</v>
      </c>
      <c r="G5824" t="s">
        <v>26</v>
      </c>
      <c r="H5824" t="s">
        <v>43</v>
      </c>
      <c r="I5824">
        <v>4292947</v>
      </c>
      <c r="J5824">
        <v>16</v>
      </c>
      <c r="K5824" s="1">
        <v>7.84</v>
      </c>
      <c r="L5824" s="1">
        <v>2.2400000000000002</v>
      </c>
      <c r="M5824" s="1">
        <f>All_Data[[#This Row],[EUR Sales Amount]]-All_Data[[#This Row],[EUR Cost Amount]]</f>
        <v>5.6</v>
      </c>
      <c r="N5824">
        <f>IF(All_Data[[#This Row],[Order Line Quantity]]&lt;0,1,0)</f>
        <v>0</v>
      </c>
      <c r="O5824" s="1" t="str">
        <f>All_Data[[#This Row],[Tier2 Description]]&amp;All_Data[[#This Row],[Order No]]</f>
        <v>SAFETY AUTO &amp; TOOLS4292947</v>
      </c>
    </row>
    <row r="5825" spans="1:15" x14ac:dyDescent="0.35">
      <c r="A5825">
        <v>202005</v>
      </c>
      <c r="B5825" t="str">
        <f>LEFT(All_Data[[#This Row],[Invoice (Year+Month)]],4)</f>
        <v>2020</v>
      </c>
      <c r="C5825" t="str">
        <f>RIGHT(All_Data[[#This Row],[Invoice (Year+Month)]],2)</f>
        <v>05</v>
      </c>
      <c r="D5825" t="s">
        <v>9</v>
      </c>
      <c r="E5825">
        <v>6001676</v>
      </c>
      <c r="F5825" t="s">
        <v>17</v>
      </c>
      <c r="G5825" t="s">
        <v>26</v>
      </c>
      <c r="H5825" t="s">
        <v>43</v>
      </c>
      <c r="I5825">
        <v>4291068</v>
      </c>
      <c r="J5825">
        <v>1000</v>
      </c>
      <c r="K5825" s="1">
        <v>290</v>
      </c>
      <c r="L5825" s="1">
        <v>81.96</v>
      </c>
      <c r="M5825" s="1">
        <f>All_Data[[#This Row],[EUR Sales Amount]]-All_Data[[#This Row],[EUR Cost Amount]]</f>
        <v>208.04000000000002</v>
      </c>
      <c r="N5825">
        <f>IF(All_Data[[#This Row],[Order Line Quantity]]&lt;0,1,0)</f>
        <v>0</v>
      </c>
      <c r="O5825" s="1" t="str">
        <f>All_Data[[#This Row],[Tier2 Description]]&amp;All_Data[[#This Row],[Order No]]</f>
        <v>SAFETY AUTO &amp; TOOLS4291068</v>
      </c>
    </row>
    <row r="5826" spans="1:15" x14ac:dyDescent="0.35">
      <c r="A5826">
        <v>202005</v>
      </c>
      <c r="B5826" t="str">
        <f>LEFT(All_Data[[#This Row],[Invoice (Year+Month)]],4)</f>
        <v>2020</v>
      </c>
      <c r="C5826" t="str">
        <f>RIGHT(All_Data[[#This Row],[Invoice (Year+Month)]],2)</f>
        <v>05</v>
      </c>
      <c r="D5826" t="s">
        <v>9</v>
      </c>
      <c r="E5826">
        <v>6001676</v>
      </c>
      <c r="F5826" t="s">
        <v>17</v>
      </c>
      <c r="G5826" t="s">
        <v>26</v>
      </c>
      <c r="H5826" t="s">
        <v>43</v>
      </c>
      <c r="I5826">
        <v>4291290</v>
      </c>
      <c r="J5826">
        <v>12</v>
      </c>
      <c r="K5826" s="1">
        <v>5.88</v>
      </c>
      <c r="L5826" s="1">
        <v>1.68</v>
      </c>
      <c r="M5826" s="1">
        <f>All_Data[[#This Row],[EUR Sales Amount]]-All_Data[[#This Row],[EUR Cost Amount]]</f>
        <v>4.2</v>
      </c>
      <c r="N5826">
        <f>IF(All_Data[[#This Row],[Order Line Quantity]]&lt;0,1,0)</f>
        <v>0</v>
      </c>
      <c r="O5826" s="1" t="str">
        <f>All_Data[[#This Row],[Tier2 Description]]&amp;All_Data[[#This Row],[Order No]]</f>
        <v>SAFETY AUTO &amp; TOOLS4291290</v>
      </c>
    </row>
    <row r="5827" spans="1:15" x14ac:dyDescent="0.35">
      <c r="A5827">
        <v>202005</v>
      </c>
      <c r="B5827" t="str">
        <f>LEFT(All_Data[[#This Row],[Invoice (Year+Month)]],4)</f>
        <v>2020</v>
      </c>
      <c r="C5827" t="str">
        <f>RIGHT(All_Data[[#This Row],[Invoice (Year+Month)]],2)</f>
        <v>05</v>
      </c>
      <c r="D5827" t="s">
        <v>9</v>
      </c>
      <c r="E5827">
        <v>6001676</v>
      </c>
      <c r="F5827" t="s">
        <v>17</v>
      </c>
      <c r="G5827" t="s">
        <v>22</v>
      </c>
      <c r="H5827" t="s">
        <v>35</v>
      </c>
      <c r="I5827">
        <v>4291068</v>
      </c>
      <c r="J5827">
        <v>1002</v>
      </c>
      <c r="K5827" s="1">
        <v>200</v>
      </c>
      <c r="L5827" s="1">
        <v>27.88</v>
      </c>
      <c r="M5827" s="1">
        <f>All_Data[[#This Row],[EUR Sales Amount]]-All_Data[[#This Row],[EUR Cost Amount]]</f>
        <v>172.12</v>
      </c>
      <c r="N5827">
        <f>IF(All_Data[[#This Row],[Order Line Quantity]]&lt;0,1,0)</f>
        <v>0</v>
      </c>
      <c r="O5827" s="1" t="str">
        <f>All_Data[[#This Row],[Tier2 Description]]&amp;All_Data[[#This Row],[Order No]]</f>
        <v>DECORATION CHARGES4291068</v>
      </c>
    </row>
    <row r="5828" spans="1:15" x14ac:dyDescent="0.35">
      <c r="A5828">
        <v>202005</v>
      </c>
      <c r="B5828" t="str">
        <f>LEFT(All_Data[[#This Row],[Invoice (Year+Month)]],4)</f>
        <v>2020</v>
      </c>
      <c r="C5828" t="str">
        <f>RIGHT(All_Data[[#This Row],[Invoice (Year+Month)]],2)</f>
        <v>05</v>
      </c>
      <c r="D5828" t="s">
        <v>9</v>
      </c>
      <c r="E5828">
        <v>6001679</v>
      </c>
      <c r="F5828" t="s">
        <v>17</v>
      </c>
      <c r="G5828" t="s">
        <v>26</v>
      </c>
      <c r="H5828" t="s">
        <v>43</v>
      </c>
      <c r="I5828">
        <v>4293366</v>
      </c>
      <c r="J5828">
        <v>500</v>
      </c>
      <c r="K5828" s="1">
        <v>245</v>
      </c>
      <c r="L5828" s="1">
        <v>18.82</v>
      </c>
      <c r="M5828" s="1">
        <f>All_Data[[#This Row],[EUR Sales Amount]]-All_Data[[#This Row],[EUR Cost Amount]]</f>
        <v>226.18</v>
      </c>
      <c r="N5828">
        <f>IF(All_Data[[#This Row],[Order Line Quantity]]&lt;0,1,0)</f>
        <v>0</v>
      </c>
      <c r="O5828" s="1" t="str">
        <f>All_Data[[#This Row],[Tier2 Description]]&amp;All_Data[[#This Row],[Order No]]</f>
        <v>SAFETY AUTO &amp; TOOLS4293366</v>
      </c>
    </row>
    <row r="5829" spans="1:15" x14ac:dyDescent="0.35">
      <c r="A5829">
        <v>202005</v>
      </c>
      <c r="B5829" t="str">
        <f>LEFT(All_Data[[#This Row],[Invoice (Year+Month)]],4)</f>
        <v>2020</v>
      </c>
      <c r="C5829" t="str">
        <f>RIGHT(All_Data[[#This Row],[Invoice (Year+Month)]],2)</f>
        <v>05</v>
      </c>
      <c r="D5829" t="s">
        <v>9</v>
      </c>
      <c r="E5829">
        <v>6001679</v>
      </c>
      <c r="F5829" t="s">
        <v>17</v>
      </c>
      <c r="G5829" t="s">
        <v>26</v>
      </c>
      <c r="H5829" t="s">
        <v>43</v>
      </c>
      <c r="I5829">
        <v>4293559</v>
      </c>
      <c r="J5829">
        <v>4</v>
      </c>
      <c r="K5829" s="1">
        <v>1.96</v>
      </c>
      <c r="L5829" s="1">
        <v>0.56000000000000005</v>
      </c>
      <c r="M5829" s="1">
        <f>All_Data[[#This Row],[EUR Sales Amount]]-All_Data[[#This Row],[EUR Cost Amount]]</f>
        <v>1.4</v>
      </c>
      <c r="N5829">
        <f>IF(All_Data[[#This Row],[Order Line Quantity]]&lt;0,1,0)</f>
        <v>0</v>
      </c>
      <c r="O5829" s="1" t="str">
        <f>All_Data[[#This Row],[Tier2 Description]]&amp;All_Data[[#This Row],[Order No]]</f>
        <v>SAFETY AUTO &amp; TOOLS4293559</v>
      </c>
    </row>
    <row r="5830" spans="1:15" x14ac:dyDescent="0.35">
      <c r="A5830">
        <v>202005</v>
      </c>
      <c r="B5830" t="str">
        <f>LEFT(All_Data[[#This Row],[Invoice (Year+Month)]],4)</f>
        <v>2020</v>
      </c>
      <c r="C5830" t="str">
        <f>RIGHT(All_Data[[#This Row],[Invoice (Year+Month)]],2)</f>
        <v>05</v>
      </c>
      <c r="D5830" t="s">
        <v>9</v>
      </c>
      <c r="E5830">
        <v>6001679</v>
      </c>
      <c r="F5830" t="s">
        <v>17</v>
      </c>
      <c r="G5830" t="s">
        <v>22</v>
      </c>
      <c r="H5830" t="s">
        <v>35</v>
      </c>
      <c r="I5830">
        <v>4293366</v>
      </c>
      <c r="J5830">
        <v>502</v>
      </c>
      <c r="K5830" s="1">
        <v>145</v>
      </c>
      <c r="L5830" s="1">
        <v>22.88</v>
      </c>
      <c r="M5830" s="1">
        <f>All_Data[[#This Row],[EUR Sales Amount]]-All_Data[[#This Row],[EUR Cost Amount]]</f>
        <v>122.12</v>
      </c>
      <c r="N5830">
        <f>IF(All_Data[[#This Row],[Order Line Quantity]]&lt;0,1,0)</f>
        <v>0</v>
      </c>
      <c r="O5830" s="1" t="str">
        <f>All_Data[[#This Row],[Tier2 Description]]&amp;All_Data[[#This Row],[Order No]]</f>
        <v>DECORATION CHARGES4293366</v>
      </c>
    </row>
    <row r="5831" spans="1:15" x14ac:dyDescent="0.35">
      <c r="A5831">
        <v>202005</v>
      </c>
      <c r="B5831" t="str">
        <f>LEFT(All_Data[[#This Row],[Invoice (Year+Month)]],4)</f>
        <v>2020</v>
      </c>
      <c r="C5831" t="str">
        <f>RIGHT(All_Data[[#This Row],[Invoice (Year+Month)]],2)</f>
        <v>05</v>
      </c>
      <c r="D5831" t="s">
        <v>9</v>
      </c>
      <c r="E5831">
        <v>6001680</v>
      </c>
      <c r="F5831" t="s">
        <v>10</v>
      </c>
      <c r="G5831" t="s">
        <v>11</v>
      </c>
      <c r="H5831" t="s">
        <v>47</v>
      </c>
      <c r="I5831">
        <v>4296938</v>
      </c>
      <c r="J5831">
        <v>100</v>
      </c>
      <c r="K5831" s="1">
        <v>32</v>
      </c>
      <c r="L5831" s="1">
        <v>28.94</v>
      </c>
      <c r="M5831" s="1">
        <f>All_Data[[#This Row],[EUR Sales Amount]]-All_Data[[#This Row],[EUR Cost Amount]]</f>
        <v>3.0599999999999987</v>
      </c>
      <c r="N5831">
        <f>IF(All_Data[[#This Row],[Order Line Quantity]]&lt;0,1,0)</f>
        <v>0</v>
      </c>
      <c r="O5831" s="1" t="str">
        <f>All_Data[[#This Row],[Tier2 Description]]&amp;All_Data[[#This Row],[Order No]]</f>
        <v>TRAVEL GIFTS4296938</v>
      </c>
    </row>
    <row r="5832" spans="1:15" x14ac:dyDescent="0.35">
      <c r="A5832">
        <v>202005</v>
      </c>
      <c r="B5832" t="str">
        <f>LEFT(All_Data[[#This Row],[Invoice (Year+Month)]],4)</f>
        <v>2020</v>
      </c>
      <c r="C5832" t="str">
        <f>RIGHT(All_Data[[#This Row],[Invoice (Year+Month)]],2)</f>
        <v>05</v>
      </c>
      <c r="D5832" t="s">
        <v>9</v>
      </c>
      <c r="E5832">
        <v>6001726</v>
      </c>
      <c r="F5832" t="s">
        <v>10</v>
      </c>
      <c r="G5832" t="s">
        <v>26</v>
      </c>
      <c r="H5832" t="s">
        <v>43</v>
      </c>
      <c r="I5832">
        <v>4292011</v>
      </c>
      <c r="J5832">
        <v>1000</v>
      </c>
      <c r="K5832" s="1">
        <v>440</v>
      </c>
      <c r="L5832" s="1">
        <v>37.64</v>
      </c>
      <c r="M5832" s="1">
        <f>All_Data[[#This Row],[EUR Sales Amount]]-All_Data[[#This Row],[EUR Cost Amount]]</f>
        <v>402.36</v>
      </c>
      <c r="N5832">
        <f>IF(All_Data[[#This Row],[Order Line Quantity]]&lt;0,1,0)</f>
        <v>0</v>
      </c>
      <c r="O5832" s="1" t="str">
        <f>All_Data[[#This Row],[Tier2 Description]]&amp;All_Data[[#This Row],[Order No]]</f>
        <v>SAFETY AUTO &amp; TOOLS4292011</v>
      </c>
    </row>
    <row r="5833" spans="1:15" x14ac:dyDescent="0.35">
      <c r="A5833">
        <v>202005</v>
      </c>
      <c r="B5833" t="str">
        <f>LEFT(All_Data[[#This Row],[Invoice (Year+Month)]],4)</f>
        <v>2020</v>
      </c>
      <c r="C5833" t="str">
        <f>RIGHT(All_Data[[#This Row],[Invoice (Year+Month)]],2)</f>
        <v>05</v>
      </c>
      <c r="D5833" t="s">
        <v>9</v>
      </c>
      <c r="E5833">
        <v>6001726</v>
      </c>
      <c r="F5833" t="s">
        <v>10</v>
      </c>
      <c r="G5833" t="s">
        <v>22</v>
      </c>
      <c r="H5833" t="s">
        <v>35</v>
      </c>
      <c r="I5833">
        <v>4292011</v>
      </c>
      <c r="J5833">
        <v>1002</v>
      </c>
      <c r="K5833" s="1">
        <v>200</v>
      </c>
      <c r="L5833" s="1">
        <v>27.88</v>
      </c>
      <c r="M5833" s="1">
        <f>All_Data[[#This Row],[EUR Sales Amount]]-All_Data[[#This Row],[EUR Cost Amount]]</f>
        <v>172.12</v>
      </c>
      <c r="N5833">
        <f>IF(All_Data[[#This Row],[Order Line Quantity]]&lt;0,1,0)</f>
        <v>0</v>
      </c>
      <c r="O5833" s="1" t="str">
        <f>All_Data[[#This Row],[Tier2 Description]]&amp;All_Data[[#This Row],[Order No]]</f>
        <v>DECORATION CHARGES4292011</v>
      </c>
    </row>
    <row r="5834" spans="1:15" x14ac:dyDescent="0.35">
      <c r="A5834">
        <v>202005</v>
      </c>
      <c r="B5834" t="str">
        <f>LEFT(All_Data[[#This Row],[Invoice (Year+Month)]],4)</f>
        <v>2020</v>
      </c>
      <c r="C5834" t="str">
        <f>RIGHT(All_Data[[#This Row],[Invoice (Year+Month)]],2)</f>
        <v>05</v>
      </c>
      <c r="D5834" t="s">
        <v>9</v>
      </c>
      <c r="E5834">
        <v>6001731</v>
      </c>
      <c r="F5834" t="s">
        <v>10</v>
      </c>
      <c r="G5834" t="s">
        <v>13</v>
      </c>
      <c r="H5834" t="s">
        <v>14</v>
      </c>
      <c r="I5834">
        <v>4296832</v>
      </c>
      <c r="J5834">
        <v>40</v>
      </c>
      <c r="K5834" s="1">
        <v>229.2</v>
      </c>
      <c r="L5834" s="1">
        <v>83.9</v>
      </c>
      <c r="M5834" s="1">
        <f>All_Data[[#This Row],[EUR Sales Amount]]-All_Data[[#This Row],[EUR Cost Amount]]</f>
        <v>145.29999999999998</v>
      </c>
      <c r="N5834">
        <f>IF(All_Data[[#This Row],[Order Line Quantity]]&lt;0,1,0)</f>
        <v>0</v>
      </c>
      <c r="O5834" s="1" t="str">
        <f>All_Data[[#This Row],[Tier2 Description]]&amp;All_Data[[#This Row],[Order No]]</f>
        <v>DESKTOP4296832</v>
      </c>
    </row>
    <row r="5835" spans="1:15" x14ac:dyDescent="0.35">
      <c r="A5835">
        <v>202005</v>
      </c>
      <c r="B5835" t="str">
        <f>LEFT(All_Data[[#This Row],[Invoice (Year+Month)]],4)</f>
        <v>2020</v>
      </c>
      <c r="C5835" t="str">
        <f>RIGHT(All_Data[[#This Row],[Invoice (Year+Month)]],2)</f>
        <v>05</v>
      </c>
      <c r="D5835" t="s">
        <v>9</v>
      </c>
      <c r="E5835">
        <v>6001736</v>
      </c>
      <c r="F5835" t="s">
        <v>17</v>
      </c>
      <c r="G5835" t="s">
        <v>32</v>
      </c>
      <c r="H5835" t="s">
        <v>55</v>
      </c>
      <c r="I5835">
        <v>4292605</v>
      </c>
      <c r="J5835">
        <v>42</v>
      </c>
      <c r="K5835" s="1">
        <v>329.7</v>
      </c>
      <c r="L5835" s="1">
        <v>137.24</v>
      </c>
      <c r="M5835" s="1">
        <f>All_Data[[#This Row],[EUR Sales Amount]]-All_Data[[#This Row],[EUR Cost Amount]]</f>
        <v>192.45999999999998</v>
      </c>
      <c r="N5835">
        <f>IF(All_Data[[#This Row],[Order Line Quantity]]&lt;0,1,0)</f>
        <v>0</v>
      </c>
      <c r="O5835" s="1" t="str">
        <f>All_Data[[#This Row],[Tier2 Description]]&amp;All_Data[[#This Row],[Order No]]</f>
        <v>SPECIALTIES &amp; PACKAGING4292605</v>
      </c>
    </row>
    <row r="5836" spans="1:15" x14ac:dyDescent="0.35">
      <c r="A5836">
        <v>202005</v>
      </c>
      <c r="B5836" t="str">
        <f>LEFT(All_Data[[#This Row],[Invoice (Year+Month)]],4)</f>
        <v>2020</v>
      </c>
      <c r="C5836" t="str">
        <f>RIGHT(All_Data[[#This Row],[Invoice (Year+Month)]],2)</f>
        <v>05</v>
      </c>
      <c r="D5836" t="s">
        <v>9</v>
      </c>
      <c r="E5836">
        <v>6001736</v>
      </c>
      <c r="F5836" t="s">
        <v>17</v>
      </c>
      <c r="G5836" t="s">
        <v>22</v>
      </c>
      <c r="H5836" t="s">
        <v>35</v>
      </c>
      <c r="I5836">
        <v>4292605</v>
      </c>
      <c r="J5836">
        <v>134</v>
      </c>
      <c r="K5836" s="1">
        <v>282.98</v>
      </c>
      <c r="L5836" s="1">
        <v>34.24</v>
      </c>
      <c r="M5836" s="1">
        <f>All_Data[[#This Row],[EUR Sales Amount]]-All_Data[[#This Row],[EUR Cost Amount]]</f>
        <v>248.74</v>
      </c>
      <c r="N5836">
        <f>IF(All_Data[[#This Row],[Order Line Quantity]]&lt;0,1,0)</f>
        <v>0</v>
      </c>
      <c r="O5836" s="1" t="str">
        <f>All_Data[[#This Row],[Tier2 Description]]&amp;All_Data[[#This Row],[Order No]]</f>
        <v>DECORATION CHARGES4292605</v>
      </c>
    </row>
    <row r="5837" spans="1:15" x14ac:dyDescent="0.35">
      <c r="A5837">
        <v>202005</v>
      </c>
      <c r="B5837" t="str">
        <f>LEFT(All_Data[[#This Row],[Invoice (Year+Month)]],4)</f>
        <v>2020</v>
      </c>
      <c r="C5837" t="str">
        <f>RIGHT(All_Data[[#This Row],[Invoice (Year+Month)]],2)</f>
        <v>05</v>
      </c>
      <c r="D5837" t="s">
        <v>9</v>
      </c>
      <c r="E5837">
        <v>6001744</v>
      </c>
      <c r="F5837" t="s">
        <v>17</v>
      </c>
      <c r="G5837" t="s">
        <v>26</v>
      </c>
      <c r="H5837" t="s">
        <v>44</v>
      </c>
      <c r="I5837">
        <v>4291425</v>
      </c>
      <c r="J5837">
        <v>500</v>
      </c>
      <c r="K5837" s="1">
        <v>635</v>
      </c>
      <c r="L5837" s="1">
        <v>464.66</v>
      </c>
      <c r="M5837" s="1">
        <f>All_Data[[#This Row],[EUR Sales Amount]]-All_Data[[#This Row],[EUR Cost Amount]]</f>
        <v>170.33999999999997</v>
      </c>
      <c r="N5837">
        <f>IF(All_Data[[#This Row],[Order Line Quantity]]&lt;0,1,0)</f>
        <v>0</v>
      </c>
      <c r="O5837" s="1" t="str">
        <f>All_Data[[#This Row],[Tier2 Description]]&amp;All_Data[[#This Row],[Order No]]</f>
        <v>HBA4291425</v>
      </c>
    </row>
    <row r="5838" spans="1:15" x14ac:dyDescent="0.35">
      <c r="A5838">
        <v>202005</v>
      </c>
      <c r="B5838" t="str">
        <f>LEFT(All_Data[[#This Row],[Invoice (Year+Month)]],4)</f>
        <v>2020</v>
      </c>
      <c r="C5838" t="str">
        <f>RIGHT(All_Data[[#This Row],[Invoice (Year+Month)]],2)</f>
        <v>05</v>
      </c>
      <c r="D5838" t="s">
        <v>9</v>
      </c>
      <c r="E5838">
        <v>6001744</v>
      </c>
      <c r="F5838" t="s">
        <v>17</v>
      </c>
      <c r="G5838" t="s">
        <v>26</v>
      </c>
      <c r="H5838" t="s">
        <v>44</v>
      </c>
      <c r="I5838">
        <v>4291939</v>
      </c>
      <c r="J5838">
        <v>200</v>
      </c>
      <c r="K5838" s="1">
        <v>318</v>
      </c>
      <c r="L5838" s="1">
        <v>211.56</v>
      </c>
      <c r="M5838" s="1">
        <f>All_Data[[#This Row],[EUR Sales Amount]]-All_Data[[#This Row],[EUR Cost Amount]]</f>
        <v>106.44</v>
      </c>
      <c r="N5838">
        <f>IF(All_Data[[#This Row],[Order Line Quantity]]&lt;0,1,0)</f>
        <v>0</v>
      </c>
      <c r="O5838" s="1" t="str">
        <f>All_Data[[#This Row],[Tier2 Description]]&amp;All_Data[[#This Row],[Order No]]</f>
        <v>HBA4291939</v>
      </c>
    </row>
    <row r="5839" spans="1:15" x14ac:dyDescent="0.35">
      <c r="A5839">
        <v>202005</v>
      </c>
      <c r="B5839" t="str">
        <f>LEFT(All_Data[[#This Row],[Invoice (Year+Month)]],4)</f>
        <v>2020</v>
      </c>
      <c r="C5839" t="str">
        <f>RIGHT(All_Data[[#This Row],[Invoice (Year+Month)]],2)</f>
        <v>05</v>
      </c>
      <c r="D5839" t="s">
        <v>9</v>
      </c>
      <c r="E5839">
        <v>6001755</v>
      </c>
      <c r="F5839" t="s">
        <v>17</v>
      </c>
      <c r="G5839" t="s">
        <v>26</v>
      </c>
      <c r="H5839" t="s">
        <v>43</v>
      </c>
      <c r="I5839">
        <v>4290845</v>
      </c>
      <c r="J5839">
        <v>4000</v>
      </c>
      <c r="K5839" s="1">
        <v>1000</v>
      </c>
      <c r="L5839" s="1">
        <v>327.8</v>
      </c>
      <c r="M5839" s="1">
        <f>All_Data[[#This Row],[EUR Sales Amount]]-All_Data[[#This Row],[EUR Cost Amount]]</f>
        <v>672.2</v>
      </c>
      <c r="N5839">
        <f>IF(All_Data[[#This Row],[Order Line Quantity]]&lt;0,1,0)</f>
        <v>0</v>
      </c>
      <c r="O5839" s="1" t="str">
        <f>All_Data[[#This Row],[Tier2 Description]]&amp;All_Data[[#This Row],[Order No]]</f>
        <v>SAFETY AUTO &amp; TOOLS4290845</v>
      </c>
    </row>
    <row r="5840" spans="1:15" x14ac:dyDescent="0.35">
      <c r="A5840">
        <v>202005</v>
      </c>
      <c r="B5840" t="str">
        <f>LEFT(All_Data[[#This Row],[Invoice (Year+Month)]],4)</f>
        <v>2020</v>
      </c>
      <c r="C5840" t="str">
        <f>RIGHT(All_Data[[#This Row],[Invoice (Year+Month)]],2)</f>
        <v>05</v>
      </c>
      <c r="D5840" t="s">
        <v>9</v>
      </c>
      <c r="E5840">
        <v>6001755</v>
      </c>
      <c r="F5840" t="s">
        <v>17</v>
      </c>
      <c r="G5840" t="s">
        <v>26</v>
      </c>
      <c r="H5840" t="s">
        <v>43</v>
      </c>
      <c r="I5840">
        <v>4291125</v>
      </c>
      <c r="J5840">
        <v>1000</v>
      </c>
      <c r="K5840" s="1">
        <v>250</v>
      </c>
      <c r="L5840" s="1">
        <v>81.96</v>
      </c>
      <c r="M5840" s="1">
        <f>All_Data[[#This Row],[EUR Sales Amount]]-All_Data[[#This Row],[EUR Cost Amount]]</f>
        <v>168.04000000000002</v>
      </c>
      <c r="N5840">
        <f>IF(All_Data[[#This Row],[Order Line Quantity]]&lt;0,1,0)</f>
        <v>0</v>
      </c>
      <c r="O5840" s="1" t="str">
        <f>All_Data[[#This Row],[Tier2 Description]]&amp;All_Data[[#This Row],[Order No]]</f>
        <v>SAFETY AUTO &amp; TOOLS4291125</v>
      </c>
    </row>
    <row r="5841" spans="1:15" x14ac:dyDescent="0.35">
      <c r="A5841">
        <v>202005</v>
      </c>
      <c r="B5841" t="str">
        <f>LEFT(All_Data[[#This Row],[Invoice (Year+Month)]],4)</f>
        <v>2020</v>
      </c>
      <c r="C5841" t="str">
        <f>RIGHT(All_Data[[#This Row],[Invoice (Year+Month)]],2)</f>
        <v>05</v>
      </c>
      <c r="D5841" t="s">
        <v>9</v>
      </c>
      <c r="E5841">
        <v>6001755</v>
      </c>
      <c r="F5841" t="s">
        <v>17</v>
      </c>
      <c r="G5841" t="s">
        <v>26</v>
      </c>
      <c r="H5841" t="s">
        <v>43</v>
      </c>
      <c r="I5841">
        <v>4294440</v>
      </c>
      <c r="J5841">
        <v>5500</v>
      </c>
      <c r="K5841" s="1">
        <v>2035</v>
      </c>
      <c r="L5841" s="1">
        <v>206.98</v>
      </c>
      <c r="M5841" s="1">
        <f>All_Data[[#This Row],[EUR Sales Amount]]-All_Data[[#This Row],[EUR Cost Amount]]</f>
        <v>1828.02</v>
      </c>
      <c r="N5841">
        <f>IF(All_Data[[#This Row],[Order Line Quantity]]&lt;0,1,0)</f>
        <v>0</v>
      </c>
      <c r="O5841" s="1" t="str">
        <f>All_Data[[#This Row],[Tier2 Description]]&amp;All_Data[[#This Row],[Order No]]</f>
        <v>SAFETY AUTO &amp; TOOLS4294440</v>
      </c>
    </row>
    <row r="5842" spans="1:15" x14ac:dyDescent="0.35">
      <c r="A5842">
        <v>202005</v>
      </c>
      <c r="B5842" t="str">
        <f>LEFT(All_Data[[#This Row],[Invoice (Year+Month)]],4)</f>
        <v>2020</v>
      </c>
      <c r="C5842" t="str">
        <f>RIGHT(All_Data[[#This Row],[Invoice (Year+Month)]],2)</f>
        <v>05</v>
      </c>
      <c r="D5842" t="s">
        <v>9</v>
      </c>
      <c r="E5842">
        <v>6001755</v>
      </c>
      <c r="F5842" t="s">
        <v>17</v>
      </c>
      <c r="G5842" t="s">
        <v>26</v>
      </c>
      <c r="H5842" t="s">
        <v>43</v>
      </c>
      <c r="I5842">
        <v>4294455</v>
      </c>
      <c r="J5842">
        <v>500</v>
      </c>
      <c r="K5842" s="1">
        <v>245</v>
      </c>
      <c r="L5842" s="1">
        <v>18.82</v>
      </c>
      <c r="M5842" s="1">
        <f>All_Data[[#This Row],[EUR Sales Amount]]-All_Data[[#This Row],[EUR Cost Amount]]</f>
        <v>226.18</v>
      </c>
      <c r="N5842">
        <f>IF(All_Data[[#This Row],[Order Line Quantity]]&lt;0,1,0)</f>
        <v>0</v>
      </c>
      <c r="O5842" s="1" t="str">
        <f>All_Data[[#This Row],[Tier2 Description]]&amp;All_Data[[#This Row],[Order No]]</f>
        <v>SAFETY AUTO &amp; TOOLS4294455</v>
      </c>
    </row>
    <row r="5843" spans="1:15" x14ac:dyDescent="0.35">
      <c r="A5843">
        <v>202005</v>
      </c>
      <c r="B5843" t="str">
        <f>LEFT(All_Data[[#This Row],[Invoice (Year+Month)]],4)</f>
        <v>2020</v>
      </c>
      <c r="C5843" t="str">
        <f>RIGHT(All_Data[[#This Row],[Invoice (Year+Month)]],2)</f>
        <v>05</v>
      </c>
      <c r="D5843" t="s">
        <v>9</v>
      </c>
      <c r="E5843">
        <v>6001755</v>
      </c>
      <c r="F5843" t="s">
        <v>17</v>
      </c>
      <c r="G5843" t="s">
        <v>22</v>
      </c>
      <c r="H5843" t="s">
        <v>35</v>
      </c>
      <c r="I5843">
        <v>4290845</v>
      </c>
      <c r="J5843">
        <v>4002</v>
      </c>
      <c r="K5843" s="1">
        <v>510</v>
      </c>
      <c r="L5843" s="1">
        <v>57.88</v>
      </c>
      <c r="M5843" s="1">
        <f>All_Data[[#This Row],[EUR Sales Amount]]-All_Data[[#This Row],[EUR Cost Amount]]</f>
        <v>452.12</v>
      </c>
      <c r="N5843">
        <f>IF(All_Data[[#This Row],[Order Line Quantity]]&lt;0,1,0)</f>
        <v>0</v>
      </c>
      <c r="O5843" s="1" t="str">
        <f>All_Data[[#This Row],[Tier2 Description]]&amp;All_Data[[#This Row],[Order No]]</f>
        <v>DECORATION CHARGES4290845</v>
      </c>
    </row>
    <row r="5844" spans="1:15" x14ac:dyDescent="0.35">
      <c r="A5844">
        <v>202005</v>
      </c>
      <c r="B5844" t="str">
        <f>LEFT(All_Data[[#This Row],[Invoice (Year+Month)]],4)</f>
        <v>2020</v>
      </c>
      <c r="C5844" t="str">
        <f>RIGHT(All_Data[[#This Row],[Invoice (Year+Month)]],2)</f>
        <v>05</v>
      </c>
      <c r="D5844" t="s">
        <v>9</v>
      </c>
      <c r="E5844">
        <v>6001755</v>
      </c>
      <c r="F5844" t="s">
        <v>17</v>
      </c>
      <c r="G5844" t="s">
        <v>22</v>
      </c>
      <c r="H5844" t="s">
        <v>35</v>
      </c>
      <c r="I5844">
        <v>4294440</v>
      </c>
      <c r="J5844">
        <v>5504</v>
      </c>
      <c r="K5844" s="1">
        <v>765</v>
      </c>
      <c r="L5844" s="1">
        <v>90.76</v>
      </c>
      <c r="M5844" s="1">
        <f>All_Data[[#This Row],[EUR Sales Amount]]-All_Data[[#This Row],[EUR Cost Amount]]</f>
        <v>674.24</v>
      </c>
      <c r="N5844">
        <f>IF(All_Data[[#This Row],[Order Line Quantity]]&lt;0,1,0)</f>
        <v>0</v>
      </c>
      <c r="O5844" s="1" t="str">
        <f>All_Data[[#This Row],[Tier2 Description]]&amp;All_Data[[#This Row],[Order No]]</f>
        <v>DECORATION CHARGES4294440</v>
      </c>
    </row>
    <row r="5845" spans="1:15" x14ac:dyDescent="0.35">
      <c r="A5845">
        <v>202005</v>
      </c>
      <c r="B5845" t="str">
        <f>LEFT(All_Data[[#This Row],[Invoice (Year+Month)]],4)</f>
        <v>2020</v>
      </c>
      <c r="C5845" t="str">
        <f>RIGHT(All_Data[[#This Row],[Invoice (Year+Month)]],2)</f>
        <v>05</v>
      </c>
      <c r="D5845" t="s">
        <v>9</v>
      </c>
      <c r="E5845">
        <v>6001755</v>
      </c>
      <c r="F5845" t="s">
        <v>17</v>
      </c>
      <c r="G5845" t="s">
        <v>22</v>
      </c>
      <c r="H5845" t="s">
        <v>45</v>
      </c>
      <c r="I5845">
        <v>4284700</v>
      </c>
      <c r="J5845">
        <v>1000</v>
      </c>
      <c r="K5845" s="1">
        <v>4580</v>
      </c>
      <c r="L5845" s="1">
        <v>3203.16</v>
      </c>
      <c r="M5845" s="1">
        <f>All_Data[[#This Row],[EUR Sales Amount]]-All_Data[[#This Row],[EUR Cost Amount]]</f>
        <v>1376.8400000000001</v>
      </c>
      <c r="N5845">
        <f>IF(All_Data[[#This Row],[Order Line Quantity]]&lt;0,1,0)</f>
        <v>0</v>
      </c>
      <c r="O5845" s="1" t="str">
        <f>All_Data[[#This Row],[Tier2 Description]]&amp;All_Data[[#This Row],[Order No]]</f>
        <v>NONWEARABLES OTHERS4284700</v>
      </c>
    </row>
    <row r="5846" spans="1:15" x14ac:dyDescent="0.35">
      <c r="A5846">
        <v>202005</v>
      </c>
      <c r="B5846" t="str">
        <f>LEFT(All_Data[[#This Row],[Invoice (Year+Month)]],4)</f>
        <v>2020</v>
      </c>
      <c r="C5846" t="str">
        <f>RIGHT(All_Data[[#This Row],[Invoice (Year+Month)]],2)</f>
        <v>05</v>
      </c>
      <c r="D5846" t="s">
        <v>9</v>
      </c>
      <c r="E5846">
        <v>6001765</v>
      </c>
      <c r="F5846" t="s">
        <v>17</v>
      </c>
      <c r="G5846" t="s">
        <v>26</v>
      </c>
      <c r="H5846" t="s">
        <v>28</v>
      </c>
      <c r="I5846">
        <v>4295490</v>
      </c>
      <c r="J5846">
        <v>2</v>
      </c>
      <c r="K5846" s="1">
        <v>17.98</v>
      </c>
      <c r="L5846" s="1">
        <v>10.06</v>
      </c>
      <c r="M5846" s="1">
        <f>All_Data[[#This Row],[EUR Sales Amount]]-All_Data[[#This Row],[EUR Cost Amount]]</f>
        <v>7.92</v>
      </c>
      <c r="N5846">
        <f>IF(All_Data[[#This Row],[Order Line Quantity]]&lt;0,1,0)</f>
        <v>0</v>
      </c>
      <c r="O5846" s="1" t="str">
        <f>All_Data[[#This Row],[Tier2 Description]]&amp;All_Data[[#This Row],[Order No]]</f>
        <v>HOUSEWARES4295490</v>
      </c>
    </row>
    <row r="5847" spans="1:15" x14ac:dyDescent="0.35">
      <c r="A5847">
        <v>202005</v>
      </c>
      <c r="B5847" t="str">
        <f>LEFT(All_Data[[#This Row],[Invoice (Year+Month)]],4)</f>
        <v>2020</v>
      </c>
      <c r="C5847" t="str">
        <f>RIGHT(All_Data[[#This Row],[Invoice (Year+Month)]],2)</f>
        <v>05</v>
      </c>
      <c r="D5847" t="s">
        <v>9</v>
      </c>
      <c r="E5847">
        <v>6001766</v>
      </c>
      <c r="F5847" t="s">
        <v>10</v>
      </c>
      <c r="G5847" t="s">
        <v>36</v>
      </c>
      <c r="H5847" t="s">
        <v>36</v>
      </c>
      <c r="I5847">
        <v>4294140</v>
      </c>
      <c r="J5847">
        <v>500</v>
      </c>
      <c r="K5847" s="1">
        <v>940</v>
      </c>
      <c r="L5847" s="1">
        <v>835</v>
      </c>
      <c r="M5847" s="1">
        <f>All_Data[[#This Row],[EUR Sales Amount]]-All_Data[[#This Row],[EUR Cost Amount]]</f>
        <v>105</v>
      </c>
      <c r="N5847">
        <f>IF(All_Data[[#This Row],[Order Line Quantity]]&lt;0,1,0)</f>
        <v>0</v>
      </c>
      <c r="O5847" s="1" t="str">
        <f>All_Data[[#This Row],[Tier2 Description]]&amp;All_Data[[#This Row],[Order No]]</f>
        <v>MEMORY4294140</v>
      </c>
    </row>
    <row r="5848" spans="1:15" x14ac:dyDescent="0.35">
      <c r="A5848">
        <v>202005</v>
      </c>
      <c r="B5848" t="str">
        <f>LEFT(All_Data[[#This Row],[Invoice (Year+Month)]],4)</f>
        <v>2020</v>
      </c>
      <c r="C5848" t="str">
        <f>RIGHT(All_Data[[#This Row],[Invoice (Year+Month)]],2)</f>
        <v>05</v>
      </c>
      <c r="D5848" t="s">
        <v>56</v>
      </c>
      <c r="E5848">
        <v>3013771</v>
      </c>
      <c r="F5848" t="s">
        <v>17</v>
      </c>
      <c r="G5848" t="s">
        <v>26</v>
      </c>
      <c r="H5848" t="s">
        <v>50</v>
      </c>
      <c r="I5848">
        <v>1560452</v>
      </c>
      <c r="J5848">
        <v>2</v>
      </c>
      <c r="K5848" s="1">
        <v>15.74</v>
      </c>
      <c r="L5848" s="1">
        <v>7.08</v>
      </c>
      <c r="M5848" s="1">
        <f>All_Data[[#This Row],[EUR Sales Amount]]-All_Data[[#This Row],[EUR Cost Amount]]</f>
        <v>8.66</v>
      </c>
      <c r="N5848">
        <f>IF(All_Data[[#This Row],[Order Line Quantity]]&lt;0,1,0)</f>
        <v>0</v>
      </c>
      <c r="O5848" s="1" t="str">
        <f>All_Data[[#This Row],[Tier2 Description]]&amp;All_Data[[#This Row],[Order No]]</f>
        <v>OUTDOOR &amp; LEISURE1560452</v>
      </c>
    </row>
    <row r="5849" spans="1:15" x14ac:dyDescent="0.35">
      <c r="A5849">
        <v>202005</v>
      </c>
      <c r="B5849" t="str">
        <f>LEFT(All_Data[[#This Row],[Invoice (Year+Month)]],4)</f>
        <v>2020</v>
      </c>
      <c r="C5849" t="str">
        <f>RIGHT(All_Data[[#This Row],[Invoice (Year+Month)]],2)</f>
        <v>05</v>
      </c>
      <c r="D5849" t="s">
        <v>56</v>
      </c>
      <c r="E5849">
        <v>3013771</v>
      </c>
      <c r="F5849" t="s">
        <v>17</v>
      </c>
      <c r="G5849" t="s">
        <v>18</v>
      </c>
      <c r="H5849" t="s">
        <v>20</v>
      </c>
      <c r="I5849">
        <v>1560452</v>
      </c>
      <c r="J5849">
        <v>20</v>
      </c>
      <c r="K5849" s="1">
        <v>141.80000000000001</v>
      </c>
      <c r="L5849" s="1">
        <v>74.94</v>
      </c>
      <c r="M5849" s="1">
        <f>All_Data[[#This Row],[EUR Sales Amount]]-All_Data[[#This Row],[EUR Cost Amount]]</f>
        <v>66.860000000000014</v>
      </c>
      <c r="N5849">
        <f>IF(All_Data[[#This Row],[Order Line Quantity]]&lt;0,1,0)</f>
        <v>0</v>
      </c>
      <c r="O5849" s="1" t="str">
        <f>All_Data[[#This Row],[Tier2 Description]]&amp;All_Data[[#This Row],[Order No]]</f>
        <v>POLOS1560452</v>
      </c>
    </row>
    <row r="5850" spans="1:15" x14ac:dyDescent="0.35">
      <c r="A5850">
        <v>202005</v>
      </c>
      <c r="B5850" t="str">
        <f>LEFT(All_Data[[#This Row],[Invoice (Year+Month)]],4)</f>
        <v>2020</v>
      </c>
      <c r="C5850" t="str">
        <f>RIGHT(All_Data[[#This Row],[Invoice (Year+Month)]],2)</f>
        <v>05</v>
      </c>
      <c r="D5850" t="s">
        <v>56</v>
      </c>
      <c r="E5850">
        <v>3013771</v>
      </c>
      <c r="F5850" t="s">
        <v>17</v>
      </c>
      <c r="G5850" t="s">
        <v>18</v>
      </c>
      <c r="H5850" t="s">
        <v>20</v>
      </c>
      <c r="I5850">
        <v>1561021</v>
      </c>
      <c r="J5850">
        <v>30</v>
      </c>
      <c r="K5850" s="1">
        <v>196.5</v>
      </c>
      <c r="L5850" s="1">
        <v>93.18</v>
      </c>
      <c r="M5850" s="1">
        <f>All_Data[[#This Row],[EUR Sales Amount]]-All_Data[[#This Row],[EUR Cost Amount]]</f>
        <v>103.32</v>
      </c>
      <c r="N5850">
        <f>IF(All_Data[[#This Row],[Order Line Quantity]]&lt;0,1,0)</f>
        <v>0</v>
      </c>
      <c r="O5850" s="1" t="str">
        <f>All_Data[[#This Row],[Tier2 Description]]&amp;All_Data[[#This Row],[Order No]]</f>
        <v>POLOS1561021</v>
      </c>
    </row>
    <row r="5851" spans="1:15" x14ac:dyDescent="0.35">
      <c r="A5851">
        <v>202005</v>
      </c>
      <c r="B5851" t="str">
        <f>LEFT(All_Data[[#This Row],[Invoice (Year+Month)]],4)</f>
        <v>2020</v>
      </c>
      <c r="C5851" t="str">
        <f>RIGHT(All_Data[[#This Row],[Invoice (Year+Month)]],2)</f>
        <v>05</v>
      </c>
      <c r="D5851" t="s">
        <v>56</v>
      </c>
      <c r="E5851">
        <v>3013771</v>
      </c>
      <c r="F5851" t="s">
        <v>17</v>
      </c>
      <c r="G5851" t="s">
        <v>18</v>
      </c>
      <c r="H5851" t="s">
        <v>21</v>
      </c>
      <c r="I5851">
        <v>1558750</v>
      </c>
      <c r="J5851">
        <v>8</v>
      </c>
      <c r="K5851" s="1">
        <v>30.32</v>
      </c>
      <c r="L5851" s="1">
        <v>19.62</v>
      </c>
      <c r="M5851" s="1">
        <f>All_Data[[#This Row],[EUR Sales Amount]]-All_Data[[#This Row],[EUR Cost Amount]]</f>
        <v>10.7</v>
      </c>
      <c r="N5851">
        <f>IF(All_Data[[#This Row],[Order Line Quantity]]&lt;0,1,0)</f>
        <v>0</v>
      </c>
      <c r="O5851" s="1" t="str">
        <f>All_Data[[#This Row],[Tier2 Description]]&amp;All_Data[[#This Row],[Order No]]</f>
        <v>T-SHIRTS &amp; ACTIVE TOPS1558750</v>
      </c>
    </row>
    <row r="5852" spans="1:15" x14ac:dyDescent="0.35">
      <c r="A5852">
        <v>202005</v>
      </c>
      <c r="B5852" t="str">
        <f>LEFT(All_Data[[#This Row],[Invoice (Year+Month)]],4)</f>
        <v>2020</v>
      </c>
      <c r="C5852" t="str">
        <f>RIGHT(All_Data[[#This Row],[Invoice (Year+Month)]],2)</f>
        <v>05</v>
      </c>
      <c r="D5852" t="s">
        <v>56</v>
      </c>
      <c r="E5852">
        <v>3013771</v>
      </c>
      <c r="F5852" t="s">
        <v>17</v>
      </c>
      <c r="G5852" t="s">
        <v>18</v>
      </c>
      <c r="H5852" t="s">
        <v>21</v>
      </c>
      <c r="I5852">
        <v>1561179</v>
      </c>
      <c r="J5852">
        <v>100</v>
      </c>
      <c r="K5852" s="1">
        <v>299</v>
      </c>
      <c r="L5852" s="1">
        <v>231.16</v>
      </c>
      <c r="M5852" s="1">
        <f>All_Data[[#This Row],[EUR Sales Amount]]-All_Data[[#This Row],[EUR Cost Amount]]</f>
        <v>67.84</v>
      </c>
      <c r="N5852">
        <f>IF(All_Data[[#This Row],[Order Line Quantity]]&lt;0,1,0)</f>
        <v>0</v>
      </c>
      <c r="O5852" s="1" t="str">
        <f>All_Data[[#This Row],[Tier2 Description]]&amp;All_Data[[#This Row],[Order No]]</f>
        <v>T-SHIRTS &amp; ACTIVE TOPS1561179</v>
      </c>
    </row>
    <row r="5853" spans="1:15" x14ac:dyDescent="0.35">
      <c r="A5853">
        <v>202005</v>
      </c>
      <c r="B5853" t="str">
        <f>LEFT(All_Data[[#This Row],[Invoice (Year+Month)]],4)</f>
        <v>2020</v>
      </c>
      <c r="C5853" t="str">
        <f>RIGHT(All_Data[[#This Row],[Invoice (Year+Month)]],2)</f>
        <v>05</v>
      </c>
      <c r="D5853" t="s">
        <v>56</v>
      </c>
      <c r="E5853">
        <v>3013773</v>
      </c>
      <c r="F5853" t="s">
        <v>10</v>
      </c>
      <c r="G5853" t="s">
        <v>18</v>
      </c>
      <c r="H5853" t="s">
        <v>20</v>
      </c>
      <c r="I5853">
        <v>1560650</v>
      </c>
      <c r="J5853">
        <v>26</v>
      </c>
      <c r="K5853" s="1">
        <v>199.42</v>
      </c>
      <c r="L5853" s="1">
        <v>87.18</v>
      </c>
      <c r="M5853" s="1">
        <f>All_Data[[#This Row],[EUR Sales Amount]]-All_Data[[#This Row],[EUR Cost Amount]]</f>
        <v>112.23999999999998</v>
      </c>
      <c r="N5853">
        <f>IF(All_Data[[#This Row],[Order Line Quantity]]&lt;0,1,0)</f>
        <v>0</v>
      </c>
      <c r="O5853" s="1" t="str">
        <f>All_Data[[#This Row],[Tier2 Description]]&amp;All_Data[[#This Row],[Order No]]</f>
        <v>POLOS1560650</v>
      </c>
    </row>
    <row r="5854" spans="1:15" x14ac:dyDescent="0.35">
      <c r="A5854">
        <v>202005</v>
      </c>
      <c r="B5854" t="str">
        <f>LEFT(All_Data[[#This Row],[Invoice (Year+Month)]],4)</f>
        <v>2020</v>
      </c>
      <c r="C5854" t="str">
        <f>RIGHT(All_Data[[#This Row],[Invoice (Year+Month)]],2)</f>
        <v>05</v>
      </c>
      <c r="D5854" t="s">
        <v>56</v>
      </c>
      <c r="E5854">
        <v>3013773</v>
      </c>
      <c r="F5854" t="s">
        <v>10</v>
      </c>
      <c r="G5854" t="s">
        <v>18</v>
      </c>
      <c r="H5854" t="s">
        <v>21</v>
      </c>
      <c r="I5854">
        <v>1560650</v>
      </c>
      <c r="J5854">
        <v>6</v>
      </c>
      <c r="K5854" s="1">
        <v>23.64</v>
      </c>
      <c r="L5854" s="1">
        <v>12</v>
      </c>
      <c r="M5854" s="1">
        <f>All_Data[[#This Row],[EUR Sales Amount]]-All_Data[[#This Row],[EUR Cost Amount]]</f>
        <v>11.64</v>
      </c>
      <c r="N5854">
        <f>IF(All_Data[[#This Row],[Order Line Quantity]]&lt;0,1,0)</f>
        <v>0</v>
      </c>
      <c r="O5854" s="1" t="str">
        <f>All_Data[[#This Row],[Tier2 Description]]&amp;All_Data[[#This Row],[Order No]]</f>
        <v>T-SHIRTS &amp; ACTIVE TOPS1560650</v>
      </c>
    </row>
    <row r="5855" spans="1:15" x14ac:dyDescent="0.35">
      <c r="A5855">
        <v>202005</v>
      </c>
      <c r="B5855" t="str">
        <f>LEFT(All_Data[[#This Row],[Invoice (Year+Month)]],4)</f>
        <v>2020</v>
      </c>
      <c r="C5855" t="str">
        <f>RIGHT(All_Data[[#This Row],[Invoice (Year+Month)]],2)</f>
        <v>05</v>
      </c>
      <c r="D5855" t="s">
        <v>56</v>
      </c>
      <c r="E5855">
        <v>3013777</v>
      </c>
      <c r="F5855" t="s">
        <v>17</v>
      </c>
      <c r="G5855" t="s">
        <v>26</v>
      </c>
      <c r="H5855" t="s">
        <v>44</v>
      </c>
      <c r="I5855">
        <v>1560790</v>
      </c>
      <c r="J5855">
        <v>10</v>
      </c>
      <c r="K5855" s="1">
        <v>10</v>
      </c>
      <c r="L5855" s="1">
        <v>1</v>
      </c>
      <c r="M5855" s="1">
        <f>All_Data[[#This Row],[EUR Sales Amount]]-All_Data[[#This Row],[EUR Cost Amount]]</f>
        <v>9</v>
      </c>
      <c r="N5855">
        <f>IF(All_Data[[#This Row],[Order Line Quantity]]&lt;0,1,0)</f>
        <v>0</v>
      </c>
      <c r="O5855" s="1" t="str">
        <f>All_Data[[#This Row],[Tier2 Description]]&amp;All_Data[[#This Row],[Order No]]</f>
        <v>HBA1560790</v>
      </c>
    </row>
    <row r="5856" spans="1:15" x14ac:dyDescent="0.35">
      <c r="A5856">
        <v>202005</v>
      </c>
      <c r="B5856" t="str">
        <f>LEFT(All_Data[[#This Row],[Invoice (Year+Month)]],4)</f>
        <v>2020</v>
      </c>
      <c r="C5856" t="str">
        <f>RIGHT(All_Data[[#This Row],[Invoice (Year+Month)]],2)</f>
        <v>05</v>
      </c>
      <c r="D5856" t="s">
        <v>56</v>
      </c>
      <c r="E5856">
        <v>3013777</v>
      </c>
      <c r="F5856" t="s">
        <v>17</v>
      </c>
      <c r="G5856" t="s">
        <v>26</v>
      </c>
      <c r="H5856" t="s">
        <v>43</v>
      </c>
      <c r="I5856">
        <v>1560790</v>
      </c>
      <c r="J5856">
        <v>4</v>
      </c>
      <c r="K5856" s="1">
        <v>1.1599999999999999</v>
      </c>
      <c r="L5856" s="1">
        <v>0.28000000000000003</v>
      </c>
      <c r="M5856" s="1">
        <f>All_Data[[#This Row],[EUR Sales Amount]]-All_Data[[#This Row],[EUR Cost Amount]]</f>
        <v>0.87999999999999989</v>
      </c>
      <c r="N5856">
        <f>IF(All_Data[[#This Row],[Order Line Quantity]]&lt;0,1,0)</f>
        <v>0</v>
      </c>
      <c r="O5856" s="1" t="str">
        <f>All_Data[[#This Row],[Tier2 Description]]&amp;All_Data[[#This Row],[Order No]]</f>
        <v>SAFETY AUTO &amp; TOOLS1560790</v>
      </c>
    </row>
    <row r="5857" spans="1:15" x14ac:dyDescent="0.35">
      <c r="A5857">
        <v>202005</v>
      </c>
      <c r="B5857" t="str">
        <f>LEFT(All_Data[[#This Row],[Invoice (Year+Month)]],4)</f>
        <v>2020</v>
      </c>
      <c r="C5857" t="str">
        <f>RIGHT(All_Data[[#This Row],[Invoice (Year+Month)]],2)</f>
        <v>05</v>
      </c>
      <c r="D5857" t="s">
        <v>56</v>
      </c>
      <c r="E5857">
        <v>3013780</v>
      </c>
      <c r="F5857" t="s">
        <v>17</v>
      </c>
      <c r="G5857" t="s">
        <v>18</v>
      </c>
      <c r="H5857" t="s">
        <v>21</v>
      </c>
      <c r="I5857">
        <v>1560190</v>
      </c>
      <c r="J5857">
        <v>44</v>
      </c>
      <c r="K5857" s="1">
        <v>63.8</v>
      </c>
      <c r="L5857" s="1">
        <v>72.94</v>
      </c>
      <c r="M5857" s="1">
        <f>All_Data[[#This Row],[EUR Sales Amount]]-All_Data[[#This Row],[EUR Cost Amount]]</f>
        <v>-9.14</v>
      </c>
      <c r="N5857">
        <f>IF(All_Data[[#This Row],[Order Line Quantity]]&lt;0,1,0)</f>
        <v>0</v>
      </c>
      <c r="O5857" s="1" t="str">
        <f>All_Data[[#This Row],[Tier2 Description]]&amp;All_Data[[#This Row],[Order No]]</f>
        <v>T-SHIRTS &amp; ACTIVE TOPS1560190</v>
      </c>
    </row>
    <row r="5858" spans="1:15" x14ac:dyDescent="0.35">
      <c r="A5858">
        <v>202005</v>
      </c>
      <c r="B5858" t="str">
        <f>LEFT(All_Data[[#This Row],[Invoice (Year+Month)]],4)</f>
        <v>2020</v>
      </c>
      <c r="C5858" t="str">
        <f>RIGHT(All_Data[[#This Row],[Invoice (Year+Month)]],2)</f>
        <v>05</v>
      </c>
      <c r="D5858" t="s">
        <v>56</v>
      </c>
      <c r="E5858">
        <v>3013780</v>
      </c>
      <c r="F5858" t="s">
        <v>17</v>
      </c>
      <c r="G5858" t="s">
        <v>22</v>
      </c>
      <c r="H5858" t="s">
        <v>35</v>
      </c>
      <c r="I5858">
        <v>1560190</v>
      </c>
      <c r="J5858">
        <v>98</v>
      </c>
      <c r="K5858" s="1">
        <v>274.08</v>
      </c>
      <c r="L5858" s="1">
        <v>82.2</v>
      </c>
      <c r="M5858" s="1">
        <f>All_Data[[#This Row],[EUR Sales Amount]]-All_Data[[#This Row],[EUR Cost Amount]]</f>
        <v>191.88</v>
      </c>
      <c r="N5858">
        <f>IF(All_Data[[#This Row],[Order Line Quantity]]&lt;0,1,0)</f>
        <v>0</v>
      </c>
      <c r="O5858" s="1" t="str">
        <f>All_Data[[#This Row],[Tier2 Description]]&amp;All_Data[[#This Row],[Order No]]</f>
        <v>DECORATION CHARGES1560190</v>
      </c>
    </row>
    <row r="5859" spans="1:15" x14ac:dyDescent="0.35">
      <c r="A5859">
        <v>202005</v>
      </c>
      <c r="B5859" t="str">
        <f>LEFT(All_Data[[#This Row],[Invoice (Year+Month)]],4)</f>
        <v>2020</v>
      </c>
      <c r="C5859" t="str">
        <f>RIGHT(All_Data[[#This Row],[Invoice (Year+Month)]],2)</f>
        <v>05</v>
      </c>
      <c r="D5859" t="s">
        <v>56</v>
      </c>
      <c r="E5859">
        <v>3013789</v>
      </c>
      <c r="F5859" t="s">
        <v>17</v>
      </c>
      <c r="G5859" t="s">
        <v>11</v>
      </c>
      <c r="H5859" t="s">
        <v>39</v>
      </c>
      <c r="I5859">
        <v>1560352</v>
      </c>
      <c r="J5859">
        <v>2004</v>
      </c>
      <c r="K5859" s="1">
        <v>1182.3599999999999</v>
      </c>
      <c r="L5859" s="1">
        <v>786.94</v>
      </c>
      <c r="M5859" s="1">
        <f>All_Data[[#This Row],[EUR Sales Amount]]-All_Data[[#This Row],[EUR Cost Amount]]</f>
        <v>395.41999999999985</v>
      </c>
      <c r="N5859">
        <f>IF(All_Data[[#This Row],[Order Line Quantity]]&lt;0,1,0)</f>
        <v>0</v>
      </c>
      <c r="O5859" s="1" t="str">
        <f>All_Data[[#This Row],[Tier2 Description]]&amp;All_Data[[#This Row],[Order No]]</f>
        <v>COOLERS1560352</v>
      </c>
    </row>
    <row r="5860" spans="1:15" x14ac:dyDescent="0.35">
      <c r="A5860">
        <v>202005</v>
      </c>
      <c r="B5860" t="str">
        <f>LEFT(All_Data[[#This Row],[Invoice (Year+Month)]],4)</f>
        <v>2020</v>
      </c>
      <c r="C5860" t="str">
        <f>RIGHT(All_Data[[#This Row],[Invoice (Year+Month)]],2)</f>
        <v>05</v>
      </c>
      <c r="D5860" t="s">
        <v>56</v>
      </c>
      <c r="E5860">
        <v>3013789</v>
      </c>
      <c r="F5860" t="s">
        <v>17</v>
      </c>
      <c r="G5860" t="s">
        <v>11</v>
      </c>
      <c r="H5860" t="s">
        <v>47</v>
      </c>
      <c r="I5860">
        <v>1561384</v>
      </c>
      <c r="J5860">
        <v>200</v>
      </c>
      <c r="K5860" s="1">
        <v>258</v>
      </c>
      <c r="L5860" s="1">
        <v>141.68</v>
      </c>
      <c r="M5860" s="1">
        <f>All_Data[[#This Row],[EUR Sales Amount]]-All_Data[[#This Row],[EUR Cost Amount]]</f>
        <v>116.32</v>
      </c>
      <c r="N5860">
        <f>IF(All_Data[[#This Row],[Order Line Quantity]]&lt;0,1,0)</f>
        <v>0</v>
      </c>
      <c r="O5860" s="1" t="str">
        <f>All_Data[[#This Row],[Tier2 Description]]&amp;All_Data[[#This Row],[Order No]]</f>
        <v>TRAVEL GIFTS1561384</v>
      </c>
    </row>
    <row r="5861" spans="1:15" x14ac:dyDescent="0.35">
      <c r="A5861">
        <v>202005</v>
      </c>
      <c r="B5861" t="str">
        <f>LEFT(All_Data[[#This Row],[Invoice (Year+Month)]],4)</f>
        <v>2020</v>
      </c>
      <c r="C5861" t="str">
        <f>RIGHT(All_Data[[#This Row],[Invoice (Year+Month)]],2)</f>
        <v>05</v>
      </c>
      <c r="D5861" t="s">
        <v>56</v>
      </c>
      <c r="E5861">
        <v>3013789</v>
      </c>
      <c r="F5861" t="s">
        <v>17</v>
      </c>
      <c r="G5861" t="s">
        <v>32</v>
      </c>
      <c r="H5861" t="s">
        <v>51</v>
      </c>
      <c r="I5861">
        <v>1560975</v>
      </c>
      <c r="J5861">
        <v>122</v>
      </c>
      <c r="K5861" s="1">
        <v>669.78</v>
      </c>
      <c r="L5861" s="1">
        <v>318.86</v>
      </c>
      <c r="M5861" s="1">
        <f>All_Data[[#This Row],[EUR Sales Amount]]-All_Data[[#This Row],[EUR Cost Amount]]</f>
        <v>350.91999999999996</v>
      </c>
      <c r="N5861">
        <f>IF(All_Data[[#This Row],[Order Line Quantity]]&lt;0,1,0)</f>
        <v>0</v>
      </c>
      <c r="O5861" s="1" t="str">
        <f>All_Data[[#This Row],[Tier2 Description]]&amp;All_Data[[#This Row],[Order No]]</f>
        <v>MUGS &amp; TUMBLERS1560975</v>
      </c>
    </row>
    <row r="5862" spans="1:15" x14ac:dyDescent="0.35">
      <c r="A5862">
        <v>202005</v>
      </c>
      <c r="B5862" t="str">
        <f>LEFT(All_Data[[#This Row],[Invoice (Year+Month)]],4)</f>
        <v>2020</v>
      </c>
      <c r="C5862" t="str">
        <f>RIGHT(All_Data[[#This Row],[Invoice (Year+Month)]],2)</f>
        <v>05</v>
      </c>
      <c r="D5862" t="s">
        <v>56</v>
      </c>
      <c r="E5862">
        <v>3013789</v>
      </c>
      <c r="F5862" t="s">
        <v>17</v>
      </c>
      <c r="G5862" t="s">
        <v>13</v>
      </c>
      <c r="H5862" t="s">
        <v>15</v>
      </c>
      <c r="I5862">
        <v>1560352</v>
      </c>
      <c r="J5862">
        <v>12</v>
      </c>
      <c r="K5862" s="1">
        <v>43.68</v>
      </c>
      <c r="L5862" s="1">
        <v>23.24</v>
      </c>
      <c r="M5862" s="1">
        <f>All_Data[[#This Row],[EUR Sales Amount]]-All_Data[[#This Row],[EUR Cost Amount]]</f>
        <v>20.440000000000001</v>
      </c>
      <c r="N5862">
        <f>IF(All_Data[[#This Row],[Order Line Quantity]]&lt;0,1,0)</f>
        <v>0</v>
      </c>
      <c r="O5862" s="1" t="str">
        <f>All_Data[[#This Row],[Tier2 Description]]&amp;All_Data[[#This Row],[Order No]]</f>
        <v>UMBRELLAS1560352</v>
      </c>
    </row>
    <row r="5863" spans="1:15" x14ac:dyDescent="0.35">
      <c r="A5863">
        <v>202005</v>
      </c>
      <c r="B5863" t="str">
        <f>LEFT(All_Data[[#This Row],[Invoice (Year+Month)]],4)</f>
        <v>2020</v>
      </c>
      <c r="C5863" t="str">
        <f>RIGHT(All_Data[[#This Row],[Invoice (Year+Month)]],2)</f>
        <v>05</v>
      </c>
      <c r="D5863" t="s">
        <v>56</v>
      </c>
      <c r="E5863">
        <v>3013789</v>
      </c>
      <c r="F5863" t="s">
        <v>17</v>
      </c>
      <c r="G5863" t="s">
        <v>22</v>
      </c>
      <c r="H5863" t="s">
        <v>35</v>
      </c>
      <c r="I5863">
        <v>1560975</v>
      </c>
      <c r="J5863">
        <v>126</v>
      </c>
      <c r="K5863" s="1">
        <v>162.69999999999999</v>
      </c>
      <c r="L5863" s="1">
        <v>36.979999999999997</v>
      </c>
      <c r="M5863" s="1">
        <f>All_Data[[#This Row],[EUR Sales Amount]]-All_Data[[#This Row],[EUR Cost Amount]]</f>
        <v>125.72</v>
      </c>
      <c r="N5863">
        <f>IF(All_Data[[#This Row],[Order Line Quantity]]&lt;0,1,0)</f>
        <v>0</v>
      </c>
      <c r="O5863" s="1" t="str">
        <f>All_Data[[#This Row],[Tier2 Description]]&amp;All_Data[[#This Row],[Order No]]</f>
        <v>DECORATION CHARGES1560975</v>
      </c>
    </row>
    <row r="5864" spans="1:15" x14ac:dyDescent="0.35">
      <c r="A5864">
        <v>202005</v>
      </c>
      <c r="B5864" t="str">
        <f>LEFT(All_Data[[#This Row],[Invoice (Year+Month)]],4)</f>
        <v>2020</v>
      </c>
      <c r="C5864" t="str">
        <f>RIGHT(All_Data[[#This Row],[Invoice (Year+Month)]],2)</f>
        <v>05</v>
      </c>
      <c r="D5864" t="s">
        <v>56</v>
      </c>
      <c r="E5864">
        <v>3013804</v>
      </c>
      <c r="F5864" t="s">
        <v>17</v>
      </c>
      <c r="G5864" t="s">
        <v>26</v>
      </c>
      <c r="H5864" t="s">
        <v>43</v>
      </c>
      <c r="I5864">
        <v>1560792</v>
      </c>
      <c r="J5864">
        <v>10</v>
      </c>
      <c r="K5864" s="1">
        <v>2.9</v>
      </c>
      <c r="L5864" s="1">
        <v>0.7</v>
      </c>
      <c r="M5864" s="1">
        <f>All_Data[[#This Row],[EUR Sales Amount]]-All_Data[[#This Row],[EUR Cost Amount]]</f>
        <v>2.2000000000000002</v>
      </c>
      <c r="N5864">
        <f>IF(All_Data[[#This Row],[Order Line Quantity]]&lt;0,1,0)</f>
        <v>0</v>
      </c>
      <c r="O5864" s="1" t="str">
        <f>All_Data[[#This Row],[Tier2 Description]]&amp;All_Data[[#This Row],[Order No]]</f>
        <v>SAFETY AUTO &amp; TOOLS1560792</v>
      </c>
    </row>
    <row r="5865" spans="1:15" x14ac:dyDescent="0.35">
      <c r="A5865">
        <v>202005</v>
      </c>
      <c r="B5865" t="str">
        <f>LEFT(All_Data[[#This Row],[Invoice (Year+Month)]],4)</f>
        <v>2020</v>
      </c>
      <c r="C5865" t="str">
        <f>RIGHT(All_Data[[#This Row],[Invoice (Year+Month)]],2)</f>
        <v>05</v>
      </c>
      <c r="D5865" t="s">
        <v>56</v>
      </c>
      <c r="E5865">
        <v>3013808</v>
      </c>
      <c r="F5865" t="s">
        <v>10</v>
      </c>
      <c r="G5865" t="s">
        <v>11</v>
      </c>
      <c r="H5865" t="s">
        <v>47</v>
      </c>
      <c r="I5865">
        <v>1560849</v>
      </c>
      <c r="J5865">
        <v>4000</v>
      </c>
      <c r="K5865" s="1">
        <v>3680</v>
      </c>
      <c r="L5865" s="1">
        <v>2316.88</v>
      </c>
      <c r="M5865" s="1">
        <f>All_Data[[#This Row],[EUR Sales Amount]]-All_Data[[#This Row],[EUR Cost Amount]]</f>
        <v>1363.12</v>
      </c>
      <c r="N5865">
        <f>IF(All_Data[[#This Row],[Order Line Quantity]]&lt;0,1,0)</f>
        <v>0</v>
      </c>
      <c r="O5865" s="1" t="str">
        <f>All_Data[[#This Row],[Tier2 Description]]&amp;All_Data[[#This Row],[Order No]]</f>
        <v>TRAVEL GIFTS1560849</v>
      </c>
    </row>
    <row r="5866" spans="1:15" x14ac:dyDescent="0.35">
      <c r="A5866">
        <v>202005</v>
      </c>
      <c r="B5866" t="str">
        <f>LEFT(All_Data[[#This Row],[Invoice (Year+Month)]],4)</f>
        <v>2020</v>
      </c>
      <c r="C5866" t="str">
        <f>RIGHT(All_Data[[#This Row],[Invoice (Year+Month)]],2)</f>
        <v>05</v>
      </c>
      <c r="D5866" t="s">
        <v>56</v>
      </c>
      <c r="E5866">
        <v>3013809</v>
      </c>
      <c r="F5866" t="s">
        <v>17</v>
      </c>
      <c r="G5866" t="s">
        <v>32</v>
      </c>
      <c r="H5866" t="s">
        <v>49</v>
      </c>
      <c r="I5866">
        <v>1561085</v>
      </c>
      <c r="J5866">
        <v>500</v>
      </c>
      <c r="K5866" s="1">
        <v>1195</v>
      </c>
      <c r="L5866" s="1">
        <v>392.2</v>
      </c>
      <c r="M5866" s="1">
        <f>All_Data[[#This Row],[EUR Sales Amount]]-All_Data[[#This Row],[EUR Cost Amount]]</f>
        <v>802.8</v>
      </c>
      <c r="N5866">
        <f>IF(All_Data[[#This Row],[Order Line Quantity]]&lt;0,1,0)</f>
        <v>0</v>
      </c>
      <c r="O5866" s="1" t="str">
        <f>All_Data[[#This Row],[Tier2 Description]]&amp;All_Data[[#This Row],[Order No]]</f>
        <v>CERAMICS1561085</v>
      </c>
    </row>
    <row r="5867" spans="1:15" x14ac:dyDescent="0.35">
      <c r="A5867">
        <v>202005</v>
      </c>
      <c r="B5867" t="str">
        <f>LEFT(All_Data[[#This Row],[Invoice (Year+Month)]],4)</f>
        <v>2020</v>
      </c>
      <c r="C5867" t="str">
        <f>RIGHT(All_Data[[#This Row],[Invoice (Year+Month)]],2)</f>
        <v>05</v>
      </c>
      <c r="D5867" t="s">
        <v>56</v>
      </c>
      <c r="E5867">
        <v>3013809</v>
      </c>
      <c r="F5867" t="s">
        <v>17</v>
      </c>
      <c r="G5867" t="s">
        <v>18</v>
      </c>
      <c r="H5867" t="s">
        <v>20</v>
      </c>
      <c r="I5867">
        <v>1561050</v>
      </c>
      <c r="J5867">
        <v>12</v>
      </c>
      <c r="K5867" s="1">
        <v>41.88</v>
      </c>
      <c r="L5867" s="1">
        <v>32.5</v>
      </c>
      <c r="M5867" s="1">
        <f>All_Data[[#This Row],[EUR Sales Amount]]-All_Data[[#This Row],[EUR Cost Amount]]</f>
        <v>9.3800000000000026</v>
      </c>
      <c r="N5867">
        <f>IF(All_Data[[#This Row],[Order Line Quantity]]&lt;0,1,0)</f>
        <v>0</v>
      </c>
      <c r="O5867" s="1" t="str">
        <f>All_Data[[#This Row],[Tier2 Description]]&amp;All_Data[[#This Row],[Order No]]</f>
        <v>POLOS1561050</v>
      </c>
    </row>
    <row r="5868" spans="1:15" x14ac:dyDescent="0.35">
      <c r="A5868">
        <v>202005</v>
      </c>
      <c r="B5868" t="str">
        <f>LEFT(All_Data[[#This Row],[Invoice (Year+Month)]],4)</f>
        <v>2020</v>
      </c>
      <c r="C5868" t="str">
        <f>RIGHT(All_Data[[#This Row],[Invoice (Year+Month)]],2)</f>
        <v>05</v>
      </c>
      <c r="D5868" t="s">
        <v>56</v>
      </c>
      <c r="E5868">
        <v>3013809</v>
      </c>
      <c r="F5868" t="s">
        <v>17</v>
      </c>
      <c r="G5868" t="s">
        <v>36</v>
      </c>
      <c r="H5868" t="s">
        <v>36</v>
      </c>
      <c r="I5868">
        <v>1560536</v>
      </c>
      <c r="J5868">
        <v>1000</v>
      </c>
      <c r="K5868" s="1">
        <v>1920</v>
      </c>
      <c r="L5868" s="1">
        <v>1810</v>
      </c>
      <c r="M5868" s="1">
        <f>All_Data[[#This Row],[EUR Sales Amount]]-All_Data[[#This Row],[EUR Cost Amount]]</f>
        <v>110</v>
      </c>
      <c r="N5868">
        <f>IF(All_Data[[#This Row],[Order Line Quantity]]&lt;0,1,0)</f>
        <v>0</v>
      </c>
      <c r="O5868" s="1" t="str">
        <f>All_Data[[#This Row],[Tier2 Description]]&amp;All_Data[[#This Row],[Order No]]</f>
        <v>MEMORY1560536</v>
      </c>
    </row>
    <row r="5869" spans="1:15" x14ac:dyDescent="0.35">
      <c r="A5869">
        <v>202005</v>
      </c>
      <c r="B5869" t="str">
        <f>LEFT(All_Data[[#This Row],[Invoice (Year+Month)]],4)</f>
        <v>2020</v>
      </c>
      <c r="C5869" t="str">
        <f>RIGHT(All_Data[[#This Row],[Invoice (Year+Month)]],2)</f>
        <v>05</v>
      </c>
      <c r="D5869" t="s">
        <v>56</v>
      </c>
      <c r="E5869">
        <v>3013809</v>
      </c>
      <c r="F5869" t="s">
        <v>17</v>
      </c>
      <c r="G5869" t="s">
        <v>22</v>
      </c>
      <c r="H5869" t="s">
        <v>35</v>
      </c>
      <c r="I5869">
        <v>1561085</v>
      </c>
      <c r="J5869">
        <v>1004</v>
      </c>
      <c r="K5869" s="1">
        <v>350</v>
      </c>
      <c r="L5869" s="1">
        <v>45.76</v>
      </c>
      <c r="M5869" s="1">
        <f>All_Data[[#This Row],[EUR Sales Amount]]-All_Data[[#This Row],[EUR Cost Amount]]</f>
        <v>304.24</v>
      </c>
      <c r="N5869">
        <f>IF(All_Data[[#This Row],[Order Line Quantity]]&lt;0,1,0)</f>
        <v>0</v>
      </c>
      <c r="O5869" s="1" t="str">
        <f>All_Data[[#This Row],[Tier2 Description]]&amp;All_Data[[#This Row],[Order No]]</f>
        <v>DECORATION CHARGES1561085</v>
      </c>
    </row>
    <row r="5870" spans="1:15" x14ac:dyDescent="0.35">
      <c r="A5870">
        <v>202005</v>
      </c>
      <c r="B5870" t="str">
        <f>LEFT(All_Data[[#This Row],[Invoice (Year+Month)]],4)</f>
        <v>2020</v>
      </c>
      <c r="C5870" t="str">
        <f>RIGHT(All_Data[[#This Row],[Invoice (Year+Month)]],2)</f>
        <v>05</v>
      </c>
      <c r="D5870" t="s">
        <v>56</v>
      </c>
      <c r="E5870">
        <v>3013813</v>
      </c>
      <c r="F5870" t="s">
        <v>10</v>
      </c>
      <c r="G5870" t="s">
        <v>18</v>
      </c>
      <c r="H5870" t="s">
        <v>20</v>
      </c>
      <c r="I5870">
        <v>1560540</v>
      </c>
      <c r="J5870">
        <v>126</v>
      </c>
      <c r="K5870" s="1">
        <v>966.42</v>
      </c>
      <c r="L5870" s="1">
        <v>476.36</v>
      </c>
      <c r="M5870" s="1">
        <f>All_Data[[#This Row],[EUR Sales Amount]]-All_Data[[#This Row],[EUR Cost Amount]]</f>
        <v>490.05999999999995</v>
      </c>
      <c r="N5870">
        <f>IF(All_Data[[#This Row],[Order Line Quantity]]&lt;0,1,0)</f>
        <v>0</v>
      </c>
      <c r="O5870" s="1" t="str">
        <f>All_Data[[#This Row],[Tier2 Description]]&amp;All_Data[[#This Row],[Order No]]</f>
        <v>POLOS1560540</v>
      </c>
    </row>
    <row r="5871" spans="1:15" x14ac:dyDescent="0.35">
      <c r="A5871">
        <v>202005</v>
      </c>
      <c r="B5871" t="str">
        <f>LEFT(All_Data[[#This Row],[Invoice (Year+Month)]],4)</f>
        <v>2020</v>
      </c>
      <c r="C5871" t="str">
        <f>RIGHT(All_Data[[#This Row],[Invoice (Year+Month)]],2)</f>
        <v>05</v>
      </c>
      <c r="D5871" t="s">
        <v>56</v>
      </c>
      <c r="E5871">
        <v>3013813</v>
      </c>
      <c r="F5871" t="s">
        <v>10</v>
      </c>
      <c r="G5871" t="s">
        <v>18</v>
      </c>
      <c r="H5871" t="s">
        <v>20</v>
      </c>
      <c r="I5871">
        <v>1561458</v>
      </c>
      <c r="J5871">
        <v>150</v>
      </c>
      <c r="K5871" s="1">
        <v>1150.5</v>
      </c>
      <c r="L5871" s="1">
        <v>567.32000000000005</v>
      </c>
      <c r="M5871" s="1">
        <f>All_Data[[#This Row],[EUR Sales Amount]]-All_Data[[#This Row],[EUR Cost Amount]]</f>
        <v>583.17999999999995</v>
      </c>
      <c r="N5871">
        <f>IF(All_Data[[#This Row],[Order Line Quantity]]&lt;0,1,0)</f>
        <v>0</v>
      </c>
      <c r="O5871" s="1" t="str">
        <f>All_Data[[#This Row],[Tier2 Description]]&amp;All_Data[[#This Row],[Order No]]</f>
        <v>POLOS1561458</v>
      </c>
    </row>
    <row r="5872" spans="1:15" x14ac:dyDescent="0.35">
      <c r="A5872">
        <v>202005</v>
      </c>
      <c r="B5872" t="str">
        <f>LEFT(All_Data[[#This Row],[Invoice (Year+Month)]],4)</f>
        <v>2020</v>
      </c>
      <c r="C5872" t="str">
        <f>RIGHT(All_Data[[#This Row],[Invoice (Year+Month)]],2)</f>
        <v>05</v>
      </c>
      <c r="D5872" t="s">
        <v>56</v>
      </c>
      <c r="E5872">
        <v>3013821</v>
      </c>
      <c r="F5872" t="s">
        <v>17</v>
      </c>
      <c r="G5872" t="s">
        <v>11</v>
      </c>
      <c r="H5872" t="s">
        <v>46</v>
      </c>
      <c r="I5872">
        <v>1561163</v>
      </c>
      <c r="J5872">
        <v>12</v>
      </c>
      <c r="K5872" s="1">
        <v>43.68</v>
      </c>
      <c r="L5872" s="1">
        <v>19.420000000000002</v>
      </c>
      <c r="M5872" s="1">
        <f>All_Data[[#This Row],[EUR Sales Amount]]-All_Data[[#This Row],[EUR Cost Amount]]</f>
        <v>24.259999999999998</v>
      </c>
      <c r="N5872">
        <f>IF(All_Data[[#This Row],[Order Line Quantity]]&lt;0,1,0)</f>
        <v>0</v>
      </c>
      <c r="O5872" s="1" t="str">
        <f>All_Data[[#This Row],[Tier2 Description]]&amp;All_Data[[#This Row],[Order No]]</f>
        <v>DUFFELS1561163</v>
      </c>
    </row>
    <row r="5873" spans="1:15" x14ac:dyDescent="0.35">
      <c r="A5873">
        <v>202005</v>
      </c>
      <c r="B5873" t="str">
        <f>LEFT(All_Data[[#This Row],[Invoice (Year+Month)]],4)</f>
        <v>2020</v>
      </c>
      <c r="C5873" t="str">
        <f>RIGHT(All_Data[[#This Row],[Invoice (Year+Month)]],2)</f>
        <v>05</v>
      </c>
      <c r="D5873" t="s">
        <v>56</v>
      </c>
      <c r="E5873">
        <v>3013821</v>
      </c>
      <c r="F5873" t="s">
        <v>17</v>
      </c>
      <c r="G5873" t="s">
        <v>29</v>
      </c>
      <c r="H5873" t="s">
        <v>52</v>
      </c>
      <c r="I5873">
        <v>1561163</v>
      </c>
      <c r="J5873">
        <v>4</v>
      </c>
      <c r="K5873" s="1">
        <v>2.8</v>
      </c>
      <c r="L5873" s="1">
        <v>1.52</v>
      </c>
      <c r="M5873" s="1">
        <f>All_Data[[#This Row],[EUR Sales Amount]]-All_Data[[#This Row],[EUR Cost Amount]]</f>
        <v>1.2799999999999998</v>
      </c>
      <c r="N5873">
        <f>IF(All_Data[[#This Row],[Order Line Quantity]]&lt;0,1,0)</f>
        <v>0</v>
      </c>
      <c r="O5873" s="1" t="str">
        <f>All_Data[[#This Row],[Tier2 Description]]&amp;All_Data[[#This Row],[Order No]]</f>
        <v>GENERAL TECH1561163</v>
      </c>
    </row>
    <row r="5874" spans="1:15" x14ac:dyDescent="0.35">
      <c r="A5874">
        <v>202005</v>
      </c>
      <c r="B5874" t="str">
        <f>LEFT(All_Data[[#This Row],[Invoice (Year+Month)]],4)</f>
        <v>2020</v>
      </c>
      <c r="C5874" t="str">
        <f>RIGHT(All_Data[[#This Row],[Invoice (Year+Month)]],2)</f>
        <v>05</v>
      </c>
      <c r="D5874" t="s">
        <v>56</v>
      </c>
      <c r="E5874">
        <v>3013826</v>
      </c>
      <c r="F5874" t="s">
        <v>17</v>
      </c>
      <c r="G5874" t="s">
        <v>18</v>
      </c>
      <c r="H5874" t="s">
        <v>20</v>
      </c>
      <c r="I5874">
        <v>1560458</v>
      </c>
      <c r="J5874">
        <v>160</v>
      </c>
      <c r="K5874" s="1">
        <v>798.4</v>
      </c>
      <c r="L5874" s="1">
        <v>479.34</v>
      </c>
      <c r="M5874" s="1">
        <f>All_Data[[#This Row],[EUR Sales Amount]]-All_Data[[#This Row],[EUR Cost Amount]]</f>
        <v>319.06</v>
      </c>
      <c r="N5874">
        <f>IF(All_Data[[#This Row],[Order Line Quantity]]&lt;0,1,0)</f>
        <v>0</v>
      </c>
      <c r="O5874" s="1" t="str">
        <f>All_Data[[#This Row],[Tier2 Description]]&amp;All_Data[[#This Row],[Order No]]</f>
        <v>POLOS1560458</v>
      </c>
    </row>
    <row r="5875" spans="1:15" x14ac:dyDescent="0.35">
      <c r="A5875">
        <v>202005</v>
      </c>
      <c r="B5875" t="str">
        <f>LEFT(All_Data[[#This Row],[Invoice (Year+Month)]],4)</f>
        <v>2020</v>
      </c>
      <c r="C5875" t="str">
        <f>RIGHT(All_Data[[#This Row],[Invoice (Year+Month)]],2)</f>
        <v>05</v>
      </c>
      <c r="D5875" t="s">
        <v>56</v>
      </c>
      <c r="E5875">
        <v>3013832</v>
      </c>
      <c r="F5875" t="s">
        <v>10</v>
      </c>
      <c r="G5875" t="s">
        <v>26</v>
      </c>
      <c r="H5875" t="s">
        <v>44</v>
      </c>
      <c r="I5875">
        <v>1560798</v>
      </c>
      <c r="J5875">
        <v>18</v>
      </c>
      <c r="K5875" s="1">
        <v>30</v>
      </c>
      <c r="L5875" s="1">
        <v>2.88</v>
      </c>
      <c r="M5875" s="1">
        <f>All_Data[[#This Row],[EUR Sales Amount]]-All_Data[[#This Row],[EUR Cost Amount]]</f>
        <v>27.12</v>
      </c>
      <c r="N5875">
        <f>IF(All_Data[[#This Row],[Order Line Quantity]]&lt;0,1,0)</f>
        <v>0</v>
      </c>
      <c r="O5875" s="1" t="str">
        <f>All_Data[[#This Row],[Tier2 Description]]&amp;All_Data[[#This Row],[Order No]]</f>
        <v>HBA1560798</v>
      </c>
    </row>
    <row r="5876" spans="1:15" x14ac:dyDescent="0.35">
      <c r="A5876">
        <v>202005</v>
      </c>
      <c r="B5876" t="str">
        <f>LEFT(All_Data[[#This Row],[Invoice (Year+Month)]],4)</f>
        <v>2020</v>
      </c>
      <c r="C5876" t="str">
        <f>RIGHT(All_Data[[#This Row],[Invoice (Year+Month)]],2)</f>
        <v>05</v>
      </c>
      <c r="D5876" t="s">
        <v>56</v>
      </c>
      <c r="E5876">
        <v>3013837</v>
      </c>
      <c r="F5876" t="s">
        <v>17</v>
      </c>
      <c r="G5876" t="s">
        <v>11</v>
      </c>
      <c r="H5876" t="s">
        <v>38</v>
      </c>
      <c r="I5876">
        <v>1560925</v>
      </c>
      <c r="J5876">
        <v>50</v>
      </c>
      <c r="K5876" s="1">
        <v>19</v>
      </c>
      <c r="L5876" s="1">
        <v>11.6</v>
      </c>
      <c r="M5876" s="1">
        <f>All_Data[[#This Row],[EUR Sales Amount]]-All_Data[[#This Row],[EUR Cost Amount]]</f>
        <v>7.4</v>
      </c>
      <c r="N5876">
        <f>IF(All_Data[[#This Row],[Order Line Quantity]]&lt;0,1,0)</f>
        <v>0</v>
      </c>
      <c r="O5876" s="1" t="str">
        <f>All_Data[[#This Row],[Tier2 Description]]&amp;All_Data[[#This Row],[Order No]]</f>
        <v>BACKPACKS1560925</v>
      </c>
    </row>
    <row r="5877" spans="1:15" x14ac:dyDescent="0.35">
      <c r="A5877">
        <v>202005</v>
      </c>
      <c r="B5877" t="str">
        <f>LEFT(All_Data[[#This Row],[Invoice (Year+Month)]],4)</f>
        <v>2020</v>
      </c>
      <c r="C5877" t="str">
        <f>RIGHT(All_Data[[#This Row],[Invoice (Year+Month)]],2)</f>
        <v>05</v>
      </c>
      <c r="D5877" t="s">
        <v>56</v>
      </c>
      <c r="E5877">
        <v>3013837</v>
      </c>
      <c r="F5877" t="s">
        <v>17</v>
      </c>
      <c r="G5877" t="s">
        <v>26</v>
      </c>
      <c r="H5877" t="s">
        <v>43</v>
      </c>
      <c r="I5877">
        <v>1560382</v>
      </c>
      <c r="J5877">
        <v>1000</v>
      </c>
      <c r="K5877" s="1">
        <v>290</v>
      </c>
      <c r="L5877" s="1">
        <v>81.96</v>
      </c>
      <c r="M5877" s="1">
        <f>All_Data[[#This Row],[EUR Sales Amount]]-All_Data[[#This Row],[EUR Cost Amount]]</f>
        <v>208.04000000000002</v>
      </c>
      <c r="N5877">
        <f>IF(All_Data[[#This Row],[Order Line Quantity]]&lt;0,1,0)</f>
        <v>0</v>
      </c>
      <c r="O5877" s="1" t="str">
        <f>All_Data[[#This Row],[Tier2 Description]]&amp;All_Data[[#This Row],[Order No]]</f>
        <v>SAFETY AUTO &amp; TOOLS1560382</v>
      </c>
    </row>
    <row r="5878" spans="1:15" x14ac:dyDescent="0.35">
      <c r="A5878">
        <v>202005</v>
      </c>
      <c r="B5878" t="str">
        <f>LEFT(All_Data[[#This Row],[Invoice (Year+Month)]],4)</f>
        <v>2020</v>
      </c>
      <c r="C5878" t="str">
        <f>RIGHT(All_Data[[#This Row],[Invoice (Year+Month)]],2)</f>
        <v>05</v>
      </c>
      <c r="D5878" t="s">
        <v>56</v>
      </c>
      <c r="E5878">
        <v>3013837</v>
      </c>
      <c r="F5878" t="s">
        <v>17</v>
      </c>
      <c r="G5878" t="s">
        <v>18</v>
      </c>
      <c r="H5878" t="s">
        <v>20</v>
      </c>
      <c r="I5878">
        <v>1561445</v>
      </c>
      <c r="J5878">
        <v>136</v>
      </c>
      <c r="K5878" s="1">
        <v>550.79999999999995</v>
      </c>
      <c r="L5878" s="1">
        <v>339.52</v>
      </c>
      <c r="M5878" s="1">
        <f>All_Data[[#This Row],[EUR Sales Amount]]-All_Data[[#This Row],[EUR Cost Amount]]</f>
        <v>211.27999999999997</v>
      </c>
      <c r="N5878">
        <f>IF(All_Data[[#This Row],[Order Line Quantity]]&lt;0,1,0)</f>
        <v>0</v>
      </c>
      <c r="O5878" s="1" t="str">
        <f>All_Data[[#This Row],[Tier2 Description]]&amp;All_Data[[#This Row],[Order No]]</f>
        <v>POLOS1561445</v>
      </c>
    </row>
    <row r="5879" spans="1:15" x14ac:dyDescent="0.35">
      <c r="A5879">
        <v>202005</v>
      </c>
      <c r="B5879" t="str">
        <f>LEFT(All_Data[[#This Row],[Invoice (Year+Month)]],4)</f>
        <v>2020</v>
      </c>
      <c r="C5879" t="str">
        <f>RIGHT(All_Data[[#This Row],[Invoice (Year+Month)]],2)</f>
        <v>05</v>
      </c>
      <c r="D5879" t="s">
        <v>56</v>
      </c>
      <c r="E5879">
        <v>3013837</v>
      </c>
      <c r="F5879" t="s">
        <v>17</v>
      </c>
      <c r="G5879" t="s">
        <v>29</v>
      </c>
      <c r="H5879" t="s">
        <v>52</v>
      </c>
      <c r="I5879">
        <v>1561039</v>
      </c>
      <c r="J5879">
        <v>10</v>
      </c>
      <c r="K5879" s="1">
        <v>196.5</v>
      </c>
      <c r="L5879" s="1">
        <v>181</v>
      </c>
      <c r="M5879" s="1">
        <f>All_Data[[#This Row],[EUR Sales Amount]]-All_Data[[#This Row],[EUR Cost Amount]]</f>
        <v>15.5</v>
      </c>
      <c r="N5879">
        <f>IF(All_Data[[#This Row],[Order Line Quantity]]&lt;0,1,0)</f>
        <v>0</v>
      </c>
      <c r="O5879" s="1" t="str">
        <f>All_Data[[#This Row],[Tier2 Description]]&amp;All_Data[[#This Row],[Order No]]</f>
        <v>GENERAL TECH1561039</v>
      </c>
    </row>
    <row r="5880" spans="1:15" x14ac:dyDescent="0.35">
      <c r="A5880">
        <v>202005</v>
      </c>
      <c r="B5880" t="str">
        <f>LEFT(All_Data[[#This Row],[Invoice (Year+Month)]],4)</f>
        <v>2020</v>
      </c>
      <c r="C5880" t="str">
        <f>RIGHT(All_Data[[#This Row],[Invoice (Year+Month)]],2)</f>
        <v>05</v>
      </c>
      <c r="D5880" t="s">
        <v>56</v>
      </c>
      <c r="E5880">
        <v>3013837</v>
      </c>
      <c r="F5880" t="s">
        <v>17</v>
      </c>
      <c r="G5880" t="s">
        <v>29</v>
      </c>
      <c r="H5880" t="s">
        <v>52</v>
      </c>
      <c r="I5880">
        <v>1561402</v>
      </c>
      <c r="J5880">
        <v>100</v>
      </c>
      <c r="K5880" s="1">
        <v>2021</v>
      </c>
      <c r="L5880" s="1">
        <v>1690</v>
      </c>
      <c r="M5880" s="1">
        <f>All_Data[[#This Row],[EUR Sales Amount]]-All_Data[[#This Row],[EUR Cost Amount]]</f>
        <v>331</v>
      </c>
      <c r="N5880">
        <f>IF(All_Data[[#This Row],[Order Line Quantity]]&lt;0,1,0)</f>
        <v>0</v>
      </c>
      <c r="O5880" s="1" t="str">
        <f>All_Data[[#This Row],[Tier2 Description]]&amp;All_Data[[#This Row],[Order No]]</f>
        <v>GENERAL TECH1561402</v>
      </c>
    </row>
    <row r="5881" spans="1:15" x14ac:dyDescent="0.35">
      <c r="A5881">
        <v>202005</v>
      </c>
      <c r="B5881" t="str">
        <f>LEFT(All_Data[[#This Row],[Invoice (Year+Month)]],4)</f>
        <v>2020</v>
      </c>
      <c r="C5881" t="str">
        <f>RIGHT(All_Data[[#This Row],[Invoice (Year+Month)]],2)</f>
        <v>05</v>
      </c>
      <c r="D5881" t="s">
        <v>56</v>
      </c>
      <c r="E5881">
        <v>3013843</v>
      </c>
      <c r="F5881" t="s">
        <v>17</v>
      </c>
      <c r="G5881" t="s">
        <v>11</v>
      </c>
      <c r="H5881" t="s">
        <v>39</v>
      </c>
      <c r="I5881">
        <v>1561468</v>
      </c>
      <c r="J5881">
        <v>4</v>
      </c>
      <c r="K5881" s="1">
        <v>6.98</v>
      </c>
      <c r="L5881" s="1">
        <v>2.64</v>
      </c>
      <c r="M5881" s="1">
        <f>All_Data[[#This Row],[EUR Sales Amount]]-All_Data[[#This Row],[EUR Cost Amount]]</f>
        <v>4.34</v>
      </c>
      <c r="N5881">
        <f>IF(All_Data[[#This Row],[Order Line Quantity]]&lt;0,1,0)</f>
        <v>0</v>
      </c>
      <c r="O5881" s="1" t="str">
        <f>All_Data[[#This Row],[Tier2 Description]]&amp;All_Data[[#This Row],[Order No]]</f>
        <v>COOLERS1561468</v>
      </c>
    </row>
    <row r="5882" spans="1:15" x14ac:dyDescent="0.35">
      <c r="A5882">
        <v>202005</v>
      </c>
      <c r="B5882" t="str">
        <f>LEFT(All_Data[[#This Row],[Invoice (Year+Month)]],4)</f>
        <v>2020</v>
      </c>
      <c r="C5882" t="str">
        <f>RIGHT(All_Data[[#This Row],[Invoice (Year+Month)]],2)</f>
        <v>05</v>
      </c>
      <c r="D5882" t="s">
        <v>56</v>
      </c>
      <c r="E5882">
        <v>3013843</v>
      </c>
      <c r="F5882" t="s">
        <v>17</v>
      </c>
      <c r="G5882" t="s">
        <v>11</v>
      </c>
      <c r="H5882" t="s">
        <v>40</v>
      </c>
      <c r="I5882">
        <v>1560773</v>
      </c>
      <c r="J5882">
        <v>300</v>
      </c>
      <c r="K5882" s="1">
        <v>177</v>
      </c>
      <c r="L5882" s="1">
        <v>115.08</v>
      </c>
      <c r="M5882" s="1">
        <f>All_Data[[#This Row],[EUR Sales Amount]]-All_Data[[#This Row],[EUR Cost Amount]]</f>
        <v>61.92</v>
      </c>
      <c r="N5882">
        <f>IF(All_Data[[#This Row],[Order Line Quantity]]&lt;0,1,0)</f>
        <v>0</v>
      </c>
      <c r="O5882" s="1" t="str">
        <f>All_Data[[#This Row],[Tier2 Description]]&amp;All_Data[[#This Row],[Order No]]</f>
        <v>TOTES1560773</v>
      </c>
    </row>
    <row r="5883" spans="1:15" x14ac:dyDescent="0.35">
      <c r="A5883">
        <v>202005</v>
      </c>
      <c r="B5883" t="str">
        <f>LEFT(All_Data[[#This Row],[Invoice (Year+Month)]],4)</f>
        <v>2020</v>
      </c>
      <c r="C5883" t="str">
        <f>RIGHT(All_Data[[#This Row],[Invoice (Year+Month)]],2)</f>
        <v>05</v>
      </c>
      <c r="D5883" t="s">
        <v>56</v>
      </c>
      <c r="E5883">
        <v>3013843</v>
      </c>
      <c r="F5883" t="s">
        <v>17</v>
      </c>
      <c r="G5883" t="s">
        <v>48</v>
      </c>
      <c r="H5883" t="s">
        <v>48</v>
      </c>
      <c r="I5883">
        <v>1561059</v>
      </c>
      <c r="J5883">
        <v>40</v>
      </c>
      <c r="K5883" s="1">
        <v>38</v>
      </c>
      <c r="L5883" s="1">
        <v>23.76</v>
      </c>
      <c r="M5883" s="1">
        <f>All_Data[[#This Row],[EUR Sales Amount]]-All_Data[[#This Row],[EUR Cost Amount]]</f>
        <v>14.239999999999998</v>
      </c>
      <c r="N5883">
        <f>IF(All_Data[[#This Row],[Order Line Quantity]]&lt;0,1,0)</f>
        <v>0</v>
      </c>
      <c r="O5883" s="1" t="str">
        <f>All_Data[[#This Row],[Tier2 Description]]&amp;All_Data[[#This Row],[Order No]]</f>
        <v>HEADWEAR1561059</v>
      </c>
    </row>
    <row r="5884" spans="1:15" x14ac:dyDescent="0.35">
      <c r="A5884">
        <v>202005</v>
      </c>
      <c r="B5884" t="str">
        <f>LEFT(All_Data[[#This Row],[Invoice (Year+Month)]],4)</f>
        <v>2020</v>
      </c>
      <c r="C5884" t="str">
        <f>RIGHT(All_Data[[#This Row],[Invoice (Year+Month)]],2)</f>
        <v>05</v>
      </c>
      <c r="D5884" t="s">
        <v>56</v>
      </c>
      <c r="E5884">
        <v>3013843</v>
      </c>
      <c r="F5884" t="s">
        <v>17</v>
      </c>
      <c r="G5884" t="s">
        <v>26</v>
      </c>
      <c r="H5884" t="s">
        <v>43</v>
      </c>
      <c r="I5884">
        <v>1560487</v>
      </c>
      <c r="J5884">
        <v>12</v>
      </c>
      <c r="K5884" s="1">
        <v>3.48</v>
      </c>
      <c r="L5884" s="1">
        <v>0.72</v>
      </c>
      <c r="M5884" s="1">
        <f>All_Data[[#This Row],[EUR Sales Amount]]-All_Data[[#This Row],[EUR Cost Amount]]</f>
        <v>2.76</v>
      </c>
      <c r="N5884">
        <f>IF(All_Data[[#This Row],[Order Line Quantity]]&lt;0,1,0)</f>
        <v>0</v>
      </c>
      <c r="O5884" s="1" t="str">
        <f>All_Data[[#This Row],[Tier2 Description]]&amp;All_Data[[#This Row],[Order No]]</f>
        <v>SAFETY AUTO &amp; TOOLS1560487</v>
      </c>
    </row>
    <row r="5885" spans="1:15" x14ac:dyDescent="0.35">
      <c r="A5885">
        <v>202005</v>
      </c>
      <c r="B5885" t="str">
        <f>LEFT(All_Data[[#This Row],[Invoice (Year+Month)]],4)</f>
        <v>2020</v>
      </c>
      <c r="C5885" t="str">
        <f>RIGHT(All_Data[[#This Row],[Invoice (Year+Month)]],2)</f>
        <v>05</v>
      </c>
      <c r="D5885" t="s">
        <v>56</v>
      </c>
      <c r="E5885">
        <v>3013843</v>
      </c>
      <c r="F5885" t="s">
        <v>17</v>
      </c>
      <c r="G5885" t="s">
        <v>22</v>
      </c>
      <c r="H5885" t="s">
        <v>35</v>
      </c>
      <c r="I5885">
        <v>1560773</v>
      </c>
      <c r="J5885">
        <v>304</v>
      </c>
      <c r="K5885" s="1">
        <v>276</v>
      </c>
      <c r="L5885" s="1">
        <v>42.16</v>
      </c>
      <c r="M5885" s="1">
        <f>All_Data[[#This Row],[EUR Sales Amount]]-All_Data[[#This Row],[EUR Cost Amount]]</f>
        <v>233.84</v>
      </c>
      <c r="N5885">
        <f>IF(All_Data[[#This Row],[Order Line Quantity]]&lt;0,1,0)</f>
        <v>0</v>
      </c>
      <c r="O5885" s="1" t="str">
        <f>All_Data[[#This Row],[Tier2 Description]]&amp;All_Data[[#This Row],[Order No]]</f>
        <v>DECORATION CHARGES1560773</v>
      </c>
    </row>
    <row r="5886" spans="1:15" x14ac:dyDescent="0.35">
      <c r="A5886">
        <v>202005</v>
      </c>
      <c r="B5886" t="str">
        <f>LEFT(All_Data[[#This Row],[Invoice (Year+Month)]],4)</f>
        <v>2020</v>
      </c>
      <c r="C5886" t="str">
        <f>RIGHT(All_Data[[#This Row],[Invoice (Year+Month)]],2)</f>
        <v>05</v>
      </c>
      <c r="D5886" t="s">
        <v>56</v>
      </c>
      <c r="E5886">
        <v>3013849</v>
      </c>
      <c r="F5886" t="s">
        <v>10</v>
      </c>
      <c r="G5886" t="s">
        <v>13</v>
      </c>
      <c r="H5886" t="s">
        <v>16</v>
      </c>
      <c r="I5886">
        <v>1560981</v>
      </c>
      <c r="J5886">
        <v>100</v>
      </c>
      <c r="K5886" s="1">
        <v>319</v>
      </c>
      <c r="L5886" s="1">
        <v>194.78</v>
      </c>
      <c r="M5886" s="1">
        <f>All_Data[[#This Row],[EUR Sales Amount]]-All_Data[[#This Row],[EUR Cost Amount]]</f>
        <v>124.22</v>
      </c>
      <c r="N5886">
        <f>IF(All_Data[[#This Row],[Order Line Quantity]]&lt;0,1,0)</f>
        <v>0</v>
      </c>
      <c r="O5886" s="1" t="str">
        <f>All_Data[[#This Row],[Tier2 Description]]&amp;All_Data[[#This Row],[Order No]]</f>
        <v>WRITING1560981</v>
      </c>
    </row>
    <row r="5887" spans="1:15" x14ac:dyDescent="0.35">
      <c r="A5887">
        <v>202005</v>
      </c>
      <c r="B5887" t="str">
        <f>LEFT(All_Data[[#This Row],[Invoice (Year+Month)]],4)</f>
        <v>2020</v>
      </c>
      <c r="C5887" t="str">
        <f>RIGHT(All_Data[[#This Row],[Invoice (Year+Month)]],2)</f>
        <v>05</v>
      </c>
      <c r="D5887" t="s">
        <v>56</v>
      </c>
      <c r="E5887">
        <v>3013849</v>
      </c>
      <c r="F5887" t="s">
        <v>10</v>
      </c>
      <c r="G5887" t="s">
        <v>26</v>
      </c>
      <c r="H5887" t="s">
        <v>44</v>
      </c>
      <c r="I5887">
        <v>1560722</v>
      </c>
      <c r="J5887">
        <v>4</v>
      </c>
      <c r="K5887" s="1">
        <v>4</v>
      </c>
      <c r="L5887" s="1">
        <v>1.84</v>
      </c>
      <c r="M5887" s="1">
        <f>All_Data[[#This Row],[EUR Sales Amount]]-All_Data[[#This Row],[EUR Cost Amount]]</f>
        <v>2.16</v>
      </c>
      <c r="N5887">
        <f>IF(All_Data[[#This Row],[Order Line Quantity]]&lt;0,1,0)</f>
        <v>0</v>
      </c>
      <c r="O5887" s="1" t="str">
        <f>All_Data[[#This Row],[Tier2 Description]]&amp;All_Data[[#This Row],[Order No]]</f>
        <v>HBA1560722</v>
      </c>
    </row>
    <row r="5888" spans="1:15" x14ac:dyDescent="0.35">
      <c r="A5888">
        <v>202005</v>
      </c>
      <c r="B5888" t="str">
        <f>LEFT(All_Data[[#This Row],[Invoice (Year+Month)]],4)</f>
        <v>2020</v>
      </c>
      <c r="C5888" t="str">
        <f>RIGHT(All_Data[[#This Row],[Invoice (Year+Month)]],2)</f>
        <v>05</v>
      </c>
      <c r="D5888" t="s">
        <v>56</v>
      </c>
      <c r="E5888">
        <v>3013849</v>
      </c>
      <c r="F5888" t="s">
        <v>10</v>
      </c>
      <c r="G5888" t="s">
        <v>26</v>
      </c>
      <c r="H5888" t="s">
        <v>43</v>
      </c>
      <c r="I5888">
        <v>1560800</v>
      </c>
      <c r="J5888">
        <v>2</v>
      </c>
      <c r="K5888" s="1">
        <v>0.57999999999999996</v>
      </c>
      <c r="L5888" s="1">
        <v>0.14000000000000001</v>
      </c>
      <c r="M5888" s="1">
        <f>All_Data[[#This Row],[EUR Sales Amount]]-All_Data[[#This Row],[EUR Cost Amount]]</f>
        <v>0.43999999999999995</v>
      </c>
      <c r="N5888">
        <f>IF(All_Data[[#This Row],[Order Line Quantity]]&lt;0,1,0)</f>
        <v>0</v>
      </c>
      <c r="O5888" s="1" t="str">
        <f>All_Data[[#This Row],[Tier2 Description]]&amp;All_Data[[#This Row],[Order No]]</f>
        <v>SAFETY AUTO &amp; TOOLS1560800</v>
      </c>
    </row>
    <row r="5889" spans="1:15" x14ac:dyDescent="0.35">
      <c r="A5889">
        <v>202005</v>
      </c>
      <c r="B5889" t="str">
        <f>LEFT(All_Data[[#This Row],[Invoice (Year+Month)]],4)</f>
        <v>2020</v>
      </c>
      <c r="C5889" t="str">
        <f>RIGHT(All_Data[[#This Row],[Invoice (Year+Month)]],2)</f>
        <v>05</v>
      </c>
      <c r="D5889" t="s">
        <v>56</v>
      </c>
      <c r="E5889">
        <v>3013849</v>
      </c>
      <c r="F5889" t="s">
        <v>10</v>
      </c>
      <c r="G5889" t="s">
        <v>26</v>
      </c>
      <c r="H5889" t="s">
        <v>43</v>
      </c>
      <c r="I5889">
        <v>1561345</v>
      </c>
      <c r="J5889">
        <v>6</v>
      </c>
      <c r="K5889" s="1">
        <v>2.94</v>
      </c>
      <c r="L5889" s="1">
        <v>0.42</v>
      </c>
      <c r="M5889" s="1">
        <f>All_Data[[#This Row],[EUR Sales Amount]]-All_Data[[#This Row],[EUR Cost Amount]]</f>
        <v>2.52</v>
      </c>
      <c r="N5889">
        <f>IF(All_Data[[#This Row],[Order Line Quantity]]&lt;0,1,0)</f>
        <v>0</v>
      </c>
      <c r="O5889" s="1" t="str">
        <f>All_Data[[#This Row],[Tier2 Description]]&amp;All_Data[[#This Row],[Order No]]</f>
        <v>SAFETY AUTO &amp; TOOLS1561345</v>
      </c>
    </row>
    <row r="5890" spans="1:15" x14ac:dyDescent="0.35">
      <c r="A5890">
        <v>202005</v>
      </c>
      <c r="B5890" t="str">
        <f>LEFT(All_Data[[#This Row],[Invoice (Year+Month)]],4)</f>
        <v>2020</v>
      </c>
      <c r="C5890" t="str">
        <f>RIGHT(All_Data[[#This Row],[Invoice (Year+Month)]],2)</f>
        <v>05</v>
      </c>
      <c r="D5890" t="s">
        <v>56</v>
      </c>
      <c r="E5890">
        <v>3013862</v>
      </c>
      <c r="F5890" t="s">
        <v>17</v>
      </c>
      <c r="G5890" t="s">
        <v>26</v>
      </c>
      <c r="H5890" t="s">
        <v>43</v>
      </c>
      <c r="I5890">
        <v>1559887</v>
      </c>
      <c r="J5890">
        <v>2000</v>
      </c>
      <c r="K5890" s="1">
        <v>1960</v>
      </c>
      <c r="L5890" s="1">
        <v>1300</v>
      </c>
      <c r="M5890" s="1">
        <f>All_Data[[#This Row],[EUR Sales Amount]]-All_Data[[#This Row],[EUR Cost Amount]]</f>
        <v>660</v>
      </c>
      <c r="N5890">
        <f>IF(All_Data[[#This Row],[Order Line Quantity]]&lt;0,1,0)</f>
        <v>0</v>
      </c>
      <c r="O5890" s="1" t="str">
        <f>All_Data[[#This Row],[Tier2 Description]]&amp;All_Data[[#This Row],[Order No]]</f>
        <v>SAFETY AUTO &amp; TOOLS1559887</v>
      </c>
    </row>
    <row r="5891" spans="1:15" x14ac:dyDescent="0.35">
      <c r="A5891">
        <v>202005</v>
      </c>
      <c r="B5891" t="str">
        <f>LEFT(All_Data[[#This Row],[Invoice (Year+Month)]],4)</f>
        <v>2020</v>
      </c>
      <c r="C5891" t="str">
        <f>RIGHT(All_Data[[#This Row],[Invoice (Year+Month)]],2)</f>
        <v>05</v>
      </c>
      <c r="D5891" t="s">
        <v>56</v>
      </c>
      <c r="E5891">
        <v>3013867</v>
      </c>
      <c r="F5891" t="s">
        <v>17</v>
      </c>
      <c r="G5891" t="s">
        <v>65</v>
      </c>
      <c r="H5891" t="s">
        <v>66</v>
      </c>
      <c r="I5891">
        <v>1561477</v>
      </c>
      <c r="J5891">
        <v>600</v>
      </c>
      <c r="K5891" s="1">
        <v>852</v>
      </c>
      <c r="L5891" s="1">
        <v>600</v>
      </c>
      <c r="M5891" s="1">
        <f>All_Data[[#This Row],[EUR Sales Amount]]-All_Data[[#This Row],[EUR Cost Amount]]</f>
        <v>252</v>
      </c>
      <c r="N5891">
        <f>IF(All_Data[[#This Row],[Order Line Quantity]]&lt;0,1,0)</f>
        <v>0</v>
      </c>
      <c r="O5891" s="1" t="str">
        <f>All_Data[[#This Row],[Tier2 Description]]&amp;All_Data[[#This Row],[Order No]]</f>
        <v>WEARABLES OTHERS1561477</v>
      </c>
    </row>
    <row r="5892" spans="1:15" x14ac:dyDescent="0.35">
      <c r="A5892">
        <v>202005</v>
      </c>
      <c r="B5892" t="str">
        <f>LEFT(All_Data[[#This Row],[Invoice (Year+Month)]],4)</f>
        <v>2020</v>
      </c>
      <c r="C5892" t="str">
        <f>RIGHT(All_Data[[#This Row],[Invoice (Year+Month)]],2)</f>
        <v>05</v>
      </c>
      <c r="D5892" t="s">
        <v>56</v>
      </c>
      <c r="E5892">
        <v>3013867</v>
      </c>
      <c r="F5892" t="s">
        <v>17</v>
      </c>
      <c r="G5892" t="s">
        <v>13</v>
      </c>
      <c r="H5892" t="s">
        <v>37</v>
      </c>
      <c r="I5892">
        <v>1559675</v>
      </c>
      <c r="J5892">
        <v>4000</v>
      </c>
      <c r="K5892" s="1">
        <v>1120</v>
      </c>
      <c r="L5892" s="1">
        <v>720</v>
      </c>
      <c r="M5892" s="1">
        <f>All_Data[[#This Row],[EUR Sales Amount]]-All_Data[[#This Row],[EUR Cost Amount]]</f>
        <v>400</v>
      </c>
      <c r="N5892">
        <f>IF(All_Data[[#This Row],[Order Line Quantity]]&lt;0,1,0)</f>
        <v>0</v>
      </c>
      <c r="O5892" s="1" t="str">
        <f>All_Data[[#This Row],[Tier2 Description]]&amp;All_Data[[#This Row],[Order No]]</f>
        <v>GENERAL1559675</v>
      </c>
    </row>
    <row r="5893" spans="1:15" x14ac:dyDescent="0.35">
      <c r="A5893">
        <v>202005</v>
      </c>
      <c r="B5893" t="str">
        <f>LEFT(All_Data[[#This Row],[Invoice (Year+Month)]],4)</f>
        <v>2020</v>
      </c>
      <c r="C5893" t="str">
        <f>RIGHT(All_Data[[#This Row],[Invoice (Year+Month)]],2)</f>
        <v>05</v>
      </c>
      <c r="D5893" t="s">
        <v>56</v>
      </c>
      <c r="E5893">
        <v>3013867</v>
      </c>
      <c r="F5893" t="s">
        <v>17</v>
      </c>
      <c r="G5893" t="s">
        <v>26</v>
      </c>
      <c r="H5893" t="s">
        <v>43</v>
      </c>
      <c r="I5893">
        <v>1561158</v>
      </c>
      <c r="J5893">
        <v>12</v>
      </c>
      <c r="K5893" s="1">
        <v>3.48</v>
      </c>
      <c r="L5893" s="1">
        <v>0.84</v>
      </c>
      <c r="M5893" s="1">
        <f>All_Data[[#This Row],[EUR Sales Amount]]-All_Data[[#This Row],[EUR Cost Amount]]</f>
        <v>2.64</v>
      </c>
      <c r="N5893">
        <f>IF(All_Data[[#This Row],[Order Line Quantity]]&lt;0,1,0)</f>
        <v>0</v>
      </c>
      <c r="O5893" s="1" t="str">
        <f>All_Data[[#This Row],[Tier2 Description]]&amp;All_Data[[#This Row],[Order No]]</f>
        <v>SAFETY AUTO &amp; TOOLS1561158</v>
      </c>
    </row>
    <row r="5894" spans="1:15" x14ac:dyDescent="0.35">
      <c r="A5894">
        <v>202005</v>
      </c>
      <c r="B5894" t="str">
        <f>LEFT(All_Data[[#This Row],[Invoice (Year+Month)]],4)</f>
        <v>2020</v>
      </c>
      <c r="C5894" t="str">
        <f>RIGHT(All_Data[[#This Row],[Invoice (Year+Month)]],2)</f>
        <v>05</v>
      </c>
      <c r="D5894" t="s">
        <v>56</v>
      </c>
      <c r="E5894">
        <v>3013867</v>
      </c>
      <c r="F5894" t="s">
        <v>17</v>
      </c>
      <c r="G5894" t="s">
        <v>18</v>
      </c>
      <c r="H5894" t="s">
        <v>21</v>
      </c>
      <c r="I5894">
        <v>1556612</v>
      </c>
      <c r="J5894">
        <v>8</v>
      </c>
      <c r="K5894" s="1">
        <v>44.32</v>
      </c>
      <c r="L5894" s="1">
        <v>21.3</v>
      </c>
      <c r="M5894" s="1">
        <f>All_Data[[#This Row],[EUR Sales Amount]]-All_Data[[#This Row],[EUR Cost Amount]]</f>
        <v>23.02</v>
      </c>
      <c r="N5894">
        <f>IF(All_Data[[#This Row],[Order Line Quantity]]&lt;0,1,0)</f>
        <v>0</v>
      </c>
      <c r="O5894" s="1" t="str">
        <f>All_Data[[#This Row],[Tier2 Description]]&amp;All_Data[[#This Row],[Order No]]</f>
        <v>T-SHIRTS &amp; ACTIVE TOPS1556612</v>
      </c>
    </row>
    <row r="5895" spans="1:15" x14ac:dyDescent="0.35">
      <c r="A5895">
        <v>202005</v>
      </c>
      <c r="B5895" t="str">
        <f>LEFT(All_Data[[#This Row],[Invoice (Year+Month)]],4)</f>
        <v>2020</v>
      </c>
      <c r="C5895" t="str">
        <f>RIGHT(All_Data[[#This Row],[Invoice (Year+Month)]],2)</f>
        <v>05</v>
      </c>
      <c r="D5895" t="s">
        <v>56</v>
      </c>
      <c r="E5895">
        <v>3013867</v>
      </c>
      <c r="F5895" t="s">
        <v>17</v>
      </c>
      <c r="G5895" t="s">
        <v>29</v>
      </c>
      <c r="H5895" t="s">
        <v>52</v>
      </c>
      <c r="I5895">
        <v>1560910</v>
      </c>
      <c r="J5895">
        <v>6</v>
      </c>
      <c r="K5895" s="1">
        <v>309.54000000000002</v>
      </c>
      <c r="L5895" s="1">
        <v>273.54000000000002</v>
      </c>
      <c r="M5895" s="1">
        <f>All_Data[[#This Row],[EUR Sales Amount]]-All_Data[[#This Row],[EUR Cost Amount]]</f>
        <v>36</v>
      </c>
      <c r="N5895">
        <f>IF(All_Data[[#This Row],[Order Line Quantity]]&lt;0,1,0)</f>
        <v>0</v>
      </c>
      <c r="O5895" s="1" t="str">
        <f>All_Data[[#This Row],[Tier2 Description]]&amp;All_Data[[#This Row],[Order No]]</f>
        <v>GENERAL TECH1560910</v>
      </c>
    </row>
    <row r="5896" spans="1:15" x14ac:dyDescent="0.35">
      <c r="A5896">
        <v>202005</v>
      </c>
      <c r="B5896" t="str">
        <f>LEFT(All_Data[[#This Row],[Invoice (Year+Month)]],4)</f>
        <v>2020</v>
      </c>
      <c r="C5896" t="str">
        <f>RIGHT(All_Data[[#This Row],[Invoice (Year+Month)]],2)</f>
        <v>05</v>
      </c>
      <c r="D5896" t="s">
        <v>56</v>
      </c>
      <c r="E5896">
        <v>3013873</v>
      </c>
      <c r="F5896" t="s">
        <v>10</v>
      </c>
      <c r="G5896" t="s">
        <v>26</v>
      </c>
      <c r="H5896" t="s">
        <v>44</v>
      </c>
      <c r="I5896">
        <v>1561247</v>
      </c>
      <c r="J5896">
        <v>400</v>
      </c>
      <c r="K5896" s="1">
        <v>916</v>
      </c>
      <c r="L5896" s="1">
        <v>576</v>
      </c>
      <c r="M5896" s="1">
        <f>All_Data[[#This Row],[EUR Sales Amount]]-All_Data[[#This Row],[EUR Cost Amount]]</f>
        <v>340</v>
      </c>
      <c r="N5896">
        <f>IF(All_Data[[#This Row],[Order Line Quantity]]&lt;0,1,0)</f>
        <v>0</v>
      </c>
      <c r="O5896" s="1" t="str">
        <f>All_Data[[#This Row],[Tier2 Description]]&amp;All_Data[[#This Row],[Order No]]</f>
        <v>HBA1561247</v>
      </c>
    </row>
    <row r="5897" spans="1:15" x14ac:dyDescent="0.35">
      <c r="A5897">
        <v>202005</v>
      </c>
      <c r="B5897" t="str">
        <f>LEFT(All_Data[[#This Row],[Invoice (Year+Month)]],4)</f>
        <v>2020</v>
      </c>
      <c r="C5897" t="str">
        <f>RIGHT(All_Data[[#This Row],[Invoice (Year+Month)]],2)</f>
        <v>05</v>
      </c>
      <c r="D5897" t="s">
        <v>56</v>
      </c>
      <c r="E5897">
        <v>3013877</v>
      </c>
      <c r="F5897" t="s">
        <v>17</v>
      </c>
      <c r="G5897" t="s">
        <v>26</v>
      </c>
      <c r="H5897" t="s">
        <v>43</v>
      </c>
      <c r="I5897">
        <v>1560655</v>
      </c>
      <c r="J5897">
        <v>1000</v>
      </c>
      <c r="K5897" s="1">
        <v>490</v>
      </c>
      <c r="L5897" s="1">
        <v>37.64</v>
      </c>
      <c r="M5897" s="1">
        <f>All_Data[[#This Row],[EUR Sales Amount]]-All_Data[[#This Row],[EUR Cost Amount]]</f>
        <v>452.36</v>
      </c>
      <c r="N5897">
        <f>IF(All_Data[[#This Row],[Order Line Quantity]]&lt;0,1,0)</f>
        <v>0</v>
      </c>
      <c r="O5897" s="1" t="str">
        <f>All_Data[[#This Row],[Tier2 Description]]&amp;All_Data[[#This Row],[Order No]]</f>
        <v>SAFETY AUTO &amp; TOOLS1560655</v>
      </c>
    </row>
    <row r="5898" spans="1:15" x14ac:dyDescent="0.35">
      <c r="A5898">
        <v>202005</v>
      </c>
      <c r="B5898" t="str">
        <f>LEFT(All_Data[[#This Row],[Invoice (Year+Month)]],4)</f>
        <v>2020</v>
      </c>
      <c r="C5898" t="str">
        <f>RIGHT(All_Data[[#This Row],[Invoice (Year+Month)]],2)</f>
        <v>05</v>
      </c>
      <c r="D5898" t="s">
        <v>56</v>
      </c>
      <c r="E5898">
        <v>3013886</v>
      </c>
      <c r="F5898" t="s">
        <v>17</v>
      </c>
      <c r="G5898" t="s">
        <v>26</v>
      </c>
      <c r="H5898" t="s">
        <v>44</v>
      </c>
      <c r="I5898">
        <v>1560755</v>
      </c>
      <c r="J5898">
        <v>12</v>
      </c>
      <c r="K5898" s="1">
        <v>12</v>
      </c>
      <c r="L5898" s="1">
        <v>1.92</v>
      </c>
      <c r="M5898" s="1">
        <f>All_Data[[#This Row],[EUR Sales Amount]]-All_Data[[#This Row],[EUR Cost Amount]]</f>
        <v>10.08</v>
      </c>
      <c r="N5898">
        <f>IF(All_Data[[#This Row],[Order Line Quantity]]&lt;0,1,0)</f>
        <v>0</v>
      </c>
      <c r="O5898" s="1" t="str">
        <f>All_Data[[#This Row],[Tier2 Description]]&amp;All_Data[[#This Row],[Order No]]</f>
        <v>HBA1560755</v>
      </c>
    </row>
    <row r="5899" spans="1:15" x14ac:dyDescent="0.35">
      <c r="A5899">
        <v>202005</v>
      </c>
      <c r="B5899" t="str">
        <f>LEFT(All_Data[[#This Row],[Invoice (Year+Month)]],4)</f>
        <v>2020</v>
      </c>
      <c r="C5899" t="str">
        <f>RIGHT(All_Data[[#This Row],[Invoice (Year+Month)]],2)</f>
        <v>05</v>
      </c>
      <c r="D5899" t="s">
        <v>56</v>
      </c>
      <c r="E5899">
        <v>3013886</v>
      </c>
      <c r="F5899" t="s">
        <v>17</v>
      </c>
      <c r="G5899" t="s">
        <v>29</v>
      </c>
      <c r="H5899" t="s">
        <v>52</v>
      </c>
      <c r="I5899">
        <v>1560367</v>
      </c>
      <c r="J5899">
        <v>8</v>
      </c>
      <c r="K5899" s="1">
        <v>1.36</v>
      </c>
      <c r="L5899" s="1">
        <v>0.74</v>
      </c>
      <c r="M5899" s="1">
        <f>All_Data[[#This Row],[EUR Sales Amount]]-All_Data[[#This Row],[EUR Cost Amount]]</f>
        <v>0.62000000000000011</v>
      </c>
      <c r="N5899">
        <f>IF(All_Data[[#This Row],[Order Line Quantity]]&lt;0,1,0)</f>
        <v>0</v>
      </c>
      <c r="O5899" s="1" t="str">
        <f>All_Data[[#This Row],[Tier2 Description]]&amp;All_Data[[#This Row],[Order No]]</f>
        <v>GENERAL TECH1560367</v>
      </c>
    </row>
    <row r="5900" spans="1:15" x14ac:dyDescent="0.35">
      <c r="A5900">
        <v>202005</v>
      </c>
      <c r="B5900" t="str">
        <f>LEFT(All_Data[[#This Row],[Invoice (Year+Month)]],4)</f>
        <v>2020</v>
      </c>
      <c r="C5900" t="str">
        <f>RIGHT(All_Data[[#This Row],[Invoice (Year+Month)]],2)</f>
        <v>05</v>
      </c>
      <c r="D5900" t="s">
        <v>56</v>
      </c>
      <c r="E5900">
        <v>3013890</v>
      </c>
      <c r="F5900" t="s">
        <v>10</v>
      </c>
      <c r="G5900" t="s">
        <v>18</v>
      </c>
      <c r="H5900" t="s">
        <v>21</v>
      </c>
      <c r="I5900">
        <v>1560441</v>
      </c>
      <c r="J5900">
        <v>60</v>
      </c>
      <c r="K5900" s="1">
        <v>75</v>
      </c>
      <c r="L5900" s="1">
        <v>101.36</v>
      </c>
      <c r="M5900" s="1">
        <f>All_Data[[#This Row],[EUR Sales Amount]]-All_Data[[#This Row],[EUR Cost Amount]]</f>
        <v>-26.36</v>
      </c>
      <c r="N5900">
        <f>IF(All_Data[[#This Row],[Order Line Quantity]]&lt;0,1,0)</f>
        <v>0</v>
      </c>
      <c r="O5900" s="1" t="str">
        <f>All_Data[[#This Row],[Tier2 Description]]&amp;All_Data[[#This Row],[Order No]]</f>
        <v>T-SHIRTS &amp; ACTIVE TOPS1560441</v>
      </c>
    </row>
    <row r="5901" spans="1:15" x14ac:dyDescent="0.35">
      <c r="A5901">
        <v>202005</v>
      </c>
      <c r="B5901" t="str">
        <f>LEFT(All_Data[[#This Row],[Invoice (Year+Month)]],4)</f>
        <v>2020</v>
      </c>
      <c r="C5901" t="str">
        <f>RIGHT(All_Data[[#This Row],[Invoice (Year+Month)]],2)</f>
        <v>05</v>
      </c>
      <c r="D5901" t="s">
        <v>56</v>
      </c>
      <c r="E5901">
        <v>3013893</v>
      </c>
      <c r="F5901" t="s">
        <v>10</v>
      </c>
      <c r="G5901" t="s">
        <v>18</v>
      </c>
      <c r="H5901" t="s">
        <v>20</v>
      </c>
      <c r="I5901">
        <v>1560814</v>
      </c>
      <c r="J5901">
        <v>20</v>
      </c>
      <c r="K5901" s="1">
        <v>143</v>
      </c>
      <c r="L5901" s="1">
        <v>69.28</v>
      </c>
      <c r="M5901" s="1">
        <f>All_Data[[#This Row],[EUR Sales Amount]]-All_Data[[#This Row],[EUR Cost Amount]]</f>
        <v>73.72</v>
      </c>
      <c r="N5901">
        <f>IF(All_Data[[#This Row],[Order Line Quantity]]&lt;0,1,0)</f>
        <v>0</v>
      </c>
      <c r="O5901" s="1" t="str">
        <f>All_Data[[#This Row],[Tier2 Description]]&amp;All_Data[[#This Row],[Order No]]</f>
        <v>POLOS1560814</v>
      </c>
    </row>
    <row r="5902" spans="1:15" x14ac:dyDescent="0.35">
      <c r="A5902">
        <v>202005</v>
      </c>
      <c r="B5902" t="str">
        <f>LEFT(All_Data[[#This Row],[Invoice (Year+Month)]],4)</f>
        <v>2020</v>
      </c>
      <c r="C5902" t="str">
        <f>RIGHT(All_Data[[#This Row],[Invoice (Year+Month)]],2)</f>
        <v>05</v>
      </c>
      <c r="D5902" t="s">
        <v>56</v>
      </c>
      <c r="E5902">
        <v>3013901</v>
      </c>
      <c r="F5902" t="s">
        <v>10</v>
      </c>
      <c r="G5902" t="s">
        <v>13</v>
      </c>
      <c r="H5902" t="s">
        <v>16</v>
      </c>
      <c r="I5902">
        <v>1561324</v>
      </c>
      <c r="J5902">
        <v>10</v>
      </c>
      <c r="K5902" s="1">
        <v>257.89999999999998</v>
      </c>
      <c r="L5902" s="1">
        <v>141.02000000000001</v>
      </c>
      <c r="M5902" s="1">
        <f>All_Data[[#This Row],[EUR Sales Amount]]-All_Data[[#This Row],[EUR Cost Amount]]</f>
        <v>116.87999999999997</v>
      </c>
      <c r="N5902">
        <f>IF(All_Data[[#This Row],[Order Line Quantity]]&lt;0,1,0)</f>
        <v>0</v>
      </c>
      <c r="O5902" s="1" t="str">
        <f>All_Data[[#This Row],[Tier2 Description]]&amp;All_Data[[#This Row],[Order No]]</f>
        <v>WRITING1561324</v>
      </c>
    </row>
    <row r="5903" spans="1:15" x14ac:dyDescent="0.35">
      <c r="A5903">
        <v>202005</v>
      </c>
      <c r="B5903" t="str">
        <f>LEFT(All_Data[[#This Row],[Invoice (Year+Month)]],4)</f>
        <v>2020</v>
      </c>
      <c r="C5903" t="str">
        <f>RIGHT(All_Data[[#This Row],[Invoice (Year+Month)]],2)</f>
        <v>05</v>
      </c>
      <c r="D5903" t="s">
        <v>56</v>
      </c>
      <c r="E5903">
        <v>3013903</v>
      </c>
      <c r="F5903" t="s">
        <v>10</v>
      </c>
      <c r="G5903" t="s">
        <v>26</v>
      </c>
      <c r="H5903" t="s">
        <v>44</v>
      </c>
      <c r="I5903">
        <v>1560557</v>
      </c>
      <c r="J5903">
        <v>6</v>
      </c>
      <c r="K5903" s="1">
        <v>6</v>
      </c>
      <c r="L5903" s="1">
        <v>0.96</v>
      </c>
      <c r="M5903" s="1">
        <f>All_Data[[#This Row],[EUR Sales Amount]]-All_Data[[#This Row],[EUR Cost Amount]]</f>
        <v>5.04</v>
      </c>
      <c r="N5903">
        <f>IF(All_Data[[#This Row],[Order Line Quantity]]&lt;0,1,0)</f>
        <v>0</v>
      </c>
      <c r="O5903" s="1" t="str">
        <f>All_Data[[#This Row],[Tier2 Description]]&amp;All_Data[[#This Row],[Order No]]</f>
        <v>HBA1560557</v>
      </c>
    </row>
    <row r="5904" spans="1:15" x14ac:dyDescent="0.35">
      <c r="A5904">
        <v>202005</v>
      </c>
      <c r="B5904" t="str">
        <f>LEFT(All_Data[[#This Row],[Invoice (Year+Month)]],4)</f>
        <v>2020</v>
      </c>
      <c r="C5904" t="str">
        <f>RIGHT(All_Data[[#This Row],[Invoice (Year+Month)]],2)</f>
        <v>05</v>
      </c>
      <c r="D5904" t="s">
        <v>56</v>
      </c>
      <c r="E5904">
        <v>3013909</v>
      </c>
      <c r="F5904" t="s">
        <v>10</v>
      </c>
      <c r="G5904" t="s">
        <v>13</v>
      </c>
      <c r="H5904" t="s">
        <v>34</v>
      </c>
      <c r="I5904">
        <v>1560710</v>
      </c>
      <c r="J5904">
        <v>208</v>
      </c>
      <c r="K5904" s="1">
        <v>222.56</v>
      </c>
      <c r="L5904" s="1">
        <v>123.36</v>
      </c>
      <c r="M5904" s="1">
        <f>All_Data[[#This Row],[EUR Sales Amount]]-All_Data[[#This Row],[EUR Cost Amount]]</f>
        <v>99.2</v>
      </c>
      <c r="N5904">
        <f>IF(All_Data[[#This Row],[Order Line Quantity]]&lt;0,1,0)</f>
        <v>0</v>
      </c>
      <c r="O5904" s="1" t="str">
        <f>All_Data[[#This Row],[Tier2 Description]]&amp;All_Data[[#This Row],[Order No]]</f>
        <v>STATIONERY1560710</v>
      </c>
    </row>
    <row r="5905" spans="1:15" x14ac:dyDescent="0.35">
      <c r="A5905">
        <v>202005</v>
      </c>
      <c r="B5905" t="str">
        <f>LEFT(All_Data[[#This Row],[Invoice (Year+Month)]],4)</f>
        <v>2020</v>
      </c>
      <c r="C5905" t="str">
        <f>RIGHT(All_Data[[#This Row],[Invoice (Year+Month)]],2)</f>
        <v>05</v>
      </c>
      <c r="D5905" t="s">
        <v>56</v>
      </c>
      <c r="E5905">
        <v>3013909</v>
      </c>
      <c r="F5905" t="s">
        <v>10</v>
      </c>
      <c r="G5905" t="s">
        <v>22</v>
      </c>
      <c r="H5905" t="s">
        <v>35</v>
      </c>
      <c r="I5905">
        <v>1560710</v>
      </c>
      <c r="J5905">
        <v>210</v>
      </c>
      <c r="K5905" s="1">
        <v>170.24</v>
      </c>
      <c r="L5905" s="1">
        <v>6.26</v>
      </c>
      <c r="M5905" s="1">
        <f>All_Data[[#This Row],[EUR Sales Amount]]-All_Data[[#This Row],[EUR Cost Amount]]</f>
        <v>163.98000000000002</v>
      </c>
      <c r="N5905">
        <f>IF(All_Data[[#This Row],[Order Line Quantity]]&lt;0,1,0)</f>
        <v>0</v>
      </c>
      <c r="O5905" s="1" t="str">
        <f>All_Data[[#This Row],[Tier2 Description]]&amp;All_Data[[#This Row],[Order No]]</f>
        <v>DECORATION CHARGES1560710</v>
      </c>
    </row>
    <row r="5906" spans="1:15" x14ac:dyDescent="0.35">
      <c r="A5906">
        <v>202005</v>
      </c>
      <c r="B5906" t="str">
        <f>LEFT(All_Data[[#This Row],[Invoice (Year+Month)]],4)</f>
        <v>2020</v>
      </c>
      <c r="C5906" t="str">
        <f>RIGHT(All_Data[[#This Row],[Invoice (Year+Month)]],2)</f>
        <v>05</v>
      </c>
      <c r="D5906" t="s">
        <v>56</v>
      </c>
      <c r="E5906">
        <v>3013915</v>
      </c>
      <c r="F5906" t="s">
        <v>10</v>
      </c>
      <c r="G5906" t="s">
        <v>18</v>
      </c>
      <c r="H5906" t="s">
        <v>20</v>
      </c>
      <c r="I5906">
        <v>1561126</v>
      </c>
      <c r="J5906">
        <v>32</v>
      </c>
      <c r="K5906" s="1">
        <v>229.6</v>
      </c>
      <c r="L5906" s="1">
        <v>105.34</v>
      </c>
      <c r="M5906" s="1">
        <f>All_Data[[#This Row],[EUR Sales Amount]]-All_Data[[#This Row],[EUR Cost Amount]]</f>
        <v>124.25999999999999</v>
      </c>
      <c r="N5906">
        <f>IF(All_Data[[#This Row],[Order Line Quantity]]&lt;0,1,0)</f>
        <v>0</v>
      </c>
      <c r="O5906" s="1" t="str">
        <f>All_Data[[#This Row],[Tier2 Description]]&amp;All_Data[[#This Row],[Order No]]</f>
        <v>POLOS1561126</v>
      </c>
    </row>
    <row r="5907" spans="1:15" x14ac:dyDescent="0.35">
      <c r="A5907">
        <v>202005</v>
      </c>
      <c r="B5907" t="str">
        <f>LEFT(All_Data[[#This Row],[Invoice (Year+Month)]],4)</f>
        <v>2020</v>
      </c>
      <c r="C5907" t="str">
        <f>RIGHT(All_Data[[#This Row],[Invoice (Year+Month)]],2)</f>
        <v>05</v>
      </c>
      <c r="D5907" t="s">
        <v>56</v>
      </c>
      <c r="E5907">
        <v>3013915</v>
      </c>
      <c r="F5907" t="s">
        <v>10</v>
      </c>
      <c r="G5907" t="s">
        <v>18</v>
      </c>
      <c r="H5907" t="s">
        <v>20</v>
      </c>
      <c r="I5907">
        <v>1561485</v>
      </c>
      <c r="J5907">
        <v>100</v>
      </c>
      <c r="K5907" s="1">
        <v>729</v>
      </c>
      <c r="L5907" s="1">
        <v>404.98</v>
      </c>
      <c r="M5907" s="1">
        <f>All_Data[[#This Row],[EUR Sales Amount]]-All_Data[[#This Row],[EUR Cost Amount]]</f>
        <v>324.02</v>
      </c>
      <c r="N5907">
        <f>IF(All_Data[[#This Row],[Order Line Quantity]]&lt;0,1,0)</f>
        <v>0</v>
      </c>
      <c r="O5907" s="1" t="str">
        <f>All_Data[[#This Row],[Tier2 Description]]&amp;All_Data[[#This Row],[Order No]]</f>
        <v>POLOS1561485</v>
      </c>
    </row>
    <row r="5908" spans="1:15" x14ac:dyDescent="0.35">
      <c r="A5908">
        <v>202005</v>
      </c>
      <c r="B5908" t="str">
        <f>LEFT(All_Data[[#This Row],[Invoice (Year+Month)]],4)</f>
        <v>2020</v>
      </c>
      <c r="C5908" t="str">
        <f>RIGHT(All_Data[[#This Row],[Invoice (Year+Month)]],2)</f>
        <v>05</v>
      </c>
      <c r="D5908" t="s">
        <v>56</v>
      </c>
      <c r="E5908">
        <v>3013923</v>
      </c>
      <c r="F5908" t="s">
        <v>17</v>
      </c>
      <c r="G5908" t="s">
        <v>26</v>
      </c>
      <c r="H5908" t="s">
        <v>44</v>
      </c>
      <c r="I5908">
        <v>1560799</v>
      </c>
      <c r="J5908">
        <v>12</v>
      </c>
      <c r="K5908" s="1">
        <v>12</v>
      </c>
      <c r="L5908" s="1">
        <v>2.82</v>
      </c>
      <c r="M5908" s="1">
        <f>All_Data[[#This Row],[EUR Sales Amount]]-All_Data[[#This Row],[EUR Cost Amount]]</f>
        <v>9.18</v>
      </c>
      <c r="N5908">
        <f>IF(All_Data[[#This Row],[Order Line Quantity]]&lt;0,1,0)</f>
        <v>0</v>
      </c>
      <c r="O5908" s="1" t="str">
        <f>All_Data[[#This Row],[Tier2 Description]]&amp;All_Data[[#This Row],[Order No]]</f>
        <v>HBA1560799</v>
      </c>
    </row>
    <row r="5909" spans="1:15" x14ac:dyDescent="0.35">
      <c r="A5909">
        <v>202005</v>
      </c>
      <c r="B5909" t="str">
        <f>LEFT(All_Data[[#This Row],[Invoice (Year+Month)]],4)</f>
        <v>2020</v>
      </c>
      <c r="C5909" t="str">
        <f>RIGHT(All_Data[[#This Row],[Invoice (Year+Month)]],2)</f>
        <v>05</v>
      </c>
      <c r="D5909" t="s">
        <v>56</v>
      </c>
      <c r="E5909">
        <v>3013930</v>
      </c>
      <c r="F5909" t="s">
        <v>10</v>
      </c>
      <c r="G5909" t="s">
        <v>18</v>
      </c>
      <c r="H5909" t="s">
        <v>21</v>
      </c>
      <c r="I5909">
        <v>1560652</v>
      </c>
      <c r="J5909">
        <v>50</v>
      </c>
      <c r="K5909" s="1">
        <v>166</v>
      </c>
      <c r="L5909" s="1">
        <v>103.04</v>
      </c>
      <c r="M5909" s="1">
        <f>All_Data[[#This Row],[EUR Sales Amount]]-All_Data[[#This Row],[EUR Cost Amount]]</f>
        <v>62.959999999999994</v>
      </c>
      <c r="N5909">
        <f>IF(All_Data[[#This Row],[Order Line Quantity]]&lt;0,1,0)</f>
        <v>0</v>
      </c>
      <c r="O5909" s="1" t="str">
        <f>All_Data[[#This Row],[Tier2 Description]]&amp;All_Data[[#This Row],[Order No]]</f>
        <v>T-SHIRTS &amp; ACTIVE TOPS1560652</v>
      </c>
    </row>
    <row r="5910" spans="1:15" x14ac:dyDescent="0.35">
      <c r="A5910">
        <v>202005</v>
      </c>
      <c r="B5910" t="str">
        <f>LEFT(All_Data[[#This Row],[Invoice (Year+Month)]],4)</f>
        <v>2020</v>
      </c>
      <c r="C5910" t="str">
        <f>RIGHT(All_Data[[#This Row],[Invoice (Year+Month)]],2)</f>
        <v>05</v>
      </c>
      <c r="D5910" t="s">
        <v>56</v>
      </c>
      <c r="E5910">
        <v>3013946</v>
      </c>
      <c r="F5910" t="s">
        <v>10</v>
      </c>
      <c r="G5910" t="s">
        <v>32</v>
      </c>
      <c r="H5910" t="s">
        <v>33</v>
      </c>
      <c r="I5910">
        <v>1560451</v>
      </c>
      <c r="J5910">
        <v>2</v>
      </c>
      <c r="K5910" s="1">
        <v>2.12</v>
      </c>
      <c r="L5910" s="1">
        <v>1.32</v>
      </c>
      <c r="M5910" s="1">
        <f>All_Data[[#This Row],[EUR Sales Amount]]-All_Data[[#This Row],[EUR Cost Amount]]</f>
        <v>0.8</v>
      </c>
      <c r="N5910">
        <f>IF(All_Data[[#This Row],[Order Line Quantity]]&lt;0,1,0)</f>
        <v>0</v>
      </c>
      <c r="O5910" s="1" t="str">
        <f>All_Data[[#This Row],[Tier2 Description]]&amp;All_Data[[#This Row],[Order No]]</f>
        <v>SPORT BOTTLES1560451</v>
      </c>
    </row>
    <row r="5911" spans="1:15" x14ac:dyDescent="0.35">
      <c r="A5911">
        <v>202005</v>
      </c>
      <c r="B5911" t="str">
        <f>LEFT(All_Data[[#This Row],[Invoice (Year+Month)]],4)</f>
        <v>2020</v>
      </c>
      <c r="C5911" t="str">
        <f>RIGHT(All_Data[[#This Row],[Invoice (Year+Month)]],2)</f>
        <v>05</v>
      </c>
      <c r="D5911" t="s">
        <v>56</v>
      </c>
      <c r="E5911">
        <v>3013946</v>
      </c>
      <c r="F5911" t="s">
        <v>10</v>
      </c>
      <c r="G5911" t="s">
        <v>26</v>
      </c>
      <c r="H5911" t="s">
        <v>44</v>
      </c>
      <c r="I5911">
        <v>1560561</v>
      </c>
      <c r="J5911">
        <v>2</v>
      </c>
      <c r="K5911" s="1">
        <v>0</v>
      </c>
      <c r="L5911" s="1">
        <v>0.92</v>
      </c>
      <c r="M5911" s="1">
        <f>All_Data[[#This Row],[EUR Sales Amount]]-All_Data[[#This Row],[EUR Cost Amount]]</f>
        <v>-0.92</v>
      </c>
      <c r="N5911">
        <f>IF(All_Data[[#This Row],[Order Line Quantity]]&lt;0,1,0)</f>
        <v>0</v>
      </c>
      <c r="O5911" s="1" t="str">
        <f>All_Data[[#This Row],[Tier2 Description]]&amp;All_Data[[#This Row],[Order No]]</f>
        <v>HBA1560561</v>
      </c>
    </row>
    <row r="5912" spans="1:15" x14ac:dyDescent="0.35">
      <c r="A5912">
        <v>202005</v>
      </c>
      <c r="B5912" t="str">
        <f>LEFT(All_Data[[#This Row],[Invoice (Year+Month)]],4)</f>
        <v>2020</v>
      </c>
      <c r="C5912" t="str">
        <f>RIGHT(All_Data[[#This Row],[Invoice (Year+Month)]],2)</f>
        <v>05</v>
      </c>
      <c r="D5912" t="s">
        <v>56</v>
      </c>
      <c r="E5912">
        <v>3013946</v>
      </c>
      <c r="F5912" t="s">
        <v>10</v>
      </c>
      <c r="G5912" t="s">
        <v>26</v>
      </c>
      <c r="H5912" t="s">
        <v>43</v>
      </c>
      <c r="I5912">
        <v>1560433</v>
      </c>
      <c r="J5912">
        <v>40000</v>
      </c>
      <c r="K5912" s="1">
        <v>30000</v>
      </c>
      <c r="L5912" s="1">
        <v>24400</v>
      </c>
      <c r="M5912" s="1">
        <f>All_Data[[#This Row],[EUR Sales Amount]]-All_Data[[#This Row],[EUR Cost Amount]]</f>
        <v>5600</v>
      </c>
      <c r="N5912">
        <f>IF(All_Data[[#This Row],[Order Line Quantity]]&lt;0,1,0)</f>
        <v>0</v>
      </c>
      <c r="O5912" s="1" t="str">
        <f>All_Data[[#This Row],[Tier2 Description]]&amp;All_Data[[#This Row],[Order No]]</f>
        <v>SAFETY AUTO &amp; TOOLS1560433</v>
      </c>
    </row>
    <row r="5913" spans="1:15" x14ac:dyDescent="0.35">
      <c r="A5913">
        <v>202005</v>
      </c>
      <c r="B5913" t="str">
        <f>LEFT(All_Data[[#This Row],[Invoice (Year+Month)]],4)</f>
        <v>2020</v>
      </c>
      <c r="C5913" t="str">
        <f>RIGHT(All_Data[[#This Row],[Invoice (Year+Month)]],2)</f>
        <v>05</v>
      </c>
      <c r="D5913" t="s">
        <v>56</v>
      </c>
      <c r="E5913">
        <v>3013946</v>
      </c>
      <c r="F5913" t="s">
        <v>10</v>
      </c>
      <c r="G5913" t="s">
        <v>26</v>
      </c>
      <c r="H5913" t="s">
        <v>43</v>
      </c>
      <c r="I5913">
        <v>1560449</v>
      </c>
      <c r="J5913">
        <v>6</v>
      </c>
      <c r="K5913" s="1">
        <v>1.74</v>
      </c>
      <c r="L5913" s="1">
        <v>0.42</v>
      </c>
      <c r="M5913" s="1">
        <f>All_Data[[#This Row],[EUR Sales Amount]]-All_Data[[#This Row],[EUR Cost Amount]]</f>
        <v>1.32</v>
      </c>
      <c r="N5913">
        <f>IF(All_Data[[#This Row],[Order Line Quantity]]&lt;0,1,0)</f>
        <v>0</v>
      </c>
      <c r="O5913" s="1" t="str">
        <f>All_Data[[#This Row],[Tier2 Description]]&amp;All_Data[[#This Row],[Order No]]</f>
        <v>SAFETY AUTO &amp; TOOLS1560449</v>
      </c>
    </row>
    <row r="5914" spans="1:15" x14ac:dyDescent="0.35">
      <c r="A5914">
        <v>202005</v>
      </c>
      <c r="B5914" t="str">
        <f>LEFT(All_Data[[#This Row],[Invoice (Year+Month)]],4)</f>
        <v>2020</v>
      </c>
      <c r="C5914" t="str">
        <f>RIGHT(All_Data[[#This Row],[Invoice (Year+Month)]],2)</f>
        <v>05</v>
      </c>
      <c r="D5914" t="s">
        <v>56</v>
      </c>
      <c r="E5914">
        <v>3013946</v>
      </c>
      <c r="F5914" t="s">
        <v>10</v>
      </c>
      <c r="G5914" t="s">
        <v>29</v>
      </c>
      <c r="H5914" t="s">
        <v>30</v>
      </c>
      <c r="I5914">
        <v>1560846</v>
      </c>
      <c r="J5914">
        <v>2</v>
      </c>
      <c r="K5914" s="1">
        <v>29.2</v>
      </c>
      <c r="L5914" s="1">
        <v>22.98</v>
      </c>
      <c r="M5914" s="1">
        <f>All_Data[[#This Row],[EUR Sales Amount]]-All_Data[[#This Row],[EUR Cost Amount]]</f>
        <v>6.2199999999999989</v>
      </c>
      <c r="N5914">
        <f>IF(All_Data[[#This Row],[Order Line Quantity]]&lt;0,1,0)</f>
        <v>0</v>
      </c>
      <c r="O5914" s="1" t="str">
        <f>All_Data[[#This Row],[Tier2 Description]]&amp;All_Data[[#This Row],[Order No]]</f>
        <v>AUDIO1560846</v>
      </c>
    </row>
    <row r="5915" spans="1:15" x14ac:dyDescent="0.35">
      <c r="A5915">
        <v>202005</v>
      </c>
      <c r="B5915" t="str">
        <f>LEFT(All_Data[[#This Row],[Invoice (Year+Month)]],4)</f>
        <v>2020</v>
      </c>
      <c r="C5915" t="str">
        <f>RIGHT(All_Data[[#This Row],[Invoice (Year+Month)]],2)</f>
        <v>05</v>
      </c>
      <c r="D5915" t="s">
        <v>56</v>
      </c>
      <c r="E5915">
        <v>3013946</v>
      </c>
      <c r="F5915" t="s">
        <v>10</v>
      </c>
      <c r="G5915" t="s">
        <v>29</v>
      </c>
      <c r="H5915" t="s">
        <v>31</v>
      </c>
      <c r="I5915">
        <v>1560451</v>
      </c>
      <c r="J5915">
        <v>6</v>
      </c>
      <c r="K5915" s="1">
        <v>5.94</v>
      </c>
      <c r="L5915" s="1">
        <v>17.440000000000001</v>
      </c>
      <c r="M5915" s="1">
        <f>All_Data[[#This Row],[EUR Sales Amount]]-All_Data[[#This Row],[EUR Cost Amount]]</f>
        <v>-11.5</v>
      </c>
      <c r="N5915">
        <f>IF(All_Data[[#This Row],[Order Line Quantity]]&lt;0,1,0)</f>
        <v>0</v>
      </c>
      <c r="O5915" s="1" t="str">
        <f>All_Data[[#This Row],[Tier2 Description]]&amp;All_Data[[#This Row],[Order No]]</f>
        <v>POWER1560451</v>
      </c>
    </row>
    <row r="5916" spans="1:15" x14ac:dyDescent="0.35">
      <c r="A5916">
        <v>202005</v>
      </c>
      <c r="B5916" t="str">
        <f>LEFT(All_Data[[#This Row],[Invoice (Year+Month)]],4)</f>
        <v>2020</v>
      </c>
      <c r="C5916" t="str">
        <f>RIGHT(All_Data[[#This Row],[Invoice (Year+Month)]],2)</f>
        <v>05</v>
      </c>
      <c r="D5916" t="s">
        <v>56</v>
      </c>
      <c r="E5916">
        <v>3013948</v>
      </c>
      <c r="F5916" t="s">
        <v>17</v>
      </c>
      <c r="G5916" t="s">
        <v>26</v>
      </c>
      <c r="H5916" t="s">
        <v>44</v>
      </c>
      <c r="I5916">
        <v>1560752</v>
      </c>
      <c r="J5916">
        <v>12</v>
      </c>
      <c r="K5916" s="1">
        <v>12</v>
      </c>
      <c r="L5916" s="1">
        <v>1.92</v>
      </c>
      <c r="M5916" s="1">
        <f>All_Data[[#This Row],[EUR Sales Amount]]-All_Data[[#This Row],[EUR Cost Amount]]</f>
        <v>10.08</v>
      </c>
      <c r="N5916">
        <f>IF(All_Data[[#This Row],[Order Line Quantity]]&lt;0,1,0)</f>
        <v>0</v>
      </c>
      <c r="O5916" s="1" t="str">
        <f>All_Data[[#This Row],[Tier2 Description]]&amp;All_Data[[#This Row],[Order No]]</f>
        <v>HBA1560752</v>
      </c>
    </row>
    <row r="5917" spans="1:15" x14ac:dyDescent="0.35">
      <c r="A5917">
        <v>202005</v>
      </c>
      <c r="B5917" t="str">
        <f>LEFT(All_Data[[#This Row],[Invoice (Year+Month)]],4)</f>
        <v>2020</v>
      </c>
      <c r="C5917" t="str">
        <f>RIGHT(All_Data[[#This Row],[Invoice (Year+Month)]],2)</f>
        <v>05</v>
      </c>
      <c r="D5917" t="s">
        <v>56</v>
      </c>
      <c r="E5917">
        <v>3013948</v>
      </c>
      <c r="F5917" t="s">
        <v>17</v>
      </c>
      <c r="G5917" t="s">
        <v>26</v>
      </c>
      <c r="H5917" t="s">
        <v>43</v>
      </c>
      <c r="I5917">
        <v>1560752</v>
      </c>
      <c r="J5917">
        <v>4</v>
      </c>
      <c r="K5917" s="1">
        <v>1.56</v>
      </c>
      <c r="L5917" s="1">
        <v>0.28000000000000003</v>
      </c>
      <c r="M5917" s="1">
        <f>All_Data[[#This Row],[EUR Sales Amount]]-All_Data[[#This Row],[EUR Cost Amount]]</f>
        <v>1.28</v>
      </c>
      <c r="N5917">
        <f>IF(All_Data[[#This Row],[Order Line Quantity]]&lt;0,1,0)</f>
        <v>0</v>
      </c>
      <c r="O5917" s="1" t="str">
        <f>All_Data[[#This Row],[Tier2 Description]]&amp;All_Data[[#This Row],[Order No]]</f>
        <v>SAFETY AUTO &amp; TOOLS1560752</v>
      </c>
    </row>
    <row r="5918" spans="1:15" x14ac:dyDescent="0.35">
      <c r="A5918">
        <v>202005</v>
      </c>
      <c r="B5918" t="str">
        <f>LEFT(All_Data[[#This Row],[Invoice (Year+Month)]],4)</f>
        <v>2020</v>
      </c>
      <c r="C5918" t="str">
        <f>RIGHT(All_Data[[#This Row],[Invoice (Year+Month)]],2)</f>
        <v>05</v>
      </c>
      <c r="D5918" t="s">
        <v>56</v>
      </c>
      <c r="E5918">
        <v>3013961</v>
      </c>
      <c r="F5918" t="s">
        <v>17</v>
      </c>
      <c r="G5918" t="s">
        <v>11</v>
      </c>
      <c r="H5918" t="s">
        <v>38</v>
      </c>
      <c r="I5918">
        <v>1560970</v>
      </c>
      <c r="J5918">
        <v>600</v>
      </c>
      <c r="K5918" s="1">
        <v>228</v>
      </c>
      <c r="L5918" s="1">
        <v>139.18</v>
      </c>
      <c r="M5918" s="1">
        <f>All_Data[[#This Row],[EUR Sales Amount]]-All_Data[[#This Row],[EUR Cost Amount]]</f>
        <v>88.82</v>
      </c>
      <c r="N5918">
        <f>IF(All_Data[[#This Row],[Order Line Quantity]]&lt;0,1,0)</f>
        <v>0</v>
      </c>
      <c r="O5918" s="1" t="str">
        <f>All_Data[[#This Row],[Tier2 Description]]&amp;All_Data[[#This Row],[Order No]]</f>
        <v>BACKPACKS1560970</v>
      </c>
    </row>
    <row r="5919" spans="1:15" x14ac:dyDescent="0.35">
      <c r="A5919">
        <v>202005</v>
      </c>
      <c r="B5919" t="str">
        <f>LEFT(All_Data[[#This Row],[Invoice (Year+Month)]],4)</f>
        <v>2020</v>
      </c>
      <c r="C5919" t="str">
        <f>RIGHT(All_Data[[#This Row],[Invoice (Year+Month)]],2)</f>
        <v>05</v>
      </c>
      <c r="D5919" t="s">
        <v>56</v>
      </c>
      <c r="E5919">
        <v>3013967</v>
      </c>
      <c r="F5919" t="s">
        <v>17</v>
      </c>
      <c r="G5919" t="s">
        <v>13</v>
      </c>
      <c r="H5919" t="s">
        <v>37</v>
      </c>
      <c r="I5919">
        <v>1557835</v>
      </c>
      <c r="J5919">
        <v>10000</v>
      </c>
      <c r="K5919" s="1">
        <v>10700</v>
      </c>
      <c r="L5919" s="1">
        <v>8240.74</v>
      </c>
      <c r="M5919" s="1">
        <f>All_Data[[#This Row],[EUR Sales Amount]]-All_Data[[#This Row],[EUR Cost Amount]]</f>
        <v>2459.2600000000002</v>
      </c>
      <c r="N5919">
        <f>IF(All_Data[[#This Row],[Order Line Quantity]]&lt;0,1,0)</f>
        <v>0</v>
      </c>
      <c r="O5919" s="1" t="str">
        <f>All_Data[[#This Row],[Tier2 Description]]&amp;All_Data[[#This Row],[Order No]]</f>
        <v>GENERAL1557835</v>
      </c>
    </row>
    <row r="5920" spans="1:15" x14ac:dyDescent="0.35">
      <c r="A5920">
        <v>202005</v>
      </c>
      <c r="B5920" t="str">
        <f>LEFT(All_Data[[#This Row],[Invoice (Year+Month)]],4)</f>
        <v>2020</v>
      </c>
      <c r="C5920" t="str">
        <f>RIGHT(All_Data[[#This Row],[Invoice (Year+Month)]],2)</f>
        <v>05</v>
      </c>
      <c r="D5920" t="s">
        <v>56</v>
      </c>
      <c r="E5920">
        <v>3013967</v>
      </c>
      <c r="F5920" t="s">
        <v>17</v>
      </c>
      <c r="G5920" t="s">
        <v>26</v>
      </c>
      <c r="H5920" t="s">
        <v>43</v>
      </c>
      <c r="I5920">
        <v>1560824</v>
      </c>
      <c r="J5920">
        <v>4</v>
      </c>
      <c r="K5920" s="1">
        <v>1.1599999999999999</v>
      </c>
      <c r="L5920" s="1">
        <v>0.24</v>
      </c>
      <c r="M5920" s="1">
        <f>All_Data[[#This Row],[EUR Sales Amount]]-All_Data[[#This Row],[EUR Cost Amount]]</f>
        <v>0.91999999999999993</v>
      </c>
      <c r="N5920">
        <f>IF(All_Data[[#This Row],[Order Line Quantity]]&lt;0,1,0)</f>
        <v>0</v>
      </c>
      <c r="O5920" s="1" t="str">
        <f>All_Data[[#This Row],[Tier2 Description]]&amp;All_Data[[#This Row],[Order No]]</f>
        <v>SAFETY AUTO &amp; TOOLS1560824</v>
      </c>
    </row>
    <row r="5921" spans="1:15" x14ac:dyDescent="0.35">
      <c r="A5921">
        <v>202005</v>
      </c>
      <c r="B5921" t="str">
        <f>LEFT(All_Data[[#This Row],[Invoice (Year+Month)]],4)</f>
        <v>2020</v>
      </c>
      <c r="C5921" t="str">
        <f>RIGHT(All_Data[[#This Row],[Invoice (Year+Month)]],2)</f>
        <v>05</v>
      </c>
      <c r="D5921" t="s">
        <v>56</v>
      </c>
      <c r="E5921">
        <v>3013971</v>
      </c>
      <c r="F5921" t="s">
        <v>10</v>
      </c>
      <c r="G5921" t="s">
        <v>26</v>
      </c>
      <c r="H5921" t="s">
        <v>44</v>
      </c>
      <c r="I5921">
        <v>1561251</v>
      </c>
      <c r="J5921">
        <v>1200</v>
      </c>
      <c r="K5921" s="1">
        <v>2112</v>
      </c>
      <c r="L5921" s="1">
        <v>1728</v>
      </c>
      <c r="M5921" s="1">
        <f>All_Data[[#This Row],[EUR Sales Amount]]-All_Data[[#This Row],[EUR Cost Amount]]</f>
        <v>384</v>
      </c>
      <c r="N5921">
        <f>IF(All_Data[[#This Row],[Order Line Quantity]]&lt;0,1,0)</f>
        <v>0</v>
      </c>
      <c r="O5921" s="1" t="str">
        <f>All_Data[[#This Row],[Tier2 Description]]&amp;All_Data[[#This Row],[Order No]]</f>
        <v>HBA1561251</v>
      </c>
    </row>
    <row r="5922" spans="1:15" x14ac:dyDescent="0.35">
      <c r="A5922">
        <v>202005</v>
      </c>
      <c r="B5922" t="str">
        <f>LEFT(All_Data[[#This Row],[Invoice (Year+Month)]],4)</f>
        <v>2020</v>
      </c>
      <c r="C5922" t="str">
        <f>RIGHT(All_Data[[#This Row],[Invoice (Year+Month)]],2)</f>
        <v>05</v>
      </c>
      <c r="D5922" t="s">
        <v>56</v>
      </c>
      <c r="E5922">
        <v>3013975</v>
      </c>
      <c r="F5922" t="s">
        <v>10</v>
      </c>
      <c r="G5922" t="s">
        <v>26</v>
      </c>
      <c r="H5922" t="s">
        <v>44</v>
      </c>
      <c r="I5922">
        <v>1561013</v>
      </c>
      <c r="J5922">
        <v>4</v>
      </c>
      <c r="K5922" s="1">
        <v>4</v>
      </c>
      <c r="L5922" s="1">
        <v>0.04</v>
      </c>
      <c r="M5922" s="1">
        <f>All_Data[[#This Row],[EUR Sales Amount]]-All_Data[[#This Row],[EUR Cost Amount]]</f>
        <v>3.96</v>
      </c>
      <c r="N5922">
        <f>IF(All_Data[[#This Row],[Order Line Quantity]]&lt;0,1,0)</f>
        <v>0</v>
      </c>
      <c r="O5922" s="1" t="str">
        <f>All_Data[[#This Row],[Tier2 Description]]&amp;All_Data[[#This Row],[Order No]]</f>
        <v>HBA1561013</v>
      </c>
    </row>
    <row r="5923" spans="1:15" x14ac:dyDescent="0.35">
      <c r="A5923">
        <v>202005</v>
      </c>
      <c r="B5923" t="str">
        <f>LEFT(All_Data[[#This Row],[Invoice (Year+Month)]],4)</f>
        <v>2020</v>
      </c>
      <c r="C5923" t="str">
        <f>RIGHT(All_Data[[#This Row],[Invoice (Year+Month)]],2)</f>
        <v>05</v>
      </c>
      <c r="D5923" t="s">
        <v>56</v>
      </c>
      <c r="E5923">
        <v>3013977</v>
      </c>
      <c r="F5923" t="s">
        <v>17</v>
      </c>
      <c r="G5923" t="s">
        <v>26</v>
      </c>
      <c r="H5923" t="s">
        <v>44</v>
      </c>
      <c r="I5923">
        <v>1560836</v>
      </c>
      <c r="J5923">
        <v>4</v>
      </c>
      <c r="K5923" s="1">
        <v>4</v>
      </c>
      <c r="L5923" s="1">
        <v>0.04</v>
      </c>
      <c r="M5923" s="1">
        <f>All_Data[[#This Row],[EUR Sales Amount]]-All_Data[[#This Row],[EUR Cost Amount]]</f>
        <v>3.96</v>
      </c>
      <c r="N5923">
        <f>IF(All_Data[[#This Row],[Order Line Quantity]]&lt;0,1,0)</f>
        <v>0</v>
      </c>
      <c r="O5923" s="1" t="str">
        <f>All_Data[[#This Row],[Tier2 Description]]&amp;All_Data[[#This Row],[Order No]]</f>
        <v>HBA1560836</v>
      </c>
    </row>
    <row r="5924" spans="1:15" x14ac:dyDescent="0.35">
      <c r="A5924">
        <v>202005</v>
      </c>
      <c r="B5924" t="str">
        <f>LEFT(All_Data[[#This Row],[Invoice (Year+Month)]],4)</f>
        <v>2020</v>
      </c>
      <c r="C5924" t="str">
        <f>RIGHT(All_Data[[#This Row],[Invoice (Year+Month)]],2)</f>
        <v>05</v>
      </c>
      <c r="D5924" t="s">
        <v>56</v>
      </c>
      <c r="E5924">
        <v>3013977</v>
      </c>
      <c r="F5924" t="s">
        <v>17</v>
      </c>
      <c r="G5924" t="s">
        <v>26</v>
      </c>
      <c r="H5924" t="s">
        <v>43</v>
      </c>
      <c r="I5924">
        <v>1561165</v>
      </c>
      <c r="J5924">
        <v>16</v>
      </c>
      <c r="K5924" s="1">
        <v>7.84</v>
      </c>
      <c r="L5924" s="1">
        <v>1.1200000000000001</v>
      </c>
      <c r="M5924" s="1">
        <f>All_Data[[#This Row],[EUR Sales Amount]]-All_Data[[#This Row],[EUR Cost Amount]]</f>
        <v>6.72</v>
      </c>
      <c r="N5924">
        <f>IF(All_Data[[#This Row],[Order Line Quantity]]&lt;0,1,0)</f>
        <v>0</v>
      </c>
      <c r="O5924" s="1" t="str">
        <f>All_Data[[#This Row],[Tier2 Description]]&amp;All_Data[[#This Row],[Order No]]</f>
        <v>SAFETY AUTO &amp; TOOLS1561165</v>
      </c>
    </row>
    <row r="5925" spans="1:15" x14ac:dyDescent="0.35">
      <c r="A5925">
        <v>202005</v>
      </c>
      <c r="B5925" t="str">
        <f>LEFT(All_Data[[#This Row],[Invoice (Year+Month)]],4)</f>
        <v>2020</v>
      </c>
      <c r="C5925" t="str">
        <f>RIGHT(All_Data[[#This Row],[Invoice (Year+Month)]],2)</f>
        <v>05</v>
      </c>
      <c r="D5925" t="s">
        <v>56</v>
      </c>
      <c r="E5925">
        <v>3013978</v>
      </c>
      <c r="F5925" t="s">
        <v>17</v>
      </c>
      <c r="G5925" t="s">
        <v>26</v>
      </c>
      <c r="H5925" t="s">
        <v>44</v>
      </c>
      <c r="I5925">
        <v>1560794</v>
      </c>
      <c r="J5925">
        <v>16</v>
      </c>
      <c r="K5925" s="1">
        <v>0</v>
      </c>
      <c r="L5925" s="1">
        <v>1.96</v>
      </c>
      <c r="M5925" s="1">
        <f>All_Data[[#This Row],[EUR Sales Amount]]-All_Data[[#This Row],[EUR Cost Amount]]</f>
        <v>-1.96</v>
      </c>
      <c r="N5925">
        <f>IF(All_Data[[#This Row],[Order Line Quantity]]&lt;0,1,0)</f>
        <v>0</v>
      </c>
      <c r="O5925" s="1" t="str">
        <f>All_Data[[#This Row],[Tier2 Description]]&amp;All_Data[[#This Row],[Order No]]</f>
        <v>HBA1560794</v>
      </c>
    </row>
    <row r="5926" spans="1:15" x14ac:dyDescent="0.35">
      <c r="A5926">
        <v>202005</v>
      </c>
      <c r="B5926" t="str">
        <f>LEFT(All_Data[[#This Row],[Invoice (Year+Month)]],4)</f>
        <v>2020</v>
      </c>
      <c r="C5926" t="str">
        <f>RIGHT(All_Data[[#This Row],[Invoice (Year+Month)]],2)</f>
        <v>05</v>
      </c>
      <c r="D5926" t="s">
        <v>56</v>
      </c>
      <c r="E5926">
        <v>3013988</v>
      </c>
      <c r="F5926" t="s">
        <v>10</v>
      </c>
      <c r="G5926" t="s">
        <v>29</v>
      </c>
      <c r="H5926" t="s">
        <v>52</v>
      </c>
      <c r="I5926">
        <v>1560513</v>
      </c>
      <c r="J5926">
        <v>2</v>
      </c>
      <c r="K5926" s="1">
        <v>44.34</v>
      </c>
      <c r="L5926" s="1">
        <v>29.08</v>
      </c>
      <c r="M5926" s="1">
        <f>All_Data[[#This Row],[EUR Sales Amount]]-All_Data[[#This Row],[EUR Cost Amount]]</f>
        <v>15.260000000000005</v>
      </c>
      <c r="N5926">
        <f>IF(All_Data[[#This Row],[Order Line Quantity]]&lt;0,1,0)</f>
        <v>0</v>
      </c>
      <c r="O5926" s="1" t="str">
        <f>All_Data[[#This Row],[Tier2 Description]]&amp;All_Data[[#This Row],[Order No]]</f>
        <v>GENERAL TECH1560513</v>
      </c>
    </row>
    <row r="5927" spans="1:15" x14ac:dyDescent="0.35">
      <c r="A5927">
        <v>202005</v>
      </c>
      <c r="B5927" t="str">
        <f>LEFT(All_Data[[#This Row],[Invoice (Year+Month)]],4)</f>
        <v>2020</v>
      </c>
      <c r="C5927" t="str">
        <f>RIGHT(All_Data[[#This Row],[Invoice (Year+Month)]],2)</f>
        <v>05</v>
      </c>
      <c r="D5927" t="s">
        <v>56</v>
      </c>
      <c r="E5927">
        <v>3014002</v>
      </c>
      <c r="F5927" t="s">
        <v>17</v>
      </c>
      <c r="G5927" t="s">
        <v>13</v>
      </c>
      <c r="H5927" t="s">
        <v>34</v>
      </c>
      <c r="I5927">
        <v>1561023</v>
      </c>
      <c r="J5927">
        <v>200</v>
      </c>
      <c r="K5927" s="1">
        <v>198</v>
      </c>
      <c r="L5927" s="1">
        <v>102.3</v>
      </c>
      <c r="M5927" s="1">
        <f>All_Data[[#This Row],[EUR Sales Amount]]-All_Data[[#This Row],[EUR Cost Amount]]</f>
        <v>95.7</v>
      </c>
      <c r="N5927">
        <f>IF(All_Data[[#This Row],[Order Line Quantity]]&lt;0,1,0)</f>
        <v>0</v>
      </c>
      <c r="O5927" s="1" t="str">
        <f>All_Data[[#This Row],[Tier2 Description]]&amp;All_Data[[#This Row],[Order No]]</f>
        <v>STATIONERY1561023</v>
      </c>
    </row>
    <row r="5928" spans="1:15" x14ac:dyDescent="0.35">
      <c r="A5928">
        <v>202005</v>
      </c>
      <c r="B5928" t="str">
        <f>LEFT(All_Data[[#This Row],[Invoice (Year+Month)]],4)</f>
        <v>2020</v>
      </c>
      <c r="C5928" t="str">
        <f>RIGHT(All_Data[[#This Row],[Invoice (Year+Month)]],2)</f>
        <v>05</v>
      </c>
      <c r="D5928" t="s">
        <v>56</v>
      </c>
      <c r="E5928">
        <v>3014019</v>
      </c>
      <c r="F5928" t="s">
        <v>17</v>
      </c>
      <c r="G5928" t="s">
        <v>57</v>
      </c>
      <c r="H5928" t="s">
        <v>58</v>
      </c>
      <c r="I5928">
        <v>1559215</v>
      </c>
      <c r="J5928">
        <v>20</v>
      </c>
      <c r="K5928" s="1">
        <v>284</v>
      </c>
      <c r="L5928" s="1">
        <v>172.94</v>
      </c>
      <c r="M5928" s="1">
        <f>All_Data[[#This Row],[EUR Sales Amount]]-All_Data[[#This Row],[EUR Cost Amount]]</f>
        <v>111.06</v>
      </c>
      <c r="N5928">
        <f>IF(All_Data[[#This Row],[Order Line Quantity]]&lt;0,1,0)</f>
        <v>0</v>
      </c>
      <c r="O5928" s="1" t="str">
        <f>All_Data[[#This Row],[Tier2 Description]]&amp;All_Data[[#This Row],[Order No]]</f>
        <v>SHIRTS1559215</v>
      </c>
    </row>
    <row r="5929" spans="1:15" x14ac:dyDescent="0.35">
      <c r="A5929">
        <v>202005</v>
      </c>
      <c r="B5929" t="str">
        <f>LEFT(All_Data[[#This Row],[Invoice (Year+Month)]],4)</f>
        <v>2020</v>
      </c>
      <c r="C5929" t="str">
        <f>RIGHT(All_Data[[#This Row],[Invoice (Year+Month)]],2)</f>
        <v>05</v>
      </c>
      <c r="D5929" t="s">
        <v>56</v>
      </c>
      <c r="E5929">
        <v>3014022</v>
      </c>
      <c r="F5929" t="s">
        <v>10</v>
      </c>
      <c r="G5929" t="s">
        <v>26</v>
      </c>
      <c r="H5929" t="s">
        <v>43</v>
      </c>
      <c r="I5929">
        <v>1561154</v>
      </c>
      <c r="J5929">
        <v>3300</v>
      </c>
      <c r="K5929" s="1">
        <v>1360</v>
      </c>
      <c r="L5929" s="1">
        <v>124.2</v>
      </c>
      <c r="M5929" s="1">
        <f>All_Data[[#This Row],[EUR Sales Amount]]-All_Data[[#This Row],[EUR Cost Amount]]</f>
        <v>1235.8</v>
      </c>
      <c r="N5929">
        <f>IF(All_Data[[#This Row],[Order Line Quantity]]&lt;0,1,0)</f>
        <v>0</v>
      </c>
      <c r="O5929" s="1" t="str">
        <f>All_Data[[#This Row],[Tier2 Description]]&amp;All_Data[[#This Row],[Order No]]</f>
        <v>SAFETY AUTO &amp; TOOLS1561154</v>
      </c>
    </row>
    <row r="5930" spans="1:15" x14ac:dyDescent="0.35">
      <c r="A5930">
        <v>202005</v>
      </c>
      <c r="B5930" t="str">
        <f>LEFT(All_Data[[#This Row],[Invoice (Year+Month)]],4)</f>
        <v>2020</v>
      </c>
      <c r="C5930" t="str">
        <f>RIGHT(All_Data[[#This Row],[Invoice (Year+Month)]],2)</f>
        <v>05</v>
      </c>
      <c r="D5930" t="s">
        <v>56</v>
      </c>
      <c r="E5930">
        <v>3014026</v>
      </c>
      <c r="F5930" t="s">
        <v>17</v>
      </c>
      <c r="G5930" t="s">
        <v>26</v>
      </c>
      <c r="H5930" t="s">
        <v>43</v>
      </c>
      <c r="I5930">
        <v>1560713</v>
      </c>
      <c r="J5930">
        <v>16000</v>
      </c>
      <c r="K5930" s="1">
        <v>12000</v>
      </c>
      <c r="L5930" s="1">
        <v>9440</v>
      </c>
      <c r="M5930" s="1">
        <f>All_Data[[#This Row],[EUR Sales Amount]]-All_Data[[#This Row],[EUR Cost Amount]]</f>
        <v>2560</v>
      </c>
      <c r="N5930">
        <f>IF(All_Data[[#This Row],[Order Line Quantity]]&lt;0,1,0)</f>
        <v>0</v>
      </c>
      <c r="O5930" s="1" t="str">
        <f>All_Data[[#This Row],[Tier2 Description]]&amp;All_Data[[#This Row],[Order No]]</f>
        <v>SAFETY AUTO &amp; TOOLS1560713</v>
      </c>
    </row>
    <row r="5931" spans="1:15" x14ac:dyDescent="0.35">
      <c r="A5931">
        <v>202005</v>
      </c>
      <c r="B5931" t="str">
        <f>LEFT(All_Data[[#This Row],[Invoice (Year+Month)]],4)</f>
        <v>2020</v>
      </c>
      <c r="C5931" t="str">
        <f>RIGHT(All_Data[[#This Row],[Invoice (Year+Month)]],2)</f>
        <v>05</v>
      </c>
      <c r="D5931" t="s">
        <v>56</v>
      </c>
      <c r="E5931">
        <v>3014033</v>
      </c>
      <c r="F5931" t="s">
        <v>10</v>
      </c>
      <c r="G5931" t="s">
        <v>11</v>
      </c>
      <c r="H5931" t="s">
        <v>38</v>
      </c>
      <c r="I5931">
        <v>1560682</v>
      </c>
      <c r="J5931">
        <v>20</v>
      </c>
      <c r="K5931" s="1">
        <v>84</v>
      </c>
      <c r="L5931" s="1">
        <v>47.46</v>
      </c>
      <c r="M5931" s="1">
        <f>All_Data[[#This Row],[EUR Sales Amount]]-All_Data[[#This Row],[EUR Cost Amount]]</f>
        <v>36.54</v>
      </c>
      <c r="N5931">
        <f>IF(All_Data[[#This Row],[Order Line Quantity]]&lt;0,1,0)</f>
        <v>0</v>
      </c>
      <c r="O5931" s="1" t="str">
        <f>All_Data[[#This Row],[Tier2 Description]]&amp;All_Data[[#This Row],[Order No]]</f>
        <v>BACKPACKS1560682</v>
      </c>
    </row>
    <row r="5932" spans="1:15" x14ac:dyDescent="0.35">
      <c r="A5932">
        <v>202005</v>
      </c>
      <c r="B5932" t="str">
        <f>LEFT(All_Data[[#This Row],[Invoice (Year+Month)]],4)</f>
        <v>2020</v>
      </c>
      <c r="C5932" t="str">
        <f>RIGHT(All_Data[[#This Row],[Invoice (Year+Month)]],2)</f>
        <v>05</v>
      </c>
      <c r="D5932" t="s">
        <v>56</v>
      </c>
      <c r="E5932">
        <v>3014040</v>
      </c>
      <c r="F5932" t="s">
        <v>17</v>
      </c>
      <c r="G5932" t="s">
        <v>26</v>
      </c>
      <c r="H5932" t="s">
        <v>43</v>
      </c>
      <c r="I5932">
        <v>1560676</v>
      </c>
      <c r="J5932">
        <v>1000</v>
      </c>
      <c r="K5932" s="1">
        <v>290</v>
      </c>
      <c r="L5932" s="1">
        <v>81.96</v>
      </c>
      <c r="M5932" s="1">
        <f>All_Data[[#This Row],[EUR Sales Amount]]-All_Data[[#This Row],[EUR Cost Amount]]</f>
        <v>208.04000000000002</v>
      </c>
      <c r="N5932">
        <f>IF(All_Data[[#This Row],[Order Line Quantity]]&lt;0,1,0)</f>
        <v>0</v>
      </c>
      <c r="O5932" s="1" t="str">
        <f>All_Data[[#This Row],[Tier2 Description]]&amp;All_Data[[#This Row],[Order No]]</f>
        <v>SAFETY AUTO &amp; TOOLS1560676</v>
      </c>
    </row>
    <row r="5933" spans="1:15" x14ac:dyDescent="0.35">
      <c r="A5933">
        <v>202005</v>
      </c>
      <c r="B5933" t="str">
        <f>LEFT(All_Data[[#This Row],[Invoice (Year+Month)]],4)</f>
        <v>2020</v>
      </c>
      <c r="C5933" t="str">
        <f>RIGHT(All_Data[[#This Row],[Invoice (Year+Month)]],2)</f>
        <v>05</v>
      </c>
      <c r="D5933" t="s">
        <v>56</v>
      </c>
      <c r="E5933">
        <v>3014043</v>
      </c>
      <c r="F5933" t="s">
        <v>10</v>
      </c>
      <c r="G5933" t="s">
        <v>11</v>
      </c>
      <c r="H5933" t="s">
        <v>39</v>
      </c>
      <c r="I5933">
        <v>1560493</v>
      </c>
      <c r="J5933">
        <v>28</v>
      </c>
      <c r="K5933" s="1">
        <v>670.32</v>
      </c>
      <c r="L5933" s="1">
        <v>244.68</v>
      </c>
      <c r="M5933" s="1">
        <f>All_Data[[#This Row],[EUR Sales Amount]]-All_Data[[#This Row],[EUR Cost Amount]]</f>
        <v>425.64000000000004</v>
      </c>
      <c r="N5933">
        <f>IF(All_Data[[#This Row],[Order Line Quantity]]&lt;0,1,0)</f>
        <v>0</v>
      </c>
      <c r="O5933" s="1" t="str">
        <f>All_Data[[#This Row],[Tier2 Description]]&amp;All_Data[[#This Row],[Order No]]</f>
        <v>COOLERS1560493</v>
      </c>
    </row>
    <row r="5934" spans="1:15" x14ac:dyDescent="0.35">
      <c r="A5934">
        <v>202005</v>
      </c>
      <c r="B5934" t="str">
        <f>LEFT(All_Data[[#This Row],[Invoice (Year+Month)]],4)</f>
        <v>2020</v>
      </c>
      <c r="C5934" t="str">
        <f>RIGHT(All_Data[[#This Row],[Invoice (Year+Month)]],2)</f>
        <v>05</v>
      </c>
      <c r="D5934" t="s">
        <v>56</v>
      </c>
      <c r="E5934">
        <v>3014043</v>
      </c>
      <c r="F5934" t="s">
        <v>10</v>
      </c>
      <c r="G5934" t="s">
        <v>22</v>
      </c>
      <c r="H5934" t="s">
        <v>35</v>
      </c>
      <c r="I5934">
        <v>1560493</v>
      </c>
      <c r="J5934">
        <v>34</v>
      </c>
      <c r="K5934" s="1">
        <v>229.56</v>
      </c>
      <c r="L5934" s="1">
        <v>41.24</v>
      </c>
      <c r="M5934" s="1">
        <f>All_Data[[#This Row],[EUR Sales Amount]]-All_Data[[#This Row],[EUR Cost Amount]]</f>
        <v>188.32</v>
      </c>
      <c r="N5934">
        <f>IF(All_Data[[#This Row],[Order Line Quantity]]&lt;0,1,0)</f>
        <v>0</v>
      </c>
      <c r="O5934" s="1" t="str">
        <f>All_Data[[#This Row],[Tier2 Description]]&amp;All_Data[[#This Row],[Order No]]</f>
        <v>DECORATION CHARGES1560493</v>
      </c>
    </row>
    <row r="5935" spans="1:15" x14ac:dyDescent="0.35">
      <c r="A5935">
        <v>202005</v>
      </c>
      <c r="B5935" t="str">
        <f>LEFT(All_Data[[#This Row],[Invoice (Year+Month)]],4)</f>
        <v>2020</v>
      </c>
      <c r="C5935" t="str">
        <f>RIGHT(All_Data[[#This Row],[Invoice (Year+Month)]],2)</f>
        <v>05</v>
      </c>
      <c r="D5935" t="s">
        <v>56</v>
      </c>
      <c r="E5935">
        <v>3014048</v>
      </c>
      <c r="F5935" t="s">
        <v>17</v>
      </c>
      <c r="G5935" t="s">
        <v>26</v>
      </c>
      <c r="H5935" t="s">
        <v>43</v>
      </c>
      <c r="I5935">
        <v>1560481</v>
      </c>
      <c r="J5935">
        <v>2000</v>
      </c>
      <c r="K5935" s="1">
        <v>500</v>
      </c>
      <c r="L5935" s="1">
        <v>163.9</v>
      </c>
      <c r="M5935" s="1">
        <f>All_Data[[#This Row],[EUR Sales Amount]]-All_Data[[#This Row],[EUR Cost Amount]]</f>
        <v>336.1</v>
      </c>
      <c r="N5935">
        <f>IF(All_Data[[#This Row],[Order Line Quantity]]&lt;0,1,0)</f>
        <v>0</v>
      </c>
      <c r="O5935" s="1" t="str">
        <f>All_Data[[#This Row],[Tier2 Description]]&amp;All_Data[[#This Row],[Order No]]</f>
        <v>SAFETY AUTO &amp; TOOLS1560481</v>
      </c>
    </row>
    <row r="5936" spans="1:15" x14ac:dyDescent="0.35">
      <c r="A5936">
        <v>202005</v>
      </c>
      <c r="B5936" t="str">
        <f>LEFT(All_Data[[#This Row],[Invoice (Year+Month)]],4)</f>
        <v>2020</v>
      </c>
      <c r="C5936" t="str">
        <f>RIGHT(All_Data[[#This Row],[Invoice (Year+Month)]],2)</f>
        <v>05</v>
      </c>
      <c r="D5936" t="s">
        <v>56</v>
      </c>
      <c r="E5936">
        <v>3014048</v>
      </c>
      <c r="F5936" t="s">
        <v>17</v>
      </c>
      <c r="G5936" t="s">
        <v>18</v>
      </c>
      <c r="H5936" t="s">
        <v>20</v>
      </c>
      <c r="I5936">
        <v>1560660</v>
      </c>
      <c r="J5936">
        <v>24</v>
      </c>
      <c r="K5936" s="1">
        <v>215.76</v>
      </c>
      <c r="L5936" s="1">
        <v>113.54</v>
      </c>
      <c r="M5936" s="1">
        <f>All_Data[[#This Row],[EUR Sales Amount]]-All_Data[[#This Row],[EUR Cost Amount]]</f>
        <v>102.21999999999998</v>
      </c>
      <c r="N5936">
        <f>IF(All_Data[[#This Row],[Order Line Quantity]]&lt;0,1,0)</f>
        <v>0</v>
      </c>
      <c r="O5936" s="1" t="str">
        <f>All_Data[[#This Row],[Tier2 Description]]&amp;All_Data[[#This Row],[Order No]]</f>
        <v>POLOS1560660</v>
      </c>
    </row>
    <row r="5937" spans="1:15" x14ac:dyDescent="0.35">
      <c r="A5937">
        <v>202005</v>
      </c>
      <c r="B5937" t="str">
        <f>LEFT(All_Data[[#This Row],[Invoice (Year+Month)]],4)</f>
        <v>2020</v>
      </c>
      <c r="C5937" t="str">
        <f>RIGHT(All_Data[[#This Row],[Invoice (Year+Month)]],2)</f>
        <v>05</v>
      </c>
      <c r="D5937" t="s">
        <v>56</v>
      </c>
      <c r="E5937">
        <v>3014048</v>
      </c>
      <c r="F5937" t="s">
        <v>17</v>
      </c>
      <c r="G5937" t="s">
        <v>18</v>
      </c>
      <c r="H5937" t="s">
        <v>20</v>
      </c>
      <c r="I5937">
        <v>1561404</v>
      </c>
      <c r="J5937">
        <v>12</v>
      </c>
      <c r="K5937" s="1">
        <v>109.08</v>
      </c>
      <c r="L5937" s="1">
        <v>61.3</v>
      </c>
      <c r="M5937" s="1">
        <f>All_Data[[#This Row],[EUR Sales Amount]]-All_Data[[#This Row],[EUR Cost Amount]]</f>
        <v>47.78</v>
      </c>
      <c r="N5937">
        <f>IF(All_Data[[#This Row],[Order Line Quantity]]&lt;0,1,0)</f>
        <v>0</v>
      </c>
      <c r="O5937" s="1" t="str">
        <f>All_Data[[#This Row],[Tier2 Description]]&amp;All_Data[[#This Row],[Order No]]</f>
        <v>POLOS1561404</v>
      </c>
    </row>
    <row r="5938" spans="1:15" x14ac:dyDescent="0.35">
      <c r="A5938">
        <v>202005</v>
      </c>
      <c r="B5938" t="str">
        <f>LEFT(All_Data[[#This Row],[Invoice (Year+Month)]],4)</f>
        <v>2020</v>
      </c>
      <c r="C5938" t="str">
        <f>RIGHT(All_Data[[#This Row],[Invoice (Year+Month)]],2)</f>
        <v>05</v>
      </c>
      <c r="D5938" t="s">
        <v>56</v>
      </c>
      <c r="E5938">
        <v>3014054</v>
      </c>
      <c r="F5938" t="s">
        <v>17</v>
      </c>
      <c r="G5938" t="s">
        <v>13</v>
      </c>
      <c r="H5938" t="s">
        <v>34</v>
      </c>
      <c r="I5938">
        <v>1561332</v>
      </c>
      <c r="J5938">
        <v>1000</v>
      </c>
      <c r="K5938" s="1">
        <v>2090</v>
      </c>
      <c r="L5938" s="1">
        <v>924.12</v>
      </c>
      <c r="M5938" s="1">
        <f>All_Data[[#This Row],[EUR Sales Amount]]-All_Data[[#This Row],[EUR Cost Amount]]</f>
        <v>1165.8800000000001</v>
      </c>
      <c r="N5938">
        <f>IF(All_Data[[#This Row],[Order Line Quantity]]&lt;0,1,0)</f>
        <v>0</v>
      </c>
      <c r="O5938" s="1" t="str">
        <f>All_Data[[#This Row],[Tier2 Description]]&amp;All_Data[[#This Row],[Order No]]</f>
        <v>STATIONERY1561332</v>
      </c>
    </row>
    <row r="5939" spans="1:15" x14ac:dyDescent="0.35">
      <c r="A5939">
        <v>202005</v>
      </c>
      <c r="B5939" t="str">
        <f>LEFT(All_Data[[#This Row],[Invoice (Year+Month)]],4)</f>
        <v>2020</v>
      </c>
      <c r="C5939" t="str">
        <f>RIGHT(All_Data[[#This Row],[Invoice (Year+Month)]],2)</f>
        <v>05</v>
      </c>
      <c r="D5939" t="s">
        <v>56</v>
      </c>
      <c r="E5939">
        <v>3014054</v>
      </c>
      <c r="F5939" t="s">
        <v>17</v>
      </c>
      <c r="G5939" t="s">
        <v>26</v>
      </c>
      <c r="H5939" t="s">
        <v>43</v>
      </c>
      <c r="I5939">
        <v>1560461</v>
      </c>
      <c r="J5939">
        <v>1000</v>
      </c>
      <c r="K5939" s="1">
        <v>290</v>
      </c>
      <c r="L5939" s="1">
        <v>81.96</v>
      </c>
      <c r="M5939" s="1">
        <f>All_Data[[#This Row],[EUR Sales Amount]]-All_Data[[#This Row],[EUR Cost Amount]]</f>
        <v>208.04000000000002</v>
      </c>
      <c r="N5939">
        <f>IF(All_Data[[#This Row],[Order Line Quantity]]&lt;0,1,0)</f>
        <v>0</v>
      </c>
      <c r="O5939" s="1" t="str">
        <f>All_Data[[#This Row],[Tier2 Description]]&amp;All_Data[[#This Row],[Order No]]</f>
        <v>SAFETY AUTO &amp; TOOLS1560461</v>
      </c>
    </row>
    <row r="5940" spans="1:15" x14ac:dyDescent="0.35">
      <c r="A5940">
        <v>202005</v>
      </c>
      <c r="B5940" t="str">
        <f>LEFT(All_Data[[#This Row],[Invoice (Year+Month)]],4)</f>
        <v>2020</v>
      </c>
      <c r="C5940" t="str">
        <f>RIGHT(All_Data[[#This Row],[Invoice (Year+Month)]],2)</f>
        <v>05</v>
      </c>
      <c r="D5940" t="s">
        <v>56</v>
      </c>
      <c r="E5940">
        <v>3014054</v>
      </c>
      <c r="F5940" t="s">
        <v>17</v>
      </c>
      <c r="G5940" t="s">
        <v>22</v>
      </c>
      <c r="H5940" t="s">
        <v>35</v>
      </c>
      <c r="I5940">
        <v>1560461</v>
      </c>
      <c r="J5940">
        <v>1002</v>
      </c>
      <c r="K5940" s="1">
        <v>200</v>
      </c>
      <c r="L5940" s="1">
        <v>27.88</v>
      </c>
      <c r="M5940" s="1">
        <f>All_Data[[#This Row],[EUR Sales Amount]]-All_Data[[#This Row],[EUR Cost Amount]]</f>
        <v>172.12</v>
      </c>
      <c r="N5940">
        <f>IF(All_Data[[#This Row],[Order Line Quantity]]&lt;0,1,0)</f>
        <v>0</v>
      </c>
      <c r="O5940" s="1" t="str">
        <f>All_Data[[#This Row],[Tier2 Description]]&amp;All_Data[[#This Row],[Order No]]</f>
        <v>DECORATION CHARGES1560461</v>
      </c>
    </row>
    <row r="5941" spans="1:15" x14ac:dyDescent="0.35">
      <c r="A5941">
        <v>202005</v>
      </c>
      <c r="B5941" t="str">
        <f>LEFT(All_Data[[#This Row],[Invoice (Year+Month)]],4)</f>
        <v>2020</v>
      </c>
      <c r="C5941" t="str">
        <f>RIGHT(All_Data[[#This Row],[Invoice (Year+Month)]],2)</f>
        <v>05</v>
      </c>
      <c r="D5941" t="s">
        <v>56</v>
      </c>
      <c r="E5941">
        <v>3014061</v>
      </c>
      <c r="F5941" t="s">
        <v>17</v>
      </c>
      <c r="G5941" t="s">
        <v>32</v>
      </c>
      <c r="H5941" t="s">
        <v>33</v>
      </c>
      <c r="I5941">
        <v>1560172</v>
      </c>
      <c r="J5941">
        <v>2</v>
      </c>
      <c r="K5941" s="1">
        <v>9.7799999999999994</v>
      </c>
      <c r="L5941" s="1">
        <v>4.72</v>
      </c>
      <c r="M5941" s="1">
        <f>All_Data[[#This Row],[EUR Sales Amount]]-All_Data[[#This Row],[EUR Cost Amount]]</f>
        <v>5.0599999999999996</v>
      </c>
      <c r="N5941">
        <f>IF(All_Data[[#This Row],[Order Line Quantity]]&lt;0,1,0)</f>
        <v>0</v>
      </c>
      <c r="O5941" s="1" t="str">
        <f>All_Data[[#This Row],[Tier2 Description]]&amp;All_Data[[#This Row],[Order No]]</f>
        <v>SPORT BOTTLES1560172</v>
      </c>
    </row>
    <row r="5942" spans="1:15" x14ac:dyDescent="0.35">
      <c r="A5942">
        <v>202005</v>
      </c>
      <c r="B5942" t="str">
        <f>LEFT(All_Data[[#This Row],[Invoice (Year+Month)]],4)</f>
        <v>2020</v>
      </c>
      <c r="C5942" t="str">
        <f>RIGHT(All_Data[[#This Row],[Invoice (Year+Month)]],2)</f>
        <v>05</v>
      </c>
      <c r="D5942" t="s">
        <v>56</v>
      </c>
      <c r="E5942">
        <v>3014061</v>
      </c>
      <c r="F5942" t="s">
        <v>17</v>
      </c>
      <c r="G5942" t="s">
        <v>32</v>
      </c>
      <c r="H5942" t="s">
        <v>33</v>
      </c>
      <c r="I5942">
        <v>1560501</v>
      </c>
      <c r="J5942">
        <v>2</v>
      </c>
      <c r="K5942" s="1">
        <v>9.7799999999999994</v>
      </c>
      <c r="L5942" s="1">
        <v>4.72</v>
      </c>
      <c r="M5942" s="1">
        <f>All_Data[[#This Row],[EUR Sales Amount]]-All_Data[[#This Row],[EUR Cost Amount]]</f>
        <v>5.0599999999999996</v>
      </c>
      <c r="N5942">
        <f>IF(All_Data[[#This Row],[Order Line Quantity]]&lt;0,1,0)</f>
        <v>0</v>
      </c>
      <c r="O5942" s="1" t="str">
        <f>All_Data[[#This Row],[Tier2 Description]]&amp;All_Data[[#This Row],[Order No]]</f>
        <v>SPORT BOTTLES1560501</v>
      </c>
    </row>
    <row r="5943" spans="1:15" x14ac:dyDescent="0.35">
      <c r="A5943">
        <v>202005</v>
      </c>
      <c r="B5943" t="str">
        <f>LEFT(All_Data[[#This Row],[Invoice (Year+Month)]],4)</f>
        <v>2020</v>
      </c>
      <c r="C5943" t="str">
        <f>RIGHT(All_Data[[#This Row],[Invoice (Year+Month)]],2)</f>
        <v>05</v>
      </c>
      <c r="D5943" t="s">
        <v>56</v>
      </c>
      <c r="E5943">
        <v>3014061</v>
      </c>
      <c r="F5943" t="s">
        <v>17</v>
      </c>
      <c r="G5943" t="s">
        <v>26</v>
      </c>
      <c r="H5943" t="s">
        <v>28</v>
      </c>
      <c r="I5943">
        <v>1560172</v>
      </c>
      <c r="J5943">
        <v>4</v>
      </c>
      <c r="K5943" s="1">
        <v>11.96</v>
      </c>
      <c r="L5943" s="1">
        <v>6.88</v>
      </c>
      <c r="M5943" s="1">
        <f>All_Data[[#This Row],[EUR Sales Amount]]-All_Data[[#This Row],[EUR Cost Amount]]</f>
        <v>5.080000000000001</v>
      </c>
      <c r="N5943">
        <f>IF(All_Data[[#This Row],[Order Line Quantity]]&lt;0,1,0)</f>
        <v>0</v>
      </c>
      <c r="O5943" s="1" t="str">
        <f>All_Data[[#This Row],[Tier2 Description]]&amp;All_Data[[#This Row],[Order No]]</f>
        <v>HOUSEWARES1560172</v>
      </c>
    </row>
    <row r="5944" spans="1:15" x14ac:dyDescent="0.35">
      <c r="A5944">
        <v>202005</v>
      </c>
      <c r="B5944" t="str">
        <f>LEFT(All_Data[[#This Row],[Invoice (Year+Month)]],4)</f>
        <v>2020</v>
      </c>
      <c r="C5944" t="str">
        <f>RIGHT(All_Data[[#This Row],[Invoice (Year+Month)]],2)</f>
        <v>05</v>
      </c>
      <c r="D5944" t="s">
        <v>56</v>
      </c>
      <c r="E5944">
        <v>3014061</v>
      </c>
      <c r="F5944" t="s">
        <v>17</v>
      </c>
      <c r="G5944" t="s">
        <v>26</v>
      </c>
      <c r="H5944" t="s">
        <v>43</v>
      </c>
      <c r="I5944">
        <v>1560961</v>
      </c>
      <c r="J5944">
        <v>500</v>
      </c>
      <c r="K5944" s="1">
        <v>145</v>
      </c>
      <c r="L5944" s="1">
        <v>40.98</v>
      </c>
      <c r="M5944" s="1">
        <f>All_Data[[#This Row],[EUR Sales Amount]]-All_Data[[#This Row],[EUR Cost Amount]]</f>
        <v>104.02000000000001</v>
      </c>
      <c r="N5944">
        <f>IF(All_Data[[#This Row],[Order Line Quantity]]&lt;0,1,0)</f>
        <v>0</v>
      </c>
      <c r="O5944" s="1" t="str">
        <f>All_Data[[#This Row],[Tier2 Description]]&amp;All_Data[[#This Row],[Order No]]</f>
        <v>SAFETY AUTO &amp; TOOLS1560961</v>
      </c>
    </row>
    <row r="5945" spans="1:15" x14ac:dyDescent="0.35">
      <c r="A5945">
        <v>202005</v>
      </c>
      <c r="B5945" t="str">
        <f>LEFT(All_Data[[#This Row],[Invoice (Year+Month)]],4)</f>
        <v>2020</v>
      </c>
      <c r="C5945" t="str">
        <f>RIGHT(All_Data[[#This Row],[Invoice (Year+Month)]],2)</f>
        <v>05</v>
      </c>
      <c r="D5945" t="s">
        <v>56</v>
      </c>
      <c r="E5945">
        <v>3014064</v>
      </c>
      <c r="F5945" t="s">
        <v>10</v>
      </c>
      <c r="G5945" t="s">
        <v>13</v>
      </c>
      <c r="H5945" t="s">
        <v>41</v>
      </c>
      <c r="I5945">
        <v>1561042</v>
      </c>
      <c r="J5945">
        <v>400</v>
      </c>
      <c r="K5945" s="1">
        <v>228</v>
      </c>
      <c r="L5945" s="1">
        <v>114.02</v>
      </c>
      <c r="M5945" s="1">
        <f>All_Data[[#This Row],[EUR Sales Amount]]-All_Data[[#This Row],[EUR Cost Amount]]</f>
        <v>113.98</v>
      </c>
      <c r="N5945">
        <f>IF(All_Data[[#This Row],[Order Line Quantity]]&lt;0,1,0)</f>
        <v>0</v>
      </c>
      <c r="O5945" s="1" t="str">
        <f>All_Data[[#This Row],[Tier2 Description]]&amp;All_Data[[#This Row],[Order No]]</f>
        <v>KEYCHAINS1561042</v>
      </c>
    </row>
    <row r="5946" spans="1:15" x14ac:dyDescent="0.35">
      <c r="A5946">
        <v>202005</v>
      </c>
      <c r="B5946" t="str">
        <f>LEFT(All_Data[[#This Row],[Invoice (Year+Month)]],4)</f>
        <v>2020</v>
      </c>
      <c r="C5946" t="str">
        <f>RIGHT(All_Data[[#This Row],[Invoice (Year+Month)]],2)</f>
        <v>05</v>
      </c>
      <c r="D5946" t="s">
        <v>56</v>
      </c>
      <c r="E5946">
        <v>3014064</v>
      </c>
      <c r="F5946" t="s">
        <v>10</v>
      </c>
      <c r="G5946" t="s">
        <v>22</v>
      </c>
      <c r="H5946" t="s">
        <v>35</v>
      </c>
      <c r="I5946">
        <v>1561042</v>
      </c>
      <c r="J5946">
        <v>402</v>
      </c>
      <c r="K5946" s="1">
        <v>166</v>
      </c>
      <c r="L5946" s="1">
        <v>4.4400000000000004</v>
      </c>
      <c r="M5946" s="1">
        <f>All_Data[[#This Row],[EUR Sales Amount]]-All_Data[[#This Row],[EUR Cost Amount]]</f>
        <v>161.56</v>
      </c>
      <c r="N5946">
        <f>IF(All_Data[[#This Row],[Order Line Quantity]]&lt;0,1,0)</f>
        <v>0</v>
      </c>
      <c r="O5946" s="1" t="str">
        <f>All_Data[[#This Row],[Tier2 Description]]&amp;All_Data[[#This Row],[Order No]]</f>
        <v>DECORATION CHARGES1561042</v>
      </c>
    </row>
    <row r="5947" spans="1:15" x14ac:dyDescent="0.35">
      <c r="A5947">
        <v>202005</v>
      </c>
      <c r="B5947" t="str">
        <f>LEFT(All_Data[[#This Row],[Invoice (Year+Month)]],4)</f>
        <v>2020</v>
      </c>
      <c r="C5947" t="str">
        <f>RIGHT(All_Data[[#This Row],[Invoice (Year+Month)]],2)</f>
        <v>05</v>
      </c>
      <c r="D5947" t="s">
        <v>56</v>
      </c>
      <c r="E5947">
        <v>3014068</v>
      </c>
      <c r="F5947" t="s">
        <v>10</v>
      </c>
      <c r="G5947" t="s">
        <v>18</v>
      </c>
      <c r="H5947" t="s">
        <v>20</v>
      </c>
      <c r="I5947">
        <v>1561413</v>
      </c>
      <c r="J5947">
        <v>240</v>
      </c>
      <c r="K5947" s="1">
        <v>1077.5999999999999</v>
      </c>
      <c r="L5947" s="1">
        <v>786.38</v>
      </c>
      <c r="M5947" s="1">
        <f>All_Data[[#This Row],[EUR Sales Amount]]-All_Data[[#This Row],[EUR Cost Amount]]</f>
        <v>291.21999999999991</v>
      </c>
      <c r="N5947">
        <f>IF(All_Data[[#This Row],[Order Line Quantity]]&lt;0,1,0)</f>
        <v>0</v>
      </c>
      <c r="O5947" s="1" t="str">
        <f>All_Data[[#This Row],[Tier2 Description]]&amp;All_Data[[#This Row],[Order No]]</f>
        <v>POLOS1561413</v>
      </c>
    </row>
    <row r="5948" spans="1:15" x14ac:dyDescent="0.35">
      <c r="A5948">
        <v>202005</v>
      </c>
      <c r="B5948" t="str">
        <f>LEFT(All_Data[[#This Row],[Invoice (Year+Month)]],4)</f>
        <v>2020</v>
      </c>
      <c r="C5948" t="str">
        <f>RIGHT(All_Data[[#This Row],[Invoice (Year+Month)]],2)</f>
        <v>05</v>
      </c>
      <c r="D5948" t="s">
        <v>56</v>
      </c>
      <c r="E5948">
        <v>3014068</v>
      </c>
      <c r="F5948" t="s">
        <v>10</v>
      </c>
      <c r="G5948" t="s">
        <v>29</v>
      </c>
      <c r="H5948" t="s">
        <v>52</v>
      </c>
      <c r="I5948">
        <v>1561515</v>
      </c>
      <c r="J5948">
        <v>2</v>
      </c>
      <c r="K5948" s="1">
        <v>68.22</v>
      </c>
      <c r="L5948" s="1">
        <v>97.28</v>
      </c>
      <c r="M5948" s="1">
        <f>All_Data[[#This Row],[EUR Sales Amount]]-All_Data[[#This Row],[EUR Cost Amount]]</f>
        <v>-29.060000000000002</v>
      </c>
      <c r="N5948">
        <f>IF(All_Data[[#This Row],[Order Line Quantity]]&lt;0,1,0)</f>
        <v>0</v>
      </c>
      <c r="O5948" s="1" t="str">
        <f>All_Data[[#This Row],[Tier2 Description]]&amp;All_Data[[#This Row],[Order No]]</f>
        <v>GENERAL TECH1561515</v>
      </c>
    </row>
    <row r="5949" spans="1:15" x14ac:dyDescent="0.35">
      <c r="A5949">
        <v>202005</v>
      </c>
      <c r="B5949" t="str">
        <f>LEFT(All_Data[[#This Row],[Invoice (Year+Month)]],4)</f>
        <v>2020</v>
      </c>
      <c r="C5949" t="str">
        <f>RIGHT(All_Data[[#This Row],[Invoice (Year+Month)]],2)</f>
        <v>05</v>
      </c>
      <c r="D5949" t="s">
        <v>56</v>
      </c>
      <c r="E5949">
        <v>3014079</v>
      </c>
      <c r="F5949" t="s">
        <v>10</v>
      </c>
      <c r="G5949" t="s">
        <v>11</v>
      </c>
      <c r="H5949" t="s">
        <v>47</v>
      </c>
      <c r="I5949">
        <v>1560531</v>
      </c>
      <c r="J5949">
        <v>2</v>
      </c>
      <c r="K5949" s="1">
        <v>2.2999999999999998</v>
      </c>
      <c r="L5949" s="1">
        <v>0.84</v>
      </c>
      <c r="M5949" s="1">
        <f>All_Data[[#This Row],[EUR Sales Amount]]-All_Data[[#This Row],[EUR Cost Amount]]</f>
        <v>1.46</v>
      </c>
      <c r="N5949">
        <f>IF(All_Data[[#This Row],[Order Line Quantity]]&lt;0,1,0)</f>
        <v>0</v>
      </c>
      <c r="O5949" s="1" t="str">
        <f>All_Data[[#This Row],[Tier2 Description]]&amp;All_Data[[#This Row],[Order No]]</f>
        <v>TRAVEL GIFTS1560531</v>
      </c>
    </row>
    <row r="5950" spans="1:15" x14ac:dyDescent="0.35">
      <c r="A5950">
        <v>202005</v>
      </c>
      <c r="B5950" t="str">
        <f>LEFT(All_Data[[#This Row],[Invoice (Year+Month)]],4)</f>
        <v>2020</v>
      </c>
      <c r="C5950" t="str">
        <f>RIGHT(All_Data[[#This Row],[Invoice (Year+Month)]],2)</f>
        <v>05</v>
      </c>
      <c r="D5950" t="s">
        <v>56</v>
      </c>
      <c r="E5950">
        <v>3014079</v>
      </c>
      <c r="F5950" t="s">
        <v>10</v>
      </c>
      <c r="G5950" t="s">
        <v>13</v>
      </c>
      <c r="H5950" t="s">
        <v>16</v>
      </c>
      <c r="I5950">
        <v>1560614</v>
      </c>
      <c r="J5950">
        <v>600</v>
      </c>
      <c r="K5950" s="1">
        <v>738</v>
      </c>
      <c r="L5950" s="1">
        <v>310.64</v>
      </c>
      <c r="M5950" s="1">
        <f>All_Data[[#This Row],[EUR Sales Amount]]-All_Data[[#This Row],[EUR Cost Amount]]</f>
        <v>427.36</v>
      </c>
      <c r="N5950">
        <f>IF(All_Data[[#This Row],[Order Line Quantity]]&lt;0,1,0)</f>
        <v>0</v>
      </c>
      <c r="O5950" s="1" t="str">
        <f>All_Data[[#This Row],[Tier2 Description]]&amp;All_Data[[#This Row],[Order No]]</f>
        <v>WRITING1560614</v>
      </c>
    </row>
    <row r="5951" spans="1:15" x14ac:dyDescent="0.35">
      <c r="A5951">
        <v>202005</v>
      </c>
      <c r="B5951" t="str">
        <f>LEFT(All_Data[[#This Row],[Invoice (Year+Month)]],4)</f>
        <v>2020</v>
      </c>
      <c r="C5951" t="str">
        <f>RIGHT(All_Data[[#This Row],[Invoice (Year+Month)]],2)</f>
        <v>05</v>
      </c>
      <c r="D5951" t="s">
        <v>56</v>
      </c>
      <c r="E5951">
        <v>3014079</v>
      </c>
      <c r="F5951" t="s">
        <v>10</v>
      </c>
      <c r="G5951" t="s">
        <v>26</v>
      </c>
      <c r="H5951" t="s">
        <v>28</v>
      </c>
      <c r="I5951">
        <v>1560137</v>
      </c>
      <c r="J5951">
        <v>4</v>
      </c>
      <c r="K5951" s="1">
        <v>30.48</v>
      </c>
      <c r="L5951" s="1">
        <v>13.6</v>
      </c>
      <c r="M5951" s="1">
        <f>All_Data[[#This Row],[EUR Sales Amount]]-All_Data[[#This Row],[EUR Cost Amount]]</f>
        <v>16.880000000000003</v>
      </c>
      <c r="N5951">
        <f>IF(All_Data[[#This Row],[Order Line Quantity]]&lt;0,1,0)</f>
        <v>0</v>
      </c>
      <c r="O5951" s="1" t="str">
        <f>All_Data[[#This Row],[Tier2 Description]]&amp;All_Data[[#This Row],[Order No]]</f>
        <v>HOUSEWARES1560137</v>
      </c>
    </row>
    <row r="5952" spans="1:15" x14ac:dyDescent="0.35">
      <c r="A5952">
        <v>202005</v>
      </c>
      <c r="B5952" t="str">
        <f>LEFT(All_Data[[#This Row],[Invoice (Year+Month)]],4)</f>
        <v>2020</v>
      </c>
      <c r="C5952" t="str">
        <f>RIGHT(All_Data[[#This Row],[Invoice (Year+Month)]],2)</f>
        <v>05</v>
      </c>
      <c r="D5952" t="s">
        <v>56</v>
      </c>
      <c r="E5952">
        <v>3014079</v>
      </c>
      <c r="F5952" t="s">
        <v>10</v>
      </c>
      <c r="G5952" t="s">
        <v>22</v>
      </c>
      <c r="H5952" t="s">
        <v>35</v>
      </c>
      <c r="I5952">
        <v>1560614</v>
      </c>
      <c r="J5952">
        <v>602</v>
      </c>
      <c r="K5952" s="1">
        <v>168</v>
      </c>
      <c r="L5952" s="1">
        <v>23.88</v>
      </c>
      <c r="M5952" s="1">
        <f>All_Data[[#This Row],[EUR Sales Amount]]-All_Data[[#This Row],[EUR Cost Amount]]</f>
        <v>144.12</v>
      </c>
      <c r="N5952">
        <f>IF(All_Data[[#This Row],[Order Line Quantity]]&lt;0,1,0)</f>
        <v>0</v>
      </c>
      <c r="O5952" s="1" t="str">
        <f>All_Data[[#This Row],[Tier2 Description]]&amp;All_Data[[#This Row],[Order No]]</f>
        <v>DECORATION CHARGES1560614</v>
      </c>
    </row>
    <row r="5953" spans="1:15" x14ac:dyDescent="0.35">
      <c r="A5953">
        <v>202005</v>
      </c>
      <c r="B5953" t="str">
        <f>LEFT(All_Data[[#This Row],[Invoice (Year+Month)]],4)</f>
        <v>2020</v>
      </c>
      <c r="C5953" t="str">
        <f>RIGHT(All_Data[[#This Row],[Invoice (Year+Month)]],2)</f>
        <v>05</v>
      </c>
      <c r="D5953" t="s">
        <v>56</v>
      </c>
      <c r="E5953">
        <v>3014083</v>
      </c>
      <c r="F5953" t="s">
        <v>10</v>
      </c>
      <c r="G5953" t="s">
        <v>13</v>
      </c>
      <c r="H5953" t="s">
        <v>16</v>
      </c>
      <c r="I5953">
        <v>1560488</v>
      </c>
      <c r="J5953">
        <v>12</v>
      </c>
      <c r="K5953" s="1">
        <v>901.08</v>
      </c>
      <c r="L5953" s="1">
        <v>545.34</v>
      </c>
      <c r="M5953" s="1">
        <f>All_Data[[#This Row],[EUR Sales Amount]]-All_Data[[#This Row],[EUR Cost Amount]]</f>
        <v>355.74</v>
      </c>
      <c r="N5953">
        <f>IF(All_Data[[#This Row],[Order Line Quantity]]&lt;0,1,0)</f>
        <v>0</v>
      </c>
      <c r="O5953" s="1" t="str">
        <f>All_Data[[#This Row],[Tier2 Description]]&amp;All_Data[[#This Row],[Order No]]</f>
        <v>WRITING1560488</v>
      </c>
    </row>
    <row r="5954" spans="1:15" x14ac:dyDescent="0.35">
      <c r="A5954">
        <v>202005</v>
      </c>
      <c r="B5954" t="str">
        <f>LEFT(All_Data[[#This Row],[Invoice (Year+Month)]],4)</f>
        <v>2020</v>
      </c>
      <c r="C5954" t="str">
        <f>RIGHT(All_Data[[#This Row],[Invoice (Year+Month)]],2)</f>
        <v>05</v>
      </c>
      <c r="D5954" t="s">
        <v>56</v>
      </c>
      <c r="E5954">
        <v>3014090</v>
      </c>
      <c r="F5954" t="s">
        <v>17</v>
      </c>
      <c r="G5954" t="s">
        <v>13</v>
      </c>
      <c r="H5954" t="s">
        <v>16</v>
      </c>
      <c r="I5954">
        <v>1561299</v>
      </c>
      <c r="J5954">
        <v>40</v>
      </c>
      <c r="K5954" s="1">
        <v>808.66</v>
      </c>
      <c r="L5954" s="1">
        <v>571.36</v>
      </c>
      <c r="M5954" s="1">
        <f>All_Data[[#This Row],[EUR Sales Amount]]-All_Data[[#This Row],[EUR Cost Amount]]</f>
        <v>237.29999999999995</v>
      </c>
      <c r="N5954">
        <f>IF(All_Data[[#This Row],[Order Line Quantity]]&lt;0,1,0)</f>
        <v>0</v>
      </c>
      <c r="O5954" s="1" t="str">
        <f>All_Data[[#This Row],[Tier2 Description]]&amp;All_Data[[#This Row],[Order No]]</f>
        <v>WRITING1561299</v>
      </c>
    </row>
    <row r="5955" spans="1:15" x14ac:dyDescent="0.35">
      <c r="A5955">
        <v>202005</v>
      </c>
      <c r="B5955" t="str">
        <f>LEFT(All_Data[[#This Row],[Invoice (Year+Month)]],4)</f>
        <v>2020</v>
      </c>
      <c r="C5955" t="str">
        <f>RIGHT(All_Data[[#This Row],[Invoice (Year+Month)]],2)</f>
        <v>05</v>
      </c>
      <c r="D5955" t="s">
        <v>56</v>
      </c>
      <c r="E5955">
        <v>3014090</v>
      </c>
      <c r="F5955" t="s">
        <v>17</v>
      </c>
      <c r="G5955" t="s">
        <v>26</v>
      </c>
      <c r="H5955" t="s">
        <v>28</v>
      </c>
      <c r="I5955">
        <v>1560646</v>
      </c>
      <c r="J5955">
        <v>2</v>
      </c>
      <c r="K5955" s="1">
        <v>4.18</v>
      </c>
      <c r="L5955" s="1">
        <v>1.94</v>
      </c>
      <c r="M5955" s="1">
        <f>All_Data[[#This Row],[EUR Sales Amount]]-All_Data[[#This Row],[EUR Cost Amount]]</f>
        <v>2.2399999999999998</v>
      </c>
      <c r="N5955">
        <f>IF(All_Data[[#This Row],[Order Line Quantity]]&lt;0,1,0)</f>
        <v>0</v>
      </c>
      <c r="O5955" s="1" t="str">
        <f>All_Data[[#This Row],[Tier2 Description]]&amp;All_Data[[#This Row],[Order No]]</f>
        <v>HOUSEWARES1560646</v>
      </c>
    </row>
    <row r="5956" spans="1:15" x14ac:dyDescent="0.35">
      <c r="A5956">
        <v>202005</v>
      </c>
      <c r="B5956" t="str">
        <f>LEFT(All_Data[[#This Row],[Invoice (Year+Month)]],4)</f>
        <v>2020</v>
      </c>
      <c r="C5956" t="str">
        <f>RIGHT(All_Data[[#This Row],[Invoice (Year+Month)]],2)</f>
        <v>05</v>
      </c>
      <c r="D5956" t="s">
        <v>56</v>
      </c>
      <c r="E5956">
        <v>3014090</v>
      </c>
      <c r="F5956" t="s">
        <v>17</v>
      </c>
      <c r="G5956" t="s">
        <v>26</v>
      </c>
      <c r="H5956" t="s">
        <v>43</v>
      </c>
      <c r="I5956">
        <v>1560465</v>
      </c>
      <c r="J5956">
        <v>4000</v>
      </c>
      <c r="K5956" s="1">
        <v>3400</v>
      </c>
      <c r="L5956" s="1">
        <v>2400</v>
      </c>
      <c r="M5956" s="1">
        <f>All_Data[[#This Row],[EUR Sales Amount]]-All_Data[[#This Row],[EUR Cost Amount]]</f>
        <v>1000</v>
      </c>
      <c r="N5956">
        <f>IF(All_Data[[#This Row],[Order Line Quantity]]&lt;0,1,0)</f>
        <v>0</v>
      </c>
      <c r="O5956" s="1" t="str">
        <f>All_Data[[#This Row],[Tier2 Description]]&amp;All_Data[[#This Row],[Order No]]</f>
        <v>SAFETY AUTO &amp; TOOLS1560465</v>
      </c>
    </row>
    <row r="5957" spans="1:15" x14ac:dyDescent="0.35">
      <c r="A5957">
        <v>202005</v>
      </c>
      <c r="B5957" t="str">
        <f>LEFT(All_Data[[#This Row],[Invoice (Year+Month)]],4)</f>
        <v>2020</v>
      </c>
      <c r="C5957" t="str">
        <f>RIGHT(All_Data[[#This Row],[Invoice (Year+Month)]],2)</f>
        <v>05</v>
      </c>
      <c r="D5957" t="s">
        <v>56</v>
      </c>
      <c r="E5957">
        <v>3014090</v>
      </c>
      <c r="F5957" t="s">
        <v>17</v>
      </c>
      <c r="G5957" t="s">
        <v>36</v>
      </c>
      <c r="H5957" t="s">
        <v>36</v>
      </c>
      <c r="I5957">
        <v>1560844</v>
      </c>
      <c r="J5957">
        <v>80</v>
      </c>
      <c r="K5957" s="1">
        <v>247.2</v>
      </c>
      <c r="L5957" s="1">
        <v>185.58</v>
      </c>
      <c r="M5957" s="1">
        <f>All_Data[[#This Row],[EUR Sales Amount]]-All_Data[[#This Row],[EUR Cost Amount]]</f>
        <v>61.619999999999976</v>
      </c>
      <c r="N5957">
        <f>IF(All_Data[[#This Row],[Order Line Quantity]]&lt;0,1,0)</f>
        <v>0</v>
      </c>
      <c r="O5957" s="1" t="str">
        <f>All_Data[[#This Row],[Tier2 Description]]&amp;All_Data[[#This Row],[Order No]]</f>
        <v>MEMORY1560844</v>
      </c>
    </row>
    <row r="5958" spans="1:15" x14ac:dyDescent="0.35">
      <c r="A5958">
        <v>202005</v>
      </c>
      <c r="B5958" t="str">
        <f>LEFT(All_Data[[#This Row],[Invoice (Year+Month)]],4)</f>
        <v>2020</v>
      </c>
      <c r="C5958" t="str">
        <f>RIGHT(All_Data[[#This Row],[Invoice (Year+Month)]],2)</f>
        <v>05</v>
      </c>
      <c r="D5958" t="s">
        <v>56</v>
      </c>
      <c r="E5958">
        <v>3014090</v>
      </c>
      <c r="F5958" t="s">
        <v>17</v>
      </c>
      <c r="G5958" t="s">
        <v>29</v>
      </c>
      <c r="H5958" t="s">
        <v>30</v>
      </c>
      <c r="I5958">
        <v>1560646</v>
      </c>
      <c r="J5958">
        <v>2</v>
      </c>
      <c r="K5958" s="1">
        <v>30.5</v>
      </c>
      <c r="L5958" s="1">
        <v>17.399999999999999</v>
      </c>
      <c r="M5958" s="1">
        <f>All_Data[[#This Row],[EUR Sales Amount]]-All_Data[[#This Row],[EUR Cost Amount]]</f>
        <v>13.100000000000001</v>
      </c>
      <c r="N5958">
        <f>IF(All_Data[[#This Row],[Order Line Quantity]]&lt;0,1,0)</f>
        <v>0</v>
      </c>
      <c r="O5958" s="1" t="str">
        <f>All_Data[[#This Row],[Tier2 Description]]&amp;All_Data[[#This Row],[Order No]]</f>
        <v>AUDIO1560646</v>
      </c>
    </row>
    <row r="5959" spans="1:15" x14ac:dyDescent="0.35">
      <c r="A5959">
        <v>202005</v>
      </c>
      <c r="B5959" t="str">
        <f>LEFT(All_Data[[#This Row],[Invoice (Year+Month)]],4)</f>
        <v>2020</v>
      </c>
      <c r="C5959" t="str">
        <f>RIGHT(All_Data[[#This Row],[Invoice (Year+Month)]],2)</f>
        <v>05</v>
      </c>
      <c r="D5959" t="s">
        <v>56</v>
      </c>
      <c r="E5959">
        <v>3014090</v>
      </c>
      <c r="F5959" t="s">
        <v>17</v>
      </c>
      <c r="G5959" t="s">
        <v>29</v>
      </c>
      <c r="H5959" t="s">
        <v>31</v>
      </c>
      <c r="I5959">
        <v>1560646</v>
      </c>
      <c r="J5959">
        <v>12</v>
      </c>
      <c r="K5959" s="1">
        <v>32.76</v>
      </c>
      <c r="L5959" s="1">
        <v>17.36</v>
      </c>
      <c r="M5959" s="1">
        <f>All_Data[[#This Row],[EUR Sales Amount]]-All_Data[[#This Row],[EUR Cost Amount]]</f>
        <v>15.399999999999999</v>
      </c>
      <c r="N5959">
        <f>IF(All_Data[[#This Row],[Order Line Quantity]]&lt;0,1,0)</f>
        <v>0</v>
      </c>
      <c r="O5959" s="1" t="str">
        <f>All_Data[[#This Row],[Tier2 Description]]&amp;All_Data[[#This Row],[Order No]]</f>
        <v>POWER1560646</v>
      </c>
    </row>
    <row r="5960" spans="1:15" x14ac:dyDescent="0.35">
      <c r="A5960">
        <v>202005</v>
      </c>
      <c r="B5960" t="str">
        <f>LEFT(All_Data[[#This Row],[Invoice (Year+Month)]],4)</f>
        <v>2020</v>
      </c>
      <c r="C5960" t="str">
        <f>RIGHT(All_Data[[#This Row],[Invoice (Year+Month)]],2)</f>
        <v>05</v>
      </c>
      <c r="D5960" t="s">
        <v>56</v>
      </c>
      <c r="E5960">
        <v>3014094</v>
      </c>
      <c r="F5960" t="s">
        <v>10</v>
      </c>
      <c r="G5960" t="s">
        <v>32</v>
      </c>
      <c r="H5960" t="s">
        <v>33</v>
      </c>
      <c r="I5960">
        <v>1560656</v>
      </c>
      <c r="J5960">
        <v>4</v>
      </c>
      <c r="K5960" s="1">
        <v>15.52</v>
      </c>
      <c r="L5960" s="1">
        <v>5.56</v>
      </c>
      <c r="M5960" s="1">
        <f>All_Data[[#This Row],[EUR Sales Amount]]-All_Data[[#This Row],[EUR Cost Amount]]</f>
        <v>9.9600000000000009</v>
      </c>
      <c r="N5960">
        <f>IF(All_Data[[#This Row],[Order Line Quantity]]&lt;0,1,0)</f>
        <v>0</v>
      </c>
      <c r="O5960" s="1" t="str">
        <f>All_Data[[#This Row],[Tier2 Description]]&amp;All_Data[[#This Row],[Order No]]</f>
        <v>SPORT BOTTLES1560656</v>
      </c>
    </row>
    <row r="5961" spans="1:15" x14ac:dyDescent="0.35">
      <c r="A5961">
        <v>202005</v>
      </c>
      <c r="B5961" t="str">
        <f>LEFT(All_Data[[#This Row],[Invoice (Year+Month)]],4)</f>
        <v>2020</v>
      </c>
      <c r="C5961" t="str">
        <f>RIGHT(All_Data[[#This Row],[Invoice (Year+Month)]],2)</f>
        <v>05</v>
      </c>
      <c r="D5961" t="s">
        <v>56</v>
      </c>
      <c r="E5961">
        <v>3014094</v>
      </c>
      <c r="F5961" t="s">
        <v>10</v>
      </c>
      <c r="G5961" t="s">
        <v>26</v>
      </c>
      <c r="H5961" t="s">
        <v>50</v>
      </c>
      <c r="I5961">
        <v>1560656</v>
      </c>
      <c r="J5961">
        <v>4</v>
      </c>
      <c r="K5961" s="1">
        <v>50.86</v>
      </c>
      <c r="L5961" s="1">
        <v>15.38</v>
      </c>
      <c r="M5961" s="1">
        <f>All_Data[[#This Row],[EUR Sales Amount]]-All_Data[[#This Row],[EUR Cost Amount]]</f>
        <v>35.479999999999997</v>
      </c>
      <c r="N5961">
        <f>IF(All_Data[[#This Row],[Order Line Quantity]]&lt;0,1,0)</f>
        <v>0</v>
      </c>
      <c r="O5961" s="1" t="str">
        <f>All_Data[[#This Row],[Tier2 Description]]&amp;All_Data[[#This Row],[Order No]]</f>
        <v>OUTDOOR &amp; LEISURE1560656</v>
      </c>
    </row>
    <row r="5962" spans="1:15" x14ac:dyDescent="0.35">
      <c r="A5962">
        <v>202005</v>
      </c>
      <c r="B5962" t="str">
        <f>LEFT(All_Data[[#This Row],[Invoice (Year+Month)]],4)</f>
        <v>2020</v>
      </c>
      <c r="C5962" t="str">
        <f>RIGHT(All_Data[[#This Row],[Invoice (Year+Month)]],2)</f>
        <v>05</v>
      </c>
      <c r="D5962" t="s">
        <v>56</v>
      </c>
      <c r="E5962">
        <v>3014094</v>
      </c>
      <c r="F5962" t="s">
        <v>10</v>
      </c>
      <c r="G5962" t="s">
        <v>26</v>
      </c>
      <c r="H5962" t="s">
        <v>43</v>
      </c>
      <c r="I5962">
        <v>1560656</v>
      </c>
      <c r="J5962">
        <v>4</v>
      </c>
      <c r="K5962" s="1">
        <v>28.3</v>
      </c>
      <c r="L5962" s="1">
        <v>14.38</v>
      </c>
      <c r="M5962" s="1">
        <f>All_Data[[#This Row],[EUR Sales Amount]]-All_Data[[#This Row],[EUR Cost Amount]]</f>
        <v>13.92</v>
      </c>
      <c r="N5962">
        <f>IF(All_Data[[#This Row],[Order Line Quantity]]&lt;0,1,0)</f>
        <v>0</v>
      </c>
      <c r="O5962" s="1" t="str">
        <f>All_Data[[#This Row],[Tier2 Description]]&amp;All_Data[[#This Row],[Order No]]</f>
        <v>SAFETY AUTO &amp; TOOLS1560656</v>
      </c>
    </row>
    <row r="5963" spans="1:15" x14ac:dyDescent="0.35">
      <c r="A5963">
        <v>202005</v>
      </c>
      <c r="B5963" t="str">
        <f>LEFT(All_Data[[#This Row],[Invoice (Year+Month)]],4)</f>
        <v>2020</v>
      </c>
      <c r="C5963" t="str">
        <f>RIGHT(All_Data[[#This Row],[Invoice (Year+Month)]],2)</f>
        <v>05</v>
      </c>
      <c r="D5963" t="s">
        <v>56</v>
      </c>
      <c r="E5963">
        <v>3014094</v>
      </c>
      <c r="F5963" t="s">
        <v>10</v>
      </c>
      <c r="G5963" t="s">
        <v>29</v>
      </c>
      <c r="H5963" t="s">
        <v>30</v>
      </c>
      <c r="I5963">
        <v>1560656</v>
      </c>
      <c r="J5963">
        <v>2</v>
      </c>
      <c r="K5963" s="1">
        <v>53.98</v>
      </c>
      <c r="L5963" s="1">
        <v>41.66</v>
      </c>
      <c r="M5963" s="1">
        <f>All_Data[[#This Row],[EUR Sales Amount]]-All_Data[[#This Row],[EUR Cost Amount]]</f>
        <v>12.32</v>
      </c>
      <c r="N5963">
        <f>IF(All_Data[[#This Row],[Order Line Quantity]]&lt;0,1,0)</f>
        <v>0</v>
      </c>
      <c r="O5963" s="1" t="str">
        <f>All_Data[[#This Row],[Tier2 Description]]&amp;All_Data[[#This Row],[Order No]]</f>
        <v>AUDIO1560656</v>
      </c>
    </row>
    <row r="5964" spans="1:15" x14ac:dyDescent="0.35">
      <c r="A5964">
        <v>202005</v>
      </c>
      <c r="B5964" t="str">
        <f>LEFT(All_Data[[#This Row],[Invoice (Year+Month)]],4)</f>
        <v>2020</v>
      </c>
      <c r="C5964" t="str">
        <f>RIGHT(All_Data[[#This Row],[Invoice (Year+Month)]],2)</f>
        <v>05</v>
      </c>
      <c r="D5964" t="s">
        <v>56</v>
      </c>
      <c r="E5964">
        <v>3014102</v>
      </c>
      <c r="F5964" t="s">
        <v>10</v>
      </c>
      <c r="G5964" t="s">
        <v>13</v>
      </c>
      <c r="H5964" t="s">
        <v>16</v>
      </c>
      <c r="I5964">
        <v>1561072</v>
      </c>
      <c r="J5964">
        <v>16</v>
      </c>
      <c r="K5964" s="1">
        <v>20</v>
      </c>
      <c r="L5964" s="1">
        <v>9.32</v>
      </c>
      <c r="M5964" s="1">
        <f>All_Data[[#This Row],[EUR Sales Amount]]-All_Data[[#This Row],[EUR Cost Amount]]</f>
        <v>10.68</v>
      </c>
      <c r="N5964">
        <f>IF(All_Data[[#This Row],[Order Line Quantity]]&lt;0,1,0)</f>
        <v>0</v>
      </c>
      <c r="O5964" s="1" t="str">
        <f>All_Data[[#This Row],[Tier2 Description]]&amp;All_Data[[#This Row],[Order No]]</f>
        <v>WRITING1561072</v>
      </c>
    </row>
    <row r="5965" spans="1:15" x14ac:dyDescent="0.35">
      <c r="A5965">
        <v>202005</v>
      </c>
      <c r="B5965" t="str">
        <f>LEFT(All_Data[[#This Row],[Invoice (Year+Month)]],4)</f>
        <v>2020</v>
      </c>
      <c r="C5965" t="str">
        <f>RIGHT(All_Data[[#This Row],[Invoice (Year+Month)]],2)</f>
        <v>05</v>
      </c>
      <c r="D5965" t="s">
        <v>56</v>
      </c>
      <c r="E5965">
        <v>3014102</v>
      </c>
      <c r="F5965" t="s">
        <v>10</v>
      </c>
      <c r="G5965" t="s">
        <v>26</v>
      </c>
      <c r="H5965" t="s">
        <v>28</v>
      </c>
      <c r="I5965">
        <v>1561412</v>
      </c>
      <c r="J5965">
        <v>2</v>
      </c>
      <c r="K5965" s="1">
        <v>103.18</v>
      </c>
      <c r="L5965" s="1">
        <v>87.18</v>
      </c>
      <c r="M5965" s="1">
        <f>All_Data[[#This Row],[EUR Sales Amount]]-All_Data[[#This Row],[EUR Cost Amount]]</f>
        <v>16</v>
      </c>
      <c r="N5965">
        <f>IF(All_Data[[#This Row],[Order Line Quantity]]&lt;0,1,0)</f>
        <v>0</v>
      </c>
      <c r="O5965" s="1" t="str">
        <f>All_Data[[#This Row],[Tier2 Description]]&amp;All_Data[[#This Row],[Order No]]</f>
        <v>HOUSEWARES1561412</v>
      </c>
    </row>
    <row r="5966" spans="1:15" x14ac:dyDescent="0.35">
      <c r="A5966">
        <v>202005</v>
      </c>
      <c r="B5966" t="str">
        <f>LEFT(All_Data[[#This Row],[Invoice (Year+Month)]],4)</f>
        <v>2020</v>
      </c>
      <c r="C5966" t="str">
        <f>RIGHT(All_Data[[#This Row],[Invoice (Year+Month)]],2)</f>
        <v>05</v>
      </c>
      <c r="D5966" t="s">
        <v>56</v>
      </c>
      <c r="E5966">
        <v>3014102</v>
      </c>
      <c r="F5966" t="s">
        <v>10</v>
      </c>
      <c r="G5966" t="s">
        <v>18</v>
      </c>
      <c r="H5966" t="s">
        <v>21</v>
      </c>
      <c r="I5966">
        <v>1560580</v>
      </c>
      <c r="J5966">
        <v>106</v>
      </c>
      <c r="K5966" s="1">
        <v>770.62</v>
      </c>
      <c r="L5966" s="1">
        <v>739.88</v>
      </c>
      <c r="M5966" s="1">
        <f>All_Data[[#This Row],[EUR Sales Amount]]-All_Data[[#This Row],[EUR Cost Amount]]</f>
        <v>30.740000000000009</v>
      </c>
      <c r="N5966">
        <f>IF(All_Data[[#This Row],[Order Line Quantity]]&lt;0,1,0)</f>
        <v>0</v>
      </c>
      <c r="O5966" s="1" t="str">
        <f>All_Data[[#This Row],[Tier2 Description]]&amp;All_Data[[#This Row],[Order No]]</f>
        <v>T-SHIRTS &amp; ACTIVE TOPS1560580</v>
      </c>
    </row>
    <row r="5967" spans="1:15" x14ac:dyDescent="0.35">
      <c r="A5967">
        <v>202005</v>
      </c>
      <c r="B5967" t="str">
        <f>LEFT(All_Data[[#This Row],[Invoice (Year+Month)]],4)</f>
        <v>2020</v>
      </c>
      <c r="C5967" t="str">
        <f>RIGHT(All_Data[[#This Row],[Invoice (Year+Month)]],2)</f>
        <v>05</v>
      </c>
      <c r="D5967" t="s">
        <v>56</v>
      </c>
      <c r="E5967">
        <v>3014102</v>
      </c>
      <c r="F5967" t="s">
        <v>10</v>
      </c>
      <c r="G5967" t="s">
        <v>29</v>
      </c>
      <c r="H5967" t="s">
        <v>30</v>
      </c>
      <c r="I5967">
        <v>1561412</v>
      </c>
      <c r="J5967">
        <v>2</v>
      </c>
      <c r="K5967" s="1">
        <v>33.22</v>
      </c>
      <c r="L5967" s="1">
        <v>22.98</v>
      </c>
      <c r="M5967" s="1">
        <f>All_Data[[#This Row],[EUR Sales Amount]]-All_Data[[#This Row],[EUR Cost Amount]]</f>
        <v>10.239999999999998</v>
      </c>
      <c r="N5967">
        <f>IF(All_Data[[#This Row],[Order Line Quantity]]&lt;0,1,0)</f>
        <v>0</v>
      </c>
      <c r="O5967" s="1" t="str">
        <f>All_Data[[#This Row],[Tier2 Description]]&amp;All_Data[[#This Row],[Order No]]</f>
        <v>AUDIO1561412</v>
      </c>
    </row>
    <row r="5968" spans="1:15" x14ac:dyDescent="0.35">
      <c r="A5968">
        <v>202005</v>
      </c>
      <c r="B5968" t="str">
        <f>LEFT(All_Data[[#This Row],[Invoice (Year+Month)]],4)</f>
        <v>2020</v>
      </c>
      <c r="C5968" t="str">
        <f>RIGHT(All_Data[[#This Row],[Invoice (Year+Month)]],2)</f>
        <v>05</v>
      </c>
      <c r="D5968" t="s">
        <v>56</v>
      </c>
      <c r="E5968">
        <v>3014116</v>
      </c>
      <c r="F5968" t="s">
        <v>17</v>
      </c>
      <c r="G5968" t="s">
        <v>11</v>
      </c>
      <c r="H5968" t="s">
        <v>40</v>
      </c>
      <c r="I5968">
        <v>1561206</v>
      </c>
      <c r="J5968">
        <v>2</v>
      </c>
      <c r="K5968" s="1">
        <v>3.88</v>
      </c>
      <c r="L5968" s="1">
        <v>1.96</v>
      </c>
      <c r="M5968" s="1">
        <f>All_Data[[#This Row],[EUR Sales Amount]]-All_Data[[#This Row],[EUR Cost Amount]]</f>
        <v>1.92</v>
      </c>
      <c r="N5968">
        <f>IF(All_Data[[#This Row],[Order Line Quantity]]&lt;0,1,0)</f>
        <v>0</v>
      </c>
      <c r="O5968" s="1" t="str">
        <f>All_Data[[#This Row],[Tier2 Description]]&amp;All_Data[[#This Row],[Order No]]</f>
        <v>TOTES1561206</v>
      </c>
    </row>
    <row r="5969" spans="1:15" x14ac:dyDescent="0.35">
      <c r="A5969">
        <v>202005</v>
      </c>
      <c r="B5969" t="str">
        <f>LEFT(All_Data[[#This Row],[Invoice (Year+Month)]],4)</f>
        <v>2020</v>
      </c>
      <c r="C5969" t="str">
        <f>RIGHT(All_Data[[#This Row],[Invoice (Year+Month)]],2)</f>
        <v>05</v>
      </c>
      <c r="D5969" t="s">
        <v>56</v>
      </c>
      <c r="E5969">
        <v>3014116</v>
      </c>
      <c r="F5969" t="s">
        <v>17</v>
      </c>
      <c r="G5969" t="s">
        <v>32</v>
      </c>
      <c r="H5969" t="s">
        <v>33</v>
      </c>
      <c r="I5969">
        <v>1561206</v>
      </c>
      <c r="J5969">
        <v>2</v>
      </c>
      <c r="K5969" s="1">
        <v>18.920000000000002</v>
      </c>
      <c r="L5969" s="1">
        <v>8.24</v>
      </c>
      <c r="M5969" s="1">
        <f>All_Data[[#This Row],[EUR Sales Amount]]-All_Data[[#This Row],[EUR Cost Amount]]</f>
        <v>10.680000000000001</v>
      </c>
      <c r="N5969">
        <f>IF(All_Data[[#This Row],[Order Line Quantity]]&lt;0,1,0)</f>
        <v>0</v>
      </c>
      <c r="O5969" s="1" t="str">
        <f>All_Data[[#This Row],[Tier2 Description]]&amp;All_Data[[#This Row],[Order No]]</f>
        <v>SPORT BOTTLES1561206</v>
      </c>
    </row>
    <row r="5970" spans="1:15" x14ac:dyDescent="0.35">
      <c r="A5970">
        <v>202005</v>
      </c>
      <c r="B5970" t="str">
        <f>LEFT(All_Data[[#This Row],[Invoice (Year+Month)]],4)</f>
        <v>2020</v>
      </c>
      <c r="C5970" t="str">
        <f>RIGHT(All_Data[[#This Row],[Invoice (Year+Month)]],2)</f>
        <v>05</v>
      </c>
      <c r="D5970" t="s">
        <v>56</v>
      </c>
      <c r="E5970">
        <v>3014116</v>
      </c>
      <c r="F5970" t="s">
        <v>17</v>
      </c>
      <c r="G5970" t="s">
        <v>13</v>
      </c>
      <c r="H5970" t="s">
        <v>34</v>
      </c>
      <c r="I5970">
        <v>1560733</v>
      </c>
      <c r="J5970">
        <v>600</v>
      </c>
      <c r="K5970" s="1">
        <v>624</v>
      </c>
      <c r="L5970" s="1">
        <v>343.32</v>
      </c>
      <c r="M5970" s="1">
        <f>All_Data[[#This Row],[EUR Sales Amount]]-All_Data[[#This Row],[EUR Cost Amount]]</f>
        <v>280.68</v>
      </c>
      <c r="N5970">
        <f>IF(All_Data[[#This Row],[Order Line Quantity]]&lt;0,1,0)</f>
        <v>0</v>
      </c>
      <c r="O5970" s="1" t="str">
        <f>All_Data[[#This Row],[Tier2 Description]]&amp;All_Data[[#This Row],[Order No]]</f>
        <v>STATIONERY1560733</v>
      </c>
    </row>
    <row r="5971" spans="1:15" x14ac:dyDescent="0.35">
      <c r="A5971">
        <v>202005</v>
      </c>
      <c r="B5971" t="str">
        <f>LEFT(All_Data[[#This Row],[Invoice (Year+Month)]],4)</f>
        <v>2020</v>
      </c>
      <c r="C5971" t="str">
        <f>RIGHT(All_Data[[#This Row],[Invoice (Year+Month)]],2)</f>
        <v>05</v>
      </c>
      <c r="D5971" t="s">
        <v>56</v>
      </c>
      <c r="E5971">
        <v>3014116</v>
      </c>
      <c r="F5971" t="s">
        <v>17</v>
      </c>
      <c r="G5971" t="s">
        <v>13</v>
      </c>
      <c r="H5971" t="s">
        <v>34</v>
      </c>
      <c r="I5971">
        <v>1561206</v>
      </c>
      <c r="J5971">
        <v>2</v>
      </c>
      <c r="K5971" s="1">
        <v>6.3</v>
      </c>
      <c r="L5971" s="1">
        <v>2.64</v>
      </c>
      <c r="M5971" s="1">
        <f>All_Data[[#This Row],[EUR Sales Amount]]-All_Data[[#This Row],[EUR Cost Amount]]</f>
        <v>3.6599999999999997</v>
      </c>
      <c r="N5971">
        <f>IF(All_Data[[#This Row],[Order Line Quantity]]&lt;0,1,0)</f>
        <v>0</v>
      </c>
      <c r="O5971" s="1" t="str">
        <f>All_Data[[#This Row],[Tier2 Description]]&amp;All_Data[[#This Row],[Order No]]</f>
        <v>STATIONERY1561206</v>
      </c>
    </row>
    <row r="5972" spans="1:15" x14ac:dyDescent="0.35">
      <c r="A5972">
        <v>202005</v>
      </c>
      <c r="B5972" t="str">
        <f>LEFT(All_Data[[#This Row],[Invoice (Year+Month)]],4)</f>
        <v>2020</v>
      </c>
      <c r="C5972" t="str">
        <f>RIGHT(All_Data[[#This Row],[Invoice (Year+Month)]],2)</f>
        <v>05</v>
      </c>
      <c r="D5972" t="s">
        <v>56</v>
      </c>
      <c r="E5972">
        <v>3014116</v>
      </c>
      <c r="F5972" t="s">
        <v>17</v>
      </c>
      <c r="G5972" t="s">
        <v>13</v>
      </c>
      <c r="H5972" t="s">
        <v>16</v>
      </c>
      <c r="I5972">
        <v>1561206</v>
      </c>
      <c r="J5972">
        <v>4</v>
      </c>
      <c r="K5972" s="1">
        <v>3.3</v>
      </c>
      <c r="L5972" s="1">
        <v>1.5</v>
      </c>
      <c r="M5972" s="1">
        <f>All_Data[[#This Row],[EUR Sales Amount]]-All_Data[[#This Row],[EUR Cost Amount]]</f>
        <v>1.7999999999999998</v>
      </c>
      <c r="N5972">
        <f>IF(All_Data[[#This Row],[Order Line Quantity]]&lt;0,1,0)</f>
        <v>0</v>
      </c>
      <c r="O5972" s="1" t="str">
        <f>All_Data[[#This Row],[Tier2 Description]]&amp;All_Data[[#This Row],[Order No]]</f>
        <v>WRITING1561206</v>
      </c>
    </row>
    <row r="5973" spans="1:15" x14ac:dyDescent="0.35">
      <c r="A5973">
        <v>202005</v>
      </c>
      <c r="B5973" t="str">
        <f>LEFT(All_Data[[#This Row],[Invoice (Year+Month)]],4)</f>
        <v>2020</v>
      </c>
      <c r="C5973" t="str">
        <f>RIGHT(All_Data[[#This Row],[Invoice (Year+Month)]],2)</f>
        <v>05</v>
      </c>
      <c r="D5973" t="s">
        <v>56</v>
      </c>
      <c r="E5973">
        <v>3014116</v>
      </c>
      <c r="F5973" t="s">
        <v>17</v>
      </c>
      <c r="G5973" t="s">
        <v>22</v>
      </c>
      <c r="H5973" t="s">
        <v>35</v>
      </c>
      <c r="I5973">
        <v>1560733</v>
      </c>
      <c r="J5973">
        <v>1204</v>
      </c>
      <c r="K5973" s="1">
        <v>372</v>
      </c>
      <c r="L5973" s="1">
        <v>47.76</v>
      </c>
      <c r="M5973" s="1">
        <f>All_Data[[#This Row],[EUR Sales Amount]]-All_Data[[#This Row],[EUR Cost Amount]]</f>
        <v>324.24</v>
      </c>
      <c r="N5973">
        <f>IF(All_Data[[#This Row],[Order Line Quantity]]&lt;0,1,0)</f>
        <v>0</v>
      </c>
      <c r="O5973" s="1" t="str">
        <f>All_Data[[#This Row],[Tier2 Description]]&amp;All_Data[[#This Row],[Order No]]</f>
        <v>DECORATION CHARGES1560733</v>
      </c>
    </row>
    <row r="5974" spans="1:15" x14ac:dyDescent="0.35">
      <c r="A5974">
        <v>202005</v>
      </c>
      <c r="B5974" t="str">
        <f>LEFT(All_Data[[#This Row],[Invoice (Year+Month)]],4)</f>
        <v>2020</v>
      </c>
      <c r="C5974" t="str">
        <f>RIGHT(All_Data[[#This Row],[Invoice (Year+Month)]],2)</f>
        <v>05</v>
      </c>
      <c r="D5974" t="s">
        <v>56</v>
      </c>
      <c r="E5974">
        <v>3014127</v>
      </c>
      <c r="F5974" t="s">
        <v>17</v>
      </c>
      <c r="G5974" t="s">
        <v>26</v>
      </c>
      <c r="H5974" t="s">
        <v>50</v>
      </c>
      <c r="I5974">
        <v>1560343</v>
      </c>
      <c r="J5974">
        <v>14</v>
      </c>
      <c r="K5974" s="1">
        <v>24.72</v>
      </c>
      <c r="L5974" s="1">
        <v>12.1</v>
      </c>
      <c r="M5974" s="1">
        <f>All_Data[[#This Row],[EUR Sales Amount]]-All_Data[[#This Row],[EUR Cost Amount]]</f>
        <v>12.62</v>
      </c>
      <c r="N5974">
        <f>IF(All_Data[[#This Row],[Order Line Quantity]]&lt;0,1,0)</f>
        <v>0</v>
      </c>
      <c r="O5974" s="1" t="str">
        <f>All_Data[[#This Row],[Tier2 Description]]&amp;All_Data[[#This Row],[Order No]]</f>
        <v>OUTDOOR &amp; LEISURE1560343</v>
      </c>
    </row>
    <row r="5975" spans="1:15" x14ac:dyDescent="0.35">
      <c r="A5975">
        <v>202005</v>
      </c>
      <c r="B5975" t="str">
        <f>LEFT(All_Data[[#This Row],[Invoice (Year+Month)]],4)</f>
        <v>2020</v>
      </c>
      <c r="C5975" t="str">
        <f>RIGHT(All_Data[[#This Row],[Invoice (Year+Month)]],2)</f>
        <v>05</v>
      </c>
      <c r="D5975" t="s">
        <v>56</v>
      </c>
      <c r="E5975">
        <v>3014127</v>
      </c>
      <c r="F5975" t="s">
        <v>17</v>
      </c>
      <c r="G5975" t="s">
        <v>18</v>
      </c>
      <c r="H5975" t="s">
        <v>19</v>
      </c>
      <c r="I5975">
        <v>1560343</v>
      </c>
      <c r="J5975">
        <v>2</v>
      </c>
      <c r="K5975" s="1">
        <v>15.98</v>
      </c>
      <c r="L5975" s="1">
        <v>17.78</v>
      </c>
      <c r="M5975" s="1">
        <f>All_Data[[#This Row],[EUR Sales Amount]]-All_Data[[#This Row],[EUR Cost Amount]]</f>
        <v>-1.8000000000000007</v>
      </c>
      <c r="N5975">
        <f>IF(All_Data[[#This Row],[Order Line Quantity]]&lt;0,1,0)</f>
        <v>0</v>
      </c>
      <c r="O5975" s="1" t="str">
        <f>All_Data[[#This Row],[Tier2 Description]]&amp;All_Data[[#This Row],[Order No]]</f>
        <v>FLEECE &amp; KNITS1560343</v>
      </c>
    </row>
    <row r="5976" spans="1:15" x14ac:dyDescent="0.35">
      <c r="A5976">
        <v>202005</v>
      </c>
      <c r="B5976" t="str">
        <f>LEFT(All_Data[[#This Row],[Invoice (Year+Month)]],4)</f>
        <v>2020</v>
      </c>
      <c r="C5976" t="str">
        <f>RIGHT(All_Data[[#This Row],[Invoice (Year+Month)]],2)</f>
        <v>05</v>
      </c>
      <c r="D5976" t="s">
        <v>56</v>
      </c>
      <c r="E5976">
        <v>3014127</v>
      </c>
      <c r="F5976" t="s">
        <v>17</v>
      </c>
      <c r="G5976" t="s">
        <v>36</v>
      </c>
      <c r="H5976" t="s">
        <v>36</v>
      </c>
      <c r="I5976">
        <v>1560535</v>
      </c>
      <c r="J5976">
        <v>2800</v>
      </c>
      <c r="K5976" s="1">
        <v>4900</v>
      </c>
      <c r="L5976" s="1">
        <v>4284</v>
      </c>
      <c r="M5976" s="1">
        <f>All_Data[[#This Row],[EUR Sales Amount]]-All_Data[[#This Row],[EUR Cost Amount]]</f>
        <v>616</v>
      </c>
      <c r="N5976">
        <f>IF(All_Data[[#This Row],[Order Line Quantity]]&lt;0,1,0)</f>
        <v>0</v>
      </c>
      <c r="O5976" s="1" t="str">
        <f>All_Data[[#This Row],[Tier2 Description]]&amp;All_Data[[#This Row],[Order No]]</f>
        <v>MEMORY1560535</v>
      </c>
    </row>
    <row r="5977" spans="1:15" x14ac:dyDescent="0.35">
      <c r="A5977">
        <v>202005</v>
      </c>
      <c r="B5977" t="str">
        <f>LEFT(All_Data[[#This Row],[Invoice (Year+Month)]],4)</f>
        <v>2020</v>
      </c>
      <c r="C5977" t="str">
        <f>RIGHT(All_Data[[#This Row],[Invoice (Year+Month)]],2)</f>
        <v>05</v>
      </c>
      <c r="D5977" t="s">
        <v>56</v>
      </c>
      <c r="E5977">
        <v>3014132</v>
      </c>
      <c r="F5977" t="s">
        <v>17</v>
      </c>
      <c r="G5977" t="s">
        <v>26</v>
      </c>
      <c r="H5977" t="s">
        <v>44</v>
      </c>
      <c r="I5977">
        <v>1560988</v>
      </c>
      <c r="J5977">
        <v>8</v>
      </c>
      <c r="K5977" s="1">
        <v>3.2</v>
      </c>
      <c r="L5977" s="1">
        <v>1.64</v>
      </c>
      <c r="M5977" s="1">
        <f>All_Data[[#This Row],[EUR Sales Amount]]-All_Data[[#This Row],[EUR Cost Amount]]</f>
        <v>1.5600000000000003</v>
      </c>
      <c r="N5977">
        <f>IF(All_Data[[#This Row],[Order Line Quantity]]&lt;0,1,0)</f>
        <v>0</v>
      </c>
      <c r="O5977" s="1" t="str">
        <f>All_Data[[#This Row],[Tier2 Description]]&amp;All_Data[[#This Row],[Order No]]</f>
        <v>HBA1560988</v>
      </c>
    </row>
    <row r="5978" spans="1:15" x14ac:dyDescent="0.35">
      <c r="A5978">
        <v>202005</v>
      </c>
      <c r="B5978" t="str">
        <f>LEFT(All_Data[[#This Row],[Invoice (Year+Month)]],4)</f>
        <v>2020</v>
      </c>
      <c r="C5978" t="str">
        <f>RIGHT(All_Data[[#This Row],[Invoice (Year+Month)]],2)</f>
        <v>05</v>
      </c>
      <c r="D5978" t="s">
        <v>56</v>
      </c>
      <c r="E5978">
        <v>3014137</v>
      </c>
      <c r="F5978" t="s">
        <v>17</v>
      </c>
      <c r="G5978" t="s">
        <v>13</v>
      </c>
      <c r="H5978" t="s">
        <v>37</v>
      </c>
      <c r="I5978">
        <v>1560093</v>
      </c>
      <c r="J5978">
        <v>5000</v>
      </c>
      <c r="K5978" s="1">
        <v>1300</v>
      </c>
      <c r="L5978" s="1">
        <v>1200</v>
      </c>
      <c r="M5978" s="1">
        <f>All_Data[[#This Row],[EUR Sales Amount]]-All_Data[[#This Row],[EUR Cost Amount]]</f>
        <v>100</v>
      </c>
      <c r="N5978">
        <f>IF(All_Data[[#This Row],[Order Line Quantity]]&lt;0,1,0)</f>
        <v>0</v>
      </c>
      <c r="O5978" s="1" t="str">
        <f>All_Data[[#This Row],[Tier2 Description]]&amp;All_Data[[#This Row],[Order No]]</f>
        <v>GENERAL1560093</v>
      </c>
    </row>
    <row r="5979" spans="1:15" x14ac:dyDescent="0.35">
      <c r="A5979">
        <v>202005</v>
      </c>
      <c r="B5979" t="str">
        <f>LEFT(All_Data[[#This Row],[Invoice (Year+Month)]],4)</f>
        <v>2020</v>
      </c>
      <c r="C5979" t="str">
        <f>RIGHT(All_Data[[#This Row],[Invoice (Year+Month)]],2)</f>
        <v>05</v>
      </c>
      <c r="D5979" t="s">
        <v>56</v>
      </c>
      <c r="E5979">
        <v>3014141</v>
      </c>
      <c r="F5979" t="s">
        <v>17</v>
      </c>
      <c r="G5979" t="s">
        <v>48</v>
      </c>
      <c r="H5979" t="s">
        <v>48</v>
      </c>
      <c r="I5979">
        <v>1558718</v>
      </c>
      <c r="J5979">
        <v>600</v>
      </c>
      <c r="K5979" s="1">
        <v>1710</v>
      </c>
      <c r="L5979" s="1">
        <v>916.66</v>
      </c>
      <c r="M5979" s="1">
        <f>All_Data[[#This Row],[EUR Sales Amount]]-All_Data[[#This Row],[EUR Cost Amount]]</f>
        <v>793.34</v>
      </c>
      <c r="N5979">
        <f>IF(All_Data[[#This Row],[Order Line Quantity]]&lt;0,1,0)</f>
        <v>0</v>
      </c>
      <c r="O5979" s="1" t="str">
        <f>All_Data[[#This Row],[Tier2 Description]]&amp;All_Data[[#This Row],[Order No]]</f>
        <v>HEADWEAR1558718</v>
      </c>
    </row>
    <row r="5980" spans="1:15" x14ac:dyDescent="0.35">
      <c r="A5980">
        <v>202005</v>
      </c>
      <c r="B5980" t="str">
        <f>LEFT(All_Data[[#This Row],[Invoice (Year+Month)]],4)</f>
        <v>2020</v>
      </c>
      <c r="C5980" t="str">
        <f>RIGHT(All_Data[[#This Row],[Invoice (Year+Month)]],2)</f>
        <v>05</v>
      </c>
      <c r="D5980" t="s">
        <v>56</v>
      </c>
      <c r="E5980">
        <v>3014141</v>
      </c>
      <c r="F5980" t="s">
        <v>17</v>
      </c>
      <c r="G5980" t="s">
        <v>26</v>
      </c>
      <c r="H5980" t="s">
        <v>44</v>
      </c>
      <c r="I5980">
        <v>1560912</v>
      </c>
      <c r="J5980">
        <v>1000</v>
      </c>
      <c r="K5980" s="1">
        <v>1890</v>
      </c>
      <c r="L5980" s="1">
        <v>1500</v>
      </c>
      <c r="M5980" s="1">
        <f>All_Data[[#This Row],[EUR Sales Amount]]-All_Data[[#This Row],[EUR Cost Amount]]</f>
        <v>390</v>
      </c>
      <c r="N5980">
        <f>IF(All_Data[[#This Row],[Order Line Quantity]]&lt;0,1,0)</f>
        <v>0</v>
      </c>
      <c r="O5980" s="1" t="str">
        <f>All_Data[[#This Row],[Tier2 Description]]&amp;All_Data[[#This Row],[Order No]]</f>
        <v>HBA1560912</v>
      </c>
    </row>
    <row r="5981" spans="1:15" x14ac:dyDescent="0.35">
      <c r="A5981">
        <v>202005</v>
      </c>
      <c r="B5981" t="str">
        <f>LEFT(All_Data[[#This Row],[Invoice (Year+Month)]],4)</f>
        <v>2020</v>
      </c>
      <c r="C5981" t="str">
        <f>RIGHT(All_Data[[#This Row],[Invoice (Year+Month)]],2)</f>
        <v>05</v>
      </c>
      <c r="D5981" t="s">
        <v>56</v>
      </c>
      <c r="E5981">
        <v>3014141</v>
      </c>
      <c r="F5981" t="s">
        <v>17</v>
      </c>
      <c r="G5981" t="s">
        <v>26</v>
      </c>
      <c r="H5981" t="s">
        <v>44</v>
      </c>
      <c r="I5981">
        <v>1560921</v>
      </c>
      <c r="J5981">
        <v>200</v>
      </c>
      <c r="K5981" s="1">
        <v>538</v>
      </c>
      <c r="L5981" s="1">
        <v>300</v>
      </c>
      <c r="M5981" s="1">
        <f>All_Data[[#This Row],[EUR Sales Amount]]-All_Data[[#This Row],[EUR Cost Amount]]</f>
        <v>238</v>
      </c>
      <c r="N5981">
        <f>IF(All_Data[[#This Row],[Order Line Quantity]]&lt;0,1,0)</f>
        <v>0</v>
      </c>
      <c r="O5981" s="1" t="str">
        <f>All_Data[[#This Row],[Tier2 Description]]&amp;All_Data[[#This Row],[Order No]]</f>
        <v>HBA1560921</v>
      </c>
    </row>
    <row r="5982" spans="1:15" x14ac:dyDescent="0.35">
      <c r="A5982">
        <v>202005</v>
      </c>
      <c r="B5982" t="str">
        <f>LEFT(All_Data[[#This Row],[Invoice (Year+Month)]],4)</f>
        <v>2020</v>
      </c>
      <c r="C5982" t="str">
        <f>RIGHT(All_Data[[#This Row],[Invoice (Year+Month)]],2)</f>
        <v>05</v>
      </c>
      <c r="D5982" t="s">
        <v>56</v>
      </c>
      <c r="E5982">
        <v>3014141</v>
      </c>
      <c r="F5982" t="s">
        <v>17</v>
      </c>
      <c r="G5982" t="s">
        <v>26</v>
      </c>
      <c r="H5982" t="s">
        <v>44</v>
      </c>
      <c r="I5982">
        <v>1561241</v>
      </c>
      <c r="J5982">
        <v>500</v>
      </c>
      <c r="K5982" s="1">
        <v>1025</v>
      </c>
      <c r="L5982" s="1">
        <v>720</v>
      </c>
      <c r="M5982" s="1">
        <f>All_Data[[#This Row],[EUR Sales Amount]]-All_Data[[#This Row],[EUR Cost Amount]]</f>
        <v>305</v>
      </c>
      <c r="N5982">
        <f>IF(All_Data[[#This Row],[Order Line Quantity]]&lt;0,1,0)</f>
        <v>0</v>
      </c>
      <c r="O5982" s="1" t="str">
        <f>All_Data[[#This Row],[Tier2 Description]]&amp;All_Data[[#This Row],[Order No]]</f>
        <v>HBA1561241</v>
      </c>
    </row>
    <row r="5983" spans="1:15" x14ac:dyDescent="0.35">
      <c r="A5983">
        <v>202005</v>
      </c>
      <c r="B5983" t="str">
        <f>LEFT(All_Data[[#This Row],[Invoice (Year+Month)]],4)</f>
        <v>2020</v>
      </c>
      <c r="C5983" t="str">
        <f>RIGHT(All_Data[[#This Row],[Invoice (Year+Month)]],2)</f>
        <v>05</v>
      </c>
      <c r="D5983" t="s">
        <v>56</v>
      </c>
      <c r="E5983">
        <v>3014141</v>
      </c>
      <c r="F5983" t="s">
        <v>17</v>
      </c>
      <c r="G5983" t="s">
        <v>26</v>
      </c>
      <c r="H5983" t="s">
        <v>44</v>
      </c>
      <c r="I5983">
        <v>1561243</v>
      </c>
      <c r="J5983">
        <v>300</v>
      </c>
      <c r="K5983" s="1">
        <v>708</v>
      </c>
      <c r="L5983" s="1">
        <v>432</v>
      </c>
      <c r="M5983" s="1">
        <f>All_Data[[#This Row],[EUR Sales Amount]]-All_Data[[#This Row],[EUR Cost Amount]]</f>
        <v>276</v>
      </c>
      <c r="N5983">
        <f>IF(All_Data[[#This Row],[Order Line Quantity]]&lt;0,1,0)</f>
        <v>0</v>
      </c>
      <c r="O5983" s="1" t="str">
        <f>All_Data[[#This Row],[Tier2 Description]]&amp;All_Data[[#This Row],[Order No]]</f>
        <v>HBA1561243</v>
      </c>
    </row>
    <row r="5984" spans="1:15" x14ac:dyDescent="0.35">
      <c r="A5984">
        <v>202005</v>
      </c>
      <c r="B5984" t="str">
        <f>LEFT(All_Data[[#This Row],[Invoice (Year+Month)]],4)</f>
        <v>2020</v>
      </c>
      <c r="C5984" t="str">
        <f>RIGHT(All_Data[[#This Row],[Invoice (Year+Month)]],2)</f>
        <v>05</v>
      </c>
      <c r="D5984" t="s">
        <v>56</v>
      </c>
      <c r="E5984">
        <v>3014141</v>
      </c>
      <c r="F5984" t="s">
        <v>17</v>
      </c>
      <c r="G5984" t="s">
        <v>26</v>
      </c>
      <c r="H5984" t="s">
        <v>44</v>
      </c>
      <c r="I5984">
        <v>1561244</v>
      </c>
      <c r="J5984">
        <v>200</v>
      </c>
      <c r="K5984" s="1">
        <v>538</v>
      </c>
      <c r="L5984" s="1">
        <v>288</v>
      </c>
      <c r="M5984" s="1">
        <f>All_Data[[#This Row],[EUR Sales Amount]]-All_Data[[#This Row],[EUR Cost Amount]]</f>
        <v>250</v>
      </c>
      <c r="N5984">
        <f>IF(All_Data[[#This Row],[Order Line Quantity]]&lt;0,1,0)</f>
        <v>0</v>
      </c>
      <c r="O5984" s="1" t="str">
        <f>All_Data[[#This Row],[Tier2 Description]]&amp;All_Data[[#This Row],[Order No]]</f>
        <v>HBA1561244</v>
      </c>
    </row>
    <row r="5985" spans="1:15" x14ac:dyDescent="0.35">
      <c r="A5985">
        <v>202005</v>
      </c>
      <c r="B5985" t="str">
        <f>LEFT(All_Data[[#This Row],[Invoice (Year+Month)]],4)</f>
        <v>2020</v>
      </c>
      <c r="C5985" t="str">
        <f>RIGHT(All_Data[[#This Row],[Invoice (Year+Month)]],2)</f>
        <v>05</v>
      </c>
      <c r="D5985" t="s">
        <v>56</v>
      </c>
      <c r="E5985">
        <v>3014141</v>
      </c>
      <c r="F5985" t="s">
        <v>17</v>
      </c>
      <c r="G5985" t="s">
        <v>26</v>
      </c>
      <c r="H5985" t="s">
        <v>44</v>
      </c>
      <c r="I5985">
        <v>1561253</v>
      </c>
      <c r="J5985">
        <v>300</v>
      </c>
      <c r="K5985" s="1">
        <v>708</v>
      </c>
      <c r="L5985" s="1">
        <v>432</v>
      </c>
      <c r="M5985" s="1">
        <f>All_Data[[#This Row],[EUR Sales Amount]]-All_Data[[#This Row],[EUR Cost Amount]]</f>
        <v>276</v>
      </c>
      <c r="N5985">
        <f>IF(All_Data[[#This Row],[Order Line Quantity]]&lt;0,1,0)</f>
        <v>0</v>
      </c>
      <c r="O5985" s="1" t="str">
        <f>All_Data[[#This Row],[Tier2 Description]]&amp;All_Data[[#This Row],[Order No]]</f>
        <v>HBA1561253</v>
      </c>
    </row>
    <row r="5986" spans="1:15" x14ac:dyDescent="0.35">
      <c r="A5986">
        <v>202005</v>
      </c>
      <c r="B5986" t="str">
        <f>LEFT(All_Data[[#This Row],[Invoice (Year+Month)]],4)</f>
        <v>2020</v>
      </c>
      <c r="C5986" t="str">
        <f>RIGHT(All_Data[[#This Row],[Invoice (Year+Month)]],2)</f>
        <v>05</v>
      </c>
      <c r="D5986" t="s">
        <v>56</v>
      </c>
      <c r="E5986">
        <v>3014144</v>
      </c>
      <c r="F5986" t="s">
        <v>10</v>
      </c>
      <c r="G5986" t="s">
        <v>13</v>
      </c>
      <c r="H5986" t="s">
        <v>16</v>
      </c>
      <c r="I5986">
        <v>1560943</v>
      </c>
      <c r="J5986">
        <v>204</v>
      </c>
      <c r="K5986" s="1">
        <v>523.64</v>
      </c>
      <c r="L5986" s="1">
        <v>307.38</v>
      </c>
      <c r="M5986" s="1">
        <f>All_Data[[#This Row],[EUR Sales Amount]]-All_Data[[#This Row],[EUR Cost Amount]]</f>
        <v>216.26</v>
      </c>
      <c r="N5986">
        <f>IF(All_Data[[#This Row],[Order Line Quantity]]&lt;0,1,0)</f>
        <v>0</v>
      </c>
      <c r="O5986" s="1" t="str">
        <f>All_Data[[#This Row],[Tier2 Description]]&amp;All_Data[[#This Row],[Order No]]</f>
        <v>WRITING1560943</v>
      </c>
    </row>
    <row r="5987" spans="1:15" x14ac:dyDescent="0.35">
      <c r="A5987">
        <v>202005</v>
      </c>
      <c r="B5987" t="str">
        <f>LEFT(All_Data[[#This Row],[Invoice (Year+Month)]],4)</f>
        <v>2020</v>
      </c>
      <c r="C5987" t="str">
        <f>RIGHT(All_Data[[#This Row],[Invoice (Year+Month)]],2)</f>
        <v>05</v>
      </c>
      <c r="D5987" t="s">
        <v>56</v>
      </c>
      <c r="E5987">
        <v>3014144</v>
      </c>
      <c r="F5987" t="s">
        <v>10</v>
      </c>
      <c r="G5987" t="s">
        <v>18</v>
      </c>
      <c r="H5987" t="s">
        <v>20</v>
      </c>
      <c r="I5987">
        <v>1560943</v>
      </c>
      <c r="J5987">
        <v>12</v>
      </c>
      <c r="K5987" s="1">
        <v>81.48</v>
      </c>
      <c r="L5987" s="1">
        <v>47.56</v>
      </c>
      <c r="M5987" s="1">
        <f>All_Data[[#This Row],[EUR Sales Amount]]-All_Data[[#This Row],[EUR Cost Amount]]</f>
        <v>33.92</v>
      </c>
      <c r="N5987">
        <f>IF(All_Data[[#This Row],[Order Line Quantity]]&lt;0,1,0)</f>
        <v>0</v>
      </c>
      <c r="O5987" s="1" t="str">
        <f>All_Data[[#This Row],[Tier2 Description]]&amp;All_Data[[#This Row],[Order No]]</f>
        <v>POLOS1560943</v>
      </c>
    </row>
    <row r="5988" spans="1:15" x14ac:dyDescent="0.35">
      <c r="A5988">
        <v>202005</v>
      </c>
      <c r="B5988" t="str">
        <f>LEFT(All_Data[[#This Row],[Invoice (Year+Month)]],4)</f>
        <v>2020</v>
      </c>
      <c r="C5988" t="str">
        <f>RIGHT(All_Data[[#This Row],[Invoice (Year+Month)]],2)</f>
        <v>05</v>
      </c>
      <c r="D5988" t="s">
        <v>56</v>
      </c>
      <c r="E5988">
        <v>3014145</v>
      </c>
      <c r="F5988" t="s">
        <v>10</v>
      </c>
      <c r="G5988" t="s">
        <v>26</v>
      </c>
      <c r="H5988" t="s">
        <v>50</v>
      </c>
      <c r="I5988">
        <v>1561048</v>
      </c>
      <c r="J5988">
        <v>80</v>
      </c>
      <c r="K5988" s="1">
        <v>516.79999999999995</v>
      </c>
      <c r="L5988" s="1">
        <v>255.76</v>
      </c>
      <c r="M5988" s="1">
        <f>All_Data[[#This Row],[EUR Sales Amount]]-All_Data[[#This Row],[EUR Cost Amount]]</f>
        <v>261.03999999999996</v>
      </c>
      <c r="N5988">
        <f>IF(All_Data[[#This Row],[Order Line Quantity]]&lt;0,1,0)</f>
        <v>0</v>
      </c>
      <c r="O5988" s="1" t="str">
        <f>All_Data[[#This Row],[Tier2 Description]]&amp;All_Data[[#This Row],[Order No]]</f>
        <v>OUTDOOR &amp; LEISURE1561048</v>
      </c>
    </row>
    <row r="5989" spans="1:15" x14ac:dyDescent="0.35">
      <c r="A5989">
        <v>202005</v>
      </c>
      <c r="B5989" t="str">
        <f>LEFT(All_Data[[#This Row],[Invoice (Year+Month)]],4)</f>
        <v>2020</v>
      </c>
      <c r="C5989" t="str">
        <f>RIGHT(All_Data[[#This Row],[Invoice (Year+Month)]],2)</f>
        <v>05</v>
      </c>
      <c r="D5989" t="s">
        <v>56</v>
      </c>
      <c r="E5989">
        <v>3014145</v>
      </c>
      <c r="F5989" t="s">
        <v>10</v>
      </c>
      <c r="G5989" t="s">
        <v>22</v>
      </c>
      <c r="H5989" t="s">
        <v>35</v>
      </c>
      <c r="I5989">
        <v>1561048</v>
      </c>
      <c r="J5989">
        <v>82</v>
      </c>
      <c r="K5989" s="1">
        <v>120.8</v>
      </c>
      <c r="L5989" s="1">
        <v>17.579999999999998</v>
      </c>
      <c r="M5989" s="1">
        <f>All_Data[[#This Row],[EUR Sales Amount]]-All_Data[[#This Row],[EUR Cost Amount]]</f>
        <v>103.22</v>
      </c>
      <c r="N5989">
        <f>IF(All_Data[[#This Row],[Order Line Quantity]]&lt;0,1,0)</f>
        <v>0</v>
      </c>
      <c r="O5989" s="1" t="str">
        <f>All_Data[[#This Row],[Tier2 Description]]&amp;All_Data[[#This Row],[Order No]]</f>
        <v>DECORATION CHARGES1561048</v>
      </c>
    </row>
    <row r="5990" spans="1:15" x14ac:dyDescent="0.35">
      <c r="A5990">
        <v>202005</v>
      </c>
      <c r="B5990" t="str">
        <f>LEFT(All_Data[[#This Row],[Invoice (Year+Month)]],4)</f>
        <v>2020</v>
      </c>
      <c r="C5990" t="str">
        <f>RIGHT(All_Data[[#This Row],[Invoice (Year+Month)]],2)</f>
        <v>05</v>
      </c>
      <c r="D5990" t="s">
        <v>56</v>
      </c>
      <c r="E5990">
        <v>3014147</v>
      </c>
      <c r="F5990" t="s">
        <v>10</v>
      </c>
      <c r="G5990" t="s">
        <v>18</v>
      </c>
      <c r="H5990" t="s">
        <v>20</v>
      </c>
      <c r="I5990">
        <v>1561334</v>
      </c>
      <c r="J5990">
        <v>104</v>
      </c>
      <c r="K5990" s="1">
        <v>1035.8399999999999</v>
      </c>
      <c r="L5990" s="1">
        <v>480.72</v>
      </c>
      <c r="M5990" s="1">
        <f>All_Data[[#This Row],[EUR Sales Amount]]-All_Data[[#This Row],[EUR Cost Amount]]</f>
        <v>555.11999999999989</v>
      </c>
      <c r="N5990">
        <f>IF(All_Data[[#This Row],[Order Line Quantity]]&lt;0,1,0)</f>
        <v>0</v>
      </c>
      <c r="O5990" s="1" t="str">
        <f>All_Data[[#This Row],[Tier2 Description]]&amp;All_Data[[#This Row],[Order No]]</f>
        <v>POLOS1561334</v>
      </c>
    </row>
    <row r="5991" spans="1:15" x14ac:dyDescent="0.35">
      <c r="A5991">
        <v>202005</v>
      </c>
      <c r="B5991" t="str">
        <f>LEFT(All_Data[[#This Row],[Invoice (Year+Month)]],4)</f>
        <v>2020</v>
      </c>
      <c r="C5991" t="str">
        <f>RIGHT(All_Data[[#This Row],[Invoice (Year+Month)]],2)</f>
        <v>05</v>
      </c>
      <c r="D5991" t="s">
        <v>56</v>
      </c>
      <c r="E5991">
        <v>3014154</v>
      </c>
      <c r="F5991" t="s">
        <v>10</v>
      </c>
      <c r="G5991" t="s">
        <v>26</v>
      </c>
      <c r="H5991" t="s">
        <v>44</v>
      </c>
      <c r="I5991">
        <v>1561151</v>
      </c>
      <c r="J5991">
        <v>8</v>
      </c>
      <c r="K5991" s="1">
        <v>8</v>
      </c>
      <c r="L5991" s="1">
        <v>0.98</v>
      </c>
      <c r="M5991" s="1">
        <f>All_Data[[#This Row],[EUR Sales Amount]]-All_Data[[#This Row],[EUR Cost Amount]]</f>
        <v>7.02</v>
      </c>
      <c r="N5991">
        <f>IF(All_Data[[#This Row],[Order Line Quantity]]&lt;0,1,0)</f>
        <v>0</v>
      </c>
      <c r="O5991" s="1" t="str">
        <f>All_Data[[#This Row],[Tier2 Description]]&amp;All_Data[[#This Row],[Order No]]</f>
        <v>HBA1561151</v>
      </c>
    </row>
    <row r="5992" spans="1:15" x14ac:dyDescent="0.35">
      <c r="A5992">
        <v>202005</v>
      </c>
      <c r="B5992" t="str">
        <f>LEFT(All_Data[[#This Row],[Invoice (Year+Month)]],4)</f>
        <v>2020</v>
      </c>
      <c r="C5992" t="str">
        <f>RIGHT(All_Data[[#This Row],[Invoice (Year+Month)]],2)</f>
        <v>05</v>
      </c>
      <c r="D5992" t="s">
        <v>56</v>
      </c>
      <c r="E5992">
        <v>3014157</v>
      </c>
      <c r="F5992" t="s">
        <v>10</v>
      </c>
      <c r="G5992" t="s">
        <v>13</v>
      </c>
      <c r="H5992" t="s">
        <v>37</v>
      </c>
      <c r="I5992">
        <v>1560276</v>
      </c>
      <c r="J5992">
        <v>1000</v>
      </c>
      <c r="K5992" s="1">
        <v>200</v>
      </c>
      <c r="L5992" s="1">
        <v>170</v>
      </c>
      <c r="M5992" s="1">
        <f>All_Data[[#This Row],[EUR Sales Amount]]-All_Data[[#This Row],[EUR Cost Amount]]</f>
        <v>30</v>
      </c>
      <c r="N5992">
        <f>IF(All_Data[[#This Row],[Order Line Quantity]]&lt;0,1,0)</f>
        <v>0</v>
      </c>
      <c r="O5992" s="1" t="str">
        <f>All_Data[[#This Row],[Tier2 Description]]&amp;All_Data[[#This Row],[Order No]]</f>
        <v>GENERAL1560276</v>
      </c>
    </row>
    <row r="5993" spans="1:15" x14ac:dyDescent="0.35">
      <c r="A5993">
        <v>202005</v>
      </c>
      <c r="B5993" t="str">
        <f>LEFT(All_Data[[#This Row],[Invoice (Year+Month)]],4)</f>
        <v>2020</v>
      </c>
      <c r="C5993" t="str">
        <f>RIGHT(All_Data[[#This Row],[Invoice (Year+Month)]],2)</f>
        <v>05</v>
      </c>
      <c r="D5993" t="s">
        <v>56</v>
      </c>
      <c r="E5993">
        <v>3014158</v>
      </c>
      <c r="F5993" t="s">
        <v>17</v>
      </c>
      <c r="G5993" t="s">
        <v>26</v>
      </c>
      <c r="H5993" t="s">
        <v>43</v>
      </c>
      <c r="I5993">
        <v>1560500</v>
      </c>
      <c r="J5993">
        <v>8</v>
      </c>
      <c r="K5993" s="1">
        <v>3.92</v>
      </c>
      <c r="L5993" s="1">
        <v>0.56000000000000005</v>
      </c>
      <c r="M5993" s="1">
        <f>All_Data[[#This Row],[EUR Sales Amount]]-All_Data[[#This Row],[EUR Cost Amount]]</f>
        <v>3.36</v>
      </c>
      <c r="N5993">
        <f>IF(All_Data[[#This Row],[Order Line Quantity]]&lt;0,1,0)</f>
        <v>0</v>
      </c>
      <c r="O5993" s="1" t="str">
        <f>All_Data[[#This Row],[Tier2 Description]]&amp;All_Data[[#This Row],[Order No]]</f>
        <v>SAFETY AUTO &amp; TOOLS1560500</v>
      </c>
    </row>
    <row r="5994" spans="1:15" x14ac:dyDescent="0.35">
      <c r="A5994">
        <v>202005</v>
      </c>
      <c r="B5994" t="str">
        <f>LEFT(All_Data[[#This Row],[Invoice (Year+Month)]],4)</f>
        <v>2020</v>
      </c>
      <c r="C5994" t="str">
        <f>RIGHT(All_Data[[#This Row],[Invoice (Year+Month)]],2)</f>
        <v>05</v>
      </c>
      <c r="D5994" t="s">
        <v>56</v>
      </c>
      <c r="E5994">
        <v>3014158</v>
      </c>
      <c r="F5994" t="s">
        <v>17</v>
      </c>
      <c r="G5994" t="s">
        <v>26</v>
      </c>
      <c r="H5994" t="s">
        <v>43</v>
      </c>
      <c r="I5994">
        <v>1560739</v>
      </c>
      <c r="J5994">
        <v>4</v>
      </c>
      <c r="K5994" s="1">
        <v>1.96</v>
      </c>
      <c r="L5994" s="1">
        <v>0.28000000000000003</v>
      </c>
      <c r="M5994" s="1">
        <f>All_Data[[#This Row],[EUR Sales Amount]]-All_Data[[#This Row],[EUR Cost Amount]]</f>
        <v>1.68</v>
      </c>
      <c r="N5994">
        <f>IF(All_Data[[#This Row],[Order Line Quantity]]&lt;0,1,0)</f>
        <v>0</v>
      </c>
      <c r="O5994" s="1" t="str">
        <f>All_Data[[#This Row],[Tier2 Description]]&amp;All_Data[[#This Row],[Order No]]</f>
        <v>SAFETY AUTO &amp; TOOLS1560739</v>
      </c>
    </row>
    <row r="5995" spans="1:15" x14ac:dyDescent="0.35">
      <c r="A5995">
        <v>202005</v>
      </c>
      <c r="B5995" t="str">
        <f>LEFT(All_Data[[#This Row],[Invoice (Year+Month)]],4)</f>
        <v>2020</v>
      </c>
      <c r="C5995" t="str">
        <f>RIGHT(All_Data[[#This Row],[Invoice (Year+Month)]],2)</f>
        <v>05</v>
      </c>
      <c r="D5995" t="s">
        <v>56</v>
      </c>
      <c r="E5995">
        <v>3014158</v>
      </c>
      <c r="F5995" t="s">
        <v>17</v>
      </c>
      <c r="G5995" t="s">
        <v>26</v>
      </c>
      <c r="H5995" t="s">
        <v>43</v>
      </c>
      <c r="I5995">
        <v>1561109</v>
      </c>
      <c r="J5995">
        <v>100</v>
      </c>
      <c r="K5995" s="1">
        <v>29</v>
      </c>
      <c r="L5995" s="1">
        <v>8.1999999999999993</v>
      </c>
      <c r="M5995" s="1">
        <f>All_Data[[#This Row],[EUR Sales Amount]]-All_Data[[#This Row],[EUR Cost Amount]]</f>
        <v>20.8</v>
      </c>
      <c r="N5995">
        <f>IF(All_Data[[#This Row],[Order Line Quantity]]&lt;0,1,0)</f>
        <v>0</v>
      </c>
      <c r="O5995" s="1" t="str">
        <f>All_Data[[#This Row],[Tier2 Description]]&amp;All_Data[[#This Row],[Order No]]</f>
        <v>SAFETY AUTO &amp; TOOLS1561109</v>
      </c>
    </row>
    <row r="5996" spans="1:15" x14ac:dyDescent="0.35">
      <c r="A5996">
        <v>202005</v>
      </c>
      <c r="B5996" t="str">
        <f>LEFT(All_Data[[#This Row],[Invoice (Year+Month)]],4)</f>
        <v>2020</v>
      </c>
      <c r="C5996" t="str">
        <f>RIGHT(All_Data[[#This Row],[Invoice (Year+Month)]],2)</f>
        <v>05</v>
      </c>
      <c r="D5996" t="s">
        <v>56</v>
      </c>
      <c r="E5996">
        <v>3014167</v>
      </c>
      <c r="F5996" t="s">
        <v>17</v>
      </c>
      <c r="G5996" t="s">
        <v>32</v>
      </c>
      <c r="H5996" t="s">
        <v>51</v>
      </c>
      <c r="I5996">
        <v>1560142</v>
      </c>
      <c r="J5996">
        <v>322</v>
      </c>
      <c r="K5996" s="1">
        <v>2282.98</v>
      </c>
      <c r="L5996" s="1">
        <v>968.46</v>
      </c>
      <c r="M5996" s="1">
        <f>All_Data[[#This Row],[EUR Sales Amount]]-All_Data[[#This Row],[EUR Cost Amount]]</f>
        <v>1314.52</v>
      </c>
      <c r="N5996">
        <f>IF(All_Data[[#This Row],[Order Line Quantity]]&lt;0,1,0)</f>
        <v>0</v>
      </c>
      <c r="O5996" s="1" t="str">
        <f>All_Data[[#This Row],[Tier2 Description]]&amp;All_Data[[#This Row],[Order No]]</f>
        <v>MUGS &amp; TUMBLERS1560142</v>
      </c>
    </row>
    <row r="5997" spans="1:15" x14ac:dyDescent="0.35">
      <c r="A5997">
        <v>202005</v>
      </c>
      <c r="B5997" t="str">
        <f>LEFT(All_Data[[#This Row],[Invoice (Year+Month)]],4)</f>
        <v>2020</v>
      </c>
      <c r="C5997" t="str">
        <f>RIGHT(All_Data[[#This Row],[Invoice (Year+Month)]],2)</f>
        <v>05</v>
      </c>
      <c r="D5997" t="s">
        <v>56</v>
      </c>
      <c r="E5997">
        <v>3014167</v>
      </c>
      <c r="F5997" t="s">
        <v>17</v>
      </c>
      <c r="G5997" t="s">
        <v>22</v>
      </c>
      <c r="H5997" t="s">
        <v>35</v>
      </c>
      <c r="I5997">
        <v>1560142</v>
      </c>
      <c r="J5997">
        <v>324</v>
      </c>
      <c r="K5997" s="1">
        <v>251.6</v>
      </c>
      <c r="L5997" s="1">
        <v>45.56</v>
      </c>
      <c r="M5997" s="1">
        <f>All_Data[[#This Row],[EUR Sales Amount]]-All_Data[[#This Row],[EUR Cost Amount]]</f>
        <v>206.04</v>
      </c>
      <c r="N5997">
        <f>IF(All_Data[[#This Row],[Order Line Quantity]]&lt;0,1,0)</f>
        <v>0</v>
      </c>
      <c r="O5997" s="1" t="str">
        <f>All_Data[[#This Row],[Tier2 Description]]&amp;All_Data[[#This Row],[Order No]]</f>
        <v>DECORATION CHARGES1560142</v>
      </c>
    </row>
    <row r="5998" spans="1:15" x14ac:dyDescent="0.35">
      <c r="A5998">
        <v>202005</v>
      </c>
      <c r="B5998" t="str">
        <f>LEFT(All_Data[[#This Row],[Invoice (Year+Month)]],4)</f>
        <v>2020</v>
      </c>
      <c r="C5998" t="str">
        <f>RIGHT(All_Data[[#This Row],[Invoice (Year+Month)]],2)</f>
        <v>05</v>
      </c>
      <c r="D5998" t="s">
        <v>56</v>
      </c>
      <c r="E5998">
        <v>3014167</v>
      </c>
      <c r="F5998" t="s">
        <v>17</v>
      </c>
      <c r="G5998" t="s">
        <v>29</v>
      </c>
      <c r="H5998" t="s">
        <v>30</v>
      </c>
      <c r="I5998">
        <v>1560843</v>
      </c>
      <c r="J5998">
        <v>6</v>
      </c>
      <c r="K5998" s="1">
        <v>135.78</v>
      </c>
      <c r="L5998" s="1">
        <v>109.44</v>
      </c>
      <c r="M5998" s="1">
        <f>All_Data[[#This Row],[EUR Sales Amount]]-All_Data[[#This Row],[EUR Cost Amount]]</f>
        <v>26.340000000000003</v>
      </c>
      <c r="N5998">
        <f>IF(All_Data[[#This Row],[Order Line Quantity]]&lt;0,1,0)</f>
        <v>0</v>
      </c>
      <c r="O5998" s="1" t="str">
        <f>All_Data[[#This Row],[Tier2 Description]]&amp;All_Data[[#This Row],[Order No]]</f>
        <v>AUDIO1560843</v>
      </c>
    </row>
    <row r="5999" spans="1:15" x14ac:dyDescent="0.35">
      <c r="A5999">
        <v>202005</v>
      </c>
      <c r="B5999" t="str">
        <f>LEFT(All_Data[[#This Row],[Invoice (Year+Month)]],4)</f>
        <v>2020</v>
      </c>
      <c r="C5999" t="str">
        <f>RIGHT(All_Data[[#This Row],[Invoice (Year+Month)]],2)</f>
        <v>05</v>
      </c>
      <c r="D5999" t="s">
        <v>56</v>
      </c>
      <c r="E5999">
        <v>3014170</v>
      </c>
      <c r="F5999" t="s">
        <v>10</v>
      </c>
      <c r="G5999" t="s">
        <v>26</v>
      </c>
      <c r="H5999" t="s">
        <v>44</v>
      </c>
      <c r="I5999">
        <v>1561011</v>
      </c>
      <c r="J5999">
        <v>24</v>
      </c>
      <c r="K5999" s="1">
        <v>24</v>
      </c>
      <c r="L5999" s="1">
        <v>0.24</v>
      </c>
      <c r="M5999" s="1">
        <f>All_Data[[#This Row],[EUR Sales Amount]]-All_Data[[#This Row],[EUR Cost Amount]]</f>
        <v>23.76</v>
      </c>
      <c r="N5999">
        <f>IF(All_Data[[#This Row],[Order Line Quantity]]&lt;0,1,0)</f>
        <v>0</v>
      </c>
      <c r="O5999" s="1" t="str">
        <f>All_Data[[#This Row],[Tier2 Description]]&amp;All_Data[[#This Row],[Order No]]</f>
        <v>HBA1561011</v>
      </c>
    </row>
    <row r="6000" spans="1:15" x14ac:dyDescent="0.35">
      <c r="A6000">
        <v>202005</v>
      </c>
      <c r="B6000" t="str">
        <f>LEFT(All_Data[[#This Row],[Invoice (Year+Month)]],4)</f>
        <v>2020</v>
      </c>
      <c r="C6000" t="str">
        <f>RIGHT(All_Data[[#This Row],[Invoice (Year+Month)]],2)</f>
        <v>05</v>
      </c>
      <c r="D6000" t="s">
        <v>56</v>
      </c>
      <c r="E6000">
        <v>3014178</v>
      </c>
      <c r="F6000" t="s">
        <v>10</v>
      </c>
      <c r="G6000" t="s">
        <v>26</v>
      </c>
      <c r="H6000" t="s">
        <v>44</v>
      </c>
      <c r="I6000">
        <v>1561250</v>
      </c>
      <c r="J6000">
        <v>2000</v>
      </c>
      <c r="K6000" s="1">
        <v>3260</v>
      </c>
      <c r="L6000" s="1">
        <v>2880</v>
      </c>
      <c r="M6000" s="1">
        <f>All_Data[[#This Row],[EUR Sales Amount]]-All_Data[[#This Row],[EUR Cost Amount]]</f>
        <v>380</v>
      </c>
      <c r="N6000">
        <f>IF(All_Data[[#This Row],[Order Line Quantity]]&lt;0,1,0)</f>
        <v>0</v>
      </c>
      <c r="O6000" s="1" t="str">
        <f>All_Data[[#This Row],[Tier2 Description]]&amp;All_Data[[#This Row],[Order No]]</f>
        <v>HBA1561250</v>
      </c>
    </row>
    <row r="6001" spans="1:15" x14ac:dyDescent="0.35">
      <c r="A6001">
        <v>202005</v>
      </c>
      <c r="B6001" t="str">
        <f>LEFT(All_Data[[#This Row],[Invoice (Year+Month)]],4)</f>
        <v>2020</v>
      </c>
      <c r="C6001" t="str">
        <f>RIGHT(All_Data[[#This Row],[Invoice (Year+Month)]],2)</f>
        <v>05</v>
      </c>
      <c r="D6001" t="s">
        <v>56</v>
      </c>
      <c r="E6001">
        <v>3014178</v>
      </c>
      <c r="F6001" t="s">
        <v>10</v>
      </c>
      <c r="G6001" t="s">
        <v>26</v>
      </c>
      <c r="H6001" t="s">
        <v>43</v>
      </c>
      <c r="I6001">
        <v>1560549</v>
      </c>
      <c r="J6001">
        <v>2000</v>
      </c>
      <c r="K6001" s="1">
        <v>500</v>
      </c>
      <c r="L6001" s="1">
        <v>163.9</v>
      </c>
      <c r="M6001" s="1">
        <f>All_Data[[#This Row],[EUR Sales Amount]]-All_Data[[#This Row],[EUR Cost Amount]]</f>
        <v>336.1</v>
      </c>
      <c r="N6001">
        <f>IF(All_Data[[#This Row],[Order Line Quantity]]&lt;0,1,0)</f>
        <v>0</v>
      </c>
      <c r="O6001" s="1" t="str">
        <f>All_Data[[#This Row],[Tier2 Description]]&amp;All_Data[[#This Row],[Order No]]</f>
        <v>SAFETY AUTO &amp; TOOLS1560549</v>
      </c>
    </row>
    <row r="6002" spans="1:15" x14ac:dyDescent="0.35">
      <c r="A6002">
        <v>202005</v>
      </c>
      <c r="B6002" t="str">
        <f>LEFT(All_Data[[#This Row],[Invoice (Year+Month)]],4)</f>
        <v>2020</v>
      </c>
      <c r="C6002" t="str">
        <f>RIGHT(All_Data[[#This Row],[Invoice (Year+Month)]],2)</f>
        <v>05</v>
      </c>
      <c r="D6002" t="s">
        <v>56</v>
      </c>
      <c r="E6002">
        <v>3014178</v>
      </c>
      <c r="F6002" t="s">
        <v>10</v>
      </c>
      <c r="G6002" t="s">
        <v>26</v>
      </c>
      <c r="H6002" t="s">
        <v>43</v>
      </c>
      <c r="I6002">
        <v>1560741</v>
      </c>
      <c r="J6002">
        <v>2000</v>
      </c>
      <c r="K6002" s="1">
        <v>2160</v>
      </c>
      <c r="L6002" s="1">
        <v>1680</v>
      </c>
      <c r="M6002" s="1">
        <f>All_Data[[#This Row],[EUR Sales Amount]]-All_Data[[#This Row],[EUR Cost Amount]]</f>
        <v>480</v>
      </c>
      <c r="N6002">
        <f>IF(All_Data[[#This Row],[Order Line Quantity]]&lt;0,1,0)</f>
        <v>0</v>
      </c>
      <c r="O6002" s="1" t="str">
        <f>All_Data[[#This Row],[Tier2 Description]]&amp;All_Data[[#This Row],[Order No]]</f>
        <v>SAFETY AUTO &amp; TOOLS1560741</v>
      </c>
    </row>
    <row r="6003" spans="1:15" x14ac:dyDescent="0.35">
      <c r="A6003">
        <v>202005</v>
      </c>
      <c r="B6003" t="str">
        <f>LEFT(All_Data[[#This Row],[Invoice (Year+Month)]],4)</f>
        <v>2020</v>
      </c>
      <c r="C6003" t="str">
        <f>RIGHT(All_Data[[#This Row],[Invoice (Year+Month)]],2)</f>
        <v>05</v>
      </c>
      <c r="D6003" t="s">
        <v>56</v>
      </c>
      <c r="E6003">
        <v>3014182</v>
      </c>
      <c r="F6003" t="s">
        <v>17</v>
      </c>
      <c r="G6003" t="s">
        <v>18</v>
      </c>
      <c r="H6003" t="s">
        <v>20</v>
      </c>
      <c r="I6003">
        <v>1560436</v>
      </c>
      <c r="J6003">
        <v>4</v>
      </c>
      <c r="K6003" s="1">
        <v>31.88</v>
      </c>
      <c r="L6003" s="1">
        <v>15.76</v>
      </c>
      <c r="M6003" s="1">
        <f>All_Data[[#This Row],[EUR Sales Amount]]-All_Data[[#This Row],[EUR Cost Amount]]</f>
        <v>16.119999999999997</v>
      </c>
      <c r="N6003">
        <f>IF(All_Data[[#This Row],[Order Line Quantity]]&lt;0,1,0)</f>
        <v>0</v>
      </c>
      <c r="O6003" s="1" t="str">
        <f>All_Data[[#This Row],[Tier2 Description]]&amp;All_Data[[#This Row],[Order No]]</f>
        <v>POLOS1560436</v>
      </c>
    </row>
    <row r="6004" spans="1:15" x14ac:dyDescent="0.35">
      <c r="A6004">
        <v>202005</v>
      </c>
      <c r="B6004" t="str">
        <f>LEFT(All_Data[[#This Row],[Invoice (Year+Month)]],4)</f>
        <v>2020</v>
      </c>
      <c r="C6004" t="str">
        <f>RIGHT(All_Data[[#This Row],[Invoice (Year+Month)]],2)</f>
        <v>05</v>
      </c>
      <c r="D6004" t="s">
        <v>56</v>
      </c>
      <c r="E6004">
        <v>3014182</v>
      </c>
      <c r="F6004" t="s">
        <v>17</v>
      </c>
      <c r="G6004" t="s">
        <v>18</v>
      </c>
      <c r="H6004" t="s">
        <v>20</v>
      </c>
      <c r="I6004">
        <v>1560985</v>
      </c>
      <c r="J6004">
        <v>80</v>
      </c>
      <c r="K6004" s="1">
        <v>637.6</v>
      </c>
      <c r="L6004" s="1">
        <v>288.2</v>
      </c>
      <c r="M6004" s="1">
        <f>All_Data[[#This Row],[EUR Sales Amount]]-All_Data[[#This Row],[EUR Cost Amount]]</f>
        <v>349.40000000000003</v>
      </c>
      <c r="N6004">
        <f>IF(All_Data[[#This Row],[Order Line Quantity]]&lt;0,1,0)</f>
        <v>0</v>
      </c>
      <c r="O6004" s="1" t="str">
        <f>All_Data[[#This Row],[Tier2 Description]]&amp;All_Data[[#This Row],[Order No]]</f>
        <v>POLOS1560985</v>
      </c>
    </row>
    <row r="6005" spans="1:15" x14ac:dyDescent="0.35">
      <c r="A6005">
        <v>202005</v>
      </c>
      <c r="B6005" t="str">
        <f>LEFT(All_Data[[#This Row],[Invoice (Year+Month)]],4)</f>
        <v>2020</v>
      </c>
      <c r="C6005" t="str">
        <f>RIGHT(All_Data[[#This Row],[Invoice (Year+Month)]],2)</f>
        <v>05</v>
      </c>
      <c r="D6005" t="s">
        <v>56</v>
      </c>
      <c r="E6005">
        <v>3014190</v>
      </c>
      <c r="F6005" t="s">
        <v>17</v>
      </c>
      <c r="G6005" t="s">
        <v>26</v>
      </c>
      <c r="H6005" t="s">
        <v>44</v>
      </c>
      <c r="I6005">
        <v>1560916</v>
      </c>
      <c r="J6005">
        <v>500</v>
      </c>
      <c r="K6005" s="1">
        <v>930</v>
      </c>
      <c r="L6005" s="1">
        <v>750</v>
      </c>
      <c r="M6005" s="1">
        <f>All_Data[[#This Row],[EUR Sales Amount]]-All_Data[[#This Row],[EUR Cost Amount]]</f>
        <v>180</v>
      </c>
      <c r="N6005">
        <f>IF(All_Data[[#This Row],[Order Line Quantity]]&lt;0,1,0)</f>
        <v>0</v>
      </c>
      <c r="O6005" s="1" t="str">
        <f>All_Data[[#This Row],[Tier2 Description]]&amp;All_Data[[#This Row],[Order No]]</f>
        <v>HBA1560916</v>
      </c>
    </row>
    <row r="6006" spans="1:15" x14ac:dyDescent="0.35">
      <c r="A6006">
        <v>202005</v>
      </c>
      <c r="B6006" t="str">
        <f>LEFT(All_Data[[#This Row],[Invoice (Year+Month)]],4)</f>
        <v>2020</v>
      </c>
      <c r="C6006" t="str">
        <f>RIGHT(All_Data[[#This Row],[Invoice (Year+Month)]],2)</f>
        <v>05</v>
      </c>
      <c r="D6006" t="s">
        <v>56</v>
      </c>
      <c r="E6006">
        <v>3014190</v>
      </c>
      <c r="F6006" t="s">
        <v>17</v>
      </c>
      <c r="G6006" t="s">
        <v>26</v>
      </c>
      <c r="H6006" t="s">
        <v>44</v>
      </c>
      <c r="I6006">
        <v>1561369</v>
      </c>
      <c r="J6006">
        <v>500</v>
      </c>
      <c r="K6006" s="1">
        <v>1025</v>
      </c>
      <c r="L6006" s="1">
        <v>805</v>
      </c>
      <c r="M6006" s="1">
        <f>All_Data[[#This Row],[EUR Sales Amount]]-All_Data[[#This Row],[EUR Cost Amount]]</f>
        <v>220</v>
      </c>
      <c r="N6006">
        <f>IF(All_Data[[#This Row],[Order Line Quantity]]&lt;0,1,0)</f>
        <v>0</v>
      </c>
      <c r="O6006" s="1" t="str">
        <f>All_Data[[#This Row],[Tier2 Description]]&amp;All_Data[[#This Row],[Order No]]</f>
        <v>HBA1561369</v>
      </c>
    </row>
    <row r="6007" spans="1:15" x14ac:dyDescent="0.35">
      <c r="A6007">
        <v>202005</v>
      </c>
      <c r="B6007" t="str">
        <f>LEFT(All_Data[[#This Row],[Invoice (Year+Month)]],4)</f>
        <v>2020</v>
      </c>
      <c r="C6007" t="str">
        <f>RIGHT(All_Data[[#This Row],[Invoice (Year+Month)]],2)</f>
        <v>05</v>
      </c>
      <c r="D6007" t="s">
        <v>56</v>
      </c>
      <c r="E6007">
        <v>3014190</v>
      </c>
      <c r="F6007" t="s">
        <v>17</v>
      </c>
      <c r="G6007" t="s">
        <v>26</v>
      </c>
      <c r="H6007" t="s">
        <v>43</v>
      </c>
      <c r="I6007">
        <v>1560355</v>
      </c>
      <c r="J6007">
        <v>1000</v>
      </c>
      <c r="K6007" s="1">
        <v>290</v>
      </c>
      <c r="L6007" s="1">
        <v>81.96</v>
      </c>
      <c r="M6007" s="1">
        <f>All_Data[[#This Row],[EUR Sales Amount]]-All_Data[[#This Row],[EUR Cost Amount]]</f>
        <v>208.04000000000002</v>
      </c>
      <c r="N6007">
        <f>IF(All_Data[[#This Row],[Order Line Quantity]]&lt;0,1,0)</f>
        <v>0</v>
      </c>
      <c r="O6007" s="1" t="str">
        <f>All_Data[[#This Row],[Tier2 Description]]&amp;All_Data[[#This Row],[Order No]]</f>
        <v>SAFETY AUTO &amp; TOOLS1560355</v>
      </c>
    </row>
    <row r="6008" spans="1:15" x14ac:dyDescent="0.35">
      <c r="A6008">
        <v>202005</v>
      </c>
      <c r="B6008" t="str">
        <f>LEFT(All_Data[[#This Row],[Invoice (Year+Month)]],4)</f>
        <v>2020</v>
      </c>
      <c r="C6008" t="str">
        <f>RIGHT(All_Data[[#This Row],[Invoice (Year+Month)]],2)</f>
        <v>05</v>
      </c>
      <c r="D6008" t="s">
        <v>56</v>
      </c>
      <c r="E6008">
        <v>3014192</v>
      </c>
      <c r="F6008" t="s">
        <v>10</v>
      </c>
      <c r="G6008" t="s">
        <v>26</v>
      </c>
      <c r="H6008" t="s">
        <v>44</v>
      </c>
      <c r="I6008">
        <v>1560686</v>
      </c>
      <c r="J6008">
        <v>2</v>
      </c>
      <c r="K6008" s="1">
        <v>8.14</v>
      </c>
      <c r="L6008" s="1">
        <v>3.6</v>
      </c>
      <c r="M6008" s="1">
        <f>All_Data[[#This Row],[EUR Sales Amount]]-All_Data[[#This Row],[EUR Cost Amount]]</f>
        <v>4.5400000000000009</v>
      </c>
      <c r="N6008">
        <f>IF(All_Data[[#This Row],[Order Line Quantity]]&lt;0,1,0)</f>
        <v>0</v>
      </c>
      <c r="O6008" s="1" t="str">
        <f>All_Data[[#This Row],[Tier2 Description]]&amp;All_Data[[#This Row],[Order No]]</f>
        <v>HBA1560686</v>
      </c>
    </row>
    <row r="6009" spans="1:15" x14ac:dyDescent="0.35">
      <c r="A6009">
        <v>202005</v>
      </c>
      <c r="B6009" t="str">
        <f>LEFT(All_Data[[#This Row],[Invoice (Year+Month)]],4)</f>
        <v>2020</v>
      </c>
      <c r="C6009" t="str">
        <f>RIGHT(All_Data[[#This Row],[Invoice (Year+Month)]],2)</f>
        <v>05</v>
      </c>
      <c r="D6009" t="s">
        <v>56</v>
      </c>
      <c r="E6009">
        <v>3014192</v>
      </c>
      <c r="F6009" t="s">
        <v>10</v>
      </c>
      <c r="G6009" t="s">
        <v>26</v>
      </c>
      <c r="H6009" t="s">
        <v>44</v>
      </c>
      <c r="I6009">
        <v>1560896</v>
      </c>
      <c r="J6009">
        <v>4</v>
      </c>
      <c r="K6009" s="1">
        <v>4</v>
      </c>
      <c r="L6009" s="1">
        <v>0.04</v>
      </c>
      <c r="M6009" s="1">
        <f>All_Data[[#This Row],[EUR Sales Amount]]-All_Data[[#This Row],[EUR Cost Amount]]</f>
        <v>3.96</v>
      </c>
      <c r="N6009">
        <f>IF(All_Data[[#This Row],[Order Line Quantity]]&lt;0,1,0)</f>
        <v>0</v>
      </c>
      <c r="O6009" s="1" t="str">
        <f>All_Data[[#This Row],[Tier2 Description]]&amp;All_Data[[#This Row],[Order No]]</f>
        <v>HBA1560896</v>
      </c>
    </row>
    <row r="6010" spans="1:15" x14ac:dyDescent="0.35">
      <c r="A6010">
        <v>202005</v>
      </c>
      <c r="B6010" t="str">
        <f>LEFT(All_Data[[#This Row],[Invoice (Year+Month)]],4)</f>
        <v>2020</v>
      </c>
      <c r="C6010" t="str">
        <f>RIGHT(All_Data[[#This Row],[Invoice (Year+Month)]],2)</f>
        <v>05</v>
      </c>
      <c r="D6010" t="s">
        <v>56</v>
      </c>
      <c r="E6010">
        <v>3014192</v>
      </c>
      <c r="F6010" t="s">
        <v>10</v>
      </c>
      <c r="G6010" t="s">
        <v>26</v>
      </c>
      <c r="H6010" t="s">
        <v>28</v>
      </c>
      <c r="I6010">
        <v>1560686</v>
      </c>
      <c r="J6010">
        <v>6</v>
      </c>
      <c r="K6010" s="1">
        <v>38.44</v>
      </c>
      <c r="L6010" s="1">
        <v>17.22</v>
      </c>
      <c r="M6010" s="1">
        <f>All_Data[[#This Row],[EUR Sales Amount]]-All_Data[[#This Row],[EUR Cost Amount]]</f>
        <v>21.22</v>
      </c>
      <c r="N6010">
        <f>IF(All_Data[[#This Row],[Order Line Quantity]]&lt;0,1,0)</f>
        <v>0</v>
      </c>
      <c r="O6010" s="1" t="str">
        <f>All_Data[[#This Row],[Tier2 Description]]&amp;All_Data[[#This Row],[Order No]]</f>
        <v>HOUSEWARES1560686</v>
      </c>
    </row>
    <row r="6011" spans="1:15" x14ac:dyDescent="0.35">
      <c r="A6011">
        <v>202005</v>
      </c>
      <c r="B6011" t="str">
        <f>LEFT(All_Data[[#This Row],[Invoice (Year+Month)]],4)</f>
        <v>2020</v>
      </c>
      <c r="C6011" t="str">
        <f>RIGHT(All_Data[[#This Row],[Invoice (Year+Month)]],2)</f>
        <v>05</v>
      </c>
      <c r="D6011" t="s">
        <v>56</v>
      </c>
      <c r="E6011">
        <v>3014192</v>
      </c>
      <c r="F6011" t="s">
        <v>10</v>
      </c>
      <c r="G6011" t="s">
        <v>26</v>
      </c>
      <c r="H6011" t="s">
        <v>28</v>
      </c>
      <c r="I6011">
        <v>1560812</v>
      </c>
      <c r="J6011">
        <v>2</v>
      </c>
      <c r="K6011" s="1">
        <v>18.920000000000002</v>
      </c>
      <c r="L6011" s="1">
        <v>7.04</v>
      </c>
      <c r="M6011" s="1">
        <f>All_Data[[#This Row],[EUR Sales Amount]]-All_Data[[#This Row],[EUR Cost Amount]]</f>
        <v>11.880000000000003</v>
      </c>
      <c r="N6011">
        <f>IF(All_Data[[#This Row],[Order Line Quantity]]&lt;0,1,0)</f>
        <v>0</v>
      </c>
      <c r="O6011" s="1" t="str">
        <f>All_Data[[#This Row],[Tier2 Description]]&amp;All_Data[[#This Row],[Order No]]</f>
        <v>HOUSEWARES1560812</v>
      </c>
    </row>
    <row r="6012" spans="1:15" x14ac:dyDescent="0.35">
      <c r="A6012">
        <v>202005</v>
      </c>
      <c r="B6012" t="str">
        <f>LEFT(All_Data[[#This Row],[Invoice (Year+Month)]],4)</f>
        <v>2020</v>
      </c>
      <c r="C6012" t="str">
        <f>RIGHT(All_Data[[#This Row],[Invoice (Year+Month)]],2)</f>
        <v>05</v>
      </c>
      <c r="D6012" t="s">
        <v>56</v>
      </c>
      <c r="E6012">
        <v>3014192</v>
      </c>
      <c r="F6012" t="s">
        <v>10</v>
      </c>
      <c r="G6012" t="s">
        <v>26</v>
      </c>
      <c r="H6012" t="s">
        <v>28</v>
      </c>
      <c r="I6012">
        <v>1561133</v>
      </c>
      <c r="J6012">
        <v>2</v>
      </c>
      <c r="K6012" s="1">
        <v>18.920000000000002</v>
      </c>
      <c r="L6012" s="1">
        <v>7.04</v>
      </c>
      <c r="M6012" s="1">
        <f>All_Data[[#This Row],[EUR Sales Amount]]-All_Data[[#This Row],[EUR Cost Amount]]</f>
        <v>11.880000000000003</v>
      </c>
      <c r="N6012">
        <f>IF(All_Data[[#This Row],[Order Line Quantity]]&lt;0,1,0)</f>
        <v>0</v>
      </c>
      <c r="O6012" s="1" t="str">
        <f>All_Data[[#This Row],[Tier2 Description]]&amp;All_Data[[#This Row],[Order No]]</f>
        <v>HOUSEWARES1561133</v>
      </c>
    </row>
    <row r="6013" spans="1:15" x14ac:dyDescent="0.35">
      <c r="A6013">
        <v>202005</v>
      </c>
      <c r="B6013" t="str">
        <f>LEFT(All_Data[[#This Row],[Invoice (Year+Month)]],4)</f>
        <v>2020</v>
      </c>
      <c r="C6013" t="str">
        <f>RIGHT(All_Data[[#This Row],[Invoice (Year+Month)]],2)</f>
        <v>05</v>
      </c>
      <c r="D6013" t="s">
        <v>56</v>
      </c>
      <c r="E6013">
        <v>3014192</v>
      </c>
      <c r="F6013" t="s">
        <v>10</v>
      </c>
      <c r="G6013" t="s">
        <v>26</v>
      </c>
      <c r="H6013" t="s">
        <v>50</v>
      </c>
      <c r="I6013">
        <v>1560686</v>
      </c>
      <c r="J6013">
        <v>404</v>
      </c>
      <c r="K6013" s="1">
        <v>2609.84</v>
      </c>
      <c r="L6013" s="1">
        <v>1291.58</v>
      </c>
      <c r="M6013" s="1">
        <f>All_Data[[#This Row],[EUR Sales Amount]]-All_Data[[#This Row],[EUR Cost Amount]]</f>
        <v>1318.2600000000002</v>
      </c>
      <c r="N6013">
        <f>IF(All_Data[[#This Row],[Order Line Quantity]]&lt;0,1,0)</f>
        <v>0</v>
      </c>
      <c r="O6013" s="1" t="str">
        <f>All_Data[[#This Row],[Tier2 Description]]&amp;All_Data[[#This Row],[Order No]]</f>
        <v>OUTDOOR &amp; LEISURE1560686</v>
      </c>
    </row>
    <row r="6014" spans="1:15" x14ac:dyDescent="0.35">
      <c r="A6014">
        <v>202005</v>
      </c>
      <c r="B6014" t="str">
        <f>LEFT(All_Data[[#This Row],[Invoice (Year+Month)]],4)</f>
        <v>2020</v>
      </c>
      <c r="C6014" t="str">
        <f>RIGHT(All_Data[[#This Row],[Invoice (Year+Month)]],2)</f>
        <v>05</v>
      </c>
      <c r="D6014" t="s">
        <v>56</v>
      </c>
      <c r="E6014">
        <v>3014196</v>
      </c>
      <c r="F6014" t="s">
        <v>10</v>
      </c>
      <c r="G6014" t="s">
        <v>11</v>
      </c>
      <c r="H6014" t="s">
        <v>40</v>
      </c>
      <c r="I6014">
        <v>1560729</v>
      </c>
      <c r="J6014">
        <v>2</v>
      </c>
      <c r="K6014" s="1">
        <v>5.18</v>
      </c>
      <c r="L6014" s="1">
        <v>1.74</v>
      </c>
      <c r="M6014" s="1">
        <f>All_Data[[#This Row],[EUR Sales Amount]]-All_Data[[#This Row],[EUR Cost Amount]]</f>
        <v>3.4399999999999995</v>
      </c>
      <c r="N6014">
        <f>IF(All_Data[[#This Row],[Order Line Quantity]]&lt;0,1,0)</f>
        <v>0</v>
      </c>
      <c r="O6014" s="1" t="str">
        <f>All_Data[[#This Row],[Tier2 Description]]&amp;All_Data[[#This Row],[Order No]]</f>
        <v>TOTES1560729</v>
      </c>
    </row>
    <row r="6015" spans="1:15" x14ac:dyDescent="0.35">
      <c r="A6015">
        <v>202005</v>
      </c>
      <c r="B6015" t="str">
        <f>LEFT(All_Data[[#This Row],[Invoice (Year+Month)]],4)</f>
        <v>2020</v>
      </c>
      <c r="C6015" t="str">
        <f>RIGHT(All_Data[[#This Row],[Invoice (Year+Month)]],2)</f>
        <v>05</v>
      </c>
      <c r="D6015" t="s">
        <v>56</v>
      </c>
      <c r="E6015">
        <v>3014196</v>
      </c>
      <c r="F6015" t="s">
        <v>10</v>
      </c>
      <c r="G6015" t="s">
        <v>26</v>
      </c>
      <c r="H6015" t="s">
        <v>28</v>
      </c>
      <c r="I6015">
        <v>1561025</v>
      </c>
      <c r="J6015">
        <v>2</v>
      </c>
      <c r="K6015" s="1">
        <v>18.64</v>
      </c>
      <c r="L6015" s="1">
        <v>7.7</v>
      </c>
      <c r="M6015" s="1">
        <f>All_Data[[#This Row],[EUR Sales Amount]]-All_Data[[#This Row],[EUR Cost Amount]]</f>
        <v>10.940000000000001</v>
      </c>
      <c r="N6015">
        <f>IF(All_Data[[#This Row],[Order Line Quantity]]&lt;0,1,0)</f>
        <v>0</v>
      </c>
      <c r="O6015" s="1" t="str">
        <f>All_Data[[#This Row],[Tier2 Description]]&amp;All_Data[[#This Row],[Order No]]</f>
        <v>HOUSEWARES1561025</v>
      </c>
    </row>
    <row r="6016" spans="1:15" x14ac:dyDescent="0.35">
      <c r="A6016">
        <v>202005</v>
      </c>
      <c r="B6016" t="str">
        <f>LEFT(All_Data[[#This Row],[Invoice (Year+Month)]],4)</f>
        <v>2020</v>
      </c>
      <c r="C6016" t="str">
        <f>RIGHT(All_Data[[#This Row],[Invoice (Year+Month)]],2)</f>
        <v>05</v>
      </c>
      <c r="D6016" t="s">
        <v>56</v>
      </c>
      <c r="E6016">
        <v>3014196</v>
      </c>
      <c r="F6016" t="s">
        <v>10</v>
      </c>
      <c r="G6016" t="s">
        <v>26</v>
      </c>
      <c r="H6016" t="s">
        <v>28</v>
      </c>
      <c r="I6016">
        <v>1561236</v>
      </c>
      <c r="J6016">
        <v>4</v>
      </c>
      <c r="K6016" s="1">
        <v>37.28</v>
      </c>
      <c r="L6016" s="1">
        <v>15.42</v>
      </c>
      <c r="M6016" s="1">
        <f>All_Data[[#This Row],[EUR Sales Amount]]-All_Data[[#This Row],[EUR Cost Amount]]</f>
        <v>21.86</v>
      </c>
      <c r="N6016">
        <f>IF(All_Data[[#This Row],[Order Line Quantity]]&lt;0,1,0)</f>
        <v>0</v>
      </c>
      <c r="O6016" s="1" t="str">
        <f>All_Data[[#This Row],[Tier2 Description]]&amp;All_Data[[#This Row],[Order No]]</f>
        <v>HOUSEWARES1561236</v>
      </c>
    </row>
    <row r="6017" spans="1:15" x14ac:dyDescent="0.35">
      <c r="A6017">
        <v>202005</v>
      </c>
      <c r="B6017" t="str">
        <f>LEFT(All_Data[[#This Row],[Invoice (Year+Month)]],4)</f>
        <v>2020</v>
      </c>
      <c r="C6017" t="str">
        <f>RIGHT(All_Data[[#This Row],[Invoice (Year+Month)]],2)</f>
        <v>05</v>
      </c>
      <c r="D6017" t="s">
        <v>56</v>
      </c>
      <c r="E6017">
        <v>3014197</v>
      </c>
      <c r="F6017" t="s">
        <v>17</v>
      </c>
      <c r="G6017" t="s">
        <v>11</v>
      </c>
      <c r="H6017" t="s">
        <v>38</v>
      </c>
      <c r="I6017">
        <v>1560659</v>
      </c>
      <c r="J6017">
        <v>240</v>
      </c>
      <c r="K6017" s="1">
        <v>91.2</v>
      </c>
      <c r="L6017" s="1">
        <v>55.68</v>
      </c>
      <c r="M6017" s="1">
        <f>All_Data[[#This Row],[EUR Sales Amount]]-All_Data[[#This Row],[EUR Cost Amount]]</f>
        <v>35.520000000000003</v>
      </c>
      <c r="N6017">
        <f>IF(All_Data[[#This Row],[Order Line Quantity]]&lt;0,1,0)</f>
        <v>0</v>
      </c>
      <c r="O6017" s="1" t="str">
        <f>All_Data[[#This Row],[Tier2 Description]]&amp;All_Data[[#This Row],[Order No]]</f>
        <v>BACKPACKS1560659</v>
      </c>
    </row>
    <row r="6018" spans="1:15" x14ac:dyDescent="0.35">
      <c r="A6018">
        <v>202005</v>
      </c>
      <c r="B6018" t="str">
        <f>LEFT(All_Data[[#This Row],[Invoice (Year+Month)]],4)</f>
        <v>2020</v>
      </c>
      <c r="C6018" t="str">
        <f>RIGHT(All_Data[[#This Row],[Invoice (Year+Month)]],2)</f>
        <v>05</v>
      </c>
      <c r="D6018" t="s">
        <v>56</v>
      </c>
      <c r="E6018">
        <v>3014197</v>
      </c>
      <c r="F6018" t="s">
        <v>17</v>
      </c>
      <c r="G6018" t="s">
        <v>11</v>
      </c>
      <c r="H6018" t="s">
        <v>38</v>
      </c>
      <c r="I6018">
        <v>1561348</v>
      </c>
      <c r="J6018">
        <v>100</v>
      </c>
      <c r="K6018" s="1">
        <v>38</v>
      </c>
      <c r="L6018" s="1">
        <v>23.14</v>
      </c>
      <c r="M6018" s="1">
        <f>All_Data[[#This Row],[EUR Sales Amount]]-All_Data[[#This Row],[EUR Cost Amount]]</f>
        <v>14.86</v>
      </c>
      <c r="N6018">
        <f>IF(All_Data[[#This Row],[Order Line Quantity]]&lt;0,1,0)</f>
        <v>0</v>
      </c>
      <c r="O6018" s="1" t="str">
        <f>All_Data[[#This Row],[Tier2 Description]]&amp;All_Data[[#This Row],[Order No]]</f>
        <v>BACKPACKS1561348</v>
      </c>
    </row>
    <row r="6019" spans="1:15" x14ac:dyDescent="0.35">
      <c r="A6019">
        <v>202005</v>
      </c>
      <c r="B6019" t="str">
        <f>LEFT(All_Data[[#This Row],[Invoice (Year+Month)]],4)</f>
        <v>2020</v>
      </c>
      <c r="C6019" t="str">
        <f>RIGHT(All_Data[[#This Row],[Invoice (Year+Month)]],2)</f>
        <v>05</v>
      </c>
      <c r="D6019" t="s">
        <v>56</v>
      </c>
      <c r="E6019">
        <v>3014197</v>
      </c>
      <c r="F6019" t="s">
        <v>17</v>
      </c>
      <c r="G6019" t="s">
        <v>26</v>
      </c>
      <c r="H6019" t="s">
        <v>44</v>
      </c>
      <c r="I6019">
        <v>1561377</v>
      </c>
      <c r="J6019">
        <v>12</v>
      </c>
      <c r="K6019" s="1">
        <v>12</v>
      </c>
      <c r="L6019" s="1">
        <v>2.82</v>
      </c>
      <c r="M6019" s="1">
        <f>All_Data[[#This Row],[EUR Sales Amount]]-All_Data[[#This Row],[EUR Cost Amount]]</f>
        <v>9.18</v>
      </c>
      <c r="N6019">
        <f>IF(All_Data[[#This Row],[Order Line Quantity]]&lt;0,1,0)</f>
        <v>0</v>
      </c>
      <c r="O6019" s="1" t="str">
        <f>All_Data[[#This Row],[Tier2 Description]]&amp;All_Data[[#This Row],[Order No]]</f>
        <v>HBA1561377</v>
      </c>
    </row>
    <row r="6020" spans="1:15" x14ac:dyDescent="0.35">
      <c r="A6020">
        <v>202005</v>
      </c>
      <c r="B6020" t="str">
        <f>LEFT(All_Data[[#This Row],[Invoice (Year+Month)]],4)</f>
        <v>2020</v>
      </c>
      <c r="C6020" t="str">
        <f>RIGHT(All_Data[[#This Row],[Invoice (Year+Month)]],2)</f>
        <v>05</v>
      </c>
      <c r="D6020" t="s">
        <v>56</v>
      </c>
      <c r="E6020">
        <v>3014197</v>
      </c>
      <c r="F6020" t="s">
        <v>17</v>
      </c>
      <c r="G6020" t="s">
        <v>18</v>
      </c>
      <c r="H6020" t="s">
        <v>21</v>
      </c>
      <c r="I6020">
        <v>1561096</v>
      </c>
      <c r="J6020">
        <v>180</v>
      </c>
      <c r="K6020" s="1">
        <v>323.10000000000002</v>
      </c>
      <c r="L6020" s="1">
        <v>229.96</v>
      </c>
      <c r="M6020" s="1">
        <f>All_Data[[#This Row],[EUR Sales Amount]]-All_Data[[#This Row],[EUR Cost Amount]]</f>
        <v>93.140000000000015</v>
      </c>
      <c r="N6020">
        <f>IF(All_Data[[#This Row],[Order Line Quantity]]&lt;0,1,0)</f>
        <v>0</v>
      </c>
      <c r="O6020" s="1" t="str">
        <f>All_Data[[#This Row],[Tier2 Description]]&amp;All_Data[[#This Row],[Order No]]</f>
        <v>T-SHIRTS &amp; ACTIVE TOPS1561096</v>
      </c>
    </row>
    <row r="6021" spans="1:15" x14ac:dyDescent="0.35">
      <c r="A6021">
        <v>202005</v>
      </c>
      <c r="B6021" t="str">
        <f>LEFT(All_Data[[#This Row],[Invoice (Year+Month)]],4)</f>
        <v>2020</v>
      </c>
      <c r="C6021" t="str">
        <f>RIGHT(All_Data[[#This Row],[Invoice (Year+Month)]],2)</f>
        <v>05</v>
      </c>
      <c r="D6021" t="s">
        <v>56</v>
      </c>
      <c r="E6021">
        <v>3014197</v>
      </c>
      <c r="F6021" t="s">
        <v>17</v>
      </c>
      <c r="G6021" t="s">
        <v>22</v>
      </c>
      <c r="H6021" t="s">
        <v>35</v>
      </c>
      <c r="I6021">
        <v>1560659</v>
      </c>
      <c r="J6021">
        <v>242</v>
      </c>
      <c r="K6021" s="1">
        <v>160.80000000000001</v>
      </c>
      <c r="L6021" s="1">
        <v>25.58</v>
      </c>
      <c r="M6021" s="1">
        <f>All_Data[[#This Row],[EUR Sales Amount]]-All_Data[[#This Row],[EUR Cost Amount]]</f>
        <v>135.22000000000003</v>
      </c>
      <c r="N6021">
        <f>IF(All_Data[[#This Row],[Order Line Quantity]]&lt;0,1,0)</f>
        <v>0</v>
      </c>
      <c r="O6021" s="1" t="str">
        <f>All_Data[[#This Row],[Tier2 Description]]&amp;All_Data[[#This Row],[Order No]]</f>
        <v>DECORATION CHARGES1560659</v>
      </c>
    </row>
    <row r="6022" spans="1:15" x14ac:dyDescent="0.35">
      <c r="A6022">
        <v>202005</v>
      </c>
      <c r="B6022" t="str">
        <f>LEFT(All_Data[[#This Row],[Invoice (Year+Month)]],4)</f>
        <v>2020</v>
      </c>
      <c r="C6022" t="str">
        <f>RIGHT(All_Data[[#This Row],[Invoice (Year+Month)]],2)</f>
        <v>05</v>
      </c>
      <c r="D6022" t="s">
        <v>56</v>
      </c>
      <c r="E6022">
        <v>3014198</v>
      </c>
      <c r="F6022" t="s">
        <v>10</v>
      </c>
      <c r="G6022" t="s">
        <v>32</v>
      </c>
      <c r="H6022" t="s">
        <v>33</v>
      </c>
      <c r="I6022">
        <v>1561473</v>
      </c>
      <c r="J6022">
        <v>2</v>
      </c>
      <c r="K6022" s="1">
        <v>8.1199999999999992</v>
      </c>
      <c r="L6022" s="1">
        <v>3.18</v>
      </c>
      <c r="M6022" s="1">
        <f>All_Data[[#This Row],[EUR Sales Amount]]-All_Data[[#This Row],[EUR Cost Amount]]</f>
        <v>4.9399999999999995</v>
      </c>
      <c r="N6022">
        <f>IF(All_Data[[#This Row],[Order Line Quantity]]&lt;0,1,0)</f>
        <v>0</v>
      </c>
      <c r="O6022" s="1" t="str">
        <f>All_Data[[#This Row],[Tier2 Description]]&amp;All_Data[[#This Row],[Order No]]</f>
        <v>SPORT BOTTLES1561473</v>
      </c>
    </row>
    <row r="6023" spans="1:15" x14ac:dyDescent="0.35">
      <c r="A6023">
        <v>202005</v>
      </c>
      <c r="B6023" t="str">
        <f>LEFT(All_Data[[#This Row],[Invoice (Year+Month)]],4)</f>
        <v>2020</v>
      </c>
      <c r="C6023" t="str">
        <f>RIGHT(All_Data[[#This Row],[Invoice (Year+Month)]],2)</f>
        <v>05</v>
      </c>
      <c r="D6023" t="s">
        <v>56</v>
      </c>
      <c r="E6023">
        <v>3014198</v>
      </c>
      <c r="F6023" t="s">
        <v>10</v>
      </c>
      <c r="G6023" t="s">
        <v>13</v>
      </c>
      <c r="H6023" t="s">
        <v>14</v>
      </c>
      <c r="I6023">
        <v>1561473</v>
      </c>
      <c r="J6023">
        <v>2</v>
      </c>
      <c r="K6023" s="1">
        <v>1.78</v>
      </c>
      <c r="L6023" s="1">
        <v>1.36</v>
      </c>
      <c r="M6023" s="1">
        <f>All_Data[[#This Row],[EUR Sales Amount]]-All_Data[[#This Row],[EUR Cost Amount]]</f>
        <v>0.41999999999999993</v>
      </c>
      <c r="N6023">
        <f>IF(All_Data[[#This Row],[Order Line Quantity]]&lt;0,1,0)</f>
        <v>0</v>
      </c>
      <c r="O6023" s="1" t="str">
        <f>All_Data[[#This Row],[Tier2 Description]]&amp;All_Data[[#This Row],[Order No]]</f>
        <v>DESKTOP1561473</v>
      </c>
    </row>
    <row r="6024" spans="1:15" x14ac:dyDescent="0.35">
      <c r="A6024">
        <v>202005</v>
      </c>
      <c r="B6024" t="str">
        <f>LEFT(All_Data[[#This Row],[Invoice (Year+Month)]],4)</f>
        <v>2020</v>
      </c>
      <c r="C6024" t="str">
        <f>RIGHT(All_Data[[#This Row],[Invoice (Year+Month)]],2)</f>
        <v>05</v>
      </c>
      <c r="D6024" t="s">
        <v>56</v>
      </c>
      <c r="E6024">
        <v>3014198</v>
      </c>
      <c r="F6024" t="s">
        <v>10</v>
      </c>
      <c r="G6024" t="s">
        <v>26</v>
      </c>
      <c r="H6024" t="s">
        <v>28</v>
      </c>
      <c r="I6024">
        <v>1561473</v>
      </c>
      <c r="J6024">
        <v>6</v>
      </c>
      <c r="K6024" s="1">
        <v>12.1</v>
      </c>
      <c r="L6024" s="1">
        <v>7.5</v>
      </c>
      <c r="M6024" s="1">
        <f>All_Data[[#This Row],[EUR Sales Amount]]-All_Data[[#This Row],[EUR Cost Amount]]</f>
        <v>4.5999999999999996</v>
      </c>
      <c r="N6024">
        <f>IF(All_Data[[#This Row],[Order Line Quantity]]&lt;0,1,0)</f>
        <v>0</v>
      </c>
      <c r="O6024" s="1" t="str">
        <f>All_Data[[#This Row],[Tier2 Description]]&amp;All_Data[[#This Row],[Order No]]</f>
        <v>HOUSEWARES1561473</v>
      </c>
    </row>
    <row r="6025" spans="1:15" x14ac:dyDescent="0.35">
      <c r="A6025">
        <v>202005</v>
      </c>
      <c r="B6025" t="str">
        <f>LEFT(All_Data[[#This Row],[Invoice (Year+Month)]],4)</f>
        <v>2020</v>
      </c>
      <c r="C6025" t="str">
        <f>RIGHT(All_Data[[#This Row],[Invoice (Year+Month)]],2)</f>
        <v>05</v>
      </c>
      <c r="D6025" t="s">
        <v>56</v>
      </c>
      <c r="E6025">
        <v>3014198</v>
      </c>
      <c r="F6025" t="s">
        <v>10</v>
      </c>
      <c r="G6025" t="s">
        <v>26</v>
      </c>
      <c r="H6025" t="s">
        <v>50</v>
      </c>
      <c r="I6025">
        <v>1561473</v>
      </c>
      <c r="J6025">
        <v>2</v>
      </c>
      <c r="K6025" s="1">
        <v>2.66</v>
      </c>
      <c r="L6025" s="1">
        <v>1.1000000000000001</v>
      </c>
      <c r="M6025" s="1">
        <f>All_Data[[#This Row],[EUR Sales Amount]]-All_Data[[#This Row],[EUR Cost Amount]]</f>
        <v>1.56</v>
      </c>
      <c r="N6025">
        <f>IF(All_Data[[#This Row],[Order Line Quantity]]&lt;0,1,0)</f>
        <v>0</v>
      </c>
      <c r="O6025" s="1" t="str">
        <f>All_Data[[#This Row],[Tier2 Description]]&amp;All_Data[[#This Row],[Order No]]</f>
        <v>OUTDOOR &amp; LEISURE1561473</v>
      </c>
    </row>
    <row r="6026" spans="1:15" x14ac:dyDescent="0.35">
      <c r="A6026">
        <v>202005</v>
      </c>
      <c r="B6026" t="str">
        <f>LEFT(All_Data[[#This Row],[Invoice (Year+Month)]],4)</f>
        <v>2020</v>
      </c>
      <c r="C6026" t="str">
        <f>RIGHT(All_Data[[#This Row],[Invoice (Year+Month)]],2)</f>
        <v>05</v>
      </c>
      <c r="D6026" t="s">
        <v>56</v>
      </c>
      <c r="E6026">
        <v>3014198</v>
      </c>
      <c r="F6026" t="s">
        <v>10</v>
      </c>
      <c r="G6026" t="s">
        <v>18</v>
      </c>
      <c r="H6026" t="s">
        <v>20</v>
      </c>
      <c r="I6026">
        <v>1561473</v>
      </c>
      <c r="J6026">
        <v>46</v>
      </c>
      <c r="K6026" s="1">
        <v>241.5</v>
      </c>
      <c r="L6026" s="1">
        <v>136</v>
      </c>
      <c r="M6026" s="1">
        <f>All_Data[[#This Row],[EUR Sales Amount]]-All_Data[[#This Row],[EUR Cost Amount]]</f>
        <v>105.5</v>
      </c>
      <c r="N6026">
        <f>IF(All_Data[[#This Row],[Order Line Quantity]]&lt;0,1,0)</f>
        <v>0</v>
      </c>
      <c r="O6026" s="1" t="str">
        <f>All_Data[[#This Row],[Tier2 Description]]&amp;All_Data[[#This Row],[Order No]]</f>
        <v>POLOS1561473</v>
      </c>
    </row>
    <row r="6027" spans="1:15" x14ac:dyDescent="0.35">
      <c r="A6027">
        <v>202005</v>
      </c>
      <c r="B6027" t="str">
        <f>LEFT(All_Data[[#This Row],[Invoice (Year+Month)]],4)</f>
        <v>2020</v>
      </c>
      <c r="C6027" t="str">
        <f>RIGHT(All_Data[[#This Row],[Invoice (Year+Month)]],2)</f>
        <v>05</v>
      </c>
      <c r="D6027" t="s">
        <v>56</v>
      </c>
      <c r="E6027">
        <v>3014198</v>
      </c>
      <c r="F6027" t="s">
        <v>10</v>
      </c>
      <c r="G6027" t="s">
        <v>24</v>
      </c>
      <c r="H6027" t="s">
        <v>54</v>
      </c>
      <c r="I6027">
        <v>1561473</v>
      </c>
      <c r="J6027">
        <v>6</v>
      </c>
      <c r="K6027" s="1">
        <v>126.24</v>
      </c>
      <c r="L6027" s="1">
        <v>65.16</v>
      </c>
      <c r="M6027" s="1">
        <f>All_Data[[#This Row],[EUR Sales Amount]]-All_Data[[#This Row],[EUR Cost Amount]]</f>
        <v>61.08</v>
      </c>
      <c r="N6027">
        <f>IF(All_Data[[#This Row],[Order Line Quantity]]&lt;0,1,0)</f>
        <v>0</v>
      </c>
      <c r="O6027" s="1" t="str">
        <f>All_Data[[#This Row],[Tier2 Description]]&amp;All_Data[[#This Row],[Order No]]</f>
        <v>VESTS-BODYWARMERS1561473</v>
      </c>
    </row>
    <row r="6028" spans="1:15" x14ac:dyDescent="0.35">
      <c r="A6028">
        <v>202005</v>
      </c>
      <c r="B6028" t="str">
        <f>LEFT(All_Data[[#This Row],[Invoice (Year+Month)]],4)</f>
        <v>2020</v>
      </c>
      <c r="C6028" t="str">
        <f>RIGHT(All_Data[[#This Row],[Invoice (Year+Month)]],2)</f>
        <v>05</v>
      </c>
      <c r="D6028" t="s">
        <v>56</v>
      </c>
      <c r="E6028">
        <v>3014198</v>
      </c>
      <c r="F6028" t="s">
        <v>10</v>
      </c>
      <c r="G6028" t="s">
        <v>57</v>
      </c>
      <c r="H6028" t="s">
        <v>58</v>
      </c>
      <c r="I6028">
        <v>1561473</v>
      </c>
      <c r="J6028">
        <v>14</v>
      </c>
      <c r="K6028" s="1">
        <v>252.98</v>
      </c>
      <c r="L6028" s="1">
        <v>115.62</v>
      </c>
      <c r="M6028" s="1">
        <f>All_Data[[#This Row],[EUR Sales Amount]]-All_Data[[#This Row],[EUR Cost Amount]]</f>
        <v>137.35999999999999</v>
      </c>
      <c r="N6028">
        <f>IF(All_Data[[#This Row],[Order Line Quantity]]&lt;0,1,0)</f>
        <v>0</v>
      </c>
      <c r="O6028" s="1" t="str">
        <f>All_Data[[#This Row],[Tier2 Description]]&amp;All_Data[[#This Row],[Order No]]</f>
        <v>SHIRTS1561473</v>
      </c>
    </row>
    <row r="6029" spans="1:15" x14ac:dyDescent="0.35">
      <c r="A6029">
        <v>202005</v>
      </c>
      <c r="B6029" t="str">
        <f>LEFT(All_Data[[#This Row],[Invoice (Year+Month)]],4)</f>
        <v>2020</v>
      </c>
      <c r="C6029" t="str">
        <f>RIGHT(All_Data[[#This Row],[Invoice (Year+Month)]],2)</f>
        <v>05</v>
      </c>
      <c r="D6029" t="s">
        <v>56</v>
      </c>
      <c r="E6029">
        <v>3014199</v>
      </c>
      <c r="F6029" t="s">
        <v>10</v>
      </c>
      <c r="G6029" t="s">
        <v>18</v>
      </c>
      <c r="H6029" t="s">
        <v>20</v>
      </c>
      <c r="I6029">
        <v>1560623</v>
      </c>
      <c r="J6029">
        <v>28</v>
      </c>
      <c r="K6029" s="1">
        <v>143.86000000000001</v>
      </c>
      <c r="L6029" s="1">
        <v>83.1</v>
      </c>
      <c r="M6029" s="1">
        <f>All_Data[[#This Row],[EUR Sales Amount]]-All_Data[[#This Row],[EUR Cost Amount]]</f>
        <v>60.760000000000019</v>
      </c>
      <c r="N6029">
        <f>IF(All_Data[[#This Row],[Order Line Quantity]]&lt;0,1,0)</f>
        <v>0</v>
      </c>
      <c r="O6029" s="1" t="str">
        <f>All_Data[[#This Row],[Tier2 Description]]&amp;All_Data[[#This Row],[Order No]]</f>
        <v>POLOS1560623</v>
      </c>
    </row>
    <row r="6030" spans="1:15" x14ac:dyDescent="0.35">
      <c r="A6030">
        <v>202005</v>
      </c>
      <c r="B6030" t="str">
        <f>LEFT(All_Data[[#This Row],[Invoice (Year+Month)]],4)</f>
        <v>2020</v>
      </c>
      <c r="C6030" t="str">
        <f>RIGHT(All_Data[[#This Row],[Invoice (Year+Month)]],2)</f>
        <v>05</v>
      </c>
      <c r="D6030" t="s">
        <v>56</v>
      </c>
      <c r="E6030">
        <v>3014202</v>
      </c>
      <c r="F6030" t="s">
        <v>17</v>
      </c>
      <c r="G6030" t="s">
        <v>11</v>
      </c>
      <c r="H6030" t="s">
        <v>47</v>
      </c>
      <c r="I6030">
        <v>1560442</v>
      </c>
      <c r="J6030">
        <v>100</v>
      </c>
      <c r="K6030" s="1">
        <v>97</v>
      </c>
      <c r="L6030" s="1">
        <v>57.92</v>
      </c>
      <c r="M6030" s="1">
        <f>All_Data[[#This Row],[EUR Sales Amount]]-All_Data[[#This Row],[EUR Cost Amount]]</f>
        <v>39.08</v>
      </c>
      <c r="N6030">
        <f>IF(All_Data[[#This Row],[Order Line Quantity]]&lt;0,1,0)</f>
        <v>0</v>
      </c>
      <c r="O6030" s="1" t="str">
        <f>All_Data[[#This Row],[Tier2 Description]]&amp;All_Data[[#This Row],[Order No]]</f>
        <v>TRAVEL GIFTS1560442</v>
      </c>
    </row>
    <row r="6031" spans="1:15" x14ac:dyDescent="0.35">
      <c r="A6031">
        <v>202005</v>
      </c>
      <c r="B6031" t="str">
        <f>LEFT(All_Data[[#This Row],[Invoice (Year+Month)]],4)</f>
        <v>2020</v>
      </c>
      <c r="C6031" t="str">
        <f>RIGHT(All_Data[[#This Row],[Invoice (Year+Month)]],2)</f>
        <v>05</v>
      </c>
      <c r="D6031" t="s">
        <v>56</v>
      </c>
      <c r="E6031">
        <v>3014208</v>
      </c>
      <c r="F6031" t="s">
        <v>17</v>
      </c>
      <c r="G6031" t="s">
        <v>13</v>
      </c>
      <c r="H6031" t="s">
        <v>16</v>
      </c>
      <c r="I6031">
        <v>1561038</v>
      </c>
      <c r="J6031">
        <v>80</v>
      </c>
      <c r="K6031" s="1">
        <v>272</v>
      </c>
      <c r="L6031" s="1">
        <v>202.2</v>
      </c>
      <c r="M6031" s="1">
        <f>All_Data[[#This Row],[EUR Sales Amount]]-All_Data[[#This Row],[EUR Cost Amount]]</f>
        <v>69.800000000000011</v>
      </c>
      <c r="N6031">
        <f>IF(All_Data[[#This Row],[Order Line Quantity]]&lt;0,1,0)</f>
        <v>0</v>
      </c>
      <c r="O6031" s="1" t="str">
        <f>All_Data[[#This Row],[Tier2 Description]]&amp;All_Data[[#This Row],[Order No]]</f>
        <v>WRITING1561038</v>
      </c>
    </row>
    <row r="6032" spans="1:15" x14ac:dyDescent="0.35">
      <c r="A6032">
        <v>202005</v>
      </c>
      <c r="B6032" t="str">
        <f>LEFT(All_Data[[#This Row],[Invoice (Year+Month)]],4)</f>
        <v>2020</v>
      </c>
      <c r="C6032" t="str">
        <f>RIGHT(All_Data[[#This Row],[Invoice (Year+Month)]],2)</f>
        <v>05</v>
      </c>
      <c r="D6032" t="s">
        <v>56</v>
      </c>
      <c r="E6032">
        <v>3014215</v>
      </c>
      <c r="F6032" t="s">
        <v>17</v>
      </c>
      <c r="G6032" t="s">
        <v>26</v>
      </c>
      <c r="H6032" t="s">
        <v>44</v>
      </c>
      <c r="I6032">
        <v>1561246</v>
      </c>
      <c r="J6032">
        <v>500</v>
      </c>
      <c r="K6032" s="1">
        <v>1025</v>
      </c>
      <c r="L6032" s="1">
        <v>720</v>
      </c>
      <c r="M6032" s="1">
        <f>All_Data[[#This Row],[EUR Sales Amount]]-All_Data[[#This Row],[EUR Cost Amount]]</f>
        <v>305</v>
      </c>
      <c r="N6032">
        <f>IF(All_Data[[#This Row],[Order Line Quantity]]&lt;0,1,0)</f>
        <v>0</v>
      </c>
      <c r="O6032" s="1" t="str">
        <f>All_Data[[#This Row],[Tier2 Description]]&amp;All_Data[[#This Row],[Order No]]</f>
        <v>HBA1561246</v>
      </c>
    </row>
    <row r="6033" spans="1:15" x14ac:dyDescent="0.35">
      <c r="A6033">
        <v>202005</v>
      </c>
      <c r="B6033" t="str">
        <f>LEFT(All_Data[[#This Row],[Invoice (Year+Month)]],4)</f>
        <v>2020</v>
      </c>
      <c r="C6033" t="str">
        <f>RIGHT(All_Data[[#This Row],[Invoice (Year+Month)]],2)</f>
        <v>05</v>
      </c>
      <c r="D6033" t="s">
        <v>56</v>
      </c>
      <c r="E6033">
        <v>3014215</v>
      </c>
      <c r="F6033" t="s">
        <v>17</v>
      </c>
      <c r="G6033" t="s">
        <v>26</v>
      </c>
      <c r="H6033" t="s">
        <v>44</v>
      </c>
      <c r="I6033">
        <v>1561514</v>
      </c>
      <c r="J6033">
        <v>10000</v>
      </c>
      <c r="K6033" s="1">
        <v>15100</v>
      </c>
      <c r="L6033" s="1">
        <v>12100</v>
      </c>
      <c r="M6033" s="1">
        <f>All_Data[[#This Row],[EUR Sales Amount]]-All_Data[[#This Row],[EUR Cost Amount]]</f>
        <v>3000</v>
      </c>
      <c r="N6033">
        <f>IF(All_Data[[#This Row],[Order Line Quantity]]&lt;0,1,0)</f>
        <v>0</v>
      </c>
      <c r="O6033" s="1" t="str">
        <f>All_Data[[#This Row],[Tier2 Description]]&amp;All_Data[[#This Row],[Order No]]</f>
        <v>HBA1561514</v>
      </c>
    </row>
    <row r="6034" spans="1:15" x14ac:dyDescent="0.35">
      <c r="A6034">
        <v>202005</v>
      </c>
      <c r="B6034" t="str">
        <f>LEFT(All_Data[[#This Row],[Invoice (Year+Month)]],4)</f>
        <v>2020</v>
      </c>
      <c r="C6034" t="str">
        <f>RIGHT(All_Data[[#This Row],[Invoice (Year+Month)]],2)</f>
        <v>05</v>
      </c>
      <c r="D6034" t="s">
        <v>56</v>
      </c>
      <c r="E6034">
        <v>3014215</v>
      </c>
      <c r="F6034" t="s">
        <v>17</v>
      </c>
      <c r="G6034" t="s">
        <v>26</v>
      </c>
      <c r="H6034" t="s">
        <v>44</v>
      </c>
      <c r="I6034">
        <v>1561527</v>
      </c>
      <c r="J6034">
        <v>500</v>
      </c>
      <c r="K6034" s="1">
        <v>1025</v>
      </c>
      <c r="L6034" s="1">
        <v>735</v>
      </c>
      <c r="M6034" s="1">
        <f>All_Data[[#This Row],[EUR Sales Amount]]-All_Data[[#This Row],[EUR Cost Amount]]</f>
        <v>290</v>
      </c>
      <c r="N6034">
        <f>IF(All_Data[[#This Row],[Order Line Quantity]]&lt;0,1,0)</f>
        <v>0</v>
      </c>
      <c r="O6034" s="1" t="str">
        <f>All_Data[[#This Row],[Tier2 Description]]&amp;All_Data[[#This Row],[Order No]]</f>
        <v>HBA1561527</v>
      </c>
    </row>
    <row r="6035" spans="1:15" x14ac:dyDescent="0.35">
      <c r="A6035">
        <v>202005</v>
      </c>
      <c r="B6035" t="str">
        <f>LEFT(All_Data[[#This Row],[Invoice (Year+Month)]],4)</f>
        <v>2020</v>
      </c>
      <c r="C6035" t="str">
        <f>RIGHT(All_Data[[#This Row],[Invoice (Year+Month)]],2)</f>
        <v>05</v>
      </c>
      <c r="D6035" t="s">
        <v>56</v>
      </c>
      <c r="E6035">
        <v>3014215</v>
      </c>
      <c r="F6035" t="s">
        <v>17</v>
      </c>
      <c r="G6035" t="s">
        <v>26</v>
      </c>
      <c r="H6035" t="s">
        <v>43</v>
      </c>
      <c r="I6035">
        <v>1560480</v>
      </c>
      <c r="J6035">
        <v>1000</v>
      </c>
      <c r="K6035" s="1">
        <v>290</v>
      </c>
      <c r="L6035" s="1">
        <v>81.96</v>
      </c>
      <c r="M6035" s="1">
        <f>All_Data[[#This Row],[EUR Sales Amount]]-All_Data[[#This Row],[EUR Cost Amount]]</f>
        <v>208.04000000000002</v>
      </c>
      <c r="N6035">
        <f>IF(All_Data[[#This Row],[Order Line Quantity]]&lt;0,1,0)</f>
        <v>0</v>
      </c>
      <c r="O6035" s="1" t="str">
        <f>All_Data[[#This Row],[Tier2 Description]]&amp;All_Data[[#This Row],[Order No]]</f>
        <v>SAFETY AUTO &amp; TOOLS1560480</v>
      </c>
    </row>
    <row r="6036" spans="1:15" x14ac:dyDescent="0.35">
      <c r="A6036">
        <v>202005</v>
      </c>
      <c r="B6036" t="str">
        <f>LEFT(All_Data[[#This Row],[Invoice (Year+Month)]],4)</f>
        <v>2020</v>
      </c>
      <c r="C6036" t="str">
        <f>RIGHT(All_Data[[#This Row],[Invoice (Year+Month)]],2)</f>
        <v>05</v>
      </c>
      <c r="D6036" t="s">
        <v>56</v>
      </c>
      <c r="E6036">
        <v>3014215</v>
      </c>
      <c r="F6036" t="s">
        <v>17</v>
      </c>
      <c r="G6036" t="s">
        <v>26</v>
      </c>
      <c r="H6036" t="s">
        <v>43</v>
      </c>
      <c r="I6036">
        <v>1561471</v>
      </c>
      <c r="J6036">
        <v>24</v>
      </c>
      <c r="K6036" s="1">
        <v>0</v>
      </c>
      <c r="L6036" s="1">
        <v>1.68</v>
      </c>
      <c r="M6036" s="1">
        <f>All_Data[[#This Row],[EUR Sales Amount]]-All_Data[[#This Row],[EUR Cost Amount]]</f>
        <v>-1.68</v>
      </c>
      <c r="N6036">
        <f>IF(All_Data[[#This Row],[Order Line Quantity]]&lt;0,1,0)</f>
        <v>0</v>
      </c>
      <c r="O6036" s="1" t="str">
        <f>All_Data[[#This Row],[Tier2 Description]]&amp;All_Data[[#This Row],[Order No]]</f>
        <v>SAFETY AUTO &amp; TOOLS1561471</v>
      </c>
    </row>
    <row r="6037" spans="1:15" x14ac:dyDescent="0.35">
      <c r="A6037">
        <v>202005</v>
      </c>
      <c r="B6037" t="str">
        <f>LEFT(All_Data[[#This Row],[Invoice (Year+Month)]],4)</f>
        <v>2020</v>
      </c>
      <c r="C6037" t="str">
        <f>RIGHT(All_Data[[#This Row],[Invoice (Year+Month)]],2)</f>
        <v>05</v>
      </c>
      <c r="D6037" t="s">
        <v>56</v>
      </c>
      <c r="E6037">
        <v>3014215</v>
      </c>
      <c r="F6037" t="s">
        <v>17</v>
      </c>
      <c r="G6037" t="s">
        <v>26</v>
      </c>
      <c r="H6037" t="s">
        <v>43</v>
      </c>
      <c r="I6037">
        <v>1561474</v>
      </c>
      <c r="J6037">
        <v>18</v>
      </c>
      <c r="K6037" s="1">
        <v>0</v>
      </c>
      <c r="L6037" s="1">
        <v>1.26</v>
      </c>
      <c r="M6037" s="1">
        <f>All_Data[[#This Row],[EUR Sales Amount]]-All_Data[[#This Row],[EUR Cost Amount]]</f>
        <v>-1.26</v>
      </c>
      <c r="N6037">
        <f>IF(All_Data[[#This Row],[Order Line Quantity]]&lt;0,1,0)</f>
        <v>0</v>
      </c>
      <c r="O6037" s="1" t="str">
        <f>All_Data[[#This Row],[Tier2 Description]]&amp;All_Data[[#This Row],[Order No]]</f>
        <v>SAFETY AUTO &amp; TOOLS1561474</v>
      </c>
    </row>
    <row r="6038" spans="1:15" x14ac:dyDescent="0.35">
      <c r="A6038">
        <v>202005</v>
      </c>
      <c r="B6038" t="str">
        <f>LEFT(All_Data[[#This Row],[Invoice (Year+Month)]],4)</f>
        <v>2020</v>
      </c>
      <c r="C6038" t="str">
        <f>RIGHT(All_Data[[#This Row],[Invoice (Year+Month)]],2)</f>
        <v>05</v>
      </c>
      <c r="D6038" t="s">
        <v>56</v>
      </c>
      <c r="E6038">
        <v>3014218</v>
      </c>
      <c r="F6038" t="s">
        <v>10</v>
      </c>
      <c r="G6038" t="s">
        <v>26</v>
      </c>
      <c r="H6038" t="s">
        <v>44</v>
      </c>
      <c r="I6038">
        <v>1560434</v>
      </c>
      <c r="J6038">
        <v>2</v>
      </c>
      <c r="K6038" s="1">
        <v>2</v>
      </c>
      <c r="L6038" s="1">
        <v>0.92</v>
      </c>
      <c r="M6038" s="1">
        <f>All_Data[[#This Row],[EUR Sales Amount]]-All_Data[[#This Row],[EUR Cost Amount]]</f>
        <v>1.08</v>
      </c>
      <c r="N6038">
        <f>IF(All_Data[[#This Row],[Order Line Quantity]]&lt;0,1,0)</f>
        <v>0</v>
      </c>
      <c r="O6038" s="1" t="str">
        <f>All_Data[[#This Row],[Tier2 Description]]&amp;All_Data[[#This Row],[Order No]]</f>
        <v>HBA1560434</v>
      </c>
    </row>
    <row r="6039" spans="1:15" x14ac:dyDescent="0.35">
      <c r="A6039">
        <v>202005</v>
      </c>
      <c r="B6039" t="str">
        <f>LEFT(All_Data[[#This Row],[Invoice (Year+Month)]],4)</f>
        <v>2020</v>
      </c>
      <c r="C6039" t="str">
        <f>RIGHT(All_Data[[#This Row],[Invoice (Year+Month)]],2)</f>
        <v>05</v>
      </c>
      <c r="D6039" t="s">
        <v>56</v>
      </c>
      <c r="E6039">
        <v>3014218</v>
      </c>
      <c r="F6039" t="s">
        <v>10</v>
      </c>
      <c r="G6039" t="s">
        <v>26</v>
      </c>
      <c r="H6039" t="s">
        <v>50</v>
      </c>
      <c r="I6039">
        <v>1560476</v>
      </c>
      <c r="J6039">
        <v>2000</v>
      </c>
      <c r="K6039" s="1">
        <v>980</v>
      </c>
      <c r="L6039" s="1">
        <v>674.16</v>
      </c>
      <c r="M6039" s="1">
        <f>All_Data[[#This Row],[EUR Sales Amount]]-All_Data[[#This Row],[EUR Cost Amount]]</f>
        <v>305.84000000000003</v>
      </c>
      <c r="N6039">
        <f>IF(All_Data[[#This Row],[Order Line Quantity]]&lt;0,1,0)</f>
        <v>0</v>
      </c>
      <c r="O6039" s="1" t="str">
        <f>All_Data[[#This Row],[Tier2 Description]]&amp;All_Data[[#This Row],[Order No]]</f>
        <v>OUTDOOR &amp; LEISURE1560476</v>
      </c>
    </row>
    <row r="6040" spans="1:15" x14ac:dyDescent="0.35">
      <c r="A6040">
        <v>202005</v>
      </c>
      <c r="B6040" t="str">
        <f>LEFT(All_Data[[#This Row],[Invoice (Year+Month)]],4)</f>
        <v>2020</v>
      </c>
      <c r="C6040" t="str">
        <f>RIGHT(All_Data[[#This Row],[Invoice (Year+Month)]],2)</f>
        <v>05</v>
      </c>
      <c r="D6040" t="s">
        <v>56</v>
      </c>
      <c r="E6040">
        <v>3014219</v>
      </c>
      <c r="F6040" t="s">
        <v>17</v>
      </c>
      <c r="G6040" t="s">
        <v>11</v>
      </c>
      <c r="H6040" t="s">
        <v>12</v>
      </c>
      <c r="I6040">
        <v>1560562</v>
      </c>
      <c r="J6040">
        <v>30</v>
      </c>
      <c r="K6040" s="1">
        <v>97.2</v>
      </c>
      <c r="L6040" s="1">
        <v>41.38</v>
      </c>
      <c r="M6040" s="1">
        <f>All_Data[[#This Row],[EUR Sales Amount]]-All_Data[[#This Row],[EUR Cost Amount]]</f>
        <v>55.82</v>
      </c>
      <c r="N6040">
        <f>IF(All_Data[[#This Row],[Order Line Quantity]]&lt;0,1,0)</f>
        <v>0</v>
      </c>
      <c r="O6040" s="1" t="str">
        <f>All_Data[[#This Row],[Tier2 Description]]&amp;All_Data[[#This Row],[Order No]]</f>
        <v>BUSINESS CASES1560562</v>
      </c>
    </row>
    <row r="6041" spans="1:15" x14ac:dyDescent="0.35">
      <c r="A6041">
        <v>202005</v>
      </c>
      <c r="B6041" t="str">
        <f>LEFT(All_Data[[#This Row],[Invoice (Year+Month)]],4)</f>
        <v>2020</v>
      </c>
      <c r="C6041" t="str">
        <f>RIGHT(All_Data[[#This Row],[Invoice (Year+Month)]],2)</f>
        <v>05</v>
      </c>
      <c r="D6041" t="s">
        <v>56</v>
      </c>
      <c r="E6041">
        <v>3014223</v>
      </c>
      <c r="F6041" t="s">
        <v>10</v>
      </c>
      <c r="G6041" t="s">
        <v>18</v>
      </c>
      <c r="H6041" t="s">
        <v>20</v>
      </c>
      <c r="I6041">
        <v>1561009</v>
      </c>
      <c r="J6041">
        <v>36</v>
      </c>
      <c r="K6041" s="1">
        <v>396.48</v>
      </c>
      <c r="L6041" s="1">
        <v>176.96</v>
      </c>
      <c r="M6041" s="1">
        <f>All_Data[[#This Row],[EUR Sales Amount]]-All_Data[[#This Row],[EUR Cost Amount]]</f>
        <v>219.52</v>
      </c>
      <c r="N6041">
        <f>IF(All_Data[[#This Row],[Order Line Quantity]]&lt;0,1,0)</f>
        <v>0</v>
      </c>
      <c r="O6041" s="1" t="str">
        <f>All_Data[[#This Row],[Tier2 Description]]&amp;All_Data[[#This Row],[Order No]]</f>
        <v>POLOS1561009</v>
      </c>
    </row>
    <row r="6042" spans="1:15" x14ac:dyDescent="0.35">
      <c r="A6042">
        <v>202005</v>
      </c>
      <c r="B6042" t="str">
        <f>LEFT(All_Data[[#This Row],[Invoice (Year+Month)]],4)</f>
        <v>2020</v>
      </c>
      <c r="C6042" t="str">
        <f>RIGHT(All_Data[[#This Row],[Invoice (Year+Month)]],2)</f>
        <v>05</v>
      </c>
      <c r="D6042" t="s">
        <v>56</v>
      </c>
      <c r="E6042">
        <v>3014223</v>
      </c>
      <c r="F6042" t="s">
        <v>10</v>
      </c>
      <c r="G6042" t="s">
        <v>18</v>
      </c>
      <c r="H6042" t="s">
        <v>20</v>
      </c>
      <c r="I6042">
        <v>1561403</v>
      </c>
      <c r="J6042">
        <v>28</v>
      </c>
      <c r="K6042" s="1">
        <v>211.96</v>
      </c>
      <c r="L6042" s="1">
        <v>99.5</v>
      </c>
      <c r="M6042" s="1">
        <f>All_Data[[#This Row],[EUR Sales Amount]]-All_Data[[#This Row],[EUR Cost Amount]]</f>
        <v>112.46000000000001</v>
      </c>
      <c r="N6042">
        <f>IF(All_Data[[#This Row],[Order Line Quantity]]&lt;0,1,0)</f>
        <v>0</v>
      </c>
      <c r="O6042" s="1" t="str">
        <f>All_Data[[#This Row],[Tier2 Description]]&amp;All_Data[[#This Row],[Order No]]</f>
        <v>POLOS1561403</v>
      </c>
    </row>
    <row r="6043" spans="1:15" x14ac:dyDescent="0.35">
      <c r="A6043">
        <v>202005</v>
      </c>
      <c r="B6043" t="str">
        <f>LEFT(All_Data[[#This Row],[Invoice (Year+Month)]],4)</f>
        <v>2020</v>
      </c>
      <c r="C6043" t="str">
        <f>RIGHT(All_Data[[#This Row],[Invoice (Year+Month)]],2)</f>
        <v>05</v>
      </c>
      <c r="D6043" t="s">
        <v>56</v>
      </c>
      <c r="E6043">
        <v>3014227</v>
      </c>
      <c r="F6043" t="s">
        <v>10</v>
      </c>
      <c r="G6043" t="s">
        <v>26</v>
      </c>
      <c r="H6043" t="s">
        <v>44</v>
      </c>
      <c r="I6043">
        <v>1561137</v>
      </c>
      <c r="J6043">
        <v>12</v>
      </c>
      <c r="K6043" s="1">
        <v>12</v>
      </c>
      <c r="L6043" s="1">
        <v>1.92</v>
      </c>
      <c r="M6043" s="1">
        <f>All_Data[[#This Row],[EUR Sales Amount]]-All_Data[[#This Row],[EUR Cost Amount]]</f>
        <v>10.08</v>
      </c>
      <c r="N6043">
        <f>IF(All_Data[[#This Row],[Order Line Quantity]]&lt;0,1,0)</f>
        <v>0</v>
      </c>
      <c r="O6043" s="1" t="str">
        <f>All_Data[[#This Row],[Tier2 Description]]&amp;All_Data[[#This Row],[Order No]]</f>
        <v>HBA1561137</v>
      </c>
    </row>
    <row r="6044" spans="1:15" x14ac:dyDescent="0.35">
      <c r="A6044">
        <v>202005</v>
      </c>
      <c r="B6044" t="str">
        <f>LEFT(All_Data[[#This Row],[Invoice (Year+Month)]],4)</f>
        <v>2020</v>
      </c>
      <c r="C6044" t="str">
        <f>RIGHT(All_Data[[#This Row],[Invoice (Year+Month)]],2)</f>
        <v>05</v>
      </c>
      <c r="D6044" t="s">
        <v>56</v>
      </c>
      <c r="E6044">
        <v>3014233</v>
      </c>
      <c r="F6044" t="s">
        <v>10</v>
      </c>
      <c r="G6044" t="s">
        <v>26</v>
      </c>
      <c r="H6044" t="s">
        <v>43</v>
      </c>
      <c r="I6044">
        <v>1560533</v>
      </c>
      <c r="J6044">
        <v>1000</v>
      </c>
      <c r="K6044" s="1">
        <v>290</v>
      </c>
      <c r="L6044" s="1">
        <v>81.96</v>
      </c>
      <c r="M6044" s="1">
        <f>All_Data[[#This Row],[EUR Sales Amount]]-All_Data[[#This Row],[EUR Cost Amount]]</f>
        <v>208.04000000000002</v>
      </c>
      <c r="N6044">
        <f>IF(All_Data[[#This Row],[Order Line Quantity]]&lt;0,1,0)</f>
        <v>0</v>
      </c>
      <c r="O6044" s="1" t="str">
        <f>All_Data[[#This Row],[Tier2 Description]]&amp;All_Data[[#This Row],[Order No]]</f>
        <v>SAFETY AUTO &amp; TOOLS1560533</v>
      </c>
    </row>
    <row r="6045" spans="1:15" x14ac:dyDescent="0.35">
      <c r="A6045">
        <v>202005</v>
      </c>
      <c r="B6045" t="str">
        <f>LEFT(All_Data[[#This Row],[Invoice (Year+Month)]],4)</f>
        <v>2020</v>
      </c>
      <c r="C6045" t="str">
        <f>RIGHT(All_Data[[#This Row],[Invoice (Year+Month)]],2)</f>
        <v>05</v>
      </c>
      <c r="D6045" t="s">
        <v>56</v>
      </c>
      <c r="E6045">
        <v>3014240</v>
      </c>
      <c r="F6045" t="s">
        <v>10</v>
      </c>
      <c r="G6045" t="s">
        <v>26</v>
      </c>
      <c r="H6045" t="s">
        <v>43</v>
      </c>
      <c r="I6045">
        <v>1560440</v>
      </c>
      <c r="J6045">
        <v>28</v>
      </c>
      <c r="K6045" s="1">
        <v>11.32</v>
      </c>
      <c r="L6045" s="1">
        <v>1.96</v>
      </c>
      <c r="M6045" s="1">
        <f>All_Data[[#This Row],[EUR Sales Amount]]-All_Data[[#This Row],[EUR Cost Amount]]</f>
        <v>9.36</v>
      </c>
      <c r="N6045">
        <f>IF(All_Data[[#This Row],[Order Line Quantity]]&lt;0,1,0)</f>
        <v>0</v>
      </c>
      <c r="O6045" s="1" t="str">
        <f>All_Data[[#This Row],[Tier2 Description]]&amp;All_Data[[#This Row],[Order No]]</f>
        <v>SAFETY AUTO &amp; TOOLS1560440</v>
      </c>
    </row>
    <row r="6046" spans="1:15" x14ac:dyDescent="0.35">
      <c r="A6046">
        <v>202005</v>
      </c>
      <c r="B6046" t="str">
        <f>LEFT(All_Data[[#This Row],[Invoice (Year+Month)]],4)</f>
        <v>2020</v>
      </c>
      <c r="C6046" t="str">
        <f>RIGHT(All_Data[[#This Row],[Invoice (Year+Month)]],2)</f>
        <v>05</v>
      </c>
      <c r="D6046" t="s">
        <v>56</v>
      </c>
      <c r="E6046">
        <v>3014249</v>
      </c>
      <c r="F6046" t="s">
        <v>10</v>
      </c>
      <c r="G6046" t="s">
        <v>26</v>
      </c>
      <c r="H6046" t="s">
        <v>28</v>
      </c>
      <c r="I6046">
        <v>1560966</v>
      </c>
      <c r="J6046">
        <v>100</v>
      </c>
      <c r="K6046" s="1">
        <v>100.2</v>
      </c>
      <c r="L6046" s="1">
        <v>66.819999999999993</v>
      </c>
      <c r="M6046" s="1">
        <f>All_Data[[#This Row],[EUR Sales Amount]]-All_Data[[#This Row],[EUR Cost Amount]]</f>
        <v>33.38000000000001</v>
      </c>
      <c r="N6046">
        <f>IF(All_Data[[#This Row],[Order Line Quantity]]&lt;0,1,0)</f>
        <v>0</v>
      </c>
      <c r="O6046" s="1" t="str">
        <f>All_Data[[#This Row],[Tier2 Description]]&amp;All_Data[[#This Row],[Order No]]</f>
        <v>HOUSEWARES1560966</v>
      </c>
    </row>
    <row r="6047" spans="1:15" x14ac:dyDescent="0.35">
      <c r="A6047">
        <v>202005</v>
      </c>
      <c r="B6047" t="str">
        <f>LEFT(All_Data[[#This Row],[Invoice (Year+Month)]],4)</f>
        <v>2020</v>
      </c>
      <c r="C6047" t="str">
        <f>RIGHT(All_Data[[#This Row],[Invoice (Year+Month)]],2)</f>
        <v>05</v>
      </c>
      <c r="D6047" t="s">
        <v>56</v>
      </c>
      <c r="E6047">
        <v>3014249</v>
      </c>
      <c r="F6047" t="s">
        <v>10</v>
      </c>
      <c r="G6047" t="s">
        <v>29</v>
      </c>
      <c r="H6047" t="s">
        <v>30</v>
      </c>
      <c r="I6047">
        <v>1560966</v>
      </c>
      <c r="J6047">
        <v>4</v>
      </c>
      <c r="K6047" s="1">
        <v>23.96</v>
      </c>
      <c r="L6047" s="1">
        <v>16.8</v>
      </c>
      <c r="M6047" s="1">
        <f>All_Data[[#This Row],[EUR Sales Amount]]-All_Data[[#This Row],[EUR Cost Amount]]</f>
        <v>7.16</v>
      </c>
      <c r="N6047">
        <f>IF(All_Data[[#This Row],[Order Line Quantity]]&lt;0,1,0)</f>
        <v>0</v>
      </c>
      <c r="O6047" s="1" t="str">
        <f>All_Data[[#This Row],[Tier2 Description]]&amp;All_Data[[#This Row],[Order No]]</f>
        <v>AUDIO1560966</v>
      </c>
    </row>
    <row r="6048" spans="1:15" x14ac:dyDescent="0.35">
      <c r="A6048">
        <v>202005</v>
      </c>
      <c r="B6048" t="str">
        <f>LEFT(All_Data[[#This Row],[Invoice (Year+Month)]],4)</f>
        <v>2020</v>
      </c>
      <c r="C6048" t="str">
        <f>RIGHT(All_Data[[#This Row],[Invoice (Year+Month)]],2)</f>
        <v>05</v>
      </c>
      <c r="D6048" t="s">
        <v>56</v>
      </c>
      <c r="E6048">
        <v>3014251</v>
      </c>
      <c r="F6048" t="s">
        <v>17</v>
      </c>
      <c r="G6048" t="s">
        <v>32</v>
      </c>
      <c r="H6048" t="s">
        <v>33</v>
      </c>
      <c r="I6048">
        <v>1561314</v>
      </c>
      <c r="J6048">
        <v>100</v>
      </c>
      <c r="K6048" s="1">
        <v>436</v>
      </c>
      <c r="L6048" s="1">
        <v>184.16</v>
      </c>
      <c r="M6048" s="1">
        <f>All_Data[[#This Row],[EUR Sales Amount]]-All_Data[[#This Row],[EUR Cost Amount]]</f>
        <v>251.84</v>
      </c>
      <c r="N6048">
        <f>IF(All_Data[[#This Row],[Order Line Quantity]]&lt;0,1,0)</f>
        <v>0</v>
      </c>
      <c r="O6048" s="1" t="str">
        <f>All_Data[[#This Row],[Tier2 Description]]&amp;All_Data[[#This Row],[Order No]]</f>
        <v>SPORT BOTTLES1561314</v>
      </c>
    </row>
    <row r="6049" spans="1:15" x14ac:dyDescent="0.35">
      <c r="A6049">
        <v>202005</v>
      </c>
      <c r="B6049" t="str">
        <f>LEFT(All_Data[[#This Row],[Invoice (Year+Month)]],4)</f>
        <v>2020</v>
      </c>
      <c r="C6049" t="str">
        <f>RIGHT(All_Data[[#This Row],[Invoice (Year+Month)]],2)</f>
        <v>05</v>
      </c>
      <c r="D6049" t="s">
        <v>56</v>
      </c>
      <c r="E6049">
        <v>3014251</v>
      </c>
      <c r="F6049" t="s">
        <v>17</v>
      </c>
      <c r="G6049" t="s">
        <v>26</v>
      </c>
      <c r="H6049" t="s">
        <v>44</v>
      </c>
      <c r="I6049">
        <v>1561496</v>
      </c>
      <c r="J6049">
        <v>4</v>
      </c>
      <c r="K6049" s="1">
        <v>4</v>
      </c>
      <c r="L6049" s="1">
        <v>1.84</v>
      </c>
      <c r="M6049" s="1">
        <f>All_Data[[#This Row],[EUR Sales Amount]]-All_Data[[#This Row],[EUR Cost Amount]]</f>
        <v>2.16</v>
      </c>
      <c r="N6049">
        <f>IF(All_Data[[#This Row],[Order Line Quantity]]&lt;0,1,0)</f>
        <v>0</v>
      </c>
      <c r="O6049" s="1" t="str">
        <f>All_Data[[#This Row],[Tier2 Description]]&amp;All_Data[[#This Row],[Order No]]</f>
        <v>HBA1561496</v>
      </c>
    </row>
    <row r="6050" spans="1:15" x14ac:dyDescent="0.35">
      <c r="A6050">
        <v>202005</v>
      </c>
      <c r="B6050" t="str">
        <f>LEFT(All_Data[[#This Row],[Invoice (Year+Month)]],4)</f>
        <v>2020</v>
      </c>
      <c r="C6050" t="str">
        <f>RIGHT(All_Data[[#This Row],[Invoice (Year+Month)]],2)</f>
        <v>05</v>
      </c>
      <c r="D6050" t="s">
        <v>56</v>
      </c>
      <c r="E6050">
        <v>3014251</v>
      </c>
      <c r="F6050" t="s">
        <v>17</v>
      </c>
      <c r="G6050" t="s">
        <v>26</v>
      </c>
      <c r="H6050" t="s">
        <v>43</v>
      </c>
      <c r="I6050">
        <v>1560956</v>
      </c>
      <c r="J6050">
        <v>1000</v>
      </c>
      <c r="K6050" s="1">
        <v>440</v>
      </c>
      <c r="L6050" s="1">
        <v>37.64</v>
      </c>
      <c r="M6050" s="1">
        <f>All_Data[[#This Row],[EUR Sales Amount]]-All_Data[[#This Row],[EUR Cost Amount]]</f>
        <v>402.36</v>
      </c>
      <c r="N6050">
        <f>IF(All_Data[[#This Row],[Order Line Quantity]]&lt;0,1,0)</f>
        <v>0</v>
      </c>
      <c r="O6050" s="1" t="str">
        <f>All_Data[[#This Row],[Tier2 Description]]&amp;All_Data[[#This Row],[Order No]]</f>
        <v>SAFETY AUTO &amp; TOOLS1560956</v>
      </c>
    </row>
    <row r="6051" spans="1:15" x14ac:dyDescent="0.35">
      <c r="A6051">
        <v>202005</v>
      </c>
      <c r="B6051" t="str">
        <f>LEFT(All_Data[[#This Row],[Invoice (Year+Month)]],4)</f>
        <v>2020</v>
      </c>
      <c r="C6051" t="str">
        <f>RIGHT(All_Data[[#This Row],[Invoice (Year+Month)]],2)</f>
        <v>05</v>
      </c>
      <c r="D6051" t="s">
        <v>56</v>
      </c>
      <c r="E6051">
        <v>3014251</v>
      </c>
      <c r="F6051" t="s">
        <v>17</v>
      </c>
      <c r="G6051" t="s">
        <v>24</v>
      </c>
      <c r="H6051" t="s">
        <v>25</v>
      </c>
      <c r="I6051">
        <v>1560671</v>
      </c>
      <c r="J6051">
        <v>6</v>
      </c>
      <c r="K6051" s="1">
        <v>178.56</v>
      </c>
      <c r="L6051" s="1">
        <v>82.28</v>
      </c>
      <c r="M6051" s="1">
        <f>All_Data[[#This Row],[EUR Sales Amount]]-All_Data[[#This Row],[EUR Cost Amount]]</f>
        <v>96.28</v>
      </c>
      <c r="N6051">
        <f>IF(All_Data[[#This Row],[Order Line Quantity]]&lt;0,1,0)</f>
        <v>0</v>
      </c>
      <c r="O6051" s="1" t="str">
        <f>All_Data[[#This Row],[Tier2 Description]]&amp;All_Data[[#This Row],[Order No]]</f>
        <v>JACKETS1560671</v>
      </c>
    </row>
    <row r="6052" spans="1:15" x14ac:dyDescent="0.35">
      <c r="A6052">
        <v>202005</v>
      </c>
      <c r="B6052" t="str">
        <f>LEFT(All_Data[[#This Row],[Invoice (Year+Month)]],4)</f>
        <v>2020</v>
      </c>
      <c r="C6052" t="str">
        <f>RIGHT(All_Data[[#This Row],[Invoice (Year+Month)]],2)</f>
        <v>05</v>
      </c>
      <c r="D6052" t="s">
        <v>56</v>
      </c>
      <c r="E6052">
        <v>3014252</v>
      </c>
      <c r="F6052" t="s">
        <v>17</v>
      </c>
      <c r="G6052" t="s">
        <v>29</v>
      </c>
      <c r="H6052" t="s">
        <v>30</v>
      </c>
      <c r="I6052">
        <v>1560227</v>
      </c>
      <c r="J6052">
        <v>2</v>
      </c>
      <c r="K6052" s="1">
        <v>47.34</v>
      </c>
      <c r="L6052" s="1">
        <v>17.62</v>
      </c>
      <c r="M6052" s="1">
        <f>All_Data[[#This Row],[EUR Sales Amount]]-All_Data[[#This Row],[EUR Cost Amount]]</f>
        <v>29.720000000000002</v>
      </c>
      <c r="N6052">
        <f>IF(All_Data[[#This Row],[Order Line Quantity]]&lt;0,1,0)</f>
        <v>0</v>
      </c>
      <c r="O6052" s="1" t="str">
        <f>All_Data[[#This Row],[Tier2 Description]]&amp;All_Data[[#This Row],[Order No]]</f>
        <v>AUDIO1560227</v>
      </c>
    </row>
    <row r="6053" spans="1:15" x14ac:dyDescent="0.35">
      <c r="A6053">
        <v>202005</v>
      </c>
      <c r="B6053" t="str">
        <f>LEFT(All_Data[[#This Row],[Invoice (Year+Month)]],4)</f>
        <v>2020</v>
      </c>
      <c r="C6053" t="str">
        <f>RIGHT(All_Data[[#This Row],[Invoice (Year+Month)]],2)</f>
        <v>05</v>
      </c>
      <c r="D6053" t="s">
        <v>56</v>
      </c>
      <c r="E6053">
        <v>3014278</v>
      </c>
      <c r="F6053" t="s">
        <v>17</v>
      </c>
      <c r="G6053" t="s">
        <v>26</v>
      </c>
      <c r="H6053" t="s">
        <v>44</v>
      </c>
      <c r="I6053">
        <v>1560698</v>
      </c>
      <c r="J6053">
        <v>12</v>
      </c>
      <c r="K6053" s="1">
        <v>12</v>
      </c>
      <c r="L6053" s="1">
        <v>1.92</v>
      </c>
      <c r="M6053" s="1">
        <f>All_Data[[#This Row],[EUR Sales Amount]]-All_Data[[#This Row],[EUR Cost Amount]]</f>
        <v>10.08</v>
      </c>
      <c r="N6053">
        <f>IF(All_Data[[#This Row],[Order Line Quantity]]&lt;0,1,0)</f>
        <v>0</v>
      </c>
      <c r="O6053" s="1" t="str">
        <f>All_Data[[#This Row],[Tier2 Description]]&amp;All_Data[[#This Row],[Order No]]</f>
        <v>HBA1560698</v>
      </c>
    </row>
    <row r="6054" spans="1:15" x14ac:dyDescent="0.35">
      <c r="A6054">
        <v>202005</v>
      </c>
      <c r="B6054" t="str">
        <f>LEFT(All_Data[[#This Row],[Invoice (Year+Month)]],4)</f>
        <v>2020</v>
      </c>
      <c r="C6054" t="str">
        <f>RIGHT(All_Data[[#This Row],[Invoice (Year+Month)]],2)</f>
        <v>05</v>
      </c>
      <c r="D6054" t="s">
        <v>56</v>
      </c>
      <c r="E6054">
        <v>3014278</v>
      </c>
      <c r="F6054" t="s">
        <v>17</v>
      </c>
      <c r="G6054" t="s">
        <v>26</v>
      </c>
      <c r="H6054" t="s">
        <v>43</v>
      </c>
      <c r="I6054">
        <v>1560698</v>
      </c>
      <c r="J6054">
        <v>12</v>
      </c>
      <c r="K6054" s="1">
        <v>4.28</v>
      </c>
      <c r="L6054" s="1">
        <v>0.84</v>
      </c>
      <c r="M6054" s="1">
        <f>All_Data[[#This Row],[EUR Sales Amount]]-All_Data[[#This Row],[EUR Cost Amount]]</f>
        <v>3.4400000000000004</v>
      </c>
      <c r="N6054">
        <f>IF(All_Data[[#This Row],[Order Line Quantity]]&lt;0,1,0)</f>
        <v>0</v>
      </c>
      <c r="O6054" s="1" t="str">
        <f>All_Data[[#This Row],[Tier2 Description]]&amp;All_Data[[#This Row],[Order No]]</f>
        <v>SAFETY AUTO &amp; TOOLS1560698</v>
      </c>
    </row>
    <row r="6055" spans="1:15" x14ac:dyDescent="0.35">
      <c r="A6055">
        <v>202005</v>
      </c>
      <c r="B6055" t="str">
        <f>LEFT(All_Data[[#This Row],[Invoice (Year+Month)]],4)</f>
        <v>2020</v>
      </c>
      <c r="C6055" t="str">
        <f>RIGHT(All_Data[[#This Row],[Invoice (Year+Month)]],2)</f>
        <v>05</v>
      </c>
      <c r="D6055" t="s">
        <v>56</v>
      </c>
      <c r="E6055">
        <v>3014281</v>
      </c>
      <c r="F6055" t="s">
        <v>10</v>
      </c>
      <c r="G6055" t="s">
        <v>13</v>
      </c>
      <c r="H6055" t="s">
        <v>34</v>
      </c>
      <c r="I6055">
        <v>1560456</v>
      </c>
      <c r="J6055">
        <v>8</v>
      </c>
      <c r="K6055" s="1">
        <v>25.12</v>
      </c>
      <c r="L6055" s="1">
        <v>9.6999999999999993</v>
      </c>
      <c r="M6055" s="1">
        <f>All_Data[[#This Row],[EUR Sales Amount]]-All_Data[[#This Row],[EUR Cost Amount]]</f>
        <v>15.420000000000002</v>
      </c>
      <c r="N6055">
        <f>IF(All_Data[[#This Row],[Order Line Quantity]]&lt;0,1,0)</f>
        <v>0</v>
      </c>
      <c r="O6055" s="1" t="str">
        <f>All_Data[[#This Row],[Tier2 Description]]&amp;All_Data[[#This Row],[Order No]]</f>
        <v>STATIONERY1560456</v>
      </c>
    </row>
    <row r="6056" spans="1:15" x14ac:dyDescent="0.35">
      <c r="A6056">
        <v>202005</v>
      </c>
      <c r="B6056" t="str">
        <f>LEFT(All_Data[[#This Row],[Invoice (Year+Month)]],4)</f>
        <v>2020</v>
      </c>
      <c r="C6056" t="str">
        <f>RIGHT(All_Data[[#This Row],[Invoice (Year+Month)]],2)</f>
        <v>05</v>
      </c>
      <c r="D6056" t="s">
        <v>56</v>
      </c>
      <c r="E6056">
        <v>3014281</v>
      </c>
      <c r="F6056" t="s">
        <v>10</v>
      </c>
      <c r="G6056" t="s">
        <v>13</v>
      </c>
      <c r="H6056" t="s">
        <v>34</v>
      </c>
      <c r="I6056">
        <v>1560634</v>
      </c>
      <c r="J6056">
        <v>4000</v>
      </c>
      <c r="K6056" s="1">
        <v>11360</v>
      </c>
      <c r="L6056" s="1">
        <v>5184</v>
      </c>
      <c r="M6056" s="1">
        <f>All_Data[[#This Row],[EUR Sales Amount]]-All_Data[[#This Row],[EUR Cost Amount]]</f>
        <v>6176</v>
      </c>
      <c r="N6056">
        <f>IF(All_Data[[#This Row],[Order Line Quantity]]&lt;0,1,0)</f>
        <v>0</v>
      </c>
      <c r="O6056" s="1" t="str">
        <f>All_Data[[#This Row],[Tier2 Description]]&amp;All_Data[[#This Row],[Order No]]</f>
        <v>STATIONERY1560634</v>
      </c>
    </row>
    <row r="6057" spans="1:15" x14ac:dyDescent="0.35">
      <c r="A6057">
        <v>202005</v>
      </c>
      <c r="B6057" t="str">
        <f>LEFT(All_Data[[#This Row],[Invoice (Year+Month)]],4)</f>
        <v>2020</v>
      </c>
      <c r="C6057" t="str">
        <f>RIGHT(All_Data[[#This Row],[Invoice (Year+Month)]],2)</f>
        <v>05</v>
      </c>
      <c r="D6057" t="s">
        <v>56</v>
      </c>
      <c r="E6057">
        <v>3014281</v>
      </c>
      <c r="F6057" t="s">
        <v>10</v>
      </c>
      <c r="G6057" t="s">
        <v>13</v>
      </c>
      <c r="H6057" t="s">
        <v>15</v>
      </c>
      <c r="I6057">
        <v>1560253</v>
      </c>
      <c r="J6057">
        <v>6</v>
      </c>
      <c r="K6057" s="1">
        <v>23.58</v>
      </c>
      <c r="L6057" s="1">
        <v>12.4</v>
      </c>
      <c r="M6057" s="1">
        <f>All_Data[[#This Row],[EUR Sales Amount]]-All_Data[[#This Row],[EUR Cost Amount]]</f>
        <v>11.179999999999998</v>
      </c>
      <c r="N6057">
        <f>IF(All_Data[[#This Row],[Order Line Quantity]]&lt;0,1,0)</f>
        <v>0</v>
      </c>
      <c r="O6057" s="1" t="str">
        <f>All_Data[[#This Row],[Tier2 Description]]&amp;All_Data[[#This Row],[Order No]]</f>
        <v>UMBRELLAS1560253</v>
      </c>
    </row>
    <row r="6058" spans="1:15" x14ac:dyDescent="0.35">
      <c r="A6058">
        <v>202005</v>
      </c>
      <c r="B6058" t="str">
        <f>LEFT(All_Data[[#This Row],[Invoice (Year+Month)]],4)</f>
        <v>2020</v>
      </c>
      <c r="C6058" t="str">
        <f>RIGHT(All_Data[[#This Row],[Invoice (Year+Month)]],2)</f>
        <v>05</v>
      </c>
      <c r="D6058" t="s">
        <v>56</v>
      </c>
      <c r="E6058">
        <v>3014281</v>
      </c>
      <c r="F6058" t="s">
        <v>10</v>
      </c>
      <c r="G6058" t="s">
        <v>13</v>
      </c>
      <c r="H6058" t="s">
        <v>15</v>
      </c>
      <c r="I6058">
        <v>1560673</v>
      </c>
      <c r="J6058">
        <v>1000</v>
      </c>
      <c r="K6058" s="1">
        <v>2250</v>
      </c>
      <c r="L6058" s="1">
        <v>1719.06</v>
      </c>
      <c r="M6058" s="1">
        <f>All_Data[[#This Row],[EUR Sales Amount]]-All_Data[[#This Row],[EUR Cost Amount]]</f>
        <v>530.94000000000005</v>
      </c>
      <c r="N6058">
        <f>IF(All_Data[[#This Row],[Order Line Quantity]]&lt;0,1,0)</f>
        <v>0</v>
      </c>
      <c r="O6058" s="1" t="str">
        <f>All_Data[[#This Row],[Tier2 Description]]&amp;All_Data[[#This Row],[Order No]]</f>
        <v>UMBRELLAS1560673</v>
      </c>
    </row>
    <row r="6059" spans="1:15" x14ac:dyDescent="0.35">
      <c r="A6059">
        <v>202005</v>
      </c>
      <c r="B6059" t="str">
        <f>LEFT(All_Data[[#This Row],[Invoice (Year+Month)]],4)</f>
        <v>2020</v>
      </c>
      <c r="C6059" t="str">
        <f>RIGHT(All_Data[[#This Row],[Invoice (Year+Month)]],2)</f>
        <v>05</v>
      </c>
      <c r="D6059" t="s">
        <v>56</v>
      </c>
      <c r="E6059">
        <v>3014281</v>
      </c>
      <c r="F6059" t="s">
        <v>10</v>
      </c>
      <c r="G6059" t="s">
        <v>22</v>
      </c>
      <c r="H6059" t="s">
        <v>35</v>
      </c>
      <c r="I6059">
        <v>1560673</v>
      </c>
      <c r="J6059">
        <v>1004</v>
      </c>
      <c r="K6059" s="1">
        <v>530</v>
      </c>
      <c r="L6059" s="1">
        <v>77.16</v>
      </c>
      <c r="M6059" s="1">
        <f>All_Data[[#This Row],[EUR Sales Amount]]-All_Data[[#This Row],[EUR Cost Amount]]</f>
        <v>452.84000000000003</v>
      </c>
      <c r="N6059">
        <f>IF(All_Data[[#This Row],[Order Line Quantity]]&lt;0,1,0)</f>
        <v>0</v>
      </c>
      <c r="O6059" s="1" t="str">
        <f>All_Data[[#This Row],[Tier2 Description]]&amp;All_Data[[#This Row],[Order No]]</f>
        <v>DECORATION CHARGES1560673</v>
      </c>
    </row>
    <row r="6060" spans="1:15" x14ac:dyDescent="0.35">
      <c r="A6060">
        <v>202005</v>
      </c>
      <c r="B6060" t="str">
        <f>LEFT(All_Data[[#This Row],[Invoice (Year+Month)]],4)</f>
        <v>2020</v>
      </c>
      <c r="C6060" t="str">
        <f>RIGHT(All_Data[[#This Row],[Invoice (Year+Month)]],2)</f>
        <v>05</v>
      </c>
      <c r="D6060" t="s">
        <v>56</v>
      </c>
      <c r="E6060">
        <v>3014283</v>
      </c>
      <c r="F6060" t="s">
        <v>17</v>
      </c>
      <c r="G6060" t="s">
        <v>26</v>
      </c>
      <c r="H6060" t="s">
        <v>43</v>
      </c>
      <c r="I6060">
        <v>1560525</v>
      </c>
      <c r="J6060">
        <v>12</v>
      </c>
      <c r="K6060" s="1">
        <v>3.48</v>
      </c>
      <c r="L6060" s="1">
        <v>0.84</v>
      </c>
      <c r="M6060" s="1">
        <f>All_Data[[#This Row],[EUR Sales Amount]]-All_Data[[#This Row],[EUR Cost Amount]]</f>
        <v>2.64</v>
      </c>
      <c r="N6060">
        <f>IF(All_Data[[#This Row],[Order Line Quantity]]&lt;0,1,0)</f>
        <v>0</v>
      </c>
      <c r="O6060" s="1" t="str">
        <f>All_Data[[#This Row],[Tier2 Description]]&amp;All_Data[[#This Row],[Order No]]</f>
        <v>SAFETY AUTO &amp; TOOLS1560525</v>
      </c>
    </row>
    <row r="6061" spans="1:15" x14ac:dyDescent="0.35">
      <c r="A6061">
        <v>202005</v>
      </c>
      <c r="B6061" t="str">
        <f>LEFT(All_Data[[#This Row],[Invoice (Year+Month)]],4)</f>
        <v>2020</v>
      </c>
      <c r="C6061" t="str">
        <f>RIGHT(All_Data[[#This Row],[Invoice (Year+Month)]],2)</f>
        <v>05</v>
      </c>
      <c r="D6061" t="s">
        <v>56</v>
      </c>
      <c r="E6061">
        <v>3014283</v>
      </c>
      <c r="F6061" t="s">
        <v>17</v>
      </c>
      <c r="G6061" t="s">
        <v>26</v>
      </c>
      <c r="H6061" t="s">
        <v>43</v>
      </c>
      <c r="I6061">
        <v>1561112</v>
      </c>
      <c r="J6061">
        <v>1000</v>
      </c>
      <c r="K6061" s="1">
        <v>290</v>
      </c>
      <c r="L6061" s="1">
        <v>81.96</v>
      </c>
      <c r="M6061" s="1">
        <f>All_Data[[#This Row],[EUR Sales Amount]]-All_Data[[#This Row],[EUR Cost Amount]]</f>
        <v>208.04000000000002</v>
      </c>
      <c r="N6061">
        <f>IF(All_Data[[#This Row],[Order Line Quantity]]&lt;0,1,0)</f>
        <v>0</v>
      </c>
      <c r="O6061" s="1" t="str">
        <f>All_Data[[#This Row],[Tier2 Description]]&amp;All_Data[[#This Row],[Order No]]</f>
        <v>SAFETY AUTO &amp; TOOLS1561112</v>
      </c>
    </row>
    <row r="6062" spans="1:15" x14ac:dyDescent="0.35">
      <c r="A6062">
        <v>202005</v>
      </c>
      <c r="B6062" t="str">
        <f>LEFT(All_Data[[#This Row],[Invoice (Year+Month)]],4)</f>
        <v>2020</v>
      </c>
      <c r="C6062" t="str">
        <f>RIGHT(All_Data[[#This Row],[Invoice (Year+Month)]],2)</f>
        <v>05</v>
      </c>
      <c r="D6062" t="s">
        <v>56</v>
      </c>
      <c r="E6062">
        <v>3014283</v>
      </c>
      <c r="F6062" t="s">
        <v>17</v>
      </c>
      <c r="G6062" t="s">
        <v>22</v>
      </c>
      <c r="H6062" t="s">
        <v>35</v>
      </c>
      <c r="I6062">
        <v>1561112</v>
      </c>
      <c r="J6062">
        <v>1002</v>
      </c>
      <c r="K6062" s="1">
        <v>200</v>
      </c>
      <c r="L6062" s="1">
        <v>27.88</v>
      </c>
      <c r="M6062" s="1">
        <f>All_Data[[#This Row],[EUR Sales Amount]]-All_Data[[#This Row],[EUR Cost Amount]]</f>
        <v>172.12</v>
      </c>
      <c r="N6062">
        <f>IF(All_Data[[#This Row],[Order Line Quantity]]&lt;0,1,0)</f>
        <v>0</v>
      </c>
      <c r="O6062" s="1" t="str">
        <f>All_Data[[#This Row],[Tier2 Description]]&amp;All_Data[[#This Row],[Order No]]</f>
        <v>DECORATION CHARGES1561112</v>
      </c>
    </row>
    <row r="6063" spans="1:15" x14ac:dyDescent="0.35">
      <c r="A6063">
        <v>202005</v>
      </c>
      <c r="B6063" t="str">
        <f>LEFT(All_Data[[#This Row],[Invoice (Year+Month)]],4)</f>
        <v>2020</v>
      </c>
      <c r="C6063" t="str">
        <f>RIGHT(All_Data[[#This Row],[Invoice (Year+Month)]],2)</f>
        <v>05</v>
      </c>
      <c r="D6063" t="s">
        <v>56</v>
      </c>
      <c r="E6063">
        <v>3014284</v>
      </c>
      <c r="F6063" t="s">
        <v>17</v>
      </c>
      <c r="G6063" t="s">
        <v>22</v>
      </c>
      <c r="H6063" t="s">
        <v>35</v>
      </c>
      <c r="I6063">
        <v>1560266</v>
      </c>
      <c r="J6063">
        <v>124</v>
      </c>
      <c r="K6063" s="1">
        <v>183</v>
      </c>
      <c r="L6063" s="1">
        <v>40.26</v>
      </c>
      <c r="M6063" s="1">
        <f>All_Data[[#This Row],[EUR Sales Amount]]-All_Data[[#This Row],[EUR Cost Amount]]</f>
        <v>142.74</v>
      </c>
      <c r="N6063">
        <f>IF(All_Data[[#This Row],[Order Line Quantity]]&lt;0,1,0)</f>
        <v>0</v>
      </c>
      <c r="O6063" s="1" t="str">
        <f>All_Data[[#This Row],[Tier2 Description]]&amp;All_Data[[#This Row],[Order No]]</f>
        <v>DECORATION CHARGES1560266</v>
      </c>
    </row>
    <row r="6064" spans="1:15" x14ac:dyDescent="0.35">
      <c r="A6064">
        <v>202005</v>
      </c>
      <c r="B6064" t="str">
        <f>LEFT(All_Data[[#This Row],[Invoice (Year+Month)]],4)</f>
        <v>2020</v>
      </c>
      <c r="C6064" t="str">
        <f>RIGHT(All_Data[[#This Row],[Invoice (Year+Month)]],2)</f>
        <v>05</v>
      </c>
      <c r="D6064" t="s">
        <v>56</v>
      </c>
      <c r="E6064">
        <v>3014284</v>
      </c>
      <c r="F6064" t="s">
        <v>17</v>
      </c>
      <c r="G6064" t="s">
        <v>29</v>
      </c>
      <c r="H6064" t="s">
        <v>30</v>
      </c>
      <c r="I6064">
        <v>1560266</v>
      </c>
      <c r="J6064">
        <v>60</v>
      </c>
      <c r="K6064" s="1">
        <v>820.2</v>
      </c>
      <c r="L6064" s="1">
        <v>409.72</v>
      </c>
      <c r="M6064" s="1">
        <f>All_Data[[#This Row],[EUR Sales Amount]]-All_Data[[#This Row],[EUR Cost Amount]]</f>
        <v>410.48</v>
      </c>
      <c r="N6064">
        <f>IF(All_Data[[#This Row],[Order Line Quantity]]&lt;0,1,0)</f>
        <v>0</v>
      </c>
      <c r="O6064" s="1" t="str">
        <f>All_Data[[#This Row],[Tier2 Description]]&amp;All_Data[[#This Row],[Order No]]</f>
        <v>AUDIO1560266</v>
      </c>
    </row>
    <row r="6065" spans="1:15" x14ac:dyDescent="0.35">
      <c r="A6065">
        <v>202005</v>
      </c>
      <c r="B6065" t="str">
        <f>LEFT(All_Data[[#This Row],[Invoice (Year+Month)]],4)</f>
        <v>2020</v>
      </c>
      <c r="C6065" t="str">
        <f>RIGHT(All_Data[[#This Row],[Invoice (Year+Month)]],2)</f>
        <v>05</v>
      </c>
      <c r="D6065" t="s">
        <v>56</v>
      </c>
      <c r="E6065">
        <v>3014287</v>
      </c>
      <c r="F6065" t="s">
        <v>10</v>
      </c>
      <c r="G6065" t="s">
        <v>13</v>
      </c>
      <c r="H6065" t="s">
        <v>16</v>
      </c>
      <c r="I6065">
        <v>1561052</v>
      </c>
      <c r="J6065">
        <v>20</v>
      </c>
      <c r="K6065" s="1">
        <v>195</v>
      </c>
      <c r="L6065" s="1">
        <v>90.36</v>
      </c>
      <c r="M6065" s="1">
        <f>All_Data[[#This Row],[EUR Sales Amount]]-All_Data[[#This Row],[EUR Cost Amount]]</f>
        <v>104.64</v>
      </c>
      <c r="N6065">
        <f>IF(All_Data[[#This Row],[Order Line Quantity]]&lt;0,1,0)</f>
        <v>0</v>
      </c>
      <c r="O6065" s="1" t="str">
        <f>All_Data[[#This Row],[Tier2 Description]]&amp;All_Data[[#This Row],[Order No]]</f>
        <v>WRITING1561052</v>
      </c>
    </row>
    <row r="6066" spans="1:15" x14ac:dyDescent="0.35">
      <c r="A6066">
        <v>202005</v>
      </c>
      <c r="B6066" t="str">
        <f>LEFT(All_Data[[#This Row],[Invoice (Year+Month)]],4)</f>
        <v>2020</v>
      </c>
      <c r="C6066" t="str">
        <f>RIGHT(All_Data[[#This Row],[Invoice (Year+Month)]],2)</f>
        <v>05</v>
      </c>
      <c r="D6066" t="s">
        <v>56</v>
      </c>
      <c r="E6066">
        <v>3014287</v>
      </c>
      <c r="F6066" t="s">
        <v>10</v>
      </c>
      <c r="G6066" t="s">
        <v>26</v>
      </c>
      <c r="H6066" t="s">
        <v>43</v>
      </c>
      <c r="I6066">
        <v>1560853</v>
      </c>
      <c r="J6066">
        <v>1000</v>
      </c>
      <c r="K6066" s="1">
        <v>290</v>
      </c>
      <c r="L6066" s="1">
        <v>81.96</v>
      </c>
      <c r="M6066" s="1">
        <f>All_Data[[#This Row],[EUR Sales Amount]]-All_Data[[#This Row],[EUR Cost Amount]]</f>
        <v>208.04000000000002</v>
      </c>
      <c r="N6066">
        <f>IF(All_Data[[#This Row],[Order Line Quantity]]&lt;0,1,0)</f>
        <v>0</v>
      </c>
      <c r="O6066" s="1" t="str">
        <f>All_Data[[#This Row],[Tier2 Description]]&amp;All_Data[[#This Row],[Order No]]</f>
        <v>SAFETY AUTO &amp; TOOLS1560853</v>
      </c>
    </row>
    <row r="6067" spans="1:15" x14ac:dyDescent="0.35">
      <c r="A6067">
        <v>202005</v>
      </c>
      <c r="B6067" t="str">
        <f>LEFT(All_Data[[#This Row],[Invoice (Year+Month)]],4)</f>
        <v>2020</v>
      </c>
      <c r="C6067" t="str">
        <f>RIGHT(All_Data[[#This Row],[Invoice (Year+Month)]],2)</f>
        <v>05</v>
      </c>
      <c r="D6067" t="s">
        <v>56</v>
      </c>
      <c r="E6067">
        <v>3014295</v>
      </c>
      <c r="F6067" t="s">
        <v>17</v>
      </c>
      <c r="G6067" t="s">
        <v>26</v>
      </c>
      <c r="H6067" t="s">
        <v>43</v>
      </c>
      <c r="I6067">
        <v>1560553</v>
      </c>
      <c r="J6067">
        <v>28</v>
      </c>
      <c r="K6067" s="1">
        <v>11.32</v>
      </c>
      <c r="L6067" s="1">
        <v>1.96</v>
      </c>
      <c r="M6067" s="1">
        <f>All_Data[[#This Row],[EUR Sales Amount]]-All_Data[[#This Row],[EUR Cost Amount]]</f>
        <v>9.36</v>
      </c>
      <c r="N6067">
        <f>IF(All_Data[[#This Row],[Order Line Quantity]]&lt;0,1,0)</f>
        <v>0</v>
      </c>
      <c r="O6067" s="1" t="str">
        <f>All_Data[[#This Row],[Tier2 Description]]&amp;All_Data[[#This Row],[Order No]]</f>
        <v>SAFETY AUTO &amp; TOOLS1560553</v>
      </c>
    </row>
    <row r="6068" spans="1:15" x14ac:dyDescent="0.35">
      <c r="A6068">
        <v>202005</v>
      </c>
      <c r="B6068" t="str">
        <f>LEFT(All_Data[[#This Row],[Invoice (Year+Month)]],4)</f>
        <v>2020</v>
      </c>
      <c r="C6068" t="str">
        <f>RIGHT(All_Data[[#This Row],[Invoice (Year+Month)]],2)</f>
        <v>05</v>
      </c>
      <c r="D6068" t="s">
        <v>56</v>
      </c>
      <c r="E6068">
        <v>3014298</v>
      </c>
      <c r="F6068" t="s">
        <v>10</v>
      </c>
      <c r="G6068" t="s">
        <v>26</v>
      </c>
      <c r="H6068" t="s">
        <v>44</v>
      </c>
      <c r="I6068">
        <v>1560924</v>
      </c>
      <c r="J6068">
        <v>8</v>
      </c>
      <c r="K6068" s="1">
        <v>8</v>
      </c>
      <c r="L6068" s="1">
        <v>0.98</v>
      </c>
      <c r="M6068" s="1">
        <f>All_Data[[#This Row],[EUR Sales Amount]]-All_Data[[#This Row],[EUR Cost Amount]]</f>
        <v>7.02</v>
      </c>
      <c r="N6068">
        <f>IF(All_Data[[#This Row],[Order Line Quantity]]&lt;0,1,0)</f>
        <v>0</v>
      </c>
      <c r="O6068" s="1" t="str">
        <f>All_Data[[#This Row],[Tier2 Description]]&amp;All_Data[[#This Row],[Order No]]</f>
        <v>HBA1560924</v>
      </c>
    </row>
    <row r="6069" spans="1:15" x14ac:dyDescent="0.35">
      <c r="A6069">
        <v>202005</v>
      </c>
      <c r="B6069" t="str">
        <f>LEFT(All_Data[[#This Row],[Invoice (Year+Month)]],4)</f>
        <v>2020</v>
      </c>
      <c r="C6069" t="str">
        <f>RIGHT(All_Data[[#This Row],[Invoice (Year+Month)]],2)</f>
        <v>05</v>
      </c>
      <c r="D6069" t="s">
        <v>56</v>
      </c>
      <c r="E6069">
        <v>3014298</v>
      </c>
      <c r="F6069" t="s">
        <v>10</v>
      </c>
      <c r="G6069" t="s">
        <v>26</v>
      </c>
      <c r="H6069" t="s">
        <v>43</v>
      </c>
      <c r="I6069">
        <v>1560715</v>
      </c>
      <c r="J6069">
        <v>2000</v>
      </c>
      <c r="K6069" s="1">
        <v>1860</v>
      </c>
      <c r="L6069" s="1">
        <v>1300</v>
      </c>
      <c r="M6069" s="1">
        <f>All_Data[[#This Row],[EUR Sales Amount]]-All_Data[[#This Row],[EUR Cost Amount]]</f>
        <v>560</v>
      </c>
      <c r="N6069">
        <f>IF(All_Data[[#This Row],[Order Line Quantity]]&lt;0,1,0)</f>
        <v>0</v>
      </c>
      <c r="O6069" s="1" t="str">
        <f>All_Data[[#This Row],[Tier2 Description]]&amp;All_Data[[#This Row],[Order No]]</f>
        <v>SAFETY AUTO &amp; TOOLS1560715</v>
      </c>
    </row>
    <row r="6070" spans="1:15" x14ac:dyDescent="0.35">
      <c r="A6070">
        <v>202005</v>
      </c>
      <c r="B6070" t="str">
        <f>LEFT(All_Data[[#This Row],[Invoice (Year+Month)]],4)</f>
        <v>2020</v>
      </c>
      <c r="C6070" t="str">
        <f>RIGHT(All_Data[[#This Row],[Invoice (Year+Month)]],2)</f>
        <v>05</v>
      </c>
      <c r="D6070" t="s">
        <v>56</v>
      </c>
      <c r="E6070">
        <v>3014301</v>
      </c>
      <c r="F6070" t="s">
        <v>17</v>
      </c>
      <c r="G6070" t="s">
        <v>32</v>
      </c>
      <c r="H6070" t="s">
        <v>33</v>
      </c>
      <c r="I6070">
        <v>1561499</v>
      </c>
      <c r="J6070">
        <v>52</v>
      </c>
      <c r="K6070" s="1">
        <v>132.08000000000001</v>
      </c>
      <c r="L6070" s="1">
        <v>51.3</v>
      </c>
      <c r="M6070" s="1">
        <f>All_Data[[#This Row],[EUR Sales Amount]]-All_Data[[#This Row],[EUR Cost Amount]]</f>
        <v>80.780000000000015</v>
      </c>
      <c r="N6070">
        <f>IF(All_Data[[#This Row],[Order Line Quantity]]&lt;0,1,0)</f>
        <v>0</v>
      </c>
      <c r="O6070" s="1" t="str">
        <f>All_Data[[#This Row],[Tier2 Description]]&amp;All_Data[[#This Row],[Order No]]</f>
        <v>SPORT BOTTLES1561499</v>
      </c>
    </row>
    <row r="6071" spans="1:15" x14ac:dyDescent="0.35">
      <c r="A6071">
        <v>202005</v>
      </c>
      <c r="B6071" t="str">
        <f>LEFT(All_Data[[#This Row],[Invoice (Year+Month)]],4)</f>
        <v>2020</v>
      </c>
      <c r="C6071" t="str">
        <f>RIGHT(All_Data[[#This Row],[Invoice (Year+Month)]],2)</f>
        <v>05</v>
      </c>
      <c r="D6071" t="s">
        <v>56</v>
      </c>
      <c r="E6071">
        <v>3014321</v>
      </c>
      <c r="F6071" t="s">
        <v>17</v>
      </c>
      <c r="G6071" t="s">
        <v>26</v>
      </c>
      <c r="H6071" t="s">
        <v>44</v>
      </c>
      <c r="I6071">
        <v>1560776</v>
      </c>
      <c r="J6071">
        <v>12</v>
      </c>
      <c r="K6071" s="1">
        <v>12</v>
      </c>
      <c r="L6071" s="1">
        <v>0.12</v>
      </c>
      <c r="M6071" s="1">
        <f>All_Data[[#This Row],[EUR Sales Amount]]-All_Data[[#This Row],[EUR Cost Amount]]</f>
        <v>11.88</v>
      </c>
      <c r="N6071">
        <f>IF(All_Data[[#This Row],[Order Line Quantity]]&lt;0,1,0)</f>
        <v>0</v>
      </c>
      <c r="O6071" s="1" t="str">
        <f>All_Data[[#This Row],[Tier2 Description]]&amp;All_Data[[#This Row],[Order No]]</f>
        <v>HBA1560776</v>
      </c>
    </row>
    <row r="6072" spans="1:15" x14ac:dyDescent="0.35">
      <c r="A6072">
        <v>202005</v>
      </c>
      <c r="B6072" t="str">
        <f>LEFT(All_Data[[#This Row],[Invoice (Year+Month)]],4)</f>
        <v>2020</v>
      </c>
      <c r="C6072" t="str">
        <f>RIGHT(All_Data[[#This Row],[Invoice (Year+Month)]],2)</f>
        <v>05</v>
      </c>
      <c r="D6072" t="s">
        <v>56</v>
      </c>
      <c r="E6072">
        <v>3014321</v>
      </c>
      <c r="F6072" t="s">
        <v>17</v>
      </c>
      <c r="G6072" t="s">
        <v>26</v>
      </c>
      <c r="H6072" t="s">
        <v>43</v>
      </c>
      <c r="I6072">
        <v>1560621</v>
      </c>
      <c r="J6072">
        <v>1500</v>
      </c>
      <c r="K6072" s="1">
        <v>535</v>
      </c>
      <c r="L6072" s="1">
        <v>100.78</v>
      </c>
      <c r="M6072" s="1">
        <f>All_Data[[#This Row],[EUR Sales Amount]]-All_Data[[#This Row],[EUR Cost Amount]]</f>
        <v>434.22</v>
      </c>
      <c r="N6072">
        <f>IF(All_Data[[#This Row],[Order Line Quantity]]&lt;0,1,0)</f>
        <v>0</v>
      </c>
      <c r="O6072" s="1" t="str">
        <f>All_Data[[#This Row],[Tier2 Description]]&amp;All_Data[[#This Row],[Order No]]</f>
        <v>SAFETY AUTO &amp; TOOLS1560621</v>
      </c>
    </row>
    <row r="6073" spans="1:15" x14ac:dyDescent="0.35">
      <c r="A6073">
        <v>202005</v>
      </c>
      <c r="B6073" t="str">
        <f>LEFT(All_Data[[#This Row],[Invoice (Year+Month)]],4)</f>
        <v>2020</v>
      </c>
      <c r="C6073" t="str">
        <f>RIGHT(All_Data[[#This Row],[Invoice (Year+Month)]],2)</f>
        <v>05</v>
      </c>
      <c r="D6073" t="s">
        <v>56</v>
      </c>
      <c r="E6073">
        <v>3014323</v>
      </c>
      <c r="F6073" t="s">
        <v>17</v>
      </c>
      <c r="G6073" t="s">
        <v>18</v>
      </c>
      <c r="H6073" t="s">
        <v>21</v>
      </c>
      <c r="I6073">
        <v>1560615</v>
      </c>
      <c r="J6073">
        <v>120</v>
      </c>
      <c r="K6073" s="1">
        <v>215.4</v>
      </c>
      <c r="L6073" s="1">
        <v>144.54</v>
      </c>
      <c r="M6073" s="1">
        <f>All_Data[[#This Row],[EUR Sales Amount]]-All_Data[[#This Row],[EUR Cost Amount]]</f>
        <v>70.860000000000014</v>
      </c>
      <c r="N6073">
        <f>IF(All_Data[[#This Row],[Order Line Quantity]]&lt;0,1,0)</f>
        <v>0</v>
      </c>
      <c r="O6073" s="1" t="str">
        <f>All_Data[[#This Row],[Tier2 Description]]&amp;All_Data[[#This Row],[Order No]]</f>
        <v>T-SHIRTS &amp; ACTIVE TOPS1560615</v>
      </c>
    </row>
    <row r="6074" spans="1:15" x14ac:dyDescent="0.35">
      <c r="A6074">
        <v>202005</v>
      </c>
      <c r="B6074" t="str">
        <f>LEFT(All_Data[[#This Row],[Invoice (Year+Month)]],4)</f>
        <v>2020</v>
      </c>
      <c r="C6074" t="str">
        <f>RIGHT(All_Data[[#This Row],[Invoice (Year+Month)]],2)</f>
        <v>05</v>
      </c>
      <c r="D6074" t="s">
        <v>56</v>
      </c>
      <c r="E6074">
        <v>3014324</v>
      </c>
      <c r="F6074" t="s">
        <v>10</v>
      </c>
      <c r="G6074" t="s">
        <v>26</v>
      </c>
      <c r="H6074" t="s">
        <v>27</v>
      </c>
      <c r="I6074">
        <v>1561272</v>
      </c>
      <c r="J6074">
        <v>60</v>
      </c>
      <c r="K6074" s="1">
        <v>177</v>
      </c>
      <c r="L6074" s="1">
        <v>116.76</v>
      </c>
      <c r="M6074" s="1">
        <f>All_Data[[#This Row],[EUR Sales Amount]]-All_Data[[#This Row],[EUR Cost Amount]]</f>
        <v>60.239999999999995</v>
      </c>
      <c r="N6074">
        <f>IF(All_Data[[#This Row],[Order Line Quantity]]&lt;0,1,0)</f>
        <v>0</v>
      </c>
      <c r="O6074" s="1" t="str">
        <f>All_Data[[#This Row],[Tier2 Description]]&amp;All_Data[[#This Row],[Order No]]</f>
        <v>APRON &amp; KITCHEN TEXTILES1561272</v>
      </c>
    </row>
    <row r="6075" spans="1:15" x14ac:dyDescent="0.35">
      <c r="A6075">
        <v>202005</v>
      </c>
      <c r="B6075" t="str">
        <f>LEFT(All_Data[[#This Row],[Invoice (Year+Month)]],4)</f>
        <v>2020</v>
      </c>
      <c r="C6075" t="str">
        <f>RIGHT(All_Data[[#This Row],[Invoice (Year+Month)]],2)</f>
        <v>05</v>
      </c>
      <c r="D6075" t="s">
        <v>56</v>
      </c>
      <c r="E6075">
        <v>3014340</v>
      </c>
      <c r="F6075" t="s">
        <v>17</v>
      </c>
      <c r="G6075" t="s">
        <v>11</v>
      </c>
      <c r="H6075" t="s">
        <v>40</v>
      </c>
      <c r="I6075">
        <v>1561513</v>
      </c>
      <c r="J6075">
        <v>70</v>
      </c>
      <c r="K6075" s="1">
        <v>24.5</v>
      </c>
      <c r="L6075" s="1">
        <v>20.3</v>
      </c>
      <c r="M6075" s="1">
        <f>All_Data[[#This Row],[EUR Sales Amount]]-All_Data[[#This Row],[EUR Cost Amount]]</f>
        <v>4.1999999999999993</v>
      </c>
      <c r="N6075">
        <f>IF(All_Data[[#This Row],[Order Line Quantity]]&lt;0,1,0)</f>
        <v>0</v>
      </c>
      <c r="O6075" s="1" t="str">
        <f>All_Data[[#This Row],[Tier2 Description]]&amp;All_Data[[#This Row],[Order No]]</f>
        <v>TOTES1561513</v>
      </c>
    </row>
    <row r="6076" spans="1:15" x14ac:dyDescent="0.35">
      <c r="A6076">
        <v>202005</v>
      </c>
      <c r="B6076" t="str">
        <f>LEFT(All_Data[[#This Row],[Invoice (Year+Month)]],4)</f>
        <v>2020</v>
      </c>
      <c r="C6076" t="str">
        <f>RIGHT(All_Data[[#This Row],[Invoice (Year+Month)]],2)</f>
        <v>05</v>
      </c>
      <c r="D6076" t="s">
        <v>56</v>
      </c>
      <c r="E6076">
        <v>3014342</v>
      </c>
      <c r="F6076" t="s">
        <v>17</v>
      </c>
      <c r="G6076" t="s">
        <v>26</v>
      </c>
      <c r="H6076" t="s">
        <v>44</v>
      </c>
      <c r="I6076">
        <v>1561285</v>
      </c>
      <c r="J6076">
        <v>6</v>
      </c>
      <c r="K6076" s="1">
        <v>6</v>
      </c>
      <c r="L6076" s="1">
        <v>0.06</v>
      </c>
      <c r="M6076" s="1">
        <f>All_Data[[#This Row],[EUR Sales Amount]]-All_Data[[#This Row],[EUR Cost Amount]]</f>
        <v>5.94</v>
      </c>
      <c r="N6076">
        <f>IF(All_Data[[#This Row],[Order Line Quantity]]&lt;0,1,0)</f>
        <v>0</v>
      </c>
      <c r="O6076" s="1" t="str">
        <f>All_Data[[#This Row],[Tier2 Description]]&amp;All_Data[[#This Row],[Order No]]</f>
        <v>HBA1561285</v>
      </c>
    </row>
    <row r="6077" spans="1:15" x14ac:dyDescent="0.35">
      <c r="A6077">
        <v>202005</v>
      </c>
      <c r="B6077" t="str">
        <f>LEFT(All_Data[[#This Row],[Invoice (Year+Month)]],4)</f>
        <v>2020</v>
      </c>
      <c r="C6077" t="str">
        <f>RIGHT(All_Data[[#This Row],[Invoice (Year+Month)]],2)</f>
        <v>05</v>
      </c>
      <c r="D6077" t="s">
        <v>56</v>
      </c>
      <c r="E6077">
        <v>3014342</v>
      </c>
      <c r="F6077" t="s">
        <v>17</v>
      </c>
      <c r="G6077" t="s">
        <v>26</v>
      </c>
      <c r="H6077" t="s">
        <v>28</v>
      </c>
      <c r="I6077">
        <v>1560915</v>
      </c>
      <c r="J6077">
        <v>4</v>
      </c>
      <c r="K6077" s="1">
        <v>38.96</v>
      </c>
      <c r="L6077" s="1">
        <v>25.68</v>
      </c>
      <c r="M6077" s="1">
        <f>All_Data[[#This Row],[EUR Sales Amount]]-All_Data[[#This Row],[EUR Cost Amount]]</f>
        <v>13.280000000000001</v>
      </c>
      <c r="N6077">
        <f>IF(All_Data[[#This Row],[Order Line Quantity]]&lt;0,1,0)</f>
        <v>0</v>
      </c>
      <c r="O6077" s="1" t="str">
        <f>All_Data[[#This Row],[Tier2 Description]]&amp;All_Data[[#This Row],[Order No]]</f>
        <v>HOUSEWARES1560915</v>
      </c>
    </row>
    <row r="6078" spans="1:15" x14ac:dyDescent="0.35">
      <c r="A6078">
        <v>202005</v>
      </c>
      <c r="B6078" t="str">
        <f>LEFT(All_Data[[#This Row],[Invoice (Year+Month)]],4)</f>
        <v>2020</v>
      </c>
      <c r="C6078" t="str">
        <f>RIGHT(All_Data[[#This Row],[Invoice (Year+Month)]],2)</f>
        <v>05</v>
      </c>
      <c r="D6078" t="s">
        <v>56</v>
      </c>
      <c r="E6078">
        <v>3014342</v>
      </c>
      <c r="F6078" t="s">
        <v>17</v>
      </c>
      <c r="G6078" t="s">
        <v>26</v>
      </c>
      <c r="H6078" t="s">
        <v>42</v>
      </c>
      <c r="I6078">
        <v>1560915</v>
      </c>
      <c r="J6078">
        <v>2</v>
      </c>
      <c r="K6078" s="1">
        <v>0.98</v>
      </c>
      <c r="L6078" s="1">
        <v>1.56</v>
      </c>
      <c r="M6078" s="1">
        <f>All_Data[[#This Row],[EUR Sales Amount]]-All_Data[[#This Row],[EUR Cost Amount]]</f>
        <v>-0.58000000000000007</v>
      </c>
      <c r="N6078">
        <f>IF(All_Data[[#This Row],[Order Line Quantity]]&lt;0,1,0)</f>
        <v>0</v>
      </c>
      <c r="O6078" s="1" t="str">
        <f>All_Data[[#This Row],[Tier2 Description]]&amp;All_Data[[#This Row],[Order No]]</f>
        <v>LIGHTING1560915</v>
      </c>
    </row>
    <row r="6079" spans="1:15" x14ac:dyDescent="0.35">
      <c r="A6079">
        <v>202005</v>
      </c>
      <c r="B6079" t="str">
        <f>LEFT(All_Data[[#This Row],[Invoice (Year+Month)]],4)</f>
        <v>2020</v>
      </c>
      <c r="C6079" t="str">
        <f>RIGHT(All_Data[[#This Row],[Invoice (Year+Month)]],2)</f>
        <v>05</v>
      </c>
      <c r="D6079" t="s">
        <v>56</v>
      </c>
      <c r="E6079">
        <v>3014342</v>
      </c>
      <c r="F6079" t="s">
        <v>17</v>
      </c>
      <c r="G6079" t="s">
        <v>18</v>
      </c>
      <c r="H6079" t="s">
        <v>19</v>
      </c>
      <c r="I6079">
        <v>1560915</v>
      </c>
      <c r="J6079">
        <v>6</v>
      </c>
      <c r="K6079" s="1">
        <v>49.94</v>
      </c>
      <c r="L6079" s="1">
        <v>51.58</v>
      </c>
      <c r="M6079" s="1">
        <f>All_Data[[#This Row],[EUR Sales Amount]]-All_Data[[#This Row],[EUR Cost Amount]]</f>
        <v>-1.6400000000000006</v>
      </c>
      <c r="N6079">
        <f>IF(All_Data[[#This Row],[Order Line Quantity]]&lt;0,1,0)</f>
        <v>0</v>
      </c>
      <c r="O6079" s="1" t="str">
        <f>All_Data[[#This Row],[Tier2 Description]]&amp;All_Data[[#This Row],[Order No]]</f>
        <v>FLEECE &amp; KNITS1560915</v>
      </c>
    </row>
    <row r="6080" spans="1:15" x14ac:dyDescent="0.35">
      <c r="A6080">
        <v>202005</v>
      </c>
      <c r="B6080" t="str">
        <f>LEFT(All_Data[[#This Row],[Invoice (Year+Month)]],4)</f>
        <v>2020</v>
      </c>
      <c r="C6080" t="str">
        <f>RIGHT(All_Data[[#This Row],[Invoice (Year+Month)]],2)</f>
        <v>05</v>
      </c>
      <c r="D6080" t="s">
        <v>56</v>
      </c>
      <c r="E6080">
        <v>3014342</v>
      </c>
      <c r="F6080" t="s">
        <v>17</v>
      </c>
      <c r="G6080" t="s">
        <v>18</v>
      </c>
      <c r="H6080" t="s">
        <v>20</v>
      </c>
      <c r="I6080">
        <v>1560699</v>
      </c>
      <c r="J6080">
        <v>24</v>
      </c>
      <c r="K6080" s="1">
        <v>174.96</v>
      </c>
      <c r="L6080" s="1">
        <v>96.52</v>
      </c>
      <c r="M6080" s="1">
        <f>All_Data[[#This Row],[EUR Sales Amount]]-All_Data[[#This Row],[EUR Cost Amount]]</f>
        <v>78.440000000000012</v>
      </c>
      <c r="N6080">
        <f>IF(All_Data[[#This Row],[Order Line Quantity]]&lt;0,1,0)</f>
        <v>0</v>
      </c>
      <c r="O6080" s="1" t="str">
        <f>All_Data[[#This Row],[Tier2 Description]]&amp;All_Data[[#This Row],[Order No]]</f>
        <v>POLOS1560699</v>
      </c>
    </row>
    <row r="6081" spans="1:15" x14ac:dyDescent="0.35">
      <c r="A6081">
        <v>202005</v>
      </c>
      <c r="B6081" t="str">
        <f>LEFT(All_Data[[#This Row],[Invoice (Year+Month)]],4)</f>
        <v>2020</v>
      </c>
      <c r="C6081" t="str">
        <f>RIGHT(All_Data[[#This Row],[Invoice (Year+Month)]],2)</f>
        <v>05</v>
      </c>
      <c r="D6081" t="s">
        <v>56</v>
      </c>
      <c r="E6081">
        <v>3014342</v>
      </c>
      <c r="F6081" t="s">
        <v>17</v>
      </c>
      <c r="G6081" t="s">
        <v>18</v>
      </c>
      <c r="H6081" t="s">
        <v>20</v>
      </c>
      <c r="I6081">
        <v>1560915</v>
      </c>
      <c r="J6081">
        <v>6</v>
      </c>
      <c r="K6081" s="1">
        <v>23.94</v>
      </c>
      <c r="L6081" s="1">
        <v>33.08</v>
      </c>
      <c r="M6081" s="1">
        <f>All_Data[[#This Row],[EUR Sales Amount]]-All_Data[[#This Row],[EUR Cost Amount]]</f>
        <v>-9.139999999999997</v>
      </c>
      <c r="N6081">
        <f>IF(All_Data[[#This Row],[Order Line Quantity]]&lt;0,1,0)</f>
        <v>0</v>
      </c>
      <c r="O6081" s="1" t="str">
        <f>All_Data[[#This Row],[Tier2 Description]]&amp;All_Data[[#This Row],[Order No]]</f>
        <v>POLOS1560915</v>
      </c>
    </row>
    <row r="6082" spans="1:15" x14ac:dyDescent="0.35">
      <c r="A6082">
        <v>202005</v>
      </c>
      <c r="B6082" t="str">
        <f>LEFT(All_Data[[#This Row],[Invoice (Year+Month)]],4)</f>
        <v>2020</v>
      </c>
      <c r="C6082" t="str">
        <f>RIGHT(All_Data[[#This Row],[Invoice (Year+Month)]],2)</f>
        <v>05</v>
      </c>
      <c r="D6082" t="s">
        <v>56</v>
      </c>
      <c r="E6082">
        <v>3014342</v>
      </c>
      <c r="F6082" t="s">
        <v>17</v>
      </c>
      <c r="G6082" t="s">
        <v>18</v>
      </c>
      <c r="H6082" t="s">
        <v>21</v>
      </c>
      <c r="I6082">
        <v>1560915</v>
      </c>
      <c r="J6082">
        <v>2</v>
      </c>
      <c r="K6082" s="1">
        <v>5.58</v>
      </c>
      <c r="L6082" s="1">
        <v>5.64</v>
      </c>
      <c r="M6082" s="1">
        <f>All_Data[[#This Row],[EUR Sales Amount]]-All_Data[[#This Row],[EUR Cost Amount]]</f>
        <v>-5.9999999999999609E-2</v>
      </c>
      <c r="N6082">
        <f>IF(All_Data[[#This Row],[Order Line Quantity]]&lt;0,1,0)</f>
        <v>0</v>
      </c>
      <c r="O6082" s="1" t="str">
        <f>All_Data[[#This Row],[Tier2 Description]]&amp;All_Data[[#This Row],[Order No]]</f>
        <v>T-SHIRTS &amp; ACTIVE TOPS1560915</v>
      </c>
    </row>
    <row r="6083" spans="1:15" x14ac:dyDescent="0.35">
      <c r="A6083">
        <v>202005</v>
      </c>
      <c r="B6083" t="str">
        <f>LEFT(All_Data[[#This Row],[Invoice (Year+Month)]],4)</f>
        <v>2020</v>
      </c>
      <c r="C6083" t="str">
        <f>RIGHT(All_Data[[#This Row],[Invoice (Year+Month)]],2)</f>
        <v>05</v>
      </c>
      <c r="D6083" t="s">
        <v>56</v>
      </c>
      <c r="E6083">
        <v>3014349</v>
      </c>
      <c r="F6083" t="s">
        <v>17</v>
      </c>
      <c r="G6083" t="s">
        <v>26</v>
      </c>
      <c r="H6083" t="s">
        <v>43</v>
      </c>
      <c r="I6083">
        <v>1560875</v>
      </c>
      <c r="J6083">
        <v>400</v>
      </c>
      <c r="K6083" s="1">
        <v>636</v>
      </c>
      <c r="L6083" s="1">
        <v>404</v>
      </c>
      <c r="M6083" s="1">
        <f>All_Data[[#This Row],[EUR Sales Amount]]-All_Data[[#This Row],[EUR Cost Amount]]</f>
        <v>232</v>
      </c>
      <c r="N6083">
        <f>IF(All_Data[[#This Row],[Order Line Quantity]]&lt;0,1,0)</f>
        <v>0</v>
      </c>
      <c r="O6083" s="1" t="str">
        <f>All_Data[[#This Row],[Tier2 Description]]&amp;All_Data[[#This Row],[Order No]]</f>
        <v>SAFETY AUTO &amp; TOOLS1560875</v>
      </c>
    </row>
    <row r="6084" spans="1:15" x14ac:dyDescent="0.35">
      <c r="A6084">
        <v>202005</v>
      </c>
      <c r="B6084" t="str">
        <f>LEFT(All_Data[[#This Row],[Invoice (Year+Month)]],4)</f>
        <v>2020</v>
      </c>
      <c r="C6084" t="str">
        <f>RIGHT(All_Data[[#This Row],[Invoice (Year+Month)]],2)</f>
        <v>05</v>
      </c>
      <c r="D6084" t="s">
        <v>56</v>
      </c>
      <c r="E6084">
        <v>3014350</v>
      </c>
      <c r="F6084" t="s">
        <v>17</v>
      </c>
      <c r="G6084" t="s">
        <v>11</v>
      </c>
      <c r="H6084" t="s">
        <v>40</v>
      </c>
      <c r="I6084">
        <v>1560577</v>
      </c>
      <c r="J6084">
        <v>2000</v>
      </c>
      <c r="K6084" s="1">
        <v>2340</v>
      </c>
      <c r="L6084" s="1">
        <v>1900</v>
      </c>
      <c r="M6084" s="1">
        <f>All_Data[[#This Row],[EUR Sales Amount]]-All_Data[[#This Row],[EUR Cost Amount]]</f>
        <v>440</v>
      </c>
      <c r="N6084">
        <f>IF(All_Data[[#This Row],[Order Line Quantity]]&lt;0,1,0)</f>
        <v>0</v>
      </c>
      <c r="O6084" s="1" t="str">
        <f>All_Data[[#This Row],[Tier2 Description]]&amp;All_Data[[#This Row],[Order No]]</f>
        <v>TOTES1560577</v>
      </c>
    </row>
    <row r="6085" spans="1:15" x14ac:dyDescent="0.35">
      <c r="A6085">
        <v>202005</v>
      </c>
      <c r="B6085" t="str">
        <f>LEFT(All_Data[[#This Row],[Invoice (Year+Month)]],4)</f>
        <v>2020</v>
      </c>
      <c r="C6085" t="str">
        <f>RIGHT(All_Data[[#This Row],[Invoice (Year+Month)]],2)</f>
        <v>05</v>
      </c>
      <c r="D6085" t="s">
        <v>56</v>
      </c>
      <c r="E6085">
        <v>3014356</v>
      </c>
      <c r="F6085" t="s">
        <v>17</v>
      </c>
      <c r="G6085" t="s">
        <v>26</v>
      </c>
      <c r="H6085" t="s">
        <v>44</v>
      </c>
      <c r="I6085">
        <v>1560806</v>
      </c>
      <c r="J6085">
        <v>16</v>
      </c>
      <c r="K6085" s="1">
        <v>16</v>
      </c>
      <c r="L6085" s="1">
        <v>1.96</v>
      </c>
      <c r="M6085" s="1">
        <f>All_Data[[#This Row],[EUR Sales Amount]]-All_Data[[#This Row],[EUR Cost Amount]]</f>
        <v>14.04</v>
      </c>
      <c r="N6085">
        <f>IF(All_Data[[#This Row],[Order Line Quantity]]&lt;0,1,0)</f>
        <v>0</v>
      </c>
      <c r="O6085" s="1" t="str">
        <f>All_Data[[#This Row],[Tier2 Description]]&amp;All_Data[[#This Row],[Order No]]</f>
        <v>HBA1560806</v>
      </c>
    </row>
    <row r="6086" spans="1:15" x14ac:dyDescent="0.35">
      <c r="A6086">
        <v>202005</v>
      </c>
      <c r="B6086" t="str">
        <f>LEFT(All_Data[[#This Row],[Invoice (Year+Month)]],4)</f>
        <v>2020</v>
      </c>
      <c r="C6086" t="str">
        <f>RIGHT(All_Data[[#This Row],[Invoice (Year+Month)]],2)</f>
        <v>05</v>
      </c>
      <c r="D6086" t="s">
        <v>56</v>
      </c>
      <c r="E6086">
        <v>3014356</v>
      </c>
      <c r="F6086" t="s">
        <v>17</v>
      </c>
      <c r="G6086" t="s">
        <v>26</v>
      </c>
      <c r="H6086" t="s">
        <v>43</v>
      </c>
      <c r="I6086">
        <v>1560806</v>
      </c>
      <c r="J6086">
        <v>8</v>
      </c>
      <c r="K6086" s="1">
        <v>3.12</v>
      </c>
      <c r="L6086" s="1">
        <v>0.56000000000000005</v>
      </c>
      <c r="M6086" s="1">
        <f>All_Data[[#This Row],[EUR Sales Amount]]-All_Data[[#This Row],[EUR Cost Amount]]</f>
        <v>2.56</v>
      </c>
      <c r="N6086">
        <f>IF(All_Data[[#This Row],[Order Line Quantity]]&lt;0,1,0)</f>
        <v>0</v>
      </c>
      <c r="O6086" s="1" t="str">
        <f>All_Data[[#This Row],[Tier2 Description]]&amp;All_Data[[#This Row],[Order No]]</f>
        <v>SAFETY AUTO &amp; TOOLS1560806</v>
      </c>
    </row>
    <row r="6087" spans="1:15" x14ac:dyDescent="0.35">
      <c r="A6087">
        <v>202005</v>
      </c>
      <c r="B6087" t="str">
        <f>LEFT(All_Data[[#This Row],[Invoice (Year+Month)]],4)</f>
        <v>2020</v>
      </c>
      <c r="C6087" t="str">
        <f>RIGHT(All_Data[[#This Row],[Invoice (Year+Month)]],2)</f>
        <v>05</v>
      </c>
      <c r="D6087" t="s">
        <v>56</v>
      </c>
      <c r="E6087">
        <v>3014356</v>
      </c>
      <c r="F6087" t="s">
        <v>17</v>
      </c>
      <c r="G6087" t="s">
        <v>18</v>
      </c>
      <c r="H6087" t="s">
        <v>20</v>
      </c>
      <c r="I6087">
        <v>1561307</v>
      </c>
      <c r="J6087">
        <v>22</v>
      </c>
      <c r="K6087" s="1">
        <v>244.2</v>
      </c>
      <c r="L6087" s="1">
        <v>115</v>
      </c>
      <c r="M6087" s="1">
        <f>All_Data[[#This Row],[EUR Sales Amount]]-All_Data[[#This Row],[EUR Cost Amount]]</f>
        <v>129.19999999999999</v>
      </c>
      <c r="N6087">
        <f>IF(All_Data[[#This Row],[Order Line Quantity]]&lt;0,1,0)</f>
        <v>0</v>
      </c>
      <c r="O6087" s="1" t="str">
        <f>All_Data[[#This Row],[Tier2 Description]]&amp;All_Data[[#This Row],[Order No]]</f>
        <v>POLOS1561307</v>
      </c>
    </row>
    <row r="6088" spans="1:15" x14ac:dyDescent="0.35">
      <c r="A6088">
        <v>202005</v>
      </c>
      <c r="B6088" t="str">
        <f>LEFT(All_Data[[#This Row],[Invoice (Year+Month)]],4)</f>
        <v>2020</v>
      </c>
      <c r="C6088" t="str">
        <f>RIGHT(All_Data[[#This Row],[Invoice (Year+Month)]],2)</f>
        <v>05</v>
      </c>
      <c r="D6088" t="s">
        <v>56</v>
      </c>
      <c r="E6088">
        <v>3014364</v>
      </c>
      <c r="F6088" t="s">
        <v>17</v>
      </c>
      <c r="G6088" t="s">
        <v>26</v>
      </c>
      <c r="H6088" t="s">
        <v>43</v>
      </c>
      <c r="I6088">
        <v>1560278</v>
      </c>
      <c r="J6088">
        <v>1000</v>
      </c>
      <c r="K6088" s="1">
        <v>290</v>
      </c>
      <c r="L6088" s="1">
        <v>81.96</v>
      </c>
      <c r="M6088" s="1">
        <f>All_Data[[#This Row],[EUR Sales Amount]]-All_Data[[#This Row],[EUR Cost Amount]]</f>
        <v>208.04000000000002</v>
      </c>
      <c r="N6088">
        <f>IF(All_Data[[#This Row],[Order Line Quantity]]&lt;0,1,0)</f>
        <v>0</v>
      </c>
      <c r="O6088" s="1" t="str">
        <f>All_Data[[#This Row],[Tier2 Description]]&amp;All_Data[[#This Row],[Order No]]</f>
        <v>SAFETY AUTO &amp; TOOLS1560278</v>
      </c>
    </row>
    <row r="6089" spans="1:15" x14ac:dyDescent="0.35">
      <c r="A6089">
        <v>202005</v>
      </c>
      <c r="B6089" t="str">
        <f>LEFT(All_Data[[#This Row],[Invoice (Year+Month)]],4)</f>
        <v>2020</v>
      </c>
      <c r="C6089" t="str">
        <f>RIGHT(All_Data[[#This Row],[Invoice (Year+Month)]],2)</f>
        <v>05</v>
      </c>
      <c r="D6089" t="s">
        <v>56</v>
      </c>
      <c r="E6089">
        <v>3014366</v>
      </c>
      <c r="F6089" t="s">
        <v>10</v>
      </c>
      <c r="G6089" t="s">
        <v>26</v>
      </c>
      <c r="H6089" t="s">
        <v>44</v>
      </c>
      <c r="I6089">
        <v>1561479</v>
      </c>
      <c r="J6089">
        <v>200</v>
      </c>
      <c r="K6089" s="1">
        <v>518</v>
      </c>
      <c r="L6089" s="1">
        <v>322</v>
      </c>
      <c r="M6089" s="1">
        <f>All_Data[[#This Row],[EUR Sales Amount]]-All_Data[[#This Row],[EUR Cost Amount]]</f>
        <v>196</v>
      </c>
      <c r="N6089">
        <f>IF(All_Data[[#This Row],[Order Line Quantity]]&lt;0,1,0)</f>
        <v>0</v>
      </c>
      <c r="O6089" s="1" t="str">
        <f>All_Data[[#This Row],[Tier2 Description]]&amp;All_Data[[#This Row],[Order No]]</f>
        <v>HBA1561479</v>
      </c>
    </row>
    <row r="6090" spans="1:15" x14ac:dyDescent="0.35">
      <c r="A6090">
        <v>202005</v>
      </c>
      <c r="B6090" t="str">
        <f>LEFT(All_Data[[#This Row],[Invoice (Year+Month)]],4)</f>
        <v>2020</v>
      </c>
      <c r="C6090" t="str">
        <f>RIGHT(All_Data[[#This Row],[Invoice (Year+Month)]],2)</f>
        <v>05</v>
      </c>
      <c r="D6090" t="s">
        <v>56</v>
      </c>
      <c r="E6090">
        <v>3014371</v>
      </c>
      <c r="F6090" t="s">
        <v>17</v>
      </c>
      <c r="G6090" t="s">
        <v>11</v>
      </c>
      <c r="H6090" t="s">
        <v>39</v>
      </c>
      <c r="I6090">
        <v>1561183</v>
      </c>
      <c r="J6090">
        <v>40</v>
      </c>
      <c r="K6090" s="1">
        <v>74</v>
      </c>
      <c r="L6090" s="1">
        <v>21.82</v>
      </c>
      <c r="M6090" s="1">
        <f>All_Data[[#This Row],[EUR Sales Amount]]-All_Data[[#This Row],[EUR Cost Amount]]</f>
        <v>52.18</v>
      </c>
      <c r="N6090">
        <f>IF(All_Data[[#This Row],[Order Line Quantity]]&lt;0,1,0)</f>
        <v>0</v>
      </c>
      <c r="O6090" s="1" t="str">
        <f>All_Data[[#This Row],[Tier2 Description]]&amp;All_Data[[#This Row],[Order No]]</f>
        <v>COOLERS1561183</v>
      </c>
    </row>
    <row r="6091" spans="1:15" x14ac:dyDescent="0.35">
      <c r="A6091">
        <v>202005</v>
      </c>
      <c r="B6091" t="str">
        <f>LEFT(All_Data[[#This Row],[Invoice (Year+Month)]],4)</f>
        <v>2020</v>
      </c>
      <c r="C6091" t="str">
        <f>RIGHT(All_Data[[#This Row],[Invoice (Year+Month)]],2)</f>
        <v>05</v>
      </c>
      <c r="D6091" t="s">
        <v>56</v>
      </c>
      <c r="E6091">
        <v>3014371</v>
      </c>
      <c r="F6091" t="s">
        <v>17</v>
      </c>
      <c r="G6091" t="s">
        <v>48</v>
      </c>
      <c r="H6091" t="s">
        <v>48</v>
      </c>
      <c r="I6091">
        <v>1561183</v>
      </c>
      <c r="J6091">
        <v>100</v>
      </c>
      <c r="K6091" s="1">
        <v>199</v>
      </c>
      <c r="L6091" s="1">
        <v>96.36</v>
      </c>
      <c r="M6091" s="1">
        <f>All_Data[[#This Row],[EUR Sales Amount]]-All_Data[[#This Row],[EUR Cost Amount]]</f>
        <v>102.64</v>
      </c>
      <c r="N6091">
        <f>IF(All_Data[[#This Row],[Order Line Quantity]]&lt;0,1,0)</f>
        <v>0</v>
      </c>
      <c r="O6091" s="1" t="str">
        <f>All_Data[[#This Row],[Tier2 Description]]&amp;All_Data[[#This Row],[Order No]]</f>
        <v>HEADWEAR1561183</v>
      </c>
    </row>
    <row r="6092" spans="1:15" x14ac:dyDescent="0.35">
      <c r="A6092">
        <v>202005</v>
      </c>
      <c r="B6092" t="str">
        <f>LEFT(All_Data[[#This Row],[Invoice (Year+Month)]],4)</f>
        <v>2020</v>
      </c>
      <c r="C6092" t="str">
        <f>RIGHT(All_Data[[#This Row],[Invoice (Year+Month)]],2)</f>
        <v>05</v>
      </c>
      <c r="D6092" t="s">
        <v>56</v>
      </c>
      <c r="E6092">
        <v>3014371</v>
      </c>
      <c r="F6092" t="s">
        <v>17</v>
      </c>
      <c r="G6092" t="s">
        <v>18</v>
      </c>
      <c r="H6092" t="s">
        <v>20</v>
      </c>
      <c r="I6092">
        <v>1560979</v>
      </c>
      <c r="J6092">
        <v>260</v>
      </c>
      <c r="K6092" s="1">
        <v>1505.4</v>
      </c>
      <c r="L6092" s="1">
        <v>873.2</v>
      </c>
      <c r="M6092" s="1">
        <f>All_Data[[#This Row],[EUR Sales Amount]]-All_Data[[#This Row],[EUR Cost Amount]]</f>
        <v>632.20000000000005</v>
      </c>
      <c r="N6092">
        <f>IF(All_Data[[#This Row],[Order Line Quantity]]&lt;0,1,0)</f>
        <v>0</v>
      </c>
      <c r="O6092" s="1" t="str">
        <f>All_Data[[#This Row],[Tier2 Description]]&amp;All_Data[[#This Row],[Order No]]</f>
        <v>POLOS1560979</v>
      </c>
    </row>
    <row r="6093" spans="1:15" x14ac:dyDescent="0.35">
      <c r="A6093">
        <v>202005</v>
      </c>
      <c r="B6093" t="str">
        <f>LEFT(All_Data[[#This Row],[Invoice (Year+Month)]],4)</f>
        <v>2020</v>
      </c>
      <c r="C6093" t="str">
        <f>RIGHT(All_Data[[#This Row],[Invoice (Year+Month)]],2)</f>
        <v>05</v>
      </c>
      <c r="D6093" t="s">
        <v>56</v>
      </c>
      <c r="E6093">
        <v>3014371</v>
      </c>
      <c r="F6093" t="s">
        <v>17</v>
      </c>
      <c r="G6093" t="s">
        <v>22</v>
      </c>
      <c r="H6093" t="s">
        <v>35</v>
      </c>
      <c r="I6093">
        <v>1560341</v>
      </c>
      <c r="J6093">
        <v>202</v>
      </c>
      <c r="K6093" s="1">
        <v>214</v>
      </c>
      <c r="L6093" s="1">
        <v>30.22</v>
      </c>
      <c r="M6093" s="1">
        <f>All_Data[[#This Row],[EUR Sales Amount]]-All_Data[[#This Row],[EUR Cost Amount]]</f>
        <v>183.78</v>
      </c>
      <c r="N6093">
        <f>IF(All_Data[[#This Row],[Order Line Quantity]]&lt;0,1,0)</f>
        <v>0</v>
      </c>
      <c r="O6093" s="1" t="str">
        <f>All_Data[[#This Row],[Tier2 Description]]&amp;All_Data[[#This Row],[Order No]]</f>
        <v>DECORATION CHARGES1560341</v>
      </c>
    </row>
    <row r="6094" spans="1:15" x14ac:dyDescent="0.35">
      <c r="A6094">
        <v>202005</v>
      </c>
      <c r="B6094" t="str">
        <f>LEFT(All_Data[[#This Row],[Invoice (Year+Month)]],4)</f>
        <v>2020</v>
      </c>
      <c r="C6094" t="str">
        <f>RIGHT(All_Data[[#This Row],[Invoice (Year+Month)]],2)</f>
        <v>05</v>
      </c>
      <c r="D6094" t="s">
        <v>56</v>
      </c>
      <c r="E6094">
        <v>3014371</v>
      </c>
      <c r="F6094" t="s">
        <v>17</v>
      </c>
      <c r="G6094" t="s">
        <v>29</v>
      </c>
      <c r="H6094" t="s">
        <v>52</v>
      </c>
      <c r="I6094">
        <v>1560341</v>
      </c>
      <c r="J6094">
        <v>200</v>
      </c>
      <c r="K6094" s="1">
        <v>104</v>
      </c>
      <c r="L6094" s="1">
        <v>48.26</v>
      </c>
      <c r="M6094" s="1">
        <f>All_Data[[#This Row],[EUR Sales Amount]]-All_Data[[#This Row],[EUR Cost Amount]]</f>
        <v>55.74</v>
      </c>
      <c r="N6094">
        <f>IF(All_Data[[#This Row],[Order Line Quantity]]&lt;0,1,0)</f>
        <v>0</v>
      </c>
      <c r="O6094" s="1" t="str">
        <f>All_Data[[#This Row],[Tier2 Description]]&amp;All_Data[[#This Row],[Order No]]</f>
        <v>GENERAL TECH1560341</v>
      </c>
    </row>
    <row r="6095" spans="1:15" x14ac:dyDescent="0.35">
      <c r="A6095">
        <v>202005</v>
      </c>
      <c r="B6095" t="str">
        <f>LEFT(All_Data[[#This Row],[Invoice (Year+Month)]],4)</f>
        <v>2020</v>
      </c>
      <c r="C6095" t="str">
        <f>RIGHT(All_Data[[#This Row],[Invoice (Year+Month)]],2)</f>
        <v>05</v>
      </c>
      <c r="D6095" t="s">
        <v>56</v>
      </c>
      <c r="E6095">
        <v>3014377</v>
      </c>
      <c r="F6095" t="s">
        <v>17</v>
      </c>
      <c r="G6095" t="s">
        <v>11</v>
      </c>
      <c r="H6095" t="s">
        <v>47</v>
      </c>
      <c r="I6095">
        <v>1561140</v>
      </c>
      <c r="J6095">
        <v>8000</v>
      </c>
      <c r="K6095" s="1">
        <v>10720</v>
      </c>
      <c r="L6095" s="1">
        <v>5585.06</v>
      </c>
      <c r="M6095" s="1">
        <f>All_Data[[#This Row],[EUR Sales Amount]]-All_Data[[#This Row],[EUR Cost Amount]]</f>
        <v>5134.9399999999996</v>
      </c>
      <c r="N6095">
        <f>IF(All_Data[[#This Row],[Order Line Quantity]]&lt;0,1,0)</f>
        <v>0</v>
      </c>
      <c r="O6095" s="1" t="str">
        <f>All_Data[[#This Row],[Tier2 Description]]&amp;All_Data[[#This Row],[Order No]]</f>
        <v>TRAVEL GIFTS1561140</v>
      </c>
    </row>
    <row r="6096" spans="1:15" x14ac:dyDescent="0.35">
      <c r="A6096">
        <v>202005</v>
      </c>
      <c r="B6096" t="str">
        <f>LEFT(All_Data[[#This Row],[Invoice (Year+Month)]],4)</f>
        <v>2020</v>
      </c>
      <c r="C6096" t="str">
        <f>RIGHT(All_Data[[#This Row],[Invoice (Year+Month)]],2)</f>
        <v>05</v>
      </c>
      <c r="D6096" t="s">
        <v>56</v>
      </c>
      <c r="E6096">
        <v>3014377</v>
      </c>
      <c r="F6096" t="s">
        <v>17</v>
      </c>
      <c r="G6096" t="s">
        <v>26</v>
      </c>
      <c r="H6096" t="s">
        <v>43</v>
      </c>
      <c r="I6096">
        <v>1559673</v>
      </c>
      <c r="J6096">
        <v>2000</v>
      </c>
      <c r="K6096" s="1">
        <v>1960</v>
      </c>
      <c r="L6096" s="1">
        <v>1300</v>
      </c>
      <c r="M6096" s="1">
        <f>All_Data[[#This Row],[EUR Sales Amount]]-All_Data[[#This Row],[EUR Cost Amount]]</f>
        <v>660</v>
      </c>
      <c r="N6096">
        <f>IF(All_Data[[#This Row],[Order Line Quantity]]&lt;0,1,0)</f>
        <v>0</v>
      </c>
      <c r="O6096" s="1" t="str">
        <f>All_Data[[#This Row],[Tier2 Description]]&amp;All_Data[[#This Row],[Order No]]</f>
        <v>SAFETY AUTO &amp; TOOLS1559673</v>
      </c>
    </row>
    <row r="6097" spans="1:15" x14ac:dyDescent="0.35">
      <c r="A6097">
        <v>202005</v>
      </c>
      <c r="B6097" t="str">
        <f>LEFT(All_Data[[#This Row],[Invoice (Year+Month)]],4)</f>
        <v>2020</v>
      </c>
      <c r="C6097" t="str">
        <f>RIGHT(All_Data[[#This Row],[Invoice (Year+Month)]],2)</f>
        <v>05</v>
      </c>
      <c r="D6097" t="s">
        <v>56</v>
      </c>
      <c r="E6097">
        <v>3014377</v>
      </c>
      <c r="F6097" t="s">
        <v>17</v>
      </c>
      <c r="G6097" t="s">
        <v>26</v>
      </c>
      <c r="H6097" t="s">
        <v>43</v>
      </c>
      <c r="I6097">
        <v>1559863</v>
      </c>
      <c r="J6097">
        <v>2000</v>
      </c>
      <c r="K6097" s="1">
        <v>1960</v>
      </c>
      <c r="L6097" s="1">
        <v>1300</v>
      </c>
      <c r="M6097" s="1">
        <f>All_Data[[#This Row],[EUR Sales Amount]]-All_Data[[#This Row],[EUR Cost Amount]]</f>
        <v>660</v>
      </c>
      <c r="N6097">
        <f>IF(All_Data[[#This Row],[Order Line Quantity]]&lt;0,1,0)</f>
        <v>0</v>
      </c>
      <c r="O6097" s="1" t="str">
        <f>All_Data[[#This Row],[Tier2 Description]]&amp;All_Data[[#This Row],[Order No]]</f>
        <v>SAFETY AUTO &amp; TOOLS1559863</v>
      </c>
    </row>
    <row r="6098" spans="1:15" x14ac:dyDescent="0.35">
      <c r="A6098">
        <v>202005</v>
      </c>
      <c r="B6098" t="str">
        <f>LEFT(All_Data[[#This Row],[Invoice (Year+Month)]],4)</f>
        <v>2020</v>
      </c>
      <c r="C6098" t="str">
        <f>RIGHT(All_Data[[#This Row],[Invoice (Year+Month)]],2)</f>
        <v>05</v>
      </c>
      <c r="D6098" t="s">
        <v>56</v>
      </c>
      <c r="E6098">
        <v>3014377</v>
      </c>
      <c r="F6098" t="s">
        <v>17</v>
      </c>
      <c r="G6098" t="s">
        <v>26</v>
      </c>
      <c r="H6098" t="s">
        <v>43</v>
      </c>
      <c r="I6098">
        <v>1559864</v>
      </c>
      <c r="J6098">
        <v>8000</v>
      </c>
      <c r="K6098" s="1">
        <v>7520</v>
      </c>
      <c r="L6098" s="1">
        <v>4960</v>
      </c>
      <c r="M6098" s="1">
        <f>All_Data[[#This Row],[EUR Sales Amount]]-All_Data[[#This Row],[EUR Cost Amount]]</f>
        <v>2560</v>
      </c>
      <c r="N6098">
        <f>IF(All_Data[[#This Row],[Order Line Quantity]]&lt;0,1,0)</f>
        <v>0</v>
      </c>
      <c r="O6098" s="1" t="str">
        <f>All_Data[[#This Row],[Tier2 Description]]&amp;All_Data[[#This Row],[Order No]]</f>
        <v>SAFETY AUTO &amp; TOOLS1559864</v>
      </c>
    </row>
    <row r="6099" spans="1:15" x14ac:dyDescent="0.35">
      <c r="A6099">
        <v>202005</v>
      </c>
      <c r="B6099" t="str">
        <f>LEFT(All_Data[[#This Row],[Invoice (Year+Month)]],4)</f>
        <v>2020</v>
      </c>
      <c r="C6099" t="str">
        <f>RIGHT(All_Data[[#This Row],[Invoice (Year+Month)]],2)</f>
        <v>05</v>
      </c>
      <c r="D6099" t="s">
        <v>56</v>
      </c>
      <c r="E6099">
        <v>3014377</v>
      </c>
      <c r="F6099" t="s">
        <v>17</v>
      </c>
      <c r="G6099" t="s">
        <v>26</v>
      </c>
      <c r="H6099" t="s">
        <v>43</v>
      </c>
      <c r="I6099">
        <v>1560936</v>
      </c>
      <c r="J6099">
        <v>4</v>
      </c>
      <c r="K6099" s="1">
        <v>1.1599999999999999</v>
      </c>
      <c r="L6099" s="1">
        <v>0.24</v>
      </c>
      <c r="M6099" s="1">
        <f>All_Data[[#This Row],[EUR Sales Amount]]-All_Data[[#This Row],[EUR Cost Amount]]</f>
        <v>0.91999999999999993</v>
      </c>
      <c r="N6099">
        <f>IF(All_Data[[#This Row],[Order Line Quantity]]&lt;0,1,0)</f>
        <v>0</v>
      </c>
      <c r="O6099" s="1" t="str">
        <f>All_Data[[#This Row],[Tier2 Description]]&amp;All_Data[[#This Row],[Order No]]</f>
        <v>SAFETY AUTO &amp; TOOLS1560936</v>
      </c>
    </row>
    <row r="6100" spans="1:15" x14ac:dyDescent="0.35">
      <c r="A6100">
        <v>202005</v>
      </c>
      <c r="B6100" t="str">
        <f>LEFT(All_Data[[#This Row],[Invoice (Year+Month)]],4)</f>
        <v>2020</v>
      </c>
      <c r="C6100" t="str">
        <f>RIGHT(All_Data[[#This Row],[Invoice (Year+Month)]],2)</f>
        <v>05</v>
      </c>
      <c r="D6100" t="s">
        <v>56</v>
      </c>
      <c r="E6100">
        <v>3014377</v>
      </c>
      <c r="F6100" t="s">
        <v>17</v>
      </c>
      <c r="G6100" t="s">
        <v>29</v>
      </c>
      <c r="H6100" t="s">
        <v>52</v>
      </c>
      <c r="I6100">
        <v>1561478</v>
      </c>
      <c r="J6100">
        <v>60</v>
      </c>
      <c r="K6100" s="1">
        <v>77.400000000000006</v>
      </c>
      <c r="L6100" s="1">
        <v>60.26</v>
      </c>
      <c r="M6100" s="1">
        <f>All_Data[[#This Row],[EUR Sales Amount]]-All_Data[[#This Row],[EUR Cost Amount]]</f>
        <v>17.140000000000008</v>
      </c>
      <c r="N6100">
        <f>IF(All_Data[[#This Row],[Order Line Quantity]]&lt;0,1,0)</f>
        <v>0</v>
      </c>
      <c r="O6100" s="1" t="str">
        <f>All_Data[[#This Row],[Tier2 Description]]&amp;All_Data[[#This Row],[Order No]]</f>
        <v>GENERAL TECH1561478</v>
      </c>
    </row>
    <row r="6101" spans="1:15" x14ac:dyDescent="0.35">
      <c r="A6101">
        <v>202005</v>
      </c>
      <c r="B6101" t="str">
        <f>LEFT(All_Data[[#This Row],[Invoice (Year+Month)]],4)</f>
        <v>2020</v>
      </c>
      <c r="C6101" t="str">
        <f>RIGHT(All_Data[[#This Row],[Invoice (Year+Month)]],2)</f>
        <v>05</v>
      </c>
      <c r="D6101" t="s">
        <v>56</v>
      </c>
      <c r="E6101">
        <v>3014379</v>
      </c>
      <c r="F6101" t="s">
        <v>17</v>
      </c>
      <c r="G6101" t="s">
        <v>13</v>
      </c>
      <c r="H6101" t="s">
        <v>16</v>
      </c>
      <c r="I6101">
        <v>1560748</v>
      </c>
      <c r="J6101">
        <v>1000</v>
      </c>
      <c r="K6101" s="1">
        <v>110</v>
      </c>
      <c r="L6101" s="1">
        <v>71.58</v>
      </c>
      <c r="M6101" s="1">
        <f>All_Data[[#This Row],[EUR Sales Amount]]-All_Data[[#This Row],[EUR Cost Amount]]</f>
        <v>38.42</v>
      </c>
      <c r="N6101">
        <f>IF(All_Data[[#This Row],[Order Line Quantity]]&lt;0,1,0)</f>
        <v>0</v>
      </c>
      <c r="O6101" s="1" t="str">
        <f>All_Data[[#This Row],[Tier2 Description]]&amp;All_Data[[#This Row],[Order No]]</f>
        <v>WRITING1560748</v>
      </c>
    </row>
    <row r="6102" spans="1:15" x14ac:dyDescent="0.35">
      <c r="A6102">
        <v>202005</v>
      </c>
      <c r="B6102" t="str">
        <f>LEFT(All_Data[[#This Row],[Invoice (Year+Month)]],4)</f>
        <v>2020</v>
      </c>
      <c r="C6102" t="str">
        <f>RIGHT(All_Data[[#This Row],[Invoice (Year+Month)]],2)</f>
        <v>05</v>
      </c>
      <c r="D6102" t="s">
        <v>56</v>
      </c>
      <c r="E6102">
        <v>3014384</v>
      </c>
      <c r="F6102" t="s">
        <v>10</v>
      </c>
      <c r="G6102" t="s">
        <v>18</v>
      </c>
      <c r="H6102" t="s">
        <v>20</v>
      </c>
      <c r="I6102">
        <v>1560406</v>
      </c>
      <c r="J6102">
        <v>8</v>
      </c>
      <c r="K6102" s="1">
        <v>61.04</v>
      </c>
      <c r="L6102" s="1">
        <v>27.06</v>
      </c>
      <c r="M6102" s="1">
        <f>All_Data[[#This Row],[EUR Sales Amount]]-All_Data[[#This Row],[EUR Cost Amount]]</f>
        <v>33.980000000000004</v>
      </c>
      <c r="N6102">
        <f>IF(All_Data[[#This Row],[Order Line Quantity]]&lt;0,1,0)</f>
        <v>0</v>
      </c>
      <c r="O6102" s="1" t="str">
        <f>All_Data[[#This Row],[Tier2 Description]]&amp;All_Data[[#This Row],[Order No]]</f>
        <v>POLOS1560406</v>
      </c>
    </row>
    <row r="6103" spans="1:15" x14ac:dyDescent="0.35">
      <c r="A6103">
        <v>202005</v>
      </c>
      <c r="B6103" t="str">
        <f>LEFT(All_Data[[#This Row],[Invoice (Year+Month)]],4)</f>
        <v>2020</v>
      </c>
      <c r="C6103" t="str">
        <f>RIGHT(All_Data[[#This Row],[Invoice (Year+Month)]],2)</f>
        <v>05</v>
      </c>
      <c r="D6103" t="s">
        <v>56</v>
      </c>
      <c r="E6103">
        <v>3014389</v>
      </c>
      <c r="F6103" t="s">
        <v>10</v>
      </c>
      <c r="G6103" t="s">
        <v>26</v>
      </c>
      <c r="H6103" t="s">
        <v>44</v>
      </c>
      <c r="I6103">
        <v>1560903</v>
      </c>
      <c r="J6103">
        <v>16</v>
      </c>
      <c r="K6103" s="1">
        <v>16</v>
      </c>
      <c r="L6103" s="1">
        <v>0.16</v>
      </c>
      <c r="M6103" s="1">
        <f>All_Data[[#This Row],[EUR Sales Amount]]-All_Data[[#This Row],[EUR Cost Amount]]</f>
        <v>15.84</v>
      </c>
      <c r="N6103">
        <f>IF(All_Data[[#This Row],[Order Line Quantity]]&lt;0,1,0)</f>
        <v>0</v>
      </c>
      <c r="O6103" s="1" t="str">
        <f>All_Data[[#This Row],[Tier2 Description]]&amp;All_Data[[#This Row],[Order No]]</f>
        <v>HBA1560903</v>
      </c>
    </row>
    <row r="6104" spans="1:15" x14ac:dyDescent="0.35">
      <c r="A6104">
        <v>202005</v>
      </c>
      <c r="B6104" t="str">
        <f>LEFT(All_Data[[#This Row],[Invoice (Year+Month)]],4)</f>
        <v>2020</v>
      </c>
      <c r="C6104" t="str">
        <f>RIGHT(All_Data[[#This Row],[Invoice (Year+Month)]],2)</f>
        <v>05</v>
      </c>
      <c r="D6104" t="s">
        <v>56</v>
      </c>
      <c r="E6104">
        <v>3014415</v>
      </c>
      <c r="F6104" t="s">
        <v>17</v>
      </c>
      <c r="G6104" t="s">
        <v>26</v>
      </c>
      <c r="H6104" t="s">
        <v>43</v>
      </c>
      <c r="I6104">
        <v>1561016</v>
      </c>
      <c r="J6104">
        <v>70</v>
      </c>
      <c r="K6104" s="1">
        <v>28.3</v>
      </c>
      <c r="L6104" s="1">
        <v>3.98</v>
      </c>
      <c r="M6104" s="1">
        <f>All_Data[[#This Row],[EUR Sales Amount]]-All_Data[[#This Row],[EUR Cost Amount]]</f>
        <v>24.32</v>
      </c>
      <c r="N6104">
        <f>IF(All_Data[[#This Row],[Order Line Quantity]]&lt;0,1,0)</f>
        <v>0</v>
      </c>
      <c r="O6104" s="1" t="str">
        <f>All_Data[[#This Row],[Tier2 Description]]&amp;All_Data[[#This Row],[Order No]]</f>
        <v>SAFETY AUTO &amp; TOOLS1561016</v>
      </c>
    </row>
    <row r="6105" spans="1:15" x14ac:dyDescent="0.35">
      <c r="A6105">
        <v>202005</v>
      </c>
      <c r="B6105" t="str">
        <f>LEFT(All_Data[[#This Row],[Invoice (Year+Month)]],4)</f>
        <v>2020</v>
      </c>
      <c r="C6105" t="str">
        <f>RIGHT(All_Data[[#This Row],[Invoice (Year+Month)]],2)</f>
        <v>05</v>
      </c>
      <c r="D6105" t="s">
        <v>56</v>
      </c>
      <c r="E6105">
        <v>3014415</v>
      </c>
      <c r="F6105" t="s">
        <v>17</v>
      </c>
      <c r="G6105" t="s">
        <v>26</v>
      </c>
      <c r="H6105" t="s">
        <v>43</v>
      </c>
      <c r="I6105">
        <v>1561055</v>
      </c>
      <c r="J6105">
        <v>500</v>
      </c>
      <c r="K6105" s="1">
        <v>245</v>
      </c>
      <c r="L6105" s="1">
        <v>18.82</v>
      </c>
      <c r="M6105" s="1">
        <f>All_Data[[#This Row],[EUR Sales Amount]]-All_Data[[#This Row],[EUR Cost Amount]]</f>
        <v>226.18</v>
      </c>
      <c r="N6105">
        <f>IF(All_Data[[#This Row],[Order Line Quantity]]&lt;0,1,0)</f>
        <v>0</v>
      </c>
      <c r="O6105" s="1" t="str">
        <f>All_Data[[#This Row],[Tier2 Description]]&amp;All_Data[[#This Row],[Order No]]</f>
        <v>SAFETY AUTO &amp; TOOLS1561055</v>
      </c>
    </row>
    <row r="6106" spans="1:15" x14ac:dyDescent="0.35">
      <c r="A6106">
        <v>202005</v>
      </c>
      <c r="B6106" t="str">
        <f>LEFT(All_Data[[#This Row],[Invoice (Year+Month)]],4)</f>
        <v>2020</v>
      </c>
      <c r="C6106" t="str">
        <f>RIGHT(All_Data[[#This Row],[Invoice (Year+Month)]],2)</f>
        <v>05</v>
      </c>
      <c r="D6106" t="s">
        <v>56</v>
      </c>
      <c r="E6106">
        <v>3014415</v>
      </c>
      <c r="F6106" t="s">
        <v>17</v>
      </c>
      <c r="G6106" t="s">
        <v>18</v>
      </c>
      <c r="H6106" t="s">
        <v>21</v>
      </c>
      <c r="I6106">
        <v>1561239</v>
      </c>
      <c r="J6106">
        <v>200</v>
      </c>
      <c r="K6106" s="1">
        <v>1378</v>
      </c>
      <c r="L6106" s="1">
        <v>1132</v>
      </c>
      <c r="M6106" s="1">
        <f>All_Data[[#This Row],[EUR Sales Amount]]-All_Data[[#This Row],[EUR Cost Amount]]</f>
        <v>246</v>
      </c>
      <c r="N6106">
        <f>IF(All_Data[[#This Row],[Order Line Quantity]]&lt;0,1,0)</f>
        <v>0</v>
      </c>
      <c r="O6106" s="1" t="str">
        <f>All_Data[[#This Row],[Tier2 Description]]&amp;All_Data[[#This Row],[Order No]]</f>
        <v>T-SHIRTS &amp; ACTIVE TOPS1561239</v>
      </c>
    </row>
    <row r="6107" spans="1:15" x14ac:dyDescent="0.35">
      <c r="A6107">
        <v>202005</v>
      </c>
      <c r="B6107" t="str">
        <f>LEFT(All_Data[[#This Row],[Invoice (Year+Month)]],4)</f>
        <v>2020</v>
      </c>
      <c r="C6107" t="str">
        <f>RIGHT(All_Data[[#This Row],[Invoice (Year+Month)]],2)</f>
        <v>05</v>
      </c>
      <c r="D6107" t="s">
        <v>56</v>
      </c>
      <c r="E6107">
        <v>3014415</v>
      </c>
      <c r="F6107" t="s">
        <v>17</v>
      </c>
      <c r="G6107" t="s">
        <v>22</v>
      </c>
      <c r="H6107" t="s">
        <v>35</v>
      </c>
      <c r="I6107">
        <v>1561055</v>
      </c>
      <c r="J6107">
        <v>502</v>
      </c>
      <c r="K6107" s="1">
        <v>135</v>
      </c>
      <c r="L6107" s="1">
        <v>22.88</v>
      </c>
      <c r="M6107" s="1">
        <f>All_Data[[#This Row],[EUR Sales Amount]]-All_Data[[#This Row],[EUR Cost Amount]]</f>
        <v>112.12</v>
      </c>
      <c r="N6107">
        <f>IF(All_Data[[#This Row],[Order Line Quantity]]&lt;0,1,0)</f>
        <v>0</v>
      </c>
      <c r="O6107" s="1" t="str">
        <f>All_Data[[#This Row],[Tier2 Description]]&amp;All_Data[[#This Row],[Order No]]</f>
        <v>DECORATION CHARGES1561055</v>
      </c>
    </row>
    <row r="6108" spans="1:15" x14ac:dyDescent="0.35">
      <c r="A6108">
        <v>202005</v>
      </c>
      <c r="B6108" t="str">
        <f>LEFT(All_Data[[#This Row],[Invoice (Year+Month)]],4)</f>
        <v>2020</v>
      </c>
      <c r="C6108" t="str">
        <f>RIGHT(All_Data[[#This Row],[Invoice (Year+Month)]],2)</f>
        <v>05</v>
      </c>
      <c r="D6108" t="s">
        <v>56</v>
      </c>
      <c r="E6108">
        <v>3014416</v>
      </c>
      <c r="F6108" t="s">
        <v>17</v>
      </c>
      <c r="G6108" t="s">
        <v>18</v>
      </c>
      <c r="H6108" t="s">
        <v>20</v>
      </c>
      <c r="I6108">
        <v>1560725</v>
      </c>
      <c r="J6108">
        <v>16</v>
      </c>
      <c r="K6108" s="1">
        <v>71.84</v>
      </c>
      <c r="L6108" s="1">
        <v>59.16</v>
      </c>
      <c r="M6108" s="1">
        <f>All_Data[[#This Row],[EUR Sales Amount]]-All_Data[[#This Row],[EUR Cost Amount]]</f>
        <v>12.680000000000007</v>
      </c>
      <c r="N6108">
        <f>IF(All_Data[[#This Row],[Order Line Quantity]]&lt;0,1,0)</f>
        <v>0</v>
      </c>
      <c r="O6108" s="1" t="str">
        <f>All_Data[[#This Row],[Tier2 Description]]&amp;All_Data[[#This Row],[Order No]]</f>
        <v>POLOS1560725</v>
      </c>
    </row>
    <row r="6109" spans="1:15" x14ac:dyDescent="0.35">
      <c r="A6109">
        <v>202005</v>
      </c>
      <c r="B6109" t="str">
        <f>LEFT(All_Data[[#This Row],[Invoice (Year+Month)]],4)</f>
        <v>2020</v>
      </c>
      <c r="C6109" t="str">
        <f>RIGHT(All_Data[[#This Row],[Invoice (Year+Month)]],2)</f>
        <v>05</v>
      </c>
      <c r="D6109" t="s">
        <v>56</v>
      </c>
      <c r="E6109">
        <v>3014418</v>
      </c>
      <c r="F6109" t="s">
        <v>17</v>
      </c>
      <c r="G6109" t="s">
        <v>11</v>
      </c>
      <c r="H6109" t="s">
        <v>38</v>
      </c>
      <c r="I6109">
        <v>1561003</v>
      </c>
      <c r="J6109">
        <v>6006</v>
      </c>
      <c r="K6109" s="1">
        <v>2282.2800000000002</v>
      </c>
      <c r="L6109" s="1">
        <v>1389.44</v>
      </c>
      <c r="M6109" s="1">
        <f>All_Data[[#This Row],[EUR Sales Amount]]-All_Data[[#This Row],[EUR Cost Amount]]</f>
        <v>892.84000000000015</v>
      </c>
      <c r="N6109">
        <f>IF(All_Data[[#This Row],[Order Line Quantity]]&lt;0,1,0)</f>
        <v>0</v>
      </c>
      <c r="O6109" s="1" t="str">
        <f>All_Data[[#This Row],[Tier2 Description]]&amp;All_Data[[#This Row],[Order No]]</f>
        <v>BACKPACKS1561003</v>
      </c>
    </row>
    <row r="6110" spans="1:15" x14ac:dyDescent="0.35">
      <c r="A6110">
        <v>202005</v>
      </c>
      <c r="B6110" t="str">
        <f>LEFT(All_Data[[#This Row],[Invoice (Year+Month)]],4)</f>
        <v>2020</v>
      </c>
      <c r="C6110" t="str">
        <f>RIGHT(All_Data[[#This Row],[Invoice (Year+Month)]],2)</f>
        <v>05</v>
      </c>
      <c r="D6110" t="s">
        <v>56</v>
      </c>
      <c r="E6110">
        <v>3014437</v>
      </c>
      <c r="F6110" t="s">
        <v>17</v>
      </c>
      <c r="G6110" t="s">
        <v>18</v>
      </c>
      <c r="H6110" t="s">
        <v>20</v>
      </c>
      <c r="I6110">
        <v>1561015</v>
      </c>
      <c r="J6110">
        <v>200</v>
      </c>
      <c r="K6110" s="1">
        <v>698</v>
      </c>
      <c r="L6110" s="1">
        <v>535.72</v>
      </c>
      <c r="M6110" s="1">
        <f>All_Data[[#This Row],[EUR Sales Amount]]-All_Data[[#This Row],[EUR Cost Amount]]</f>
        <v>162.27999999999997</v>
      </c>
      <c r="N6110">
        <f>IF(All_Data[[#This Row],[Order Line Quantity]]&lt;0,1,0)</f>
        <v>0</v>
      </c>
      <c r="O6110" s="1" t="str">
        <f>All_Data[[#This Row],[Tier2 Description]]&amp;All_Data[[#This Row],[Order No]]</f>
        <v>POLOS1561015</v>
      </c>
    </row>
    <row r="6111" spans="1:15" x14ac:dyDescent="0.35">
      <c r="A6111">
        <v>202005</v>
      </c>
      <c r="B6111" t="str">
        <f>LEFT(All_Data[[#This Row],[Invoice (Year+Month)]],4)</f>
        <v>2020</v>
      </c>
      <c r="C6111" t="str">
        <f>RIGHT(All_Data[[#This Row],[Invoice (Year+Month)]],2)</f>
        <v>05</v>
      </c>
      <c r="D6111" t="s">
        <v>56</v>
      </c>
      <c r="E6111">
        <v>3014437</v>
      </c>
      <c r="F6111" t="s">
        <v>17</v>
      </c>
      <c r="G6111" t="s">
        <v>18</v>
      </c>
      <c r="H6111" t="s">
        <v>21</v>
      </c>
      <c r="I6111">
        <v>1560583</v>
      </c>
      <c r="J6111">
        <v>90</v>
      </c>
      <c r="K6111" s="1">
        <v>725.4</v>
      </c>
      <c r="L6111" s="1">
        <v>477.9</v>
      </c>
      <c r="M6111" s="1">
        <f>All_Data[[#This Row],[EUR Sales Amount]]-All_Data[[#This Row],[EUR Cost Amount]]</f>
        <v>247.5</v>
      </c>
      <c r="N6111">
        <f>IF(All_Data[[#This Row],[Order Line Quantity]]&lt;0,1,0)</f>
        <v>0</v>
      </c>
      <c r="O6111" s="1" t="str">
        <f>All_Data[[#This Row],[Tier2 Description]]&amp;All_Data[[#This Row],[Order No]]</f>
        <v>T-SHIRTS &amp; ACTIVE TOPS1560583</v>
      </c>
    </row>
    <row r="6112" spans="1:15" x14ac:dyDescent="0.35">
      <c r="A6112">
        <v>202005</v>
      </c>
      <c r="B6112" t="str">
        <f>LEFT(All_Data[[#This Row],[Invoice (Year+Month)]],4)</f>
        <v>2020</v>
      </c>
      <c r="C6112" t="str">
        <f>RIGHT(All_Data[[#This Row],[Invoice (Year+Month)]],2)</f>
        <v>05</v>
      </c>
      <c r="D6112" t="s">
        <v>56</v>
      </c>
      <c r="E6112">
        <v>3014441</v>
      </c>
      <c r="F6112" t="s">
        <v>10</v>
      </c>
      <c r="G6112" t="s">
        <v>11</v>
      </c>
      <c r="H6112" t="s">
        <v>39</v>
      </c>
      <c r="I6112">
        <v>1560610</v>
      </c>
      <c r="J6112">
        <v>70</v>
      </c>
      <c r="K6112" s="1">
        <v>129.5</v>
      </c>
      <c r="L6112" s="1">
        <v>36.32</v>
      </c>
      <c r="M6112" s="1">
        <f>All_Data[[#This Row],[EUR Sales Amount]]-All_Data[[#This Row],[EUR Cost Amount]]</f>
        <v>93.18</v>
      </c>
      <c r="N6112">
        <f>IF(All_Data[[#This Row],[Order Line Quantity]]&lt;0,1,0)</f>
        <v>0</v>
      </c>
      <c r="O6112" s="1" t="str">
        <f>All_Data[[#This Row],[Tier2 Description]]&amp;All_Data[[#This Row],[Order No]]</f>
        <v>COOLERS1560610</v>
      </c>
    </row>
    <row r="6113" spans="1:15" x14ac:dyDescent="0.35">
      <c r="A6113">
        <v>202005</v>
      </c>
      <c r="B6113" t="str">
        <f>LEFT(All_Data[[#This Row],[Invoice (Year+Month)]],4)</f>
        <v>2020</v>
      </c>
      <c r="C6113" t="str">
        <f>RIGHT(All_Data[[#This Row],[Invoice (Year+Month)]],2)</f>
        <v>05</v>
      </c>
      <c r="D6113" t="s">
        <v>56</v>
      </c>
      <c r="E6113">
        <v>3014441</v>
      </c>
      <c r="F6113" t="s">
        <v>10</v>
      </c>
      <c r="G6113" t="s">
        <v>11</v>
      </c>
      <c r="H6113" t="s">
        <v>39</v>
      </c>
      <c r="I6113">
        <v>1560960</v>
      </c>
      <c r="J6113">
        <v>40</v>
      </c>
      <c r="K6113" s="1">
        <v>74</v>
      </c>
      <c r="L6113" s="1">
        <v>20.76</v>
      </c>
      <c r="M6113" s="1">
        <f>All_Data[[#This Row],[EUR Sales Amount]]-All_Data[[#This Row],[EUR Cost Amount]]</f>
        <v>53.239999999999995</v>
      </c>
      <c r="N6113">
        <f>IF(All_Data[[#This Row],[Order Line Quantity]]&lt;0,1,0)</f>
        <v>0</v>
      </c>
      <c r="O6113" s="1" t="str">
        <f>All_Data[[#This Row],[Tier2 Description]]&amp;All_Data[[#This Row],[Order No]]</f>
        <v>COOLERS1560960</v>
      </c>
    </row>
    <row r="6114" spans="1:15" x14ac:dyDescent="0.35">
      <c r="A6114">
        <v>202005</v>
      </c>
      <c r="B6114" t="str">
        <f>LEFT(All_Data[[#This Row],[Invoice (Year+Month)]],4)</f>
        <v>2020</v>
      </c>
      <c r="C6114" t="str">
        <f>RIGHT(All_Data[[#This Row],[Invoice (Year+Month)]],2)</f>
        <v>05</v>
      </c>
      <c r="D6114" t="s">
        <v>56</v>
      </c>
      <c r="E6114">
        <v>3014441</v>
      </c>
      <c r="F6114" t="s">
        <v>10</v>
      </c>
      <c r="G6114" t="s">
        <v>32</v>
      </c>
      <c r="H6114" t="s">
        <v>33</v>
      </c>
      <c r="I6114">
        <v>1560645</v>
      </c>
      <c r="J6114">
        <v>4</v>
      </c>
      <c r="K6114" s="1">
        <v>12.42</v>
      </c>
      <c r="L6114" s="1">
        <v>2.34</v>
      </c>
      <c r="M6114" s="1">
        <f>All_Data[[#This Row],[EUR Sales Amount]]-All_Data[[#This Row],[EUR Cost Amount]]</f>
        <v>10.08</v>
      </c>
      <c r="N6114">
        <f>IF(All_Data[[#This Row],[Order Line Quantity]]&lt;0,1,0)</f>
        <v>0</v>
      </c>
      <c r="O6114" s="1" t="str">
        <f>All_Data[[#This Row],[Tier2 Description]]&amp;All_Data[[#This Row],[Order No]]</f>
        <v>SPORT BOTTLES1560645</v>
      </c>
    </row>
    <row r="6115" spans="1:15" x14ac:dyDescent="0.35">
      <c r="A6115">
        <v>202005</v>
      </c>
      <c r="B6115" t="str">
        <f>LEFT(All_Data[[#This Row],[Invoice (Year+Month)]],4)</f>
        <v>2020</v>
      </c>
      <c r="C6115" t="str">
        <f>RIGHT(All_Data[[#This Row],[Invoice (Year+Month)]],2)</f>
        <v>05</v>
      </c>
      <c r="D6115" t="s">
        <v>56</v>
      </c>
      <c r="E6115">
        <v>3014441</v>
      </c>
      <c r="F6115" t="s">
        <v>10</v>
      </c>
      <c r="G6115" t="s">
        <v>26</v>
      </c>
      <c r="H6115" t="s">
        <v>43</v>
      </c>
      <c r="I6115">
        <v>1560644</v>
      </c>
      <c r="J6115">
        <v>1008</v>
      </c>
      <c r="K6115" s="1">
        <v>252</v>
      </c>
      <c r="L6115" s="1">
        <v>126.52</v>
      </c>
      <c r="M6115" s="1">
        <f>All_Data[[#This Row],[EUR Sales Amount]]-All_Data[[#This Row],[EUR Cost Amount]]</f>
        <v>125.48</v>
      </c>
      <c r="N6115">
        <f>IF(All_Data[[#This Row],[Order Line Quantity]]&lt;0,1,0)</f>
        <v>0</v>
      </c>
      <c r="O6115" s="1" t="str">
        <f>All_Data[[#This Row],[Tier2 Description]]&amp;All_Data[[#This Row],[Order No]]</f>
        <v>SAFETY AUTO &amp; TOOLS1560644</v>
      </c>
    </row>
    <row r="6116" spans="1:15" x14ac:dyDescent="0.35">
      <c r="A6116">
        <v>202005</v>
      </c>
      <c r="B6116" t="str">
        <f>LEFT(All_Data[[#This Row],[Invoice (Year+Month)]],4)</f>
        <v>2020</v>
      </c>
      <c r="C6116" t="str">
        <f>RIGHT(All_Data[[#This Row],[Invoice (Year+Month)]],2)</f>
        <v>05</v>
      </c>
      <c r="D6116" t="s">
        <v>56</v>
      </c>
      <c r="E6116">
        <v>3014450</v>
      </c>
      <c r="F6116" t="s">
        <v>10</v>
      </c>
      <c r="G6116" t="s">
        <v>18</v>
      </c>
      <c r="H6116" t="s">
        <v>20</v>
      </c>
      <c r="I6116">
        <v>1560937</v>
      </c>
      <c r="J6116">
        <v>20</v>
      </c>
      <c r="K6116" s="1">
        <v>159.4</v>
      </c>
      <c r="L6116" s="1">
        <v>67.62</v>
      </c>
      <c r="M6116" s="1">
        <f>All_Data[[#This Row],[EUR Sales Amount]]-All_Data[[#This Row],[EUR Cost Amount]]</f>
        <v>91.78</v>
      </c>
      <c r="N6116">
        <f>IF(All_Data[[#This Row],[Order Line Quantity]]&lt;0,1,0)</f>
        <v>0</v>
      </c>
      <c r="O6116" s="1" t="str">
        <f>All_Data[[#This Row],[Tier2 Description]]&amp;All_Data[[#This Row],[Order No]]</f>
        <v>POLOS1560937</v>
      </c>
    </row>
    <row r="6117" spans="1:15" x14ac:dyDescent="0.35">
      <c r="A6117">
        <v>202005</v>
      </c>
      <c r="B6117" t="str">
        <f>LEFT(All_Data[[#This Row],[Invoice (Year+Month)]],4)</f>
        <v>2020</v>
      </c>
      <c r="C6117" t="str">
        <f>RIGHT(All_Data[[#This Row],[Invoice (Year+Month)]],2)</f>
        <v>05</v>
      </c>
      <c r="D6117" t="s">
        <v>56</v>
      </c>
      <c r="E6117">
        <v>3014453</v>
      </c>
      <c r="F6117" t="s">
        <v>10</v>
      </c>
      <c r="G6117" t="s">
        <v>26</v>
      </c>
      <c r="H6117" t="s">
        <v>28</v>
      </c>
      <c r="I6117">
        <v>1560663</v>
      </c>
      <c r="J6117">
        <v>80</v>
      </c>
      <c r="K6117" s="1">
        <v>279.2</v>
      </c>
      <c r="L6117" s="1">
        <v>144.24</v>
      </c>
      <c r="M6117" s="1">
        <f>All_Data[[#This Row],[EUR Sales Amount]]-All_Data[[#This Row],[EUR Cost Amount]]</f>
        <v>134.95999999999998</v>
      </c>
      <c r="N6117">
        <f>IF(All_Data[[#This Row],[Order Line Quantity]]&lt;0,1,0)</f>
        <v>0</v>
      </c>
      <c r="O6117" s="1" t="str">
        <f>All_Data[[#This Row],[Tier2 Description]]&amp;All_Data[[#This Row],[Order No]]</f>
        <v>HOUSEWARES1560663</v>
      </c>
    </row>
    <row r="6118" spans="1:15" x14ac:dyDescent="0.35">
      <c r="A6118">
        <v>202005</v>
      </c>
      <c r="B6118" t="str">
        <f>LEFT(All_Data[[#This Row],[Invoice (Year+Month)]],4)</f>
        <v>2020</v>
      </c>
      <c r="C6118" t="str">
        <f>RIGHT(All_Data[[#This Row],[Invoice (Year+Month)]],2)</f>
        <v>05</v>
      </c>
      <c r="D6118" t="s">
        <v>56</v>
      </c>
      <c r="E6118">
        <v>3014455</v>
      </c>
      <c r="F6118" t="s">
        <v>10</v>
      </c>
      <c r="G6118" t="s">
        <v>26</v>
      </c>
      <c r="H6118" t="s">
        <v>44</v>
      </c>
      <c r="I6118">
        <v>1561340</v>
      </c>
      <c r="J6118">
        <v>6</v>
      </c>
      <c r="K6118" s="1">
        <v>6</v>
      </c>
      <c r="L6118" s="1">
        <v>0.96</v>
      </c>
      <c r="M6118" s="1">
        <f>All_Data[[#This Row],[EUR Sales Amount]]-All_Data[[#This Row],[EUR Cost Amount]]</f>
        <v>5.04</v>
      </c>
      <c r="N6118">
        <f>IF(All_Data[[#This Row],[Order Line Quantity]]&lt;0,1,0)</f>
        <v>0</v>
      </c>
      <c r="O6118" s="1" t="str">
        <f>All_Data[[#This Row],[Tier2 Description]]&amp;All_Data[[#This Row],[Order No]]</f>
        <v>HBA1561340</v>
      </c>
    </row>
    <row r="6119" spans="1:15" x14ac:dyDescent="0.35">
      <c r="A6119">
        <v>202005</v>
      </c>
      <c r="B6119" t="str">
        <f>LEFT(All_Data[[#This Row],[Invoice (Year+Month)]],4)</f>
        <v>2020</v>
      </c>
      <c r="C6119" t="str">
        <f>RIGHT(All_Data[[#This Row],[Invoice (Year+Month)]],2)</f>
        <v>05</v>
      </c>
      <c r="D6119" t="s">
        <v>56</v>
      </c>
      <c r="E6119">
        <v>3014464</v>
      </c>
      <c r="F6119" t="s">
        <v>17</v>
      </c>
      <c r="G6119" t="s">
        <v>24</v>
      </c>
      <c r="H6119" t="s">
        <v>25</v>
      </c>
      <c r="I6119">
        <v>1561269</v>
      </c>
      <c r="J6119">
        <v>80</v>
      </c>
      <c r="K6119" s="1">
        <v>1939.2</v>
      </c>
      <c r="L6119" s="1">
        <v>917.46</v>
      </c>
      <c r="M6119" s="1">
        <f>All_Data[[#This Row],[EUR Sales Amount]]-All_Data[[#This Row],[EUR Cost Amount]]</f>
        <v>1021.74</v>
      </c>
      <c r="N6119">
        <f>IF(All_Data[[#This Row],[Order Line Quantity]]&lt;0,1,0)</f>
        <v>0</v>
      </c>
      <c r="O6119" s="1" t="str">
        <f>All_Data[[#This Row],[Tier2 Description]]&amp;All_Data[[#This Row],[Order No]]</f>
        <v>JACKETS1561269</v>
      </c>
    </row>
    <row r="6120" spans="1:15" x14ac:dyDescent="0.35">
      <c r="A6120">
        <v>202005</v>
      </c>
      <c r="B6120" t="str">
        <f>LEFT(All_Data[[#This Row],[Invoice (Year+Month)]],4)</f>
        <v>2020</v>
      </c>
      <c r="C6120" t="str">
        <f>RIGHT(All_Data[[#This Row],[Invoice (Year+Month)]],2)</f>
        <v>05</v>
      </c>
      <c r="D6120" t="s">
        <v>56</v>
      </c>
      <c r="E6120">
        <v>3014468</v>
      </c>
      <c r="F6120" t="s">
        <v>10</v>
      </c>
      <c r="G6120" t="s">
        <v>13</v>
      </c>
      <c r="H6120" t="s">
        <v>16</v>
      </c>
      <c r="I6120">
        <v>1561027</v>
      </c>
      <c r="J6120">
        <v>50</v>
      </c>
      <c r="K6120" s="1">
        <v>148</v>
      </c>
      <c r="L6120" s="1">
        <v>74.06</v>
      </c>
      <c r="M6120" s="1">
        <f>All_Data[[#This Row],[EUR Sales Amount]]-All_Data[[#This Row],[EUR Cost Amount]]</f>
        <v>73.94</v>
      </c>
      <c r="N6120">
        <f>IF(All_Data[[#This Row],[Order Line Quantity]]&lt;0,1,0)</f>
        <v>0</v>
      </c>
      <c r="O6120" s="1" t="str">
        <f>All_Data[[#This Row],[Tier2 Description]]&amp;All_Data[[#This Row],[Order No]]</f>
        <v>WRITING1561027</v>
      </c>
    </row>
    <row r="6121" spans="1:15" x14ac:dyDescent="0.35">
      <c r="A6121">
        <v>202005</v>
      </c>
      <c r="B6121" t="str">
        <f>LEFT(All_Data[[#This Row],[Invoice (Year+Month)]],4)</f>
        <v>2020</v>
      </c>
      <c r="C6121" t="str">
        <f>RIGHT(All_Data[[#This Row],[Invoice (Year+Month)]],2)</f>
        <v>05</v>
      </c>
      <c r="D6121" t="s">
        <v>56</v>
      </c>
      <c r="E6121">
        <v>3014468</v>
      </c>
      <c r="F6121" t="s">
        <v>10</v>
      </c>
      <c r="G6121" t="s">
        <v>18</v>
      </c>
      <c r="H6121" t="s">
        <v>21</v>
      </c>
      <c r="I6121">
        <v>1560587</v>
      </c>
      <c r="J6121">
        <v>12</v>
      </c>
      <c r="K6121" s="1">
        <v>91.56</v>
      </c>
      <c r="L6121" s="1">
        <v>39.659999999999997</v>
      </c>
      <c r="M6121" s="1">
        <f>All_Data[[#This Row],[EUR Sales Amount]]-All_Data[[#This Row],[EUR Cost Amount]]</f>
        <v>51.900000000000006</v>
      </c>
      <c r="N6121">
        <f>IF(All_Data[[#This Row],[Order Line Quantity]]&lt;0,1,0)</f>
        <v>0</v>
      </c>
      <c r="O6121" s="1" t="str">
        <f>All_Data[[#This Row],[Tier2 Description]]&amp;All_Data[[#This Row],[Order No]]</f>
        <v>T-SHIRTS &amp; ACTIVE TOPS1560587</v>
      </c>
    </row>
    <row r="6122" spans="1:15" x14ac:dyDescent="0.35">
      <c r="A6122">
        <v>202005</v>
      </c>
      <c r="B6122" t="str">
        <f>LEFT(All_Data[[#This Row],[Invoice (Year+Month)]],4)</f>
        <v>2020</v>
      </c>
      <c r="C6122" t="str">
        <f>RIGHT(All_Data[[#This Row],[Invoice (Year+Month)]],2)</f>
        <v>05</v>
      </c>
      <c r="D6122" t="s">
        <v>56</v>
      </c>
      <c r="E6122">
        <v>3014468</v>
      </c>
      <c r="F6122" t="s">
        <v>10</v>
      </c>
      <c r="G6122" t="s">
        <v>18</v>
      </c>
      <c r="H6122" t="s">
        <v>21</v>
      </c>
      <c r="I6122">
        <v>1561204</v>
      </c>
      <c r="J6122">
        <v>30</v>
      </c>
      <c r="K6122" s="1">
        <v>132.6</v>
      </c>
      <c r="L6122" s="1">
        <v>67.8</v>
      </c>
      <c r="M6122" s="1">
        <f>All_Data[[#This Row],[EUR Sales Amount]]-All_Data[[#This Row],[EUR Cost Amount]]</f>
        <v>64.8</v>
      </c>
      <c r="N6122">
        <f>IF(All_Data[[#This Row],[Order Line Quantity]]&lt;0,1,0)</f>
        <v>0</v>
      </c>
      <c r="O6122" s="1" t="str">
        <f>All_Data[[#This Row],[Tier2 Description]]&amp;All_Data[[#This Row],[Order No]]</f>
        <v>T-SHIRTS &amp; ACTIVE TOPS1561204</v>
      </c>
    </row>
    <row r="6123" spans="1:15" x14ac:dyDescent="0.35">
      <c r="A6123">
        <v>202005</v>
      </c>
      <c r="B6123" t="str">
        <f>LEFT(All_Data[[#This Row],[Invoice (Year+Month)]],4)</f>
        <v>2020</v>
      </c>
      <c r="C6123" t="str">
        <f>RIGHT(All_Data[[#This Row],[Invoice (Year+Month)]],2)</f>
        <v>05</v>
      </c>
      <c r="D6123" t="s">
        <v>56</v>
      </c>
      <c r="E6123">
        <v>3014468</v>
      </c>
      <c r="F6123" t="s">
        <v>10</v>
      </c>
      <c r="G6123" t="s">
        <v>36</v>
      </c>
      <c r="H6123" t="s">
        <v>36</v>
      </c>
      <c r="I6123">
        <v>1561027</v>
      </c>
      <c r="J6123">
        <v>50</v>
      </c>
      <c r="K6123" s="1">
        <v>134</v>
      </c>
      <c r="L6123" s="1">
        <v>94.36</v>
      </c>
      <c r="M6123" s="1">
        <f>All_Data[[#This Row],[EUR Sales Amount]]-All_Data[[#This Row],[EUR Cost Amount]]</f>
        <v>39.64</v>
      </c>
      <c r="N6123">
        <f>IF(All_Data[[#This Row],[Order Line Quantity]]&lt;0,1,0)</f>
        <v>0</v>
      </c>
      <c r="O6123" s="1" t="str">
        <f>All_Data[[#This Row],[Tier2 Description]]&amp;All_Data[[#This Row],[Order No]]</f>
        <v>MEMORY1561027</v>
      </c>
    </row>
    <row r="6124" spans="1:15" x14ac:dyDescent="0.35">
      <c r="A6124">
        <v>202005</v>
      </c>
      <c r="B6124" t="str">
        <f>LEFT(All_Data[[#This Row],[Invoice (Year+Month)]],4)</f>
        <v>2020</v>
      </c>
      <c r="C6124" t="str">
        <f>RIGHT(All_Data[[#This Row],[Invoice (Year+Month)]],2)</f>
        <v>05</v>
      </c>
      <c r="D6124" t="s">
        <v>56</v>
      </c>
      <c r="E6124">
        <v>3014468</v>
      </c>
      <c r="F6124" t="s">
        <v>10</v>
      </c>
      <c r="G6124" t="s">
        <v>22</v>
      </c>
      <c r="H6124" t="s">
        <v>35</v>
      </c>
      <c r="I6124">
        <v>1561027</v>
      </c>
      <c r="J6124">
        <v>106</v>
      </c>
      <c r="K6124" s="1">
        <v>185.5</v>
      </c>
      <c r="L6124" s="1">
        <v>16.88</v>
      </c>
      <c r="M6124" s="1">
        <f>All_Data[[#This Row],[EUR Sales Amount]]-All_Data[[#This Row],[EUR Cost Amount]]</f>
        <v>168.62</v>
      </c>
      <c r="N6124">
        <f>IF(All_Data[[#This Row],[Order Line Quantity]]&lt;0,1,0)</f>
        <v>0</v>
      </c>
      <c r="O6124" s="1" t="str">
        <f>All_Data[[#This Row],[Tier2 Description]]&amp;All_Data[[#This Row],[Order No]]</f>
        <v>DECORATION CHARGES1561027</v>
      </c>
    </row>
    <row r="6125" spans="1:15" x14ac:dyDescent="0.35">
      <c r="A6125">
        <v>202005</v>
      </c>
      <c r="B6125" t="str">
        <f>LEFT(All_Data[[#This Row],[Invoice (Year+Month)]],4)</f>
        <v>2020</v>
      </c>
      <c r="C6125" t="str">
        <f>RIGHT(All_Data[[#This Row],[Invoice (Year+Month)]],2)</f>
        <v>05</v>
      </c>
      <c r="D6125" t="s">
        <v>56</v>
      </c>
      <c r="E6125">
        <v>3014469</v>
      </c>
      <c r="F6125" t="s">
        <v>17</v>
      </c>
      <c r="G6125" t="s">
        <v>26</v>
      </c>
      <c r="H6125" t="s">
        <v>44</v>
      </c>
      <c r="I6125">
        <v>1561191</v>
      </c>
      <c r="J6125">
        <v>2</v>
      </c>
      <c r="K6125" s="1">
        <v>2</v>
      </c>
      <c r="L6125" s="1">
        <v>0.92</v>
      </c>
      <c r="M6125" s="1">
        <f>All_Data[[#This Row],[EUR Sales Amount]]-All_Data[[#This Row],[EUR Cost Amount]]</f>
        <v>1.08</v>
      </c>
      <c r="N6125">
        <f>IF(All_Data[[#This Row],[Order Line Quantity]]&lt;0,1,0)</f>
        <v>0</v>
      </c>
      <c r="O6125" s="1" t="str">
        <f>All_Data[[#This Row],[Tier2 Description]]&amp;All_Data[[#This Row],[Order No]]</f>
        <v>HBA1561191</v>
      </c>
    </row>
    <row r="6126" spans="1:15" x14ac:dyDescent="0.35">
      <c r="A6126">
        <v>202005</v>
      </c>
      <c r="B6126" t="str">
        <f>LEFT(All_Data[[#This Row],[Invoice (Year+Month)]],4)</f>
        <v>2020</v>
      </c>
      <c r="C6126" t="str">
        <f>RIGHT(All_Data[[#This Row],[Invoice (Year+Month)]],2)</f>
        <v>05</v>
      </c>
      <c r="D6126" t="s">
        <v>56</v>
      </c>
      <c r="E6126">
        <v>3014472</v>
      </c>
      <c r="F6126" t="s">
        <v>10</v>
      </c>
      <c r="G6126" t="s">
        <v>11</v>
      </c>
      <c r="H6126" t="s">
        <v>40</v>
      </c>
      <c r="I6126">
        <v>1561428</v>
      </c>
      <c r="J6126">
        <v>2</v>
      </c>
      <c r="K6126" s="1">
        <v>4.4400000000000004</v>
      </c>
      <c r="L6126" s="1">
        <v>1.76</v>
      </c>
      <c r="M6126" s="1">
        <f>All_Data[[#This Row],[EUR Sales Amount]]-All_Data[[#This Row],[EUR Cost Amount]]</f>
        <v>2.6800000000000006</v>
      </c>
      <c r="N6126">
        <f>IF(All_Data[[#This Row],[Order Line Quantity]]&lt;0,1,0)</f>
        <v>0</v>
      </c>
      <c r="O6126" s="1" t="str">
        <f>All_Data[[#This Row],[Tier2 Description]]&amp;All_Data[[#This Row],[Order No]]</f>
        <v>TOTES1561428</v>
      </c>
    </row>
    <row r="6127" spans="1:15" x14ac:dyDescent="0.35">
      <c r="A6127">
        <v>202005</v>
      </c>
      <c r="B6127" t="str">
        <f>LEFT(All_Data[[#This Row],[Invoice (Year+Month)]],4)</f>
        <v>2020</v>
      </c>
      <c r="C6127" t="str">
        <f>RIGHT(All_Data[[#This Row],[Invoice (Year+Month)]],2)</f>
        <v>05</v>
      </c>
      <c r="D6127" t="s">
        <v>56</v>
      </c>
      <c r="E6127">
        <v>3014474</v>
      </c>
      <c r="F6127" t="s">
        <v>10</v>
      </c>
      <c r="G6127" t="s">
        <v>11</v>
      </c>
      <c r="H6127" t="s">
        <v>47</v>
      </c>
      <c r="I6127">
        <v>1561213</v>
      </c>
      <c r="J6127">
        <v>40</v>
      </c>
      <c r="K6127" s="1">
        <v>86</v>
      </c>
      <c r="L6127" s="1">
        <v>35.58</v>
      </c>
      <c r="M6127" s="1">
        <f>All_Data[[#This Row],[EUR Sales Amount]]-All_Data[[#This Row],[EUR Cost Amount]]</f>
        <v>50.42</v>
      </c>
      <c r="N6127">
        <f>IF(All_Data[[#This Row],[Order Line Quantity]]&lt;0,1,0)</f>
        <v>0</v>
      </c>
      <c r="O6127" s="1" t="str">
        <f>All_Data[[#This Row],[Tier2 Description]]&amp;All_Data[[#This Row],[Order No]]</f>
        <v>TRAVEL GIFTS1561213</v>
      </c>
    </row>
    <row r="6128" spans="1:15" x14ac:dyDescent="0.35">
      <c r="A6128">
        <v>202005</v>
      </c>
      <c r="B6128" t="str">
        <f>LEFT(All_Data[[#This Row],[Invoice (Year+Month)]],4)</f>
        <v>2020</v>
      </c>
      <c r="C6128" t="str">
        <f>RIGHT(All_Data[[#This Row],[Invoice (Year+Month)]],2)</f>
        <v>05</v>
      </c>
      <c r="D6128" t="s">
        <v>56</v>
      </c>
      <c r="E6128">
        <v>3014474</v>
      </c>
      <c r="F6128" t="s">
        <v>10</v>
      </c>
      <c r="G6128" t="s">
        <v>13</v>
      </c>
      <c r="H6128" t="s">
        <v>16</v>
      </c>
      <c r="I6128">
        <v>1561020</v>
      </c>
      <c r="J6128">
        <v>8</v>
      </c>
      <c r="K6128" s="1">
        <v>10.8</v>
      </c>
      <c r="L6128" s="1">
        <v>3.24</v>
      </c>
      <c r="M6128" s="1">
        <f>All_Data[[#This Row],[EUR Sales Amount]]-All_Data[[#This Row],[EUR Cost Amount]]</f>
        <v>7.5600000000000005</v>
      </c>
      <c r="N6128">
        <f>IF(All_Data[[#This Row],[Order Line Quantity]]&lt;0,1,0)</f>
        <v>0</v>
      </c>
      <c r="O6128" s="1" t="str">
        <f>All_Data[[#This Row],[Tier2 Description]]&amp;All_Data[[#This Row],[Order No]]</f>
        <v>WRITING1561020</v>
      </c>
    </row>
    <row r="6129" spans="1:15" x14ac:dyDescent="0.35">
      <c r="A6129">
        <v>202005</v>
      </c>
      <c r="B6129" t="str">
        <f>LEFT(All_Data[[#This Row],[Invoice (Year+Month)]],4)</f>
        <v>2020</v>
      </c>
      <c r="C6129" t="str">
        <f>RIGHT(All_Data[[#This Row],[Invoice (Year+Month)]],2)</f>
        <v>05</v>
      </c>
      <c r="D6129" t="s">
        <v>56</v>
      </c>
      <c r="E6129">
        <v>3014474</v>
      </c>
      <c r="F6129" t="s">
        <v>10</v>
      </c>
      <c r="G6129" t="s">
        <v>26</v>
      </c>
      <c r="H6129" t="s">
        <v>43</v>
      </c>
      <c r="I6129">
        <v>1560640</v>
      </c>
      <c r="J6129">
        <v>1000</v>
      </c>
      <c r="K6129" s="1">
        <v>290</v>
      </c>
      <c r="L6129" s="1">
        <v>81.96</v>
      </c>
      <c r="M6129" s="1">
        <f>All_Data[[#This Row],[EUR Sales Amount]]-All_Data[[#This Row],[EUR Cost Amount]]</f>
        <v>208.04000000000002</v>
      </c>
      <c r="N6129">
        <f>IF(All_Data[[#This Row],[Order Line Quantity]]&lt;0,1,0)</f>
        <v>0</v>
      </c>
      <c r="O6129" s="1" t="str">
        <f>All_Data[[#This Row],[Tier2 Description]]&amp;All_Data[[#This Row],[Order No]]</f>
        <v>SAFETY AUTO &amp; TOOLS1560640</v>
      </c>
    </row>
    <row r="6130" spans="1:15" x14ac:dyDescent="0.35">
      <c r="A6130">
        <v>202005</v>
      </c>
      <c r="B6130" t="str">
        <f>LEFT(All_Data[[#This Row],[Invoice (Year+Month)]],4)</f>
        <v>2020</v>
      </c>
      <c r="C6130" t="str">
        <f>RIGHT(All_Data[[#This Row],[Invoice (Year+Month)]],2)</f>
        <v>05</v>
      </c>
      <c r="D6130" t="s">
        <v>56</v>
      </c>
      <c r="E6130">
        <v>3014474</v>
      </c>
      <c r="F6130" t="s">
        <v>10</v>
      </c>
      <c r="G6130" t="s">
        <v>26</v>
      </c>
      <c r="H6130" t="s">
        <v>43</v>
      </c>
      <c r="I6130">
        <v>1561197</v>
      </c>
      <c r="J6130">
        <v>500</v>
      </c>
      <c r="K6130" s="1">
        <v>245</v>
      </c>
      <c r="L6130" s="1">
        <v>18.82</v>
      </c>
      <c r="M6130" s="1">
        <f>All_Data[[#This Row],[EUR Sales Amount]]-All_Data[[#This Row],[EUR Cost Amount]]</f>
        <v>226.18</v>
      </c>
      <c r="N6130">
        <f>IF(All_Data[[#This Row],[Order Line Quantity]]&lt;0,1,0)</f>
        <v>0</v>
      </c>
      <c r="O6130" s="1" t="str">
        <f>All_Data[[#This Row],[Tier2 Description]]&amp;All_Data[[#This Row],[Order No]]</f>
        <v>SAFETY AUTO &amp; TOOLS1561197</v>
      </c>
    </row>
    <row r="6131" spans="1:15" x14ac:dyDescent="0.35">
      <c r="A6131">
        <v>202005</v>
      </c>
      <c r="B6131" t="str">
        <f>LEFT(All_Data[[#This Row],[Invoice (Year+Month)]],4)</f>
        <v>2020</v>
      </c>
      <c r="C6131" t="str">
        <f>RIGHT(All_Data[[#This Row],[Invoice (Year+Month)]],2)</f>
        <v>05</v>
      </c>
      <c r="D6131" t="s">
        <v>56</v>
      </c>
      <c r="E6131">
        <v>3014475</v>
      </c>
      <c r="F6131" t="s">
        <v>17</v>
      </c>
      <c r="G6131" t="s">
        <v>18</v>
      </c>
      <c r="H6131" t="s">
        <v>20</v>
      </c>
      <c r="I6131">
        <v>1555732</v>
      </c>
      <c r="J6131">
        <v>12</v>
      </c>
      <c r="K6131" s="1">
        <v>109.08</v>
      </c>
      <c r="L6131" s="1">
        <v>56.7</v>
      </c>
      <c r="M6131" s="1">
        <f>All_Data[[#This Row],[EUR Sales Amount]]-All_Data[[#This Row],[EUR Cost Amount]]</f>
        <v>52.379999999999995</v>
      </c>
      <c r="N6131">
        <f>IF(All_Data[[#This Row],[Order Line Quantity]]&lt;0,1,0)</f>
        <v>0</v>
      </c>
      <c r="O6131" s="1" t="str">
        <f>All_Data[[#This Row],[Tier2 Description]]&amp;All_Data[[#This Row],[Order No]]</f>
        <v>POLOS1555732</v>
      </c>
    </row>
    <row r="6132" spans="1:15" x14ac:dyDescent="0.35">
      <c r="A6132">
        <v>202005</v>
      </c>
      <c r="B6132" t="str">
        <f>LEFT(All_Data[[#This Row],[Invoice (Year+Month)]],4)</f>
        <v>2020</v>
      </c>
      <c r="C6132" t="str">
        <f>RIGHT(All_Data[[#This Row],[Invoice (Year+Month)]],2)</f>
        <v>05</v>
      </c>
      <c r="D6132" t="s">
        <v>56</v>
      </c>
      <c r="E6132">
        <v>3014475</v>
      </c>
      <c r="F6132" t="s">
        <v>17</v>
      </c>
      <c r="G6132" t="s">
        <v>18</v>
      </c>
      <c r="H6132" t="s">
        <v>20</v>
      </c>
      <c r="I6132">
        <v>1560572</v>
      </c>
      <c r="J6132">
        <v>6</v>
      </c>
      <c r="K6132" s="1">
        <v>20.94</v>
      </c>
      <c r="L6132" s="1">
        <v>15.76</v>
      </c>
      <c r="M6132" s="1">
        <f>All_Data[[#This Row],[EUR Sales Amount]]-All_Data[[#This Row],[EUR Cost Amount]]</f>
        <v>5.1800000000000015</v>
      </c>
      <c r="N6132">
        <f>IF(All_Data[[#This Row],[Order Line Quantity]]&lt;0,1,0)</f>
        <v>0</v>
      </c>
      <c r="O6132" s="1" t="str">
        <f>All_Data[[#This Row],[Tier2 Description]]&amp;All_Data[[#This Row],[Order No]]</f>
        <v>POLOS1560572</v>
      </c>
    </row>
    <row r="6133" spans="1:15" x14ac:dyDescent="0.35">
      <c r="A6133">
        <v>202005</v>
      </c>
      <c r="B6133" t="str">
        <f>LEFT(All_Data[[#This Row],[Invoice (Year+Month)]],4)</f>
        <v>2020</v>
      </c>
      <c r="C6133" t="str">
        <f>RIGHT(All_Data[[#This Row],[Invoice (Year+Month)]],2)</f>
        <v>05</v>
      </c>
      <c r="D6133" t="s">
        <v>56</v>
      </c>
      <c r="E6133">
        <v>3014475</v>
      </c>
      <c r="F6133" t="s">
        <v>17</v>
      </c>
      <c r="G6133" t="s">
        <v>18</v>
      </c>
      <c r="H6133" t="s">
        <v>20</v>
      </c>
      <c r="I6133">
        <v>1561138</v>
      </c>
      <c r="J6133">
        <v>142</v>
      </c>
      <c r="K6133" s="1">
        <v>495.58</v>
      </c>
      <c r="L6133" s="1">
        <v>370.54</v>
      </c>
      <c r="M6133" s="1">
        <f>All_Data[[#This Row],[EUR Sales Amount]]-All_Data[[#This Row],[EUR Cost Amount]]</f>
        <v>125.03999999999996</v>
      </c>
      <c r="N6133">
        <f>IF(All_Data[[#This Row],[Order Line Quantity]]&lt;0,1,0)</f>
        <v>0</v>
      </c>
      <c r="O6133" s="1" t="str">
        <f>All_Data[[#This Row],[Tier2 Description]]&amp;All_Data[[#This Row],[Order No]]</f>
        <v>POLOS1561138</v>
      </c>
    </row>
    <row r="6134" spans="1:15" x14ac:dyDescent="0.35">
      <c r="A6134">
        <v>202005</v>
      </c>
      <c r="B6134" t="str">
        <f>LEFT(All_Data[[#This Row],[Invoice (Year+Month)]],4)</f>
        <v>2020</v>
      </c>
      <c r="C6134" t="str">
        <f>RIGHT(All_Data[[#This Row],[Invoice (Year+Month)]],2)</f>
        <v>05</v>
      </c>
      <c r="D6134" t="s">
        <v>56</v>
      </c>
      <c r="E6134">
        <v>3014475</v>
      </c>
      <c r="F6134" t="s">
        <v>17</v>
      </c>
      <c r="G6134" t="s">
        <v>18</v>
      </c>
      <c r="H6134" t="s">
        <v>21</v>
      </c>
      <c r="I6134">
        <v>1560572</v>
      </c>
      <c r="J6134">
        <v>628</v>
      </c>
      <c r="K6134" s="1">
        <v>1275.2</v>
      </c>
      <c r="L6134" s="1">
        <v>927.56</v>
      </c>
      <c r="M6134" s="1">
        <f>All_Data[[#This Row],[EUR Sales Amount]]-All_Data[[#This Row],[EUR Cost Amount]]</f>
        <v>347.6400000000001</v>
      </c>
      <c r="N6134">
        <f>IF(All_Data[[#This Row],[Order Line Quantity]]&lt;0,1,0)</f>
        <v>0</v>
      </c>
      <c r="O6134" s="1" t="str">
        <f>All_Data[[#This Row],[Tier2 Description]]&amp;All_Data[[#This Row],[Order No]]</f>
        <v>T-SHIRTS &amp; ACTIVE TOPS1560572</v>
      </c>
    </row>
    <row r="6135" spans="1:15" x14ac:dyDescent="0.35">
      <c r="A6135">
        <v>202005</v>
      </c>
      <c r="B6135" t="str">
        <f>LEFT(All_Data[[#This Row],[Invoice (Year+Month)]],4)</f>
        <v>2020</v>
      </c>
      <c r="C6135" t="str">
        <f>RIGHT(All_Data[[#This Row],[Invoice (Year+Month)]],2)</f>
        <v>05</v>
      </c>
      <c r="D6135" t="s">
        <v>56</v>
      </c>
      <c r="E6135">
        <v>3014475</v>
      </c>
      <c r="F6135" t="s">
        <v>17</v>
      </c>
      <c r="G6135" t="s">
        <v>18</v>
      </c>
      <c r="H6135" t="s">
        <v>21</v>
      </c>
      <c r="I6135">
        <v>1561138</v>
      </c>
      <c r="J6135">
        <v>140</v>
      </c>
      <c r="K6135" s="1">
        <v>259</v>
      </c>
      <c r="L6135" s="1">
        <v>192.78</v>
      </c>
      <c r="M6135" s="1">
        <f>All_Data[[#This Row],[EUR Sales Amount]]-All_Data[[#This Row],[EUR Cost Amount]]</f>
        <v>66.22</v>
      </c>
      <c r="N6135">
        <f>IF(All_Data[[#This Row],[Order Line Quantity]]&lt;0,1,0)</f>
        <v>0</v>
      </c>
      <c r="O6135" s="1" t="str">
        <f>All_Data[[#This Row],[Tier2 Description]]&amp;All_Data[[#This Row],[Order No]]</f>
        <v>T-SHIRTS &amp; ACTIVE TOPS1561138</v>
      </c>
    </row>
    <row r="6136" spans="1:15" x14ac:dyDescent="0.35">
      <c r="A6136">
        <v>202005</v>
      </c>
      <c r="B6136" t="str">
        <f>LEFT(All_Data[[#This Row],[Invoice (Year+Month)]],4)</f>
        <v>2020</v>
      </c>
      <c r="C6136" t="str">
        <f>RIGHT(All_Data[[#This Row],[Invoice (Year+Month)]],2)</f>
        <v>05</v>
      </c>
      <c r="D6136" t="s">
        <v>56</v>
      </c>
      <c r="E6136">
        <v>3014475</v>
      </c>
      <c r="F6136" t="s">
        <v>17</v>
      </c>
      <c r="G6136" t="s">
        <v>57</v>
      </c>
      <c r="H6136" t="s">
        <v>58</v>
      </c>
      <c r="I6136">
        <v>1554635</v>
      </c>
      <c r="J6136">
        <v>80</v>
      </c>
      <c r="K6136" s="1">
        <v>1373.6</v>
      </c>
      <c r="L6136" s="1">
        <v>682.56</v>
      </c>
      <c r="M6136" s="1">
        <f>All_Data[[#This Row],[EUR Sales Amount]]-All_Data[[#This Row],[EUR Cost Amount]]</f>
        <v>691.04</v>
      </c>
      <c r="N6136">
        <f>IF(All_Data[[#This Row],[Order Line Quantity]]&lt;0,1,0)</f>
        <v>0</v>
      </c>
      <c r="O6136" s="1" t="str">
        <f>All_Data[[#This Row],[Tier2 Description]]&amp;All_Data[[#This Row],[Order No]]</f>
        <v>SHIRTS1554635</v>
      </c>
    </row>
    <row r="6137" spans="1:15" x14ac:dyDescent="0.35">
      <c r="A6137">
        <v>202005</v>
      </c>
      <c r="B6137" t="str">
        <f>LEFT(All_Data[[#This Row],[Invoice (Year+Month)]],4)</f>
        <v>2020</v>
      </c>
      <c r="C6137" t="str">
        <f>RIGHT(All_Data[[#This Row],[Invoice (Year+Month)]],2)</f>
        <v>05</v>
      </c>
      <c r="D6137" t="s">
        <v>56</v>
      </c>
      <c r="E6137">
        <v>3014475</v>
      </c>
      <c r="F6137" t="s">
        <v>17</v>
      </c>
      <c r="G6137" t="s">
        <v>57</v>
      </c>
      <c r="H6137" t="s">
        <v>58</v>
      </c>
      <c r="I6137">
        <v>1559051</v>
      </c>
      <c r="J6137">
        <v>8</v>
      </c>
      <c r="K6137" s="1">
        <v>137.36000000000001</v>
      </c>
      <c r="L6137" s="1">
        <v>68.400000000000006</v>
      </c>
      <c r="M6137" s="1">
        <f>All_Data[[#This Row],[EUR Sales Amount]]-All_Data[[#This Row],[EUR Cost Amount]]</f>
        <v>68.960000000000008</v>
      </c>
      <c r="N6137">
        <f>IF(All_Data[[#This Row],[Order Line Quantity]]&lt;0,1,0)</f>
        <v>0</v>
      </c>
      <c r="O6137" s="1" t="str">
        <f>All_Data[[#This Row],[Tier2 Description]]&amp;All_Data[[#This Row],[Order No]]</f>
        <v>SHIRTS1559051</v>
      </c>
    </row>
    <row r="6138" spans="1:15" x14ac:dyDescent="0.35">
      <c r="A6138">
        <v>202005</v>
      </c>
      <c r="B6138" t="str">
        <f>LEFT(All_Data[[#This Row],[Invoice (Year+Month)]],4)</f>
        <v>2020</v>
      </c>
      <c r="C6138" t="str">
        <f>RIGHT(All_Data[[#This Row],[Invoice (Year+Month)]],2)</f>
        <v>05</v>
      </c>
      <c r="D6138" t="s">
        <v>56</v>
      </c>
      <c r="E6138">
        <v>3014478</v>
      </c>
      <c r="F6138" t="s">
        <v>17</v>
      </c>
      <c r="G6138" t="s">
        <v>32</v>
      </c>
      <c r="H6138" t="s">
        <v>33</v>
      </c>
      <c r="I6138">
        <v>1560940</v>
      </c>
      <c r="J6138">
        <v>200</v>
      </c>
      <c r="K6138" s="1">
        <v>1398</v>
      </c>
      <c r="L6138" s="1">
        <v>744.38</v>
      </c>
      <c r="M6138" s="1">
        <f>All_Data[[#This Row],[EUR Sales Amount]]-All_Data[[#This Row],[EUR Cost Amount]]</f>
        <v>653.62</v>
      </c>
      <c r="N6138">
        <f>IF(All_Data[[#This Row],[Order Line Quantity]]&lt;0,1,0)</f>
        <v>0</v>
      </c>
      <c r="O6138" s="1" t="str">
        <f>All_Data[[#This Row],[Tier2 Description]]&amp;All_Data[[#This Row],[Order No]]</f>
        <v>SPORT BOTTLES1560940</v>
      </c>
    </row>
    <row r="6139" spans="1:15" x14ac:dyDescent="0.35">
      <c r="A6139">
        <v>202005</v>
      </c>
      <c r="B6139" t="str">
        <f>LEFT(All_Data[[#This Row],[Invoice (Year+Month)]],4)</f>
        <v>2020</v>
      </c>
      <c r="C6139" t="str">
        <f>RIGHT(All_Data[[#This Row],[Invoice (Year+Month)]],2)</f>
        <v>05</v>
      </c>
      <c r="D6139" t="s">
        <v>56</v>
      </c>
      <c r="E6139">
        <v>3014478</v>
      </c>
      <c r="F6139" t="s">
        <v>17</v>
      </c>
      <c r="G6139" t="s">
        <v>26</v>
      </c>
      <c r="H6139" t="s">
        <v>43</v>
      </c>
      <c r="I6139">
        <v>1560330</v>
      </c>
      <c r="J6139">
        <v>4</v>
      </c>
      <c r="K6139" s="1">
        <v>5</v>
      </c>
      <c r="L6139" s="1">
        <v>3.1</v>
      </c>
      <c r="M6139" s="1">
        <f>All_Data[[#This Row],[EUR Sales Amount]]-All_Data[[#This Row],[EUR Cost Amount]]</f>
        <v>1.9</v>
      </c>
      <c r="N6139">
        <f>IF(All_Data[[#This Row],[Order Line Quantity]]&lt;0,1,0)</f>
        <v>0</v>
      </c>
      <c r="O6139" s="1" t="str">
        <f>All_Data[[#This Row],[Tier2 Description]]&amp;All_Data[[#This Row],[Order No]]</f>
        <v>SAFETY AUTO &amp; TOOLS1560330</v>
      </c>
    </row>
    <row r="6140" spans="1:15" x14ac:dyDescent="0.35">
      <c r="A6140">
        <v>202005</v>
      </c>
      <c r="B6140" t="str">
        <f>LEFT(All_Data[[#This Row],[Invoice (Year+Month)]],4)</f>
        <v>2020</v>
      </c>
      <c r="C6140" t="str">
        <f>RIGHT(All_Data[[#This Row],[Invoice (Year+Month)]],2)</f>
        <v>05</v>
      </c>
      <c r="D6140" t="s">
        <v>56</v>
      </c>
      <c r="E6140">
        <v>3014478</v>
      </c>
      <c r="F6140" t="s">
        <v>17</v>
      </c>
      <c r="G6140" t="s">
        <v>24</v>
      </c>
      <c r="H6140" t="s">
        <v>25</v>
      </c>
      <c r="I6140">
        <v>1558854</v>
      </c>
      <c r="J6140">
        <v>2</v>
      </c>
      <c r="K6140" s="1">
        <v>115.76</v>
      </c>
      <c r="L6140" s="1">
        <v>50.2</v>
      </c>
      <c r="M6140" s="1">
        <f>All_Data[[#This Row],[EUR Sales Amount]]-All_Data[[#This Row],[EUR Cost Amount]]</f>
        <v>65.56</v>
      </c>
      <c r="N6140">
        <f>IF(All_Data[[#This Row],[Order Line Quantity]]&lt;0,1,0)</f>
        <v>0</v>
      </c>
      <c r="O6140" s="1" t="str">
        <f>All_Data[[#This Row],[Tier2 Description]]&amp;All_Data[[#This Row],[Order No]]</f>
        <v>JACKETS1558854</v>
      </c>
    </row>
    <row r="6141" spans="1:15" x14ac:dyDescent="0.35">
      <c r="A6141">
        <v>202005</v>
      </c>
      <c r="B6141" t="str">
        <f>LEFT(All_Data[[#This Row],[Invoice (Year+Month)]],4)</f>
        <v>2020</v>
      </c>
      <c r="C6141" t="str">
        <f>RIGHT(All_Data[[#This Row],[Invoice (Year+Month)]],2)</f>
        <v>05</v>
      </c>
      <c r="D6141" t="s">
        <v>56</v>
      </c>
      <c r="E6141">
        <v>3014487</v>
      </c>
      <c r="F6141" t="s">
        <v>10</v>
      </c>
      <c r="G6141" t="s">
        <v>26</v>
      </c>
      <c r="H6141" t="s">
        <v>44</v>
      </c>
      <c r="I6141">
        <v>1561363</v>
      </c>
      <c r="J6141">
        <v>200</v>
      </c>
      <c r="K6141" s="1">
        <v>558</v>
      </c>
      <c r="L6141" s="1">
        <v>322</v>
      </c>
      <c r="M6141" s="1">
        <f>All_Data[[#This Row],[EUR Sales Amount]]-All_Data[[#This Row],[EUR Cost Amount]]</f>
        <v>236</v>
      </c>
      <c r="N6141">
        <f>IF(All_Data[[#This Row],[Order Line Quantity]]&lt;0,1,0)</f>
        <v>0</v>
      </c>
      <c r="O6141" s="1" t="str">
        <f>All_Data[[#This Row],[Tier2 Description]]&amp;All_Data[[#This Row],[Order No]]</f>
        <v>HBA1561363</v>
      </c>
    </row>
    <row r="6142" spans="1:15" x14ac:dyDescent="0.35">
      <c r="A6142">
        <v>202005</v>
      </c>
      <c r="B6142" t="str">
        <f>LEFT(All_Data[[#This Row],[Invoice (Year+Month)]],4)</f>
        <v>2020</v>
      </c>
      <c r="C6142" t="str">
        <f>RIGHT(All_Data[[#This Row],[Invoice (Year+Month)]],2)</f>
        <v>05</v>
      </c>
      <c r="D6142" t="s">
        <v>56</v>
      </c>
      <c r="E6142">
        <v>3014492</v>
      </c>
      <c r="F6142" t="s">
        <v>17</v>
      </c>
      <c r="G6142" t="s">
        <v>18</v>
      </c>
      <c r="H6142" t="s">
        <v>20</v>
      </c>
      <c r="I6142">
        <v>1560373</v>
      </c>
      <c r="J6142">
        <v>36</v>
      </c>
      <c r="K6142" s="1">
        <v>286.92</v>
      </c>
      <c r="L6142" s="1">
        <v>125.84</v>
      </c>
      <c r="M6142" s="1">
        <f>All_Data[[#This Row],[EUR Sales Amount]]-All_Data[[#This Row],[EUR Cost Amount]]</f>
        <v>161.08000000000001</v>
      </c>
      <c r="N6142">
        <f>IF(All_Data[[#This Row],[Order Line Quantity]]&lt;0,1,0)</f>
        <v>0</v>
      </c>
      <c r="O6142" s="1" t="str">
        <f>All_Data[[#This Row],[Tier2 Description]]&amp;All_Data[[#This Row],[Order No]]</f>
        <v>POLOS1560373</v>
      </c>
    </row>
    <row r="6143" spans="1:15" x14ac:dyDescent="0.35">
      <c r="A6143">
        <v>202005</v>
      </c>
      <c r="B6143" t="str">
        <f>LEFT(All_Data[[#This Row],[Invoice (Year+Month)]],4)</f>
        <v>2020</v>
      </c>
      <c r="C6143" t="str">
        <f>RIGHT(All_Data[[#This Row],[Invoice (Year+Month)]],2)</f>
        <v>05</v>
      </c>
      <c r="D6143" t="s">
        <v>56</v>
      </c>
      <c r="E6143">
        <v>3014492</v>
      </c>
      <c r="F6143" t="s">
        <v>17</v>
      </c>
      <c r="G6143" t="s">
        <v>18</v>
      </c>
      <c r="H6143" t="s">
        <v>20</v>
      </c>
      <c r="I6143">
        <v>1560651</v>
      </c>
      <c r="J6143">
        <v>8</v>
      </c>
      <c r="K6143" s="1">
        <v>79.28</v>
      </c>
      <c r="L6143" s="1">
        <v>38.36</v>
      </c>
      <c r="M6143" s="1">
        <f>All_Data[[#This Row],[EUR Sales Amount]]-All_Data[[#This Row],[EUR Cost Amount]]</f>
        <v>40.92</v>
      </c>
      <c r="N6143">
        <f>IF(All_Data[[#This Row],[Order Line Quantity]]&lt;0,1,0)</f>
        <v>0</v>
      </c>
      <c r="O6143" s="1" t="str">
        <f>All_Data[[#This Row],[Tier2 Description]]&amp;All_Data[[#This Row],[Order No]]</f>
        <v>POLOS1560651</v>
      </c>
    </row>
    <row r="6144" spans="1:15" x14ac:dyDescent="0.35">
      <c r="A6144">
        <v>202005</v>
      </c>
      <c r="B6144" t="str">
        <f>LEFT(All_Data[[#This Row],[Invoice (Year+Month)]],4)</f>
        <v>2020</v>
      </c>
      <c r="C6144" t="str">
        <f>RIGHT(All_Data[[#This Row],[Invoice (Year+Month)]],2)</f>
        <v>05</v>
      </c>
      <c r="D6144" t="s">
        <v>56</v>
      </c>
      <c r="E6144">
        <v>3014492</v>
      </c>
      <c r="F6144" t="s">
        <v>17</v>
      </c>
      <c r="G6144" t="s">
        <v>18</v>
      </c>
      <c r="H6144" t="s">
        <v>21</v>
      </c>
      <c r="I6144">
        <v>1560527</v>
      </c>
      <c r="J6144">
        <v>220</v>
      </c>
      <c r="K6144" s="1">
        <v>657.8</v>
      </c>
      <c r="L6144" s="1">
        <v>475.74</v>
      </c>
      <c r="M6144" s="1">
        <f>All_Data[[#This Row],[EUR Sales Amount]]-All_Data[[#This Row],[EUR Cost Amount]]</f>
        <v>182.05999999999995</v>
      </c>
      <c r="N6144">
        <f>IF(All_Data[[#This Row],[Order Line Quantity]]&lt;0,1,0)</f>
        <v>0</v>
      </c>
      <c r="O6144" s="1" t="str">
        <f>All_Data[[#This Row],[Tier2 Description]]&amp;All_Data[[#This Row],[Order No]]</f>
        <v>T-SHIRTS &amp; ACTIVE TOPS1560527</v>
      </c>
    </row>
    <row r="6145" spans="1:15" x14ac:dyDescent="0.35">
      <c r="A6145">
        <v>202005</v>
      </c>
      <c r="B6145" t="str">
        <f>LEFT(All_Data[[#This Row],[Invoice (Year+Month)]],4)</f>
        <v>2020</v>
      </c>
      <c r="C6145" t="str">
        <f>RIGHT(All_Data[[#This Row],[Invoice (Year+Month)]],2)</f>
        <v>05</v>
      </c>
      <c r="D6145" t="s">
        <v>56</v>
      </c>
      <c r="E6145">
        <v>3014509</v>
      </c>
      <c r="F6145" t="s">
        <v>17</v>
      </c>
      <c r="G6145" t="s">
        <v>26</v>
      </c>
      <c r="H6145" t="s">
        <v>43</v>
      </c>
      <c r="I6145">
        <v>1559613</v>
      </c>
      <c r="J6145">
        <v>2000</v>
      </c>
      <c r="K6145" s="1">
        <v>1960</v>
      </c>
      <c r="L6145" s="1">
        <v>1300</v>
      </c>
      <c r="M6145" s="1">
        <f>All_Data[[#This Row],[EUR Sales Amount]]-All_Data[[#This Row],[EUR Cost Amount]]</f>
        <v>660</v>
      </c>
      <c r="N6145">
        <f>IF(All_Data[[#This Row],[Order Line Quantity]]&lt;0,1,0)</f>
        <v>0</v>
      </c>
      <c r="O6145" s="1" t="str">
        <f>All_Data[[#This Row],[Tier2 Description]]&amp;All_Data[[#This Row],[Order No]]</f>
        <v>SAFETY AUTO &amp; TOOLS1559613</v>
      </c>
    </row>
    <row r="6146" spans="1:15" x14ac:dyDescent="0.35">
      <c r="A6146">
        <v>202005</v>
      </c>
      <c r="B6146" t="str">
        <f>LEFT(All_Data[[#This Row],[Invoice (Year+Month)]],4)</f>
        <v>2020</v>
      </c>
      <c r="C6146" t="str">
        <f>RIGHT(All_Data[[#This Row],[Invoice (Year+Month)]],2)</f>
        <v>05</v>
      </c>
      <c r="D6146" t="s">
        <v>56</v>
      </c>
      <c r="E6146">
        <v>3014509</v>
      </c>
      <c r="F6146" t="s">
        <v>17</v>
      </c>
      <c r="G6146" t="s">
        <v>18</v>
      </c>
      <c r="H6146" t="s">
        <v>20</v>
      </c>
      <c r="I6146">
        <v>1561156</v>
      </c>
      <c r="J6146">
        <v>6</v>
      </c>
      <c r="K6146" s="1">
        <v>43.74</v>
      </c>
      <c r="L6146" s="1">
        <v>23.82</v>
      </c>
      <c r="M6146" s="1">
        <f>All_Data[[#This Row],[EUR Sales Amount]]-All_Data[[#This Row],[EUR Cost Amount]]</f>
        <v>19.920000000000002</v>
      </c>
      <c r="N6146">
        <f>IF(All_Data[[#This Row],[Order Line Quantity]]&lt;0,1,0)</f>
        <v>0</v>
      </c>
      <c r="O6146" s="1" t="str">
        <f>All_Data[[#This Row],[Tier2 Description]]&amp;All_Data[[#This Row],[Order No]]</f>
        <v>POLOS1561156</v>
      </c>
    </row>
    <row r="6147" spans="1:15" x14ac:dyDescent="0.35">
      <c r="A6147">
        <v>202005</v>
      </c>
      <c r="B6147" t="str">
        <f>LEFT(All_Data[[#This Row],[Invoice (Year+Month)]],4)</f>
        <v>2020</v>
      </c>
      <c r="C6147" t="str">
        <f>RIGHT(All_Data[[#This Row],[Invoice (Year+Month)]],2)</f>
        <v>05</v>
      </c>
      <c r="D6147" t="s">
        <v>56</v>
      </c>
      <c r="E6147">
        <v>3014509</v>
      </c>
      <c r="F6147" t="s">
        <v>17</v>
      </c>
      <c r="G6147" t="s">
        <v>18</v>
      </c>
      <c r="H6147" t="s">
        <v>21</v>
      </c>
      <c r="I6147">
        <v>1561156</v>
      </c>
      <c r="J6147">
        <v>6</v>
      </c>
      <c r="K6147" s="1">
        <v>22.74</v>
      </c>
      <c r="L6147" s="1">
        <v>14.64</v>
      </c>
      <c r="M6147" s="1">
        <f>All_Data[[#This Row],[EUR Sales Amount]]-All_Data[[#This Row],[EUR Cost Amount]]</f>
        <v>8.0999999999999979</v>
      </c>
      <c r="N6147">
        <f>IF(All_Data[[#This Row],[Order Line Quantity]]&lt;0,1,0)</f>
        <v>0</v>
      </c>
      <c r="O6147" s="1" t="str">
        <f>All_Data[[#This Row],[Tier2 Description]]&amp;All_Data[[#This Row],[Order No]]</f>
        <v>T-SHIRTS &amp; ACTIVE TOPS1561156</v>
      </c>
    </row>
    <row r="6148" spans="1:15" x14ac:dyDescent="0.35">
      <c r="A6148">
        <v>202005</v>
      </c>
      <c r="B6148" t="str">
        <f>LEFT(All_Data[[#This Row],[Invoice (Year+Month)]],4)</f>
        <v>2020</v>
      </c>
      <c r="C6148" t="str">
        <f>RIGHT(All_Data[[#This Row],[Invoice (Year+Month)]],2)</f>
        <v>05</v>
      </c>
      <c r="D6148" t="s">
        <v>56</v>
      </c>
      <c r="E6148">
        <v>3014509</v>
      </c>
      <c r="F6148" t="s">
        <v>17</v>
      </c>
      <c r="G6148" t="s">
        <v>29</v>
      </c>
      <c r="H6148" t="s">
        <v>30</v>
      </c>
      <c r="I6148">
        <v>1560358</v>
      </c>
      <c r="J6148">
        <v>2</v>
      </c>
      <c r="K6148" s="1">
        <v>30.98</v>
      </c>
      <c r="L6148" s="1">
        <v>16.3</v>
      </c>
      <c r="M6148" s="1">
        <f>All_Data[[#This Row],[EUR Sales Amount]]-All_Data[[#This Row],[EUR Cost Amount]]</f>
        <v>14.68</v>
      </c>
      <c r="N6148">
        <f>IF(All_Data[[#This Row],[Order Line Quantity]]&lt;0,1,0)</f>
        <v>0</v>
      </c>
      <c r="O6148" s="1" t="str">
        <f>All_Data[[#This Row],[Tier2 Description]]&amp;All_Data[[#This Row],[Order No]]</f>
        <v>AUDIO1560358</v>
      </c>
    </row>
    <row r="6149" spans="1:15" x14ac:dyDescent="0.35">
      <c r="A6149">
        <v>202005</v>
      </c>
      <c r="B6149" t="str">
        <f>LEFT(All_Data[[#This Row],[Invoice (Year+Month)]],4)</f>
        <v>2020</v>
      </c>
      <c r="C6149" t="str">
        <f>RIGHT(All_Data[[#This Row],[Invoice (Year+Month)]],2)</f>
        <v>05</v>
      </c>
      <c r="D6149" t="s">
        <v>56</v>
      </c>
      <c r="E6149">
        <v>3014510</v>
      </c>
      <c r="F6149" t="s">
        <v>10</v>
      </c>
      <c r="G6149" t="s">
        <v>13</v>
      </c>
      <c r="H6149" t="s">
        <v>16</v>
      </c>
      <c r="I6149">
        <v>1560629</v>
      </c>
      <c r="J6149">
        <v>3000</v>
      </c>
      <c r="K6149" s="1">
        <v>360</v>
      </c>
      <c r="L6149" s="1">
        <v>269.38</v>
      </c>
      <c r="M6149" s="1">
        <f>All_Data[[#This Row],[EUR Sales Amount]]-All_Data[[#This Row],[EUR Cost Amount]]</f>
        <v>90.62</v>
      </c>
      <c r="N6149">
        <f>IF(All_Data[[#This Row],[Order Line Quantity]]&lt;0,1,0)</f>
        <v>0</v>
      </c>
      <c r="O6149" s="1" t="str">
        <f>All_Data[[#This Row],[Tier2 Description]]&amp;All_Data[[#This Row],[Order No]]</f>
        <v>WRITING1560629</v>
      </c>
    </row>
    <row r="6150" spans="1:15" x14ac:dyDescent="0.35">
      <c r="A6150">
        <v>202005</v>
      </c>
      <c r="B6150" t="str">
        <f>LEFT(All_Data[[#This Row],[Invoice (Year+Month)]],4)</f>
        <v>2020</v>
      </c>
      <c r="C6150" t="str">
        <f>RIGHT(All_Data[[#This Row],[Invoice (Year+Month)]],2)</f>
        <v>05</v>
      </c>
      <c r="D6150" t="s">
        <v>56</v>
      </c>
      <c r="E6150">
        <v>3014510</v>
      </c>
      <c r="F6150" t="s">
        <v>10</v>
      </c>
      <c r="G6150" t="s">
        <v>22</v>
      </c>
      <c r="H6150" t="s">
        <v>35</v>
      </c>
      <c r="I6150">
        <v>1560629</v>
      </c>
      <c r="J6150">
        <v>6004</v>
      </c>
      <c r="K6150" s="1">
        <v>840</v>
      </c>
      <c r="L6150" s="1">
        <v>93.34</v>
      </c>
      <c r="M6150" s="1">
        <f>All_Data[[#This Row],[EUR Sales Amount]]-All_Data[[#This Row],[EUR Cost Amount]]</f>
        <v>746.66</v>
      </c>
      <c r="N6150">
        <f>IF(All_Data[[#This Row],[Order Line Quantity]]&lt;0,1,0)</f>
        <v>0</v>
      </c>
      <c r="O6150" s="1" t="str">
        <f>All_Data[[#This Row],[Tier2 Description]]&amp;All_Data[[#This Row],[Order No]]</f>
        <v>DECORATION CHARGES1560629</v>
      </c>
    </row>
    <row r="6151" spans="1:15" x14ac:dyDescent="0.35">
      <c r="A6151">
        <v>202005</v>
      </c>
      <c r="B6151" t="str">
        <f>LEFT(All_Data[[#This Row],[Invoice (Year+Month)]],4)</f>
        <v>2020</v>
      </c>
      <c r="C6151" t="str">
        <f>RIGHT(All_Data[[#This Row],[Invoice (Year+Month)]],2)</f>
        <v>05</v>
      </c>
      <c r="D6151" t="s">
        <v>56</v>
      </c>
      <c r="E6151">
        <v>3014513</v>
      </c>
      <c r="F6151" t="s">
        <v>17</v>
      </c>
      <c r="G6151" t="s">
        <v>11</v>
      </c>
      <c r="H6151" t="s">
        <v>40</v>
      </c>
      <c r="I6151">
        <v>1561286</v>
      </c>
      <c r="J6151">
        <v>530</v>
      </c>
      <c r="K6151" s="1">
        <v>233.2</v>
      </c>
      <c r="L6151" s="1">
        <v>143.30000000000001</v>
      </c>
      <c r="M6151" s="1">
        <f>All_Data[[#This Row],[EUR Sales Amount]]-All_Data[[#This Row],[EUR Cost Amount]]</f>
        <v>89.899999999999977</v>
      </c>
      <c r="N6151">
        <f>IF(All_Data[[#This Row],[Order Line Quantity]]&lt;0,1,0)</f>
        <v>0</v>
      </c>
      <c r="O6151" s="1" t="str">
        <f>All_Data[[#This Row],[Tier2 Description]]&amp;All_Data[[#This Row],[Order No]]</f>
        <v>TOTES1561286</v>
      </c>
    </row>
    <row r="6152" spans="1:15" x14ac:dyDescent="0.35">
      <c r="A6152">
        <v>202005</v>
      </c>
      <c r="B6152" t="str">
        <f>LEFT(All_Data[[#This Row],[Invoice (Year+Month)]],4)</f>
        <v>2020</v>
      </c>
      <c r="C6152" t="str">
        <f>RIGHT(All_Data[[#This Row],[Invoice (Year+Month)]],2)</f>
        <v>05</v>
      </c>
      <c r="D6152" t="s">
        <v>56</v>
      </c>
      <c r="E6152">
        <v>3014513</v>
      </c>
      <c r="F6152" t="s">
        <v>17</v>
      </c>
      <c r="G6152" t="s">
        <v>32</v>
      </c>
      <c r="H6152" t="s">
        <v>49</v>
      </c>
      <c r="I6152">
        <v>1560653</v>
      </c>
      <c r="J6152">
        <v>12</v>
      </c>
      <c r="K6152" s="1">
        <v>11.04</v>
      </c>
      <c r="L6152" s="1">
        <v>6.3</v>
      </c>
      <c r="M6152" s="1">
        <f>All_Data[[#This Row],[EUR Sales Amount]]-All_Data[[#This Row],[EUR Cost Amount]]</f>
        <v>4.7399999999999993</v>
      </c>
      <c r="N6152">
        <f>IF(All_Data[[#This Row],[Order Line Quantity]]&lt;0,1,0)</f>
        <v>0</v>
      </c>
      <c r="O6152" s="1" t="str">
        <f>All_Data[[#This Row],[Tier2 Description]]&amp;All_Data[[#This Row],[Order No]]</f>
        <v>CERAMICS1560653</v>
      </c>
    </row>
    <row r="6153" spans="1:15" x14ac:dyDescent="0.35">
      <c r="A6153">
        <v>202005</v>
      </c>
      <c r="B6153" t="str">
        <f>LEFT(All_Data[[#This Row],[Invoice (Year+Month)]],4)</f>
        <v>2020</v>
      </c>
      <c r="C6153" t="str">
        <f>RIGHT(All_Data[[#This Row],[Invoice (Year+Month)]],2)</f>
        <v>05</v>
      </c>
      <c r="D6153" t="s">
        <v>56</v>
      </c>
      <c r="E6153">
        <v>3014513</v>
      </c>
      <c r="F6153" t="s">
        <v>17</v>
      </c>
      <c r="G6153" t="s">
        <v>13</v>
      </c>
      <c r="H6153" t="s">
        <v>37</v>
      </c>
      <c r="I6153">
        <v>1557088</v>
      </c>
      <c r="J6153">
        <v>500</v>
      </c>
      <c r="K6153" s="1">
        <v>210</v>
      </c>
      <c r="L6153" s="1">
        <v>190</v>
      </c>
      <c r="M6153" s="1">
        <f>All_Data[[#This Row],[EUR Sales Amount]]-All_Data[[#This Row],[EUR Cost Amount]]</f>
        <v>20</v>
      </c>
      <c r="N6153">
        <f>IF(All_Data[[#This Row],[Order Line Quantity]]&lt;0,1,0)</f>
        <v>0</v>
      </c>
      <c r="O6153" s="1" t="str">
        <f>All_Data[[#This Row],[Tier2 Description]]&amp;All_Data[[#This Row],[Order No]]</f>
        <v>GENERAL1557088</v>
      </c>
    </row>
    <row r="6154" spans="1:15" x14ac:dyDescent="0.35">
      <c r="A6154">
        <v>202005</v>
      </c>
      <c r="B6154" t="str">
        <f>LEFT(All_Data[[#This Row],[Invoice (Year+Month)]],4)</f>
        <v>2020</v>
      </c>
      <c r="C6154" t="str">
        <f>RIGHT(All_Data[[#This Row],[Invoice (Year+Month)]],2)</f>
        <v>05</v>
      </c>
      <c r="D6154" t="s">
        <v>56</v>
      </c>
      <c r="E6154">
        <v>3014513</v>
      </c>
      <c r="F6154" t="s">
        <v>17</v>
      </c>
      <c r="G6154" t="s">
        <v>26</v>
      </c>
      <c r="H6154" t="s">
        <v>43</v>
      </c>
      <c r="I6154">
        <v>1560827</v>
      </c>
      <c r="J6154">
        <v>16</v>
      </c>
      <c r="K6154" s="1">
        <v>7.84</v>
      </c>
      <c r="L6154" s="1">
        <v>1.1200000000000001</v>
      </c>
      <c r="M6154" s="1">
        <f>All_Data[[#This Row],[EUR Sales Amount]]-All_Data[[#This Row],[EUR Cost Amount]]</f>
        <v>6.72</v>
      </c>
      <c r="N6154">
        <f>IF(All_Data[[#This Row],[Order Line Quantity]]&lt;0,1,0)</f>
        <v>0</v>
      </c>
      <c r="O6154" s="1" t="str">
        <f>All_Data[[#This Row],[Tier2 Description]]&amp;All_Data[[#This Row],[Order No]]</f>
        <v>SAFETY AUTO &amp; TOOLS1560827</v>
      </c>
    </row>
    <row r="6155" spans="1:15" x14ac:dyDescent="0.35">
      <c r="A6155">
        <v>202005</v>
      </c>
      <c r="B6155" t="str">
        <f>LEFT(All_Data[[#This Row],[Invoice (Year+Month)]],4)</f>
        <v>2020</v>
      </c>
      <c r="C6155" t="str">
        <f>RIGHT(All_Data[[#This Row],[Invoice (Year+Month)]],2)</f>
        <v>05</v>
      </c>
      <c r="D6155" t="s">
        <v>56</v>
      </c>
      <c r="E6155">
        <v>3014513</v>
      </c>
      <c r="F6155" t="s">
        <v>17</v>
      </c>
      <c r="G6155" t="s">
        <v>22</v>
      </c>
      <c r="H6155" t="s">
        <v>35</v>
      </c>
      <c r="I6155">
        <v>1561286</v>
      </c>
      <c r="J6155">
        <v>534</v>
      </c>
      <c r="K6155" s="1">
        <v>353.2</v>
      </c>
      <c r="L6155" s="1">
        <v>53.66</v>
      </c>
      <c r="M6155" s="1">
        <f>All_Data[[#This Row],[EUR Sales Amount]]-All_Data[[#This Row],[EUR Cost Amount]]</f>
        <v>299.53999999999996</v>
      </c>
      <c r="N6155">
        <f>IF(All_Data[[#This Row],[Order Line Quantity]]&lt;0,1,0)</f>
        <v>0</v>
      </c>
      <c r="O6155" s="1" t="str">
        <f>All_Data[[#This Row],[Tier2 Description]]&amp;All_Data[[#This Row],[Order No]]</f>
        <v>DECORATION CHARGES1561286</v>
      </c>
    </row>
    <row r="6156" spans="1:15" x14ac:dyDescent="0.35">
      <c r="A6156">
        <v>202005</v>
      </c>
      <c r="B6156" t="str">
        <f>LEFT(All_Data[[#This Row],[Invoice (Year+Month)]],4)</f>
        <v>2020</v>
      </c>
      <c r="C6156" t="str">
        <f>RIGHT(All_Data[[#This Row],[Invoice (Year+Month)]],2)</f>
        <v>05</v>
      </c>
      <c r="D6156" t="s">
        <v>56</v>
      </c>
      <c r="E6156">
        <v>3014513</v>
      </c>
      <c r="F6156" t="s">
        <v>17</v>
      </c>
      <c r="G6156" t="s">
        <v>29</v>
      </c>
      <c r="H6156" t="s">
        <v>52</v>
      </c>
      <c r="I6156">
        <v>1560840</v>
      </c>
      <c r="J6156">
        <v>2</v>
      </c>
      <c r="K6156" s="1">
        <v>194.66</v>
      </c>
      <c r="L6156" s="1">
        <v>130</v>
      </c>
      <c r="M6156" s="1">
        <f>All_Data[[#This Row],[EUR Sales Amount]]-All_Data[[#This Row],[EUR Cost Amount]]</f>
        <v>64.66</v>
      </c>
      <c r="N6156">
        <f>IF(All_Data[[#This Row],[Order Line Quantity]]&lt;0,1,0)</f>
        <v>0</v>
      </c>
      <c r="O6156" s="1" t="str">
        <f>All_Data[[#This Row],[Tier2 Description]]&amp;All_Data[[#This Row],[Order No]]</f>
        <v>GENERAL TECH1560840</v>
      </c>
    </row>
    <row r="6157" spans="1:15" x14ac:dyDescent="0.35">
      <c r="A6157">
        <v>202005</v>
      </c>
      <c r="B6157" t="str">
        <f>LEFT(All_Data[[#This Row],[Invoice (Year+Month)]],4)</f>
        <v>2020</v>
      </c>
      <c r="C6157" t="str">
        <f>RIGHT(All_Data[[#This Row],[Invoice (Year+Month)]],2)</f>
        <v>05</v>
      </c>
      <c r="D6157" t="s">
        <v>56</v>
      </c>
      <c r="E6157">
        <v>3014514</v>
      </c>
      <c r="F6157" t="s">
        <v>10</v>
      </c>
      <c r="G6157" t="s">
        <v>13</v>
      </c>
      <c r="H6157" t="s">
        <v>37</v>
      </c>
      <c r="I6157">
        <v>1559949</v>
      </c>
      <c r="J6157">
        <v>7500</v>
      </c>
      <c r="K6157" s="1">
        <v>2550</v>
      </c>
      <c r="L6157" s="1">
        <v>2250</v>
      </c>
      <c r="M6157" s="1">
        <f>All_Data[[#This Row],[EUR Sales Amount]]-All_Data[[#This Row],[EUR Cost Amount]]</f>
        <v>300</v>
      </c>
      <c r="N6157">
        <f>IF(All_Data[[#This Row],[Order Line Quantity]]&lt;0,1,0)</f>
        <v>0</v>
      </c>
      <c r="O6157" s="1" t="str">
        <f>All_Data[[#This Row],[Tier2 Description]]&amp;All_Data[[#This Row],[Order No]]</f>
        <v>GENERAL1559949</v>
      </c>
    </row>
    <row r="6158" spans="1:15" x14ac:dyDescent="0.35">
      <c r="A6158">
        <v>202005</v>
      </c>
      <c r="B6158" t="str">
        <f>LEFT(All_Data[[#This Row],[Invoice (Year+Month)]],4)</f>
        <v>2020</v>
      </c>
      <c r="C6158" t="str">
        <f>RIGHT(All_Data[[#This Row],[Invoice (Year+Month)]],2)</f>
        <v>05</v>
      </c>
      <c r="D6158" t="s">
        <v>56</v>
      </c>
      <c r="E6158">
        <v>3014514</v>
      </c>
      <c r="F6158" t="s">
        <v>10</v>
      </c>
      <c r="G6158" t="s">
        <v>13</v>
      </c>
      <c r="H6158" t="s">
        <v>37</v>
      </c>
      <c r="I6158">
        <v>1559950</v>
      </c>
      <c r="J6158">
        <v>100</v>
      </c>
      <c r="K6158" s="1">
        <v>115</v>
      </c>
      <c r="L6158" s="1">
        <v>138</v>
      </c>
      <c r="M6158" s="1">
        <f>All_Data[[#This Row],[EUR Sales Amount]]-All_Data[[#This Row],[EUR Cost Amount]]</f>
        <v>-23</v>
      </c>
      <c r="N6158">
        <f>IF(All_Data[[#This Row],[Order Line Quantity]]&lt;0,1,0)</f>
        <v>0</v>
      </c>
      <c r="O6158" s="1" t="str">
        <f>All_Data[[#This Row],[Tier2 Description]]&amp;All_Data[[#This Row],[Order No]]</f>
        <v>GENERAL1559950</v>
      </c>
    </row>
    <row r="6159" spans="1:15" x14ac:dyDescent="0.35">
      <c r="A6159">
        <v>202005</v>
      </c>
      <c r="B6159" t="str">
        <f>LEFT(All_Data[[#This Row],[Invoice (Year+Month)]],4)</f>
        <v>2020</v>
      </c>
      <c r="C6159" t="str">
        <f>RIGHT(All_Data[[#This Row],[Invoice (Year+Month)]],2)</f>
        <v>05</v>
      </c>
      <c r="D6159" t="s">
        <v>56</v>
      </c>
      <c r="E6159">
        <v>3014515</v>
      </c>
      <c r="F6159" t="s">
        <v>17</v>
      </c>
      <c r="G6159" t="s">
        <v>13</v>
      </c>
      <c r="H6159" t="s">
        <v>37</v>
      </c>
      <c r="I6159">
        <v>1559047</v>
      </c>
      <c r="J6159">
        <v>192000</v>
      </c>
      <c r="K6159" s="1">
        <v>15360</v>
      </c>
      <c r="L6159" s="1">
        <v>13440</v>
      </c>
      <c r="M6159" s="1">
        <f>All_Data[[#This Row],[EUR Sales Amount]]-All_Data[[#This Row],[EUR Cost Amount]]</f>
        <v>1920</v>
      </c>
      <c r="N6159">
        <f>IF(All_Data[[#This Row],[Order Line Quantity]]&lt;0,1,0)</f>
        <v>0</v>
      </c>
      <c r="O6159" s="1" t="str">
        <f>All_Data[[#This Row],[Tier2 Description]]&amp;All_Data[[#This Row],[Order No]]</f>
        <v>GENERAL1559047</v>
      </c>
    </row>
    <row r="6160" spans="1:15" x14ac:dyDescent="0.35">
      <c r="A6160">
        <v>202005</v>
      </c>
      <c r="B6160" t="str">
        <f>LEFT(All_Data[[#This Row],[Invoice (Year+Month)]],4)</f>
        <v>2020</v>
      </c>
      <c r="C6160" t="str">
        <f>RIGHT(All_Data[[#This Row],[Invoice (Year+Month)]],2)</f>
        <v>05</v>
      </c>
      <c r="D6160" t="s">
        <v>56</v>
      </c>
      <c r="E6160">
        <v>3014515</v>
      </c>
      <c r="F6160" t="s">
        <v>17</v>
      </c>
      <c r="G6160" t="s">
        <v>26</v>
      </c>
      <c r="H6160" t="s">
        <v>44</v>
      </c>
      <c r="I6160">
        <v>1561131</v>
      </c>
      <c r="J6160">
        <v>16</v>
      </c>
      <c r="K6160" s="1">
        <v>16</v>
      </c>
      <c r="L6160" s="1">
        <v>3.76</v>
      </c>
      <c r="M6160" s="1">
        <f>All_Data[[#This Row],[EUR Sales Amount]]-All_Data[[#This Row],[EUR Cost Amount]]</f>
        <v>12.24</v>
      </c>
      <c r="N6160">
        <f>IF(All_Data[[#This Row],[Order Line Quantity]]&lt;0,1,0)</f>
        <v>0</v>
      </c>
      <c r="O6160" s="1" t="str">
        <f>All_Data[[#This Row],[Tier2 Description]]&amp;All_Data[[#This Row],[Order No]]</f>
        <v>HBA1561131</v>
      </c>
    </row>
    <row r="6161" spans="1:15" x14ac:dyDescent="0.35">
      <c r="A6161">
        <v>202005</v>
      </c>
      <c r="B6161" t="str">
        <f>LEFT(All_Data[[#This Row],[Invoice (Year+Month)]],4)</f>
        <v>2020</v>
      </c>
      <c r="C6161" t="str">
        <f>RIGHT(All_Data[[#This Row],[Invoice (Year+Month)]],2)</f>
        <v>05</v>
      </c>
      <c r="D6161" t="s">
        <v>56</v>
      </c>
      <c r="E6161">
        <v>3014515</v>
      </c>
      <c r="F6161" t="s">
        <v>17</v>
      </c>
      <c r="G6161" t="s">
        <v>26</v>
      </c>
      <c r="H6161" t="s">
        <v>43</v>
      </c>
      <c r="I6161">
        <v>1560815</v>
      </c>
      <c r="J6161">
        <v>1000</v>
      </c>
      <c r="K6161" s="1">
        <v>290</v>
      </c>
      <c r="L6161" s="1">
        <v>81.96</v>
      </c>
      <c r="M6161" s="1">
        <f>All_Data[[#This Row],[EUR Sales Amount]]-All_Data[[#This Row],[EUR Cost Amount]]</f>
        <v>208.04000000000002</v>
      </c>
      <c r="N6161">
        <f>IF(All_Data[[#This Row],[Order Line Quantity]]&lt;0,1,0)</f>
        <v>0</v>
      </c>
      <c r="O6161" s="1" t="str">
        <f>All_Data[[#This Row],[Tier2 Description]]&amp;All_Data[[#This Row],[Order No]]</f>
        <v>SAFETY AUTO &amp; TOOLS1560815</v>
      </c>
    </row>
    <row r="6162" spans="1:15" x14ac:dyDescent="0.35">
      <c r="A6162">
        <v>202005</v>
      </c>
      <c r="B6162" t="str">
        <f>LEFT(All_Data[[#This Row],[Invoice (Year+Month)]],4)</f>
        <v>2020</v>
      </c>
      <c r="C6162" t="str">
        <f>RIGHT(All_Data[[#This Row],[Invoice (Year+Month)]],2)</f>
        <v>05</v>
      </c>
      <c r="D6162" t="s">
        <v>56</v>
      </c>
      <c r="E6162">
        <v>3014515</v>
      </c>
      <c r="F6162" t="s">
        <v>17</v>
      </c>
      <c r="G6162" t="s">
        <v>22</v>
      </c>
      <c r="H6162" t="s">
        <v>35</v>
      </c>
      <c r="I6162">
        <v>1560815</v>
      </c>
      <c r="J6162">
        <v>1002</v>
      </c>
      <c r="K6162" s="1">
        <v>200</v>
      </c>
      <c r="L6162" s="1">
        <v>27.88</v>
      </c>
      <c r="M6162" s="1">
        <f>All_Data[[#This Row],[EUR Sales Amount]]-All_Data[[#This Row],[EUR Cost Amount]]</f>
        <v>172.12</v>
      </c>
      <c r="N6162">
        <f>IF(All_Data[[#This Row],[Order Line Quantity]]&lt;0,1,0)</f>
        <v>0</v>
      </c>
      <c r="O6162" s="1" t="str">
        <f>All_Data[[#This Row],[Tier2 Description]]&amp;All_Data[[#This Row],[Order No]]</f>
        <v>DECORATION CHARGES1560815</v>
      </c>
    </row>
    <row r="6163" spans="1:15" x14ac:dyDescent="0.35">
      <c r="A6163">
        <v>202005</v>
      </c>
      <c r="B6163" t="str">
        <f>LEFT(All_Data[[#This Row],[Invoice (Year+Month)]],4)</f>
        <v>2020</v>
      </c>
      <c r="C6163" t="str">
        <f>RIGHT(All_Data[[#This Row],[Invoice (Year+Month)]],2)</f>
        <v>05</v>
      </c>
      <c r="D6163" t="s">
        <v>56</v>
      </c>
      <c r="E6163">
        <v>3014519</v>
      </c>
      <c r="F6163" t="s">
        <v>17</v>
      </c>
      <c r="G6163" t="s">
        <v>26</v>
      </c>
      <c r="H6163" t="s">
        <v>50</v>
      </c>
      <c r="I6163">
        <v>1560204</v>
      </c>
      <c r="J6163">
        <v>4</v>
      </c>
      <c r="K6163" s="1">
        <v>32.46</v>
      </c>
      <c r="L6163" s="1">
        <v>15.28</v>
      </c>
      <c r="M6163" s="1">
        <f>All_Data[[#This Row],[EUR Sales Amount]]-All_Data[[#This Row],[EUR Cost Amount]]</f>
        <v>17.18</v>
      </c>
      <c r="N6163">
        <f>IF(All_Data[[#This Row],[Order Line Quantity]]&lt;0,1,0)</f>
        <v>0</v>
      </c>
      <c r="O6163" s="1" t="str">
        <f>All_Data[[#This Row],[Tier2 Description]]&amp;All_Data[[#This Row],[Order No]]</f>
        <v>OUTDOOR &amp; LEISURE1560204</v>
      </c>
    </row>
    <row r="6164" spans="1:15" x14ac:dyDescent="0.35">
      <c r="A6164">
        <v>202005</v>
      </c>
      <c r="B6164" t="str">
        <f>LEFT(All_Data[[#This Row],[Invoice (Year+Month)]],4)</f>
        <v>2020</v>
      </c>
      <c r="C6164" t="str">
        <f>RIGHT(All_Data[[#This Row],[Invoice (Year+Month)]],2)</f>
        <v>05</v>
      </c>
      <c r="D6164" t="s">
        <v>56</v>
      </c>
      <c r="E6164">
        <v>3014521</v>
      </c>
      <c r="F6164" t="s">
        <v>17</v>
      </c>
      <c r="G6164" t="s">
        <v>11</v>
      </c>
      <c r="H6164" t="s">
        <v>12</v>
      </c>
      <c r="I6164">
        <v>1560942</v>
      </c>
      <c r="J6164">
        <v>2</v>
      </c>
      <c r="K6164" s="1">
        <v>33.479999999999997</v>
      </c>
      <c r="L6164" s="1">
        <v>18.16</v>
      </c>
      <c r="M6164" s="1">
        <f>All_Data[[#This Row],[EUR Sales Amount]]-All_Data[[#This Row],[EUR Cost Amount]]</f>
        <v>15.319999999999997</v>
      </c>
      <c r="N6164">
        <f>IF(All_Data[[#This Row],[Order Line Quantity]]&lt;0,1,0)</f>
        <v>0</v>
      </c>
      <c r="O6164" s="1" t="str">
        <f>All_Data[[#This Row],[Tier2 Description]]&amp;All_Data[[#This Row],[Order No]]</f>
        <v>BUSINESS CASES1560942</v>
      </c>
    </row>
    <row r="6165" spans="1:15" x14ac:dyDescent="0.35">
      <c r="A6165">
        <v>202005</v>
      </c>
      <c r="B6165" t="str">
        <f>LEFT(All_Data[[#This Row],[Invoice (Year+Month)]],4)</f>
        <v>2020</v>
      </c>
      <c r="C6165" t="str">
        <f>RIGHT(All_Data[[#This Row],[Invoice (Year+Month)]],2)</f>
        <v>05</v>
      </c>
      <c r="D6165" t="s">
        <v>56</v>
      </c>
      <c r="E6165">
        <v>3014521</v>
      </c>
      <c r="F6165" t="s">
        <v>17</v>
      </c>
      <c r="G6165" t="s">
        <v>11</v>
      </c>
      <c r="H6165" t="s">
        <v>46</v>
      </c>
      <c r="I6165">
        <v>1560942</v>
      </c>
      <c r="J6165">
        <v>4</v>
      </c>
      <c r="K6165" s="1">
        <v>127.96</v>
      </c>
      <c r="L6165" s="1">
        <v>60.92</v>
      </c>
      <c r="M6165" s="1">
        <f>All_Data[[#This Row],[EUR Sales Amount]]-All_Data[[#This Row],[EUR Cost Amount]]</f>
        <v>67.039999999999992</v>
      </c>
      <c r="N6165">
        <f>IF(All_Data[[#This Row],[Order Line Quantity]]&lt;0,1,0)</f>
        <v>0</v>
      </c>
      <c r="O6165" s="1" t="str">
        <f>All_Data[[#This Row],[Tier2 Description]]&amp;All_Data[[#This Row],[Order No]]</f>
        <v>DUFFELS1560942</v>
      </c>
    </row>
    <row r="6166" spans="1:15" x14ac:dyDescent="0.35">
      <c r="A6166">
        <v>202005</v>
      </c>
      <c r="B6166" t="str">
        <f>LEFT(All_Data[[#This Row],[Invoice (Year+Month)]],4)</f>
        <v>2020</v>
      </c>
      <c r="C6166" t="str">
        <f>RIGHT(All_Data[[#This Row],[Invoice (Year+Month)]],2)</f>
        <v>05</v>
      </c>
      <c r="D6166" t="s">
        <v>56</v>
      </c>
      <c r="E6166">
        <v>3014521</v>
      </c>
      <c r="F6166" t="s">
        <v>17</v>
      </c>
      <c r="G6166" t="s">
        <v>26</v>
      </c>
      <c r="H6166" t="s">
        <v>28</v>
      </c>
      <c r="I6166">
        <v>1560374</v>
      </c>
      <c r="J6166">
        <v>8</v>
      </c>
      <c r="K6166" s="1">
        <v>112.76</v>
      </c>
      <c r="L6166" s="1">
        <v>57.6</v>
      </c>
      <c r="M6166" s="1">
        <f>All_Data[[#This Row],[EUR Sales Amount]]-All_Data[[#This Row],[EUR Cost Amount]]</f>
        <v>55.160000000000004</v>
      </c>
      <c r="N6166">
        <f>IF(All_Data[[#This Row],[Order Line Quantity]]&lt;0,1,0)</f>
        <v>0</v>
      </c>
      <c r="O6166" s="1" t="str">
        <f>All_Data[[#This Row],[Tier2 Description]]&amp;All_Data[[#This Row],[Order No]]</f>
        <v>HOUSEWARES1560374</v>
      </c>
    </row>
    <row r="6167" spans="1:15" x14ac:dyDescent="0.35">
      <c r="A6167">
        <v>202005</v>
      </c>
      <c r="B6167" t="str">
        <f>LEFT(All_Data[[#This Row],[Invoice (Year+Month)]],4)</f>
        <v>2020</v>
      </c>
      <c r="C6167" t="str">
        <f>RIGHT(All_Data[[#This Row],[Invoice (Year+Month)]],2)</f>
        <v>05</v>
      </c>
      <c r="D6167" t="s">
        <v>56</v>
      </c>
      <c r="E6167">
        <v>3014521</v>
      </c>
      <c r="F6167" t="s">
        <v>17</v>
      </c>
      <c r="G6167" t="s">
        <v>29</v>
      </c>
      <c r="H6167" t="s">
        <v>31</v>
      </c>
      <c r="I6167">
        <v>1560942</v>
      </c>
      <c r="J6167">
        <v>2</v>
      </c>
      <c r="K6167" s="1">
        <v>57.98</v>
      </c>
      <c r="L6167" s="1">
        <v>32.14</v>
      </c>
      <c r="M6167" s="1">
        <f>All_Data[[#This Row],[EUR Sales Amount]]-All_Data[[#This Row],[EUR Cost Amount]]</f>
        <v>25.839999999999996</v>
      </c>
      <c r="N6167">
        <f>IF(All_Data[[#This Row],[Order Line Quantity]]&lt;0,1,0)</f>
        <v>0</v>
      </c>
      <c r="O6167" s="1" t="str">
        <f>All_Data[[#This Row],[Tier2 Description]]&amp;All_Data[[#This Row],[Order No]]</f>
        <v>POWER1560942</v>
      </c>
    </row>
    <row r="6168" spans="1:15" x14ac:dyDescent="0.35">
      <c r="A6168">
        <v>202005</v>
      </c>
      <c r="B6168" t="str">
        <f>LEFT(All_Data[[#This Row],[Invoice (Year+Month)]],4)</f>
        <v>2020</v>
      </c>
      <c r="C6168" t="str">
        <f>RIGHT(All_Data[[#This Row],[Invoice (Year+Month)]],2)</f>
        <v>05</v>
      </c>
      <c r="D6168" t="s">
        <v>56</v>
      </c>
      <c r="E6168">
        <v>3014522</v>
      </c>
      <c r="F6168" t="s">
        <v>17</v>
      </c>
      <c r="G6168" t="s">
        <v>11</v>
      </c>
      <c r="H6168" t="s">
        <v>39</v>
      </c>
      <c r="I6168">
        <v>1561426</v>
      </c>
      <c r="J6168">
        <v>2</v>
      </c>
      <c r="K6168" s="1">
        <v>19.02</v>
      </c>
      <c r="L6168" s="1">
        <v>7.76</v>
      </c>
      <c r="M6168" s="1">
        <f>All_Data[[#This Row],[EUR Sales Amount]]-All_Data[[#This Row],[EUR Cost Amount]]</f>
        <v>11.26</v>
      </c>
      <c r="N6168">
        <f>IF(All_Data[[#This Row],[Order Line Quantity]]&lt;0,1,0)</f>
        <v>0</v>
      </c>
      <c r="O6168" s="1" t="str">
        <f>All_Data[[#This Row],[Tier2 Description]]&amp;All_Data[[#This Row],[Order No]]</f>
        <v>COOLERS1561426</v>
      </c>
    </row>
    <row r="6169" spans="1:15" x14ac:dyDescent="0.35">
      <c r="A6169">
        <v>202005</v>
      </c>
      <c r="B6169" t="str">
        <f>LEFT(All_Data[[#This Row],[Invoice (Year+Month)]],4)</f>
        <v>2020</v>
      </c>
      <c r="C6169" t="str">
        <f>RIGHT(All_Data[[#This Row],[Invoice (Year+Month)]],2)</f>
        <v>05</v>
      </c>
      <c r="D6169" t="s">
        <v>56</v>
      </c>
      <c r="E6169">
        <v>3014522</v>
      </c>
      <c r="F6169" t="s">
        <v>17</v>
      </c>
      <c r="G6169" t="s">
        <v>11</v>
      </c>
      <c r="H6169" t="s">
        <v>40</v>
      </c>
      <c r="I6169">
        <v>1560538</v>
      </c>
      <c r="J6169">
        <v>4</v>
      </c>
      <c r="K6169" s="1">
        <v>2.72</v>
      </c>
      <c r="L6169" s="1">
        <v>1.54</v>
      </c>
      <c r="M6169" s="1">
        <f>All_Data[[#This Row],[EUR Sales Amount]]-All_Data[[#This Row],[EUR Cost Amount]]</f>
        <v>1.1800000000000002</v>
      </c>
      <c r="N6169">
        <f>IF(All_Data[[#This Row],[Order Line Quantity]]&lt;0,1,0)</f>
        <v>0</v>
      </c>
      <c r="O6169" s="1" t="str">
        <f>All_Data[[#This Row],[Tier2 Description]]&amp;All_Data[[#This Row],[Order No]]</f>
        <v>TOTES1560538</v>
      </c>
    </row>
    <row r="6170" spans="1:15" x14ac:dyDescent="0.35">
      <c r="A6170">
        <v>202005</v>
      </c>
      <c r="B6170" t="str">
        <f>LEFT(All_Data[[#This Row],[Invoice (Year+Month)]],4)</f>
        <v>2020</v>
      </c>
      <c r="C6170" t="str">
        <f>RIGHT(All_Data[[#This Row],[Invoice (Year+Month)]],2)</f>
        <v>05</v>
      </c>
      <c r="D6170" t="s">
        <v>56</v>
      </c>
      <c r="E6170">
        <v>3014522</v>
      </c>
      <c r="F6170" t="s">
        <v>17</v>
      </c>
      <c r="G6170" t="s">
        <v>32</v>
      </c>
      <c r="H6170" t="s">
        <v>51</v>
      </c>
      <c r="I6170">
        <v>1561426</v>
      </c>
      <c r="J6170">
        <v>2</v>
      </c>
      <c r="K6170" s="1">
        <v>1.5</v>
      </c>
      <c r="L6170" s="1">
        <v>0.54</v>
      </c>
      <c r="M6170" s="1">
        <f>All_Data[[#This Row],[EUR Sales Amount]]-All_Data[[#This Row],[EUR Cost Amount]]</f>
        <v>0.96</v>
      </c>
      <c r="N6170">
        <f>IF(All_Data[[#This Row],[Order Line Quantity]]&lt;0,1,0)</f>
        <v>0</v>
      </c>
      <c r="O6170" s="1" t="str">
        <f>All_Data[[#This Row],[Tier2 Description]]&amp;All_Data[[#This Row],[Order No]]</f>
        <v>MUGS &amp; TUMBLERS1561426</v>
      </c>
    </row>
    <row r="6171" spans="1:15" x14ac:dyDescent="0.35">
      <c r="A6171">
        <v>202005</v>
      </c>
      <c r="B6171" t="str">
        <f>LEFT(All_Data[[#This Row],[Invoice (Year+Month)]],4)</f>
        <v>2020</v>
      </c>
      <c r="C6171" t="str">
        <f>RIGHT(All_Data[[#This Row],[Invoice (Year+Month)]],2)</f>
        <v>05</v>
      </c>
      <c r="D6171" t="s">
        <v>56</v>
      </c>
      <c r="E6171">
        <v>3014522</v>
      </c>
      <c r="F6171" t="s">
        <v>17</v>
      </c>
      <c r="G6171" t="s">
        <v>13</v>
      </c>
      <c r="H6171" t="s">
        <v>14</v>
      </c>
      <c r="I6171">
        <v>1561426</v>
      </c>
      <c r="J6171">
        <v>2</v>
      </c>
      <c r="K6171" s="1">
        <v>1.58</v>
      </c>
      <c r="L6171" s="1">
        <v>1.36</v>
      </c>
      <c r="M6171" s="1">
        <f>All_Data[[#This Row],[EUR Sales Amount]]-All_Data[[#This Row],[EUR Cost Amount]]</f>
        <v>0.21999999999999997</v>
      </c>
      <c r="N6171">
        <f>IF(All_Data[[#This Row],[Order Line Quantity]]&lt;0,1,0)</f>
        <v>0</v>
      </c>
      <c r="O6171" s="1" t="str">
        <f>All_Data[[#This Row],[Tier2 Description]]&amp;All_Data[[#This Row],[Order No]]</f>
        <v>DESKTOP1561426</v>
      </c>
    </row>
    <row r="6172" spans="1:15" x14ac:dyDescent="0.35">
      <c r="A6172">
        <v>202005</v>
      </c>
      <c r="B6172" t="str">
        <f>LEFT(All_Data[[#This Row],[Invoice (Year+Month)]],4)</f>
        <v>2020</v>
      </c>
      <c r="C6172" t="str">
        <f>RIGHT(All_Data[[#This Row],[Invoice (Year+Month)]],2)</f>
        <v>05</v>
      </c>
      <c r="D6172" t="s">
        <v>56</v>
      </c>
      <c r="E6172">
        <v>3014522</v>
      </c>
      <c r="F6172" t="s">
        <v>17</v>
      </c>
      <c r="G6172" t="s">
        <v>13</v>
      </c>
      <c r="H6172" t="s">
        <v>16</v>
      </c>
      <c r="I6172">
        <v>1561426</v>
      </c>
      <c r="J6172">
        <v>4</v>
      </c>
      <c r="K6172" s="1">
        <v>2.3199999999999998</v>
      </c>
      <c r="L6172" s="1">
        <v>0.96</v>
      </c>
      <c r="M6172" s="1">
        <f>All_Data[[#This Row],[EUR Sales Amount]]-All_Data[[#This Row],[EUR Cost Amount]]</f>
        <v>1.3599999999999999</v>
      </c>
      <c r="N6172">
        <f>IF(All_Data[[#This Row],[Order Line Quantity]]&lt;0,1,0)</f>
        <v>0</v>
      </c>
      <c r="O6172" s="1" t="str">
        <f>All_Data[[#This Row],[Tier2 Description]]&amp;All_Data[[#This Row],[Order No]]</f>
        <v>WRITING1561426</v>
      </c>
    </row>
    <row r="6173" spans="1:15" x14ac:dyDescent="0.35">
      <c r="A6173">
        <v>202005</v>
      </c>
      <c r="B6173" t="str">
        <f>LEFT(All_Data[[#This Row],[Invoice (Year+Month)]],4)</f>
        <v>2020</v>
      </c>
      <c r="C6173" t="str">
        <f>RIGHT(All_Data[[#This Row],[Invoice (Year+Month)]],2)</f>
        <v>05</v>
      </c>
      <c r="D6173" t="s">
        <v>56</v>
      </c>
      <c r="E6173">
        <v>3014522</v>
      </c>
      <c r="F6173" t="s">
        <v>17</v>
      </c>
      <c r="G6173" t="s">
        <v>26</v>
      </c>
      <c r="H6173" t="s">
        <v>44</v>
      </c>
      <c r="I6173">
        <v>1561426</v>
      </c>
      <c r="J6173">
        <v>10</v>
      </c>
      <c r="K6173" s="1">
        <v>2.1</v>
      </c>
      <c r="L6173" s="1">
        <v>1.18</v>
      </c>
      <c r="M6173" s="1">
        <f>All_Data[[#This Row],[EUR Sales Amount]]-All_Data[[#This Row],[EUR Cost Amount]]</f>
        <v>0.92000000000000015</v>
      </c>
      <c r="N6173">
        <f>IF(All_Data[[#This Row],[Order Line Quantity]]&lt;0,1,0)</f>
        <v>0</v>
      </c>
      <c r="O6173" s="1" t="str">
        <f>All_Data[[#This Row],[Tier2 Description]]&amp;All_Data[[#This Row],[Order No]]</f>
        <v>HBA1561426</v>
      </c>
    </row>
    <row r="6174" spans="1:15" x14ac:dyDescent="0.35">
      <c r="A6174">
        <v>202005</v>
      </c>
      <c r="B6174" t="str">
        <f>LEFT(All_Data[[#This Row],[Invoice (Year+Month)]],4)</f>
        <v>2020</v>
      </c>
      <c r="C6174" t="str">
        <f>RIGHT(All_Data[[#This Row],[Invoice (Year+Month)]],2)</f>
        <v>05</v>
      </c>
      <c r="D6174" t="s">
        <v>56</v>
      </c>
      <c r="E6174">
        <v>3014522</v>
      </c>
      <c r="F6174" t="s">
        <v>17</v>
      </c>
      <c r="G6174" t="s">
        <v>26</v>
      </c>
      <c r="H6174" t="s">
        <v>42</v>
      </c>
      <c r="I6174">
        <v>1561426</v>
      </c>
      <c r="J6174">
        <v>2</v>
      </c>
      <c r="K6174" s="1">
        <v>3.54</v>
      </c>
      <c r="L6174" s="1">
        <v>1.1000000000000001</v>
      </c>
      <c r="M6174" s="1">
        <f>All_Data[[#This Row],[EUR Sales Amount]]-All_Data[[#This Row],[EUR Cost Amount]]</f>
        <v>2.44</v>
      </c>
      <c r="N6174">
        <f>IF(All_Data[[#This Row],[Order Line Quantity]]&lt;0,1,0)</f>
        <v>0</v>
      </c>
      <c r="O6174" s="1" t="str">
        <f>All_Data[[#This Row],[Tier2 Description]]&amp;All_Data[[#This Row],[Order No]]</f>
        <v>LIGHTING1561426</v>
      </c>
    </row>
    <row r="6175" spans="1:15" x14ac:dyDescent="0.35">
      <c r="A6175">
        <v>202005</v>
      </c>
      <c r="B6175" t="str">
        <f>LEFT(All_Data[[#This Row],[Invoice (Year+Month)]],4)</f>
        <v>2020</v>
      </c>
      <c r="C6175" t="str">
        <f>RIGHT(All_Data[[#This Row],[Invoice (Year+Month)]],2)</f>
        <v>05</v>
      </c>
      <c r="D6175" t="s">
        <v>56</v>
      </c>
      <c r="E6175">
        <v>3014522</v>
      </c>
      <c r="F6175" t="s">
        <v>17</v>
      </c>
      <c r="G6175" t="s">
        <v>26</v>
      </c>
      <c r="H6175" t="s">
        <v>50</v>
      </c>
      <c r="I6175">
        <v>1561426</v>
      </c>
      <c r="J6175">
        <v>2</v>
      </c>
      <c r="K6175" s="1">
        <v>1.22</v>
      </c>
      <c r="L6175" s="1">
        <v>0.52</v>
      </c>
      <c r="M6175" s="1">
        <f>All_Data[[#This Row],[EUR Sales Amount]]-All_Data[[#This Row],[EUR Cost Amount]]</f>
        <v>0.7</v>
      </c>
      <c r="N6175">
        <f>IF(All_Data[[#This Row],[Order Line Quantity]]&lt;0,1,0)</f>
        <v>0</v>
      </c>
      <c r="O6175" s="1" t="str">
        <f>All_Data[[#This Row],[Tier2 Description]]&amp;All_Data[[#This Row],[Order No]]</f>
        <v>OUTDOOR &amp; LEISURE1561426</v>
      </c>
    </row>
    <row r="6176" spans="1:15" x14ac:dyDescent="0.35">
      <c r="A6176">
        <v>202005</v>
      </c>
      <c r="B6176" t="str">
        <f>LEFT(All_Data[[#This Row],[Invoice (Year+Month)]],4)</f>
        <v>2020</v>
      </c>
      <c r="C6176" t="str">
        <f>RIGHT(All_Data[[#This Row],[Invoice (Year+Month)]],2)</f>
        <v>05</v>
      </c>
      <c r="D6176" t="s">
        <v>56</v>
      </c>
      <c r="E6176">
        <v>3014522</v>
      </c>
      <c r="F6176" t="s">
        <v>17</v>
      </c>
      <c r="G6176" t="s">
        <v>22</v>
      </c>
      <c r="H6176" t="s">
        <v>35</v>
      </c>
      <c r="I6176">
        <v>1560538</v>
      </c>
      <c r="J6176">
        <v>8</v>
      </c>
      <c r="K6176" s="1">
        <v>109.28</v>
      </c>
      <c r="L6176" s="1">
        <v>27.6</v>
      </c>
      <c r="M6176" s="1">
        <f>All_Data[[#This Row],[EUR Sales Amount]]-All_Data[[#This Row],[EUR Cost Amount]]</f>
        <v>81.680000000000007</v>
      </c>
      <c r="N6176">
        <f>IF(All_Data[[#This Row],[Order Line Quantity]]&lt;0,1,0)</f>
        <v>0</v>
      </c>
      <c r="O6176" s="1" t="str">
        <f>All_Data[[#This Row],[Tier2 Description]]&amp;All_Data[[#This Row],[Order No]]</f>
        <v>DECORATION CHARGES1560538</v>
      </c>
    </row>
    <row r="6177" spans="1:15" x14ac:dyDescent="0.35">
      <c r="A6177">
        <v>202005</v>
      </c>
      <c r="B6177" t="str">
        <f>LEFT(All_Data[[#This Row],[Invoice (Year+Month)]],4)</f>
        <v>2020</v>
      </c>
      <c r="C6177" t="str">
        <f>RIGHT(All_Data[[#This Row],[Invoice (Year+Month)]],2)</f>
        <v>05</v>
      </c>
      <c r="D6177" t="s">
        <v>56</v>
      </c>
      <c r="E6177">
        <v>3014522</v>
      </c>
      <c r="F6177" t="s">
        <v>17</v>
      </c>
      <c r="G6177" t="s">
        <v>29</v>
      </c>
      <c r="H6177" t="s">
        <v>30</v>
      </c>
      <c r="I6177">
        <v>1561407</v>
      </c>
      <c r="J6177">
        <v>2</v>
      </c>
      <c r="K6177" s="1">
        <v>25.46</v>
      </c>
      <c r="L6177" s="1">
        <v>22.98</v>
      </c>
      <c r="M6177" s="1">
        <f>All_Data[[#This Row],[EUR Sales Amount]]-All_Data[[#This Row],[EUR Cost Amount]]</f>
        <v>2.4800000000000004</v>
      </c>
      <c r="N6177">
        <f>IF(All_Data[[#This Row],[Order Line Quantity]]&lt;0,1,0)</f>
        <v>0</v>
      </c>
      <c r="O6177" s="1" t="str">
        <f>All_Data[[#This Row],[Tier2 Description]]&amp;All_Data[[#This Row],[Order No]]</f>
        <v>AUDIO1561407</v>
      </c>
    </row>
    <row r="6178" spans="1:15" x14ac:dyDescent="0.35">
      <c r="A6178">
        <v>202005</v>
      </c>
      <c r="B6178" t="str">
        <f>LEFT(All_Data[[#This Row],[Invoice (Year+Month)]],4)</f>
        <v>2020</v>
      </c>
      <c r="C6178" t="str">
        <f>RIGHT(All_Data[[#This Row],[Invoice (Year+Month)]],2)</f>
        <v>05</v>
      </c>
      <c r="D6178" t="s">
        <v>56</v>
      </c>
      <c r="E6178">
        <v>3014522</v>
      </c>
      <c r="F6178" t="s">
        <v>17</v>
      </c>
      <c r="G6178" t="s">
        <v>29</v>
      </c>
      <c r="H6178" t="s">
        <v>52</v>
      </c>
      <c r="I6178">
        <v>1561407</v>
      </c>
      <c r="J6178">
        <v>4</v>
      </c>
      <c r="K6178" s="1">
        <v>144.4</v>
      </c>
      <c r="L6178" s="1">
        <v>122.26</v>
      </c>
      <c r="M6178" s="1">
        <f>All_Data[[#This Row],[EUR Sales Amount]]-All_Data[[#This Row],[EUR Cost Amount]]</f>
        <v>22.14</v>
      </c>
      <c r="N6178">
        <f>IF(All_Data[[#This Row],[Order Line Quantity]]&lt;0,1,0)</f>
        <v>0</v>
      </c>
      <c r="O6178" s="1" t="str">
        <f>All_Data[[#This Row],[Tier2 Description]]&amp;All_Data[[#This Row],[Order No]]</f>
        <v>GENERAL TECH1561407</v>
      </c>
    </row>
    <row r="6179" spans="1:15" x14ac:dyDescent="0.35">
      <c r="A6179">
        <v>202005</v>
      </c>
      <c r="B6179" t="str">
        <f>LEFT(All_Data[[#This Row],[Invoice (Year+Month)]],4)</f>
        <v>2020</v>
      </c>
      <c r="C6179" t="str">
        <f>RIGHT(All_Data[[#This Row],[Invoice (Year+Month)]],2)</f>
        <v>05</v>
      </c>
      <c r="D6179" t="s">
        <v>56</v>
      </c>
      <c r="E6179">
        <v>3014522</v>
      </c>
      <c r="F6179" t="s">
        <v>17</v>
      </c>
      <c r="G6179" t="s">
        <v>29</v>
      </c>
      <c r="H6179" t="s">
        <v>52</v>
      </c>
      <c r="I6179">
        <v>1561426</v>
      </c>
      <c r="J6179">
        <v>12</v>
      </c>
      <c r="K6179" s="1">
        <v>3.22</v>
      </c>
      <c r="L6179" s="1">
        <v>1.1200000000000001</v>
      </c>
      <c r="M6179" s="1">
        <f>All_Data[[#This Row],[EUR Sales Amount]]-All_Data[[#This Row],[EUR Cost Amount]]</f>
        <v>2.1</v>
      </c>
      <c r="N6179">
        <f>IF(All_Data[[#This Row],[Order Line Quantity]]&lt;0,1,0)</f>
        <v>0</v>
      </c>
      <c r="O6179" s="1" t="str">
        <f>All_Data[[#This Row],[Tier2 Description]]&amp;All_Data[[#This Row],[Order No]]</f>
        <v>GENERAL TECH1561426</v>
      </c>
    </row>
    <row r="6180" spans="1:15" x14ac:dyDescent="0.35">
      <c r="A6180">
        <v>202005</v>
      </c>
      <c r="B6180" t="str">
        <f>LEFT(All_Data[[#This Row],[Invoice (Year+Month)]],4)</f>
        <v>2020</v>
      </c>
      <c r="C6180" t="str">
        <f>RIGHT(All_Data[[#This Row],[Invoice (Year+Month)]],2)</f>
        <v>05</v>
      </c>
      <c r="D6180" t="s">
        <v>56</v>
      </c>
      <c r="E6180">
        <v>3014523</v>
      </c>
      <c r="F6180" t="s">
        <v>17</v>
      </c>
      <c r="G6180" t="s">
        <v>11</v>
      </c>
      <c r="H6180" t="s">
        <v>40</v>
      </c>
      <c r="I6180">
        <v>1559052</v>
      </c>
      <c r="J6180">
        <v>1000</v>
      </c>
      <c r="K6180" s="1">
        <v>620</v>
      </c>
      <c r="L6180" s="1">
        <v>314.94</v>
      </c>
      <c r="M6180" s="1">
        <f>All_Data[[#This Row],[EUR Sales Amount]]-All_Data[[#This Row],[EUR Cost Amount]]</f>
        <v>305.06</v>
      </c>
      <c r="N6180">
        <f>IF(All_Data[[#This Row],[Order Line Quantity]]&lt;0,1,0)</f>
        <v>0</v>
      </c>
      <c r="O6180" s="1" t="str">
        <f>All_Data[[#This Row],[Tier2 Description]]&amp;All_Data[[#This Row],[Order No]]</f>
        <v>TOTES1559052</v>
      </c>
    </row>
    <row r="6181" spans="1:15" x14ac:dyDescent="0.35">
      <c r="A6181">
        <v>202005</v>
      </c>
      <c r="B6181" t="str">
        <f>LEFT(All_Data[[#This Row],[Invoice (Year+Month)]],4)</f>
        <v>2020</v>
      </c>
      <c r="C6181" t="str">
        <f>RIGHT(All_Data[[#This Row],[Invoice (Year+Month)]],2)</f>
        <v>05</v>
      </c>
      <c r="D6181" t="s">
        <v>56</v>
      </c>
      <c r="E6181">
        <v>3014523</v>
      </c>
      <c r="F6181" t="s">
        <v>17</v>
      </c>
      <c r="G6181" t="s">
        <v>22</v>
      </c>
      <c r="H6181" t="s">
        <v>35</v>
      </c>
      <c r="I6181">
        <v>1559052</v>
      </c>
      <c r="J6181">
        <v>1008</v>
      </c>
      <c r="K6181" s="1">
        <v>990</v>
      </c>
      <c r="L6181" s="1">
        <v>104.32</v>
      </c>
      <c r="M6181" s="1">
        <f>All_Data[[#This Row],[EUR Sales Amount]]-All_Data[[#This Row],[EUR Cost Amount]]</f>
        <v>885.68000000000006</v>
      </c>
      <c r="N6181">
        <f>IF(All_Data[[#This Row],[Order Line Quantity]]&lt;0,1,0)</f>
        <v>0</v>
      </c>
      <c r="O6181" s="1" t="str">
        <f>All_Data[[#This Row],[Tier2 Description]]&amp;All_Data[[#This Row],[Order No]]</f>
        <v>DECORATION CHARGES1559052</v>
      </c>
    </row>
    <row r="6182" spans="1:15" x14ac:dyDescent="0.35">
      <c r="A6182">
        <v>202005</v>
      </c>
      <c r="B6182" t="str">
        <f>LEFT(All_Data[[#This Row],[Invoice (Year+Month)]],4)</f>
        <v>2020</v>
      </c>
      <c r="C6182" t="str">
        <f>RIGHT(All_Data[[#This Row],[Invoice (Year+Month)]],2)</f>
        <v>05</v>
      </c>
      <c r="D6182" t="s">
        <v>56</v>
      </c>
      <c r="E6182">
        <v>3014532</v>
      </c>
      <c r="F6182" t="s">
        <v>17</v>
      </c>
      <c r="G6182" t="s">
        <v>11</v>
      </c>
      <c r="H6182" t="s">
        <v>40</v>
      </c>
      <c r="I6182">
        <v>1561012</v>
      </c>
      <c r="J6182">
        <v>600</v>
      </c>
      <c r="K6182" s="1">
        <v>276</v>
      </c>
      <c r="L6182" s="1">
        <v>162.22</v>
      </c>
      <c r="M6182" s="1">
        <f>All_Data[[#This Row],[EUR Sales Amount]]-All_Data[[#This Row],[EUR Cost Amount]]</f>
        <v>113.78</v>
      </c>
      <c r="N6182">
        <f>IF(All_Data[[#This Row],[Order Line Quantity]]&lt;0,1,0)</f>
        <v>0</v>
      </c>
      <c r="O6182" s="1" t="str">
        <f>All_Data[[#This Row],[Tier2 Description]]&amp;All_Data[[#This Row],[Order No]]</f>
        <v>TOTES1561012</v>
      </c>
    </row>
    <row r="6183" spans="1:15" x14ac:dyDescent="0.35">
      <c r="A6183">
        <v>202005</v>
      </c>
      <c r="B6183" t="str">
        <f>LEFT(All_Data[[#This Row],[Invoice (Year+Month)]],4)</f>
        <v>2020</v>
      </c>
      <c r="C6183" t="str">
        <f>RIGHT(All_Data[[#This Row],[Invoice (Year+Month)]],2)</f>
        <v>05</v>
      </c>
      <c r="D6183" t="s">
        <v>56</v>
      </c>
      <c r="E6183">
        <v>3014532</v>
      </c>
      <c r="F6183" t="s">
        <v>17</v>
      </c>
      <c r="G6183" t="s">
        <v>26</v>
      </c>
      <c r="H6183" t="s">
        <v>43</v>
      </c>
      <c r="I6183">
        <v>1560471</v>
      </c>
      <c r="J6183">
        <v>12000</v>
      </c>
      <c r="K6183" s="1">
        <v>9480</v>
      </c>
      <c r="L6183" s="1">
        <v>6960</v>
      </c>
      <c r="M6183" s="1">
        <f>All_Data[[#This Row],[EUR Sales Amount]]-All_Data[[#This Row],[EUR Cost Amount]]</f>
        <v>2520</v>
      </c>
      <c r="N6183">
        <f>IF(All_Data[[#This Row],[Order Line Quantity]]&lt;0,1,0)</f>
        <v>0</v>
      </c>
      <c r="O6183" s="1" t="str">
        <f>All_Data[[#This Row],[Tier2 Description]]&amp;All_Data[[#This Row],[Order No]]</f>
        <v>SAFETY AUTO &amp; TOOLS1560471</v>
      </c>
    </row>
    <row r="6184" spans="1:15" x14ac:dyDescent="0.35">
      <c r="A6184">
        <v>202005</v>
      </c>
      <c r="B6184" t="str">
        <f>LEFT(All_Data[[#This Row],[Invoice (Year+Month)]],4)</f>
        <v>2020</v>
      </c>
      <c r="C6184" t="str">
        <f>RIGHT(All_Data[[#This Row],[Invoice (Year+Month)]],2)</f>
        <v>05</v>
      </c>
      <c r="D6184" t="s">
        <v>56</v>
      </c>
      <c r="E6184">
        <v>3014532</v>
      </c>
      <c r="F6184" t="s">
        <v>17</v>
      </c>
      <c r="G6184" t="s">
        <v>26</v>
      </c>
      <c r="H6184" t="s">
        <v>43</v>
      </c>
      <c r="I6184">
        <v>1560635</v>
      </c>
      <c r="J6184">
        <v>4</v>
      </c>
      <c r="K6184" s="1">
        <v>1.1599999999999999</v>
      </c>
      <c r="L6184" s="1">
        <v>0.28000000000000003</v>
      </c>
      <c r="M6184" s="1">
        <f>All_Data[[#This Row],[EUR Sales Amount]]-All_Data[[#This Row],[EUR Cost Amount]]</f>
        <v>0.87999999999999989</v>
      </c>
      <c r="N6184">
        <f>IF(All_Data[[#This Row],[Order Line Quantity]]&lt;0,1,0)</f>
        <v>0</v>
      </c>
      <c r="O6184" s="1" t="str">
        <f>All_Data[[#This Row],[Tier2 Description]]&amp;All_Data[[#This Row],[Order No]]</f>
        <v>SAFETY AUTO &amp; TOOLS1560635</v>
      </c>
    </row>
    <row r="6185" spans="1:15" x14ac:dyDescent="0.35">
      <c r="A6185">
        <v>202005</v>
      </c>
      <c r="B6185" t="str">
        <f>LEFT(All_Data[[#This Row],[Invoice (Year+Month)]],4)</f>
        <v>2020</v>
      </c>
      <c r="C6185" t="str">
        <f>RIGHT(All_Data[[#This Row],[Invoice (Year+Month)]],2)</f>
        <v>05</v>
      </c>
      <c r="D6185" t="s">
        <v>56</v>
      </c>
      <c r="E6185">
        <v>3014532</v>
      </c>
      <c r="F6185" t="s">
        <v>17</v>
      </c>
      <c r="G6185" t="s">
        <v>26</v>
      </c>
      <c r="H6185" t="s">
        <v>43</v>
      </c>
      <c r="I6185">
        <v>1561117</v>
      </c>
      <c r="J6185">
        <v>1000</v>
      </c>
      <c r="K6185" s="1">
        <v>290</v>
      </c>
      <c r="L6185" s="1">
        <v>81.96</v>
      </c>
      <c r="M6185" s="1">
        <f>All_Data[[#This Row],[EUR Sales Amount]]-All_Data[[#This Row],[EUR Cost Amount]]</f>
        <v>208.04000000000002</v>
      </c>
      <c r="N6185">
        <f>IF(All_Data[[#This Row],[Order Line Quantity]]&lt;0,1,0)</f>
        <v>0</v>
      </c>
      <c r="O6185" s="1" t="str">
        <f>All_Data[[#This Row],[Tier2 Description]]&amp;All_Data[[#This Row],[Order No]]</f>
        <v>SAFETY AUTO &amp; TOOLS1561117</v>
      </c>
    </row>
    <row r="6186" spans="1:15" x14ac:dyDescent="0.35">
      <c r="A6186">
        <v>202005</v>
      </c>
      <c r="B6186" t="str">
        <f>LEFT(All_Data[[#This Row],[Invoice (Year+Month)]],4)</f>
        <v>2020</v>
      </c>
      <c r="C6186" t="str">
        <f>RIGHT(All_Data[[#This Row],[Invoice (Year+Month)]],2)</f>
        <v>05</v>
      </c>
      <c r="D6186" t="s">
        <v>56</v>
      </c>
      <c r="E6186">
        <v>3014532</v>
      </c>
      <c r="F6186" t="s">
        <v>17</v>
      </c>
      <c r="G6186" t="s">
        <v>22</v>
      </c>
      <c r="H6186" t="s">
        <v>35</v>
      </c>
      <c r="I6186">
        <v>1561012</v>
      </c>
      <c r="J6186">
        <v>604</v>
      </c>
      <c r="K6186" s="1">
        <v>384</v>
      </c>
      <c r="L6186" s="1">
        <v>57.16</v>
      </c>
      <c r="M6186" s="1">
        <f>All_Data[[#This Row],[EUR Sales Amount]]-All_Data[[#This Row],[EUR Cost Amount]]</f>
        <v>326.84000000000003</v>
      </c>
      <c r="N6186">
        <f>IF(All_Data[[#This Row],[Order Line Quantity]]&lt;0,1,0)</f>
        <v>0</v>
      </c>
      <c r="O6186" s="1" t="str">
        <f>All_Data[[#This Row],[Tier2 Description]]&amp;All_Data[[#This Row],[Order No]]</f>
        <v>DECORATION CHARGES1561012</v>
      </c>
    </row>
    <row r="6187" spans="1:15" x14ac:dyDescent="0.35">
      <c r="A6187">
        <v>202005</v>
      </c>
      <c r="B6187" t="str">
        <f>LEFT(All_Data[[#This Row],[Invoice (Year+Month)]],4)</f>
        <v>2020</v>
      </c>
      <c r="C6187" t="str">
        <f>RIGHT(All_Data[[#This Row],[Invoice (Year+Month)]],2)</f>
        <v>05</v>
      </c>
      <c r="D6187" t="s">
        <v>56</v>
      </c>
      <c r="E6187">
        <v>3014537</v>
      </c>
      <c r="F6187" t="s">
        <v>17</v>
      </c>
      <c r="G6187" t="s">
        <v>26</v>
      </c>
      <c r="H6187" t="s">
        <v>44</v>
      </c>
      <c r="I6187">
        <v>1561187</v>
      </c>
      <c r="J6187">
        <v>6</v>
      </c>
      <c r="K6187" s="1">
        <v>6</v>
      </c>
      <c r="L6187" s="1">
        <v>0.06</v>
      </c>
      <c r="M6187" s="1">
        <f>All_Data[[#This Row],[EUR Sales Amount]]-All_Data[[#This Row],[EUR Cost Amount]]</f>
        <v>5.94</v>
      </c>
      <c r="N6187">
        <f>IF(All_Data[[#This Row],[Order Line Quantity]]&lt;0,1,0)</f>
        <v>0</v>
      </c>
      <c r="O6187" s="1" t="str">
        <f>All_Data[[#This Row],[Tier2 Description]]&amp;All_Data[[#This Row],[Order No]]</f>
        <v>HBA1561187</v>
      </c>
    </row>
    <row r="6188" spans="1:15" x14ac:dyDescent="0.35">
      <c r="A6188">
        <v>202005</v>
      </c>
      <c r="B6188" t="str">
        <f>LEFT(All_Data[[#This Row],[Invoice (Year+Month)]],4)</f>
        <v>2020</v>
      </c>
      <c r="C6188" t="str">
        <f>RIGHT(All_Data[[#This Row],[Invoice (Year+Month)]],2)</f>
        <v>05</v>
      </c>
      <c r="D6188" t="s">
        <v>56</v>
      </c>
      <c r="E6188">
        <v>3014541</v>
      </c>
      <c r="F6188" t="s">
        <v>17</v>
      </c>
      <c r="G6188" t="s">
        <v>13</v>
      </c>
      <c r="H6188" t="s">
        <v>37</v>
      </c>
      <c r="I6188">
        <v>1560850</v>
      </c>
      <c r="J6188">
        <v>500</v>
      </c>
      <c r="K6188" s="1">
        <v>285</v>
      </c>
      <c r="L6188" s="1">
        <v>250</v>
      </c>
      <c r="M6188" s="1">
        <f>All_Data[[#This Row],[EUR Sales Amount]]-All_Data[[#This Row],[EUR Cost Amount]]</f>
        <v>35</v>
      </c>
      <c r="N6188">
        <f>IF(All_Data[[#This Row],[Order Line Quantity]]&lt;0,1,0)</f>
        <v>0</v>
      </c>
      <c r="O6188" s="1" t="str">
        <f>All_Data[[#This Row],[Tier2 Description]]&amp;All_Data[[#This Row],[Order No]]</f>
        <v>GENERAL1560850</v>
      </c>
    </row>
    <row r="6189" spans="1:15" x14ac:dyDescent="0.35">
      <c r="A6189">
        <v>202005</v>
      </c>
      <c r="B6189" t="str">
        <f>LEFT(All_Data[[#This Row],[Invoice (Year+Month)]],4)</f>
        <v>2020</v>
      </c>
      <c r="C6189" t="str">
        <f>RIGHT(All_Data[[#This Row],[Invoice (Year+Month)]],2)</f>
        <v>05</v>
      </c>
      <c r="D6189" t="s">
        <v>56</v>
      </c>
      <c r="E6189">
        <v>3014565</v>
      </c>
      <c r="F6189" t="s">
        <v>10</v>
      </c>
      <c r="G6189" t="s">
        <v>32</v>
      </c>
      <c r="H6189" t="s">
        <v>51</v>
      </c>
      <c r="I6189">
        <v>1560585</v>
      </c>
      <c r="J6189">
        <v>10</v>
      </c>
      <c r="K6189" s="1">
        <v>19.68</v>
      </c>
      <c r="L6189" s="1">
        <v>7.48</v>
      </c>
      <c r="M6189" s="1">
        <f>All_Data[[#This Row],[EUR Sales Amount]]-All_Data[[#This Row],[EUR Cost Amount]]</f>
        <v>12.2</v>
      </c>
      <c r="N6189">
        <f>IF(All_Data[[#This Row],[Order Line Quantity]]&lt;0,1,0)</f>
        <v>0</v>
      </c>
      <c r="O6189" s="1" t="str">
        <f>All_Data[[#This Row],[Tier2 Description]]&amp;All_Data[[#This Row],[Order No]]</f>
        <v>MUGS &amp; TUMBLERS1560585</v>
      </c>
    </row>
    <row r="6190" spans="1:15" x14ac:dyDescent="0.35">
      <c r="A6190">
        <v>202005</v>
      </c>
      <c r="B6190" t="str">
        <f>LEFT(All_Data[[#This Row],[Invoice (Year+Month)]],4)</f>
        <v>2020</v>
      </c>
      <c r="C6190" t="str">
        <f>RIGHT(All_Data[[#This Row],[Invoice (Year+Month)]],2)</f>
        <v>05</v>
      </c>
      <c r="D6190" t="s">
        <v>56</v>
      </c>
      <c r="E6190">
        <v>3014565</v>
      </c>
      <c r="F6190" t="s">
        <v>10</v>
      </c>
      <c r="G6190" t="s">
        <v>32</v>
      </c>
      <c r="H6190" t="s">
        <v>55</v>
      </c>
      <c r="I6190">
        <v>1560585</v>
      </c>
      <c r="J6190">
        <v>2</v>
      </c>
      <c r="K6190" s="1">
        <v>15.5</v>
      </c>
      <c r="L6190" s="1">
        <v>6.3</v>
      </c>
      <c r="M6190" s="1">
        <f>All_Data[[#This Row],[EUR Sales Amount]]-All_Data[[#This Row],[EUR Cost Amount]]</f>
        <v>9.1999999999999993</v>
      </c>
      <c r="N6190">
        <f>IF(All_Data[[#This Row],[Order Line Quantity]]&lt;0,1,0)</f>
        <v>0</v>
      </c>
      <c r="O6190" s="1" t="str">
        <f>All_Data[[#This Row],[Tier2 Description]]&amp;All_Data[[#This Row],[Order No]]</f>
        <v>SPECIALTIES &amp; PACKAGING1560585</v>
      </c>
    </row>
    <row r="6191" spans="1:15" x14ac:dyDescent="0.35">
      <c r="A6191">
        <v>202005</v>
      </c>
      <c r="B6191" t="str">
        <f>LEFT(All_Data[[#This Row],[Invoice (Year+Month)]],4)</f>
        <v>2020</v>
      </c>
      <c r="C6191" t="str">
        <f>RIGHT(All_Data[[#This Row],[Invoice (Year+Month)]],2)</f>
        <v>05</v>
      </c>
      <c r="D6191" t="s">
        <v>56</v>
      </c>
      <c r="E6191">
        <v>3014565</v>
      </c>
      <c r="F6191" t="s">
        <v>10</v>
      </c>
      <c r="G6191" t="s">
        <v>26</v>
      </c>
      <c r="H6191" t="s">
        <v>44</v>
      </c>
      <c r="I6191">
        <v>1561383</v>
      </c>
      <c r="J6191">
        <v>24</v>
      </c>
      <c r="K6191" s="1">
        <v>56.94</v>
      </c>
      <c r="L6191" s="1">
        <v>23.68</v>
      </c>
      <c r="M6191" s="1">
        <f>All_Data[[#This Row],[EUR Sales Amount]]-All_Data[[#This Row],[EUR Cost Amount]]</f>
        <v>33.26</v>
      </c>
      <c r="N6191">
        <f>IF(All_Data[[#This Row],[Order Line Quantity]]&lt;0,1,0)</f>
        <v>0</v>
      </c>
      <c r="O6191" s="1" t="str">
        <f>All_Data[[#This Row],[Tier2 Description]]&amp;All_Data[[#This Row],[Order No]]</f>
        <v>HBA1561383</v>
      </c>
    </row>
    <row r="6192" spans="1:15" x14ac:dyDescent="0.35">
      <c r="A6192">
        <v>202005</v>
      </c>
      <c r="B6192" t="str">
        <f>LEFT(All_Data[[#This Row],[Invoice (Year+Month)]],4)</f>
        <v>2020</v>
      </c>
      <c r="C6192" t="str">
        <f>RIGHT(All_Data[[#This Row],[Invoice (Year+Month)]],2)</f>
        <v>05</v>
      </c>
      <c r="D6192" t="s">
        <v>56</v>
      </c>
      <c r="E6192">
        <v>3014565</v>
      </c>
      <c r="F6192" t="s">
        <v>10</v>
      </c>
      <c r="G6192" t="s">
        <v>26</v>
      </c>
      <c r="H6192" t="s">
        <v>28</v>
      </c>
      <c r="I6192">
        <v>1561383</v>
      </c>
      <c r="J6192">
        <v>6</v>
      </c>
      <c r="K6192" s="1">
        <v>48.96</v>
      </c>
      <c r="L6192" s="1">
        <v>19.600000000000001</v>
      </c>
      <c r="M6192" s="1">
        <f>All_Data[[#This Row],[EUR Sales Amount]]-All_Data[[#This Row],[EUR Cost Amount]]</f>
        <v>29.36</v>
      </c>
      <c r="N6192">
        <f>IF(All_Data[[#This Row],[Order Line Quantity]]&lt;0,1,0)</f>
        <v>0</v>
      </c>
      <c r="O6192" s="1" t="str">
        <f>All_Data[[#This Row],[Tier2 Description]]&amp;All_Data[[#This Row],[Order No]]</f>
        <v>HOUSEWARES1561383</v>
      </c>
    </row>
    <row r="6193" spans="1:15" x14ac:dyDescent="0.35">
      <c r="A6193">
        <v>202005</v>
      </c>
      <c r="B6193" t="str">
        <f>LEFT(All_Data[[#This Row],[Invoice (Year+Month)]],4)</f>
        <v>2020</v>
      </c>
      <c r="C6193" t="str">
        <f>RIGHT(All_Data[[#This Row],[Invoice (Year+Month)]],2)</f>
        <v>05</v>
      </c>
      <c r="D6193" t="s">
        <v>56</v>
      </c>
      <c r="E6193">
        <v>3014568</v>
      </c>
      <c r="F6193" t="s">
        <v>10</v>
      </c>
      <c r="G6193" t="s">
        <v>11</v>
      </c>
      <c r="H6193" t="s">
        <v>38</v>
      </c>
      <c r="I6193">
        <v>1561316</v>
      </c>
      <c r="J6193">
        <v>2</v>
      </c>
      <c r="K6193" s="1">
        <v>91.98</v>
      </c>
      <c r="L6193" s="1">
        <v>37.32</v>
      </c>
      <c r="M6193" s="1">
        <f>All_Data[[#This Row],[EUR Sales Amount]]-All_Data[[#This Row],[EUR Cost Amount]]</f>
        <v>54.660000000000004</v>
      </c>
      <c r="N6193">
        <f>IF(All_Data[[#This Row],[Order Line Quantity]]&lt;0,1,0)</f>
        <v>0</v>
      </c>
      <c r="O6193" s="1" t="str">
        <f>All_Data[[#This Row],[Tier2 Description]]&amp;All_Data[[#This Row],[Order No]]</f>
        <v>BACKPACKS1561316</v>
      </c>
    </row>
    <row r="6194" spans="1:15" x14ac:dyDescent="0.35">
      <c r="A6194">
        <v>202005</v>
      </c>
      <c r="B6194" t="str">
        <f>LEFT(All_Data[[#This Row],[Invoice (Year+Month)]],4)</f>
        <v>2020</v>
      </c>
      <c r="C6194" t="str">
        <f>RIGHT(All_Data[[#This Row],[Invoice (Year+Month)]],2)</f>
        <v>05</v>
      </c>
      <c r="D6194" t="s">
        <v>56</v>
      </c>
      <c r="E6194">
        <v>3014568</v>
      </c>
      <c r="F6194" t="s">
        <v>10</v>
      </c>
      <c r="G6194" t="s">
        <v>26</v>
      </c>
      <c r="H6194" t="s">
        <v>44</v>
      </c>
      <c r="I6194">
        <v>1560703</v>
      </c>
      <c r="J6194">
        <v>2</v>
      </c>
      <c r="K6194" s="1">
        <v>0</v>
      </c>
      <c r="L6194" s="1">
        <v>0.92</v>
      </c>
      <c r="M6194" s="1">
        <f>All_Data[[#This Row],[EUR Sales Amount]]-All_Data[[#This Row],[EUR Cost Amount]]</f>
        <v>-0.92</v>
      </c>
      <c r="N6194">
        <f>IF(All_Data[[#This Row],[Order Line Quantity]]&lt;0,1,0)</f>
        <v>0</v>
      </c>
      <c r="O6194" s="1" t="str">
        <f>All_Data[[#This Row],[Tier2 Description]]&amp;All_Data[[#This Row],[Order No]]</f>
        <v>HBA1560703</v>
      </c>
    </row>
    <row r="6195" spans="1:15" x14ac:dyDescent="0.35">
      <c r="A6195">
        <v>202005</v>
      </c>
      <c r="B6195" t="str">
        <f>LEFT(All_Data[[#This Row],[Invoice (Year+Month)]],4)</f>
        <v>2020</v>
      </c>
      <c r="C6195" t="str">
        <f>RIGHT(All_Data[[#This Row],[Invoice (Year+Month)]],2)</f>
        <v>05</v>
      </c>
      <c r="D6195" t="s">
        <v>56</v>
      </c>
      <c r="E6195">
        <v>3014572</v>
      </c>
      <c r="F6195" t="s">
        <v>17</v>
      </c>
      <c r="G6195" t="s">
        <v>18</v>
      </c>
      <c r="H6195" t="s">
        <v>20</v>
      </c>
      <c r="I6195">
        <v>1561419</v>
      </c>
      <c r="J6195">
        <v>206</v>
      </c>
      <c r="K6195" s="1">
        <v>1408.42</v>
      </c>
      <c r="L6195" s="1">
        <v>969.3</v>
      </c>
      <c r="M6195" s="1">
        <f>All_Data[[#This Row],[EUR Sales Amount]]-All_Data[[#This Row],[EUR Cost Amount]]</f>
        <v>439.12000000000012</v>
      </c>
      <c r="N6195">
        <f>IF(All_Data[[#This Row],[Order Line Quantity]]&lt;0,1,0)</f>
        <v>0</v>
      </c>
      <c r="O6195" s="1" t="str">
        <f>All_Data[[#This Row],[Tier2 Description]]&amp;All_Data[[#This Row],[Order No]]</f>
        <v>POLOS1561419</v>
      </c>
    </row>
    <row r="6196" spans="1:15" x14ac:dyDescent="0.35">
      <c r="A6196">
        <v>202005</v>
      </c>
      <c r="B6196" t="str">
        <f>LEFT(All_Data[[#This Row],[Invoice (Year+Month)]],4)</f>
        <v>2020</v>
      </c>
      <c r="C6196" t="str">
        <f>RIGHT(All_Data[[#This Row],[Invoice (Year+Month)]],2)</f>
        <v>05</v>
      </c>
      <c r="D6196" t="s">
        <v>56</v>
      </c>
      <c r="E6196">
        <v>3014574</v>
      </c>
      <c r="F6196" t="s">
        <v>10</v>
      </c>
      <c r="G6196" t="s">
        <v>18</v>
      </c>
      <c r="H6196" t="s">
        <v>19</v>
      </c>
      <c r="I6196">
        <v>1561321</v>
      </c>
      <c r="J6196">
        <v>6</v>
      </c>
      <c r="K6196" s="1">
        <v>59.94</v>
      </c>
      <c r="L6196" s="1">
        <v>57.14</v>
      </c>
      <c r="M6196" s="1">
        <f>All_Data[[#This Row],[EUR Sales Amount]]-All_Data[[#This Row],[EUR Cost Amount]]</f>
        <v>2.7999999999999972</v>
      </c>
      <c r="N6196">
        <f>IF(All_Data[[#This Row],[Order Line Quantity]]&lt;0,1,0)</f>
        <v>0</v>
      </c>
      <c r="O6196" s="1" t="str">
        <f>All_Data[[#This Row],[Tier2 Description]]&amp;All_Data[[#This Row],[Order No]]</f>
        <v>FLEECE &amp; KNITS1561321</v>
      </c>
    </row>
    <row r="6197" spans="1:15" x14ac:dyDescent="0.35">
      <c r="A6197">
        <v>202005</v>
      </c>
      <c r="B6197" t="str">
        <f>LEFT(All_Data[[#This Row],[Invoice (Year+Month)]],4)</f>
        <v>2020</v>
      </c>
      <c r="C6197" t="str">
        <f>RIGHT(All_Data[[#This Row],[Invoice (Year+Month)]],2)</f>
        <v>05</v>
      </c>
      <c r="D6197" t="s">
        <v>56</v>
      </c>
      <c r="E6197">
        <v>3014574</v>
      </c>
      <c r="F6197" t="s">
        <v>10</v>
      </c>
      <c r="G6197" t="s">
        <v>18</v>
      </c>
      <c r="H6197" t="s">
        <v>20</v>
      </c>
      <c r="I6197">
        <v>1561321</v>
      </c>
      <c r="J6197">
        <v>276</v>
      </c>
      <c r="K6197" s="1">
        <v>2639.52</v>
      </c>
      <c r="L6197" s="1">
        <v>1309.6600000000001</v>
      </c>
      <c r="M6197" s="1">
        <f>All_Data[[#This Row],[EUR Sales Amount]]-All_Data[[#This Row],[EUR Cost Amount]]</f>
        <v>1329.86</v>
      </c>
      <c r="N6197">
        <f>IF(All_Data[[#This Row],[Order Line Quantity]]&lt;0,1,0)</f>
        <v>0</v>
      </c>
      <c r="O6197" s="1" t="str">
        <f>All_Data[[#This Row],[Tier2 Description]]&amp;All_Data[[#This Row],[Order No]]</f>
        <v>POLOS1561321</v>
      </c>
    </row>
    <row r="6198" spans="1:15" x14ac:dyDescent="0.35">
      <c r="A6198">
        <v>202005</v>
      </c>
      <c r="B6198" t="str">
        <f>LEFT(All_Data[[#This Row],[Invoice (Year+Month)]],4)</f>
        <v>2020</v>
      </c>
      <c r="C6198" t="str">
        <f>RIGHT(All_Data[[#This Row],[Invoice (Year+Month)]],2)</f>
        <v>05</v>
      </c>
      <c r="D6198" t="s">
        <v>56</v>
      </c>
      <c r="E6198">
        <v>3014574</v>
      </c>
      <c r="F6198" t="s">
        <v>10</v>
      </c>
      <c r="G6198" t="s">
        <v>57</v>
      </c>
      <c r="H6198" t="s">
        <v>58</v>
      </c>
      <c r="I6198">
        <v>1560391</v>
      </c>
      <c r="J6198">
        <v>6</v>
      </c>
      <c r="K6198" s="1">
        <v>120.12</v>
      </c>
      <c r="L6198" s="1">
        <v>47.4</v>
      </c>
      <c r="M6198" s="1">
        <f>All_Data[[#This Row],[EUR Sales Amount]]-All_Data[[#This Row],[EUR Cost Amount]]</f>
        <v>72.72</v>
      </c>
      <c r="N6198">
        <f>IF(All_Data[[#This Row],[Order Line Quantity]]&lt;0,1,0)</f>
        <v>0</v>
      </c>
      <c r="O6198" s="1" t="str">
        <f>All_Data[[#This Row],[Tier2 Description]]&amp;All_Data[[#This Row],[Order No]]</f>
        <v>SHIRTS1560391</v>
      </c>
    </row>
    <row r="6199" spans="1:15" x14ac:dyDescent="0.35">
      <c r="A6199">
        <v>202005</v>
      </c>
      <c r="B6199" t="str">
        <f>LEFT(All_Data[[#This Row],[Invoice (Year+Month)]],4)</f>
        <v>2020</v>
      </c>
      <c r="C6199" t="str">
        <f>RIGHT(All_Data[[#This Row],[Invoice (Year+Month)]],2)</f>
        <v>05</v>
      </c>
      <c r="D6199" t="s">
        <v>56</v>
      </c>
      <c r="E6199">
        <v>3014583</v>
      </c>
      <c r="F6199" t="s">
        <v>17</v>
      </c>
      <c r="G6199" t="s">
        <v>32</v>
      </c>
      <c r="H6199" t="s">
        <v>33</v>
      </c>
      <c r="I6199">
        <v>1561224</v>
      </c>
      <c r="J6199">
        <v>60</v>
      </c>
      <c r="K6199" s="1">
        <v>208.2</v>
      </c>
      <c r="L6199" s="1">
        <v>97.12</v>
      </c>
      <c r="M6199" s="1">
        <f>All_Data[[#This Row],[EUR Sales Amount]]-All_Data[[#This Row],[EUR Cost Amount]]</f>
        <v>111.07999999999998</v>
      </c>
      <c r="N6199">
        <f>IF(All_Data[[#This Row],[Order Line Quantity]]&lt;0,1,0)</f>
        <v>0</v>
      </c>
      <c r="O6199" s="1" t="str">
        <f>All_Data[[#This Row],[Tier2 Description]]&amp;All_Data[[#This Row],[Order No]]</f>
        <v>SPORT BOTTLES1561224</v>
      </c>
    </row>
    <row r="6200" spans="1:15" x14ac:dyDescent="0.35">
      <c r="A6200">
        <v>202005</v>
      </c>
      <c r="B6200" t="str">
        <f>LEFT(All_Data[[#This Row],[Invoice (Year+Month)]],4)</f>
        <v>2020</v>
      </c>
      <c r="C6200" t="str">
        <f>RIGHT(All_Data[[#This Row],[Invoice (Year+Month)]],2)</f>
        <v>05</v>
      </c>
      <c r="D6200" t="s">
        <v>56</v>
      </c>
      <c r="E6200">
        <v>3014583</v>
      </c>
      <c r="F6200" t="s">
        <v>17</v>
      </c>
      <c r="G6200" t="s">
        <v>26</v>
      </c>
      <c r="H6200" t="s">
        <v>28</v>
      </c>
      <c r="I6200">
        <v>1561224</v>
      </c>
      <c r="J6200">
        <v>48</v>
      </c>
      <c r="K6200" s="1">
        <v>112.8</v>
      </c>
      <c r="L6200" s="1">
        <v>56.5</v>
      </c>
      <c r="M6200" s="1">
        <f>All_Data[[#This Row],[EUR Sales Amount]]-All_Data[[#This Row],[EUR Cost Amount]]</f>
        <v>56.3</v>
      </c>
      <c r="N6200">
        <f>IF(All_Data[[#This Row],[Order Line Quantity]]&lt;0,1,0)</f>
        <v>0</v>
      </c>
      <c r="O6200" s="1" t="str">
        <f>All_Data[[#This Row],[Tier2 Description]]&amp;All_Data[[#This Row],[Order No]]</f>
        <v>HOUSEWARES1561224</v>
      </c>
    </row>
    <row r="6201" spans="1:15" x14ac:dyDescent="0.35">
      <c r="A6201">
        <v>202005</v>
      </c>
      <c r="B6201" t="str">
        <f>LEFT(All_Data[[#This Row],[Invoice (Year+Month)]],4)</f>
        <v>2020</v>
      </c>
      <c r="C6201" t="str">
        <f>RIGHT(All_Data[[#This Row],[Invoice (Year+Month)]],2)</f>
        <v>05</v>
      </c>
      <c r="D6201" t="s">
        <v>56</v>
      </c>
      <c r="E6201">
        <v>3014583</v>
      </c>
      <c r="F6201" t="s">
        <v>17</v>
      </c>
      <c r="G6201" t="s">
        <v>26</v>
      </c>
      <c r="H6201" t="s">
        <v>43</v>
      </c>
      <c r="I6201">
        <v>1560474</v>
      </c>
      <c r="J6201">
        <v>20000</v>
      </c>
      <c r="K6201" s="1">
        <v>15600</v>
      </c>
      <c r="L6201" s="1">
        <v>11800</v>
      </c>
      <c r="M6201" s="1">
        <f>All_Data[[#This Row],[EUR Sales Amount]]-All_Data[[#This Row],[EUR Cost Amount]]</f>
        <v>3800</v>
      </c>
      <c r="N6201">
        <f>IF(All_Data[[#This Row],[Order Line Quantity]]&lt;0,1,0)</f>
        <v>0</v>
      </c>
      <c r="O6201" s="1" t="str">
        <f>All_Data[[#This Row],[Tier2 Description]]&amp;All_Data[[#This Row],[Order No]]</f>
        <v>SAFETY AUTO &amp; TOOLS1560474</v>
      </c>
    </row>
    <row r="6202" spans="1:15" x14ac:dyDescent="0.35">
      <c r="A6202">
        <v>202005</v>
      </c>
      <c r="B6202" t="str">
        <f>LEFT(All_Data[[#This Row],[Invoice (Year+Month)]],4)</f>
        <v>2020</v>
      </c>
      <c r="C6202" t="str">
        <f>RIGHT(All_Data[[#This Row],[Invoice (Year+Month)]],2)</f>
        <v>05</v>
      </c>
      <c r="D6202" t="s">
        <v>56</v>
      </c>
      <c r="E6202">
        <v>3014583</v>
      </c>
      <c r="F6202" t="s">
        <v>17</v>
      </c>
      <c r="G6202" t="s">
        <v>26</v>
      </c>
      <c r="H6202" t="s">
        <v>43</v>
      </c>
      <c r="I6202">
        <v>1560475</v>
      </c>
      <c r="J6202">
        <v>8000</v>
      </c>
      <c r="K6202" s="1">
        <v>6400</v>
      </c>
      <c r="L6202" s="1">
        <v>4800</v>
      </c>
      <c r="M6202" s="1">
        <f>All_Data[[#This Row],[EUR Sales Amount]]-All_Data[[#This Row],[EUR Cost Amount]]</f>
        <v>1600</v>
      </c>
      <c r="N6202">
        <f>IF(All_Data[[#This Row],[Order Line Quantity]]&lt;0,1,0)</f>
        <v>0</v>
      </c>
      <c r="O6202" s="1" t="str">
        <f>All_Data[[#This Row],[Tier2 Description]]&amp;All_Data[[#This Row],[Order No]]</f>
        <v>SAFETY AUTO &amp; TOOLS1560475</v>
      </c>
    </row>
    <row r="6203" spans="1:15" x14ac:dyDescent="0.35">
      <c r="A6203">
        <v>202005</v>
      </c>
      <c r="B6203" t="str">
        <f>LEFT(All_Data[[#This Row],[Invoice (Year+Month)]],4)</f>
        <v>2020</v>
      </c>
      <c r="C6203" t="str">
        <f>RIGHT(All_Data[[#This Row],[Invoice (Year+Month)]],2)</f>
        <v>05</v>
      </c>
      <c r="D6203" t="s">
        <v>56</v>
      </c>
      <c r="E6203">
        <v>3014583</v>
      </c>
      <c r="F6203" t="s">
        <v>17</v>
      </c>
      <c r="G6203" t="s">
        <v>22</v>
      </c>
      <c r="H6203" t="s">
        <v>45</v>
      </c>
      <c r="I6203">
        <v>1560904</v>
      </c>
      <c r="J6203">
        <v>3000</v>
      </c>
      <c r="K6203" s="1">
        <v>1800</v>
      </c>
      <c r="L6203" s="1">
        <v>1320</v>
      </c>
      <c r="M6203" s="1">
        <f>All_Data[[#This Row],[EUR Sales Amount]]-All_Data[[#This Row],[EUR Cost Amount]]</f>
        <v>480</v>
      </c>
      <c r="N6203">
        <f>IF(All_Data[[#This Row],[Order Line Quantity]]&lt;0,1,0)</f>
        <v>0</v>
      </c>
      <c r="O6203" s="1" t="str">
        <f>All_Data[[#This Row],[Tier2 Description]]&amp;All_Data[[#This Row],[Order No]]</f>
        <v>NONWEARABLES OTHERS1560904</v>
      </c>
    </row>
    <row r="6204" spans="1:15" x14ac:dyDescent="0.35">
      <c r="A6204">
        <v>202005</v>
      </c>
      <c r="B6204" t="str">
        <f>LEFT(All_Data[[#This Row],[Invoice (Year+Month)]],4)</f>
        <v>2020</v>
      </c>
      <c r="C6204" t="str">
        <f>RIGHT(All_Data[[#This Row],[Invoice (Year+Month)]],2)</f>
        <v>05</v>
      </c>
      <c r="D6204" t="s">
        <v>56</v>
      </c>
      <c r="E6204">
        <v>3014583</v>
      </c>
      <c r="F6204" t="s">
        <v>17</v>
      </c>
      <c r="G6204" t="s">
        <v>29</v>
      </c>
      <c r="H6204" t="s">
        <v>30</v>
      </c>
      <c r="I6204">
        <v>1561224</v>
      </c>
      <c r="J6204">
        <v>2</v>
      </c>
      <c r="K6204" s="1">
        <v>53.98</v>
      </c>
      <c r="L6204" s="1">
        <v>41.66</v>
      </c>
      <c r="M6204" s="1">
        <f>All_Data[[#This Row],[EUR Sales Amount]]-All_Data[[#This Row],[EUR Cost Amount]]</f>
        <v>12.32</v>
      </c>
      <c r="N6204">
        <f>IF(All_Data[[#This Row],[Order Line Quantity]]&lt;0,1,0)</f>
        <v>0</v>
      </c>
      <c r="O6204" s="1" t="str">
        <f>All_Data[[#This Row],[Tier2 Description]]&amp;All_Data[[#This Row],[Order No]]</f>
        <v>AUDIO1561224</v>
      </c>
    </row>
    <row r="6205" spans="1:15" x14ac:dyDescent="0.35">
      <c r="A6205">
        <v>202005</v>
      </c>
      <c r="B6205" t="str">
        <f>LEFT(All_Data[[#This Row],[Invoice (Year+Month)]],4)</f>
        <v>2020</v>
      </c>
      <c r="C6205" t="str">
        <f>RIGHT(All_Data[[#This Row],[Invoice (Year+Month)]],2)</f>
        <v>05</v>
      </c>
      <c r="D6205" t="s">
        <v>56</v>
      </c>
      <c r="E6205">
        <v>3014587</v>
      </c>
      <c r="F6205" t="s">
        <v>17</v>
      </c>
      <c r="G6205" t="s">
        <v>18</v>
      </c>
      <c r="H6205" t="s">
        <v>20</v>
      </c>
      <c r="I6205">
        <v>1561319</v>
      </c>
      <c r="J6205">
        <v>218</v>
      </c>
      <c r="K6205" s="1">
        <v>1083.82</v>
      </c>
      <c r="L6205" s="1">
        <v>670.26</v>
      </c>
      <c r="M6205" s="1">
        <f>All_Data[[#This Row],[EUR Sales Amount]]-All_Data[[#This Row],[EUR Cost Amount]]</f>
        <v>413.55999999999995</v>
      </c>
      <c r="N6205">
        <f>IF(All_Data[[#This Row],[Order Line Quantity]]&lt;0,1,0)</f>
        <v>0</v>
      </c>
      <c r="O6205" s="1" t="str">
        <f>All_Data[[#This Row],[Tier2 Description]]&amp;All_Data[[#This Row],[Order No]]</f>
        <v>POLOS1561319</v>
      </c>
    </row>
    <row r="6206" spans="1:15" x14ac:dyDescent="0.35">
      <c r="A6206">
        <v>202005</v>
      </c>
      <c r="B6206" t="str">
        <f>LEFT(All_Data[[#This Row],[Invoice (Year+Month)]],4)</f>
        <v>2020</v>
      </c>
      <c r="C6206" t="str">
        <f>RIGHT(All_Data[[#This Row],[Invoice (Year+Month)]],2)</f>
        <v>05</v>
      </c>
      <c r="D6206" t="s">
        <v>56</v>
      </c>
      <c r="E6206">
        <v>3014587</v>
      </c>
      <c r="F6206" t="s">
        <v>17</v>
      </c>
      <c r="G6206" t="s">
        <v>57</v>
      </c>
      <c r="H6206" t="s">
        <v>58</v>
      </c>
      <c r="I6206">
        <v>1561319</v>
      </c>
      <c r="J6206">
        <v>16</v>
      </c>
      <c r="K6206" s="1">
        <v>143.84</v>
      </c>
      <c r="L6206" s="1">
        <v>154.78</v>
      </c>
      <c r="M6206" s="1">
        <f>All_Data[[#This Row],[EUR Sales Amount]]-All_Data[[#This Row],[EUR Cost Amount]]</f>
        <v>-10.939999999999998</v>
      </c>
      <c r="N6206">
        <f>IF(All_Data[[#This Row],[Order Line Quantity]]&lt;0,1,0)</f>
        <v>0</v>
      </c>
      <c r="O6206" s="1" t="str">
        <f>All_Data[[#This Row],[Tier2 Description]]&amp;All_Data[[#This Row],[Order No]]</f>
        <v>SHIRTS1561319</v>
      </c>
    </row>
    <row r="6207" spans="1:15" x14ac:dyDescent="0.35">
      <c r="A6207">
        <v>202005</v>
      </c>
      <c r="B6207" t="str">
        <f>LEFT(All_Data[[#This Row],[Invoice (Year+Month)]],4)</f>
        <v>2020</v>
      </c>
      <c r="C6207" t="str">
        <f>RIGHT(All_Data[[#This Row],[Invoice (Year+Month)]],2)</f>
        <v>05</v>
      </c>
      <c r="D6207" t="s">
        <v>56</v>
      </c>
      <c r="E6207">
        <v>3014589</v>
      </c>
      <c r="F6207" t="s">
        <v>17</v>
      </c>
      <c r="G6207" t="s">
        <v>26</v>
      </c>
      <c r="H6207" t="s">
        <v>43</v>
      </c>
      <c r="I6207">
        <v>1560789</v>
      </c>
      <c r="J6207">
        <v>500</v>
      </c>
      <c r="K6207" s="1">
        <v>245</v>
      </c>
      <c r="L6207" s="1">
        <v>18.82</v>
      </c>
      <c r="M6207" s="1">
        <f>All_Data[[#This Row],[EUR Sales Amount]]-All_Data[[#This Row],[EUR Cost Amount]]</f>
        <v>226.18</v>
      </c>
      <c r="N6207">
        <f>IF(All_Data[[#This Row],[Order Line Quantity]]&lt;0,1,0)</f>
        <v>0</v>
      </c>
      <c r="O6207" s="1" t="str">
        <f>All_Data[[#This Row],[Tier2 Description]]&amp;All_Data[[#This Row],[Order No]]</f>
        <v>SAFETY AUTO &amp; TOOLS1560789</v>
      </c>
    </row>
    <row r="6208" spans="1:15" x14ac:dyDescent="0.35">
      <c r="A6208">
        <v>202005</v>
      </c>
      <c r="B6208" t="str">
        <f>LEFT(All_Data[[#This Row],[Invoice (Year+Month)]],4)</f>
        <v>2020</v>
      </c>
      <c r="C6208" t="str">
        <f>RIGHT(All_Data[[#This Row],[Invoice (Year+Month)]],2)</f>
        <v>05</v>
      </c>
      <c r="D6208" t="s">
        <v>56</v>
      </c>
      <c r="E6208">
        <v>3014590</v>
      </c>
      <c r="F6208" t="s">
        <v>17</v>
      </c>
      <c r="G6208" t="s">
        <v>22</v>
      </c>
      <c r="H6208" t="s">
        <v>45</v>
      </c>
      <c r="I6208">
        <v>1560882</v>
      </c>
      <c r="J6208">
        <v>2000</v>
      </c>
      <c r="K6208" s="1">
        <v>1160</v>
      </c>
      <c r="L6208" s="1">
        <v>880</v>
      </c>
      <c r="M6208" s="1">
        <f>All_Data[[#This Row],[EUR Sales Amount]]-All_Data[[#This Row],[EUR Cost Amount]]</f>
        <v>280</v>
      </c>
      <c r="N6208">
        <f>IF(All_Data[[#This Row],[Order Line Quantity]]&lt;0,1,0)</f>
        <v>0</v>
      </c>
      <c r="O6208" s="1" t="str">
        <f>All_Data[[#This Row],[Tier2 Description]]&amp;All_Data[[#This Row],[Order No]]</f>
        <v>NONWEARABLES OTHERS1560882</v>
      </c>
    </row>
    <row r="6209" spans="1:15" x14ac:dyDescent="0.35">
      <c r="A6209">
        <v>202005</v>
      </c>
      <c r="B6209" t="str">
        <f>LEFT(All_Data[[#This Row],[Invoice (Year+Month)]],4)</f>
        <v>2020</v>
      </c>
      <c r="C6209" t="str">
        <f>RIGHT(All_Data[[#This Row],[Invoice (Year+Month)]],2)</f>
        <v>05</v>
      </c>
      <c r="D6209" t="s">
        <v>56</v>
      </c>
      <c r="E6209">
        <v>3014590</v>
      </c>
      <c r="F6209" t="s">
        <v>17</v>
      </c>
      <c r="G6209" t="s">
        <v>22</v>
      </c>
      <c r="H6209" t="s">
        <v>45</v>
      </c>
      <c r="I6209">
        <v>1561254</v>
      </c>
      <c r="J6209">
        <v>5000</v>
      </c>
      <c r="K6209" s="1">
        <v>2550</v>
      </c>
      <c r="L6209" s="1">
        <v>2200</v>
      </c>
      <c r="M6209" s="1">
        <f>All_Data[[#This Row],[EUR Sales Amount]]-All_Data[[#This Row],[EUR Cost Amount]]</f>
        <v>350</v>
      </c>
      <c r="N6209">
        <f>IF(All_Data[[#This Row],[Order Line Quantity]]&lt;0,1,0)</f>
        <v>0</v>
      </c>
      <c r="O6209" s="1" t="str">
        <f>All_Data[[#This Row],[Tier2 Description]]&amp;All_Data[[#This Row],[Order No]]</f>
        <v>NONWEARABLES OTHERS1561254</v>
      </c>
    </row>
    <row r="6210" spans="1:15" x14ac:dyDescent="0.35">
      <c r="A6210">
        <v>202005</v>
      </c>
      <c r="B6210" t="str">
        <f>LEFT(All_Data[[#This Row],[Invoice (Year+Month)]],4)</f>
        <v>2020</v>
      </c>
      <c r="C6210" t="str">
        <f>RIGHT(All_Data[[#This Row],[Invoice (Year+Month)]],2)</f>
        <v>05</v>
      </c>
      <c r="D6210" t="s">
        <v>56</v>
      </c>
      <c r="E6210">
        <v>3014599</v>
      </c>
      <c r="F6210" t="s">
        <v>10</v>
      </c>
      <c r="G6210" t="s">
        <v>26</v>
      </c>
      <c r="H6210" t="s">
        <v>43</v>
      </c>
      <c r="I6210">
        <v>1560950</v>
      </c>
      <c r="J6210">
        <v>700</v>
      </c>
      <c r="K6210" s="1">
        <v>343</v>
      </c>
      <c r="L6210" s="1">
        <v>26.34</v>
      </c>
      <c r="M6210" s="1">
        <f>All_Data[[#This Row],[EUR Sales Amount]]-All_Data[[#This Row],[EUR Cost Amount]]</f>
        <v>316.66000000000003</v>
      </c>
      <c r="N6210">
        <f>IF(All_Data[[#This Row],[Order Line Quantity]]&lt;0,1,0)</f>
        <v>0</v>
      </c>
      <c r="O6210" s="1" t="str">
        <f>All_Data[[#This Row],[Tier2 Description]]&amp;All_Data[[#This Row],[Order No]]</f>
        <v>SAFETY AUTO &amp; TOOLS1560950</v>
      </c>
    </row>
    <row r="6211" spans="1:15" x14ac:dyDescent="0.35">
      <c r="A6211">
        <v>202005</v>
      </c>
      <c r="B6211" t="str">
        <f>LEFT(All_Data[[#This Row],[Invoice (Year+Month)]],4)</f>
        <v>2020</v>
      </c>
      <c r="C6211" t="str">
        <f>RIGHT(All_Data[[#This Row],[Invoice (Year+Month)]],2)</f>
        <v>05</v>
      </c>
      <c r="D6211" t="s">
        <v>56</v>
      </c>
      <c r="E6211">
        <v>3014599</v>
      </c>
      <c r="F6211" t="s">
        <v>10</v>
      </c>
      <c r="G6211" t="s">
        <v>18</v>
      </c>
      <c r="H6211" t="s">
        <v>19</v>
      </c>
      <c r="I6211">
        <v>1561394</v>
      </c>
      <c r="J6211">
        <v>120</v>
      </c>
      <c r="K6211" s="1">
        <v>1798.8</v>
      </c>
      <c r="L6211" s="1">
        <v>1115.98</v>
      </c>
      <c r="M6211" s="1">
        <f>All_Data[[#This Row],[EUR Sales Amount]]-All_Data[[#This Row],[EUR Cost Amount]]</f>
        <v>682.81999999999994</v>
      </c>
      <c r="N6211">
        <f>IF(All_Data[[#This Row],[Order Line Quantity]]&lt;0,1,0)</f>
        <v>0</v>
      </c>
      <c r="O6211" s="1" t="str">
        <f>All_Data[[#This Row],[Tier2 Description]]&amp;All_Data[[#This Row],[Order No]]</f>
        <v>FLEECE &amp; KNITS1561394</v>
      </c>
    </row>
    <row r="6212" spans="1:15" x14ac:dyDescent="0.35">
      <c r="A6212">
        <v>202005</v>
      </c>
      <c r="B6212" t="str">
        <f>LEFT(All_Data[[#This Row],[Invoice (Year+Month)]],4)</f>
        <v>2020</v>
      </c>
      <c r="C6212" t="str">
        <f>RIGHT(All_Data[[#This Row],[Invoice (Year+Month)]],2)</f>
        <v>05</v>
      </c>
      <c r="D6212" t="s">
        <v>56</v>
      </c>
      <c r="E6212">
        <v>3014599</v>
      </c>
      <c r="F6212" t="s">
        <v>10</v>
      </c>
      <c r="G6212" t="s">
        <v>18</v>
      </c>
      <c r="H6212" t="s">
        <v>21</v>
      </c>
      <c r="I6212">
        <v>1561394</v>
      </c>
      <c r="J6212">
        <v>660</v>
      </c>
      <c r="K6212" s="1">
        <v>1973.4</v>
      </c>
      <c r="L6212" s="1">
        <v>1144.78</v>
      </c>
      <c r="M6212" s="1">
        <f>All_Data[[#This Row],[EUR Sales Amount]]-All_Data[[#This Row],[EUR Cost Amount]]</f>
        <v>828.62000000000012</v>
      </c>
      <c r="N6212">
        <f>IF(All_Data[[#This Row],[Order Line Quantity]]&lt;0,1,0)</f>
        <v>0</v>
      </c>
      <c r="O6212" s="1" t="str">
        <f>All_Data[[#This Row],[Tier2 Description]]&amp;All_Data[[#This Row],[Order No]]</f>
        <v>T-SHIRTS &amp; ACTIVE TOPS1561394</v>
      </c>
    </row>
    <row r="6213" spans="1:15" x14ac:dyDescent="0.35">
      <c r="A6213">
        <v>202005</v>
      </c>
      <c r="B6213" t="str">
        <f>LEFT(All_Data[[#This Row],[Invoice (Year+Month)]],4)</f>
        <v>2020</v>
      </c>
      <c r="C6213" t="str">
        <f>RIGHT(All_Data[[#This Row],[Invoice (Year+Month)]],2)</f>
        <v>05</v>
      </c>
      <c r="D6213" t="s">
        <v>56</v>
      </c>
      <c r="E6213">
        <v>3014601</v>
      </c>
      <c r="F6213" t="s">
        <v>10</v>
      </c>
      <c r="G6213" t="s">
        <v>11</v>
      </c>
      <c r="H6213" t="s">
        <v>38</v>
      </c>
      <c r="I6213">
        <v>1560720</v>
      </c>
      <c r="J6213">
        <v>20</v>
      </c>
      <c r="K6213" s="1">
        <v>65</v>
      </c>
      <c r="L6213" s="1">
        <v>35.619999999999997</v>
      </c>
      <c r="M6213" s="1">
        <f>All_Data[[#This Row],[EUR Sales Amount]]-All_Data[[#This Row],[EUR Cost Amount]]</f>
        <v>29.380000000000003</v>
      </c>
      <c r="N6213">
        <f>IF(All_Data[[#This Row],[Order Line Quantity]]&lt;0,1,0)</f>
        <v>0</v>
      </c>
      <c r="O6213" s="1" t="str">
        <f>All_Data[[#This Row],[Tier2 Description]]&amp;All_Data[[#This Row],[Order No]]</f>
        <v>BACKPACKS1560720</v>
      </c>
    </row>
    <row r="6214" spans="1:15" x14ac:dyDescent="0.35">
      <c r="A6214">
        <v>202005</v>
      </c>
      <c r="B6214" t="str">
        <f>LEFT(All_Data[[#This Row],[Invoice (Year+Month)]],4)</f>
        <v>2020</v>
      </c>
      <c r="C6214" t="str">
        <f>RIGHT(All_Data[[#This Row],[Invoice (Year+Month)]],2)</f>
        <v>05</v>
      </c>
      <c r="D6214" t="s">
        <v>56</v>
      </c>
      <c r="E6214">
        <v>3014610</v>
      </c>
      <c r="F6214" t="s">
        <v>10</v>
      </c>
      <c r="G6214" t="s">
        <v>26</v>
      </c>
      <c r="H6214" t="s">
        <v>44</v>
      </c>
      <c r="I6214">
        <v>1560892</v>
      </c>
      <c r="J6214">
        <v>6</v>
      </c>
      <c r="K6214" s="1">
        <v>6</v>
      </c>
      <c r="L6214" s="1">
        <v>0.96</v>
      </c>
      <c r="M6214" s="1">
        <f>All_Data[[#This Row],[EUR Sales Amount]]-All_Data[[#This Row],[EUR Cost Amount]]</f>
        <v>5.04</v>
      </c>
      <c r="N6214">
        <f>IF(All_Data[[#This Row],[Order Line Quantity]]&lt;0,1,0)</f>
        <v>0</v>
      </c>
      <c r="O6214" s="1" t="str">
        <f>All_Data[[#This Row],[Tier2 Description]]&amp;All_Data[[#This Row],[Order No]]</f>
        <v>HBA1560892</v>
      </c>
    </row>
    <row r="6215" spans="1:15" x14ac:dyDescent="0.35">
      <c r="A6215">
        <v>202005</v>
      </c>
      <c r="B6215" t="str">
        <f>LEFT(All_Data[[#This Row],[Invoice (Year+Month)]],4)</f>
        <v>2020</v>
      </c>
      <c r="C6215" t="str">
        <f>RIGHT(All_Data[[#This Row],[Invoice (Year+Month)]],2)</f>
        <v>05</v>
      </c>
      <c r="D6215" t="s">
        <v>56</v>
      </c>
      <c r="E6215">
        <v>3014616</v>
      </c>
      <c r="F6215" t="s">
        <v>17</v>
      </c>
      <c r="G6215" t="s">
        <v>26</v>
      </c>
      <c r="H6215" t="s">
        <v>43</v>
      </c>
      <c r="I6215">
        <v>1560630</v>
      </c>
      <c r="J6215">
        <v>502</v>
      </c>
      <c r="K6215" s="1">
        <v>245.98</v>
      </c>
      <c r="L6215" s="1">
        <v>18.899999999999999</v>
      </c>
      <c r="M6215" s="1">
        <f>All_Data[[#This Row],[EUR Sales Amount]]-All_Data[[#This Row],[EUR Cost Amount]]</f>
        <v>227.07999999999998</v>
      </c>
      <c r="N6215">
        <f>IF(All_Data[[#This Row],[Order Line Quantity]]&lt;0,1,0)</f>
        <v>0</v>
      </c>
      <c r="O6215" s="1" t="str">
        <f>All_Data[[#This Row],[Tier2 Description]]&amp;All_Data[[#This Row],[Order No]]</f>
        <v>SAFETY AUTO &amp; TOOLS1560630</v>
      </c>
    </row>
    <row r="6216" spans="1:15" x14ac:dyDescent="0.35">
      <c r="A6216">
        <v>202005</v>
      </c>
      <c r="B6216" t="str">
        <f>LEFT(All_Data[[#This Row],[Invoice (Year+Month)]],4)</f>
        <v>2020</v>
      </c>
      <c r="C6216" t="str">
        <f>RIGHT(All_Data[[#This Row],[Invoice (Year+Month)]],2)</f>
        <v>05</v>
      </c>
      <c r="D6216" t="s">
        <v>56</v>
      </c>
      <c r="E6216">
        <v>3014622</v>
      </c>
      <c r="F6216" t="s">
        <v>17</v>
      </c>
      <c r="G6216" t="s">
        <v>13</v>
      </c>
      <c r="H6216" t="s">
        <v>37</v>
      </c>
      <c r="I6216">
        <v>1561427</v>
      </c>
      <c r="J6216">
        <v>2</v>
      </c>
      <c r="K6216" s="1">
        <v>1.28</v>
      </c>
      <c r="L6216" s="1">
        <v>0.8</v>
      </c>
      <c r="M6216" s="1">
        <f>All_Data[[#This Row],[EUR Sales Amount]]-All_Data[[#This Row],[EUR Cost Amount]]</f>
        <v>0.48</v>
      </c>
      <c r="N6216">
        <f>IF(All_Data[[#This Row],[Order Line Quantity]]&lt;0,1,0)</f>
        <v>0</v>
      </c>
      <c r="O6216" s="1" t="str">
        <f>All_Data[[#This Row],[Tier2 Description]]&amp;All_Data[[#This Row],[Order No]]</f>
        <v>GENERAL1561427</v>
      </c>
    </row>
    <row r="6217" spans="1:15" x14ac:dyDescent="0.35">
      <c r="A6217">
        <v>202005</v>
      </c>
      <c r="B6217" t="str">
        <f>LEFT(All_Data[[#This Row],[Invoice (Year+Month)]],4)</f>
        <v>2020</v>
      </c>
      <c r="C6217" t="str">
        <f>RIGHT(All_Data[[#This Row],[Invoice (Year+Month)]],2)</f>
        <v>05</v>
      </c>
      <c r="D6217" t="s">
        <v>56</v>
      </c>
      <c r="E6217">
        <v>3014622</v>
      </c>
      <c r="F6217" t="s">
        <v>17</v>
      </c>
      <c r="G6217" t="s">
        <v>26</v>
      </c>
      <c r="H6217" t="s">
        <v>43</v>
      </c>
      <c r="I6217">
        <v>1560529</v>
      </c>
      <c r="J6217">
        <v>1200</v>
      </c>
      <c r="K6217" s="1">
        <v>348</v>
      </c>
      <c r="L6217" s="1">
        <v>98.34</v>
      </c>
      <c r="M6217" s="1">
        <f>All_Data[[#This Row],[EUR Sales Amount]]-All_Data[[#This Row],[EUR Cost Amount]]</f>
        <v>249.66</v>
      </c>
      <c r="N6217">
        <f>IF(All_Data[[#This Row],[Order Line Quantity]]&lt;0,1,0)</f>
        <v>0</v>
      </c>
      <c r="O6217" s="1" t="str">
        <f>All_Data[[#This Row],[Tier2 Description]]&amp;All_Data[[#This Row],[Order No]]</f>
        <v>SAFETY AUTO &amp; TOOLS1560529</v>
      </c>
    </row>
    <row r="6218" spans="1:15" x14ac:dyDescent="0.35">
      <c r="A6218">
        <v>202005</v>
      </c>
      <c r="B6218" t="str">
        <f>LEFT(All_Data[[#This Row],[Invoice (Year+Month)]],4)</f>
        <v>2020</v>
      </c>
      <c r="C6218" t="str">
        <f>RIGHT(All_Data[[#This Row],[Invoice (Year+Month)]],2)</f>
        <v>05</v>
      </c>
      <c r="D6218" t="s">
        <v>56</v>
      </c>
      <c r="E6218">
        <v>3014622</v>
      </c>
      <c r="F6218" t="s">
        <v>17</v>
      </c>
      <c r="G6218" t="s">
        <v>26</v>
      </c>
      <c r="H6218" t="s">
        <v>43</v>
      </c>
      <c r="I6218">
        <v>1560593</v>
      </c>
      <c r="J6218">
        <v>1000</v>
      </c>
      <c r="K6218" s="1">
        <v>290</v>
      </c>
      <c r="L6218" s="1">
        <v>81.96</v>
      </c>
      <c r="M6218" s="1">
        <f>All_Data[[#This Row],[EUR Sales Amount]]-All_Data[[#This Row],[EUR Cost Amount]]</f>
        <v>208.04000000000002</v>
      </c>
      <c r="N6218">
        <f>IF(All_Data[[#This Row],[Order Line Quantity]]&lt;0,1,0)</f>
        <v>0</v>
      </c>
      <c r="O6218" s="1" t="str">
        <f>All_Data[[#This Row],[Tier2 Description]]&amp;All_Data[[#This Row],[Order No]]</f>
        <v>SAFETY AUTO &amp; TOOLS1560593</v>
      </c>
    </row>
    <row r="6219" spans="1:15" x14ac:dyDescent="0.35">
      <c r="A6219">
        <v>202005</v>
      </c>
      <c r="B6219" t="str">
        <f>LEFT(All_Data[[#This Row],[Invoice (Year+Month)]],4)</f>
        <v>2020</v>
      </c>
      <c r="C6219" t="str">
        <f>RIGHT(All_Data[[#This Row],[Invoice (Year+Month)]],2)</f>
        <v>05</v>
      </c>
      <c r="D6219" t="s">
        <v>56</v>
      </c>
      <c r="E6219">
        <v>3014622</v>
      </c>
      <c r="F6219" t="s">
        <v>17</v>
      </c>
      <c r="G6219" t="s">
        <v>26</v>
      </c>
      <c r="H6219" t="s">
        <v>43</v>
      </c>
      <c r="I6219">
        <v>1560688</v>
      </c>
      <c r="J6219">
        <v>2</v>
      </c>
      <c r="K6219" s="1">
        <v>0.57999999999999996</v>
      </c>
      <c r="L6219" s="1">
        <v>0.14000000000000001</v>
      </c>
      <c r="M6219" s="1">
        <f>All_Data[[#This Row],[EUR Sales Amount]]-All_Data[[#This Row],[EUR Cost Amount]]</f>
        <v>0.43999999999999995</v>
      </c>
      <c r="N6219">
        <f>IF(All_Data[[#This Row],[Order Line Quantity]]&lt;0,1,0)</f>
        <v>0</v>
      </c>
      <c r="O6219" s="1" t="str">
        <f>All_Data[[#This Row],[Tier2 Description]]&amp;All_Data[[#This Row],[Order No]]</f>
        <v>SAFETY AUTO &amp; TOOLS1560688</v>
      </c>
    </row>
    <row r="6220" spans="1:15" x14ac:dyDescent="0.35">
      <c r="A6220">
        <v>202005</v>
      </c>
      <c r="B6220" t="str">
        <f>LEFT(All_Data[[#This Row],[Invoice (Year+Month)]],4)</f>
        <v>2020</v>
      </c>
      <c r="C6220" t="str">
        <f>RIGHT(All_Data[[#This Row],[Invoice (Year+Month)]],2)</f>
        <v>05</v>
      </c>
      <c r="D6220" t="s">
        <v>56</v>
      </c>
      <c r="E6220">
        <v>3014622</v>
      </c>
      <c r="F6220" t="s">
        <v>17</v>
      </c>
      <c r="G6220" t="s">
        <v>26</v>
      </c>
      <c r="H6220" t="s">
        <v>43</v>
      </c>
      <c r="I6220">
        <v>1560723</v>
      </c>
      <c r="J6220">
        <v>1000</v>
      </c>
      <c r="K6220" s="1">
        <v>290</v>
      </c>
      <c r="L6220" s="1">
        <v>81.96</v>
      </c>
      <c r="M6220" s="1">
        <f>All_Data[[#This Row],[EUR Sales Amount]]-All_Data[[#This Row],[EUR Cost Amount]]</f>
        <v>208.04000000000002</v>
      </c>
      <c r="N6220">
        <f>IF(All_Data[[#This Row],[Order Line Quantity]]&lt;0,1,0)</f>
        <v>0</v>
      </c>
      <c r="O6220" s="1" t="str">
        <f>All_Data[[#This Row],[Tier2 Description]]&amp;All_Data[[#This Row],[Order No]]</f>
        <v>SAFETY AUTO &amp; TOOLS1560723</v>
      </c>
    </row>
    <row r="6221" spans="1:15" x14ac:dyDescent="0.35">
      <c r="A6221">
        <v>202005</v>
      </c>
      <c r="B6221" t="str">
        <f>LEFT(All_Data[[#This Row],[Invoice (Year+Month)]],4)</f>
        <v>2020</v>
      </c>
      <c r="C6221" t="str">
        <f>RIGHT(All_Data[[#This Row],[Invoice (Year+Month)]],2)</f>
        <v>05</v>
      </c>
      <c r="D6221" t="s">
        <v>56</v>
      </c>
      <c r="E6221">
        <v>3014622</v>
      </c>
      <c r="F6221" t="s">
        <v>17</v>
      </c>
      <c r="G6221" t="s">
        <v>26</v>
      </c>
      <c r="H6221" t="s">
        <v>43</v>
      </c>
      <c r="I6221">
        <v>1560919</v>
      </c>
      <c r="J6221">
        <v>6000</v>
      </c>
      <c r="K6221" s="1">
        <v>1320</v>
      </c>
      <c r="L6221" s="1">
        <v>491.72</v>
      </c>
      <c r="M6221" s="1">
        <f>All_Data[[#This Row],[EUR Sales Amount]]-All_Data[[#This Row],[EUR Cost Amount]]</f>
        <v>828.28</v>
      </c>
      <c r="N6221">
        <f>IF(All_Data[[#This Row],[Order Line Quantity]]&lt;0,1,0)</f>
        <v>0</v>
      </c>
      <c r="O6221" s="1" t="str">
        <f>All_Data[[#This Row],[Tier2 Description]]&amp;All_Data[[#This Row],[Order No]]</f>
        <v>SAFETY AUTO &amp; TOOLS1560919</v>
      </c>
    </row>
    <row r="6222" spans="1:15" x14ac:dyDescent="0.35">
      <c r="A6222">
        <v>202005</v>
      </c>
      <c r="B6222" t="str">
        <f>LEFT(All_Data[[#This Row],[Invoice (Year+Month)]],4)</f>
        <v>2020</v>
      </c>
      <c r="C6222" t="str">
        <f>RIGHT(All_Data[[#This Row],[Invoice (Year+Month)]],2)</f>
        <v>05</v>
      </c>
      <c r="D6222" t="s">
        <v>56</v>
      </c>
      <c r="E6222">
        <v>3014622</v>
      </c>
      <c r="F6222" t="s">
        <v>17</v>
      </c>
      <c r="G6222" t="s">
        <v>26</v>
      </c>
      <c r="H6222" t="s">
        <v>43</v>
      </c>
      <c r="I6222">
        <v>1560978</v>
      </c>
      <c r="J6222">
        <v>5000</v>
      </c>
      <c r="K6222" s="1">
        <v>1330</v>
      </c>
      <c r="L6222" s="1">
        <v>409.78</v>
      </c>
      <c r="M6222" s="1">
        <f>All_Data[[#This Row],[EUR Sales Amount]]-All_Data[[#This Row],[EUR Cost Amount]]</f>
        <v>920.22</v>
      </c>
      <c r="N6222">
        <f>IF(All_Data[[#This Row],[Order Line Quantity]]&lt;0,1,0)</f>
        <v>0</v>
      </c>
      <c r="O6222" s="1" t="str">
        <f>All_Data[[#This Row],[Tier2 Description]]&amp;All_Data[[#This Row],[Order No]]</f>
        <v>SAFETY AUTO &amp; TOOLS1560978</v>
      </c>
    </row>
    <row r="6223" spans="1:15" x14ac:dyDescent="0.35">
      <c r="A6223">
        <v>202005</v>
      </c>
      <c r="B6223" t="str">
        <f>LEFT(All_Data[[#This Row],[Invoice (Year+Month)]],4)</f>
        <v>2020</v>
      </c>
      <c r="C6223" t="str">
        <f>RIGHT(All_Data[[#This Row],[Invoice (Year+Month)]],2)</f>
        <v>05</v>
      </c>
      <c r="D6223" t="s">
        <v>56</v>
      </c>
      <c r="E6223">
        <v>3014622</v>
      </c>
      <c r="F6223" t="s">
        <v>17</v>
      </c>
      <c r="G6223" t="s">
        <v>57</v>
      </c>
      <c r="H6223" t="s">
        <v>58</v>
      </c>
      <c r="I6223">
        <v>1559045</v>
      </c>
      <c r="J6223">
        <v>8</v>
      </c>
      <c r="K6223" s="1">
        <v>137.36000000000001</v>
      </c>
      <c r="L6223" s="1">
        <v>68.3</v>
      </c>
      <c r="M6223" s="1">
        <f>All_Data[[#This Row],[EUR Sales Amount]]-All_Data[[#This Row],[EUR Cost Amount]]</f>
        <v>69.060000000000016</v>
      </c>
      <c r="N6223">
        <f>IF(All_Data[[#This Row],[Order Line Quantity]]&lt;0,1,0)</f>
        <v>0</v>
      </c>
      <c r="O6223" s="1" t="str">
        <f>All_Data[[#This Row],[Tier2 Description]]&amp;All_Data[[#This Row],[Order No]]</f>
        <v>SHIRTS1559045</v>
      </c>
    </row>
    <row r="6224" spans="1:15" x14ac:dyDescent="0.35">
      <c r="A6224">
        <v>202005</v>
      </c>
      <c r="B6224" t="str">
        <f>LEFT(All_Data[[#This Row],[Invoice (Year+Month)]],4)</f>
        <v>2020</v>
      </c>
      <c r="C6224" t="str">
        <f>RIGHT(All_Data[[#This Row],[Invoice (Year+Month)]],2)</f>
        <v>05</v>
      </c>
      <c r="D6224" t="s">
        <v>56</v>
      </c>
      <c r="E6224">
        <v>3014625</v>
      </c>
      <c r="F6224" t="s">
        <v>17</v>
      </c>
      <c r="G6224" t="s">
        <v>32</v>
      </c>
      <c r="H6224" t="s">
        <v>33</v>
      </c>
      <c r="I6224">
        <v>1560871</v>
      </c>
      <c r="J6224">
        <v>2</v>
      </c>
      <c r="K6224" s="1">
        <v>11.34</v>
      </c>
      <c r="L6224" s="1">
        <v>5.5</v>
      </c>
      <c r="M6224" s="1">
        <f>All_Data[[#This Row],[EUR Sales Amount]]-All_Data[[#This Row],[EUR Cost Amount]]</f>
        <v>5.84</v>
      </c>
      <c r="N6224">
        <f>IF(All_Data[[#This Row],[Order Line Quantity]]&lt;0,1,0)</f>
        <v>0</v>
      </c>
      <c r="O6224" s="1" t="str">
        <f>All_Data[[#This Row],[Tier2 Description]]&amp;All_Data[[#This Row],[Order No]]</f>
        <v>SPORT BOTTLES1560871</v>
      </c>
    </row>
    <row r="6225" spans="1:15" x14ac:dyDescent="0.35">
      <c r="A6225">
        <v>202005</v>
      </c>
      <c r="B6225" t="str">
        <f>LEFT(All_Data[[#This Row],[Invoice (Year+Month)]],4)</f>
        <v>2020</v>
      </c>
      <c r="C6225" t="str">
        <f>RIGHT(All_Data[[#This Row],[Invoice (Year+Month)]],2)</f>
        <v>05</v>
      </c>
      <c r="D6225" t="s">
        <v>56</v>
      </c>
      <c r="E6225">
        <v>3014644</v>
      </c>
      <c r="F6225" t="s">
        <v>17</v>
      </c>
      <c r="G6225" t="s">
        <v>26</v>
      </c>
      <c r="H6225" t="s">
        <v>44</v>
      </c>
      <c r="I6225">
        <v>1560705</v>
      </c>
      <c r="J6225">
        <v>6</v>
      </c>
      <c r="K6225" s="1">
        <v>0</v>
      </c>
      <c r="L6225" s="1">
        <v>2.76</v>
      </c>
      <c r="M6225" s="1">
        <f>All_Data[[#This Row],[EUR Sales Amount]]-All_Data[[#This Row],[EUR Cost Amount]]</f>
        <v>-2.76</v>
      </c>
      <c r="N6225">
        <f>IF(All_Data[[#This Row],[Order Line Quantity]]&lt;0,1,0)</f>
        <v>0</v>
      </c>
      <c r="O6225" s="1" t="str">
        <f>All_Data[[#This Row],[Tier2 Description]]&amp;All_Data[[#This Row],[Order No]]</f>
        <v>HBA1560705</v>
      </c>
    </row>
    <row r="6226" spans="1:15" x14ac:dyDescent="0.35">
      <c r="A6226">
        <v>202005</v>
      </c>
      <c r="B6226" t="str">
        <f>LEFT(All_Data[[#This Row],[Invoice (Year+Month)]],4)</f>
        <v>2020</v>
      </c>
      <c r="C6226" t="str">
        <f>RIGHT(All_Data[[#This Row],[Invoice (Year+Month)]],2)</f>
        <v>05</v>
      </c>
      <c r="D6226" t="s">
        <v>56</v>
      </c>
      <c r="E6226">
        <v>3014644</v>
      </c>
      <c r="F6226" t="s">
        <v>17</v>
      </c>
      <c r="G6226" t="s">
        <v>26</v>
      </c>
      <c r="H6226" t="s">
        <v>44</v>
      </c>
      <c r="I6226">
        <v>1560807</v>
      </c>
      <c r="J6226">
        <v>4</v>
      </c>
      <c r="K6226" s="1">
        <v>4</v>
      </c>
      <c r="L6226" s="1">
        <v>0.04</v>
      </c>
      <c r="M6226" s="1">
        <f>All_Data[[#This Row],[EUR Sales Amount]]-All_Data[[#This Row],[EUR Cost Amount]]</f>
        <v>3.96</v>
      </c>
      <c r="N6226">
        <f>IF(All_Data[[#This Row],[Order Line Quantity]]&lt;0,1,0)</f>
        <v>0</v>
      </c>
      <c r="O6226" s="1" t="str">
        <f>All_Data[[#This Row],[Tier2 Description]]&amp;All_Data[[#This Row],[Order No]]</f>
        <v>HBA1560807</v>
      </c>
    </row>
    <row r="6227" spans="1:15" x14ac:dyDescent="0.35">
      <c r="A6227">
        <v>202005</v>
      </c>
      <c r="B6227" t="str">
        <f>LEFT(All_Data[[#This Row],[Invoice (Year+Month)]],4)</f>
        <v>2020</v>
      </c>
      <c r="C6227" t="str">
        <f>RIGHT(All_Data[[#This Row],[Invoice (Year+Month)]],2)</f>
        <v>05</v>
      </c>
      <c r="D6227" t="s">
        <v>56</v>
      </c>
      <c r="E6227">
        <v>3014644</v>
      </c>
      <c r="F6227" t="s">
        <v>17</v>
      </c>
      <c r="G6227" t="s">
        <v>26</v>
      </c>
      <c r="H6227" t="s">
        <v>44</v>
      </c>
      <c r="I6227">
        <v>1561238</v>
      </c>
      <c r="J6227">
        <v>202</v>
      </c>
      <c r="K6227" s="1">
        <v>543.38</v>
      </c>
      <c r="L6227" s="1">
        <v>290.88</v>
      </c>
      <c r="M6227" s="1">
        <f>All_Data[[#This Row],[EUR Sales Amount]]-All_Data[[#This Row],[EUR Cost Amount]]</f>
        <v>252.5</v>
      </c>
      <c r="N6227">
        <f>IF(All_Data[[#This Row],[Order Line Quantity]]&lt;0,1,0)</f>
        <v>0</v>
      </c>
      <c r="O6227" s="1" t="str">
        <f>All_Data[[#This Row],[Tier2 Description]]&amp;All_Data[[#This Row],[Order No]]</f>
        <v>HBA1561238</v>
      </c>
    </row>
    <row r="6228" spans="1:15" x14ac:dyDescent="0.35">
      <c r="A6228">
        <v>202005</v>
      </c>
      <c r="B6228" t="str">
        <f>LEFT(All_Data[[#This Row],[Invoice (Year+Month)]],4)</f>
        <v>2020</v>
      </c>
      <c r="C6228" t="str">
        <f>RIGHT(All_Data[[#This Row],[Invoice (Year+Month)]],2)</f>
        <v>05</v>
      </c>
      <c r="D6228" t="s">
        <v>56</v>
      </c>
      <c r="E6228">
        <v>3014644</v>
      </c>
      <c r="F6228" t="s">
        <v>17</v>
      </c>
      <c r="G6228" t="s">
        <v>26</v>
      </c>
      <c r="H6228" t="s">
        <v>44</v>
      </c>
      <c r="I6228">
        <v>1561245</v>
      </c>
      <c r="J6228">
        <v>200</v>
      </c>
      <c r="K6228" s="1">
        <v>498</v>
      </c>
      <c r="L6228" s="1">
        <v>288</v>
      </c>
      <c r="M6228" s="1">
        <f>All_Data[[#This Row],[EUR Sales Amount]]-All_Data[[#This Row],[EUR Cost Amount]]</f>
        <v>210</v>
      </c>
      <c r="N6228">
        <f>IF(All_Data[[#This Row],[Order Line Quantity]]&lt;0,1,0)</f>
        <v>0</v>
      </c>
      <c r="O6228" s="1" t="str">
        <f>All_Data[[#This Row],[Tier2 Description]]&amp;All_Data[[#This Row],[Order No]]</f>
        <v>HBA1561245</v>
      </c>
    </row>
    <row r="6229" spans="1:15" x14ac:dyDescent="0.35">
      <c r="A6229">
        <v>202005</v>
      </c>
      <c r="B6229" t="str">
        <f>LEFT(All_Data[[#This Row],[Invoice (Year+Month)]],4)</f>
        <v>2020</v>
      </c>
      <c r="C6229" t="str">
        <f>RIGHT(All_Data[[#This Row],[Invoice (Year+Month)]],2)</f>
        <v>05</v>
      </c>
      <c r="D6229" t="s">
        <v>56</v>
      </c>
      <c r="E6229">
        <v>3014644</v>
      </c>
      <c r="F6229" t="s">
        <v>17</v>
      </c>
      <c r="G6229" t="s">
        <v>26</v>
      </c>
      <c r="H6229" t="s">
        <v>43</v>
      </c>
      <c r="I6229">
        <v>1560858</v>
      </c>
      <c r="J6229">
        <v>2000</v>
      </c>
      <c r="K6229" s="1">
        <v>500</v>
      </c>
      <c r="L6229" s="1">
        <v>163.9</v>
      </c>
      <c r="M6229" s="1">
        <f>All_Data[[#This Row],[EUR Sales Amount]]-All_Data[[#This Row],[EUR Cost Amount]]</f>
        <v>336.1</v>
      </c>
      <c r="N6229">
        <f>IF(All_Data[[#This Row],[Order Line Quantity]]&lt;0,1,0)</f>
        <v>0</v>
      </c>
      <c r="O6229" s="1" t="str">
        <f>All_Data[[#This Row],[Tier2 Description]]&amp;All_Data[[#This Row],[Order No]]</f>
        <v>SAFETY AUTO &amp; TOOLS1560858</v>
      </c>
    </row>
    <row r="6230" spans="1:15" x14ac:dyDescent="0.35">
      <c r="A6230">
        <v>202005</v>
      </c>
      <c r="B6230" t="str">
        <f>LEFT(All_Data[[#This Row],[Invoice (Year+Month)]],4)</f>
        <v>2020</v>
      </c>
      <c r="C6230" t="str">
        <f>RIGHT(All_Data[[#This Row],[Invoice (Year+Month)]],2)</f>
        <v>05</v>
      </c>
      <c r="D6230" t="s">
        <v>56</v>
      </c>
      <c r="E6230">
        <v>3014644</v>
      </c>
      <c r="F6230" t="s">
        <v>17</v>
      </c>
      <c r="G6230" t="s">
        <v>26</v>
      </c>
      <c r="H6230" t="s">
        <v>43</v>
      </c>
      <c r="I6230">
        <v>1561193</v>
      </c>
      <c r="J6230">
        <v>2010</v>
      </c>
      <c r="K6230" s="1">
        <v>502.5</v>
      </c>
      <c r="L6230" s="1">
        <v>164.72</v>
      </c>
      <c r="M6230" s="1">
        <f>All_Data[[#This Row],[EUR Sales Amount]]-All_Data[[#This Row],[EUR Cost Amount]]</f>
        <v>337.78</v>
      </c>
      <c r="N6230">
        <f>IF(All_Data[[#This Row],[Order Line Quantity]]&lt;0,1,0)</f>
        <v>0</v>
      </c>
      <c r="O6230" s="1" t="str">
        <f>All_Data[[#This Row],[Tier2 Description]]&amp;All_Data[[#This Row],[Order No]]</f>
        <v>SAFETY AUTO &amp; TOOLS1561193</v>
      </c>
    </row>
    <row r="6231" spans="1:15" x14ac:dyDescent="0.35">
      <c r="A6231">
        <v>202005</v>
      </c>
      <c r="B6231" t="str">
        <f>LEFT(All_Data[[#This Row],[Invoice (Year+Month)]],4)</f>
        <v>2020</v>
      </c>
      <c r="C6231" t="str">
        <f>RIGHT(All_Data[[#This Row],[Invoice (Year+Month)]],2)</f>
        <v>05</v>
      </c>
      <c r="D6231" t="s">
        <v>56</v>
      </c>
      <c r="E6231">
        <v>3014646</v>
      </c>
      <c r="F6231" t="s">
        <v>17</v>
      </c>
      <c r="G6231" t="s">
        <v>32</v>
      </c>
      <c r="H6231" t="s">
        <v>55</v>
      </c>
      <c r="I6231">
        <v>1560818</v>
      </c>
      <c r="J6231">
        <v>2</v>
      </c>
      <c r="K6231" s="1">
        <v>9.3000000000000007</v>
      </c>
      <c r="L6231" s="1">
        <v>4.46</v>
      </c>
      <c r="M6231" s="1">
        <f>All_Data[[#This Row],[EUR Sales Amount]]-All_Data[[#This Row],[EUR Cost Amount]]</f>
        <v>4.8400000000000007</v>
      </c>
      <c r="N6231">
        <f>IF(All_Data[[#This Row],[Order Line Quantity]]&lt;0,1,0)</f>
        <v>0</v>
      </c>
      <c r="O6231" s="1" t="str">
        <f>All_Data[[#This Row],[Tier2 Description]]&amp;All_Data[[#This Row],[Order No]]</f>
        <v>SPECIALTIES &amp; PACKAGING1560818</v>
      </c>
    </row>
    <row r="6232" spans="1:15" x14ac:dyDescent="0.35">
      <c r="A6232">
        <v>202005</v>
      </c>
      <c r="B6232" t="str">
        <f>LEFT(All_Data[[#This Row],[Invoice (Year+Month)]],4)</f>
        <v>2020</v>
      </c>
      <c r="C6232" t="str">
        <f>RIGHT(All_Data[[#This Row],[Invoice (Year+Month)]],2)</f>
        <v>05</v>
      </c>
      <c r="D6232" t="s">
        <v>56</v>
      </c>
      <c r="E6232">
        <v>3014646</v>
      </c>
      <c r="F6232" t="s">
        <v>17</v>
      </c>
      <c r="G6232" t="s">
        <v>13</v>
      </c>
      <c r="H6232" t="s">
        <v>34</v>
      </c>
      <c r="I6232">
        <v>1560818</v>
      </c>
      <c r="J6232">
        <v>2</v>
      </c>
      <c r="K6232" s="1">
        <v>2.2599999999999998</v>
      </c>
      <c r="L6232" s="1">
        <v>1.1599999999999999</v>
      </c>
      <c r="M6232" s="1">
        <f>All_Data[[#This Row],[EUR Sales Amount]]-All_Data[[#This Row],[EUR Cost Amount]]</f>
        <v>1.0999999999999999</v>
      </c>
      <c r="N6232">
        <f>IF(All_Data[[#This Row],[Order Line Quantity]]&lt;0,1,0)</f>
        <v>0</v>
      </c>
      <c r="O6232" s="1" t="str">
        <f>All_Data[[#This Row],[Tier2 Description]]&amp;All_Data[[#This Row],[Order No]]</f>
        <v>STATIONERY1560818</v>
      </c>
    </row>
    <row r="6233" spans="1:15" x14ac:dyDescent="0.35">
      <c r="A6233">
        <v>202005</v>
      </c>
      <c r="B6233" t="str">
        <f>LEFT(All_Data[[#This Row],[Invoice (Year+Month)]],4)</f>
        <v>2020</v>
      </c>
      <c r="C6233" t="str">
        <f>RIGHT(All_Data[[#This Row],[Invoice (Year+Month)]],2)</f>
        <v>05</v>
      </c>
      <c r="D6233" t="s">
        <v>56</v>
      </c>
      <c r="E6233">
        <v>3014646</v>
      </c>
      <c r="F6233" t="s">
        <v>17</v>
      </c>
      <c r="G6233" t="s">
        <v>13</v>
      </c>
      <c r="H6233" t="s">
        <v>16</v>
      </c>
      <c r="I6233">
        <v>1560818</v>
      </c>
      <c r="J6233">
        <v>6</v>
      </c>
      <c r="K6233" s="1">
        <v>4.3</v>
      </c>
      <c r="L6233" s="1">
        <v>1.88</v>
      </c>
      <c r="M6233" s="1">
        <f>All_Data[[#This Row],[EUR Sales Amount]]-All_Data[[#This Row],[EUR Cost Amount]]</f>
        <v>2.42</v>
      </c>
      <c r="N6233">
        <f>IF(All_Data[[#This Row],[Order Line Quantity]]&lt;0,1,0)</f>
        <v>0</v>
      </c>
      <c r="O6233" s="1" t="str">
        <f>All_Data[[#This Row],[Tier2 Description]]&amp;All_Data[[#This Row],[Order No]]</f>
        <v>WRITING1560818</v>
      </c>
    </row>
    <row r="6234" spans="1:15" x14ac:dyDescent="0.35">
      <c r="A6234">
        <v>202005</v>
      </c>
      <c r="B6234" t="str">
        <f>LEFT(All_Data[[#This Row],[Invoice (Year+Month)]],4)</f>
        <v>2020</v>
      </c>
      <c r="C6234" t="str">
        <f>RIGHT(All_Data[[#This Row],[Invoice (Year+Month)]],2)</f>
        <v>05</v>
      </c>
      <c r="D6234" t="s">
        <v>56</v>
      </c>
      <c r="E6234">
        <v>3014646</v>
      </c>
      <c r="F6234" t="s">
        <v>17</v>
      </c>
      <c r="G6234" t="s">
        <v>29</v>
      </c>
      <c r="H6234" t="s">
        <v>30</v>
      </c>
      <c r="I6234">
        <v>1560818</v>
      </c>
      <c r="J6234">
        <v>2</v>
      </c>
      <c r="K6234" s="1">
        <v>4.16</v>
      </c>
      <c r="L6234" s="1">
        <v>0.96</v>
      </c>
      <c r="M6234" s="1">
        <f>All_Data[[#This Row],[EUR Sales Amount]]-All_Data[[#This Row],[EUR Cost Amount]]</f>
        <v>3.2</v>
      </c>
      <c r="N6234">
        <f>IF(All_Data[[#This Row],[Order Line Quantity]]&lt;0,1,0)</f>
        <v>0</v>
      </c>
      <c r="O6234" s="1" t="str">
        <f>All_Data[[#This Row],[Tier2 Description]]&amp;All_Data[[#This Row],[Order No]]</f>
        <v>AUDIO1560818</v>
      </c>
    </row>
    <row r="6235" spans="1:15" x14ac:dyDescent="0.35">
      <c r="A6235">
        <v>202005</v>
      </c>
      <c r="B6235" t="str">
        <f>LEFT(All_Data[[#This Row],[Invoice (Year+Month)]],4)</f>
        <v>2020</v>
      </c>
      <c r="C6235" t="str">
        <f>RIGHT(All_Data[[#This Row],[Invoice (Year+Month)]],2)</f>
        <v>05</v>
      </c>
      <c r="D6235" t="s">
        <v>56</v>
      </c>
      <c r="E6235">
        <v>3014646</v>
      </c>
      <c r="F6235" t="s">
        <v>17</v>
      </c>
      <c r="G6235" t="s">
        <v>29</v>
      </c>
      <c r="H6235" t="s">
        <v>31</v>
      </c>
      <c r="I6235">
        <v>1560818</v>
      </c>
      <c r="J6235">
        <v>2</v>
      </c>
      <c r="K6235" s="1">
        <v>2.64</v>
      </c>
      <c r="L6235" s="1">
        <v>1.58</v>
      </c>
      <c r="M6235" s="1">
        <f>All_Data[[#This Row],[EUR Sales Amount]]-All_Data[[#This Row],[EUR Cost Amount]]</f>
        <v>1.06</v>
      </c>
      <c r="N6235">
        <f>IF(All_Data[[#This Row],[Order Line Quantity]]&lt;0,1,0)</f>
        <v>0</v>
      </c>
      <c r="O6235" s="1" t="str">
        <f>All_Data[[#This Row],[Tier2 Description]]&amp;All_Data[[#This Row],[Order No]]</f>
        <v>POWER1560818</v>
      </c>
    </row>
    <row r="6236" spans="1:15" x14ac:dyDescent="0.35">
      <c r="A6236">
        <v>202005</v>
      </c>
      <c r="B6236" t="str">
        <f>LEFT(All_Data[[#This Row],[Invoice (Year+Month)]],4)</f>
        <v>2020</v>
      </c>
      <c r="C6236" t="str">
        <f>RIGHT(All_Data[[#This Row],[Invoice (Year+Month)]],2)</f>
        <v>05</v>
      </c>
      <c r="D6236" t="s">
        <v>56</v>
      </c>
      <c r="E6236">
        <v>3014651</v>
      </c>
      <c r="F6236" t="s">
        <v>10</v>
      </c>
      <c r="G6236" t="s">
        <v>26</v>
      </c>
      <c r="H6236" t="s">
        <v>44</v>
      </c>
      <c r="I6236">
        <v>1560758</v>
      </c>
      <c r="J6236">
        <v>8</v>
      </c>
      <c r="K6236" s="1">
        <v>8</v>
      </c>
      <c r="L6236" s="1">
        <v>0.08</v>
      </c>
      <c r="M6236" s="1">
        <f>All_Data[[#This Row],[EUR Sales Amount]]-All_Data[[#This Row],[EUR Cost Amount]]</f>
        <v>7.92</v>
      </c>
      <c r="N6236">
        <f>IF(All_Data[[#This Row],[Order Line Quantity]]&lt;0,1,0)</f>
        <v>0</v>
      </c>
      <c r="O6236" s="1" t="str">
        <f>All_Data[[#This Row],[Tier2 Description]]&amp;All_Data[[#This Row],[Order No]]</f>
        <v>HBA1560758</v>
      </c>
    </row>
    <row r="6237" spans="1:15" x14ac:dyDescent="0.35">
      <c r="A6237">
        <v>202005</v>
      </c>
      <c r="B6237" t="str">
        <f>LEFT(All_Data[[#This Row],[Invoice (Year+Month)]],4)</f>
        <v>2020</v>
      </c>
      <c r="C6237" t="str">
        <f>RIGHT(All_Data[[#This Row],[Invoice (Year+Month)]],2)</f>
        <v>05</v>
      </c>
      <c r="D6237" t="s">
        <v>56</v>
      </c>
      <c r="E6237">
        <v>3014653</v>
      </c>
      <c r="F6237" t="s">
        <v>17</v>
      </c>
      <c r="G6237" t="s">
        <v>32</v>
      </c>
      <c r="H6237" t="s">
        <v>49</v>
      </c>
      <c r="I6237">
        <v>1560173</v>
      </c>
      <c r="J6237">
        <v>48</v>
      </c>
      <c r="K6237" s="1">
        <v>41.76</v>
      </c>
      <c r="L6237" s="1">
        <v>34.92</v>
      </c>
      <c r="M6237" s="1">
        <f>All_Data[[#This Row],[EUR Sales Amount]]-All_Data[[#This Row],[EUR Cost Amount]]</f>
        <v>6.8399999999999963</v>
      </c>
      <c r="N6237">
        <f>IF(All_Data[[#This Row],[Order Line Quantity]]&lt;0,1,0)</f>
        <v>0</v>
      </c>
      <c r="O6237" s="1" t="str">
        <f>All_Data[[#This Row],[Tier2 Description]]&amp;All_Data[[#This Row],[Order No]]</f>
        <v>CERAMICS1560173</v>
      </c>
    </row>
    <row r="6238" spans="1:15" x14ac:dyDescent="0.35">
      <c r="A6238">
        <v>202005</v>
      </c>
      <c r="B6238" t="str">
        <f>LEFT(All_Data[[#This Row],[Invoice (Year+Month)]],4)</f>
        <v>2020</v>
      </c>
      <c r="C6238" t="str">
        <f>RIGHT(All_Data[[#This Row],[Invoice (Year+Month)]],2)</f>
        <v>05</v>
      </c>
      <c r="D6238" t="s">
        <v>56</v>
      </c>
      <c r="E6238">
        <v>3014653</v>
      </c>
      <c r="F6238" t="s">
        <v>17</v>
      </c>
      <c r="G6238" t="s">
        <v>22</v>
      </c>
      <c r="H6238" t="s">
        <v>35</v>
      </c>
      <c r="I6238">
        <v>1560173</v>
      </c>
      <c r="J6238">
        <v>100</v>
      </c>
      <c r="K6238" s="1">
        <v>124.8</v>
      </c>
      <c r="L6238" s="1">
        <v>24.9</v>
      </c>
      <c r="M6238" s="1">
        <f>All_Data[[#This Row],[EUR Sales Amount]]-All_Data[[#This Row],[EUR Cost Amount]]</f>
        <v>99.9</v>
      </c>
      <c r="N6238">
        <f>IF(All_Data[[#This Row],[Order Line Quantity]]&lt;0,1,0)</f>
        <v>0</v>
      </c>
      <c r="O6238" s="1" t="str">
        <f>All_Data[[#This Row],[Tier2 Description]]&amp;All_Data[[#This Row],[Order No]]</f>
        <v>DECORATION CHARGES1560173</v>
      </c>
    </row>
    <row r="6239" spans="1:15" x14ac:dyDescent="0.35">
      <c r="A6239">
        <v>202005</v>
      </c>
      <c r="B6239" t="str">
        <f>LEFT(All_Data[[#This Row],[Invoice (Year+Month)]],4)</f>
        <v>2020</v>
      </c>
      <c r="C6239" t="str">
        <f>RIGHT(All_Data[[#This Row],[Invoice (Year+Month)]],2)</f>
        <v>05</v>
      </c>
      <c r="D6239" t="s">
        <v>56</v>
      </c>
      <c r="E6239">
        <v>3014657</v>
      </c>
      <c r="F6239" t="s">
        <v>17</v>
      </c>
      <c r="G6239" t="s">
        <v>26</v>
      </c>
      <c r="H6239" t="s">
        <v>44</v>
      </c>
      <c r="I6239">
        <v>1561535</v>
      </c>
      <c r="J6239">
        <v>4</v>
      </c>
      <c r="K6239" s="1">
        <v>4</v>
      </c>
      <c r="L6239" s="1">
        <v>0.04</v>
      </c>
      <c r="M6239" s="1">
        <f>All_Data[[#This Row],[EUR Sales Amount]]-All_Data[[#This Row],[EUR Cost Amount]]</f>
        <v>3.96</v>
      </c>
      <c r="N6239">
        <f>IF(All_Data[[#This Row],[Order Line Quantity]]&lt;0,1,0)</f>
        <v>0</v>
      </c>
      <c r="O6239" s="1" t="str">
        <f>All_Data[[#This Row],[Tier2 Description]]&amp;All_Data[[#This Row],[Order No]]</f>
        <v>HBA1561535</v>
      </c>
    </row>
    <row r="6240" spans="1:15" x14ac:dyDescent="0.35">
      <c r="A6240">
        <v>202005</v>
      </c>
      <c r="B6240" t="str">
        <f>LEFT(All_Data[[#This Row],[Invoice (Year+Month)]],4)</f>
        <v>2020</v>
      </c>
      <c r="C6240" t="str">
        <f>RIGHT(All_Data[[#This Row],[Invoice (Year+Month)]],2)</f>
        <v>05</v>
      </c>
      <c r="D6240" t="s">
        <v>56</v>
      </c>
      <c r="E6240">
        <v>3014661</v>
      </c>
      <c r="F6240" t="s">
        <v>10</v>
      </c>
      <c r="G6240" t="s">
        <v>24</v>
      </c>
      <c r="H6240" t="s">
        <v>25</v>
      </c>
      <c r="I6240">
        <v>1560930</v>
      </c>
      <c r="J6240">
        <v>6</v>
      </c>
      <c r="K6240" s="1">
        <v>44.94</v>
      </c>
      <c r="L6240" s="1">
        <v>43.36</v>
      </c>
      <c r="M6240" s="1">
        <f>All_Data[[#This Row],[EUR Sales Amount]]-All_Data[[#This Row],[EUR Cost Amount]]</f>
        <v>1.5799999999999983</v>
      </c>
      <c r="N6240">
        <f>IF(All_Data[[#This Row],[Order Line Quantity]]&lt;0,1,0)</f>
        <v>0</v>
      </c>
      <c r="O6240" s="1" t="str">
        <f>All_Data[[#This Row],[Tier2 Description]]&amp;All_Data[[#This Row],[Order No]]</f>
        <v>JACKETS1560930</v>
      </c>
    </row>
    <row r="6241" spans="1:15" x14ac:dyDescent="0.35">
      <c r="A6241">
        <v>202005</v>
      </c>
      <c r="B6241" t="str">
        <f>LEFT(All_Data[[#This Row],[Invoice (Year+Month)]],4)</f>
        <v>2020</v>
      </c>
      <c r="C6241" t="str">
        <f>RIGHT(All_Data[[#This Row],[Invoice (Year+Month)]],2)</f>
        <v>05</v>
      </c>
      <c r="D6241" t="s">
        <v>56</v>
      </c>
      <c r="E6241">
        <v>3014667</v>
      </c>
      <c r="F6241" t="s">
        <v>10</v>
      </c>
      <c r="G6241" t="s">
        <v>13</v>
      </c>
      <c r="H6241" t="s">
        <v>41</v>
      </c>
      <c r="I6241">
        <v>1559459</v>
      </c>
      <c r="J6241">
        <v>1000</v>
      </c>
      <c r="K6241" s="1">
        <v>380</v>
      </c>
      <c r="L6241" s="1">
        <v>275.88</v>
      </c>
      <c r="M6241" s="1">
        <f>All_Data[[#This Row],[EUR Sales Amount]]-All_Data[[#This Row],[EUR Cost Amount]]</f>
        <v>104.12</v>
      </c>
      <c r="N6241">
        <f>IF(All_Data[[#This Row],[Order Line Quantity]]&lt;0,1,0)</f>
        <v>0</v>
      </c>
      <c r="O6241" s="1" t="str">
        <f>All_Data[[#This Row],[Tier2 Description]]&amp;All_Data[[#This Row],[Order No]]</f>
        <v>KEYCHAINS1559459</v>
      </c>
    </row>
    <row r="6242" spans="1:15" x14ac:dyDescent="0.35">
      <c r="A6242">
        <v>202005</v>
      </c>
      <c r="B6242" t="str">
        <f>LEFT(All_Data[[#This Row],[Invoice (Year+Month)]],4)</f>
        <v>2020</v>
      </c>
      <c r="C6242" t="str">
        <f>RIGHT(All_Data[[#This Row],[Invoice (Year+Month)]],2)</f>
        <v>05</v>
      </c>
      <c r="D6242" t="s">
        <v>56</v>
      </c>
      <c r="E6242">
        <v>3014667</v>
      </c>
      <c r="F6242" t="s">
        <v>10</v>
      </c>
      <c r="G6242" t="s">
        <v>22</v>
      </c>
      <c r="H6242" t="s">
        <v>35</v>
      </c>
      <c r="I6242">
        <v>1559459</v>
      </c>
      <c r="J6242">
        <v>1002</v>
      </c>
      <c r="K6242" s="1">
        <v>50</v>
      </c>
      <c r="L6242" s="1">
        <v>10.02</v>
      </c>
      <c r="M6242" s="1">
        <f>All_Data[[#This Row],[EUR Sales Amount]]-All_Data[[#This Row],[EUR Cost Amount]]</f>
        <v>39.980000000000004</v>
      </c>
      <c r="N6242">
        <f>IF(All_Data[[#This Row],[Order Line Quantity]]&lt;0,1,0)</f>
        <v>0</v>
      </c>
      <c r="O6242" s="1" t="str">
        <f>All_Data[[#This Row],[Tier2 Description]]&amp;All_Data[[#This Row],[Order No]]</f>
        <v>DECORATION CHARGES1559459</v>
      </c>
    </row>
    <row r="6243" spans="1:15" x14ac:dyDescent="0.35">
      <c r="A6243">
        <v>202005</v>
      </c>
      <c r="B6243" t="str">
        <f>LEFT(All_Data[[#This Row],[Invoice (Year+Month)]],4)</f>
        <v>2020</v>
      </c>
      <c r="C6243" t="str">
        <f>RIGHT(All_Data[[#This Row],[Invoice (Year+Month)]],2)</f>
        <v>05</v>
      </c>
      <c r="D6243" t="s">
        <v>56</v>
      </c>
      <c r="E6243">
        <v>3014668</v>
      </c>
      <c r="F6243" t="s">
        <v>17</v>
      </c>
      <c r="G6243" t="s">
        <v>26</v>
      </c>
      <c r="H6243" t="s">
        <v>43</v>
      </c>
      <c r="I6243">
        <v>1561452</v>
      </c>
      <c r="J6243">
        <v>102</v>
      </c>
      <c r="K6243" s="1">
        <v>832.32</v>
      </c>
      <c r="L6243" s="1">
        <v>368.72</v>
      </c>
      <c r="M6243" s="1">
        <f>All_Data[[#This Row],[EUR Sales Amount]]-All_Data[[#This Row],[EUR Cost Amount]]</f>
        <v>463.6</v>
      </c>
      <c r="N6243">
        <f>IF(All_Data[[#This Row],[Order Line Quantity]]&lt;0,1,0)</f>
        <v>0</v>
      </c>
      <c r="O6243" s="1" t="str">
        <f>All_Data[[#This Row],[Tier2 Description]]&amp;All_Data[[#This Row],[Order No]]</f>
        <v>SAFETY AUTO &amp; TOOLS1561452</v>
      </c>
    </row>
    <row r="6244" spans="1:15" x14ac:dyDescent="0.35">
      <c r="A6244">
        <v>202005</v>
      </c>
      <c r="B6244" t="str">
        <f>LEFT(All_Data[[#This Row],[Invoice (Year+Month)]],4)</f>
        <v>2020</v>
      </c>
      <c r="C6244" t="str">
        <f>RIGHT(All_Data[[#This Row],[Invoice (Year+Month)]],2)</f>
        <v>05</v>
      </c>
      <c r="D6244" t="s">
        <v>56</v>
      </c>
      <c r="E6244">
        <v>3014677</v>
      </c>
      <c r="F6244" t="s">
        <v>17</v>
      </c>
      <c r="G6244" t="s">
        <v>32</v>
      </c>
      <c r="H6244" t="s">
        <v>61</v>
      </c>
      <c r="I6244">
        <v>1560129</v>
      </c>
      <c r="J6244">
        <v>2</v>
      </c>
      <c r="K6244" s="1">
        <v>3.98</v>
      </c>
      <c r="L6244" s="1">
        <v>1.62</v>
      </c>
      <c r="M6244" s="1">
        <f>All_Data[[#This Row],[EUR Sales Amount]]-All_Data[[#This Row],[EUR Cost Amount]]</f>
        <v>2.36</v>
      </c>
      <c r="N6244">
        <f>IF(All_Data[[#This Row],[Order Line Quantity]]&lt;0,1,0)</f>
        <v>0</v>
      </c>
      <c r="O6244" s="1" t="str">
        <f>All_Data[[#This Row],[Tier2 Description]]&amp;All_Data[[#This Row],[Order No]]</f>
        <v>ACRYLIC TUMBLERS1560129</v>
      </c>
    </row>
    <row r="6245" spans="1:15" x14ac:dyDescent="0.35">
      <c r="A6245">
        <v>202005</v>
      </c>
      <c r="B6245" t="str">
        <f>LEFT(All_Data[[#This Row],[Invoice (Year+Month)]],4)</f>
        <v>2020</v>
      </c>
      <c r="C6245" t="str">
        <f>RIGHT(All_Data[[#This Row],[Invoice (Year+Month)]],2)</f>
        <v>05</v>
      </c>
      <c r="D6245" t="s">
        <v>56</v>
      </c>
      <c r="E6245">
        <v>3014677</v>
      </c>
      <c r="F6245" t="s">
        <v>17</v>
      </c>
      <c r="G6245" t="s">
        <v>32</v>
      </c>
      <c r="H6245" t="s">
        <v>61</v>
      </c>
      <c r="I6245">
        <v>1560342</v>
      </c>
      <c r="J6245">
        <v>4</v>
      </c>
      <c r="K6245" s="1">
        <v>7.96</v>
      </c>
      <c r="L6245" s="1">
        <v>3.24</v>
      </c>
      <c r="M6245" s="1">
        <f>All_Data[[#This Row],[EUR Sales Amount]]-All_Data[[#This Row],[EUR Cost Amount]]</f>
        <v>4.72</v>
      </c>
      <c r="N6245">
        <f>IF(All_Data[[#This Row],[Order Line Quantity]]&lt;0,1,0)</f>
        <v>0</v>
      </c>
      <c r="O6245" s="1" t="str">
        <f>All_Data[[#This Row],[Tier2 Description]]&amp;All_Data[[#This Row],[Order No]]</f>
        <v>ACRYLIC TUMBLERS1560342</v>
      </c>
    </row>
    <row r="6246" spans="1:15" x14ac:dyDescent="0.35">
      <c r="A6246">
        <v>202005</v>
      </c>
      <c r="B6246" t="str">
        <f>LEFT(All_Data[[#This Row],[Invoice (Year+Month)]],4)</f>
        <v>2020</v>
      </c>
      <c r="C6246" t="str">
        <f>RIGHT(All_Data[[#This Row],[Invoice (Year+Month)]],2)</f>
        <v>05</v>
      </c>
      <c r="D6246" t="s">
        <v>56</v>
      </c>
      <c r="E6246">
        <v>3014677</v>
      </c>
      <c r="F6246" t="s">
        <v>17</v>
      </c>
      <c r="G6246" t="s">
        <v>32</v>
      </c>
      <c r="H6246" t="s">
        <v>61</v>
      </c>
      <c r="I6246">
        <v>1560657</v>
      </c>
      <c r="J6246">
        <v>2</v>
      </c>
      <c r="K6246" s="1">
        <v>3.98</v>
      </c>
      <c r="L6246" s="1">
        <v>1.62</v>
      </c>
      <c r="M6246" s="1">
        <f>All_Data[[#This Row],[EUR Sales Amount]]-All_Data[[#This Row],[EUR Cost Amount]]</f>
        <v>2.36</v>
      </c>
      <c r="N6246">
        <f>IF(All_Data[[#This Row],[Order Line Quantity]]&lt;0,1,0)</f>
        <v>0</v>
      </c>
      <c r="O6246" s="1" t="str">
        <f>All_Data[[#This Row],[Tier2 Description]]&amp;All_Data[[#This Row],[Order No]]</f>
        <v>ACRYLIC TUMBLERS1560657</v>
      </c>
    </row>
    <row r="6247" spans="1:15" x14ac:dyDescent="0.35">
      <c r="A6247">
        <v>202005</v>
      </c>
      <c r="B6247" t="str">
        <f>LEFT(All_Data[[#This Row],[Invoice (Year+Month)]],4)</f>
        <v>2020</v>
      </c>
      <c r="C6247" t="str">
        <f>RIGHT(All_Data[[#This Row],[Invoice (Year+Month)]],2)</f>
        <v>05</v>
      </c>
      <c r="D6247" t="s">
        <v>56</v>
      </c>
      <c r="E6247">
        <v>3014677</v>
      </c>
      <c r="F6247" t="s">
        <v>17</v>
      </c>
      <c r="G6247" t="s">
        <v>48</v>
      </c>
      <c r="H6247" t="s">
        <v>48</v>
      </c>
      <c r="I6247">
        <v>1560345</v>
      </c>
      <c r="J6247">
        <v>42</v>
      </c>
      <c r="K6247" s="1">
        <v>28.98</v>
      </c>
      <c r="L6247" s="1">
        <v>16.18</v>
      </c>
      <c r="M6247" s="1">
        <f>All_Data[[#This Row],[EUR Sales Amount]]-All_Data[[#This Row],[EUR Cost Amount]]</f>
        <v>12.8</v>
      </c>
      <c r="N6247">
        <f>IF(All_Data[[#This Row],[Order Line Quantity]]&lt;0,1,0)</f>
        <v>0</v>
      </c>
      <c r="O6247" s="1" t="str">
        <f>All_Data[[#This Row],[Tier2 Description]]&amp;All_Data[[#This Row],[Order No]]</f>
        <v>HEADWEAR1560345</v>
      </c>
    </row>
    <row r="6248" spans="1:15" x14ac:dyDescent="0.35">
      <c r="A6248">
        <v>202005</v>
      </c>
      <c r="B6248" t="str">
        <f>LEFT(All_Data[[#This Row],[Invoice (Year+Month)]],4)</f>
        <v>2020</v>
      </c>
      <c r="C6248" t="str">
        <f>RIGHT(All_Data[[#This Row],[Invoice (Year+Month)]],2)</f>
        <v>05</v>
      </c>
      <c r="D6248" t="s">
        <v>56</v>
      </c>
      <c r="E6248">
        <v>3014677</v>
      </c>
      <c r="F6248" t="s">
        <v>17</v>
      </c>
      <c r="G6248" t="s">
        <v>13</v>
      </c>
      <c r="H6248" t="s">
        <v>37</v>
      </c>
      <c r="I6248">
        <v>1560422</v>
      </c>
      <c r="J6248">
        <v>10</v>
      </c>
      <c r="K6248" s="1">
        <v>6.4</v>
      </c>
      <c r="L6248" s="1">
        <v>4</v>
      </c>
      <c r="M6248" s="1">
        <f>All_Data[[#This Row],[EUR Sales Amount]]-All_Data[[#This Row],[EUR Cost Amount]]</f>
        <v>2.4000000000000004</v>
      </c>
      <c r="N6248">
        <f>IF(All_Data[[#This Row],[Order Line Quantity]]&lt;0,1,0)</f>
        <v>0</v>
      </c>
      <c r="O6248" s="1" t="str">
        <f>All_Data[[#This Row],[Tier2 Description]]&amp;All_Data[[#This Row],[Order No]]</f>
        <v>GENERAL1560422</v>
      </c>
    </row>
    <row r="6249" spans="1:15" x14ac:dyDescent="0.35">
      <c r="A6249">
        <v>202005</v>
      </c>
      <c r="B6249" t="str">
        <f>LEFT(All_Data[[#This Row],[Invoice (Year+Month)]],4)</f>
        <v>2020</v>
      </c>
      <c r="C6249" t="str">
        <f>RIGHT(All_Data[[#This Row],[Invoice (Year+Month)]],2)</f>
        <v>05</v>
      </c>
      <c r="D6249" t="s">
        <v>56</v>
      </c>
      <c r="E6249">
        <v>3014677</v>
      </c>
      <c r="F6249" t="s">
        <v>17</v>
      </c>
      <c r="G6249" t="s">
        <v>13</v>
      </c>
      <c r="H6249" t="s">
        <v>34</v>
      </c>
      <c r="I6249">
        <v>1560460</v>
      </c>
      <c r="J6249">
        <v>34</v>
      </c>
      <c r="K6249" s="1">
        <v>92.14</v>
      </c>
      <c r="L6249" s="1">
        <v>41.82</v>
      </c>
      <c r="M6249" s="1">
        <f>All_Data[[#This Row],[EUR Sales Amount]]-All_Data[[#This Row],[EUR Cost Amount]]</f>
        <v>50.32</v>
      </c>
      <c r="N6249">
        <f>IF(All_Data[[#This Row],[Order Line Quantity]]&lt;0,1,0)</f>
        <v>0</v>
      </c>
      <c r="O6249" s="1" t="str">
        <f>All_Data[[#This Row],[Tier2 Description]]&amp;All_Data[[#This Row],[Order No]]</f>
        <v>STATIONERY1560460</v>
      </c>
    </row>
    <row r="6250" spans="1:15" x14ac:dyDescent="0.35">
      <c r="A6250">
        <v>202005</v>
      </c>
      <c r="B6250" t="str">
        <f>LEFT(All_Data[[#This Row],[Invoice (Year+Month)]],4)</f>
        <v>2020</v>
      </c>
      <c r="C6250" t="str">
        <f>RIGHT(All_Data[[#This Row],[Invoice (Year+Month)]],2)</f>
        <v>05</v>
      </c>
      <c r="D6250" t="s">
        <v>56</v>
      </c>
      <c r="E6250">
        <v>3014677</v>
      </c>
      <c r="F6250" t="s">
        <v>17</v>
      </c>
      <c r="G6250" t="s">
        <v>13</v>
      </c>
      <c r="H6250" t="s">
        <v>15</v>
      </c>
      <c r="I6250">
        <v>1560124</v>
      </c>
      <c r="J6250">
        <v>2</v>
      </c>
      <c r="K6250" s="1">
        <v>4.78</v>
      </c>
      <c r="L6250" s="1">
        <v>3.14</v>
      </c>
      <c r="M6250" s="1">
        <f>All_Data[[#This Row],[EUR Sales Amount]]-All_Data[[#This Row],[EUR Cost Amount]]</f>
        <v>1.6400000000000001</v>
      </c>
      <c r="N6250">
        <f>IF(All_Data[[#This Row],[Order Line Quantity]]&lt;0,1,0)</f>
        <v>0</v>
      </c>
      <c r="O6250" s="1" t="str">
        <f>All_Data[[#This Row],[Tier2 Description]]&amp;All_Data[[#This Row],[Order No]]</f>
        <v>UMBRELLAS1560124</v>
      </c>
    </row>
    <row r="6251" spans="1:15" x14ac:dyDescent="0.35">
      <c r="A6251">
        <v>202005</v>
      </c>
      <c r="B6251" t="str">
        <f>LEFT(All_Data[[#This Row],[Invoice (Year+Month)]],4)</f>
        <v>2020</v>
      </c>
      <c r="C6251" t="str">
        <f>RIGHT(All_Data[[#This Row],[Invoice (Year+Month)]],2)</f>
        <v>05</v>
      </c>
      <c r="D6251" t="s">
        <v>56</v>
      </c>
      <c r="E6251">
        <v>3014677</v>
      </c>
      <c r="F6251" t="s">
        <v>17</v>
      </c>
      <c r="G6251" t="s">
        <v>13</v>
      </c>
      <c r="H6251" t="s">
        <v>15</v>
      </c>
      <c r="I6251">
        <v>1560126</v>
      </c>
      <c r="J6251">
        <v>4</v>
      </c>
      <c r="K6251" s="1">
        <v>9.56</v>
      </c>
      <c r="L6251" s="1">
        <v>6.26</v>
      </c>
      <c r="M6251" s="1">
        <f>All_Data[[#This Row],[EUR Sales Amount]]-All_Data[[#This Row],[EUR Cost Amount]]</f>
        <v>3.3000000000000007</v>
      </c>
      <c r="N6251">
        <f>IF(All_Data[[#This Row],[Order Line Quantity]]&lt;0,1,0)</f>
        <v>0</v>
      </c>
      <c r="O6251" s="1" t="str">
        <f>All_Data[[#This Row],[Tier2 Description]]&amp;All_Data[[#This Row],[Order No]]</f>
        <v>UMBRELLAS1560126</v>
      </c>
    </row>
    <row r="6252" spans="1:15" x14ac:dyDescent="0.35">
      <c r="A6252">
        <v>202005</v>
      </c>
      <c r="B6252" t="str">
        <f>LEFT(All_Data[[#This Row],[Invoice (Year+Month)]],4)</f>
        <v>2020</v>
      </c>
      <c r="C6252" t="str">
        <f>RIGHT(All_Data[[#This Row],[Invoice (Year+Month)]],2)</f>
        <v>05</v>
      </c>
      <c r="D6252" t="s">
        <v>56</v>
      </c>
      <c r="E6252">
        <v>3014677</v>
      </c>
      <c r="F6252" t="s">
        <v>17</v>
      </c>
      <c r="G6252" t="s">
        <v>13</v>
      </c>
      <c r="H6252" t="s">
        <v>15</v>
      </c>
      <c r="I6252">
        <v>1560324</v>
      </c>
      <c r="J6252">
        <v>220</v>
      </c>
      <c r="K6252" s="1">
        <v>83.6</v>
      </c>
      <c r="L6252" s="1">
        <v>61.94</v>
      </c>
      <c r="M6252" s="1">
        <f>All_Data[[#This Row],[EUR Sales Amount]]-All_Data[[#This Row],[EUR Cost Amount]]</f>
        <v>21.659999999999997</v>
      </c>
      <c r="N6252">
        <f>IF(All_Data[[#This Row],[Order Line Quantity]]&lt;0,1,0)</f>
        <v>0</v>
      </c>
      <c r="O6252" s="1" t="str">
        <f>All_Data[[#This Row],[Tier2 Description]]&amp;All_Data[[#This Row],[Order No]]</f>
        <v>UMBRELLAS1560324</v>
      </c>
    </row>
    <row r="6253" spans="1:15" x14ac:dyDescent="0.35">
      <c r="A6253">
        <v>202005</v>
      </c>
      <c r="B6253" t="str">
        <f>LEFT(All_Data[[#This Row],[Invoice (Year+Month)]],4)</f>
        <v>2020</v>
      </c>
      <c r="C6253" t="str">
        <f>RIGHT(All_Data[[#This Row],[Invoice (Year+Month)]],2)</f>
        <v>05</v>
      </c>
      <c r="D6253" t="s">
        <v>56</v>
      </c>
      <c r="E6253">
        <v>3014677</v>
      </c>
      <c r="F6253" t="s">
        <v>17</v>
      </c>
      <c r="G6253" t="s">
        <v>13</v>
      </c>
      <c r="H6253" t="s">
        <v>15</v>
      </c>
      <c r="I6253">
        <v>1560332</v>
      </c>
      <c r="J6253">
        <v>400</v>
      </c>
      <c r="K6253" s="1">
        <v>84</v>
      </c>
      <c r="L6253" s="1">
        <v>49.98</v>
      </c>
      <c r="M6253" s="1">
        <f>All_Data[[#This Row],[EUR Sales Amount]]-All_Data[[#This Row],[EUR Cost Amount]]</f>
        <v>34.020000000000003</v>
      </c>
      <c r="N6253">
        <f>IF(All_Data[[#This Row],[Order Line Quantity]]&lt;0,1,0)</f>
        <v>0</v>
      </c>
      <c r="O6253" s="1" t="str">
        <f>All_Data[[#This Row],[Tier2 Description]]&amp;All_Data[[#This Row],[Order No]]</f>
        <v>UMBRELLAS1560332</v>
      </c>
    </row>
    <row r="6254" spans="1:15" x14ac:dyDescent="0.35">
      <c r="A6254">
        <v>202005</v>
      </c>
      <c r="B6254" t="str">
        <f>LEFT(All_Data[[#This Row],[Invoice (Year+Month)]],4)</f>
        <v>2020</v>
      </c>
      <c r="C6254" t="str">
        <f>RIGHT(All_Data[[#This Row],[Invoice (Year+Month)]],2)</f>
        <v>05</v>
      </c>
      <c r="D6254" t="s">
        <v>56</v>
      </c>
      <c r="E6254">
        <v>3014677</v>
      </c>
      <c r="F6254" t="s">
        <v>17</v>
      </c>
      <c r="G6254" t="s">
        <v>13</v>
      </c>
      <c r="H6254" t="s">
        <v>15</v>
      </c>
      <c r="I6254">
        <v>1560334</v>
      </c>
      <c r="J6254">
        <v>402</v>
      </c>
      <c r="K6254" s="1">
        <v>84.42</v>
      </c>
      <c r="L6254" s="1">
        <v>50.22</v>
      </c>
      <c r="M6254" s="1">
        <f>All_Data[[#This Row],[EUR Sales Amount]]-All_Data[[#This Row],[EUR Cost Amount]]</f>
        <v>34.200000000000003</v>
      </c>
      <c r="N6254">
        <f>IF(All_Data[[#This Row],[Order Line Quantity]]&lt;0,1,0)</f>
        <v>0</v>
      </c>
      <c r="O6254" s="1" t="str">
        <f>All_Data[[#This Row],[Tier2 Description]]&amp;All_Data[[#This Row],[Order No]]</f>
        <v>UMBRELLAS1560334</v>
      </c>
    </row>
    <row r="6255" spans="1:15" x14ac:dyDescent="0.35">
      <c r="A6255">
        <v>202005</v>
      </c>
      <c r="B6255" t="str">
        <f>LEFT(All_Data[[#This Row],[Invoice (Year+Month)]],4)</f>
        <v>2020</v>
      </c>
      <c r="C6255" t="str">
        <f>RIGHT(All_Data[[#This Row],[Invoice (Year+Month)]],2)</f>
        <v>05</v>
      </c>
      <c r="D6255" t="s">
        <v>56</v>
      </c>
      <c r="E6255">
        <v>3014677</v>
      </c>
      <c r="F6255" t="s">
        <v>17</v>
      </c>
      <c r="G6255" t="s">
        <v>13</v>
      </c>
      <c r="H6255" t="s">
        <v>15</v>
      </c>
      <c r="I6255">
        <v>1560335</v>
      </c>
      <c r="J6255">
        <v>200</v>
      </c>
      <c r="K6255" s="1">
        <v>42</v>
      </c>
      <c r="L6255" s="1">
        <v>24.98</v>
      </c>
      <c r="M6255" s="1">
        <f>All_Data[[#This Row],[EUR Sales Amount]]-All_Data[[#This Row],[EUR Cost Amount]]</f>
        <v>17.02</v>
      </c>
      <c r="N6255">
        <f>IF(All_Data[[#This Row],[Order Line Quantity]]&lt;0,1,0)</f>
        <v>0</v>
      </c>
      <c r="O6255" s="1" t="str">
        <f>All_Data[[#This Row],[Tier2 Description]]&amp;All_Data[[#This Row],[Order No]]</f>
        <v>UMBRELLAS1560335</v>
      </c>
    </row>
    <row r="6256" spans="1:15" x14ac:dyDescent="0.35">
      <c r="A6256">
        <v>202005</v>
      </c>
      <c r="B6256" t="str">
        <f>LEFT(All_Data[[#This Row],[Invoice (Year+Month)]],4)</f>
        <v>2020</v>
      </c>
      <c r="C6256" t="str">
        <f>RIGHT(All_Data[[#This Row],[Invoice (Year+Month)]],2)</f>
        <v>05</v>
      </c>
      <c r="D6256" t="s">
        <v>56</v>
      </c>
      <c r="E6256">
        <v>3014677</v>
      </c>
      <c r="F6256" t="s">
        <v>17</v>
      </c>
      <c r="G6256" t="s">
        <v>13</v>
      </c>
      <c r="H6256" t="s">
        <v>15</v>
      </c>
      <c r="I6256">
        <v>1560336</v>
      </c>
      <c r="J6256">
        <v>1000</v>
      </c>
      <c r="K6256" s="1">
        <v>210</v>
      </c>
      <c r="L6256" s="1">
        <v>124.94</v>
      </c>
      <c r="M6256" s="1">
        <f>All_Data[[#This Row],[EUR Sales Amount]]-All_Data[[#This Row],[EUR Cost Amount]]</f>
        <v>85.06</v>
      </c>
      <c r="N6256">
        <f>IF(All_Data[[#This Row],[Order Line Quantity]]&lt;0,1,0)</f>
        <v>0</v>
      </c>
      <c r="O6256" s="1" t="str">
        <f>All_Data[[#This Row],[Tier2 Description]]&amp;All_Data[[#This Row],[Order No]]</f>
        <v>UMBRELLAS1560336</v>
      </c>
    </row>
    <row r="6257" spans="1:15" x14ac:dyDescent="0.35">
      <c r="A6257">
        <v>202005</v>
      </c>
      <c r="B6257" t="str">
        <f>LEFT(All_Data[[#This Row],[Invoice (Year+Month)]],4)</f>
        <v>2020</v>
      </c>
      <c r="C6257" t="str">
        <f>RIGHT(All_Data[[#This Row],[Invoice (Year+Month)]],2)</f>
        <v>05</v>
      </c>
      <c r="D6257" t="s">
        <v>56</v>
      </c>
      <c r="E6257">
        <v>3014677</v>
      </c>
      <c r="F6257" t="s">
        <v>17</v>
      </c>
      <c r="G6257" t="s">
        <v>13</v>
      </c>
      <c r="H6257" t="s">
        <v>15</v>
      </c>
      <c r="I6257">
        <v>1560340</v>
      </c>
      <c r="J6257">
        <v>116</v>
      </c>
      <c r="K6257" s="1">
        <v>24.36</v>
      </c>
      <c r="L6257" s="1">
        <v>14.5</v>
      </c>
      <c r="M6257" s="1">
        <f>All_Data[[#This Row],[EUR Sales Amount]]-All_Data[[#This Row],[EUR Cost Amount]]</f>
        <v>9.86</v>
      </c>
      <c r="N6257">
        <f>IF(All_Data[[#This Row],[Order Line Quantity]]&lt;0,1,0)</f>
        <v>0</v>
      </c>
      <c r="O6257" s="1" t="str">
        <f>All_Data[[#This Row],[Tier2 Description]]&amp;All_Data[[#This Row],[Order No]]</f>
        <v>UMBRELLAS1560340</v>
      </c>
    </row>
    <row r="6258" spans="1:15" x14ac:dyDescent="0.35">
      <c r="A6258">
        <v>202005</v>
      </c>
      <c r="B6258" t="str">
        <f>LEFT(All_Data[[#This Row],[Invoice (Year+Month)]],4)</f>
        <v>2020</v>
      </c>
      <c r="C6258" t="str">
        <f>RIGHT(All_Data[[#This Row],[Invoice (Year+Month)]],2)</f>
        <v>05</v>
      </c>
      <c r="D6258" t="s">
        <v>56</v>
      </c>
      <c r="E6258">
        <v>3014677</v>
      </c>
      <c r="F6258" t="s">
        <v>17</v>
      </c>
      <c r="G6258" t="s">
        <v>13</v>
      </c>
      <c r="H6258" t="s">
        <v>15</v>
      </c>
      <c r="I6258">
        <v>1560344</v>
      </c>
      <c r="J6258">
        <v>30</v>
      </c>
      <c r="K6258" s="1">
        <v>6.3</v>
      </c>
      <c r="L6258" s="1">
        <v>3.74</v>
      </c>
      <c r="M6258" s="1">
        <f>All_Data[[#This Row],[EUR Sales Amount]]-All_Data[[#This Row],[EUR Cost Amount]]</f>
        <v>2.5599999999999996</v>
      </c>
      <c r="N6258">
        <f>IF(All_Data[[#This Row],[Order Line Quantity]]&lt;0,1,0)</f>
        <v>0</v>
      </c>
      <c r="O6258" s="1" t="str">
        <f>All_Data[[#This Row],[Tier2 Description]]&amp;All_Data[[#This Row],[Order No]]</f>
        <v>UMBRELLAS1560344</v>
      </c>
    </row>
    <row r="6259" spans="1:15" x14ac:dyDescent="0.35">
      <c r="A6259">
        <v>202005</v>
      </c>
      <c r="B6259" t="str">
        <f>LEFT(All_Data[[#This Row],[Invoice (Year+Month)]],4)</f>
        <v>2020</v>
      </c>
      <c r="C6259" t="str">
        <f>RIGHT(All_Data[[#This Row],[Invoice (Year+Month)]],2)</f>
        <v>05</v>
      </c>
      <c r="D6259" t="s">
        <v>56</v>
      </c>
      <c r="E6259">
        <v>3014677</v>
      </c>
      <c r="F6259" t="s">
        <v>17</v>
      </c>
      <c r="G6259" t="s">
        <v>13</v>
      </c>
      <c r="H6259" t="s">
        <v>15</v>
      </c>
      <c r="I6259">
        <v>1560347</v>
      </c>
      <c r="J6259">
        <v>200</v>
      </c>
      <c r="K6259" s="1">
        <v>42</v>
      </c>
      <c r="L6259" s="1">
        <v>24.98</v>
      </c>
      <c r="M6259" s="1">
        <f>All_Data[[#This Row],[EUR Sales Amount]]-All_Data[[#This Row],[EUR Cost Amount]]</f>
        <v>17.02</v>
      </c>
      <c r="N6259">
        <f>IF(All_Data[[#This Row],[Order Line Quantity]]&lt;0,1,0)</f>
        <v>0</v>
      </c>
      <c r="O6259" s="1" t="str">
        <f>All_Data[[#This Row],[Tier2 Description]]&amp;All_Data[[#This Row],[Order No]]</f>
        <v>UMBRELLAS1560347</v>
      </c>
    </row>
    <row r="6260" spans="1:15" x14ac:dyDescent="0.35">
      <c r="A6260">
        <v>202005</v>
      </c>
      <c r="B6260" t="str">
        <f>LEFT(All_Data[[#This Row],[Invoice (Year+Month)]],4)</f>
        <v>2020</v>
      </c>
      <c r="C6260" t="str">
        <f>RIGHT(All_Data[[#This Row],[Invoice (Year+Month)]],2)</f>
        <v>05</v>
      </c>
      <c r="D6260" t="s">
        <v>56</v>
      </c>
      <c r="E6260">
        <v>3014677</v>
      </c>
      <c r="F6260" t="s">
        <v>17</v>
      </c>
      <c r="G6260" t="s">
        <v>13</v>
      </c>
      <c r="H6260" t="s">
        <v>15</v>
      </c>
      <c r="I6260">
        <v>1560356</v>
      </c>
      <c r="J6260">
        <v>2000</v>
      </c>
      <c r="K6260" s="1">
        <v>420</v>
      </c>
      <c r="L6260" s="1">
        <v>249.9</v>
      </c>
      <c r="M6260" s="1">
        <f>All_Data[[#This Row],[EUR Sales Amount]]-All_Data[[#This Row],[EUR Cost Amount]]</f>
        <v>170.1</v>
      </c>
      <c r="N6260">
        <f>IF(All_Data[[#This Row],[Order Line Quantity]]&lt;0,1,0)</f>
        <v>0</v>
      </c>
      <c r="O6260" s="1" t="str">
        <f>All_Data[[#This Row],[Tier2 Description]]&amp;All_Data[[#This Row],[Order No]]</f>
        <v>UMBRELLAS1560356</v>
      </c>
    </row>
    <row r="6261" spans="1:15" x14ac:dyDescent="0.35">
      <c r="A6261">
        <v>202005</v>
      </c>
      <c r="B6261" t="str">
        <f>LEFT(All_Data[[#This Row],[Invoice (Year+Month)]],4)</f>
        <v>2020</v>
      </c>
      <c r="C6261" t="str">
        <f>RIGHT(All_Data[[#This Row],[Invoice (Year+Month)]],2)</f>
        <v>05</v>
      </c>
      <c r="D6261" t="s">
        <v>56</v>
      </c>
      <c r="E6261">
        <v>3014677</v>
      </c>
      <c r="F6261" t="s">
        <v>17</v>
      </c>
      <c r="G6261" t="s">
        <v>13</v>
      </c>
      <c r="H6261" t="s">
        <v>15</v>
      </c>
      <c r="I6261">
        <v>1560357</v>
      </c>
      <c r="J6261">
        <v>1000</v>
      </c>
      <c r="K6261" s="1">
        <v>210</v>
      </c>
      <c r="L6261" s="1">
        <v>124.94</v>
      </c>
      <c r="M6261" s="1">
        <f>All_Data[[#This Row],[EUR Sales Amount]]-All_Data[[#This Row],[EUR Cost Amount]]</f>
        <v>85.06</v>
      </c>
      <c r="N6261">
        <f>IF(All_Data[[#This Row],[Order Line Quantity]]&lt;0,1,0)</f>
        <v>0</v>
      </c>
      <c r="O6261" s="1" t="str">
        <f>All_Data[[#This Row],[Tier2 Description]]&amp;All_Data[[#This Row],[Order No]]</f>
        <v>UMBRELLAS1560357</v>
      </c>
    </row>
    <row r="6262" spans="1:15" x14ac:dyDescent="0.35">
      <c r="A6262">
        <v>202005</v>
      </c>
      <c r="B6262" t="str">
        <f>LEFT(All_Data[[#This Row],[Invoice (Year+Month)]],4)</f>
        <v>2020</v>
      </c>
      <c r="C6262" t="str">
        <f>RIGHT(All_Data[[#This Row],[Invoice (Year+Month)]],2)</f>
        <v>05</v>
      </c>
      <c r="D6262" t="s">
        <v>56</v>
      </c>
      <c r="E6262">
        <v>3014677</v>
      </c>
      <c r="F6262" t="s">
        <v>17</v>
      </c>
      <c r="G6262" t="s">
        <v>13</v>
      </c>
      <c r="H6262" t="s">
        <v>15</v>
      </c>
      <c r="I6262">
        <v>1560364</v>
      </c>
      <c r="J6262">
        <v>52</v>
      </c>
      <c r="K6262" s="1">
        <v>10.92</v>
      </c>
      <c r="L6262" s="1">
        <v>6.5</v>
      </c>
      <c r="M6262" s="1">
        <f>All_Data[[#This Row],[EUR Sales Amount]]-All_Data[[#This Row],[EUR Cost Amount]]</f>
        <v>4.42</v>
      </c>
      <c r="N6262">
        <f>IF(All_Data[[#This Row],[Order Line Quantity]]&lt;0,1,0)</f>
        <v>0</v>
      </c>
      <c r="O6262" s="1" t="str">
        <f>All_Data[[#This Row],[Tier2 Description]]&amp;All_Data[[#This Row],[Order No]]</f>
        <v>UMBRELLAS1560364</v>
      </c>
    </row>
    <row r="6263" spans="1:15" x14ac:dyDescent="0.35">
      <c r="A6263">
        <v>202005</v>
      </c>
      <c r="B6263" t="str">
        <f>LEFT(All_Data[[#This Row],[Invoice (Year+Month)]],4)</f>
        <v>2020</v>
      </c>
      <c r="C6263" t="str">
        <f>RIGHT(All_Data[[#This Row],[Invoice (Year+Month)]],2)</f>
        <v>05</v>
      </c>
      <c r="D6263" t="s">
        <v>56</v>
      </c>
      <c r="E6263">
        <v>3014677</v>
      </c>
      <c r="F6263" t="s">
        <v>17</v>
      </c>
      <c r="G6263" t="s">
        <v>13</v>
      </c>
      <c r="H6263" t="s">
        <v>15</v>
      </c>
      <c r="I6263">
        <v>1560399</v>
      </c>
      <c r="J6263">
        <v>200</v>
      </c>
      <c r="K6263" s="1">
        <v>42</v>
      </c>
      <c r="L6263" s="1">
        <v>24.98</v>
      </c>
      <c r="M6263" s="1">
        <f>All_Data[[#This Row],[EUR Sales Amount]]-All_Data[[#This Row],[EUR Cost Amount]]</f>
        <v>17.02</v>
      </c>
      <c r="N6263">
        <f>IF(All_Data[[#This Row],[Order Line Quantity]]&lt;0,1,0)</f>
        <v>0</v>
      </c>
      <c r="O6263" s="1" t="str">
        <f>All_Data[[#This Row],[Tier2 Description]]&amp;All_Data[[#This Row],[Order No]]</f>
        <v>UMBRELLAS1560399</v>
      </c>
    </row>
    <row r="6264" spans="1:15" x14ac:dyDescent="0.35">
      <c r="A6264">
        <v>202005</v>
      </c>
      <c r="B6264" t="str">
        <f>LEFT(All_Data[[#This Row],[Invoice (Year+Month)]],4)</f>
        <v>2020</v>
      </c>
      <c r="C6264" t="str">
        <f>RIGHT(All_Data[[#This Row],[Invoice (Year+Month)]],2)</f>
        <v>05</v>
      </c>
      <c r="D6264" t="s">
        <v>56</v>
      </c>
      <c r="E6264">
        <v>3014677</v>
      </c>
      <c r="F6264" t="s">
        <v>17</v>
      </c>
      <c r="G6264" t="s">
        <v>13</v>
      </c>
      <c r="H6264" t="s">
        <v>15</v>
      </c>
      <c r="I6264">
        <v>1560477</v>
      </c>
      <c r="J6264">
        <v>40</v>
      </c>
      <c r="K6264" s="1">
        <v>8.4</v>
      </c>
      <c r="L6264" s="1">
        <v>5</v>
      </c>
      <c r="M6264" s="1">
        <f>All_Data[[#This Row],[EUR Sales Amount]]-All_Data[[#This Row],[EUR Cost Amount]]</f>
        <v>3.4000000000000004</v>
      </c>
      <c r="N6264">
        <f>IF(All_Data[[#This Row],[Order Line Quantity]]&lt;0,1,0)</f>
        <v>0</v>
      </c>
      <c r="O6264" s="1" t="str">
        <f>All_Data[[#This Row],[Tier2 Description]]&amp;All_Data[[#This Row],[Order No]]</f>
        <v>UMBRELLAS1560477</v>
      </c>
    </row>
    <row r="6265" spans="1:15" x14ac:dyDescent="0.35">
      <c r="A6265">
        <v>202005</v>
      </c>
      <c r="B6265" t="str">
        <f>LEFT(All_Data[[#This Row],[Invoice (Year+Month)]],4)</f>
        <v>2020</v>
      </c>
      <c r="C6265" t="str">
        <f>RIGHT(All_Data[[#This Row],[Invoice (Year+Month)]],2)</f>
        <v>05</v>
      </c>
      <c r="D6265" t="s">
        <v>56</v>
      </c>
      <c r="E6265">
        <v>3014677</v>
      </c>
      <c r="F6265" t="s">
        <v>17</v>
      </c>
      <c r="G6265" t="s">
        <v>13</v>
      </c>
      <c r="H6265" t="s">
        <v>15</v>
      </c>
      <c r="I6265">
        <v>1560601</v>
      </c>
      <c r="J6265">
        <v>400</v>
      </c>
      <c r="K6265" s="1">
        <v>84</v>
      </c>
      <c r="L6265" s="1">
        <v>49.98</v>
      </c>
      <c r="M6265" s="1">
        <f>All_Data[[#This Row],[EUR Sales Amount]]-All_Data[[#This Row],[EUR Cost Amount]]</f>
        <v>34.020000000000003</v>
      </c>
      <c r="N6265">
        <f>IF(All_Data[[#This Row],[Order Line Quantity]]&lt;0,1,0)</f>
        <v>0</v>
      </c>
      <c r="O6265" s="1" t="str">
        <f>All_Data[[#This Row],[Tier2 Description]]&amp;All_Data[[#This Row],[Order No]]</f>
        <v>UMBRELLAS1560601</v>
      </c>
    </row>
    <row r="6266" spans="1:15" x14ac:dyDescent="0.35">
      <c r="A6266">
        <v>202005</v>
      </c>
      <c r="B6266" t="str">
        <f>LEFT(All_Data[[#This Row],[Invoice (Year+Month)]],4)</f>
        <v>2020</v>
      </c>
      <c r="C6266" t="str">
        <f>RIGHT(All_Data[[#This Row],[Invoice (Year+Month)]],2)</f>
        <v>05</v>
      </c>
      <c r="D6266" t="s">
        <v>56</v>
      </c>
      <c r="E6266">
        <v>3014677</v>
      </c>
      <c r="F6266" t="s">
        <v>17</v>
      </c>
      <c r="G6266" t="s">
        <v>13</v>
      </c>
      <c r="H6266" t="s">
        <v>15</v>
      </c>
      <c r="I6266">
        <v>1560957</v>
      </c>
      <c r="J6266">
        <v>1000</v>
      </c>
      <c r="K6266" s="1">
        <v>210</v>
      </c>
      <c r="L6266" s="1">
        <v>124.94</v>
      </c>
      <c r="M6266" s="1">
        <f>All_Data[[#This Row],[EUR Sales Amount]]-All_Data[[#This Row],[EUR Cost Amount]]</f>
        <v>85.06</v>
      </c>
      <c r="N6266">
        <f>IF(All_Data[[#This Row],[Order Line Quantity]]&lt;0,1,0)</f>
        <v>0</v>
      </c>
      <c r="O6266" s="1" t="str">
        <f>All_Data[[#This Row],[Tier2 Description]]&amp;All_Data[[#This Row],[Order No]]</f>
        <v>UMBRELLAS1560957</v>
      </c>
    </row>
    <row r="6267" spans="1:15" x14ac:dyDescent="0.35">
      <c r="A6267">
        <v>202005</v>
      </c>
      <c r="B6267" t="str">
        <f>LEFT(All_Data[[#This Row],[Invoice (Year+Month)]],4)</f>
        <v>2020</v>
      </c>
      <c r="C6267" t="str">
        <f>RIGHT(All_Data[[#This Row],[Invoice (Year+Month)]],2)</f>
        <v>05</v>
      </c>
      <c r="D6267" t="s">
        <v>56</v>
      </c>
      <c r="E6267">
        <v>3014677</v>
      </c>
      <c r="F6267" t="s">
        <v>17</v>
      </c>
      <c r="G6267" t="s">
        <v>13</v>
      </c>
      <c r="H6267" t="s">
        <v>15</v>
      </c>
      <c r="I6267">
        <v>1560993</v>
      </c>
      <c r="J6267">
        <v>1600</v>
      </c>
      <c r="K6267" s="1">
        <v>336</v>
      </c>
      <c r="L6267" s="1">
        <v>199.92</v>
      </c>
      <c r="M6267" s="1">
        <f>All_Data[[#This Row],[EUR Sales Amount]]-All_Data[[#This Row],[EUR Cost Amount]]</f>
        <v>136.08000000000001</v>
      </c>
      <c r="N6267">
        <f>IF(All_Data[[#This Row],[Order Line Quantity]]&lt;0,1,0)</f>
        <v>0</v>
      </c>
      <c r="O6267" s="1" t="str">
        <f>All_Data[[#This Row],[Tier2 Description]]&amp;All_Data[[#This Row],[Order No]]</f>
        <v>UMBRELLAS1560993</v>
      </c>
    </row>
    <row r="6268" spans="1:15" x14ac:dyDescent="0.35">
      <c r="A6268">
        <v>202005</v>
      </c>
      <c r="B6268" t="str">
        <f>LEFT(All_Data[[#This Row],[Invoice (Year+Month)]],4)</f>
        <v>2020</v>
      </c>
      <c r="C6268" t="str">
        <f>RIGHT(All_Data[[#This Row],[Invoice (Year+Month)]],2)</f>
        <v>05</v>
      </c>
      <c r="D6268" t="s">
        <v>56</v>
      </c>
      <c r="E6268">
        <v>3014677</v>
      </c>
      <c r="F6268" t="s">
        <v>17</v>
      </c>
      <c r="G6268" t="s">
        <v>13</v>
      </c>
      <c r="H6268" t="s">
        <v>15</v>
      </c>
      <c r="I6268">
        <v>1561108</v>
      </c>
      <c r="J6268">
        <v>102</v>
      </c>
      <c r="K6268" s="1">
        <v>21.42</v>
      </c>
      <c r="L6268" s="1">
        <v>12.74</v>
      </c>
      <c r="M6268" s="1">
        <f>All_Data[[#This Row],[EUR Sales Amount]]-All_Data[[#This Row],[EUR Cost Amount]]</f>
        <v>8.6800000000000015</v>
      </c>
      <c r="N6268">
        <f>IF(All_Data[[#This Row],[Order Line Quantity]]&lt;0,1,0)</f>
        <v>0</v>
      </c>
      <c r="O6268" s="1" t="str">
        <f>All_Data[[#This Row],[Tier2 Description]]&amp;All_Data[[#This Row],[Order No]]</f>
        <v>UMBRELLAS1561108</v>
      </c>
    </row>
    <row r="6269" spans="1:15" x14ac:dyDescent="0.35">
      <c r="A6269">
        <v>202005</v>
      </c>
      <c r="B6269" t="str">
        <f>LEFT(All_Data[[#This Row],[Invoice (Year+Month)]],4)</f>
        <v>2020</v>
      </c>
      <c r="C6269" t="str">
        <f>RIGHT(All_Data[[#This Row],[Invoice (Year+Month)]],2)</f>
        <v>05</v>
      </c>
      <c r="D6269" t="s">
        <v>56</v>
      </c>
      <c r="E6269">
        <v>3014677</v>
      </c>
      <c r="F6269" t="s">
        <v>17</v>
      </c>
      <c r="G6269" t="s">
        <v>13</v>
      </c>
      <c r="H6269" t="s">
        <v>15</v>
      </c>
      <c r="I6269">
        <v>1561376</v>
      </c>
      <c r="J6269">
        <v>2</v>
      </c>
      <c r="K6269" s="1">
        <v>4.78</v>
      </c>
      <c r="L6269" s="1">
        <v>3.14</v>
      </c>
      <c r="M6269" s="1">
        <f>All_Data[[#This Row],[EUR Sales Amount]]-All_Data[[#This Row],[EUR Cost Amount]]</f>
        <v>1.6400000000000001</v>
      </c>
      <c r="N6269">
        <f>IF(All_Data[[#This Row],[Order Line Quantity]]&lt;0,1,0)</f>
        <v>0</v>
      </c>
      <c r="O6269" s="1" t="str">
        <f>All_Data[[#This Row],[Tier2 Description]]&amp;All_Data[[#This Row],[Order No]]</f>
        <v>UMBRELLAS1561376</v>
      </c>
    </row>
    <row r="6270" spans="1:15" x14ac:dyDescent="0.35">
      <c r="A6270">
        <v>202005</v>
      </c>
      <c r="B6270" t="str">
        <f>LEFT(All_Data[[#This Row],[Invoice (Year+Month)]],4)</f>
        <v>2020</v>
      </c>
      <c r="C6270" t="str">
        <f>RIGHT(All_Data[[#This Row],[Invoice (Year+Month)]],2)</f>
        <v>05</v>
      </c>
      <c r="D6270" t="s">
        <v>56</v>
      </c>
      <c r="E6270">
        <v>3014677</v>
      </c>
      <c r="F6270" t="s">
        <v>17</v>
      </c>
      <c r="G6270" t="s">
        <v>13</v>
      </c>
      <c r="H6270" t="s">
        <v>15</v>
      </c>
      <c r="I6270">
        <v>1561436</v>
      </c>
      <c r="J6270">
        <v>220</v>
      </c>
      <c r="K6270" s="1">
        <v>83.6</v>
      </c>
      <c r="L6270" s="1">
        <v>61.94</v>
      </c>
      <c r="M6270" s="1">
        <f>All_Data[[#This Row],[EUR Sales Amount]]-All_Data[[#This Row],[EUR Cost Amount]]</f>
        <v>21.659999999999997</v>
      </c>
      <c r="N6270">
        <f>IF(All_Data[[#This Row],[Order Line Quantity]]&lt;0,1,0)</f>
        <v>0</v>
      </c>
      <c r="O6270" s="1" t="str">
        <f>All_Data[[#This Row],[Tier2 Description]]&amp;All_Data[[#This Row],[Order No]]</f>
        <v>UMBRELLAS1561436</v>
      </c>
    </row>
    <row r="6271" spans="1:15" x14ac:dyDescent="0.35">
      <c r="A6271">
        <v>202005</v>
      </c>
      <c r="B6271" t="str">
        <f>LEFT(All_Data[[#This Row],[Invoice (Year+Month)]],4)</f>
        <v>2020</v>
      </c>
      <c r="C6271" t="str">
        <f>RIGHT(All_Data[[#This Row],[Invoice (Year+Month)]],2)</f>
        <v>05</v>
      </c>
      <c r="D6271" t="s">
        <v>56</v>
      </c>
      <c r="E6271">
        <v>3014677</v>
      </c>
      <c r="F6271" t="s">
        <v>17</v>
      </c>
      <c r="G6271" t="s">
        <v>13</v>
      </c>
      <c r="H6271" t="s">
        <v>15</v>
      </c>
      <c r="I6271">
        <v>1561519</v>
      </c>
      <c r="J6271">
        <v>100</v>
      </c>
      <c r="K6271" s="1">
        <v>21</v>
      </c>
      <c r="L6271" s="1">
        <v>12.5</v>
      </c>
      <c r="M6271" s="1">
        <f>All_Data[[#This Row],[EUR Sales Amount]]-All_Data[[#This Row],[EUR Cost Amount]]</f>
        <v>8.5</v>
      </c>
      <c r="N6271">
        <f>IF(All_Data[[#This Row],[Order Line Quantity]]&lt;0,1,0)</f>
        <v>0</v>
      </c>
      <c r="O6271" s="1" t="str">
        <f>All_Data[[#This Row],[Tier2 Description]]&amp;All_Data[[#This Row],[Order No]]</f>
        <v>UMBRELLAS1561519</v>
      </c>
    </row>
    <row r="6272" spans="1:15" x14ac:dyDescent="0.35">
      <c r="A6272">
        <v>202005</v>
      </c>
      <c r="B6272" t="str">
        <f>LEFT(All_Data[[#This Row],[Invoice (Year+Month)]],4)</f>
        <v>2020</v>
      </c>
      <c r="C6272" t="str">
        <f>RIGHT(All_Data[[#This Row],[Invoice (Year+Month)]],2)</f>
        <v>05</v>
      </c>
      <c r="D6272" t="s">
        <v>56</v>
      </c>
      <c r="E6272">
        <v>3014677</v>
      </c>
      <c r="F6272" t="s">
        <v>17</v>
      </c>
      <c r="G6272" t="s">
        <v>13</v>
      </c>
      <c r="H6272" t="s">
        <v>16</v>
      </c>
      <c r="I6272">
        <v>1560949</v>
      </c>
      <c r="J6272">
        <v>2</v>
      </c>
      <c r="K6272" s="1">
        <v>40.14</v>
      </c>
      <c r="L6272" s="1">
        <v>26.42</v>
      </c>
      <c r="M6272" s="1">
        <f>All_Data[[#This Row],[EUR Sales Amount]]-All_Data[[#This Row],[EUR Cost Amount]]</f>
        <v>13.719999999999999</v>
      </c>
      <c r="N6272">
        <f>IF(All_Data[[#This Row],[Order Line Quantity]]&lt;0,1,0)</f>
        <v>0</v>
      </c>
      <c r="O6272" s="1" t="str">
        <f>All_Data[[#This Row],[Tier2 Description]]&amp;All_Data[[#This Row],[Order No]]</f>
        <v>WRITING1560949</v>
      </c>
    </row>
    <row r="6273" spans="1:15" x14ac:dyDescent="0.35">
      <c r="A6273">
        <v>202005</v>
      </c>
      <c r="B6273" t="str">
        <f>LEFT(All_Data[[#This Row],[Invoice (Year+Month)]],4)</f>
        <v>2020</v>
      </c>
      <c r="C6273" t="str">
        <f>RIGHT(All_Data[[#This Row],[Invoice (Year+Month)]],2)</f>
        <v>05</v>
      </c>
      <c r="D6273" t="s">
        <v>56</v>
      </c>
      <c r="E6273">
        <v>3014677</v>
      </c>
      <c r="F6273" t="s">
        <v>17</v>
      </c>
      <c r="G6273" t="s">
        <v>26</v>
      </c>
      <c r="H6273" t="s">
        <v>44</v>
      </c>
      <c r="I6273">
        <v>1560782</v>
      </c>
      <c r="J6273">
        <v>6</v>
      </c>
      <c r="K6273" s="1">
        <v>6</v>
      </c>
      <c r="L6273" s="1">
        <v>0.96</v>
      </c>
      <c r="M6273" s="1">
        <f>All_Data[[#This Row],[EUR Sales Amount]]-All_Data[[#This Row],[EUR Cost Amount]]</f>
        <v>5.04</v>
      </c>
      <c r="N6273">
        <f>IF(All_Data[[#This Row],[Order Line Quantity]]&lt;0,1,0)</f>
        <v>0</v>
      </c>
      <c r="O6273" s="1" t="str">
        <f>All_Data[[#This Row],[Tier2 Description]]&amp;All_Data[[#This Row],[Order No]]</f>
        <v>HBA1560782</v>
      </c>
    </row>
    <row r="6274" spans="1:15" x14ac:dyDescent="0.35">
      <c r="A6274">
        <v>202005</v>
      </c>
      <c r="B6274" t="str">
        <f>LEFT(All_Data[[#This Row],[Invoice (Year+Month)]],4)</f>
        <v>2020</v>
      </c>
      <c r="C6274" t="str">
        <f>RIGHT(All_Data[[#This Row],[Invoice (Year+Month)]],2)</f>
        <v>05</v>
      </c>
      <c r="D6274" t="s">
        <v>56</v>
      </c>
      <c r="E6274">
        <v>3014677</v>
      </c>
      <c r="F6274" t="s">
        <v>17</v>
      </c>
      <c r="G6274" t="s">
        <v>26</v>
      </c>
      <c r="H6274" t="s">
        <v>28</v>
      </c>
      <c r="I6274">
        <v>1557821</v>
      </c>
      <c r="J6274">
        <v>80</v>
      </c>
      <c r="K6274" s="1">
        <v>211.2</v>
      </c>
      <c r="L6274" s="1">
        <v>95.32</v>
      </c>
      <c r="M6274" s="1">
        <f>All_Data[[#This Row],[EUR Sales Amount]]-All_Data[[#This Row],[EUR Cost Amount]]</f>
        <v>115.88</v>
      </c>
      <c r="N6274">
        <f>IF(All_Data[[#This Row],[Order Line Quantity]]&lt;0,1,0)</f>
        <v>0</v>
      </c>
      <c r="O6274" s="1" t="str">
        <f>All_Data[[#This Row],[Tier2 Description]]&amp;All_Data[[#This Row],[Order No]]</f>
        <v>HOUSEWARES1557821</v>
      </c>
    </row>
    <row r="6275" spans="1:15" x14ac:dyDescent="0.35">
      <c r="A6275">
        <v>202005</v>
      </c>
      <c r="B6275" t="str">
        <f>LEFT(All_Data[[#This Row],[Invoice (Year+Month)]],4)</f>
        <v>2020</v>
      </c>
      <c r="C6275" t="str">
        <f>RIGHT(All_Data[[#This Row],[Invoice (Year+Month)]],2)</f>
        <v>05</v>
      </c>
      <c r="D6275" t="s">
        <v>56</v>
      </c>
      <c r="E6275">
        <v>3014677</v>
      </c>
      <c r="F6275" t="s">
        <v>17</v>
      </c>
      <c r="G6275" t="s">
        <v>26</v>
      </c>
      <c r="H6275" t="s">
        <v>43</v>
      </c>
      <c r="I6275">
        <v>1560369</v>
      </c>
      <c r="J6275">
        <v>40</v>
      </c>
      <c r="K6275" s="1">
        <v>58</v>
      </c>
      <c r="L6275" s="1">
        <v>37.92</v>
      </c>
      <c r="M6275" s="1">
        <f>All_Data[[#This Row],[EUR Sales Amount]]-All_Data[[#This Row],[EUR Cost Amount]]</f>
        <v>20.079999999999998</v>
      </c>
      <c r="N6275">
        <f>IF(All_Data[[#This Row],[Order Line Quantity]]&lt;0,1,0)</f>
        <v>0</v>
      </c>
      <c r="O6275" s="1" t="str">
        <f>All_Data[[#This Row],[Tier2 Description]]&amp;All_Data[[#This Row],[Order No]]</f>
        <v>SAFETY AUTO &amp; TOOLS1560369</v>
      </c>
    </row>
    <row r="6276" spans="1:15" x14ac:dyDescent="0.35">
      <c r="A6276">
        <v>202005</v>
      </c>
      <c r="B6276" t="str">
        <f>LEFT(All_Data[[#This Row],[Invoice (Year+Month)]],4)</f>
        <v>2020</v>
      </c>
      <c r="C6276" t="str">
        <f>RIGHT(All_Data[[#This Row],[Invoice (Year+Month)]],2)</f>
        <v>05</v>
      </c>
      <c r="D6276" t="s">
        <v>56</v>
      </c>
      <c r="E6276">
        <v>3014677</v>
      </c>
      <c r="F6276" t="s">
        <v>17</v>
      </c>
      <c r="G6276" t="s">
        <v>26</v>
      </c>
      <c r="H6276" t="s">
        <v>43</v>
      </c>
      <c r="I6276">
        <v>1560522</v>
      </c>
      <c r="J6276">
        <v>1500</v>
      </c>
      <c r="K6276" s="1">
        <v>535</v>
      </c>
      <c r="L6276" s="1">
        <v>100.78</v>
      </c>
      <c r="M6276" s="1">
        <f>All_Data[[#This Row],[EUR Sales Amount]]-All_Data[[#This Row],[EUR Cost Amount]]</f>
        <v>434.22</v>
      </c>
      <c r="N6276">
        <f>IF(All_Data[[#This Row],[Order Line Quantity]]&lt;0,1,0)</f>
        <v>0</v>
      </c>
      <c r="O6276" s="1" t="str">
        <f>All_Data[[#This Row],[Tier2 Description]]&amp;All_Data[[#This Row],[Order No]]</f>
        <v>SAFETY AUTO &amp; TOOLS1560522</v>
      </c>
    </row>
    <row r="6277" spans="1:15" x14ac:dyDescent="0.35">
      <c r="A6277">
        <v>202005</v>
      </c>
      <c r="B6277" t="str">
        <f>LEFT(All_Data[[#This Row],[Invoice (Year+Month)]],4)</f>
        <v>2020</v>
      </c>
      <c r="C6277" t="str">
        <f>RIGHT(All_Data[[#This Row],[Invoice (Year+Month)]],2)</f>
        <v>05</v>
      </c>
      <c r="D6277" t="s">
        <v>56</v>
      </c>
      <c r="E6277">
        <v>3014677</v>
      </c>
      <c r="F6277" t="s">
        <v>17</v>
      </c>
      <c r="G6277" t="s">
        <v>26</v>
      </c>
      <c r="H6277" t="s">
        <v>43</v>
      </c>
      <c r="I6277">
        <v>1560576</v>
      </c>
      <c r="J6277">
        <v>2000</v>
      </c>
      <c r="K6277" s="1">
        <v>500</v>
      </c>
      <c r="L6277" s="1">
        <v>163.9</v>
      </c>
      <c r="M6277" s="1">
        <f>All_Data[[#This Row],[EUR Sales Amount]]-All_Data[[#This Row],[EUR Cost Amount]]</f>
        <v>336.1</v>
      </c>
      <c r="N6277">
        <f>IF(All_Data[[#This Row],[Order Line Quantity]]&lt;0,1,0)</f>
        <v>0</v>
      </c>
      <c r="O6277" s="1" t="str">
        <f>All_Data[[#This Row],[Tier2 Description]]&amp;All_Data[[#This Row],[Order No]]</f>
        <v>SAFETY AUTO &amp; TOOLS1560576</v>
      </c>
    </row>
    <row r="6278" spans="1:15" x14ac:dyDescent="0.35">
      <c r="A6278">
        <v>202005</v>
      </c>
      <c r="B6278" t="str">
        <f>LEFT(All_Data[[#This Row],[Invoice (Year+Month)]],4)</f>
        <v>2020</v>
      </c>
      <c r="C6278" t="str">
        <f>RIGHT(All_Data[[#This Row],[Invoice (Year+Month)]],2)</f>
        <v>05</v>
      </c>
      <c r="D6278" t="s">
        <v>56</v>
      </c>
      <c r="E6278">
        <v>3014677</v>
      </c>
      <c r="F6278" t="s">
        <v>17</v>
      </c>
      <c r="G6278" t="s">
        <v>26</v>
      </c>
      <c r="H6278" t="s">
        <v>43</v>
      </c>
      <c r="I6278">
        <v>1560604</v>
      </c>
      <c r="J6278">
        <v>1000</v>
      </c>
      <c r="K6278" s="1">
        <v>290</v>
      </c>
      <c r="L6278" s="1">
        <v>81.96</v>
      </c>
      <c r="M6278" s="1">
        <f>All_Data[[#This Row],[EUR Sales Amount]]-All_Data[[#This Row],[EUR Cost Amount]]</f>
        <v>208.04000000000002</v>
      </c>
      <c r="N6278">
        <f>IF(All_Data[[#This Row],[Order Line Quantity]]&lt;0,1,0)</f>
        <v>0</v>
      </c>
      <c r="O6278" s="1" t="str">
        <f>All_Data[[#This Row],[Tier2 Description]]&amp;All_Data[[#This Row],[Order No]]</f>
        <v>SAFETY AUTO &amp; TOOLS1560604</v>
      </c>
    </row>
    <row r="6279" spans="1:15" x14ac:dyDescent="0.35">
      <c r="A6279">
        <v>202005</v>
      </c>
      <c r="B6279" t="str">
        <f>LEFT(All_Data[[#This Row],[Invoice (Year+Month)]],4)</f>
        <v>2020</v>
      </c>
      <c r="C6279" t="str">
        <f>RIGHT(All_Data[[#This Row],[Invoice (Year+Month)]],2)</f>
        <v>05</v>
      </c>
      <c r="D6279" t="s">
        <v>56</v>
      </c>
      <c r="E6279">
        <v>3014677</v>
      </c>
      <c r="F6279" t="s">
        <v>17</v>
      </c>
      <c r="G6279" t="s">
        <v>26</v>
      </c>
      <c r="H6279" t="s">
        <v>43</v>
      </c>
      <c r="I6279">
        <v>1560670</v>
      </c>
      <c r="J6279">
        <v>1000</v>
      </c>
      <c r="K6279" s="1">
        <v>290</v>
      </c>
      <c r="L6279" s="1">
        <v>81.96</v>
      </c>
      <c r="M6279" s="1">
        <f>All_Data[[#This Row],[EUR Sales Amount]]-All_Data[[#This Row],[EUR Cost Amount]]</f>
        <v>208.04000000000002</v>
      </c>
      <c r="N6279">
        <f>IF(All_Data[[#This Row],[Order Line Quantity]]&lt;0,1,0)</f>
        <v>0</v>
      </c>
      <c r="O6279" s="1" t="str">
        <f>All_Data[[#This Row],[Tier2 Description]]&amp;All_Data[[#This Row],[Order No]]</f>
        <v>SAFETY AUTO &amp; TOOLS1560670</v>
      </c>
    </row>
    <row r="6280" spans="1:15" x14ac:dyDescent="0.35">
      <c r="A6280">
        <v>202005</v>
      </c>
      <c r="B6280" t="str">
        <f>LEFT(All_Data[[#This Row],[Invoice (Year+Month)]],4)</f>
        <v>2020</v>
      </c>
      <c r="C6280" t="str">
        <f>RIGHT(All_Data[[#This Row],[Invoice (Year+Month)]],2)</f>
        <v>05</v>
      </c>
      <c r="D6280" t="s">
        <v>56</v>
      </c>
      <c r="E6280">
        <v>3014677</v>
      </c>
      <c r="F6280" t="s">
        <v>17</v>
      </c>
      <c r="G6280" t="s">
        <v>26</v>
      </c>
      <c r="H6280" t="s">
        <v>43</v>
      </c>
      <c r="I6280">
        <v>1560685</v>
      </c>
      <c r="J6280">
        <v>6000</v>
      </c>
      <c r="K6280" s="1">
        <v>1320</v>
      </c>
      <c r="L6280" s="1">
        <v>491.72</v>
      </c>
      <c r="M6280" s="1">
        <f>All_Data[[#This Row],[EUR Sales Amount]]-All_Data[[#This Row],[EUR Cost Amount]]</f>
        <v>828.28</v>
      </c>
      <c r="N6280">
        <f>IF(All_Data[[#This Row],[Order Line Quantity]]&lt;0,1,0)</f>
        <v>0</v>
      </c>
      <c r="O6280" s="1" t="str">
        <f>All_Data[[#This Row],[Tier2 Description]]&amp;All_Data[[#This Row],[Order No]]</f>
        <v>SAFETY AUTO &amp; TOOLS1560685</v>
      </c>
    </row>
    <row r="6281" spans="1:15" x14ac:dyDescent="0.35">
      <c r="A6281">
        <v>202005</v>
      </c>
      <c r="B6281" t="str">
        <f>LEFT(All_Data[[#This Row],[Invoice (Year+Month)]],4)</f>
        <v>2020</v>
      </c>
      <c r="C6281" t="str">
        <f>RIGHT(All_Data[[#This Row],[Invoice (Year+Month)]],2)</f>
        <v>05</v>
      </c>
      <c r="D6281" t="s">
        <v>56</v>
      </c>
      <c r="E6281">
        <v>3014677</v>
      </c>
      <c r="F6281" t="s">
        <v>17</v>
      </c>
      <c r="G6281" t="s">
        <v>26</v>
      </c>
      <c r="H6281" t="s">
        <v>43</v>
      </c>
      <c r="I6281">
        <v>1560784</v>
      </c>
      <c r="J6281">
        <v>1000</v>
      </c>
      <c r="K6281" s="1">
        <v>290</v>
      </c>
      <c r="L6281" s="1">
        <v>81.96</v>
      </c>
      <c r="M6281" s="1">
        <f>All_Data[[#This Row],[EUR Sales Amount]]-All_Data[[#This Row],[EUR Cost Amount]]</f>
        <v>208.04000000000002</v>
      </c>
      <c r="N6281">
        <f>IF(All_Data[[#This Row],[Order Line Quantity]]&lt;0,1,0)</f>
        <v>0</v>
      </c>
      <c r="O6281" s="1" t="str">
        <f>All_Data[[#This Row],[Tier2 Description]]&amp;All_Data[[#This Row],[Order No]]</f>
        <v>SAFETY AUTO &amp; TOOLS1560784</v>
      </c>
    </row>
    <row r="6282" spans="1:15" x14ac:dyDescent="0.35">
      <c r="A6282">
        <v>202005</v>
      </c>
      <c r="B6282" t="str">
        <f>LEFT(All_Data[[#This Row],[Invoice (Year+Month)]],4)</f>
        <v>2020</v>
      </c>
      <c r="C6282" t="str">
        <f>RIGHT(All_Data[[#This Row],[Invoice (Year+Month)]],2)</f>
        <v>05</v>
      </c>
      <c r="D6282" t="s">
        <v>56</v>
      </c>
      <c r="E6282">
        <v>3014677</v>
      </c>
      <c r="F6282" t="s">
        <v>17</v>
      </c>
      <c r="G6282" t="s">
        <v>26</v>
      </c>
      <c r="H6282" t="s">
        <v>43</v>
      </c>
      <c r="I6282">
        <v>1560951</v>
      </c>
      <c r="J6282">
        <v>1000</v>
      </c>
      <c r="K6282" s="1">
        <v>290</v>
      </c>
      <c r="L6282" s="1">
        <v>81.96</v>
      </c>
      <c r="M6282" s="1">
        <f>All_Data[[#This Row],[EUR Sales Amount]]-All_Data[[#This Row],[EUR Cost Amount]]</f>
        <v>208.04000000000002</v>
      </c>
      <c r="N6282">
        <f>IF(All_Data[[#This Row],[Order Line Quantity]]&lt;0,1,0)</f>
        <v>0</v>
      </c>
      <c r="O6282" s="1" t="str">
        <f>All_Data[[#This Row],[Tier2 Description]]&amp;All_Data[[#This Row],[Order No]]</f>
        <v>SAFETY AUTO &amp; TOOLS1560951</v>
      </c>
    </row>
    <row r="6283" spans="1:15" x14ac:dyDescent="0.35">
      <c r="A6283">
        <v>202005</v>
      </c>
      <c r="B6283" t="str">
        <f>LEFT(All_Data[[#This Row],[Invoice (Year+Month)]],4)</f>
        <v>2020</v>
      </c>
      <c r="C6283" t="str">
        <f>RIGHT(All_Data[[#This Row],[Invoice (Year+Month)]],2)</f>
        <v>05</v>
      </c>
      <c r="D6283" t="s">
        <v>56</v>
      </c>
      <c r="E6283">
        <v>3014677</v>
      </c>
      <c r="F6283" t="s">
        <v>17</v>
      </c>
      <c r="G6283" t="s">
        <v>26</v>
      </c>
      <c r="H6283" t="s">
        <v>43</v>
      </c>
      <c r="I6283">
        <v>1560964</v>
      </c>
      <c r="J6283">
        <v>2000</v>
      </c>
      <c r="K6283" s="1">
        <v>500</v>
      </c>
      <c r="L6283" s="1">
        <v>163.9</v>
      </c>
      <c r="M6283" s="1">
        <f>All_Data[[#This Row],[EUR Sales Amount]]-All_Data[[#This Row],[EUR Cost Amount]]</f>
        <v>336.1</v>
      </c>
      <c r="N6283">
        <f>IF(All_Data[[#This Row],[Order Line Quantity]]&lt;0,1,0)</f>
        <v>0</v>
      </c>
      <c r="O6283" s="1" t="str">
        <f>All_Data[[#This Row],[Tier2 Description]]&amp;All_Data[[#This Row],[Order No]]</f>
        <v>SAFETY AUTO &amp; TOOLS1560964</v>
      </c>
    </row>
    <row r="6284" spans="1:15" x14ac:dyDescent="0.35">
      <c r="A6284">
        <v>202005</v>
      </c>
      <c r="B6284" t="str">
        <f>LEFT(All_Data[[#This Row],[Invoice (Year+Month)]],4)</f>
        <v>2020</v>
      </c>
      <c r="C6284" t="str">
        <f>RIGHT(All_Data[[#This Row],[Invoice (Year+Month)]],2)</f>
        <v>05</v>
      </c>
      <c r="D6284" t="s">
        <v>56</v>
      </c>
      <c r="E6284">
        <v>3014677</v>
      </c>
      <c r="F6284" t="s">
        <v>17</v>
      </c>
      <c r="G6284" t="s">
        <v>26</v>
      </c>
      <c r="H6284" t="s">
        <v>43</v>
      </c>
      <c r="I6284">
        <v>1561000</v>
      </c>
      <c r="J6284">
        <v>1000</v>
      </c>
      <c r="K6284" s="1">
        <v>290</v>
      </c>
      <c r="L6284" s="1">
        <v>81.96</v>
      </c>
      <c r="M6284" s="1">
        <f>All_Data[[#This Row],[EUR Sales Amount]]-All_Data[[#This Row],[EUR Cost Amount]]</f>
        <v>208.04000000000002</v>
      </c>
      <c r="N6284">
        <f>IF(All_Data[[#This Row],[Order Line Quantity]]&lt;0,1,0)</f>
        <v>0</v>
      </c>
      <c r="O6284" s="1" t="str">
        <f>All_Data[[#This Row],[Tier2 Description]]&amp;All_Data[[#This Row],[Order No]]</f>
        <v>SAFETY AUTO &amp; TOOLS1561000</v>
      </c>
    </row>
    <row r="6285" spans="1:15" x14ac:dyDescent="0.35">
      <c r="A6285">
        <v>202005</v>
      </c>
      <c r="B6285" t="str">
        <f>LEFT(All_Data[[#This Row],[Invoice (Year+Month)]],4)</f>
        <v>2020</v>
      </c>
      <c r="C6285" t="str">
        <f>RIGHT(All_Data[[#This Row],[Invoice (Year+Month)]],2)</f>
        <v>05</v>
      </c>
      <c r="D6285" t="s">
        <v>56</v>
      </c>
      <c r="E6285">
        <v>3014677</v>
      </c>
      <c r="F6285" t="s">
        <v>17</v>
      </c>
      <c r="G6285" t="s">
        <v>26</v>
      </c>
      <c r="H6285" t="s">
        <v>43</v>
      </c>
      <c r="I6285">
        <v>1561007</v>
      </c>
      <c r="J6285">
        <v>800</v>
      </c>
      <c r="K6285" s="1">
        <v>392</v>
      </c>
      <c r="L6285" s="1">
        <v>30.1</v>
      </c>
      <c r="M6285" s="1">
        <f>All_Data[[#This Row],[EUR Sales Amount]]-All_Data[[#This Row],[EUR Cost Amount]]</f>
        <v>361.9</v>
      </c>
      <c r="N6285">
        <f>IF(All_Data[[#This Row],[Order Line Quantity]]&lt;0,1,0)</f>
        <v>0</v>
      </c>
      <c r="O6285" s="1" t="str">
        <f>All_Data[[#This Row],[Tier2 Description]]&amp;All_Data[[#This Row],[Order No]]</f>
        <v>SAFETY AUTO &amp; TOOLS1561007</v>
      </c>
    </row>
    <row r="6286" spans="1:15" x14ac:dyDescent="0.35">
      <c r="A6286">
        <v>202005</v>
      </c>
      <c r="B6286" t="str">
        <f>LEFT(All_Data[[#This Row],[Invoice (Year+Month)]],4)</f>
        <v>2020</v>
      </c>
      <c r="C6286" t="str">
        <f>RIGHT(All_Data[[#This Row],[Invoice (Year+Month)]],2)</f>
        <v>05</v>
      </c>
      <c r="D6286" t="s">
        <v>56</v>
      </c>
      <c r="E6286">
        <v>3014677</v>
      </c>
      <c r="F6286" t="s">
        <v>17</v>
      </c>
      <c r="G6286" t="s">
        <v>26</v>
      </c>
      <c r="H6286" t="s">
        <v>43</v>
      </c>
      <c r="I6286">
        <v>1561028</v>
      </c>
      <c r="J6286">
        <v>12</v>
      </c>
      <c r="K6286" s="1">
        <v>5.28</v>
      </c>
      <c r="L6286" s="1">
        <v>3.48</v>
      </c>
      <c r="M6286" s="1">
        <f>All_Data[[#This Row],[EUR Sales Amount]]-All_Data[[#This Row],[EUR Cost Amount]]</f>
        <v>1.8000000000000003</v>
      </c>
      <c r="N6286">
        <f>IF(All_Data[[#This Row],[Order Line Quantity]]&lt;0,1,0)</f>
        <v>0</v>
      </c>
      <c r="O6286" s="1" t="str">
        <f>All_Data[[#This Row],[Tier2 Description]]&amp;All_Data[[#This Row],[Order No]]</f>
        <v>SAFETY AUTO &amp; TOOLS1561028</v>
      </c>
    </row>
    <row r="6287" spans="1:15" x14ac:dyDescent="0.35">
      <c r="A6287">
        <v>202005</v>
      </c>
      <c r="B6287" t="str">
        <f>LEFT(All_Data[[#This Row],[Invoice (Year+Month)]],4)</f>
        <v>2020</v>
      </c>
      <c r="C6287" t="str">
        <f>RIGHT(All_Data[[#This Row],[Invoice (Year+Month)]],2)</f>
        <v>05</v>
      </c>
      <c r="D6287" t="s">
        <v>56</v>
      </c>
      <c r="E6287">
        <v>3014677</v>
      </c>
      <c r="F6287" t="s">
        <v>17</v>
      </c>
      <c r="G6287" t="s">
        <v>26</v>
      </c>
      <c r="H6287" t="s">
        <v>43</v>
      </c>
      <c r="I6287">
        <v>1561040</v>
      </c>
      <c r="J6287">
        <v>1500</v>
      </c>
      <c r="K6287" s="1">
        <v>535</v>
      </c>
      <c r="L6287" s="1">
        <v>100.78</v>
      </c>
      <c r="M6287" s="1">
        <f>All_Data[[#This Row],[EUR Sales Amount]]-All_Data[[#This Row],[EUR Cost Amount]]</f>
        <v>434.22</v>
      </c>
      <c r="N6287">
        <f>IF(All_Data[[#This Row],[Order Line Quantity]]&lt;0,1,0)</f>
        <v>0</v>
      </c>
      <c r="O6287" s="1" t="str">
        <f>All_Data[[#This Row],[Tier2 Description]]&amp;All_Data[[#This Row],[Order No]]</f>
        <v>SAFETY AUTO &amp; TOOLS1561040</v>
      </c>
    </row>
    <row r="6288" spans="1:15" x14ac:dyDescent="0.35">
      <c r="A6288">
        <v>202005</v>
      </c>
      <c r="B6288" t="str">
        <f>LEFT(All_Data[[#This Row],[Invoice (Year+Month)]],4)</f>
        <v>2020</v>
      </c>
      <c r="C6288" t="str">
        <f>RIGHT(All_Data[[#This Row],[Invoice (Year+Month)]],2)</f>
        <v>05</v>
      </c>
      <c r="D6288" t="s">
        <v>56</v>
      </c>
      <c r="E6288">
        <v>3014677</v>
      </c>
      <c r="F6288" t="s">
        <v>17</v>
      </c>
      <c r="G6288" t="s">
        <v>26</v>
      </c>
      <c r="H6288" t="s">
        <v>43</v>
      </c>
      <c r="I6288">
        <v>1561077</v>
      </c>
      <c r="J6288">
        <v>3000</v>
      </c>
      <c r="K6288" s="1">
        <v>750</v>
      </c>
      <c r="L6288" s="1">
        <v>245.86</v>
      </c>
      <c r="M6288" s="1">
        <f>All_Data[[#This Row],[EUR Sales Amount]]-All_Data[[#This Row],[EUR Cost Amount]]</f>
        <v>504.14</v>
      </c>
      <c r="N6288">
        <f>IF(All_Data[[#This Row],[Order Line Quantity]]&lt;0,1,0)</f>
        <v>0</v>
      </c>
      <c r="O6288" s="1" t="str">
        <f>All_Data[[#This Row],[Tier2 Description]]&amp;All_Data[[#This Row],[Order No]]</f>
        <v>SAFETY AUTO &amp; TOOLS1561077</v>
      </c>
    </row>
    <row r="6289" spans="1:15" x14ac:dyDescent="0.35">
      <c r="A6289">
        <v>202005</v>
      </c>
      <c r="B6289" t="str">
        <f>LEFT(All_Data[[#This Row],[Invoice (Year+Month)]],4)</f>
        <v>2020</v>
      </c>
      <c r="C6289" t="str">
        <f>RIGHT(All_Data[[#This Row],[Invoice (Year+Month)]],2)</f>
        <v>05</v>
      </c>
      <c r="D6289" t="s">
        <v>56</v>
      </c>
      <c r="E6289">
        <v>3014677</v>
      </c>
      <c r="F6289" t="s">
        <v>17</v>
      </c>
      <c r="G6289" t="s">
        <v>26</v>
      </c>
      <c r="H6289" t="s">
        <v>43</v>
      </c>
      <c r="I6289">
        <v>1561456</v>
      </c>
      <c r="J6289">
        <v>6000</v>
      </c>
      <c r="K6289" s="1">
        <v>1390</v>
      </c>
      <c r="L6289" s="1">
        <v>491.72</v>
      </c>
      <c r="M6289" s="1">
        <f>All_Data[[#This Row],[EUR Sales Amount]]-All_Data[[#This Row],[EUR Cost Amount]]</f>
        <v>898.28</v>
      </c>
      <c r="N6289">
        <f>IF(All_Data[[#This Row],[Order Line Quantity]]&lt;0,1,0)</f>
        <v>0</v>
      </c>
      <c r="O6289" s="1" t="str">
        <f>All_Data[[#This Row],[Tier2 Description]]&amp;All_Data[[#This Row],[Order No]]</f>
        <v>SAFETY AUTO &amp; TOOLS1561456</v>
      </c>
    </row>
    <row r="6290" spans="1:15" x14ac:dyDescent="0.35">
      <c r="A6290">
        <v>202005</v>
      </c>
      <c r="B6290" t="str">
        <f>LEFT(All_Data[[#This Row],[Invoice (Year+Month)]],4)</f>
        <v>2020</v>
      </c>
      <c r="C6290" t="str">
        <f>RIGHT(All_Data[[#This Row],[Invoice (Year+Month)]],2)</f>
        <v>05</v>
      </c>
      <c r="D6290" t="s">
        <v>56</v>
      </c>
      <c r="E6290">
        <v>3014677</v>
      </c>
      <c r="F6290" t="s">
        <v>17</v>
      </c>
      <c r="G6290" t="s">
        <v>26</v>
      </c>
      <c r="H6290" t="s">
        <v>43</v>
      </c>
      <c r="I6290">
        <v>1561466</v>
      </c>
      <c r="J6290">
        <v>1600</v>
      </c>
      <c r="K6290" s="1">
        <v>464</v>
      </c>
      <c r="L6290" s="1">
        <v>131.12</v>
      </c>
      <c r="M6290" s="1">
        <f>All_Data[[#This Row],[EUR Sales Amount]]-All_Data[[#This Row],[EUR Cost Amount]]</f>
        <v>332.88</v>
      </c>
      <c r="N6290">
        <f>IF(All_Data[[#This Row],[Order Line Quantity]]&lt;0,1,0)</f>
        <v>0</v>
      </c>
      <c r="O6290" s="1" t="str">
        <f>All_Data[[#This Row],[Tier2 Description]]&amp;All_Data[[#This Row],[Order No]]</f>
        <v>SAFETY AUTO &amp; TOOLS1561466</v>
      </c>
    </row>
    <row r="6291" spans="1:15" x14ac:dyDescent="0.35">
      <c r="A6291">
        <v>202005</v>
      </c>
      <c r="B6291" t="str">
        <f>LEFT(All_Data[[#This Row],[Invoice (Year+Month)]],4)</f>
        <v>2020</v>
      </c>
      <c r="C6291" t="str">
        <f>RIGHT(All_Data[[#This Row],[Invoice (Year+Month)]],2)</f>
        <v>05</v>
      </c>
      <c r="D6291" t="s">
        <v>56</v>
      </c>
      <c r="E6291">
        <v>3014677</v>
      </c>
      <c r="F6291" t="s">
        <v>17</v>
      </c>
      <c r="G6291" t="s">
        <v>22</v>
      </c>
      <c r="H6291" t="s">
        <v>35</v>
      </c>
      <c r="I6291">
        <v>1561077</v>
      </c>
      <c r="J6291">
        <v>3002</v>
      </c>
      <c r="K6291" s="1">
        <v>450</v>
      </c>
      <c r="L6291" s="1">
        <v>47.88</v>
      </c>
      <c r="M6291" s="1">
        <f>All_Data[[#This Row],[EUR Sales Amount]]-All_Data[[#This Row],[EUR Cost Amount]]</f>
        <v>402.12</v>
      </c>
      <c r="N6291">
        <f>IF(All_Data[[#This Row],[Order Line Quantity]]&lt;0,1,0)</f>
        <v>0</v>
      </c>
      <c r="O6291" s="1" t="str">
        <f>All_Data[[#This Row],[Tier2 Description]]&amp;All_Data[[#This Row],[Order No]]</f>
        <v>DECORATION CHARGES1561077</v>
      </c>
    </row>
    <row r="6292" spans="1:15" x14ac:dyDescent="0.35">
      <c r="A6292">
        <v>202005</v>
      </c>
      <c r="B6292" t="str">
        <f>LEFT(All_Data[[#This Row],[Invoice (Year+Month)]],4)</f>
        <v>2020</v>
      </c>
      <c r="C6292" t="str">
        <f>RIGHT(All_Data[[#This Row],[Invoice (Year+Month)]],2)</f>
        <v>05</v>
      </c>
      <c r="D6292" t="s">
        <v>56</v>
      </c>
      <c r="E6292">
        <v>3014677</v>
      </c>
      <c r="F6292" t="s">
        <v>17</v>
      </c>
      <c r="G6292" t="s">
        <v>29</v>
      </c>
      <c r="H6292" t="s">
        <v>52</v>
      </c>
      <c r="I6292">
        <v>1560265</v>
      </c>
      <c r="J6292">
        <v>20</v>
      </c>
      <c r="K6292" s="1">
        <v>4</v>
      </c>
      <c r="L6292" s="1">
        <v>1.32</v>
      </c>
      <c r="M6292" s="1">
        <f>All_Data[[#This Row],[EUR Sales Amount]]-All_Data[[#This Row],[EUR Cost Amount]]</f>
        <v>2.6799999999999997</v>
      </c>
      <c r="N6292">
        <f>IF(All_Data[[#This Row],[Order Line Quantity]]&lt;0,1,0)</f>
        <v>0</v>
      </c>
      <c r="O6292" s="1" t="str">
        <f>All_Data[[#This Row],[Tier2 Description]]&amp;All_Data[[#This Row],[Order No]]</f>
        <v>GENERAL TECH1560265</v>
      </c>
    </row>
    <row r="6293" spans="1:15" x14ac:dyDescent="0.35">
      <c r="A6293">
        <v>202005</v>
      </c>
      <c r="B6293" t="str">
        <f>LEFT(All_Data[[#This Row],[Invoice (Year+Month)]],4)</f>
        <v>2020</v>
      </c>
      <c r="C6293" t="str">
        <f>RIGHT(All_Data[[#This Row],[Invoice (Year+Month)]],2)</f>
        <v>05</v>
      </c>
      <c r="D6293" t="s">
        <v>56</v>
      </c>
      <c r="E6293">
        <v>3014677</v>
      </c>
      <c r="F6293" t="s">
        <v>17</v>
      </c>
      <c r="G6293" t="s">
        <v>29</v>
      </c>
      <c r="H6293" t="s">
        <v>52</v>
      </c>
      <c r="I6293">
        <v>1560955</v>
      </c>
      <c r="J6293">
        <v>4</v>
      </c>
      <c r="K6293" s="1">
        <v>2.08</v>
      </c>
      <c r="L6293" s="1">
        <v>0.96</v>
      </c>
      <c r="M6293" s="1">
        <f>All_Data[[#This Row],[EUR Sales Amount]]-All_Data[[#This Row],[EUR Cost Amount]]</f>
        <v>1.1200000000000001</v>
      </c>
      <c r="N6293">
        <f>IF(All_Data[[#This Row],[Order Line Quantity]]&lt;0,1,0)</f>
        <v>0</v>
      </c>
      <c r="O6293" s="1" t="str">
        <f>All_Data[[#This Row],[Tier2 Description]]&amp;All_Data[[#This Row],[Order No]]</f>
        <v>GENERAL TECH1560955</v>
      </c>
    </row>
    <row r="6294" spans="1:15" x14ac:dyDescent="0.35">
      <c r="A6294">
        <v>202005</v>
      </c>
      <c r="B6294" t="str">
        <f>LEFT(All_Data[[#This Row],[Invoice (Year+Month)]],4)</f>
        <v>2020</v>
      </c>
      <c r="C6294" t="str">
        <f>RIGHT(All_Data[[#This Row],[Invoice (Year+Month)]],2)</f>
        <v>05</v>
      </c>
      <c r="D6294" t="s">
        <v>56</v>
      </c>
      <c r="E6294">
        <v>3014678</v>
      </c>
      <c r="F6294" t="s">
        <v>17</v>
      </c>
      <c r="G6294" t="s">
        <v>13</v>
      </c>
      <c r="H6294" t="s">
        <v>15</v>
      </c>
      <c r="I6294">
        <v>1561331</v>
      </c>
      <c r="J6294">
        <v>2</v>
      </c>
      <c r="K6294" s="1">
        <v>13.66</v>
      </c>
      <c r="L6294" s="1">
        <v>5.58</v>
      </c>
      <c r="M6294" s="1">
        <f>All_Data[[#This Row],[EUR Sales Amount]]-All_Data[[#This Row],[EUR Cost Amount]]</f>
        <v>8.08</v>
      </c>
      <c r="N6294">
        <f>IF(All_Data[[#This Row],[Order Line Quantity]]&lt;0,1,0)</f>
        <v>0</v>
      </c>
      <c r="O6294" s="1" t="str">
        <f>All_Data[[#This Row],[Tier2 Description]]&amp;All_Data[[#This Row],[Order No]]</f>
        <v>UMBRELLAS1561331</v>
      </c>
    </row>
    <row r="6295" spans="1:15" x14ac:dyDescent="0.35">
      <c r="A6295">
        <v>202005</v>
      </c>
      <c r="B6295" t="str">
        <f>LEFT(All_Data[[#This Row],[Invoice (Year+Month)]],4)</f>
        <v>2020</v>
      </c>
      <c r="C6295" t="str">
        <f>RIGHT(All_Data[[#This Row],[Invoice (Year+Month)]],2)</f>
        <v>05</v>
      </c>
      <c r="D6295" t="s">
        <v>56</v>
      </c>
      <c r="E6295">
        <v>3014678</v>
      </c>
      <c r="F6295" t="s">
        <v>17</v>
      </c>
      <c r="G6295" t="s">
        <v>18</v>
      </c>
      <c r="H6295" t="s">
        <v>20</v>
      </c>
      <c r="I6295">
        <v>1561331</v>
      </c>
      <c r="J6295">
        <v>12</v>
      </c>
      <c r="K6295" s="1">
        <v>122.02</v>
      </c>
      <c r="L6295" s="1">
        <v>55.72</v>
      </c>
      <c r="M6295" s="1">
        <f>All_Data[[#This Row],[EUR Sales Amount]]-All_Data[[#This Row],[EUR Cost Amount]]</f>
        <v>66.3</v>
      </c>
      <c r="N6295">
        <f>IF(All_Data[[#This Row],[Order Line Quantity]]&lt;0,1,0)</f>
        <v>0</v>
      </c>
      <c r="O6295" s="1" t="str">
        <f>All_Data[[#This Row],[Tier2 Description]]&amp;All_Data[[#This Row],[Order No]]</f>
        <v>POLOS1561331</v>
      </c>
    </row>
    <row r="6296" spans="1:15" x14ac:dyDescent="0.35">
      <c r="A6296">
        <v>202005</v>
      </c>
      <c r="B6296" t="str">
        <f>LEFT(All_Data[[#This Row],[Invoice (Year+Month)]],4)</f>
        <v>2020</v>
      </c>
      <c r="C6296" t="str">
        <f>RIGHT(All_Data[[#This Row],[Invoice (Year+Month)]],2)</f>
        <v>05</v>
      </c>
      <c r="D6296" t="s">
        <v>56</v>
      </c>
      <c r="E6296">
        <v>3014679</v>
      </c>
      <c r="F6296" t="s">
        <v>17</v>
      </c>
      <c r="G6296" t="s">
        <v>26</v>
      </c>
      <c r="H6296" t="s">
        <v>43</v>
      </c>
      <c r="I6296">
        <v>1559883</v>
      </c>
      <c r="J6296">
        <v>4000</v>
      </c>
      <c r="K6296" s="1">
        <v>3520</v>
      </c>
      <c r="L6296" s="1">
        <v>2520</v>
      </c>
      <c r="M6296" s="1">
        <f>All_Data[[#This Row],[EUR Sales Amount]]-All_Data[[#This Row],[EUR Cost Amount]]</f>
        <v>1000</v>
      </c>
      <c r="N6296">
        <f>IF(All_Data[[#This Row],[Order Line Quantity]]&lt;0,1,0)</f>
        <v>0</v>
      </c>
      <c r="O6296" s="1" t="str">
        <f>All_Data[[#This Row],[Tier2 Description]]&amp;All_Data[[#This Row],[Order No]]</f>
        <v>SAFETY AUTO &amp; TOOLS1559883</v>
      </c>
    </row>
    <row r="6297" spans="1:15" x14ac:dyDescent="0.35">
      <c r="A6297">
        <v>202005</v>
      </c>
      <c r="B6297" t="str">
        <f>LEFT(All_Data[[#This Row],[Invoice (Year+Month)]],4)</f>
        <v>2020</v>
      </c>
      <c r="C6297" t="str">
        <f>RIGHT(All_Data[[#This Row],[Invoice (Year+Month)]],2)</f>
        <v>05</v>
      </c>
      <c r="D6297" t="s">
        <v>56</v>
      </c>
      <c r="E6297">
        <v>3014679</v>
      </c>
      <c r="F6297" t="s">
        <v>17</v>
      </c>
      <c r="G6297" t="s">
        <v>26</v>
      </c>
      <c r="H6297" t="s">
        <v>43</v>
      </c>
      <c r="I6297">
        <v>1561563</v>
      </c>
      <c r="J6297">
        <v>-4000</v>
      </c>
      <c r="K6297" s="1">
        <v>-3520</v>
      </c>
      <c r="L6297" s="1">
        <v>-2520</v>
      </c>
      <c r="M6297" s="1">
        <f>All_Data[[#This Row],[EUR Sales Amount]]-All_Data[[#This Row],[EUR Cost Amount]]</f>
        <v>-1000</v>
      </c>
      <c r="N6297">
        <f>IF(All_Data[[#This Row],[Order Line Quantity]]&lt;0,1,0)</f>
        <v>1</v>
      </c>
      <c r="O6297" s="1" t="str">
        <f>All_Data[[#This Row],[Tier2 Description]]&amp;All_Data[[#This Row],[Order No]]</f>
        <v>SAFETY AUTO &amp; TOOLS1561563</v>
      </c>
    </row>
    <row r="6298" spans="1:15" x14ac:dyDescent="0.35">
      <c r="A6298">
        <v>202005</v>
      </c>
      <c r="B6298" t="str">
        <f>LEFT(All_Data[[#This Row],[Invoice (Year+Month)]],4)</f>
        <v>2020</v>
      </c>
      <c r="C6298" t="str">
        <f>RIGHT(All_Data[[#This Row],[Invoice (Year+Month)]],2)</f>
        <v>05</v>
      </c>
      <c r="D6298" t="s">
        <v>56</v>
      </c>
      <c r="E6298">
        <v>3014679</v>
      </c>
      <c r="F6298" t="s">
        <v>17</v>
      </c>
      <c r="G6298" t="s">
        <v>18</v>
      </c>
      <c r="H6298" t="s">
        <v>20</v>
      </c>
      <c r="I6298">
        <v>1560602</v>
      </c>
      <c r="J6298">
        <v>240</v>
      </c>
      <c r="K6298" s="1">
        <v>972</v>
      </c>
      <c r="L6298" s="1">
        <v>552.29999999999995</v>
      </c>
      <c r="M6298" s="1">
        <f>All_Data[[#This Row],[EUR Sales Amount]]-All_Data[[#This Row],[EUR Cost Amount]]</f>
        <v>419.70000000000005</v>
      </c>
      <c r="N6298">
        <f>IF(All_Data[[#This Row],[Order Line Quantity]]&lt;0,1,0)</f>
        <v>0</v>
      </c>
      <c r="O6298" s="1" t="str">
        <f>All_Data[[#This Row],[Tier2 Description]]&amp;All_Data[[#This Row],[Order No]]</f>
        <v>POLOS1560602</v>
      </c>
    </row>
    <row r="6299" spans="1:15" x14ac:dyDescent="0.35">
      <c r="A6299">
        <v>202005</v>
      </c>
      <c r="B6299" t="str">
        <f>LEFT(All_Data[[#This Row],[Invoice (Year+Month)]],4)</f>
        <v>2020</v>
      </c>
      <c r="C6299" t="str">
        <f>RIGHT(All_Data[[#This Row],[Invoice (Year+Month)]],2)</f>
        <v>05</v>
      </c>
      <c r="D6299" t="s">
        <v>56</v>
      </c>
      <c r="E6299">
        <v>3014679</v>
      </c>
      <c r="F6299" t="s">
        <v>17</v>
      </c>
      <c r="G6299" t="s">
        <v>18</v>
      </c>
      <c r="H6299" t="s">
        <v>20</v>
      </c>
      <c r="I6299">
        <v>1560837</v>
      </c>
      <c r="J6299">
        <v>230</v>
      </c>
      <c r="K6299" s="1">
        <v>1074.7</v>
      </c>
      <c r="L6299" s="1">
        <v>852.82</v>
      </c>
      <c r="M6299" s="1">
        <f>All_Data[[#This Row],[EUR Sales Amount]]-All_Data[[#This Row],[EUR Cost Amount]]</f>
        <v>221.88</v>
      </c>
      <c r="N6299">
        <f>IF(All_Data[[#This Row],[Order Line Quantity]]&lt;0,1,0)</f>
        <v>0</v>
      </c>
      <c r="O6299" s="1" t="str">
        <f>All_Data[[#This Row],[Tier2 Description]]&amp;All_Data[[#This Row],[Order No]]</f>
        <v>POLOS1560837</v>
      </c>
    </row>
    <row r="6300" spans="1:15" x14ac:dyDescent="0.35">
      <c r="A6300">
        <v>202005</v>
      </c>
      <c r="B6300" t="str">
        <f>LEFT(All_Data[[#This Row],[Invoice (Year+Month)]],4)</f>
        <v>2020</v>
      </c>
      <c r="C6300" t="str">
        <f>RIGHT(All_Data[[#This Row],[Invoice (Year+Month)]],2)</f>
        <v>05</v>
      </c>
      <c r="D6300" t="s">
        <v>56</v>
      </c>
      <c r="E6300">
        <v>3014679</v>
      </c>
      <c r="F6300" t="s">
        <v>17</v>
      </c>
      <c r="G6300" t="s">
        <v>18</v>
      </c>
      <c r="H6300" t="s">
        <v>20</v>
      </c>
      <c r="I6300">
        <v>1560883</v>
      </c>
      <c r="J6300">
        <v>12</v>
      </c>
      <c r="K6300" s="1">
        <v>53.88</v>
      </c>
      <c r="L6300" s="1">
        <v>46.22</v>
      </c>
      <c r="M6300" s="1">
        <f>All_Data[[#This Row],[EUR Sales Amount]]-All_Data[[#This Row],[EUR Cost Amount]]</f>
        <v>7.6600000000000037</v>
      </c>
      <c r="N6300">
        <f>IF(All_Data[[#This Row],[Order Line Quantity]]&lt;0,1,0)</f>
        <v>0</v>
      </c>
      <c r="O6300" s="1" t="str">
        <f>All_Data[[#This Row],[Tier2 Description]]&amp;All_Data[[#This Row],[Order No]]</f>
        <v>POLOS1560883</v>
      </c>
    </row>
    <row r="6301" spans="1:15" x14ac:dyDescent="0.35">
      <c r="A6301">
        <v>202005</v>
      </c>
      <c r="B6301" t="str">
        <f>LEFT(All_Data[[#This Row],[Invoice (Year+Month)]],4)</f>
        <v>2020</v>
      </c>
      <c r="C6301" t="str">
        <f>RIGHT(All_Data[[#This Row],[Invoice (Year+Month)]],2)</f>
        <v>05</v>
      </c>
      <c r="D6301" t="s">
        <v>56</v>
      </c>
      <c r="E6301">
        <v>3014697</v>
      </c>
      <c r="F6301" t="s">
        <v>17</v>
      </c>
      <c r="G6301" t="s">
        <v>24</v>
      </c>
      <c r="H6301" t="s">
        <v>25</v>
      </c>
      <c r="I6301">
        <v>1561018</v>
      </c>
      <c r="J6301">
        <v>2</v>
      </c>
      <c r="K6301" s="1">
        <v>14.98</v>
      </c>
      <c r="L6301" s="1">
        <v>14.42</v>
      </c>
      <c r="M6301" s="1">
        <f>All_Data[[#This Row],[EUR Sales Amount]]-All_Data[[#This Row],[EUR Cost Amount]]</f>
        <v>0.5600000000000005</v>
      </c>
      <c r="N6301">
        <f>IF(All_Data[[#This Row],[Order Line Quantity]]&lt;0,1,0)</f>
        <v>0</v>
      </c>
      <c r="O6301" s="1" t="str">
        <f>All_Data[[#This Row],[Tier2 Description]]&amp;All_Data[[#This Row],[Order No]]</f>
        <v>JACKETS1561018</v>
      </c>
    </row>
    <row r="6302" spans="1:15" x14ac:dyDescent="0.35">
      <c r="A6302">
        <v>202005</v>
      </c>
      <c r="B6302" t="str">
        <f>LEFT(All_Data[[#This Row],[Invoice (Year+Month)]],4)</f>
        <v>2020</v>
      </c>
      <c r="C6302" t="str">
        <f>RIGHT(All_Data[[#This Row],[Invoice (Year+Month)]],2)</f>
        <v>05</v>
      </c>
      <c r="D6302" t="s">
        <v>56</v>
      </c>
      <c r="E6302">
        <v>3014702</v>
      </c>
      <c r="F6302" t="s">
        <v>17</v>
      </c>
      <c r="G6302" t="s">
        <v>26</v>
      </c>
      <c r="H6302" t="s">
        <v>44</v>
      </c>
      <c r="I6302">
        <v>1561167</v>
      </c>
      <c r="J6302">
        <v>16</v>
      </c>
      <c r="K6302" s="1">
        <v>16</v>
      </c>
      <c r="L6302" s="1">
        <v>1.96</v>
      </c>
      <c r="M6302" s="1">
        <f>All_Data[[#This Row],[EUR Sales Amount]]-All_Data[[#This Row],[EUR Cost Amount]]</f>
        <v>14.04</v>
      </c>
      <c r="N6302">
        <f>IF(All_Data[[#This Row],[Order Line Quantity]]&lt;0,1,0)</f>
        <v>0</v>
      </c>
      <c r="O6302" s="1" t="str">
        <f>All_Data[[#This Row],[Tier2 Description]]&amp;All_Data[[#This Row],[Order No]]</f>
        <v>HBA1561167</v>
      </c>
    </row>
    <row r="6303" spans="1:15" x14ac:dyDescent="0.35">
      <c r="A6303">
        <v>202005</v>
      </c>
      <c r="B6303" t="str">
        <f>LEFT(All_Data[[#This Row],[Invoice (Year+Month)]],4)</f>
        <v>2020</v>
      </c>
      <c r="C6303" t="str">
        <f>RIGHT(All_Data[[#This Row],[Invoice (Year+Month)]],2)</f>
        <v>05</v>
      </c>
      <c r="D6303" t="s">
        <v>56</v>
      </c>
      <c r="E6303">
        <v>3014702</v>
      </c>
      <c r="F6303" t="s">
        <v>17</v>
      </c>
      <c r="G6303" t="s">
        <v>26</v>
      </c>
      <c r="H6303" t="s">
        <v>43</v>
      </c>
      <c r="I6303">
        <v>1560520</v>
      </c>
      <c r="J6303">
        <v>1000</v>
      </c>
      <c r="K6303" s="1">
        <v>440</v>
      </c>
      <c r="L6303" s="1">
        <v>37.64</v>
      </c>
      <c r="M6303" s="1">
        <f>All_Data[[#This Row],[EUR Sales Amount]]-All_Data[[#This Row],[EUR Cost Amount]]</f>
        <v>402.36</v>
      </c>
      <c r="N6303">
        <f>IF(All_Data[[#This Row],[Order Line Quantity]]&lt;0,1,0)</f>
        <v>0</v>
      </c>
      <c r="O6303" s="1" t="str">
        <f>All_Data[[#This Row],[Tier2 Description]]&amp;All_Data[[#This Row],[Order No]]</f>
        <v>SAFETY AUTO &amp; TOOLS1560520</v>
      </c>
    </row>
    <row r="6304" spans="1:15" x14ac:dyDescent="0.35">
      <c r="A6304">
        <v>202005</v>
      </c>
      <c r="B6304" t="str">
        <f>LEFT(All_Data[[#This Row],[Invoice (Year+Month)]],4)</f>
        <v>2020</v>
      </c>
      <c r="C6304" t="str">
        <f>RIGHT(All_Data[[#This Row],[Invoice (Year+Month)]],2)</f>
        <v>05</v>
      </c>
      <c r="D6304" t="s">
        <v>56</v>
      </c>
      <c r="E6304">
        <v>3014702</v>
      </c>
      <c r="F6304" t="s">
        <v>17</v>
      </c>
      <c r="G6304" t="s">
        <v>22</v>
      </c>
      <c r="H6304" t="s">
        <v>35</v>
      </c>
      <c r="I6304">
        <v>1560520</v>
      </c>
      <c r="J6304">
        <v>2002</v>
      </c>
      <c r="K6304" s="1">
        <v>210</v>
      </c>
      <c r="L6304" s="1">
        <v>27.88</v>
      </c>
      <c r="M6304" s="1">
        <f>All_Data[[#This Row],[EUR Sales Amount]]-All_Data[[#This Row],[EUR Cost Amount]]</f>
        <v>182.12</v>
      </c>
      <c r="N6304">
        <f>IF(All_Data[[#This Row],[Order Line Quantity]]&lt;0,1,0)</f>
        <v>0</v>
      </c>
      <c r="O6304" s="1" t="str">
        <f>All_Data[[#This Row],[Tier2 Description]]&amp;All_Data[[#This Row],[Order No]]</f>
        <v>DECORATION CHARGES1560520</v>
      </c>
    </row>
    <row r="6305" spans="1:15" x14ac:dyDescent="0.35">
      <c r="A6305">
        <v>202005</v>
      </c>
      <c r="B6305" t="str">
        <f>LEFT(All_Data[[#This Row],[Invoice (Year+Month)]],4)</f>
        <v>2020</v>
      </c>
      <c r="C6305" t="str">
        <f>RIGHT(All_Data[[#This Row],[Invoice (Year+Month)]],2)</f>
        <v>05</v>
      </c>
      <c r="D6305" t="s">
        <v>56</v>
      </c>
      <c r="E6305">
        <v>3014707</v>
      </c>
      <c r="F6305" t="s">
        <v>10</v>
      </c>
      <c r="G6305" t="s">
        <v>26</v>
      </c>
      <c r="H6305" t="s">
        <v>44</v>
      </c>
      <c r="I6305">
        <v>1560795</v>
      </c>
      <c r="J6305">
        <v>30</v>
      </c>
      <c r="K6305" s="1">
        <v>30</v>
      </c>
      <c r="L6305" s="1">
        <v>4.8</v>
      </c>
      <c r="M6305" s="1">
        <f>All_Data[[#This Row],[EUR Sales Amount]]-All_Data[[#This Row],[EUR Cost Amount]]</f>
        <v>25.2</v>
      </c>
      <c r="N6305">
        <f>IF(All_Data[[#This Row],[Order Line Quantity]]&lt;0,1,0)</f>
        <v>0</v>
      </c>
      <c r="O6305" s="1" t="str">
        <f>All_Data[[#This Row],[Tier2 Description]]&amp;All_Data[[#This Row],[Order No]]</f>
        <v>HBA1560795</v>
      </c>
    </row>
    <row r="6306" spans="1:15" x14ac:dyDescent="0.35">
      <c r="A6306">
        <v>202005</v>
      </c>
      <c r="B6306" t="str">
        <f>LEFT(All_Data[[#This Row],[Invoice (Year+Month)]],4)</f>
        <v>2020</v>
      </c>
      <c r="C6306" t="str">
        <f>RIGHT(All_Data[[#This Row],[Invoice (Year+Month)]],2)</f>
        <v>05</v>
      </c>
      <c r="D6306" t="s">
        <v>56</v>
      </c>
      <c r="E6306">
        <v>3014707</v>
      </c>
      <c r="F6306" t="s">
        <v>10</v>
      </c>
      <c r="G6306" t="s">
        <v>26</v>
      </c>
      <c r="H6306" t="s">
        <v>43</v>
      </c>
      <c r="I6306">
        <v>1560880</v>
      </c>
      <c r="J6306">
        <v>1000</v>
      </c>
      <c r="K6306" s="1">
        <v>290</v>
      </c>
      <c r="L6306" s="1">
        <v>81.96</v>
      </c>
      <c r="M6306" s="1">
        <f>All_Data[[#This Row],[EUR Sales Amount]]-All_Data[[#This Row],[EUR Cost Amount]]</f>
        <v>208.04000000000002</v>
      </c>
      <c r="N6306">
        <f>IF(All_Data[[#This Row],[Order Line Quantity]]&lt;0,1,0)</f>
        <v>0</v>
      </c>
      <c r="O6306" s="1" t="str">
        <f>All_Data[[#This Row],[Tier2 Description]]&amp;All_Data[[#This Row],[Order No]]</f>
        <v>SAFETY AUTO &amp; TOOLS1560880</v>
      </c>
    </row>
    <row r="6307" spans="1:15" x14ac:dyDescent="0.35">
      <c r="A6307">
        <v>202005</v>
      </c>
      <c r="B6307" t="str">
        <f>LEFT(All_Data[[#This Row],[Invoice (Year+Month)]],4)</f>
        <v>2020</v>
      </c>
      <c r="C6307" t="str">
        <f>RIGHT(All_Data[[#This Row],[Invoice (Year+Month)]],2)</f>
        <v>05</v>
      </c>
      <c r="D6307" t="s">
        <v>56</v>
      </c>
      <c r="E6307">
        <v>3014707</v>
      </c>
      <c r="F6307" t="s">
        <v>10</v>
      </c>
      <c r="G6307" t="s">
        <v>22</v>
      </c>
      <c r="H6307" t="s">
        <v>35</v>
      </c>
      <c r="I6307">
        <v>1560880</v>
      </c>
      <c r="J6307">
        <v>1002</v>
      </c>
      <c r="K6307" s="1">
        <v>200</v>
      </c>
      <c r="L6307" s="1">
        <v>27.88</v>
      </c>
      <c r="M6307" s="1">
        <f>All_Data[[#This Row],[EUR Sales Amount]]-All_Data[[#This Row],[EUR Cost Amount]]</f>
        <v>172.12</v>
      </c>
      <c r="N6307">
        <f>IF(All_Data[[#This Row],[Order Line Quantity]]&lt;0,1,0)</f>
        <v>0</v>
      </c>
      <c r="O6307" s="1" t="str">
        <f>All_Data[[#This Row],[Tier2 Description]]&amp;All_Data[[#This Row],[Order No]]</f>
        <v>DECORATION CHARGES1560880</v>
      </c>
    </row>
    <row r="6308" spans="1:15" x14ac:dyDescent="0.35">
      <c r="A6308">
        <v>202005</v>
      </c>
      <c r="B6308" t="str">
        <f>LEFT(All_Data[[#This Row],[Invoice (Year+Month)]],4)</f>
        <v>2020</v>
      </c>
      <c r="C6308" t="str">
        <f>RIGHT(All_Data[[#This Row],[Invoice (Year+Month)]],2)</f>
        <v>05</v>
      </c>
      <c r="D6308" t="s">
        <v>56</v>
      </c>
      <c r="E6308">
        <v>3014718</v>
      </c>
      <c r="F6308" t="s">
        <v>17</v>
      </c>
      <c r="G6308" t="s">
        <v>13</v>
      </c>
      <c r="H6308" t="s">
        <v>15</v>
      </c>
      <c r="I6308">
        <v>1561435</v>
      </c>
      <c r="J6308">
        <v>-506</v>
      </c>
      <c r="K6308" s="1">
        <v>-2393.38</v>
      </c>
      <c r="L6308" s="1">
        <v>-1584.58</v>
      </c>
      <c r="M6308" s="1">
        <f>All_Data[[#This Row],[EUR Sales Amount]]-All_Data[[#This Row],[EUR Cost Amount]]</f>
        <v>-808.80000000000018</v>
      </c>
      <c r="N6308">
        <f>IF(All_Data[[#This Row],[Order Line Quantity]]&lt;0,1,0)</f>
        <v>1</v>
      </c>
      <c r="O6308" s="1" t="str">
        <f>All_Data[[#This Row],[Tier2 Description]]&amp;All_Data[[#This Row],[Order No]]</f>
        <v>UMBRELLAS1561435</v>
      </c>
    </row>
    <row r="6309" spans="1:15" x14ac:dyDescent="0.35">
      <c r="A6309">
        <v>202005</v>
      </c>
      <c r="B6309" t="str">
        <f>LEFT(All_Data[[#This Row],[Invoice (Year+Month)]],4)</f>
        <v>2020</v>
      </c>
      <c r="C6309" t="str">
        <f>RIGHT(All_Data[[#This Row],[Invoice (Year+Month)]],2)</f>
        <v>05</v>
      </c>
      <c r="D6309" t="s">
        <v>56</v>
      </c>
      <c r="E6309">
        <v>3014718</v>
      </c>
      <c r="F6309" t="s">
        <v>17</v>
      </c>
      <c r="G6309" t="s">
        <v>26</v>
      </c>
      <c r="H6309" t="s">
        <v>43</v>
      </c>
      <c r="I6309">
        <v>1560171</v>
      </c>
      <c r="J6309">
        <v>4</v>
      </c>
      <c r="K6309" s="1">
        <v>1.1599999999999999</v>
      </c>
      <c r="L6309" s="1">
        <v>0.24</v>
      </c>
      <c r="M6309" s="1">
        <f>All_Data[[#This Row],[EUR Sales Amount]]-All_Data[[#This Row],[EUR Cost Amount]]</f>
        <v>0.91999999999999993</v>
      </c>
      <c r="N6309">
        <f>IF(All_Data[[#This Row],[Order Line Quantity]]&lt;0,1,0)</f>
        <v>0</v>
      </c>
      <c r="O6309" s="1" t="str">
        <f>All_Data[[#This Row],[Tier2 Description]]&amp;All_Data[[#This Row],[Order No]]</f>
        <v>SAFETY AUTO &amp; TOOLS1560171</v>
      </c>
    </row>
    <row r="6310" spans="1:15" x14ac:dyDescent="0.35">
      <c r="A6310">
        <v>202005</v>
      </c>
      <c r="B6310" t="str">
        <f>LEFT(All_Data[[#This Row],[Invoice (Year+Month)]],4)</f>
        <v>2020</v>
      </c>
      <c r="C6310" t="str">
        <f>RIGHT(All_Data[[#This Row],[Invoice (Year+Month)]],2)</f>
        <v>05</v>
      </c>
      <c r="D6310" t="s">
        <v>56</v>
      </c>
      <c r="E6310">
        <v>3014718</v>
      </c>
      <c r="F6310" t="s">
        <v>17</v>
      </c>
      <c r="G6310" t="s">
        <v>26</v>
      </c>
      <c r="H6310" t="s">
        <v>43</v>
      </c>
      <c r="I6310">
        <v>1560478</v>
      </c>
      <c r="J6310">
        <v>520</v>
      </c>
      <c r="K6310" s="1">
        <v>254.8</v>
      </c>
      <c r="L6310" s="1">
        <v>19.559999999999999</v>
      </c>
      <c r="M6310" s="1">
        <f>All_Data[[#This Row],[EUR Sales Amount]]-All_Data[[#This Row],[EUR Cost Amount]]</f>
        <v>235.24</v>
      </c>
      <c r="N6310">
        <f>IF(All_Data[[#This Row],[Order Line Quantity]]&lt;0,1,0)</f>
        <v>0</v>
      </c>
      <c r="O6310" s="1" t="str">
        <f>All_Data[[#This Row],[Tier2 Description]]&amp;All_Data[[#This Row],[Order No]]</f>
        <v>SAFETY AUTO &amp; TOOLS1560478</v>
      </c>
    </row>
    <row r="6311" spans="1:15" x14ac:dyDescent="0.35">
      <c r="A6311">
        <v>202005</v>
      </c>
      <c r="B6311" t="str">
        <f>LEFT(All_Data[[#This Row],[Invoice (Year+Month)]],4)</f>
        <v>2020</v>
      </c>
      <c r="C6311" t="str">
        <f>RIGHT(All_Data[[#This Row],[Invoice (Year+Month)]],2)</f>
        <v>05</v>
      </c>
      <c r="D6311" t="s">
        <v>56</v>
      </c>
      <c r="E6311">
        <v>3014718</v>
      </c>
      <c r="F6311" t="s">
        <v>17</v>
      </c>
      <c r="G6311" t="s">
        <v>26</v>
      </c>
      <c r="H6311" t="s">
        <v>43</v>
      </c>
      <c r="I6311">
        <v>1560589</v>
      </c>
      <c r="J6311">
        <v>1060</v>
      </c>
      <c r="K6311" s="1">
        <v>307.39999999999998</v>
      </c>
      <c r="L6311" s="1">
        <v>86.86</v>
      </c>
      <c r="M6311" s="1">
        <f>All_Data[[#This Row],[EUR Sales Amount]]-All_Data[[#This Row],[EUR Cost Amount]]</f>
        <v>220.53999999999996</v>
      </c>
      <c r="N6311">
        <f>IF(All_Data[[#This Row],[Order Line Quantity]]&lt;0,1,0)</f>
        <v>0</v>
      </c>
      <c r="O6311" s="1" t="str">
        <f>All_Data[[#This Row],[Tier2 Description]]&amp;All_Data[[#This Row],[Order No]]</f>
        <v>SAFETY AUTO &amp; TOOLS1560589</v>
      </c>
    </row>
    <row r="6312" spans="1:15" x14ac:dyDescent="0.35">
      <c r="A6312">
        <v>202005</v>
      </c>
      <c r="B6312" t="str">
        <f>LEFT(All_Data[[#This Row],[Invoice (Year+Month)]],4)</f>
        <v>2020</v>
      </c>
      <c r="C6312" t="str">
        <f>RIGHT(All_Data[[#This Row],[Invoice (Year+Month)]],2)</f>
        <v>05</v>
      </c>
      <c r="D6312" t="s">
        <v>56</v>
      </c>
      <c r="E6312">
        <v>3014718</v>
      </c>
      <c r="F6312" t="s">
        <v>17</v>
      </c>
      <c r="G6312" t="s">
        <v>26</v>
      </c>
      <c r="H6312" t="s">
        <v>43</v>
      </c>
      <c r="I6312">
        <v>1560654</v>
      </c>
      <c r="J6312">
        <v>3154</v>
      </c>
      <c r="K6312" s="1">
        <v>1261.5999999999999</v>
      </c>
      <c r="L6312" s="1">
        <v>118.68</v>
      </c>
      <c r="M6312" s="1">
        <f>All_Data[[#This Row],[EUR Sales Amount]]-All_Data[[#This Row],[EUR Cost Amount]]</f>
        <v>1142.9199999999998</v>
      </c>
      <c r="N6312">
        <f>IF(All_Data[[#This Row],[Order Line Quantity]]&lt;0,1,0)</f>
        <v>0</v>
      </c>
      <c r="O6312" s="1" t="str">
        <f>All_Data[[#This Row],[Tier2 Description]]&amp;All_Data[[#This Row],[Order No]]</f>
        <v>SAFETY AUTO &amp; TOOLS1560654</v>
      </c>
    </row>
    <row r="6313" spans="1:15" x14ac:dyDescent="0.35">
      <c r="A6313">
        <v>202005</v>
      </c>
      <c r="B6313" t="str">
        <f>LEFT(All_Data[[#This Row],[Invoice (Year+Month)]],4)</f>
        <v>2020</v>
      </c>
      <c r="C6313" t="str">
        <f>RIGHT(All_Data[[#This Row],[Invoice (Year+Month)]],2)</f>
        <v>05</v>
      </c>
      <c r="D6313" t="s">
        <v>56</v>
      </c>
      <c r="E6313">
        <v>3014718</v>
      </c>
      <c r="F6313" t="s">
        <v>17</v>
      </c>
      <c r="G6313" t="s">
        <v>22</v>
      </c>
      <c r="H6313" t="s">
        <v>35</v>
      </c>
      <c r="I6313">
        <v>1560478</v>
      </c>
      <c r="J6313">
        <v>522</v>
      </c>
      <c r="K6313" s="1">
        <v>138</v>
      </c>
      <c r="L6313" s="1">
        <v>23.08</v>
      </c>
      <c r="M6313" s="1">
        <f>All_Data[[#This Row],[EUR Sales Amount]]-All_Data[[#This Row],[EUR Cost Amount]]</f>
        <v>114.92</v>
      </c>
      <c r="N6313">
        <f>IF(All_Data[[#This Row],[Order Line Quantity]]&lt;0,1,0)</f>
        <v>0</v>
      </c>
      <c r="O6313" s="1" t="str">
        <f>All_Data[[#This Row],[Tier2 Description]]&amp;All_Data[[#This Row],[Order No]]</f>
        <v>DECORATION CHARGES1560478</v>
      </c>
    </row>
    <row r="6314" spans="1:15" x14ac:dyDescent="0.35">
      <c r="A6314">
        <v>202005</v>
      </c>
      <c r="B6314" t="str">
        <f>LEFT(All_Data[[#This Row],[Invoice (Year+Month)]],4)</f>
        <v>2020</v>
      </c>
      <c r="C6314" t="str">
        <f>RIGHT(All_Data[[#This Row],[Invoice (Year+Month)]],2)</f>
        <v>05</v>
      </c>
      <c r="D6314" t="s">
        <v>56</v>
      </c>
      <c r="E6314">
        <v>3014718</v>
      </c>
      <c r="F6314" t="s">
        <v>17</v>
      </c>
      <c r="G6314" t="s">
        <v>22</v>
      </c>
      <c r="H6314" t="s">
        <v>35</v>
      </c>
      <c r="I6314">
        <v>1560589</v>
      </c>
      <c r="J6314">
        <v>1062</v>
      </c>
      <c r="K6314" s="1">
        <v>208.4</v>
      </c>
      <c r="L6314" s="1">
        <v>28.48</v>
      </c>
      <c r="M6314" s="1">
        <f>All_Data[[#This Row],[EUR Sales Amount]]-All_Data[[#This Row],[EUR Cost Amount]]</f>
        <v>179.92000000000002</v>
      </c>
      <c r="N6314">
        <f>IF(All_Data[[#This Row],[Order Line Quantity]]&lt;0,1,0)</f>
        <v>0</v>
      </c>
      <c r="O6314" s="1" t="str">
        <f>All_Data[[#This Row],[Tier2 Description]]&amp;All_Data[[#This Row],[Order No]]</f>
        <v>DECORATION CHARGES1560589</v>
      </c>
    </row>
    <row r="6315" spans="1:15" x14ac:dyDescent="0.35">
      <c r="A6315">
        <v>202005</v>
      </c>
      <c r="B6315" t="str">
        <f>LEFT(All_Data[[#This Row],[Invoice (Year+Month)]],4)</f>
        <v>2020</v>
      </c>
      <c r="C6315" t="str">
        <f>RIGHT(All_Data[[#This Row],[Invoice (Year+Month)]],2)</f>
        <v>05</v>
      </c>
      <c r="D6315" t="s">
        <v>56</v>
      </c>
      <c r="E6315">
        <v>3014718</v>
      </c>
      <c r="F6315" t="s">
        <v>17</v>
      </c>
      <c r="G6315" t="s">
        <v>22</v>
      </c>
      <c r="H6315" t="s">
        <v>35</v>
      </c>
      <c r="I6315">
        <v>1560654</v>
      </c>
      <c r="J6315">
        <v>3168</v>
      </c>
      <c r="K6315" s="1">
        <v>1085.42</v>
      </c>
      <c r="L6315" s="1">
        <v>94.76</v>
      </c>
      <c r="M6315" s="1">
        <f>All_Data[[#This Row],[EUR Sales Amount]]-All_Data[[#This Row],[EUR Cost Amount]]</f>
        <v>990.66000000000008</v>
      </c>
      <c r="N6315">
        <f>IF(All_Data[[#This Row],[Order Line Quantity]]&lt;0,1,0)</f>
        <v>0</v>
      </c>
      <c r="O6315" s="1" t="str">
        <f>All_Data[[#This Row],[Tier2 Description]]&amp;All_Data[[#This Row],[Order No]]</f>
        <v>DECORATION CHARGES1560654</v>
      </c>
    </row>
    <row r="6316" spans="1:15" x14ac:dyDescent="0.35">
      <c r="A6316">
        <v>202005</v>
      </c>
      <c r="B6316" t="str">
        <f>LEFT(All_Data[[#This Row],[Invoice (Year+Month)]],4)</f>
        <v>2020</v>
      </c>
      <c r="C6316" t="str">
        <f>RIGHT(All_Data[[#This Row],[Invoice (Year+Month)]],2)</f>
        <v>05</v>
      </c>
      <c r="D6316" t="s">
        <v>56</v>
      </c>
      <c r="E6316">
        <v>3014721</v>
      </c>
      <c r="F6316" t="s">
        <v>17</v>
      </c>
      <c r="G6316" t="s">
        <v>26</v>
      </c>
      <c r="H6316" t="s">
        <v>44</v>
      </c>
      <c r="I6316">
        <v>1561103</v>
      </c>
      <c r="J6316">
        <v>16</v>
      </c>
      <c r="K6316" s="1">
        <v>16</v>
      </c>
      <c r="L6316" s="1">
        <v>1.96</v>
      </c>
      <c r="M6316" s="1">
        <f>All_Data[[#This Row],[EUR Sales Amount]]-All_Data[[#This Row],[EUR Cost Amount]]</f>
        <v>14.04</v>
      </c>
      <c r="N6316">
        <f>IF(All_Data[[#This Row],[Order Line Quantity]]&lt;0,1,0)</f>
        <v>0</v>
      </c>
      <c r="O6316" s="1" t="str">
        <f>All_Data[[#This Row],[Tier2 Description]]&amp;All_Data[[#This Row],[Order No]]</f>
        <v>HBA1561103</v>
      </c>
    </row>
    <row r="6317" spans="1:15" x14ac:dyDescent="0.35">
      <c r="A6317">
        <v>202005</v>
      </c>
      <c r="B6317" t="str">
        <f>LEFT(All_Data[[#This Row],[Invoice (Year+Month)]],4)</f>
        <v>2020</v>
      </c>
      <c r="C6317" t="str">
        <f>RIGHT(All_Data[[#This Row],[Invoice (Year+Month)]],2)</f>
        <v>05</v>
      </c>
      <c r="D6317" t="s">
        <v>56</v>
      </c>
      <c r="E6317">
        <v>3014730</v>
      </c>
      <c r="F6317" t="s">
        <v>10</v>
      </c>
      <c r="G6317" t="s">
        <v>26</v>
      </c>
      <c r="H6317" t="s">
        <v>44</v>
      </c>
      <c r="I6317">
        <v>1560563</v>
      </c>
      <c r="J6317">
        <v>2</v>
      </c>
      <c r="K6317" s="1">
        <v>0</v>
      </c>
      <c r="L6317" s="1">
        <v>0.92</v>
      </c>
      <c r="M6317" s="1">
        <f>All_Data[[#This Row],[EUR Sales Amount]]-All_Data[[#This Row],[EUR Cost Amount]]</f>
        <v>-0.92</v>
      </c>
      <c r="N6317">
        <f>IF(All_Data[[#This Row],[Order Line Quantity]]&lt;0,1,0)</f>
        <v>0</v>
      </c>
      <c r="O6317" s="1" t="str">
        <f>All_Data[[#This Row],[Tier2 Description]]&amp;All_Data[[#This Row],[Order No]]</f>
        <v>HBA1560563</v>
      </c>
    </row>
    <row r="6318" spans="1:15" x14ac:dyDescent="0.35">
      <c r="A6318">
        <v>202005</v>
      </c>
      <c r="B6318" t="str">
        <f>LEFT(All_Data[[#This Row],[Invoice (Year+Month)]],4)</f>
        <v>2020</v>
      </c>
      <c r="C6318" t="str">
        <f>RIGHT(All_Data[[#This Row],[Invoice (Year+Month)]],2)</f>
        <v>05</v>
      </c>
      <c r="D6318" t="s">
        <v>56</v>
      </c>
      <c r="E6318">
        <v>3014734</v>
      </c>
      <c r="F6318" t="s">
        <v>17</v>
      </c>
      <c r="G6318" t="s">
        <v>13</v>
      </c>
      <c r="H6318" t="s">
        <v>37</v>
      </c>
      <c r="I6318">
        <v>1560674</v>
      </c>
      <c r="J6318">
        <v>1000</v>
      </c>
      <c r="K6318" s="1">
        <v>210</v>
      </c>
      <c r="L6318" s="1">
        <v>180</v>
      </c>
      <c r="M6318" s="1">
        <f>All_Data[[#This Row],[EUR Sales Amount]]-All_Data[[#This Row],[EUR Cost Amount]]</f>
        <v>30</v>
      </c>
      <c r="N6318">
        <f>IF(All_Data[[#This Row],[Order Line Quantity]]&lt;0,1,0)</f>
        <v>0</v>
      </c>
      <c r="O6318" s="1" t="str">
        <f>All_Data[[#This Row],[Tier2 Description]]&amp;All_Data[[#This Row],[Order No]]</f>
        <v>GENERAL1560674</v>
      </c>
    </row>
    <row r="6319" spans="1:15" x14ac:dyDescent="0.35">
      <c r="A6319">
        <v>202005</v>
      </c>
      <c r="B6319" t="str">
        <f>LEFT(All_Data[[#This Row],[Invoice (Year+Month)]],4)</f>
        <v>2020</v>
      </c>
      <c r="C6319" t="str">
        <f>RIGHT(All_Data[[#This Row],[Invoice (Year+Month)]],2)</f>
        <v>05</v>
      </c>
      <c r="D6319" t="s">
        <v>56</v>
      </c>
      <c r="E6319">
        <v>3014734</v>
      </c>
      <c r="F6319" t="s">
        <v>17</v>
      </c>
      <c r="G6319" t="s">
        <v>26</v>
      </c>
      <c r="H6319" t="s">
        <v>43</v>
      </c>
      <c r="I6319">
        <v>1560667</v>
      </c>
      <c r="J6319">
        <v>3000</v>
      </c>
      <c r="K6319" s="1">
        <v>1070</v>
      </c>
      <c r="L6319" s="1">
        <v>201.56</v>
      </c>
      <c r="M6319" s="1">
        <f>All_Data[[#This Row],[EUR Sales Amount]]-All_Data[[#This Row],[EUR Cost Amount]]</f>
        <v>868.44</v>
      </c>
      <c r="N6319">
        <f>IF(All_Data[[#This Row],[Order Line Quantity]]&lt;0,1,0)</f>
        <v>0</v>
      </c>
      <c r="O6319" s="1" t="str">
        <f>All_Data[[#This Row],[Tier2 Description]]&amp;All_Data[[#This Row],[Order No]]</f>
        <v>SAFETY AUTO &amp; TOOLS1560667</v>
      </c>
    </row>
    <row r="6320" spans="1:15" x14ac:dyDescent="0.35">
      <c r="A6320">
        <v>202005</v>
      </c>
      <c r="B6320" t="str">
        <f>LEFT(All_Data[[#This Row],[Invoice (Year+Month)]],4)</f>
        <v>2020</v>
      </c>
      <c r="C6320" t="str">
        <f>RIGHT(All_Data[[#This Row],[Invoice (Year+Month)]],2)</f>
        <v>05</v>
      </c>
      <c r="D6320" t="s">
        <v>56</v>
      </c>
      <c r="E6320">
        <v>3014741</v>
      </c>
      <c r="F6320" t="s">
        <v>10</v>
      </c>
      <c r="G6320" t="s">
        <v>18</v>
      </c>
      <c r="H6320" t="s">
        <v>20</v>
      </c>
      <c r="I6320">
        <v>1558193</v>
      </c>
      <c r="J6320">
        <v>142</v>
      </c>
      <c r="K6320" s="1">
        <v>581.29999999999995</v>
      </c>
      <c r="L6320" s="1">
        <v>676.24</v>
      </c>
      <c r="M6320" s="1">
        <f>All_Data[[#This Row],[EUR Sales Amount]]-All_Data[[#This Row],[EUR Cost Amount]]</f>
        <v>-94.940000000000055</v>
      </c>
      <c r="N6320">
        <f>IF(All_Data[[#This Row],[Order Line Quantity]]&lt;0,1,0)</f>
        <v>0</v>
      </c>
      <c r="O6320" s="1" t="str">
        <f>All_Data[[#This Row],[Tier2 Description]]&amp;All_Data[[#This Row],[Order No]]</f>
        <v>POLOS1558193</v>
      </c>
    </row>
    <row r="6321" spans="1:15" x14ac:dyDescent="0.35">
      <c r="A6321">
        <v>202005</v>
      </c>
      <c r="B6321" t="str">
        <f>LEFT(All_Data[[#This Row],[Invoice (Year+Month)]],4)</f>
        <v>2020</v>
      </c>
      <c r="C6321" t="str">
        <f>RIGHT(All_Data[[#This Row],[Invoice (Year+Month)]],2)</f>
        <v>05</v>
      </c>
      <c r="D6321" t="s">
        <v>56</v>
      </c>
      <c r="E6321">
        <v>3014741</v>
      </c>
      <c r="F6321" t="s">
        <v>10</v>
      </c>
      <c r="G6321" t="s">
        <v>18</v>
      </c>
      <c r="H6321" t="s">
        <v>20</v>
      </c>
      <c r="I6321">
        <v>1561440</v>
      </c>
      <c r="J6321">
        <v>6</v>
      </c>
      <c r="K6321" s="1">
        <v>31.5</v>
      </c>
      <c r="L6321" s="1">
        <v>17.62</v>
      </c>
      <c r="M6321" s="1">
        <f>All_Data[[#This Row],[EUR Sales Amount]]-All_Data[[#This Row],[EUR Cost Amount]]</f>
        <v>13.879999999999999</v>
      </c>
      <c r="N6321">
        <f>IF(All_Data[[#This Row],[Order Line Quantity]]&lt;0,1,0)</f>
        <v>0</v>
      </c>
      <c r="O6321" s="1" t="str">
        <f>All_Data[[#This Row],[Tier2 Description]]&amp;All_Data[[#This Row],[Order No]]</f>
        <v>POLOS1561440</v>
      </c>
    </row>
    <row r="6322" spans="1:15" x14ac:dyDescent="0.35">
      <c r="A6322">
        <v>202005</v>
      </c>
      <c r="B6322" t="str">
        <f>LEFT(All_Data[[#This Row],[Invoice (Year+Month)]],4)</f>
        <v>2020</v>
      </c>
      <c r="C6322" t="str">
        <f>RIGHT(All_Data[[#This Row],[Invoice (Year+Month)]],2)</f>
        <v>05</v>
      </c>
      <c r="D6322" t="s">
        <v>56</v>
      </c>
      <c r="E6322">
        <v>3014741</v>
      </c>
      <c r="F6322" t="s">
        <v>10</v>
      </c>
      <c r="G6322" t="s">
        <v>24</v>
      </c>
      <c r="H6322" t="s">
        <v>25</v>
      </c>
      <c r="I6322">
        <v>1558193</v>
      </c>
      <c r="J6322">
        <v>44</v>
      </c>
      <c r="K6322" s="1">
        <v>329.56</v>
      </c>
      <c r="L6322" s="1">
        <v>303.45999999999998</v>
      </c>
      <c r="M6322" s="1">
        <f>All_Data[[#This Row],[EUR Sales Amount]]-All_Data[[#This Row],[EUR Cost Amount]]</f>
        <v>26.100000000000023</v>
      </c>
      <c r="N6322">
        <f>IF(All_Data[[#This Row],[Order Line Quantity]]&lt;0,1,0)</f>
        <v>0</v>
      </c>
      <c r="O6322" s="1" t="str">
        <f>All_Data[[#This Row],[Tier2 Description]]&amp;All_Data[[#This Row],[Order No]]</f>
        <v>JACKETS1558193</v>
      </c>
    </row>
    <row r="6323" spans="1:15" x14ac:dyDescent="0.35">
      <c r="A6323">
        <v>202005</v>
      </c>
      <c r="B6323" t="str">
        <f>LEFT(All_Data[[#This Row],[Invoice (Year+Month)]],4)</f>
        <v>2020</v>
      </c>
      <c r="C6323" t="str">
        <f>RIGHT(All_Data[[#This Row],[Invoice (Year+Month)]],2)</f>
        <v>05</v>
      </c>
      <c r="D6323" t="s">
        <v>56</v>
      </c>
      <c r="E6323">
        <v>3014743</v>
      </c>
      <c r="F6323" t="s">
        <v>10</v>
      </c>
      <c r="G6323" t="s">
        <v>26</v>
      </c>
      <c r="H6323" t="s">
        <v>44</v>
      </c>
      <c r="I6323">
        <v>1560679</v>
      </c>
      <c r="J6323">
        <v>10</v>
      </c>
      <c r="K6323" s="1">
        <v>10</v>
      </c>
      <c r="L6323" s="1">
        <v>1</v>
      </c>
      <c r="M6323" s="1">
        <f>All_Data[[#This Row],[EUR Sales Amount]]-All_Data[[#This Row],[EUR Cost Amount]]</f>
        <v>9</v>
      </c>
      <c r="N6323">
        <f>IF(All_Data[[#This Row],[Order Line Quantity]]&lt;0,1,0)</f>
        <v>0</v>
      </c>
      <c r="O6323" s="1" t="str">
        <f>All_Data[[#This Row],[Tier2 Description]]&amp;All_Data[[#This Row],[Order No]]</f>
        <v>HBA1560679</v>
      </c>
    </row>
    <row r="6324" spans="1:15" x14ac:dyDescent="0.35">
      <c r="A6324">
        <v>202005</v>
      </c>
      <c r="B6324" t="str">
        <f>LEFT(All_Data[[#This Row],[Invoice (Year+Month)]],4)</f>
        <v>2020</v>
      </c>
      <c r="C6324" t="str">
        <f>RIGHT(All_Data[[#This Row],[Invoice (Year+Month)]],2)</f>
        <v>05</v>
      </c>
      <c r="D6324" t="s">
        <v>56</v>
      </c>
      <c r="E6324">
        <v>3014743</v>
      </c>
      <c r="F6324" t="s">
        <v>10</v>
      </c>
      <c r="G6324" t="s">
        <v>26</v>
      </c>
      <c r="H6324" t="s">
        <v>44</v>
      </c>
      <c r="I6324">
        <v>1561066</v>
      </c>
      <c r="J6324">
        <v>2</v>
      </c>
      <c r="K6324" s="1">
        <v>2</v>
      </c>
      <c r="L6324" s="1">
        <v>0.92</v>
      </c>
      <c r="M6324" s="1">
        <f>All_Data[[#This Row],[EUR Sales Amount]]-All_Data[[#This Row],[EUR Cost Amount]]</f>
        <v>1.08</v>
      </c>
      <c r="N6324">
        <f>IF(All_Data[[#This Row],[Order Line Quantity]]&lt;0,1,0)</f>
        <v>0</v>
      </c>
      <c r="O6324" s="1" t="str">
        <f>All_Data[[#This Row],[Tier2 Description]]&amp;All_Data[[#This Row],[Order No]]</f>
        <v>HBA1561066</v>
      </c>
    </row>
    <row r="6325" spans="1:15" x14ac:dyDescent="0.35">
      <c r="A6325">
        <v>202005</v>
      </c>
      <c r="B6325" t="str">
        <f>LEFT(All_Data[[#This Row],[Invoice (Year+Month)]],4)</f>
        <v>2020</v>
      </c>
      <c r="C6325" t="str">
        <f>RIGHT(All_Data[[#This Row],[Invoice (Year+Month)]],2)</f>
        <v>05</v>
      </c>
      <c r="D6325" t="s">
        <v>56</v>
      </c>
      <c r="E6325">
        <v>3014743</v>
      </c>
      <c r="F6325" t="s">
        <v>10</v>
      </c>
      <c r="G6325" t="s">
        <v>26</v>
      </c>
      <c r="H6325" t="s">
        <v>43</v>
      </c>
      <c r="I6325">
        <v>1560679</v>
      </c>
      <c r="J6325">
        <v>10</v>
      </c>
      <c r="K6325" s="1">
        <v>4.9000000000000004</v>
      </c>
      <c r="L6325" s="1">
        <v>0.7</v>
      </c>
      <c r="M6325" s="1">
        <f>All_Data[[#This Row],[EUR Sales Amount]]-All_Data[[#This Row],[EUR Cost Amount]]</f>
        <v>4.2</v>
      </c>
      <c r="N6325">
        <f>IF(All_Data[[#This Row],[Order Line Quantity]]&lt;0,1,0)</f>
        <v>0</v>
      </c>
      <c r="O6325" s="1" t="str">
        <f>All_Data[[#This Row],[Tier2 Description]]&amp;All_Data[[#This Row],[Order No]]</f>
        <v>SAFETY AUTO &amp; TOOLS1560679</v>
      </c>
    </row>
    <row r="6326" spans="1:15" x14ac:dyDescent="0.35">
      <c r="A6326">
        <v>202005</v>
      </c>
      <c r="B6326" t="str">
        <f>LEFT(All_Data[[#This Row],[Invoice (Year+Month)]],4)</f>
        <v>2020</v>
      </c>
      <c r="C6326" t="str">
        <f>RIGHT(All_Data[[#This Row],[Invoice (Year+Month)]],2)</f>
        <v>05</v>
      </c>
      <c r="D6326" t="s">
        <v>56</v>
      </c>
      <c r="E6326">
        <v>3014743</v>
      </c>
      <c r="F6326" t="s">
        <v>10</v>
      </c>
      <c r="G6326" t="s">
        <v>26</v>
      </c>
      <c r="H6326" t="s">
        <v>43</v>
      </c>
      <c r="I6326">
        <v>1560760</v>
      </c>
      <c r="J6326">
        <v>200</v>
      </c>
      <c r="K6326" s="1">
        <v>318</v>
      </c>
      <c r="L6326" s="1">
        <v>226</v>
      </c>
      <c r="M6326" s="1">
        <f>All_Data[[#This Row],[EUR Sales Amount]]-All_Data[[#This Row],[EUR Cost Amount]]</f>
        <v>92</v>
      </c>
      <c r="N6326">
        <f>IF(All_Data[[#This Row],[Order Line Quantity]]&lt;0,1,0)</f>
        <v>0</v>
      </c>
      <c r="O6326" s="1" t="str">
        <f>All_Data[[#This Row],[Tier2 Description]]&amp;All_Data[[#This Row],[Order No]]</f>
        <v>SAFETY AUTO &amp; TOOLS1560760</v>
      </c>
    </row>
    <row r="6327" spans="1:15" x14ac:dyDescent="0.35">
      <c r="A6327">
        <v>202005</v>
      </c>
      <c r="B6327" t="str">
        <f>LEFT(All_Data[[#This Row],[Invoice (Year+Month)]],4)</f>
        <v>2020</v>
      </c>
      <c r="C6327" t="str">
        <f>RIGHT(All_Data[[#This Row],[Invoice (Year+Month)]],2)</f>
        <v>05</v>
      </c>
      <c r="D6327" t="s">
        <v>56</v>
      </c>
      <c r="E6327">
        <v>3014745</v>
      </c>
      <c r="F6327" t="s">
        <v>10</v>
      </c>
      <c r="G6327" t="s">
        <v>18</v>
      </c>
      <c r="H6327" t="s">
        <v>20</v>
      </c>
      <c r="I6327">
        <v>1561507</v>
      </c>
      <c r="J6327">
        <v>8</v>
      </c>
      <c r="K6327" s="1">
        <v>46.32</v>
      </c>
      <c r="L6327" s="1">
        <v>27.5</v>
      </c>
      <c r="M6327" s="1">
        <f>All_Data[[#This Row],[EUR Sales Amount]]-All_Data[[#This Row],[EUR Cost Amount]]</f>
        <v>18.82</v>
      </c>
      <c r="N6327">
        <f>IF(All_Data[[#This Row],[Order Line Quantity]]&lt;0,1,0)</f>
        <v>0</v>
      </c>
      <c r="O6327" s="1" t="str">
        <f>All_Data[[#This Row],[Tier2 Description]]&amp;All_Data[[#This Row],[Order No]]</f>
        <v>POLOS1561507</v>
      </c>
    </row>
    <row r="6328" spans="1:15" x14ac:dyDescent="0.35">
      <c r="A6328">
        <v>202005</v>
      </c>
      <c r="B6328" t="str">
        <f>LEFT(All_Data[[#This Row],[Invoice (Year+Month)]],4)</f>
        <v>2020</v>
      </c>
      <c r="C6328" t="str">
        <f>RIGHT(All_Data[[#This Row],[Invoice (Year+Month)]],2)</f>
        <v>05</v>
      </c>
      <c r="D6328" t="s">
        <v>56</v>
      </c>
      <c r="E6328">
        <v>3014749</v>
      </c>
      <c r="F6328" t="s">
        <v>10</v>
      </c>
      <c r="G6328" t="s">
        <v>26</v>
      </c>
      <c r="H6328" t="s">
        <v>43</v>
      </c>
      <c r="I6328">
        <v>1560559</v>
      </c>
      <c r="J6328">
        <v>8</v>
      </c>
      <c r="K6328" s="1">
        <v>3.12</v>
      </c>
      <c r="L6328" s="1">
        <v>0.56000000000000005</v>
      </c>
      <c r="M6328" s="1">
        <f>All_Data[[#This Row],[EUR Sales Amount]]-All_Data[[#This Row],[EUR Cost Amount]]</f>
        <v>2.56</v>
      </c>
      <c r="N6328">
        <f>IF(All_Data[[#This Row],[Order Line Quantity]]&lt;0,1,0)</f>
        <v>0</v>
      </c>
      <c r="O6328" s="1" t="str">
        <f>All_Data[[#This Row],[Tier2 Description]]&amp;All_Data[[#This Row],[Order No]]</f>
        <v>SAFETY AUTO &amp; TOOLS1560559</v>
      </c>
    </row>
    <row r="6329" spans="1:15" x14ac:dyDescent="0.35">
      <c r="A6329">
        <v>202005</v>
      </c>
      <c r="B6329" t="str">
        <f>LEFT(All_Data[[#This Row],[Invoice (Year+Month)]],4)</f>
        <v>2020</v>
      </c>
      <c r="C6329" t="str">
        <f>RIGHT(All_Data[[#This Row],[Invoice (Year+Month)]],2)</f>
        <v>05</v>
      </c>
      <c r="D6329" t="s">
        <v>56</v>
      </c>
      <c r="E6329">
        <v>3014751</v>
      </c>
      <c r="F6329" t="s">
        <v>17</v>
      </c>
      <c r="G6329" t="s">
        <v>26</v>
      </c>
      <c r="H6329" t="s">
        <v>28</v>
      </c>
      <c r="I6329">
        <v>1560511</v>
      </c>
      <c r="J6329">
        <v>14</v>
      </c>
      <c r="K6329" s="1">
        <v>246.82</v>
      </c>
      <c r="L6329" s="1">
        <v>161</v>
      </c>
      <c r="M6329" s="1">
        <f>All_Data[[#This Row],[EUR Sales Amount]]-All_Data[[#This Row],[EUR Cost Amount]]</f>
        <v>85.82</v>
      </c>
      <c r="N6329">
        <f>IF(All_Data[[#This Row],[Order Line Quantity]]&lt;0,1,0)</f>
        <v>0</v>
      </c>
      <c r="O6329" s="1" t="str">
        <f>All_Data[[#This Row],[Tier2 Description]]&amp;All_Data[[#This Row],[Order No]]</f>
        <v>HOUSEWARES1560511</v>
      </c>
    </row>
    <row r="6330" spans="1:15" x14ac:dyDescent="0.35">
      <c r="A6330">
        <v>202005</v>
      </c>
      <c r="B6330" t="str">
        <f>LEFT(All_Data[[#This Row],[Invoice (Year+Month)]],4)</f>
        <v>2020</v>
      </c>
      <c r="C6330" t="str">
        <f>RIGHT(All_Data[[#This Row],[Invoice (Year+Month)]],2)</f>
        <v>05</v>
      </c>
      <c r="D6330" t="s">
        <v>56</v>
      </c>
      <c r="E6330">
        <v>3014751</v>
      </c>
      <c r="F6330" t="s">
        <v>17</v>
      </c>
      <c r="G6330" t="s">
        <v>26</v>
      </c>
      <c r="H6330" t="s">
        <v>43</v>
      </c>
      <c r="I6330">
        <v>1560532</v>
      </c>
      <c r="J6330">
        <v>1000</v>
      </c>
      <c r="K6330" s="1">
        <v>290</v>
      </c>
      <c r="L6330" s="1">
        <v>81.96</v>
      </c>
      <c r="M6330" s="1">
        <f>All_Data[[#This Row],[EUR Sales Amount]]-All_Data[[#This Row],[EUR Cost Amount]]</f>
        <v>208.04000000000002</v>
      </c>
      <c r="N6330">
        <f>IF(All_Data[[#This Row],[Order Line Quantity]]&lt;0,1,0)</f>
        <v>0</v>
      </c>
      <c r="O6330" s="1" t="str">
        <f>All_Data[[#This Row],[Tier2 Description]]&amp;All_Data[[#This Row],[Order No]]</f>
        <v>SAFETY AUTO &amp; TOOLS1560532</v>
      </c>
    </row>
    <row r="6331" spans="1:15" x14ac:dyDescent="0.35">
      <c r="A6331">
        <v>202005</v>
      </c>
      <c r="B6331" t="str">
        <f>LEFT(All_Data[[#This Row],[Invoice (Year+Month)]],4)</f>
        <v>2020</v>
      </c>
      <c r="C6331" t="str">
        <f>RIGHT(All_Data[[#This Row],[Invoice (Year+Month)]],2)</f>
        <v>05</v>
      </c>
      <c r="D6331" t="s">
        <v>56</v>
      </c>
      <c r="E6331">
        <v>3014751</v>
      </c>
      <c r="F6331" t="s">
        <v>17</v>
      </c>
      <c r="G6331" t="s">
        <v>29</v>
      </c>
      <c r="H6331" t="s">
        <v>30</v>
      </c>
      <c r="I6331">
        <v>1560511</v>
      </c>
      <c r="J6331">
        <v>22</v>
      </c>
      <c r="K6331" s="1">
        <v>243.8</v>
      </c>
      <c r="L6331" s="1">
        <v>207</v>
      </c>
      <c r="M6331" s="1">
        <f>All_Data[[#This Row],[EUR Sales Amount]]-All_Data[[#This Row],[EUR Cost Amount]]</f>
        <v>36.800000000000011</v>
      </c>
      <c r="N6331">
        <f>IF(All_Data[[#This Row],[Order Line Quantity]]&lt;0,1,0)</f>
        <v>0</v>
      </c>
      <c r="O6331" s="1" t="str">
        <f>All_Data[[#This Row],[Tier2 Description]]&amp;All_Data[[#This Row],[Order No]]</f>
        <v>AUDIO1560511</v>
      </c>
    </row>
    <row r="6332" spans="1:15" x14ac:dyDescent="0.35">
      <c r="A6332">
        <v>202005</v>
      </c>
      <c r="B6332" t="str">
        <f>LEFT(All_Data[[#This Row],[Invoice (Year+Month)]],4)</f>
        <v>2020</v>
      </c>
      <c r="C6332" t="str">
        <f>RIGHT(All_Data[[#This Row],[Invoice (Year+Month)]],2)</f>
        <v>05</v>
      </c>
      <c r="D6332" t="s">
        <v>56</v>
      </c>
      <c r="E6332">
        <v>3014758</v>
      </c>
      <c r="F6332" t="s">
        <v>17</v>
      </c>
      <c r="G6332" t="s">
        <v>26</v>
      </c>
      <c r="H6332" t="s">
        <v>43</v>
      </c>
      <c r="I6332">
        <v>1560886</v>
      </c>
      <c r="J6332">
        <v>6</v>
      </c>
      <c r="K6332" s="1">
        <v>1.74</v>
      </c>
      <c r="L6332" s="1">
        <v>0.42</v>
      </c>
      <c r="M6332" s="1">
        <f>All_Data[[#This Row],[EUR Sales Amount]]-All_Data[[#This Row],[EUR Cost Amount]]</f>
        <v>1.32</v>
      </c>
      <c r="N6332">
        <f>IF(All_Data[[#This Row],[Order Line Quantity]]&lt;0,1,0)</f>
        <v>0</v>
      </c>
      <c r="O6332" s="1" t="str">
        <f>All_Data[[#This Row],[Tier2 Description]]&amp;All_Data[[#This Row],[Order No]]</f>
        <v>SAFETY AUTO &amp; TOOLS1560886</v>
      </c>
    </row>
    <row r="6333" spans="1:15" x14ac:dyDescent="0.35">
      <c r="A6333">
        <v>202005</v>
      </c>
      <c r="B6333" t="str">
        <f>LEFT(All_Data[[#This Row],[Invoice (Year+Month)]],4)</f>
        <v>2020</v>
      </c>
      <c r="C6333" t="str">
        <f>RIGHT(All_Data[[#This Row],[Invoice (Year+Month)]],2)</f>
        <v>05</v>
      </c>
      <c r="D6333" t="s">
        <v>56</v>
      </c>
      <c r="E6333">
        <v>3014766</v>
      </c>
      <c r="F6333" t="s">
        <v>17</v>
      </c>
      <c r="G6333" t="s">
        <v>11</v>
      </c>
      <c r="H6333" t="s">
        <v>39</v>
      </c>
      <c r="I6333">
        <v>1560132</v>
      </c>
      <c r="J6333">
        <v>4</v>
      </c>
      <c r="K6333" s="1">
        <v>2.48</v>
      </c>
      <c r="L6333" s="1">
        <v>1.58</v>
      </c>
      <c r="M6333" s="1">
        <f>All_Data[[#This Row],[EUR Sales Amount]]-All_Data[[#This Row],[EUR Cost Amount]]</f>
        <v>0.89999999999999991</v>
      </c>
      <c r="N6333">
        <f>IF(All_Data[[#This Row],[Order Line Quantity]]&lt;0,1,0)</f>
        <v>0</v>
      </c>
      <c r="O6333" s="1" t="str">
        <f>All_Data[[#This Row],[Tier2 Description]]&amp;All_Data[[#This Row],[Order No]]</f>
        <v>COOLERS1560132</v>
      </c>
    </row>
    <row r="6334" spans="1:15" x14ac:dyDescent="0.35">
      <c r="A6334">
        <v>202005</v>
      </c>
      <c r="B6334" t="str">
        <f>LEFT(All_Data[[#This Row],[Invoice (Year+Month)]],4)</f>
        <v>2020</v>
      </c>
      <c r="C6334" t="str">
        <f>RIGHT(All_Data[[#This Row],[Invoice (Year+Month)]],2)</f>
        <v>05</v>
      </c>
      <c r="D6334" t="s">
        <v>56</v>
      </c>
      <c r="E6334">
        <v>3014766</v>
      </c>
      <c r="F6334" t="s">
        <v>17</v>
      </c>
      <c r="G6334" t="s">
        <v>13</v>
      </c>
      <c r="H6334" t="s">
        <v>16</v>
      </c>
      <c r="I6334">
        <v>1560132</v>
      </c>
      <c r="J6334">
        <v>8</v>
      </c>
      <c r="K6334" s="1">
        <v>1.72</v>
      </c>
      <c r="L6334" s="1">
        <v>0.98</v>
      </c>
      <c r="M6334" s="1">
        <f>All_Data[[#This Row],[EUR Sales Amount]]-All_Data[[#This Row],[EUR Cost Amount]]</f>
        <v>0.74</v>
      </c>
      <c r="N6334">
        <f>IF(All_Data[[#This Row],[Order Line Quantity]]&lt;0,1,0)</f>
        <v>0</v>
      </c>
      <c r="O6334" s="1" t="str">
        <f>All_Data[[#This Row],[Tier2 Description]]&amp;All_Data[[#This Row],[Order No]]</f>
        <v>WRITING1560132</v>
      </c>
    </row>
    <row r="6335" spans="1:15" x14ac:dyDescent="0.35">
      <c r="A6335">
        <v>202005</v>
      </c>
      <c r="B6335" t="str">
        <f>LEFT(All_Data[[#This Row],[Invoice (Year+Month)]],4)</f>
        <v>2020</v>
      </c>
      <c r="C6335" t="str">
        <f>RIGHT(All_Data[[#This Row],[Invoice (Year+Month)]],2)</f>
        <v>05</v>
      </c>
      <c r="D6335" t="s">
        <v>56</v>
      </c>
      <c r="E6335">
        <v>3014766</v>
      </c>
      <c r="F6335" t="s">
        <v>17</v>
      </c>
      <c r="G6335" t="s">
        <v>29</v>
      </c>
      <c r="H6335" t="s">
        <v>52</v>
      </c>
      <c r="I6335">
        <v>1560132</v>
      </c>
      <c r="J6335">
        <v>4</v>
      </c>
      <c r="K6335" s="1">
        <v>0.52</v>
      </c>
      <c r="L6335" s="1">
        <v>0.18</v>
      </c>
      <c r="M6335" s="1">
        <f>All_Data[[#This Row],[EUR Sales Amount]]-All_Data[[#This Row],[EUR Cost Amount]]</f>
        <v>0.34</v>
      </c>
      <c r="N6335">
        <f>IF(All_Data[[#This Row],[Order Line Quantity]]&lt;0,1,0)</f>
        <v>0</v>
      </c>
      <c r="O6335" s="1" t="str">
        <f>All_Data[[#This Row],[Tier2 Description]]&amp;All_Data[[#This Row],[Order No]]</f>
        <v>GENERAL TECH1560132</v>
      </c>
    </row>
    <row r="6336" spans="1:15" x14ac:dyDescent="0.35">
      <c r="A6336">
        <v>202005</v>
      </c>
      <c r="B6336" t="str">
        <f>LEFT(All_Data[[#This Row],[Invoice (Year+Month)]],4)</f>
        <v>2020</v>
      </c>
      <c r="C6336" t="str">
        <f>RIGHT(All_Data[[#This Row],[Invoice (Year+Month)]],2)</f>
        <v>05</v>
      </c>
      <c r="D6336" t="s">
        <v>56</v>
      </c>
      <c r="E6336">
        <v>3014783</v>
      </c>
      <c r="F6336" t="s">
        <v>10</v>
      </c>
      <c r="G6336" t="s">
        <v>11</v>
      </c>
      <c r="H6336" t="s">
        <v>40</v>
      </c>
      <c r="I6336">
        <v>1561463</v>
      </c>
      <c r="J6336">
        <v>12</v>
      </c>
      <c r="K6336" s="1">
        <v>9.84</v>
      </c>
      <c r="L6336" s="1">
        <v>4.3</v>
      </c>
      <c r="M6336" s="1">
        <f>All_Data[[#This Row],[EUR Sales Amount]]-All_Data[[#This Row],[EUR Cost Amount]]</f>
        <v>5.54</v>
      </c>
      <c r="N6336">
        <f>IF(All_Data[[#This Row],[Order Line Quantity]]&lt;0,1,0)</f>
        <v>0</v>
      </c>
      <c r="O6336" s="1" t="str">
        <f>All_Data[[#This Row],[Tier2 Description]]&amp;All_Data[[#This Row],[Order No]]</f>
        <v>TOTES1561463</v>
      </c>
    </row>
    <row r="6337" spans="1:15" x14ac:dyDescent="0.35">
      <c r="A6337">
        <v>202005</v>
      </c>
      <c r="B6337" t="str">
        <f>LEFT(All_Data[[#This Row],[Invoice (Year+Month)]],4)</f>
        <v>2020</v>
      </c>
      <c r="C6337" t="str">
        <f>RIGHT(All_Data[[#This Row],[Invoice (Year+Month)]],2)</f>
        <v>05</v>
      </c>
      <c r="D6337" t="s">
        <v>56</v>
      </c>
      <c r="E6337">
        <v>3014783</v>
      </c>
      <c r="F6337" t="s">
        <v>10</v>
      </c>
      <c r="G6337" t="s">
        <v>32</v>
      </c>
      <c r="H6337" t="s">
        <v>55</v>
      </c>
      <c r="I6337">
        <v>1561203</v>
      </c>
      <c r="J6337">
        <v>2</v>
      </c>
      <c r="K6337" s="1">
        <v>14.72</v>
      </c>
      <c r="L6337" s="1">
        <v>6.34</v>
      </c>
      <c r="M6337" s="1">
        <f>All_Data[[#This Row],[EUR Sales Amount]]-All_Data[[#This Row],[EUR Cost Amount]]</f>
        <v>8.3800000000000008</v>
      </c>
      <c r="N6337">
        <f>IF(All_Data[[#This Row],[Order Line Quantity]]&lt;0,1,0)</f>
        <v>0</v>
      </c>
      <c r="O6337" s="1" t="str">
        <f>All_Data[[#This Row],[Tier2 Description]]&amp;All_Data[[#This Row],[Order No]]</f>
        <v>SPECIALTIES &amp; PACKAGING1561203</v>
      </c>
    </row>
    <row r="6338" spans="1:15" x14ac:dyDescent="0.35">
      <c r="A6338">
        <v>202005</v>
      </c>
      <c r="B6338" t="str">
        <f>LEFT(All_Data[[#This Row],[Invoice (Year+Month)]],4)</f>
        <v>2020</v>
      </c>
      <c r="C6338" t="str">
        <f>RIGHT(All_Data[[#This Row],[Invoice (Year+Month)]],2)</f>
        <v>05</v>
      </c>
      <c r="D6338" t="s">
        <v>56</v>
      </c>
      <c r="E6338">
        <v>3014783</v>
      </c>
      <c r="F6338" t="s">
        <v>10</v>
      </c>
      <c r="G6338" t="s">
        <v>13</v>
      </c>
      <c r="H6338" t="s">
        <v>37</v>
      </c>
      <c r="I6338">
        <v>1560574</v>
      </c>
      <c r="J6338">
        <v>20</v>
      </c>
      <c r="K6338" s="1">
        <v>14.2</v>
      </c>
      <c r="L6338" s="1">
        <v>7.96</v>
      </c>
      <c r="M6338" s="1">
        <f>All_Data[[#This Row],[EUR Sales Amount]]-All_Data[[#This Row],[EUR Cost Amount]]</f>
        <v>6.2399999999999993</v>
      </c>
      <c r="N6338">
        <f>IF(All_Data[[#This Row],[Order Line Quantity]]&lt;0,1,0)</f>
        <v>0</v>
      </c>
      <c r="O6338" s="1" t="str">
        <f>All_Data[[#This Row],[Tier2 Description]]&amp;All_Data[[#This Row],[Order No]]</f>
        <v>GENERAL1560574</v>
      </c>
    </row>
    <row r="6339" spans="1:15" x14ac:dyDescent="0.35">
      <c r="A6339">
        <v>202005</v>
      </c>
      <c r="B6339" t="str">
        <f>LEFT(All_Data[[#This Row],[Invoice (Year+Month)]],4)</f>
        <v>2020</v>
      </c>
      <c r="C6339" t="str">
        <f>RIGHT(All_Data[[#This Row],[Invoice (Year+Month)]],2)</f>
        <v>05</v>
      </c>
      <c r="D6339" t="s">
        <v>56</v>
      </c>
      <c r="E6339">
        <v>3014783</v>
      </c>
      <c r="F6339" t="s">
        <v>10</v>
      </c>
      <c r="G6339" t="s">
        <v>13</v>
      </c>
      <c r="H6339" t="s">
        <v>37</v>
      </c>
      <c r="I6339">
        <v>1561203</v>
      </c>
      <c r="J6339">
        <v>50</v>
      </c>
      <c r="K6339" s="1">
        <v>35.5</v>
      </c>
      <c r="L6339" s="1">
        <v>19.920000000000002</v>
      </c>
      <c r="M6339" s="1">
        <f>All_Data[[#This Row],[EUR Sales Amount]]-All_Data[[#This Row],[EUR Cost Amount]]</f>
        <v>15.579999999999998</v>
      </c>
      <c r="N6339">
        <f>IF(All_Data[[#This Row],[Order Line Quantity]]&lt;0,1,0)</f>
        <v>0</v>
      </c>
      <c r="O6339" s="1" t="str">
        <f>All_Data[[#This Row],[Tier2 Description]]&amp;All_Data[[#This Row],[Order No]]</f>
        <v>GENERAL1561203</v>
      </c>
    </row>
    <row r="6340" spans="1:15" x14ac:dyDescent="0.35">
      <c r="A6340">
        <v>202005</v>
      </c>
      <c r="B6340" t="str">
        <f>LEFT(All_Data[[#This Row],[Invoice (Year+Month)]],4)</f>
        <v>2020</v>
      </c>
      <c r="C6340" t="str">
        <f>RIGHT(All_Data[[#This Row],[Invoice (Year+Month)]],2)</f>
        <v>05</v>
      </c>
      <c r="D6340" t="s">
        <v>56</v>
      </c>
      <c r="E6340">
        <v>3014783</v>
      </c>
      <c r="F6340" t="s">
        <v>10</v>
      </c>
      <c r="G6340" t="s">
        <v>13</v>
      </c>
      <c r="H6340" t="s">
        <v>37</v>
      </c>
      <c r="I6340">
        <v>1561229</v>
      </c>
      <c r="J6340">
        <v>50</v>
      </c>
      <c r="K6340" s="1">
        <v>35.5</v>
      </c>
      <c r="L6340" s="1">
        <v>19.920000000000002</v>
      </c>
      <c r="M6340" s="1">
        <f>All_Data[[#This Row],[EUR Sales Amount]]-All_Data[[#This Row],[EUR Cost Amount]]</f>
        <v>15.579999999999998</v>
      </c>
      <c r="N6340">
        <f>IF(All_Data[[#This Row],[Order Line Quantity]]&lt;0,1,0)</f>
        <v>0</v>
      </c>
      <c r="O6340" s="1" t="str">
        <f>All_Data[[#This Row],[Tier2 Description]]&amp;All_Data[[#This Row],[Order No]]</f>
        <v>GENERAL1561229</v>
      </c>
    </row>
    <row r="6341" spans="1:15" x14ac:dyDescent="0.35">
      <c r="A6341">
        <v>202005</v>
      </c>
      <c r="B6341" t="str">
        <f>LEFT(All_Data[[#This Row],[Invoice (Year+Month)]],4)</f>
        <v>2020</v>
      </c>
      <c r="C6341" t="str">
        <f>RIGHT(All_Data[[#This Row],[Invoice (Year+Month)]],2)</f>
        <v>05</v>
      </c>
      <c r="D6341" t="s">
        <v>56</v>
      </c>
      <c r="E6341">
        <v>3014798</v>
      </c>
      <c r="F6341" t="s">
        <v>17</v>
      </c>
      <c r="G6341" t="s">
        <v>32</v>
      </c>
      <c r="H6341" t="s">
        <v>33</v>
      </c>
      <c r="I6341">
        <v>1560254</v>
      </c>
      <c r="J6341">
        <v>2</v>
      </c>
      <c r="K6341" s="1">
        <v>9.7799999999999994</v>
      </c>
      <c r="L6341" s="1">
        <v>5.14</v>
      </c>
      <c r="M6341" s="1">
        <f>All_Data[[#This Row],[EUR Sales Amount]]-All_Data[[#This Row],[EUR Cost Amount]]</f>
        <v>4.6399999999999997</v>
      </c>
      <c r="N6341">
        <f>IF(All_Data[[#This Row],[Order Line Quantity]]&lt;0,1,0)</f>
        <v>0</v>
      </c>
      <c r="O6341" s="1" t="str">
        <f>All_Data[[#This Row],[Tier2 Description]]&amp;All_Data[[#This Row],[Order No]]</f>
        <v>SPORT BOTTLES1560254</v>
      </c>
    </row>
    <row r="6342" spans="1:15" x14ac:dyDescent="0.35">
      <c r="A6342">
        <v>202005</v>
      </c>
      <c r="B6342" t="str">
        <f>LEFT(All_Data[[#This Row],[Invoice (Year+Month)]],4)</f>
        <v>2020</v>
      </c>
      <c r="C6342" t="str">
        <f>RIGHT(All_Data[[#This Row],[Invoice (Year+Month)]],2)</f>
        <v>05</v>
      </c>
      <c r="D6342" t="s">
        <v>56</v>
      </c>
      <c r="E6342">
        <v>3014798</v>
      </c>
      <c r="F6342" t="s">
        <v>17</v>
      </c>
      <c r="G6342" t="s">
        <v>13</v>
      </c>
      <c r="H6342" t="s">
        <v>16</v>
      </c>
      <c r="I6342">
        <v>1561159</v>
      </c>
      <c r="J6342">
        <v>2</v>
      </c>
      <c r="K6342" s="1">
        <v>27.98</v>
      </c>
      <c r="L6342" s="1">
        <v>12.42</v>
      </c>
      <c r="M6342" s="1">
        <f>All_Data[[#This Row],[EUR Sales Amount]]-All_Data[[#This Row],[EUR Cost Amount]]</f>
        <v>15.56</v>
      </c>
      <c r="N6342">
        <f>IF(All_Data[[#This Row],[Order Line Quantity]]&lt;0,1,0)</f>
        <v>0</v>
      </c>
      <c r="O6342" s="1" t="str">
        <f>All_Data[[#This Row],[Tier2 Description]]&amp;All_Data[[#This Row],[Order No]]</f>
        <v>WRITING1561159</v>
      </c>
    </row>
    <row r="6343" spans="1:15" x14ac:dyDescent="0.35">
      <c r="A6343">
        <v>202005</v>
      </c>
      <c r="B6343" t="str">
        <f>LEFT(All_Data[[#This Row],[Invoice (Year+Month)]],4)</f>
        <v>2020</v>
      </c>
      <c r="C6343" t="str">
        <f>RIGHT(All_Data[[#This Row],[Invoice (Year+Month)]],2)</f>
        <v>05</v>
      </c>
      <c r="D6343" t="s">
        <v>56</v>
      </c>
      <c r="E6343">
        <v>3014798</v>
      </c>
      <c r="F6343" t="s">
        <v>17</v>
      </c>
      <c r="G6343" t="s">
        <v>26</v>
      </c>
      <c r="H6343" t="s">
        <v>44</v>
      </c>
      <c r="I6343">
        <v>1560254</v>
      </c>
      <c r="J6343">
        <v>2</v>
      </c>
      <c r="K6343" s="1">
        <v>3.34</v>
      </c>
      <c r="L6343" s="1">
        <v>2.06</v>
      </c>
      <c r="M6343" s="1">
        <f>All_Data[[#This Row],[EUR Sales Amount]]-All_Data[[#This Row],[EUR Cost Amount]]</f>
        <v>1.2799999999999998</v>
      </c>
      <c r="N6343">
        <f>IF(All_Data[[#This Row],[Order Line Quantity]]&lt;0,1,0)</f>
        <v>0</v>
      </c>
      <c r="O6343" s="1" t="str">
        <f>All_Data[[#This Row],[Tier2 Description]]&amp;All_Data[[#This Row],[Order No]]</f>
        <v>HBA1560254</v>
      </c>
    </row>
    <row r="6344" spans="1:15" x14ac:dyDescent="0.35">
      <c r="A6344">
        <v>202005</v>
      </c>
      <c r="B6344" t="str">
        <f>LEFT(All_Data[[#This Row],[Invoice (Year+Month)]],4)</f>
        <v>2020</v>
      </c>
      <c r="C6344" t="str">
        <f>RIGHT(All_Data[[#This Row],[Invoice (Year+Month)]],2)</f>
        <v>05</v>
      </c>
      <c r="D6344" t="s">
        <v>56</v>
      </c>
      <c r="E6344">
        <v>3014798</v>
      </c>
      <c r="F6344" t="s">
        <v>17</v>
      </c>
      <c r="G6344" t="s">
        <v>26</v>
      </c>
      <c r="H6344" t="s">
        <v>42</v>
      </c>
      <c r="I6344">
        <v>1560254</v>
      </c>
      <c r="J6344">
        <v>2</v>
      </c>
      <c r="K6344" s="1">
        <v>1.98</v>
      </c>
      <c r="L6344" s="1">
        <v>3.86</v>
      </c>
      <c r="M6344" s="1">
        <f>All_Data[[#This Row],[EUR Sales Amount]]-All_Data[[#This Row],[EUR Cost Amount]]</f>
        <v>-1.88</v>
      </c>
      <c r="N6344">
        <f>IF(All_Data[[#This Row],[Order Line Quantity]]&lt;0,1,0)</f>
        <v>0</v>
      </c>
      <c r="O6344" s="1" t="str">
        <f>All_Data[[#This Row],[Tier2 Description]]&amp;All_Data[[#This Row],[Order No]]</f>
        <v>LIGHTING1560254</v>
      </c>
    </row>
    <row r="6345" spans="1:15" x14ac:dyDescent="0.35">
      <c r="A6345">
        <v>202005</v>
      </c>
      <c r="B6345" t="str">
        <f>LEFT(All_Data[[#This Row],[Invoice (Year+Month)]],4)</f>
        <v>2020</v>
      </c>
      <c r="C6345" t="str">
        <f>RIGHT(All_Data[[#This Row],[Invoice (Year+Month)]],2)</f>
        <v>05</v>
      </c>
      <c r="D6345" t="s">
        <v>56</v>
      </c>
      <c r="E6345">
        <v>3014798</v>
      </c>
      <c r="F6345" t="s">
        <v>17</v>
      </c>
      <c r="G6345" t="s">
        <v>26</v>
      </c>
      <c r="H6345" t="s">
        <v>50</v>
      </c>
      <c r="I6345">
        <v>1560254</v>
      </c>
      <c r="J6345">
        <v>8</v>
      </c>
      <c r="K6345" s="1">
        <v>31.92</v>
      </c>
      <c r="L6345" s="1">
        <v>15.68</v>
      </c>
      <c r="M6345" s="1">
        <f>All_Data[[#This Row],[EUR Sales Amount]]-All_Data[[#This Row],[EUR Cost Amount]]</f>
        <v>16.240000000000002</v>
      </c>
      <c r="N6345">
        <f>IF(All_Data[[#This Row],[Order Line Quantity]]&lt;0,1,0)</f>
        <v>0</v>
      </c>
      <c r="O6345" s="1" t="str">
        <f>All_Data[[#This Row],[Tier2 Description]]&amp;All_Data[[#This Row],[Order No]]</f>
        <v>OUTDOOR &amp; LEISURE1560254</v>
      </c>
    </row>
    <row r="6346" spans="1:15" x14ac:dyDescent="0.35">
      <c r="A6346">
        <v>202005</v>
      </c>
      <c r="B6346" t="str">
        <f>LEFT(All_Data[[#This Row],[Invoice (Year+Month)]],4)</f>
        <v>2020</v>
      </c>
      <c r="C6346" t="str">
        <f>RIGHT(All_Data[[#This Row],[Invoice (Year+Month)]],2)</f>
        <v>05</v>
      </c>
      <c r="D6346" t="s">
        <v>56</v>
      </c>
      <c r="E6346">
        <v>3014798</v>
      </c>
      <c r="F6346" t="s">
        <v>17</v>
      </c>
      <c r="G6346" t="s">
        <v>26</v>
      </c>
      <c r="H6346" t="s">
        <v>43</v>
      </c>
      <c r="I6346">
        <v>1560254</v>
      </c>
      <c r="J6346">
        <v>2</v>
      </c>
      <c r="K6346" s="1">
        <v>1.58</v>
      </c>
      <c r="L6346" s="1">
        <v>1.24</v>
      </c>
      <c r="M6346" s="1">
        <f>All_Data[[#This Row],[EUR Sales Amount]]-All_Data[[#This Row],[EUR Cost Amount]]</f>
        <v>0.34000000000000008</v>
      </c>
      <c r="N6346">
        <f>IF(All_Data[[#This Row],[Order Line Quantity]]&lt;0,1,0)</f>
        <v>0</v>
      </c>
      <c r="O6346" s="1" t="str">
        <f>All_Data[[#This Row],[Tier2 Description]]&amp;All_Data[[#This Row],[Order No]]</f>
        <v>SAFETY AUTO &amp; TOOLS1560254</v>
      </c>
    </row>
    <row r="6347" spans="1:15" x14ac:dyDescent="0.35">
      <c r="A6347">
        <v>202005</v>
      </c>
      <c r="B6347" t="str">
        <f>LEFT(All_Data[[#This Row],[Invoice (Year+Month)]],4)</f>
        <v>2020</v>
      </c>
      <c r="C6347" t="str">
        <f>RIGHT(All_Data[[#This Row],[Invoice (Year+Month)]],2)</f>
        <v>05</v>
      </c>
      <c r="D6347" t="s">
        <v>56</v>
      </c>
      <c r="E6347">
        <v>3014798</v>
      </c>
      <c r="F6347" t="s">
        <v>17</v>
      </c>
      <c r="G6347" t="s">
        <v>26</v>
      </c>
      <c r="H6347" t="s">
        <v>43</v>
      </c>
      <c r="I6347">
        <v>1560509</v>
      </c>
      <c r="J6347">
        <v>2100</v>
      </c>
      <c r="K6347" s="1">
        <v>525</v>
      </c>
      <c r="L6347" s="1">
        <v>172.1</v>
      </c>
      <c r="M6347" s="1">
        <f>All_Data[[#This Row],[EUR Sales Amount]]-All_Data[[#This Row],[EUR Cost Amount]]</f>
        <v>352.9</v>
      </c>
      <c r="N6347">
        <f>IF(All_Data[[#This Row],[Order Line Quantity]]&lt;0,1,0)</f>
        <v>0</v>
      </c>
      <c r="O6347" s="1" t="str">
        <f>All_Data[[#This Row],[Tier2 Description]]&amp;All_Data[[#This Row],[Order No]]</f>
        <v>SAFETY AUTO &amp; TOOLS1560509</v>
      </c>
    </row>
    <row r="6348" spans="1:15" x14ac:dyDescent="0.35">
      <c r="A6348">
        <v>202005</v>
      </c>
      <c r="B6348" t="str">
        <f>LEFT(All_Data[[#This Row],[Invoice (Year+Month)]],4)</f>
        <v>2020</v>
      </c>
      <c r="C6348" t="str">
        <f>RIGHT(All_Data[[#This Row],[Invoice (Year+Month)]],2)</f>
        <v>05</v>
      </c>
      <c r="D6348" t="s">
        <v>56</v>
      </c>
      <c r="E6348">
        <v>3014798</v>
      </c>
      <c r="F6348" t="s">
        <v>17</v>
      </c>
      <c r="G6348" t="s">
        <v>29</v>
      </c>
      <c r="H6348" t="s">
        <v>30</v>
      </c>
      <c r="I6348">
        <v>1561159</v>
      </c>
      <c r="J6348">
        <v>2</v>
      </c>
      <c r="K6348" s="1">
        <v>25.98</v>
      </c>
      <c r="L6348" s="1">
        <v>13.32</v>
      </c>
      <c r="M6348" s="1">
        <f>All_Data[[#This Row],[EUR Sales Amount]]-All_Data[[#This Row],[EUR Cost Amount]]</f>
        <v>12.66</v>
      </c>
      <c r="N6348">
        <f>IF(All_Data[[#This Row],[Order Line Quantity]]&lt;0,1,0)</f>
        <v>0</v>
      </c>
      <c r="O6348" s="1" t="str">
        <f>All_Data[[#This Row],[Tier2 Description]]&amp;All_Data[[#This Row],[Order No]]</f>
        <v>AUDIO1561159</v>
      </c>
    </row>
    <row r="6349" spans="1:15" x14ac:dyDescent="0.35">
      <c r="A6349">
        <v>202005</v>
      </c>
      <c r="B6349" t="str">
        <f>LEFT(All_Data[[#This Row],[Invoice (Year+Month)]],4)</f>
        <v>2020</v>
      </c>
      <c r="C6349" t="str">
        <f>RIGHT(All_Data[[#This Row],[Invoice (Year+Month)]],2)</f>
        <v>05</v>
      </c>
      <c r="D6349" t="s">
        <v>56</v>
      </c>
      <c r="E6349">
        <v>3014807</v>
      </c>
      <c r="F6349" t="s">
        <v>10</v>
      </c>
      <c r="G6349" t="s">
        <v>11</v>
      </c>
      <c r="H6349" t="s">
        <v>47</v>
      </c>
      <c r="I6349">
        <v>1560933</v>
      </c>
      <c r="J6349">
        <v>668</v>
      </c>
      <c r="K6349" s="1">
        <v>614.55999999999995</v>
      </c>
      <c r="L6349" s="1">
        <v>386.92</v>
      </c>
      <c r="M6349" s="1">
        <f>All_Data[[#This Row],[EUR Sales Amount]]-All_Data[[#This Row],[EUR Cost Amount]]</f>
        <v>227.63999999999993</v>
      </c>
      <c r="N6349">
        <f>IF(All_Data[[#This Row],[Order Line Quantity]]&lt;0,1,0)</f>
        <v>0</v>
      </c>
      <c r="O6349" s="1" t="str">
        <f>All_Data[[#This Row],[Tier2 Description]]&amp;All_Data[[#This Row],[Order No]]</f>
        <v>TRAVEL GIFTS1560933</v>
      </c>
    </row>
    <row r="6350" spans="1:15" x14ac:dyDescent="0.35">
      <c r="A6350">
        <v>202005</v>
      </c>
      <c r="B6350" t="str">
        <f>LEFT(All_Data[[#This Row],[Invoice (Year+Month)]],4)</f>
        <v>2020</v>
      </c>
      <c r="C6350" t="str">
        <f>RIGHT(All_Data[[#This Row],[Invoice (Year+Month)]],2)</f>
        <v>05</v>
      </c>
      <c r="D6350" t="s">
        <v>56</v>
      </c>
      <c r="E6350">
        <v>3014808</v>
      </c>
      <c r="F6350" t="s">
        <v>17</v>
      </c>
      <c r="G6350" t="s">
        <v>26</v>
      </c>
      <c r="H6350" t="s">
        <v>44</v>
      </c>
      <c r="I6350">
        <v>1561528</v>
      </c>
      <c r="J6350">
        <v>400</v>
      </c>
      <c r="K6350" s="1">
        <v>916</v>
      </c>
      <c r="L6350" s="1">
        <v>588</v>
      </c>
      <c r="M6350" s="1">
        <f>All_Data[[#This Row],[EUR Sales Amount]]-All_Data[[#This Row],[EUR Cost Amount]]</f>
        <v>328</v>
      </c>
      <c r="N6350">
        <f>IF(All_Data[[#This Row],[Order Line Quantity]]&lt;0,1,0)</f>
        <v>0</v>
      </c>
      <c r="O6350" s="1" t="str">
        <f>All_Data[[#This Row],[Tier2 Description]]&amp;All_Data[[#This Row],[Order No]]</f>
        <v>HBA1561528</v>
      </c>
    </row>
    <row r="6351" spans="1:15" x14ac:dyDescent="0.35">
      <c r="A6351">
        <v>202005</v>
      </c>
      <c r="B6351" t="str">
        <f>LEFT(All_Data[[#This Row],[Invoice (Year+Month)]],4)</f>
        <v>2020</v>
      </c>
      <c r="C6351" t="str">
        <f>RIGHT(All_Data[[#This Row],[Invoice (Year+Month)]],2)</f>
        <v>05</v>
      </c>
      <c r="D6351" t="s">
        <v>56</v>
      </c>
      <c r="E6351">
        <v>3014808</v>
      </c>
      <c r="F6351" t="s">
        <v>17</v>
      </c>
      <c r="G6351" t="s">
        <v>26</v>
      </c>
      <c r="H6351" t="s">
        <v>43</v>
      </c>
      <c r="I6351">
        <v>1560203</v>
      </c>
      <c r="J6351">
        <v>8</v>
      </c>
      <c r="K6351" s="1">
        <v>2.3199999999999998</v>
      </c>
      <c r="L6351" s="1">
        <v>0.48</v>
      </c>
      <c r="M6351" s="1">
        <f>All_Data[[#This Row],[EUR Sales Amount]]-All_Data[[#This Row],[EUR Cost Amount]]</f>
        <v>1.8399999999999999</v>
      </c>
      <c r="N6351">
        <f>IF(All_Data[[#This Row],[Order Line Quantity]]&lt;0,1,0)</f>
        <v>0</v>
      </c>
      <c r="O6351" s="1" t="str">
        <f>All_Data[[#This Row],[Tier2 Description]]&amp;All_Data[[#This Row],[Order No]]</f>
        <v>SAFETY AUTO &amp; TOOLS1560203</v>
      </c>
    </row>
    <row r="6352" spans="1:15" x14ac:dyDescent="0.35">
      <c r="A6352">
        <v>202005</v>
      </c>
      <c r="B6352" t="str">
        <f>LEFT(All_Data[[#This Row],[Invoice (Year+Month)]],4)</f>
        <v>2020</v>
      </c>
      <c r="C6352" t="str">
        <f>RIGHT(All_Data[[#This Row],[Invoice (Year+Month)]],2)</f>
        <v>05</v>
      </c>
      <c r="D6352" t="s">
        <v>56</v>
      </c>
      <c r="E6352">
        <v>3014808</v>
      </c>
      <c r="F6352" t="s">
        <v>17</v>
      </c>
      <c r="G6352" t="s">
        <v>29</v>
      </c>
      <c r="H6352" t="s">
        <v>30</v>
      </c>
      <c r="I6352">
        <v>1560206</v>
      </c>
      <c r="J6352">
        <v>4</v>
      </c>
      <c r="K6352" s="1">
        <v>44.28</v>
      </c>
      <c r="L6352" s="1">
        <v>18.36</v>
      </c>
      <c r="M6352" s="1">
        <f>All_Data[[#This Row],[EUR Sales Amount]]-All_Data[[#This Row],[EUR Cost Amount]]</f>
        <v>25.92</v>
      </c>
      <c r="N6352">
        <f>IF(All_Data[[#This Row],[Order Line Quantity]]&lt;0,1,0)</f>
        <v>0</v>
      </c>
      <c r="O6352" s="1" t="str">
        <f>All_Data[[#This Row],[Tier2 Description]]&amp;All_Data[[#This Row],[Order No]]</f>
        <v>AUDIO1560206</v>
      </c>
    </row>
    <row r="6353" spans="1:15" x14ac:dyDescent="0.35">
      <c r="A6353">
        <v>202005</v>
      </c>
      <c r="B6353" t="str">
        <f>LEFT(All_Data[[#This Row],[Invoice (Year+Month)]],4)</f>
        <v>2020</v>
      </c>
      <c r="C6353" t="str">
        <f>RIGHT(All_Data[[#This Row],[Invoice (Year+Month)]],2)</f>
        <v>05</v>
      </c>
      <c r="D6353" t="s">
        <v>56</v>
      </c>
      <c r="E6353">
        <v>3014818</v>
      </c>
      <c r="F6353" t="s">
        <v>10</v>
      </c>
      <c r="G6353" t="s">
        <v>26</v>
      </c>
      <c r="H6353" t="s">
        <v>43</v>
      </c>
      <c r="I6353">
        <v>1560817</v>
      </c>
      <c r="J6353">
        <v>920</v>
      </c>
      <c r="K6353" s="1">
        <v>404.8</v>
      </c>
      <c r="L6353" s="1">
        <v>34.619999999999997</v>
      </c>
      <c r="M6353" s="1">
        <f>All_Data[[#This Row],[EUR Sales Amount]]-All_Data[[#This Row],[EUR Cost Amount]]</f>
        <v>370.18</v>
      </c>
      <c r="N6353">
        <f>IF(All_Data[[#This Row],[Order Line Quantity]]&lt;0,1,0)</f>
        <v>0</v>
      </c>
      <c r="O6353" s="1" t="str">
        <f>All_Data[[#This Row],[Tier2 Description]]&amp;All_Data[[#This Row],[Order No]]</f>
        <v>SAFETY AUTO &amp; TOOLS1560817</v>
      </c>
    </row>
    <row r="6354" spans="1:15" x14ac:dyDescent="0.35">
      <c r="A6354">
        <v>202005</v>
      </c>
      <c r="B6354" t="str">
        <f>LEFT(All_Data[[#This Row],[Invoice (Year+Month)]],4)</f>
        <v>2020</v>
      </c>
      <c r="C6354" t="str">
        <f>RIGHT(All_Data[[#This Row],[Invoice (Year+Month)]],2)</f>
        <v>05</v>
      </c>
      <c r="D6354" t="s">
        <v>56</v>
      </c>
      <c r="E6354">
        <v>3014822</v>
      </c>
      <c r="F6354" t="s">
        <v>10</v>
      </c>
      <c r="G6354" t="s">
        <v>18</v>
      </c>
      <c r="H6354" t="s">
        <v>21</v>
      </c>
      <c r="I6354">
        <v>1561302</v>
      </c>
      <c r="J6354">
        <v>16</v>
      </c>
      <c r="K6354" s="1">
        <v>28.3</v>
      </c>
      <c r="L6354" s="1">
        <v>19.2</v>
      </c>
      <c r="M6354" s="1">
        <f>All_Data[[#This Row],[EUR Sales Amount]]-All_Data[[#This Row],[EUR Cost Amount]]</f>
        <v>9.1000000000000014</v>
      </c>
      <c r="N6354">
        <f>IF(All_Data[[#This Row],[Order Line Quantity]]&lt;0,1,0)</f>
        <v>0</v>
      </c>
      <c r="O6354" s="1" t="str">
        <f>All_Data[[#This Row],[Tier2 Description]]&amp;All_Data[[#This Row],[Order No]]</f>
        <v>T-SHIRTS &amp; ACTIVE TOPS1561302</v>
      </c>
    </row>
    <row r="6355" spans="1:15" x14ac:dyDescent="0.35">
      <c r="A6355">
        <v>202005</v>
      </c>
      <c r="B6355" t="str">
        <f>LEFT(All_Data[[#This Row],[Invoice (Year+Month)]],4)</f>
        <v>2020</v>
      </c>
      <c r="C6355" t="str">
        <f>RIGHT(All_Data[[#This Row],[Invoice (Year+Month)]],2)</f>
        <v>05</v>
      </c>
      <c r="D6355" t="s">
        <v>56</v>
      </c>
      <c r="E6355">
        <v>3014830</v>
      </c>
      <c r="F6355" t="s">
        <v>17</v>
      </c>
      <c r="G6355" t="s">
        <v>11</v>
      </c>
      <c r="H6355" t="s">
        <v>38</v>
      </c>
      <c r="I6355">
        <v>1561194</v>
      </c>
      <c r="J6355">
        <v>2</v>
      </c>
      <c r="K6355" s="1">
        <v>2.78</v>
      </c>
      <c r="L6355" s="1">
        <v>1.58</v>
      </c>
      <c r="M6355" s="1">
        <f>All_Data[[#This Row],[EUR Sales Amount]]-All_Data[[#This Row],[EUR Cost Amount]]</f>
        <v>1.1999999999999997</v>
      </c>
      <c r="N6355">
        <f>IF(All_Data[[#This Row],[Order Line Quantity]]&lt;0,1,0)</f>
        <v>0</v>
      </c>
      <c r="O6355" s="1" t="str">
        <f>All_Data[[#This Row],[Tier2 Description]]&amp;All_Data[[#This Row],[Order No]]</f>
        <v>BACKPACKS1561194</v>
      </c>
    </row>
    <row r="6356" spans="1:15" x14ac:dyDescent="0.35">
      <c r="A6356">
        <v>202005</v>
      </c>
      <c r="B6356" t="str">
        <f>LEFT(All_Data[[#This Row],[Invoice (Year+Month)]],4)</f>
        <v>2020</v>
      </c>
      <c r="C6356" t="str">
        <f>RIGHT(All_Data[[#This Row],[Invoice (Year+Month)]],2)</f>
        <v>05</v>
      </c>
      <c r="D6356" t="s">
        <v>56</v>
      </c>
      <c r="E6356">
        <v>3014830</v>
      </c>
      <c r="F6356" t="s">
        <v>17</v>
      </c>
      <c r="G6356" t="s">
        <v>11</v>
      </c>
      <c r="H6356" t="s">
        <v>39</v>
      </c>
      <c r="I6356">
        <v>1561189</v>
      </c>
      <c r="J6356">
        <v>500</v>
      </c>
      <c r="K6356" s="1">
        <v>470</v>
      </c>
      <c r="L6356" s="1">
        <v>272.82</v>
      </c>
      <c r="M6356" s="1">
        <f>All_Data[[#This Row],[EUR Sales Amount]]-All_Data[[#This Row],[EUR Cost Amount]]</f>
        <v>197.18</v>
      </c>
      <c r="N6356">
        <f>IF(All_Data[[#This Row],[Order Line Quantity]]&lt;0,1,0)</f>
        <v>0</v>
      </c>
      <c r="O6356" s="1" t="str">
        <f>All_Data[[#This Row],[Tier2 Description]]&amp;All_Data[[#This Row],[Order No]]</f>
        <v>COOLERS1561189</v>
      </c>
    </row>
    <row r="6357" spans="1:15" x14ac:dyDescent="0.35">
      <c r="A6357">
        <v>202005</v>
      </c>
      <c r="B6357" t="str">
        <f>LEFT(All_Data[[#This Row],[Invoice (Year+Month)]],4)</f>
        <v>2020</v>
      </c>
      <c r="C6357" t="str">
        <f>RIGHT(All_Data[[#This Row],[Invoice (Year+Month)]],2)</f>
        <v>05</v>
      </c>
      <c r="D6357" t="s">
        <v>56</v>
      </c>
      <c r="E6357">
        <v>3014830</v>
      </c>
      <c r="F6357" t="s">
        <v>17</v>
      </c>
      <c r="G6357" t="s">
        <v>13</v>
      </c>
      <c r="H6357" t="s">
        <v>37</v>
      </c>
      <c r="I6357">
        <v>1561297</v>
      </c>
      <c r="J6357">
        <v>200</v>
      </c>
      <c r="K6357" s="1">
        <v>26</v>
      </c>
      <c r="L6357" s="1">
        <v>16.36</v>
      </c>
      <c r="M6357" s="1">
        <f>All_Data[[#This Row],[EUR Sales Amount]]-All_Data[[#This Row],[EUR Cost Amount]]</f>
        <v>9.64</v>
      </c>
      <c r="N6357">
        <f>IF(All_Data[[#This Row],[Order Line Quantity]]&lt;0,1,0)</f>
        <v>0</v>
      </c>
      <c r="O6357" s="1" t="str">
        <f>All_Data[[#This Row],[Tier2 Description]]&amp;All_Data[[#This Row],[Order No]]</f>
        <v>GENERAL1561297</v>
      </c>
    </row>
    <row r="6358" spans="1:15" x14ac:dyDescent="0.35">
      <c r="A6358">
        <v>202005</v>
      </c>
      <c r="B6358" t="str">
        <f>LEFT(All_Data[[#This Row],[Invoice (Year+Month)]],4)</f>
        <v>2020</v>
      </c>
      <c r="C6358" t="str">
        <f>RIGHT(All_Data[[#This Row],[Invoice (Year+Month)]],2)</f>
        <v>05</v>
      </c>
      <c r="D6358" t="s">
        <v>56</v>
      </c>
      <c r="E6358">
        <v>3014830</v>
      </c>
      <c r="F6358" t="s">
        <v>17</v>
      </c>
      <c r="G6358" t="s">
        <v>13</v>
      </c>
      <c r="H6358" t="s">
        <v>34</v>
      </c>
      <c r="I6358">
        <v>1560982</v>
      </c>
      <c r="J6358">
        <v>2</v>
      </c>
      <c r="K6358" s="1">
        <v>1.94</v>
      </c>
      <c r="L6358" s="1">
        <v>1.04</v>
      </c>
      <c r="M6358" s="1">
        <f>All_Data[[#This Row],[EUR Sales Amount]]-All_Data[[#This Row],[EUR Cost Amount]]</f>
        <v>0.89999999999999991</v>
      </c>
      <c r="N6358">
        <f>IF(All_Data[[#This Row],[Order Line Quantity]]&lt;0,1,0)</f>
        <v>0</v>
      </c>
      <c r="O6358" s="1" t="str">
        <f>All_Data[[#This Row],[Tier2 Description]]&amp;All_Data[[#This Row],[Order No]]</f>
        <v>STATIONERY1560982</v>
      </c>
    </row>
    <row r="6359" spans="1:15" x14ac:dyDescent="0.35">
      <c r="A6359">
        <v>202005</v>
      </c>
      <c r="B6359" t="str">
        <f>LEFT(All_Data[[#This Row],[Invoice (Year+Month)]],4)</f>
        <v>2020</v>
      </c>
      <c r="C6359" t="str">
        <f>RIGHT(All_Data[[#This Row],[Invoice (Year+Month)]],2)</f>
        <v>05</v>
      </c>
      <c r="D6359" t="s">
        <v>56</v>
      </c>
      <c r="E6359">
        <v>3014830</v>
      </c>
      <c r="F6359" t="s">
        <v>17</v>
      </c>
      <c r="G6359" t="s">
        <v>13</v>
      </c>
      <c r="H6359" t="s">
        <v>34</v>
      </c>
      <c r="I6359">
        <v>1561101</v>
      </c>
      <c r="J6359">
        <v>2</v>
      </c>
      <c r="K6359" s="1">
        <v>23.48</v>
      </c>
      <c r="L6359" s="1">
        <v>10.26</v>
      </c>
      <c r="M6359" s="1">
        <f>All_Data[[#This Row],[EUR Sales Amount]]-All_Data[[#This Row],[EUR Cost Amount]]</f>
        <v>13.22</v>
      </c>
      <c r="N6359">
        <f>IF(All_Data[[#This Row],[Order Line Quantity]]&lt;0,1,0)</f>
        <v>0</v>
      </c>
      <c r="O6359" s="1" t="str">
        <f>All_Data[[#This Row],[Tier2 Description]]&amp;All_Data[[#This Row],[Order No]]</f>
        <v>STATIONERY1561101</v>
      </c>
    </row>
    <row r="6360" spans="1:15" x14ac:dyDescent="0.35">
      <c r="A6360">
        <v>202005</v>
      </c>
      <c r="B6360" t="str">
        <f>LEFT(All_Data[[#This Row],[Invoice (Year+Month)]],4)</f>
        <v>2020</v>
      </c>
      <c r="C6360" t="str">
        <f>RIGHT(All_Data[[#This Row],[Invoice (Year+Month)]],2)</f>
        <v>05</v>
      </c>
      <c r="D6360" t="s">
        <v>56</v>
      </c>
      <c r="E6360">
        <v>3014830</v>
      </c>
      <c r="F6360" t="s">
        <v>17</v>
      </c>
      <c r="G6360" t="s">
        <v>13</v>
      </c>
      <c r="H6360" t="s">
        <v>16</v>
      </c>
      <c r="I6360">
        <v>1561082</v>
      </c>
      <c r="J6360">
        <v>150</v>
      </c>
      <c r="K6360" s="1">
        <v>135</v>
      </c>
      <c r="L6360" s="1">
        <v>68.739999999999995</v>
      </c>
      <c r="M6360" s="1">
        <f>All_Data[[#This Row],[EUR Sales Amount]]-All_Data[[#This Row],[EUR Cost Amount]]</f>
        <v>66.260000000000005</v>
      </c>
      <c r="N6360">
        <f>IF(All_Data[[#This Row],[Order Line Quantity]]&lt;0,1,0)</f>
        <v>0</v>
      </c>
      <c r="O6360" s="1" t="str">
        <f>All_Data[[#This Row],[Tier2 Description]]&amp;All_Data[[#This Row],[Order No]]</f>
        <v>WRITING1561082</v>
      </c>
    </row>
    <row r="6361" spans="1:15" x14ac:dyDescent="0.35">
      <c r="A6361">
        <v>202005</v>
      </c>
      <c r="B6361" t="str">
        <f>LEFT(All_Data[[#This Row],[Invoice (Year+Month)]],4)</f>
        <v>2020</v>
      </c>
      <c r="C6361" t="str">
        <f>RIGHT(All_Data[[#This Row],[Invoice (Year+Month)]],2)</f>
        <v>05</v>
      </c>
      <c r="D6361" t="s">
        <v>56</v>
      </c>
      <c r="E6361">
        <v>3014830</v>
      </c>
      <c r="F6361" t="s">
        <v>17</v>
      </c>
      <c r="G6361" t="s">
        <v>22</v>
      </c>
      <c r="H6361" t="s">
        <v>35</v>
      </c>
      <c r="I6361">
        <v>1561189</v>
      </c>
      <c r="J6361">
        <v>502</v>
      </c>
      <c r="K6361" s="1">
        <v>225</v>
      </c>
      <c r="L6361" s="1">
        <v>38.58</v>
      </c>
      <c r="M6361" s="1">
        <f>All_Data[[#This Row],[EUR Sales Amount]]-All_Data[[#This Row],[EUR Cost Amount]]</f>
        <v>186.42000000000002</v>
      </c>
      <c r="N6361">
        <f>IF(All_Data[[#This Row],[Order Line Quantity]]&lt;0,1,0)</f>
        <v>0</v>
      </c>
      <c r="O6361" s="1" t="str">
        <f>All_Data[[#This Row],[Tier2 Description]]&amp;All_Data[[#This Row],[Order No]]</f>
        <v>DECORATION CHARGES1561189</v>
      </c>
    </row>
    <row r="6362" spans="1:15" x14ac:dyDescent="0.35">
      <c r="A6362">
        <v>202005</v>
      </c>
      <c r="B6362" t="str">
        <f>LEFT(All_Data[[#This Row],[Invoice (Year+Month)]],4)</f>
        <v>2020</v>
      </c>
      <c r="C6362" t="str">
        <f>RIGHT(All_Data[[#This Row],[Invoice (Year+Month)]],2)</f>
        <v>05</v>
      </c>
      <c r="D6362" t="s">
        <v>56</v>
      </c>
      <c r="E6362">
        <v>3014845</v>
      </c>
      <c r="F6362" t="s">
        <v>17</v>
      </c>
      <c r="G6362" t="s">
        <v>32</v>
      </c>
      <c r="H6362" t="s">
        <v>51</v>
      </c>
      <c r="I6362">
        <v>1560678</v>
      </c>
      <c r="J6362">
        <v>2</v>
      </c>
      <c r="K6362" s="1">
        <v>4.8</v>
      </c>
      <c r="L6362" s="1">
        <v>0.44</v>
      </c>
      <c r="M6362" s="1">
        <f>All_Data[[#This Row],[EUR Sales Amount]]-All_Data[[#This Row],[EUR Cost Amount]]</f>
        <v>4.3599999999999994</v>
      </c>
      <c r="N6362">
        <f>IF(All_Data[[#This Row],[Order Line Quantity]]&lt;0,1,0)</f>
        <v>0</v>
      </c>
      <c r="O6362" s="1" t="str">
        <f>All_Data[[#This Row],[Tier2 Description]]&amp;All_Data[[#This Row],[Order No]]</f>
        <v>MUGS &amp; TUMBLERS1560678</v>
      </c>
    </row>
    <row r="6363" spans="1:15" x14ac:dyDescent="0.35">
      <c r="A6363">
        <v>202005</v>
      </c>
      <c r="B6363" t="str">
        <f>LEFT(All_Data[[#This Row],[Invoice (Year+Month)]],4)</f>
        <v>2020</v>
      </c>
      <c r="C6363" t="str">
        <f>RIGHT(All_Data[[#This Row],[Invoice (Year+Month)]],2)</f>
        <v>05</v>
      </c>
      <c r="D6363" t="s">
        <v>56</v>
      </c>
      <c r="E6363">
        <v>3014845</v>
      </c>
      <c r="F6363" t="s">
        <v>17</v>
      </c>
      <c r="G6363" t="s">
        <v>26</v>
      </c>
      <c r="H6363" t="s">
        <v>43</v>
      </c>
      <c r="I6363">
        <v>1560677</v>
      </c>
      <c r="J6363">
        <v>28</v>
      </c>
      <c r="K6363" s="1">
        <v>11.32</v>
      </c>
      <c r="L6363" s="1">
        <v>1.96</v>
      </c>
      <c r="M6363" s="1">
        <f>All_Data[[#This Row],[EUR Sales Amount]]-All_Data[[#This Row],[EUR Cost Amount]]</f>
        <v>9.36</v>
      </c>
      <c r="N6363">
        <f>IF(All_Data[[#This Row],[Order Line Quantity]]&lt;0,1,0)</f>
        <v>0</v>
      </c>
      <c r="O6363" s="1" t="str">
        <f>All_Data[[#This Row],[Tier2 Description]]&amp;All_Data[[#This Row],[Order No]]</f>
        <v>SAFETY AUTO &amp; TOOLS1560677</v>
      </c>
    </row>
    <row r="6364" spans="1:15" x14ac:dyDescent="0.35">
      <c r="A6364">
        <v>202005</v>
      </c>
      <c r="B6364" t="str">
        <f>LEFT(All_Data[[#This Row],[Invoice (Year+Month)]],4)</f>
        <v>2020</v>
      </c>
      <c r="C6364" t="str">
        <f>RIGHT(All_Data[[#This Row],[Invoice (Year+Month)]],2)</f>
        <v>05</v>
      </c>
      <c r="D6364" t="s">
        <v>56</v>
      </c>
      <c r="E6364">
        <v>3014861</v>
      </c>
      <c r="F6364" t="s">
        <v>10</v>
      </c>
      <c r="G6364" t="s">
        <v>26</v>
      </c>
      <c r="H6364" t="s">
        <v>43</v>
      </c>
      <c r="I6364">
        <v>1560721</v>
      </c>
      <c r="J6364">
        <v>4024</v>
      </c>
      <c r="K6364" s="1">
        <v>1006.96</v>
      </c>
      <c r="L6364" s="1">
        <v>329.6</v>
      </c>
      <c r="M6364" s="1">
        <f>All_Data[[#This Row],[EUR Sales Amount]]-All_Data[[#This Row],[EUR Cost Amount]]</f>
        <v>677.36</v>
      </c>
      <c r="N6364">
        <f>IF(All_Data[[#This Row],[Order Line Quantity]]&lt;0,1,0)</f>
        <v>0</v>
      </c>
      <c r="O6364" s="1" t="str">
        <f>All_Data[[#This Row],[Tier2 Description]]&amp;All_Data[[#This Row],[Order No]]</f>
        <v>SAFETY AUTO &amp; TOOLS1560721</v>
      </c>
    </row>
    <row r="6365" spans="1:15" x14ac:dyDescent="0.35">
      <c r="A6365">
        <v>202005</v>
      </c>
      <c r="B6365" t="str">
        <f>LEFT(All_Data[[#This Row],[Invoice (Year+Month)]],4)</f>
        <v>2020</v>
      </c>
      <c r="C6365" t="str">
        <f>RIGHT(All_Data[[#This Row],[Invoice (Year+Month)]],2)</f>
        <v>05</v>
      </c>
      <c r="D6365" t="s">
        <v>56</v>
      </c>
      <c r="E6365">
        <v>3014861</v>
      </c>
      <c r="F6365" t="s">
        <v>10</v>
      </c>
      <c r="G6365" t="s">
        <v>26</v>
      </c>
      <c r="H6365" t="s">
        <v>43</v>
      </c>
      <c r="I6365">
        <v>1561004</v>
      </c>
      <c r="J6365">
        <v>1020</v>
      </c>
      <c r="K6365" s="1">
        <v>299</v>
      </c>
      <c r="L6365" s="1">
        <v>82.92</v>
      </c>
      <c r="M6365" s="1">
        <f>All_Data[[#This Row],[EUR Sales Amount]]-All_Data[[#This Row],[EUR Cost Amount]]</f>
        <v>216.07999999999998</v>
      </c>
      <c r="N6365">
        <f>IF(All_Data[[#This Row],[Order Line Quantity]]&lt;0,1,0)</f>
        <v>0</v>
      </c>
      <c r="O6365" s="1" t="str">
        <f>All_Data[[#This Row],[Tier2 Description]]&amp;All_Data[[#This Row],[Order No]]</f>
        <v>SAFETY AUTO &amp; TOOLS1561004</v>
      </c>
    </row>
    <row r="6366" spans="1:15" x14ac:dyDescent="0.35">
      <c r="A6366">
        <v>202005</v>
      </c>
      <c r="B6366" t="str">
        <f>LEFT(All_Data[[#This Row],[Invoice (Year+Month)]],4)</f>
        <v>2020</v>
      </c>
      <c r="C6366" t="str">
        <f>RIGHT(All_Data[[#This Row],[Invoice (Year+Month)]],2)</f>
        <v>05</v>
      </c>
      <c r="D6366" t="s">
        <v>56</v>
      </c>
      <c r="E6366">
        <v>3014870</v>
      </c>
      <c r="F6366" t="s">
        <v>17</v>
      </c>
      <c r="G6366" t="s">
        <v>26</v>
      </c>
      <c r="H6366" t="s">
        <v>44</v>
      </c>
      <c r="I6366">
        <v>1560796</v>
      </c>
      <c r="J6366">
        <v>18</v>
      </c>
      <c r="K6366" s="1">
        <v>18</v>
      </c>
      <c r="L6366" s="1">
        <v>2.88</v>
      </c>
      <c r="M6366" s="1">
        <f>All_Data[[#This Row],[EUR Sales Amount]]-All_Data[[#This Row],[EUR Cost Amount]]</f>
        <v>15.120000000000001</v>
      </c>
      <c r="N6366">
        <f>IF(All_Data[[#This Row],[Order Line Quantity]]&lt;0,1,0)</f>
        <v>0</v>
      </c>
      <c r="O6366" s="1" t="str">
        <f>All_Data[[#This Row],[Tier2 Description]]&amp;All_Data[[#This Row],[Order No]]</f>
        <v>HBA1560796</v>
      </c>
    </row>
    <row r="6367" spans="1:15" x14ac:dyDescent="0.35">
      <c r="A6367">
        <v>202005</v>
      </c>
      <c r="B6367" t="str">
        <f>LEFT(All_Data[[#This Row],[Invoice (Year+Month)]],4)</f>
        <v>2020</v>
      </c>
      <c r="C6367" t="str">
        <f>RIGHT(All_Data[[#This Row],[Invoice (Year+Month)]],2)</f>
        <v>05</v>
      </c>
      <c r="D6367" t="s">
        <v>56</v>
      </c>
      <c r="E6367">
        <v>3014898</v>
      </c>
      <c r="F6367" t="s">
        <v>10</v>
      </c>
      <c r="G6367" t="s">
        <v>11</v>
      </c>
      <c r="H6367" t="s">
        <v>38</v>
      </c>
      <c r="I6367">
        <v>1560349</v>
      </c>
      <c r="J6367">
        <v>400</v>
      </c>
      <c r="K6367" s="1">
        <v>160</v>
      </c>
      <c r="L6367" s="1">
        <v>86.12</v>
      </c>
      <c r="M6367" s="1">
        <f>All_Data[[#This Row],[EUR Sales Amount]]-All_Data[[#This Row],[EUR Cost Amount]]</f>
        <v>73.88</v>
      </c>
      <c r="N6367">
        <f>IF(All_Data[[#This Row],[Order Line Quantity]]&lt;0,1,0)</f>
        <v>0</v>
      </c>
      <c r="O6367" s="1" t="str">
        <f>All_Data[[#This Row],[Tier2 Description]]&amp;All_Data[[#This Row],[Order No]]</f>
        <v>BACKPACKS1560349</v>
      </c>
    </row>
    <row r="6368" spans="1:15" x14ac:dyDescent="0.35">
      <c r="A6368">
        <v>202005</v>
      </c>
      <c r="B6368" t="str">
        <f>LEFT(All_Data[[#This Row],[Invoice (Year+Month)]],4)</f>
        <v>2020</v>
      </c>
      <c r="C6368" t="str">
        <f>RIGHT(All_Data[[#This Row],[Invoice (Year+Month)]],2)</f>
        <v>05</v>
      </c>
      <c r="D6368" t="s">
        <v>56</v>
      </c>
      <c r="E6368">
        <v>3014898</v>
      </c>
      <c r="F6368" t="s">
        <v>10</v>
      </c>
      <c r="G6368" t="s">
        <v>22</v>
      </c>
      <c r="H6368" t="s">
        <v>35</v>
      </c>
      <c r="I6368">
        <v>1560349</v>
      </c>
      <c r="J6368">
        <v>404</v>
      </c>
      <c r="K6368" s="1">
        <v>368</v>
      </c>
      <c r="L6368" s="1">
        <v>80.88</v>
      </c>
      <c r="M6368" s="1">
        <f>All_Data[[#This Row],[EUR Sales Amount]]-All_Data[[#This Row],[EUR Cost Amount]]</f>
        <v>287.12</v>
      </c>
      <c r="N6368">
        <f>IF(All_Data[[#This Row],[Order Line Quantity]]&lt;0,1,0)</f>
        <v>0</v>
      </c>
      <c r="O6368" s="1" t="str">
        <f>All_Data[[#This Row],[Tier2 Description]]&amp;All_Data[[#This Row],[Order No]]</f>
        <v>DECORATION CHARGES1560349</v>
      </c>
    </row>
    <row r="6369" spans="1:15" x14ac:dyDescent="0.35">
      <c r="A6369">
        <v>202005</v>
      </c>
      <c r="B6369" t="str">
        <f>LEFT(All_Data[[#This Row],[Invoice (Year+Month)]],4)</f>
        <v>2020</v>
      </c>
      <c r="C6369" t="str">
        <f>RIGHT(All_Data[[#This Row],[Invoice (Year+Month)]],2)</f>
        <v>05</v>
      </c>
      <c r="D6369" t="s">
        <v>56</v>
      </c>
      <c r="E6369">
        <v>3014899</v>
      </c>
      <c r="F6369" t="s">
        <v>17</v>
      </c>
      <c r="G6369" t="s">
        <v>26</v>
      </c>
      <c r="H6369" t="s">
        <v>44</v>
      </c>
      <c r="I6369">
        <v>1560753</v>
      </c>
      <c r="J6369">
        <v>12</v>
      </c>
      <c r="K6369" s="1">
        <v>12</v>
      </c>
      <c r="L6369" s="1">
        <v>0.12</v>
      </c>
      <c r="M6369" s="1">
        <f>All_Data[[#This Row],[EUR Sales Amount]]-All_Data[[#This Row],[EUR Cost Amount]]</f>
        <v>11.88</v>
      </c>
      <c r="N6369">
        <f>IF(All_Data[[#This Row],[Order Line Quantity]]&lt;0,1,0)</f>
        <v>0</v>
      </c>
      <c r="O6369" s="1" t="str">
        <f>All_Data[[#This Row],[Tier2 Description]]&amp;All_Data[[#This Row],[Order No]]</f>
        <v>HBA1560753</v>
      </c>
    </row>
    <row r="6370" spans="1:15" x14ac:dyDescent="0.35">
      <c r="A6370">
        <v>202005</v>
      </c>
      <c r="B6370" t="str">
        <f>LEFT(All_Data[[#This Row],[Invoice (Year+Month)]],4)</f>
        <v>2020</v>
      </c>
      <c r="C6370" t="str">
        <f>RIGHT(All_Data[[#This Row],[Invoice (Year+Month)]],2)</f>
        <v>05</v>
      </c>
      <c r="D6370" t="s">
        <v>56</v>
      </c>
      <c r="E6370">
        <v>3014899</v>
      </c>
      <c r="F6370" t="s">
        <v>17</v>
      </c>
      <c r="G6370" t="s">
        <v>22</v>
      </c>
      <c r="H6370" t="s">
        <v>45</v>
      </c>
      <c r="I6370">
        <v>1561322</v>
      </c>
      <c r="J6370">
        <v>100000</v>
      </c>
      <c r="K6370" s="1">
        <v>46860</v>
      </c>
      <c r="L6370" s="1">
        <v>38000</v>
      </c>
      <c r="M6370" s="1">
        <f>All_Data[[#This Row],[EUR Sales Amount]]-All_Data[[#This Row],[EUR Cost Amount]]</f>
        <v>8860</v>
      </c>
      <c r="N6370">
        <f>IF(All_Data[[#This Row],[Order Line Quantity]]&lt;0,1,0)</f>
        <v>0</v>
      </c>
      <c r="O6370" s="1" t="str">
        <f>All_Data[[#This Row],[Tier2 Description]]&amp;All_Data[[#This Row],[Order No]]</f>
        <v>NONWEARABLES OTHERS1561322</v>
      </c>
    </row>
    <row r="6371" spans="1:15" x14ac:dyDescent="0.35">
      <c r="A6371">
        <v>202005</v>
      </c>
      <c r="B6371" t="str">
        <f>LEFT(All_Data[[#This Row],[Invoice (Year+Month)]],4)</f>
        <v>2020</v>
      </c>
      <c r="C6371" t="str">
        <f>RIGHT(All_Data[[#This Row],[Invoice (Year+Month)]],2)</f>
        <v>05</v>
      </c>
      <c r="D6371" t="s">
        <v>56</v>
      </c>
      <c r="E6371">
        <v>3014922</v>
      </c>
      <c r="F6371" t="s">
        <v>17</v>
      </c>
      <c r="G6371" t="s">
        <v>13</v>
      </c>
      <c r="H6371" t="s">
        <v>16</v>
      </c>
      <c r="I6371">
        <v>1560857</v>
      </c>
      <c r="J6371">
        <v>6</v>
      </c>
      <c r="K6371" s="1">
        <v>380.76</v>
      </c>
      <c r="L6371" s="1">
        <v>232.28</v>
      </c>
      <c r="M6371" s="1">
        <f>All_Data[[#This Row],[EUR Sales Amount]]-All_Data[[#This Row],[EUR Cost Amount]]</f>
        <v>148.47999999999999</v>
      </c>
      <c r="N6371">
        <f>IF(All_Data[[#This Row],[Order Line Quantity]]&lt;0,1,0)</f>
        <v>0</v>
      </c>
      <c r="O6371" s="1" t="str">
        <f>All_Data[[#This Row],[Tier2 Description]]&amp;All_Data[[#This Row],[Order No]]</f>
        <v>WRITING1560857</v>
      </c>
    </row>
    <row r="6372" spans="1:15" x14ac:dyDescent="0.35">
      <c r="A6372">
        <v>202005</v>
      </c>
      <c r="B6372" t="str">
        <f>LEFT(All_Data[[#This Row],[Invoice (Year+Month)]],4)</f>
        <v>2020</v>
      </c>
      <c r="C6372" t="str">
        <f>RIGHT(All_Data[[#This Row],[Invoice (Year+Month)]],2)</f>
        <v>05</v>
      </c>
      <c r="D6372" t="s">
        <v>56</v>
      </c>
      <c r="E6372">
        <v>3014922</v>
      </c>
      <c r="F6372" t="s">
        <v>17</v>
      </c>
      <c r="G6372" t="s">
        <v>26</v>
      </c>
      <c r="H6372" t="s">
        <v>43</v>
      </c>
      <c r="I6372">
        <v>1560742</v>
      </c>
      <c r="J6372">
        <v>24</v>
      </c>
      <c r="K6372" s="1">
        <v>9.36</v>
      </c>
      <c r="L6372" s="1">
        <v>1.68</v>
      </c>
      <c r="M6372" s="1">
        <f>All_Data[[#This Row],[EUR Sales Amount]]-All_Data[[#This Row],[EUR Cost Amount]]</f>
        <v>7.68</v>
      </c>
      <c r="N6372">
        <f>IF(All_Data[[#This Row],[Order Line Quantity]]&lt;0,1,0)</f>
        <v>0</v>
      </c>
      <c r="O6372" s="1" t="str">
        <f>All_Data[[#This Row],[Tier2 Description]]&amp;All_Data[[#This Row],[Order No]]</f>
        <v>SAFETY AUTO &amp; TOOLS1560742</v>
      </c>
    </row>
    <row r="6373" spans="1:15" x14ac:dyDescent="0.35">
      <c r="A6373">
        <v>202005</v>
      </c>
      <c r="B6373" t="str">
        <f>LEFT(All_Data[[#This Row],[Invoice (Year+Month)]],4)</f>
        <v>2020</v>
      </c>
      <c r="C6373" t="str">
        <f>RIGHT(All_Data[[#This Row],[Invoice (Year+Month)]],2)</f>
        <v>05</v>
      </c>
      <c r="D6373" t="s">
        <v>56</v>
      </c>
      <c r="E6373">
        <v>3014945</v>
      </c>
      <c r="F6373" t="s">
        <v>10</v>
      </c>
      <c r="G6373" t="s">
        <v>13</v>
      </c>
      <c r="H6373" t="s">
        <v>15</v>
      </c>
      <c r="I6373">
        <v>1561256</v>
      </c>
      <c r="J6373">
        <v>40</v>
      </c>
      <c r="K6373" s="1">
        <v>184.4</v>
      </c>
      <c r="L6373" s="1">
        <v>71.56</v>
      </c>
      <c r="M6373" s="1">
        <f>All_Data[[#This Row],[EUR Sales Amount]]-All_Data[[#This Row],[EUR Cost Amount]]</f>
        <v>112.84</v>
      </c>
      <c r="N6373">
        <f>IF(All_Data[[#This Row],[Order Line Quantity]]&lt;0,1,0)</f>
        <v>0</v>
      </c>
      <c r="O6373" s="1" t="str">
        <f>All_Data[[#This Row],[Tier2 Description]]&amp;All_Data[[#This Row],[Order No]]</f>
        <v>UMBRELLAS1561256</v>
      </c>
    </row>
    <row r="6374" spans="1:15" x14ac:dyDescent="0.35">
      <c r="A6374">
        <v>202005</v>
      </c>
      <c r="B6374" t="str">
        <f>LEFT(All_Data[[#This Row],[Invoice (Year+Month)]],4)</f>
        <v>2020</v>
      </c>
      <c r="C6374" t="str">
        <f>RIGHT(All_Data[[#This Row],[Invoice (Year+Month)]],2)</f>
        <v>05</v>
      </c>
      <c r="D6374" t="s">
        <v>56</v>
      </c>
      <c r="E6374">
        <v>3014952</v>
      </c>
      <c r="F6374" t="s">
        <v>10</v>
      </c>
      <c r="G6374" t="s">
        <v>26</v>
      </c>
      <c r="H6374" t="s">
        <v>44</v>
      </c>
      <c r="I6374">
        <v>1561107</v>
      </c>
      <c r="J6374">
        <v>32</v>
      </c>
      <c r="K6374" s="1">
        <v>32</v>
      </c>
      <c r="L6374" s="1">
        <v>3.92</v>
      </c>
      <c r="M6374" s="1">
        <f>All_Data[[#This Row],[EUR Sales Amount]]-All_Data[[#This Row],[EUR Cost Amount]]</f>
        <v>28.08</v>
      </c>
      <c r="N6374">
        <f>IF(All_Data[[#This Row],[Order Line Quantity]]&lt;0,1,0)</f>
        <v>0</v>
      </c>
      <c r="O6374" s="1" t="str">
        <f>All_Data[[#This Row],[Tier2 Description]]&amp;All_Data[[#This Row],[Order No]]</f>
        <v>HBA1561107</v>
      </c>
    </row>
    <row r="6375" spans="1:15" x14ac:dyDescent="0.35">
      <c r="A6375">
        <v>202005</v>
      </c>
      <c r="B6375" t="str">
        <f>LEFT(All_Data[[#This Row],[Invoice (Year+Month)]],4)</f>
        <v>2020</v>
      </c>
      <c r="C6375" t="str">
        <f>RIGHT(All_Data[[#This Row],[Invoice (Year+Month)]],2)</f>
        <v>05</v>
      </c>
      <c r="D6375" t="s">
        <v>56</v>
      </c>
      <c r="E6375">
        <v>3014966</v>
      </c>
      <c r="F6375" t="s">
        <v>17</v>
      </c>
      <c r="G6375" t="s">
        <v>13</v>
      </c>
      <c r="H6375" t="s">
        <v>16</v>
      </c>
      <c r="I6375">
        <v>1560375</v>
      </c>
      <c r="J6375">
        <v>4</v>
      </c>
      <c r="K6375" s="1">
        <v>15.04</v>
      </c>
      <c r="L6375" s="1">
        <v>10.02</v>
      </c>
      <c r="M6375" s="1">
        <f>All_Data[[#This Row],[EUR Sales Amount]]-All_Data[[#This Row],[EUR Cost Amount]]</f>
        <v>5.0199999999999996</v>
      </c>
      <c r="N6375">
        <f>IF(All_Data[[#This Row],[Order Line Quantity]]&lt;0,1,0)</f>
        <v>0</v>
      </c>
      <c r="O6375" s="1" t="str">
        <f>All_Data[[#This Row],[Tier2 Description]]&amp;All_Data[[#This Row],[Order No]]</f>
        <v>WRITING1560375</v>
      </c>
    </row>
    <row r="6376" spans="1:15" x14ac:dyDescent="0.35">
      <c r="A6376">
        <v>202005</v>
      </c>
      <c r="B6376" t="str">
        <f>LEFT(All_Data[[#This Row],[Invoice (Year+Month)]],4)</f>
        <v>2020</v>
      </c>
      <c r="C6376" t="str">
        <f>RIGHT(All_Data[[#This Row],[Invoice (Year+Month)]],2)</f>
        <v>05</v>
      </c>
      <c r="D6376" t="s">
        <v>56</v>
      </c>
      <c r="E6376">
        <v>3014966</v>
      </c>
      <c r="F6376" t="s">
        <v>17</v>
      </c>
      <c r="G6376" t="s">
        <v>18</v>
      </c>
      <c r="H6376" t="s">
        <v>19</v>
      </c>
      <c r="I6376">
        <v>1560375</v>
      </c>
      <c r="J6376">
        <v>2</v>
      </c>
      <c r="K6376" s="1">
        <v>19.98</v>
      </c>
      <c r="L6376" s="1">
        <v>17.82</v>
      </c>
      <c r="M6376" s="1">
        <f>All_Data[[#This Row],[EUR Sales Amount]]-All_Data[[#This Row],[EUR Cost Amount]]</f>
        <v>2.16</v>
      </c>
      <c r="N6376">
        <f>IF(All_Data[[#This Row],[Order Line Quantity]]&lt;0,1,0)</f>
        <v>0</v>
      </c>
      <c r="O6376" s="1" t="str">
        <f>All_Data[[#This Row],[Tier2 Description]]&amp;All_Data[[#This Row],[Order No]]</f>
        <v>FLEECE &amp; KNITS1560375</v>
      </c>
    </row>
    <row r="6377" spans="1:15" x14ac:dyDescent="0.35">
      <c r="A6377">
        <v>202005</v>
      </c>
      <c r="B6377" t="str">
        <f>LEFT(All_Data[[#This Row],[Invoice (Year+Month)]],4)</f>
        <v>2020</v>
      </c>
      <c r="C6377" t="str">
        <f>RIGHT(All_Data[[#This Row],[Invoice (Year+Month)]],2)</f>
        <v>05</v>
      </c>
      <c r="D6377" t="s">
        <v>56</v>
      </c>
      <c r="E6377">
        <v>3014969</v>
      </c>
      <c r="F6377" t="s">
        <v>17</v>
      </c>
      <c r="G6377" t="s">
        <v>26</v>
      </c>
      <c r="H6377" t="s">
        <v>43</v>
      </c>
      <c r="I6377">
        <v>1560887</v>
      </c>
      <c r="J6377">
        <v>2000</v>
      </c>
      <c r="K6377" s="1">
        <v>800</v>
      </c>
      <c r="L6377" s="1">
        <v>75.260000000000005</v>
      </c>
      <c r="M6377" s="1">
        <f>All_Data[[#This Row],[EUR Sales Amount]]-All_Data[[#This Row],[EUR Cost Amount]]</f>
        <v>724.74</v>
      </c>
      <c r="N6377">
        <f>IF(All_Data[[#This Row],[Order Line Quantity]]&lt;0,1,0)</f>
        <v>0</v>
      </c>
      <c r="O6377" s="1" t="str">
        <f>All_Data[[#This Row],[Tier2 Description]]&amp;All_Data[[#This Row],[Order No]]</f>
        <v>SAFETY AUTO &amp; TOOLS1560887</v>
      </c>
    </row>
    <row r="6378" spans="1:15" x14ac:dyDescent="0.35">
      <c r="A6378">
        <v>202005</v>
      </c>
      <c r="B6378" t="str">
        <f>LEFT(All_Data[[#This Row],[Invoice (Year+Month)]],4)</f>
        <v>2020</v>
      </c>
      <c r="C6378" t="str">
        <f>RIGHT(All_Data[[#This Row],[Invoice (Year+Month)]],2)</f>
        <v>05</v>
      </c>
      <c r="D6378" t="s">
        <v>56</v>
      </c>
      <c r="E6378">
        <v>3014969</v>
      </c>
      <c r="F6378" t="s">
        <v>17</v>
      </c>
      <c r="G6378" t="s">
        <v>22</v>
      </c>
      <c r="H6378" t="s">
        <v>35</v>
      </c>
      <c r="I6378">
        <v>1560887</v>
      </c>
      <c r="J6378">
        <v>2002</v>
      </c>
      <c r="K6378" s="1">
        <v>320</v>
      </c>
      <c r="L6378" s="1">
        <v>37.880000000000003</v>
      </c>
      <c r="M6378" s="1">
        <f>All_Data[[#This Row],[EUR Sales Amount]]-All_Data[[#This Row],[EUR Cost Amount]]</f>
        <v>282.12</v>
      </c>
      <c r="N6378">
        <f>IF(All_Data[[#This Row],[Order Line Quantity]]&lt;0,1,0)</f>
        <v>0</v>
      </c>
      <c r="O6378" s="1" t="str">
        <f>All_Data[[#This Row],[Tier2 Description]]&amp;All_Data[[#This Row],[Order No]]</f>
        <v>DECORATION CHARGES1560887</v>
      </c>
    </row>
    <row r="6379" spans="1:15" x14ac:dyDescent="0.35">
      <c r="A6379">
        <v>202005</v>
      </c>
      <c r="B6379" t="str">
        <f>LEFT(All_Data[[#This Row],[Invoice (Year+Month)]],4)</f>
        <v>2020</v>
      </c>
      <c r="C6379" t="str">
        <f>RIGHT(All_Data[[#This Row],[Invoice (Year+Month)]],2)</f>
        <v>05</v>
      </c>
      <c r="D6379" t="s">
        <v>63</v>
      </c>
      <c r="E6379">
        <v>1005270</v>
      </c>
      <c r="F6379" t="s">
        <v>17</v>
      </c>
      <c r="G6379" t="s">
        <v>32</v>
      </c>
      <c r="H6379" t="s">
        <v>51</v>
      </c>
      <c r="I6379">
        <v>1111395</v>
      </c>
      <c r="J6379">
        <v>100</v>
      </c>
      <c r="K6379" s="1">
        <v>429.61789390000001</v>
      </c>
      <c r="L6379" s="1">
        <v>133.06</v>
      </c>
      <c r="M6379" s="1">
        <f>All_Data[[#This Row],[EUR Sales Amount]]-All_Data[[#This Row],[EUR Cost Amount]]</f>
        <v>296.55789390000001</v>
      </c>
      <c r="N6379">
        <f>IF(All_Data[[#This Row],[Order Line Quantity]]&lt;0,1,0)</f>
        <v>0</v>
      </c>
      <c r="O6379" s="1" t="str">
        <f>All_Data[[#This Row],[Tier2 Description]]&amp;All_Data[[#This Row],[Order No]]</f>
        <v>MUGS &amp; TUMBLERS1111395</v>
      </c>
    </row>
    <row r="6380" spans="1:15" x14ac:dyDescent="0.35">
      <c r="A6380">
        <v>202005</v>
      </c>
      <c r="B6380" t="str">
        <f>LEFT(All_Data[[#This Row],[Invoice (Year+Month)]],4)</f>
        <v>2020</v>
      </c>
      <c r="C6380" t="str">
        <f>RIGHT(All_Data[[#This Row],[Invoice (Year+Month)]],2)</f>
        <v>05</v>
      </c>
      <c r="D6380" t="s">
        <v>63</v>
      </c>
      <c r="E6380">
        <v>1005270</v>
      </c>
      <c r="F6380" t="s">
        <v>17</v>
      </c>
      <c r="G6380" t="s">
        <v>22</v>
      </c>
      <c r="H6380" t="s">
        <v>35</v>
      </c>
      <c r="I6380">
        <v>1111395</v>
      </c>
      <c r="J6380">
        <v>104</v>
      </c>
      <c r="K6380" s="1">
        <v>206.01718829999999</v>
      </c>
      <c r="L6380" s="1">
        <v>36.76</v>
      </c>
      <c r="M6380" s="1">
        <f>All_Data[[#This Row],[EUR Sales Amount]]-All_Data[[#This Row],[EUR Cost Amount]]</f>
        <v>169.2571883</v>
      </c>
      <c r="N6380">
        <f>IF(All_Data[[#This Row],[Order Line Quantity]]&lt;0,1,0)</f>
        <v>0</v>
      </c>
      <c r="O6380" s="1" t="str">
        <f>All_Data[[#This Row],[Tier2 Description]]&amp;All_Data[[#This Row],[Order No]]</f>
        <v>DECORATION CHARGES1111395</v>
      </c>
    </row>
    <row r="6381" spans="1:15" x14ac:dyDescent="0.35">
      <c r="A6381">
        <v>202005</v>
      </c>
      <c r="B6381" t="str">
        <f>LEFT(All_Data[[#This Row],[Invoice (Year+Month)]],4)</f>
        <v>2020</v>
      </c>
      <c r="C6381" t="str">
        <f>RIGHT(All_Data[[#This Row],[Invoice (Year+Month)]],2)</f>
        <v>05</v>
      </c>
      <c r="D6381" t="s">
        <v>63</v>
      </c>
      <c r="E6381">
        <v>3013321</v>
      </c>
      <c r="F6381" t="s">
        <v>17</v>
      </c>
      <c r="G6381" t="s">
        <v>13</v>
      </c>
      <c r="H6381" t="s">
        <v>16</v>
      </c>
      <c r="I6381">
        <v>1111182</v>
      </c>
      <c r="J6381">
        <v>500</v>
      </c>
      <c r="K6381" s="1">
        <v>237.0149351</v>
      </c>
      <c r="L6381" s="1">
        <v>69.44</v>
      </c>
      <c r="M6381" s="1">
        <f>All_Data[[#This Row],[EUR Sales Amount]]-All_Data[[#This Row],[EUR Cost Amount]]</f>
        <v>167.5749351</v>
      </c>
      <c r="N6381">
        <f>IF(All_Data[[#This Row],[Order Line Quantity]]&lt;0,1,0)</f>
        <v>0</v>
      </c>
      <c r="O6381" s="1" t="str">
        <f>All_Data[[#This Row],[Tier2 Description]]&amp;All_Data[[#This Row],[Order No]]</f>
        <v>WRITING1111182</v>
      </c>
    </row>
    <row r="6382" spans="1:15" x14ac:dyDescent="0.35">
      <c r="A6382">
        <v>202005</v>
      </c>
      <c r="B6382" t="str">
        <f>LEFT(All_Data[[#This Row],[Invoice (Year+Month)]],4)</f>
        <v>2020</v>
      </c>
      <c r="C6382" t="str">
        <f>RIGHT(All_Data[[#This Row],[Invoice (Year+Month)]],2)</f>
        <v>05</v>
      </c>
      <c r="D6382" t="s">
        <v>63</v>
      </c>
      <c r="E6382">
        <v>3013321</v>
      </c>
      <c r="F6382" t="s">
        <v>17</v>
      </c>
      <c r="G6382" t="s">
        <v>26</v>
      </c>
      <c r="H6382" t="s">
        <v>50</v>
      </c>
      <c r="I6382">
        <v>1111287</v>
      </c>
      <c r="J6382">
        <v>200</v>
      </c>
      <c r="K6382" s="1">
        <v>308.16473400000001</v>
      </c>
      <c r="L6382" s="1">
        <v>196.72</v>
      </c>
      <c r="M6382" s="1">
        <f>All_Data[[#This Row],[EUR Sales Amount]]-All_Data[[#This Row],[EUR Cost Amount]]</f>
        <v>111.44473400000001</v>
      </c>
      <c r="N6382">
        <f>IF(All_Data[[#This Row],[Order Line Quantity]]&lt;0,1,0)</f>
        <v>0</v>
      </c>
      <c r="O6382" s="1" t="str">
        <f>All_Data[[#This Row],[Tier2 Description]]&amp;All_Data[[#This Row],[Order No]]</f>
        <v>OUTDOOR &amp; LEISURE1111287</v>
      </c>
    </row>
    <row r="6383" spans="1:15" x14ac:dyDescent="0.35">
      <c r="A6383">
        <v>202005</v>
      </c>
      <c r="B6383" t="str">
        <f>LEFT(All_Data[[#This Row],[Invoice (Year+Month)]],4)</f>
        <v>2020</v>
      </c>
      <c r="C6383" t="str">
        <f>RIGHT(All_Data[[#This Row],[Invoice (Year+Month)]],2)</f>
        <v>05</v>
      </c>
      <c r="D6383" t="s">
        <v>63</v>
      </c>
      <c r="E6383">
        <v>3013321</v>
      </c>
      <c r="F6383" t="s">
        <v>17</v>
      </c>
      <c r="G6383" t="s">
        <v>22</v>
      </c>
      <c r="H6383" t="s">
        <v>35</v>
      </c>
      <c r="I6383">
        <v>1111182</v>
      </c>
      <c r="J6383">
        <v>502</v>
      </c>
      <c r="K6383" s="1">
        <v>253.3295387</v>
      </c>
      <c r="L6383" s="1">
        <v>26.18</v>
      </c>
      <c r="M6383" s="1">
        <f>All_Data[[#This Row],[EUR Sales Amount]]-All_Data[[#This Row],[EUR Cost Amount]]</f>
        <v>227.14953869999999</v>
      </c>
      <c r="N6383">
        <f>IF(All_Data[[#This Row],[Order Line Quantity]]&lt;0,1,0)</f>
        <v>0</v>
      </c>
      <c r="O6383" s="1" t="str">
        <f>All_Data[[#This Row],[Tier2 Description]]&amp;All_Data[[#This Row],[Order No]]</f>
        <v>DECORATION CHARGES1111182</v>
      </c>
    </row>
    <row r="6384" spans="1:15" x14ac:dyDescent="0.35">
      <c r="A6384">
        <v>202005</v>
      </c>
      <c r="B6384" t="str">
        <f>LEFT(All_Data[[#This Row],[Invoice (Year+Month)]],4)</f>
        <v>2020</v>
      </c>
      <c r="C6384" t="str">
        <f>RIGHT(All_Data[[#This Row],[Invoice (Year+Month)]],2)</f>
        <v>05</v>
      </c>
      <c r="D6384" t="s">
        <v>63</v>
      </c>
      <c r="E6384">
        <v>3013321</v>
      </c>
      <c r="F6384" t="s">
        <v>17</v>
      </c>
      <c r="G6384" t="s">
        <v>22</v>
      </c>
      <c r="H6384" t="s">
        <v>35</v>
      </c>
      <c r="I6384">
        <v>1111291</v>
      </c>
      <c r="J6384">
        <v>302</v>
      </c>
      <c r="K6384" s="1">
        <v>136.49884979999999</v>
      </c>
      <c r="L6384" s="1">
        <v>20.88</v>
      </c>
      <c r="M6384" s="1">
        <f>All_Data[[#This Row],[EUR Sales Amount]]-All_Data[[#This Row],[EUR Cost Amount]]</f>
        <v>115.61884979999999</v>
      </c>
      <c r="N6384">
        <f>IF(All_Data[[#This Row],[Order Line Quantity]]&lt;0,1,0)</f>
        <v>0</v>
      </c>
      <c r="O6384" s="1" t="str">
        <f>All_Data[[#This Row],[Tier2 Description]]&amp;All_Data[[#This Row],[Order No]]</f>
        <v>DECORATION CHARGES1111291</v>
      </c>
    </row>
    <row r="6385" spans="1:15" x14ac:dyDescent="0.35">
      <c r="A6385">
        <v>202005</v>
      </c>
      <c r="B6385" t="str">
        <f>LEFT(All_Data[[#This Row],[Invoice (Year+Month)]],4)</f>
        <v>2020</v>
      </c>
      <c r="C6385" t="str">
        <f>RIGHT(All_Data[[#This Row],[Invoice (Year+Month)]],2)</f>
        <v>05</v>
      </c>
      <c r="D6385" t="s">
        <v>63</v>
      </c>
      <c r="E6385">
        <v>3013321</v>
      </c>
      <c r="F6385" t="s">
        <v>17</v>
      </c>
      <c r="G6385" t="s">
        <v>29</v>
      </c>
      <c r="H6385" t="s">
        <v>30</v>
      </c>
      <c r="I6385">
        <v>1111291</v>
      </c>
      <c r="J6385">
        <v>300</v>
      </c>
      <c r="K6385" s="1">
        <v>3969.6149569999998</v>
      </c>
      <c r="L6385" s="1">
        <v>4640.12</v>
      </c>
      <c r="M6385" s="1">
        <f>All_Data[[#This Row],[EUR Sales Amount]]-All_Data[[#This Row],[EUR Cost Amount]]</f>
        <v>-670.50504300000011</v>
      </c>
      <c r="N6385">
        <f>IF(All_Data[[#This Row],[Order Line Quantity]]&lt;0,1,0)</f>
        <v>0</v>
      </c>
      <c r="O6385" s="1" t="str">
        <f>All_Data[[#This Row],[Tier2 Description]]&amp;All_Data[[#This Row],[Order No]]</f>
        <v>AUDIO1111291</v>
      </c>
    </row>
    <row r="6386" spans="1:15" x14ac:dyDescent="0.35">
      <c r="A6386">
        <v>202005</v>
      </c>
      <c r="B6386" t="str">
        <f>LEFT(All_Data[[#This Row],[Invoice (Year+Month)]],4)</f>
        <v>2020</v>
      </c>
      <c r="C6386" t="str">
        <f>RIGHT(All_Data[[#This Row],[Invoice (Year+Month)]],2)</f>
        <v>05</v>
      </c>
      <c r="D6386" t="s">
        <v>63</v>
      </c>
      <c r="E6386">
        <v>3013327</v>
      </c>
      <c r="F6386" t="s">
        <v>10</v>
      </c>
      <c r="G6386" t="s">
        <v>26</v>
      </c>
      <c r="H6386" t="s">
        <v>43</v>
      </c>
      <c r="I6386">
        <v>1111362</v>
      </c>
      <c r="J6386">
        <v>92</v>
      </c>
      <c r="K6386" s="1">
        <v>30.598945350000001</v>
      </c>
      <c r="L6386" s="1">
        <v>6.12</v>
      </c>
      <c r="M6386" s="1">
        <f>All_Data[[#This Row],[EUR Sales Amount]]-All_Data[[#This Row],[EUR Cost Amount]]</f>
        <v>24.47894535</v>
      </c>
      <c r="N6386">
        <f>IF(All_Data[[#This Row],[Order Line Quantity]]&lt;0,1,0)</f>
        <v>0</v>
      </c>
      <c r="O6386" s="1" t="str">
        <f>All_Data[[#This Row],[Tier2 Description]]&amp;All_Data[[#This Row],[Order No]]</f>
        <v>SAFETY AUTO &amp; TOOLS1111362</v>
      </c>
    </row>
    <row r="6387" spans="1:15" x14ac:dyDescent="0.35">
      <c r="A6387">
        <v>202005</v>
      </c>
      <c r="B6387" t="str">
        <f>LEFT(All_Data[[#This Row],[Invoice (Year+Month)]],4)</f>
        <v>2020</v>
      </c>
      <c r="C6387" t="str">
        <f>RIGHT(All_Data[[#This Row],[Invoice (Year+Month)]],2)</f>
        <v>05</v>
      </c>
      <c r="D6387" t="s">
        <v>63</v>
      </c>
      <c r="E6387">
        <v>3013331</v>
      </c>
      <c r="F6387" t="s">
        <v>17</v>
      </c>
      <c r="G6387" t="s">
        <v>32</v>
      </c>
      <c r="H6387" t="s">
        <v>33</v>
      </c>
      <c r="I6387">
        <v>1111348</v>
      </c>
      <c r="J6387">
        <v>260</v>
      </c>
      <c r="K6387" s="1">
        <v>212.0898463</v>
      </c>
      <c r="L6387" s="1">
        <v>183.26</v>
      </c>
      <c r="M6387" s="1">
        <f>All_Data[[#This Row],[EUR Sales Amount]]-All_Data[[#This Row],[EUR Cost Amount]]</f>
        <v>28.829846300000014</v>
      </c>
      <c r="N6387">
        <f>IF(All_Data[[#This Row],[Order Line Quantity]]&lt;0,1,0)</f>
        <v>0</v>
      </c>
      <c r="O6387" s="1" t="str">
        <f>All_Data[[#This Row],[Tier2 Description]]&amp;All_Data[[#This Row],[Order No]]</f>
        <v>SPORT BOTTLES1111348</v>
      </c>
    </row>
    <row r="6388" spans="1:15" x14ac:dyDescent="0.35">
      <c r="A6388">
        <v>202005</v>
      </c>
      <c r="B6388" t="str">
        <f>LEFT(All_Data[[#This Row],[Invoice (Year+Month)]],4)</f>
        <v>2020</v>
      </c>
      <c r="C6388" t="str">
        <f>RIGHT(All_Data[[#This Row],[Invoice (Year+Month)]],2)</f>
        <v>05</v>
      </c>
      <c r="D6388" t="s">
        <v>63</v>
      </c>
      <c r="E6388">
        <v>3013331</v>
      </c>
      <c r="F6388" t="s">
        <v>17</v>
      </c>
      <c r="G6388" t="s">
        <v>26</v>
      </c>
      <c r="H6388" t="s">
        <v>50</v>
      </c>
      <c r="I6388">
        <v>1111651</v>
      </c>
      <c r="J6388">
        <v>200</v>
      </c>
      <c r="K6388" s="1">
        <v>170.3969706</v>
      </c>
      <c r="L6388" s="1">
        <v>64.42</v>
      </c>
      <c r="M6388" s="1">
        <f>All_Data[[#This Row],[EUR Sales Amount]]-All_Data[[#This Row],[EUR Cost Amount]]</f>
        <v>105.9769706</v>
      </c>
      <c r="N6388">
        <f>IF(All_Data[[#This Row],[Order Line Quantity]]&lt;0,1,0)</f>
        <v>0</v>
      </c>
      <c r="O6388" s="1" t="str">
        <f>All_Data[[#This Row],[Tier2 Description]]&amp;All_Data[[#This Row],[Order No]]</f>
        <v>OUTDOOR &amp; LEISURE1111651</v>
      </c>
    </row>
    <row r="6389" spans="1:15" x14ac:dyDescent="0.35">
      <c r="A6389">
        <v>202005</v>
      </c>
      <c r="B6389" t="str">
        <f>LEFT(All_Data[[#This Row],[Invoice (Year+Month)]],4)</f>
        <v>2020</v>
      </c>
      <c r="C6389" t="str">
        <f>RIGHT(All_Data[[#This Row],[Invoice (Year+Month)]],2)</f>
        <v>05</v>
      </c>
      <c r="D6389" t="s">
        <v>63</v>
      </c>
      <c r="E6389">
        <v>3013331</v>
      </c>
      <c r="F6389" t="s">
        <v>17</v>
      </c>
      <c r="G6389" t="s">
        <v>22</v>
      </c>
      <c r="H6389" t="s">
        <v>35</v>
      </c>
      <c r="I6389">
        <v>1111348</v>
      </c>
      <c r="J6389">
        <v>262</v>
      </c>
      <c r="K6389" s="1">
        <v>141.15757550000001</v>
      </c>
      <c r="L6389" s="1">
        <v>18.059999999999999</v>
      </c>
      <c r="M6389" s="1">
        <f>All_Data[[#This Row],[EUR Sales Amount]]-All_Data[[#This Row],[EUR Cost Amount]]</f>
        <v>123.0975755</v>
      </c>
      <c r="N6389">
        <f>IF(All_Data[[#This Row],[Order Line Quantity]]&lt;0,1,0)</f>
        <v>0</v>
      </c>
      <c r="O6389" s="1" t="str">
        <f>All_Data[[#This Row],[Tier2 Description]]&amp;All_Data[[#This Row],[Order No]]</f>
        <v>DECORATION CHARGES1111348</v>
      </c>
    </row>
    <row r="6390" spans="1:15" x14ac:dyDescent="0.35">
      <c r="A6390">
        <v>202005</v>
      </c>
      <c r="B6390" t="str">
        <f>LEFT(All_Data[[#This Row],[Invoice (Year+Month)]],4)</f>
        <v>2020</v>
      </c>
      <c r="C6390" t="str">
        <f>RIGHT(All_Data[[#This Row],[Invoice (Year+Month)]],2)</f>
        <v>05</v>
      </c>
      <c r="D6390" t="s">
        <v>63</v>
      </c>
      <c r="E6390">
        <v>3013336</v>
      </c>
      <c r="F6390" t="s">
        <v>17</v>
      </c>
      <c r="G6390" t="s">
        <v>11</v>
      </c>
      <c r="H6390" t="s">
        <v>40</v>
      </c>
      <c r="I6390">
        <v>1111582</v>
      </c>
      <c r="J6390">
        <v>92</v>
      </c>
      <c r="K6390" s="1">
        <v>75.714262410000003</v>
      </c>
      <c r="L6390" s="1">
        <v>31.76</v>
      </c>
      <c r="M6390" s="1">
        <f>All_Data[[#This Row],[EUR Sales Amount]]-All_Data[[#This Row],[EUR Cost Amount]]</f>
        <v>43.954262409999998</v>
      </c>
      <c r="N6390">
        <f>IF(All_Data[[#This Row],[Order Line Quantity]]&lt;0,1,0)</f>
        <v>0</v>
      </c>
      <c r="O6390" s="1" t="str">
        <f>All_Data[[#This Row],[Tier2 Description]]&amp;All_Data[[#This Row],[Order No]]</f>
        <v>TOTES1111582</v>
      </c>
    </row>
    <row r="6391" spans="1:15" x14ac:dyDescent="0.35">
      <c r="A6391">
        <v>202005</v>
      </c>
      <c r="B6391" t="str">
        <f>LEFT(All_Data[[#This Row],[Invoice (Year+Month)]],4)</f>
        <v>2020</v>
      </c>
      <c r="C6391" t="str">
        <f>RIGHT(All_Data[[#This Row],[Invoice (Year+Month)]],2)</f>
        <v>05</v>
      </c>
      <c r="D6391" t="s">
        <v>63</v>
      </c>
      <c r="E6391">
        <v>3013336</v>
      </c>
      <c r="F6391" t="s">
        <v>17</v>
      </c>
      <c r="G6391" t="s">
        <v>11</v>
      </c>
      <c r="H6391" t="s">
        <v>40</v>
      </c>
      <c r="I6391">
        <v>1111737</v>
      </c>
      <c r="J6391">
        <v>200</v>
      </c>
      <c r="K6391" s="1">
        <v>65.258414259999995</v>
      </c>
      <c r="L6391" s="1">
        <v>15</v>
      </c>
      <c r="M6391" s="1">
        <f>All_Data[[#This Row],[EUR Sales Amount]]-All_Data[[#This Row],[EUR Cost Amount]]</f>
        <v>50.258414259999995</v>
      </c>
      <c r="N6391">
        <f>IF(All_Data[[#This Row],[Order Line Quantity]]&lt;0,1,0)</f>
        <v>0</v>
      </c>
      <c r="O6391" s="1" t="str">
        <f>All_Data[[#This Row],[Tier2 Description]]&amp;All_Data[[#This Row],[Order No]]</f>
        <v>TOTES1111737</v>
      </c>
    </row>
    <row r="6392" spans="1:15" x14ac:dyDescent="0.35">
      <c r="A6392">
        <v>202005</v>
      </c>
      <c r="B6392" t="str">
        <f>LEFT(All_Data[[#This Row],[Invoice (Year+Month)]],4)</f>
        <v>2020</v>
      </c>
      <c r="C6392" t="str">
        <f>RIGHT(All_Data[[#This Row],[Invoice (Year+Month)]],2)</f>
        <v>05</v>
      </c>
      <c r="D6392" t="s">
        <v>63</v>
      </c>
      <c r="E6392">
        <v>3013336</v>
      </c>
      <c r="F6392" t="s">
        <v>17</v>
      </c>
      <c r="G6392" t="s">
        <v>26</v>
      </c>
      <c r="H6392" t="s">
        <v>53</v>
      </c>
      <c r="I6392">
        <v>1111694</v>
      </c>
      <c r="J6392">
        <v>28</v>
      </c>
      <c r="K6392" s="1">
        <v>101.2593061</v>
      </c>
      <c r="L6392" s="1">
        <v>30.96</v>
      </c>
      <c r="M6392" s="1">
        <f>All_Data[[#This Row],[EUR Sales Amount]]-All_Data[[#This Row],[EUR Cost Amount]]</f>
        <v>70.299306099999995</v>
      </c>
      <c r="N6392">
        <f>IF(All_Data[[#This Row],[Order Line Quantity]]&lt;0,1,0)</f>
        <v>0</v>
      </c>
      <c r="O6392" s="1" t="str">
        <f>All_Data[[#This Row],[Tier2 Description]]&amp;All_Data[[#This Row],[Order No]]</f>
        <v>BLANKETS1111694</v>
      </c>
    </row>
    <row r="6393" spans="1:15" x14ac:dyDescent="0.35">
      <c r="A6393">
        <v>202005</v>
      </c>
      <c r="B6393" t="str">
        <f>LEFT(All_Data[[#This Row],[Invoice (Year+Month)]],4)</f>
        <v>2020</v>
      </c>
      <c r="C6393" t="str">
        <f>RIGHT(All_Data[[#This Row],[Invoice (Year+Month)]],2)</f>
        <v>05</v>
      </c>
      <c r="D6393" t="s">
        <v>63</v>
      </c>
      <c r="E6393">
        <v>3013336</v>
      </c>
      <c r="F6393" t="s">
        <v>17</v>
      </c>
      <c r="G6393" t="s">
        <v>22</v>
      </c>
      <c r="H6393" t="s">
        <v>35</v>
      </c>
      <c r="I6393">
        <v>1111582</v>
      </c>
      <c r="J6393">
        <v>96</v>
      </c>
      <c r="K6393" s="1">
        <v>147.54202369999999</v>
      </c>
      <c r="L6393" s="1">
        <v>32.932027089999998</v>
      </c>
      <c r="M6393" s="1">
        <f>All_Data[[#This Row],[EUR Sales Amount]]-All_Data[[#This Row],[EUR Cost Amount]]</f>
        <v>114.60999661</v>
      </c>
      <c r="N6393">
        <f>IF(All_Data[[#This Row],[Order Line Quantity]]&lt;0,1,0)</f>
        <v>0</v>
      </c>
      <c r="O6393" s="1" t="str">
        <f>All_Data[[#This Row],[Tier2 Description]]&amp;All_Data[[#This Row],[Order No]]</f>
        <v>DECORATION CHARGES1111582</v>
      </c>
    </row>
    <row r="6394" spans="1:15" x14ac:dyDescent="0.35">
      <c r="A6394">
        <v>202005</v>
      </c>
      <c r="B6394" t="str">
        <f>LEFT(All_Data[[#This Row],[Invoice (Year+Month)]],4)</f>
        <v>2020</v>
      </c>
      <c r="C6394" t="str">
        <f>RIGHT(All_Data[[#This Row],[Invoice (Year+Month)]],2)</f>
        <v>05</v>
      </c>
      <c r="D6394" t="s">
        <v>63</v>
      </c>
      <c r="E6394">
        <v>3013339</v>
      </c>
      <c r="F6394" t="s">
        <v>17</v>
      </c>
      <c r="G6394" t="s">
        <v>32</v>
      </c>
      <c r="H6394" t="s">
        <v>33</v>
      </c>
      <c r="I6394">
        <v>1111428</v>
      </c>
      <c r="J6394">
        <v>44</v>
      </c>
      <c r="K6394" s="1">
        <v>227.31680969999999</v>
      </c>
      <c r="L6394" s="1">
        <v>78.78</v>
      </c>
      <c r="M6394" s="1">
        <f>All_Data[[#This Row],[EUR Sales Amount]]-All_Data[[#This Row],[EUR Cost Amount]]</f>
        <v>148.53680969999999</v>
      </c>
      <c r="N6394">
        <f>IF(All_Data[[#This Row],[Order Line Quantity]]&lt;0,1,0)</f>
        <v>0</v>
      </c>
      <c r="O6394" s="1" t="str">
        <f>All_Data[[#This Row],[Tier2 Description]]&amp;All_Data[[#This Row],[Order No]]</f>
        <v>SPORT BOTTLES1111428</v>
      </c>
    </row>
    <row r="6395" spans="1:15" x14ac:dyDescent="0.35">
      <c r="A6395">
        <v>202005</v>
      </c>
      <c r="B6395" t="str">
        <f>LEFT(All_Data[[#This Row],[Invoice (Year+Month)]],4)</f>
        <v>2020</v>
      </c>
      <c r="C6395" t="str">
        <f>RIGHT(All_Data[[#This Row],[Invoice (Year+Month)]],2)</f>
        <v>05</v>
      </c>
      <c r="D6395" t="s">
        <v>63</v>
      </c>
      <c r="E6395">
        <v>3013339</v>
      </c>
      <c r="F6395" t="s">
        <v>17</v>
      </c>
      <c r="G6395" t="s">
        <v>26</v>
      </c>
      <c r="H6395" t="s">
        <v>50</v>
      </c>
      <c r="I6395">
        <v>1111636</v>
      </c>
      <c r="J6395">
        <v>40</v>
      </c>
      <c r="K6395" s="1">
        <v>436.1437353</v>
      </c>
      <c r="L6395" s="1">
        <v>146.41999999999999</v>
      </c>
      <c r="M6395" s="1">
        <f>All_Data[[#This Row],[EUR Sales Amount]]-All_Data[[#This Row],[EUR Cost Amount]]</f>
        <v>289.72373530000004</v>
      </c>
      <c r="N6395">
        <f>IF(All_Data[[#This Row],[Order Line Quantity]]&lt;0,1,0)</f>
        <v>0</v>
      </c>
      <c r="O6395" s="1" t="str">
        <f>All_Data[[#This Row],[Tier2 Description]]&amp;All_Data[[#This Row],[Order No]]</f>
        <v>OUTDOOR &amp; LEISURE1111636</v>
      </c>
    </row>
    <row r="6396" spans="1:15" x14ac:dyDescent="0.35">
      <c r="A6396">
        <v>202005</v>
      </c>
      <c r="B6396" t="str">
        <f>LEFT(All_Data[[#This Row],[Invoice (Year+Month)]],4)</f>
        <v>2020</v>
      </c>
      <c r="C6396" t="str">
        <f>RIGHT(All_Data[[#This Row],[Invoice (Year+Month)]],2)</f>
        <v>05</v>
      </c>
      <c r="D6396" t="s">
        <v>63</v>
      </c>
      <c r="E6396">
        <v>3013339</v>
      </c>
      <c r="F6396" t="s">
        <v>17</v>
      </c>
      <c r="G6396" t="s">
        <v>22</v>
      </c>
      <c r="H6396" t="s">
        <v>35</v>
      </c>
      <c r="I6396">
        <v>1111428</v>
      </c>
      <c r="J6396">
        <v>48</v>
      </c>
      <c r="K6396" s="1">
        <v>136.36833300000001</v>
      </c>
      <c r="L6396" s="1">
        <v>15.833240529999999</v>
      </c>
      <c r="M6396" s="1">
        <f>All_Data[[#This Row],[EUR Sales Amount]]-All_Data[[#This Row],[EUR Cost Amount]]</f>
        <v>120.53509247000001</v>
      </c>
      <c r="N6396">
        <f>IF(All_Data[[#This Row],[Order Line Quantity]]&lt;0,1,0)</f>
        <v>0</v>
      </c>
      <c r="O6396" s="1" t="str">
        <f>All_Data[[#This Row],[Tier2 Description]]&amp;All_Data[[#This Row],[Order No]]</f>
        <v>DECORATION CHARGES1111428</v>
      </c>
    </row>
    <row r="6397" spans="1:15" x14ac:dyDescent="0.35">
      <c r="A6397">
        <v>202005</v>
      </c>
      <c r="B6397" t="str">
        <f>LEFT(All_Data[[#This Row],[Invoice (Year+Month)]],4)</f>
        <v>2020</v>
      </c>
      <c r="C6397" t="str">
        <f>RIGHT(All_Data[[#This Row],[Invoice (Year+Month)]],2)</f>
        <v>05</v>
      </c>
      <c r="D6397" t="s">
        <v>63</v>
      </c>
      <c r="E6397">
        <v>3013339</v>
      </c>
      <c r="F6397" t="s">
        <v>17</v>
      </c>
      <c r="G6397" t="s">
        <v>22</v>
      </c>
      <c r="H6397" t="s">
        <v>35</v>
      </c>
      <c r="I6397">
        <v>1111636</v>
      </c>
      <c r="J6397">
        <v>44</v>
      </c>
      <c r="K6397" s="1">
        <v>126.1300129</v>
      </c>
      <c r="L6397" s="1">
        <v>33.053779890000001</v>
      </c>
      <c r="M6397" s="1">
        <f>All_Data[[#This Row],[EUR Sales Amount]]-All_Data[[#This Row],[EUR Cost Amount]]</f>
        <v>93.076233009999996</v>
      </c>
      <c r="N6397">
        <f>IF(All_Data[[#This Row],[Order Line Quantity]]&lt;0,1,0)</f>
        <v>0</v>
      </c>
      <c r="O6397" s="1" t="str">
        <f>All_Data[[#This Row],[Tier2 Description]]&amp;All_Data[[#This Row],[Order No]]</f>
        <v>DECORATION CHARGES1111636</v>
      </c>
    </row>
    <row r="6398" spans="1:15" x14ac:dyDescent="0.35">
      <c r="A6398">
        <v>202005</v>
      </c>
      <c r="B6398" t="str">
        <f>LEFT(All_Data[[#This Row],[Invoice (Year+Month)]],4)</f>
        <v>2020</v>
      </c>
      <c r="C6398" t="str">
        <f>RIGHT(All_Data[[#This Row],[Invoice (Year+Month)]],2)</f>
        <v>05</v>
      </c>
      <c r="D6398" t="s">
        <v>63</v>
      </c>
      <c r="E6398">
        <v>3013346</v>
      </c>
      <c r="F6398" t="s">
        <v>10</v>
      </c>
      <c r="G6398" t="s">
        <v>13</v>
      </c>
      <c r="H6398" t="s">
        <v>14</v>
      </c>
      <c r="I6398">
        <v>1111118</v>
      </c>
      <c r="J6398">
        <v>2000</v>
      </c>
      <c r="K6398" s="1">
        <v>1428.4341790000001</v>
      </c>
      <c r="L6398" s="1">
        <v>259.22000000000003</v>
      </c>
      <c r="M6398" s="1">
        <f>All_Data[[#This Row],[EUR Sales Amount]]-All_Data[[#This Row],[EUR Cost Amount]]</f>
        <v>1169.2141790000001</v>
      </c>
      <c r="N6398">
        <f>IF(All_Data[[#This Row],[Order Line Quantity]]&lt;0,1,0)</f>
        <v>0</v>
      </c>
      <c r="O6398" s="1" t="str">
        <f>All_Data[[#This Row],[Tier2 Description]]&amp;All_Data[[#This Row],[Order No]]</f>
        <v>DESKTOP1111118</v>
      </c>
    </row>
    <row r="6399" spans="1:15" x14ac:dyDescent="0.35">
      <c r="A6399">
        <v>202005</v>
      </c>
      <c r="B6399" t="str">
        <f>LEFT(All_Data[[#This Row],[Invoice (Year+Month)]],4)</f>
        <v>2020</v>
      </c>
      <c r="C6399" t="str">
        <f>RIGHT(All_Data[[#This Row],[Invoice (Year+Month)]],2)</f>
        <v>05</v>
      </c>
      <c r="D6399" t="s">
        <v>63</v>
      </c>
      <c r="E6399">
        <v>3013346</v>
      </c>
      <c r="F6399" t="s">
        <v>10</v>
      </c>
      <c r="G6399" t="s">
        <v>22</v>
      </c>
      <c r="H6399" t="s">
        <v>35</v>
      </c>
      <c r="I6399">
        <v>1111118</v>
      </c>
      <c r="J6399">
        <v>2002</v>
      </c>
      <c r="K6399" s="1">
        <v>148.6441658</v>
      </c>
      <c r="L6399" s="1">
        <v>141.4132309</v>
      </c>
      <c r="M6399" s="1">
        <f>All_Data[[#This Row],[EUR Sales Amount]]-All_Data[[#This Row],[EUR Cost Amount]]</f>
        <v>7.2309348999999941</v>
      </c>
      <c r="N6399">
        <f>IF(All_Data[[#This Row],[Order Line Quantity]]&lt;0,1,0)</f>
        <v>0</v>
      </c>
      <c r="O6399" s="1" t="str">
        <f>All_Data[[#This Row],[Tier2 Description]]&amp;All_Data[[#This Row],[Order No]]</f>
        <v>DECORATION CHARGES1111118</v>
      </c>
    </row>
    <row r="6400" spans="1:15" x14ac:dyDescent="0.35">
      <c r="A6400">
        <v>202005</v>
      </c>
      <c r="B6400" t="str">
        <f>LEFT(All_Data[[#This Row],[Invoice (Year+Month)]],4)</f>
        <v>2020</v>
      </c>
      <c r="C6400" t="str">
        <f>RIGHT(All_Data[[#This Row],[Invoice (Year+Month)]],2)</f>
        <v>05</v>
      </c>
      <c r="D6400" t="s">
        <v>63</v>
      </c>
      <c r="E6400">
        <v>3013356</v>
      </c>
      <c r="F6400" t="s">
        <v>17</v>
      </c>
      <c r="G6400" t="s">
        <v>32</v>
      </c>
      <c r="H6400" t="s">
        <v>33</v>
      </c>
      <c r="I6400">
        <v>1111510</v>
      </c>
      <c r="J6400">
        <v>120</v>
      </c>
      <c r="K6400" s="1">
        <v>1086.5525970000001</v>
      </c>
      <c r="L6400" s="1">
        <v>370.84</v>
      </c>
      <c r="M6400" s="1">
        <f>All_Data[[#This Row],[EUR Sales Amount]]-All_Data[[#This Row],[EUR Cost Amount]]</f>
        <v>715.71259700000019</v>
      </c>
      <c r="N6400">
        <f>IF(All_Data[[#This Row],[Order Line Quantity]]&lt;0,1,0)</f>
        <v>0</v>
      </c>
      <c r="O6400" s="1" t="str">
        <f>All_Data[[#This Row],[Tier2 Description]]&amp;All_Data[[#This Row],[Order No]]</f>
        <v>SPORT BOTTLES1111510</v>
      </c>
    </row>
    <row r="6401" spans="1:15" x14ac:dyDescent="0.35">
      <c r="A6401">
        <v>202005</v>
      </c>
      <c r="B6401" t="str">
        <f>LEFT(All_Data[[#This Row],[Invoice (Year+Month)]],4)</f>
        <v>2020</v>
      </c>
      <c r="C6401" t="str">
        <f>RIGHT(All_Data[[#This Row],[Invoice (Year+Month)]],2)</f>
        <v>05</v>
      </c>
      <c r="D6401" t="s">
        <v>63</v>
      </c>
      <c r="E6401">
        <v>3013356</v>
      </c>
      <c r="F6401" t="s">
        <v>17</v>
      </c>
      <c r="G6401" t="s">
        <v>13</v>
      </c>
      <c r="H6401" t="s">
        <v>34</v>
      </c>
      <c r="I6401">
        <v>1111510</v>
      </c>
      <c r="J6401">
        <v>120</v>
      </c>
      <c r="K6401" s="1">
        <v>114.2022249</v>
      </c>
      <c r="L6401" s="1">
        <v>33.18</v>
      </c>
      <c r="M6401" s="1">
        <f>All_Data[[#This Row],[EUR Sales Amount]]-All_Data[[#This Row],[EUR Cost Amount]]</f>
        <v>81.022224899999998</v>
      </c>
      <c r="N6401">
        <f>IF(All_Data[[#This Row],[Order Line Quantity]]&lt;0,1,0)</f>
        <v>0</v>
      </c>
      <c r="O6401" s="1" t="str">
        <f>All_Data[[#This Row],[Tier2 Description]]&amp;All_Data[[#This Row],[Order No]]</f>
        <v>STATIONERY1111510</v>
      </c>
    </row>
    <row r="6402" spans="1:15" x14ac:dyDescent="0.35">
      <c r="A6402">
        <v>202005</v>
      </c>
      <c r="B6402" t="str">
        <f>LEFT(All_Data[[#This Row],[Invoice (Year+Month)]],4)</f>
        <v>2020</v>
      </c>
      <c r="C6402" t="str">
        <f>RIGHT(All_Data[[#This Row],[Invoice (Year+Month)]],2)</f>
        <v>05</v>
      </c>
      <c r="D6402" t="s">
        <v>63</v>
      </c>
      <c r="E6402">
        <v>3013356</v>
      </c>
      <c r="F6402" t="s">
        <v>17</v>
      </c>
      <c r="G6402" t="s">
        <v>13</v>
      </c>
      <c r="H6402" t="s">
        <v>15</v>
      </c>
      <c r="I6402">
        <v>1111382</v>
      </c>
      <c r="J6402">
        <v>20</v>
      </c>
      <c r="K6402" s="1">
        <v>104.9572829</v>
      </c>
      <c r="L6402" s="1">
        <v>28.58</v>
      </c>
      <c r="M6402" s="1">
        <f>All_Data[[#This Row],[EUR Sales Amount]]-All_Data[[#This Row],[EUR Cost Amount]]</f>
        <v>76.377282899999997</v>
      </c>
      <c r="N6402">
        <f>IF(All_Data[[#This Row],[Order Line Quantity]]&lt;0,1,0)</f>
        <v>0</v>
      </c>
      <c r="O6402" s="1" t="str">
        <f>All_Data[[#This Row],[Tier2 Description]]&amp;All_Data[[#This Row],[Order No]]</f>
        <v>UMBRELLAS1111382</v>
      </c>
    </row>
    <row r="6403" spans="1:15" x14ac:dyDescent="0.35">
      <c r="A6403">
        <v>202005</v>
      </c>
      <c r="B6403" t="str">
        <f>LEFT(All_Data[[#This Row],[Invoice (Year+Month)]],4)</f>
        <v>2020</v>
      </c>
      <c r="C6403" t="str">
        <f>RIGHT(All_Data[[#This Row],[Invoice (Year+Month)]],2)</f>
        <v>05</v>
      </c>
      <c r="D6403" t="s">
        <v>63</v>
      </c>
      <c r="E6403">
        <v>3013356</v>
      </c>
      <c r="F6403" t="s">
        <v>17</v>
      </c>
      <c r="G6403" t="s">
        <v>26</v>
      </c>
      <c r="H6403" t="s">
        <v>43</v>
      </c>
      <c r="I6403">
        <v>1111325</v>
      </c>
      <c r="J6403">
        <v>1000</v>
      </c>
      <c r="K6403" s="1">
        <v>268.28459190000001</v>
      </c>
      <c r="L6403" s="1">
        <v>81.96</v>
      </c>
      <c r="M6403" s="1">
        <f>All_Data[[#This Row],[EUR Sales Amount]]-All_Data[[#This Row],[EUR Cost Amount]]</f>
        <v>186.32459190000003</v>
      </c>
      <c r="N6403">
        <f>IF(All_Data[[#This Row],[Order Line Quantity]]&lt;0,1,0)</f>
        <v>0</v>
      </c>
      <c r="O6403" s="1" t="str">
        <f>All_Data[[#This Row],[Tier2 Description]]&amp;All_Data[[#This Row],[Order No]]</f>
        <v>SAFETY AUTO &amp; TOOLS1111325</v>
      </c>
    </row>
    <row r="6404" spans="1:15" x14ac:dyDescent="0.35">
      <c r="A6404">
        <v>202005</v>
      </c>
      <c r="B6404" t="str">
        <f>LEFT(All_Data[[#This Row],[Invoice (Year+Month)]],4)</f>
        <v>2020</v>
      </c>
      <c r="C6404" t="str">
        <f>RIGHT(All_Data[[#This Row],[Invoice (Year+Month)]],2)</f>
        <v>05</v>
      </c>
      <c r="D6404" t="s">
        <v>63</v>
      </c>
      <c r="E6404">
        <v>3013356</v>
      </c>
      <c r="F6404" t="s">
        <v>17</v>
      </c>
      <c r="G6404" t="s">
        <v>22</v>
      </c>
      <c r="H6404" t="s">
        <v>35</v>
      </c>
      <c r="I6404">
        <v>1111510</v>
      </c>
      <c r="J6404">
        <v>374</v>
      </c>
      <c r="K6404" s="1">
        <v>625.24811790000001</v>
      </c>
      <c r="L6404" s="1">
        <v>127.08266089999999</v>
      </c>
      <c r="M6404" s="1">
        <f>All_Data[[#This Row],[EUR Sales Amount]]-All_Data[[#This Row],[EUR Cost Amount]]</f>
        <v>498.165457</v>
      </c>
      <c r="N6404">
        <f>IF(All_Data[[#This Row],[Order Line Quantity]]&lt;0,1,0)</f>
        <v>0</v>
      </c>
      <c r="O6404" s="1" t="str">
        <f>All_Data[[#This Row],[Tier2 Description]]&amp;All_Data[[#This Row],[Order No]]</f>
        <v>DECORATION CHARGES1111510</v>
      </c>
    </row>
    <row r="6405" spans="1:15" x14ac:dyDescent="0.35">
      <c r="A6405">
        <v>202005</v>
      </c>
      <c r="B6405" t="str">
        <f>LEFT(All_Data[[#This Row],[Invoice (Year+Month)]],4)</f>
        <v>2020</v>
      </c>
      <c r="C6405" t="str">
        <f>RIGHT(All_Data[[#This Row],[Invoice (Year+Month)]],2)</f>
        <v>05</v>
      </c>
      <c r="D6405" t="s">
        <v>63</v>
      </c>
      <c r="E6405">
        <v>3013356</v>
      </c>
      <c r="F6405" t="s">
        <v>17</v>
      </c>
      <c r="G6405" t="s">
        <v>29</v>
      </c>
      <c r="H6405" t="s">
        <v>52</v>
      </c>
      <c r="I6405">
        <v>1111510</v>
      </c>
      <c r="J6405">
        <v>120</v>
      </c>
      <c r="K6405" s="1">
        <v>225.14152920000001</v>
      </c>
      <c r="L6405" s="1">
        <v>70.62</v>
      </c>
      <c r="M6405" s="1">
        <f>All_Data[[#This Row],[EUR Sales Amount]]-All_Data[[#This Row],[EUR Cost Amount]]</f>
        <v>154.5215292</v>
      </c>
      <c r="N6405">
        <f>IF(All_Data[[#This Row],[Order Line Quantity]]&lt;0,1,0)</f>
        <v>0</v>
      </c>
      <c r="O6405" s="1" t="str">
        <f>All_Data[[#This Row],[Tier2 Description]]&amp;All_Data[[#This Row],[Order No]]</f>
        <v>GENERAL TECH1111510</v>
      </c>
    </row>
    <row r="6406" spans="1:15" x14ac:dyDescent="0.35">
      <c r="A6406">
        <v>202005</v>
      </c>
      <c r="B6406" t="str">
        <f>LEFT(All_Data[[#This Row],[Invoice (Year+Month)]],4)</f>
        <v>2020</v>
      </c>
      <c r="C6406" t="str">
        <f>RIGHT(All_Data[[#This Row],[Invoice (Year+Month)]],2)</f>
        <v>05</v>
      </c>
      <c r="D6406" t="s">
        <v>63</v>
      </c>
      <c r="E6406">
        <v>3013368</v>
      </c>
      <c r="F6406" t="s">
        <v>17</v>
      </c>
      <c r="G6406" t="s">
        <v>32</v>
      </c>
      <c r="H6406" t="s">
        <v>33</v>
      </c>
      <c r="I6406">
        <v>1111124</v>
      </c>
      <c r="J6406">
        <v>600</v>
      </c>
      <c r="K6406" s="1">
        <v>1070.7818139999999</v>
      </c>
      <c r="L6406" s="1">
        <v>544.72</v>
      </c>
      <c r="M6406" s="1">
        <f>All_Data[[#This Row],[EUR Sales Amount]]-All_Data[[#This Row],[EUR Cost Amount]]</f>
        <v>526.06181399999991</v>
      </c>
      <c r="N6406">
        <f>IF(All_Data[[#This Row],[Order Line Quantity]]&lt;0,1,0)</f>
        <v>0</v>
      </c>
      <c r="O6406" s="1" t="str">
        <f>All_Data[[#This Row],[Tier2 Description]]&amp;All_Data[[#This Row],[Order No]]</f>
        <v>SPORT BOTTLES1111124</v>
      </c>
    </row>
    <row r="6407" spans="1:15" x14ac:dyDescent="0.35">
      <c r="A6407">
        <v>202005</v>
      </c>
      <c r="B6407" t="str">
        <f>LEFT(All_Data[[#This Row],[Invoice (Year+Month)]],4)</f>
        <v>2020</v>
      </c>
      <c r="C6407" t="str">
        <f>RIGHT(All_Data[[#This Row],[Invoice (Year+Month)]],2)</f>
        <v>05</v>
      </c>
      <c r="D6407" t="s">
        <v>63</v>
      </c>
      <c r="E6407">
        <v>3013368</v>
      </c>
      <c r="F6407" t="s">
        <v>17</v>
      </c>
      <c r="G6407" t="s">
        <v>22</v>
      </c>
      <c r="H6407" t="s">
        <v>35</v>
      </c>
      <c r="I6407">
        <v>1111124</v>
      </c>
      <c r="J6407">
        <v>604</v>
      </c>
      <c r="K6407" s="1">
        <v>315.59694230000002</v>
      </c>
      <c r="L6407" s="1">
        <v>36.92</v>
      </c>
      <c r="M6407" s="1">
        <f>All_Data[[#This Row],[EUR Sales Amount]]-All_Data[[#This Row],[EUR Cost Amount]]</f>
        <v>278.67694230000001</v>
      </c>
      <c r="N6407">
        <f>IF(All_Data[[#This Row],[Order Line Quantity]]&lt;0,1,0)</f>
        <v>0</v>
      </c>
      <c r="O6407" s="1" t="str">
        <f>All_Data[[#This Row],[Tier2 Description]]&amp;All_Data[[#This Row],[Order No]]</f>
        <v>DECORATION CHARGES1111124</v>
      </c>
    </row>
    <row r="6408" spans="1:15" x14ac:dyDescent="0.35">
      <c r="A6408">
        <v>202005</v>
      </c>
      <c r="B6408" t="str">
        <f>LEFT(All_Data[[#This Row],[Invoice (Year+Month)]],4)</f>
        <v>2020</v>
      </c>
      <c r="C6408" t="str">
        <f>RIGHT(All_Data[[#This Row],[Invoice (Year+Month)]],2)</f>
        <v>05</v>
      </c>
      <c r="D6408" t="s">
        <v>63</v>
      </c>
      <c r="E6408">
        <v>3013375</v>
      </c>
      <c r="F6408" t="s">
        <v>10</v>
      </c>
      <c r="G6408" t="s">
        <v>11</v>
      </c>
      <c r="H6408" t="s">
        <v>47</v>
      </c>
      <c r="I6408">
        <v>1111372</v>
      </c>
      <c r="J6408">
        <v>1200</v>
      </c>
      <c r="K6408" s="1">
        <v>3067.1454699999999</v>
      </c>
      <c r="L6408" s="1">
        <v>1070.5999999999999</v>
      </c>
      <c r="M6408" s="1">
        <f>All_Data[[#This Row],[EUR Sales Amount]]-All_Data[[#This Row],[EUR Cost Amount]]</f>
        <v>1996.54547</v>
      </c>
      <c r="N6408">
        <f>IF(All_Data[[#This Row],[Order Line Quantity]]&lt;0,1,0)</f>
        <v>0</v>
      </c>
      <c r="O6408" s="1" t="str">
        <f>All_Data[[#This Row],[Tier2 Description]]&amp;All_Data[[#This Row],[Order No]]</f>
        <v>TRAVEL GIFTS1111372</v>
      </c>
    </row>
    <row r="6409" spans="1:15" x14ac:dyDescent="0.35">
      <c r="A6409">
        <v>202005</v>
      </c>
      <c r="B6409" t="str">
        <f>LEFT(All_Data[[#This Row],[Invoice (Year+Month)]],4)</f>
        <v>2020</v>
      </c>
      <c r="C6409" t="str">
        <f>RIGHT(All_Data[[#This Row],[Invoice (Year+Month)]],2)</f>
        <v>05</v>
      </c>
      <c r="D6409" t="s">
        <v>63</v>
      </c>
      <c r="E6409">
        <v>3013375</v>
      </c>
      <c r="F6409" t="s">
        <v>10</v>
      </c>
      <c r="G6409" t="s">
        <v>22</v>
      </c>
      <c r="H6409" t="s">
        <v>35</v>
      </c>
      <c r="I6409">
        <v>1111372</v>
      </c>
      <c r="J6409">
        <v>1206</v>
      </c>
      <c r="K6409" s="1">
        <v>1387.828943</v>
      </c>
      <c r="L6409" s="1">
        <v>205.32</v>
      </c>
      <c r="M6409" s="1">
        <f>All_Data[[#This Row],[EUR Sales Amount]]-All_Data[[#This Row],[EUR Cost Amount]]</f>
        <v>1182.508943</v>
      </c>
      <c r="N6409">
        <f>IF(All_Data[[#This Row],[Order Line Quantity]]&lt;0,1,0)</f>
        <v>0</v>
      </c>
      <c r="O6409" s="1" t="str">
        <f>All_Data[[#This Row],[Tier2 Description]]&amp;All_Data[[#This Row],[Order No]]</f>
        <v>DECORATION CHARGES1111372</v>
      </c>
    </row>
    <row r="6410" spans="1:15" x14ac:dyDescent="0.35">
      <c r="A6410">
        <v>202005</v>
      </c>
      <c r="B6410" t="str">
        <f>LEFT(All_Data[[#This Row],[Invoice (Year+Month)]],4)</f>
        <v>2020</v>
      </c>
      <c r="C6410" t="str">
        <f>RIGHT(All_Data[[#This Row],[Invoice (Year+Month)]],2)</f>
        <v>05</v>
      </c>
      <c r="D6410" t="s">
        <v>63</v>
      </c>
      <c r="E6410">
        <v>3013376</v>
      </c>
      <c r="F6410" t="s">
        <v>17</v>
      </c>
      <c r="G6410" t="s">
        <v>11</v>
      </c>
      <c r="H6410" t="s">
        <v>38</v>
      </c>
      <c r="I6410">
        <v>1111576</v>
      </c>
      <c r="J6410">
        <v>70</v>
      </c>
      <c r="K6410" s="1">
        <v>1827.2355990000001</v>
      </c>
      <c r="L6410" s="1">
        <v>942.12</v>
      </c>
      <c r="M6410" s="1">
        <f>All_Data[[#This Row],[EUR Sales Amount]]-All_Data[[#This Row],[EUR Cost Amount]]</f>
        <v>885.11559900000009</v>
      </c>
      <c r="N6410">
        <f>IF(All_Data[[#This Row],[Order Line Quantity]]&lt;0,1,0)</f>
        <v>0</v>
      </c>
      <c r="O6410" s="1" t="str">
        <f>All_Data[[#This Row],[Tier2 Description]]&amp;All_Data[[#This Row],[Order No]]</f>
        <v>BACKPACKS1111576</v>
      </c>
    </row>
    <row r="6411" spans="1:15" x14ac:dyDescent="0.35">
      <c r="A6411">
        <v>202005</v>
      </c>
      <c r="B6411" t="str">
        <f>LEFT(All_Data[[#This Row],[Invoice (Year+Month)]],4)</f>
        <v>2020</v>
      </c>
      <c r="C6411" t="str">
        <f>RIGHT(All_Data[[#This Row],[Invoice (Year+Month)]],2)</f>
        <v>05</v>
      </c>
      <c r="D6411" t="s">
        <v>63</v>
      </c>
      <c r="E6411">
        <v>3013376</v>
      </c>
      <c r="F6411" t="s">
        <v>17</v>
      </c>
      <c r="G6411" t="s">
        <v>22</v>
      </c>
      <c r="H6411" t="s">
        <v>35</v>
      </c>
      <c r="I6411">
        <v>1111576</v>
      </c>
      <c r="J6411">
        <v>72</v>
      </c>
      <c r="K6411" s="1">
        <v>358.58592270000003</v>
      </c>
      <c r="L6411" s="1">
        <v>9.5399999999999991</v>
      </c>
      <c r="M6411" s="1">
        <f>All_Data[[#This Row],[EUR Sales Amount]]-All_Data[[#This Row],[EUR Cost Amount]]</f>
        <v>349.04592270000001</v>
      </c>
      <c r="N6411">
        <f>IF(All_Data[[#This Row],[Order Line Quantity]]&lt;0,1,0)</f>
        <v>0</v>
      </c>
      <c r="O6411" s="1" t="str">
        <f>All_Data[[#This Row],[Tier2 Description]]&amp;All_Data[[#This Row],[Order No]]</f>
        <v>DECORATION CHARGES1111576</v>
      </c>
    </row>
    <row r="6412" spans="1:15" x14ac:dyDescent="0.35">
      <c r="A6412">
        <v>202005</v>
      </c>
      <c r="B6412" t="str">
        <f>LEFT(All_Data[[#This Row],[Invoice (Year+Month)]],4)</f>
        <v>2020</v>
      </c>
      <c r="C6412" t="str">
        <f>RIGHT(All_Data[[#This Row],[Invoice (Year+Month)]],2)</f>
        <v>05</v>
      </c>
      <c r="D6412" t="s">
        <v>63</v>
      </c>
      <c r="E6412">
        <v>3013393</v>
      </c>
      <c r="F6412" t="s">
        <v>17</v>
      </c>
      <c r="G6412" t="s">
        <v>48</v>
      </c>
      <c r="H6412" t="s">
        <v>48</v>
      </c>
      <c r="I6412">
        <v>1111606</v>
      </c>
      <c r="J6412">
        <v>1112</v>
      </c>
      <c r="K6412" s="1">
        <v>967.56475539999997</v>
      </c>
      <c r="L6412" s="1">
        <v>429.96</v>
      </c>
      <c r="M6412" s="1">
        <f>All_Data[[#This Row],[EUR Sales Amount]]-All_Data[[#This Row],[EUR Cost Amount]]</f>
        <v>537.60475539999993</v>
      </c>
      <c r="N6412">
        <f>IF(All_Data[[#This Row],[Order Line Quantity]]&lt;0,1,0)</f>
        <v>0</v>
      </c>
      <c r="O6412" s="1" t="str">
        <f>All_Data[[#This Row],[Tier2 Description]]&amp;All_Data[[#This Row],[Order No]]</f>
        <v>HEADWEAR1111606</v>
      </c>
    </row>
    <row r="6413" spans="1:15" x14ac:dyDescent="0.35">
      <c r="A6413">
        <v>202005</v>
      </c>
      <c r="B6413" t="str">
        <f>LEFT(All_Data[[#This Row],[Invoice (Year+Month)]],4)</f>
        <v>2020</v>
      </c>
      <c r="C6413" t="str">
        <f>RIGHT(All_Data[[#This Row],[Invoice (Year+Month)]],2)</f>
        <v>05</v>
      </c>
      <c r="D6413" t="s">
        <v>63</v>
      </c>
      <c r="E6413">
        <v>3013393</v>
      </c>
      <c r="F6413" t="s">
        <v>17</v>
      </c>
      <c r="G6413" t="s">
        <v>26</v>
      </c>
      <c r="H6413" t="s">
        <v>43</v>
      </c>
      <c r="I6413">
        <v>1111341</v>
      </c>
      <c r="J6413">
        <v>1000</v>
      </c>
      <c r="K6413" s="1">
        <v>498.50177559999997</v>
      </c>
      <c r="L6413" s="1">
        <v>511.9</v>
      </c>
      <c r="M6413" s="1">
        <f>All_Data[[#This Row],[EUR Sales Amount]]-All_Data[[#This Row],[EUR Cost Amount]]</f>
        <v>-13.398224400000004</v>
      </c>
      <c r="N6413">
        <f>IF(All_Data[[#This Row],[Order Line Quantity]]&lt;0,1,0)</f>
        <v>0</v>
      </c>
      <c r="O6413" s="1" t="str">
        <f>All_Data[[#This Row],[Tier2 Description]]&amp;All_Data[[#This Row],[Order No]]</f>
        <v>SAFETY AUTO &amp; TOOLS1111341</v>
      </c>
    </row>
    <row r="6414" spans="1:15" x14ac:dyDescent="0.35">
      <c r="A6414">
        <v>202005</v>
      </c>
      <c r="B6414" t="str">
        <f>LEFT(All_Data[[#This Row],[Invoice (Year+Month)]],4)</f>
        <v>2020</v>
      </c>
      <c r="C6414" t="str">
        <f>RIGHT(All_Data[[#This Row],[Invoice (Year+Month)]],2)</f>
        <v>05</v>
      </c>
      <c r="D6414" t="s">
        <v>63</v>
      </c>
      <c r="E6414">
        <v>3013393</v>
      </c>
      <c r="F6414" t="s">
        <v>17</v>
      </c>
      <c r="G6414" t="s">
        <v>22</v>
      </c>
      <c r="H6414" t="s">
        <v>35</v>
      </c>
      <c r="I6414">
        <v>1111341</v>
      </c>
      <c r="J6414">
        <v>1004</v>
      </c>
      <c r="K6414" s="1">
        <v>423.27332580000001</v>
      </c>
      <c r="L6414" s="1">
        <v>45.76</v>
      </c>
      <c r="M6414" s="1">
        <f>All_Data[[#This Row],[EUR Sales Amount]]-All_Data[[#This Row],[EUR Cost Amount]]</f>
        <v>377.51332580000002</v>
      </c>
      <c r="N6414">
        <f>IF(All_Data[[#This Row],[Order Line Quantity]]&lt;0,1,0)</f>
        <v>0</v>
      </c>
      <c r="O6414" s="1" t="str">
        <f>All_Data[[#This Row],[Tier2 Description]]&amp;All_Data[[#This Row],[Order No]]</f>
        <v>DECORATION CHARGES1111341</v>
      </c>
    </row>
    <row r="6415" spans="1:15" x14ac:dyDescent="0.35">
      <c r="A6415">
        <v>202005</v>
      </c>
      <c r="B6415" t="str">
        <f>LEFT(All_Data[[#This Row],[Invoice (Year+Month)]],4)</f>
        <v>2020</v>
      </c>
      <c r="C6415" t="str">
        <f>RIGHT(All_Data[[#This Row],[Invoice (Year+Month)]],2)</f>
        <v>05</v>
      </c>
      <c r="D6415" t="s">
        <v>63</v>
      </c>
      <c r="E6415">
        <v>3013393</v>
      </c>
      <c r="F6415" t="s">
        <v>17</v>
      </c>
      <c r="G6415" t="s">
        <v>22</v>
      </c>
      <c r="H6415" t="s">
        <v>35</v>
      </c>
      <c r="I6415">
        <v>1111606</v>
      </c>
      <c r="J6415">
        <v>1116</v>
      </c>
      <c r="K6415" s="1">
        <v>499.74168539999999</v>
      </c>
      <c r="L6415" s="1">
        <v>200.96</v>
      </c>
      <c r="M6415" s="1">
        <f>All_Data[[#This Row],[EUR Sales Amount]]-All_Data[[#This Row],[EUR Cost Amount]]</f>
        <v>298.78168540000001</v>
      </c>
      <c r="N6415">
        <f>IF(All_Data[[#This Row],[Order Line Quantity]]&lt;0,1,0)</f>
        <v>0</v>
      </c>
      <c r="O6415" s="1" t="str">
        <f>All_Data[[#This Row],[Tier2 Description]]&amp;All_Data[[#This Row],[Order No]]</f>
        <v>DECORATION CHARGES1111606</v>
      </c>
    </row>
    <row r="6416" spans="1:15" x14ac:dyDescent="0.35">
      <c r="A6416">
        <v>202005</v>
      </c>
      <c r="B6416" t="str">
        <f>LEFT(All_Data[[#This Row],[Invoice (Year+Month)]],4)</f>
        <v>2020</v>
      </c>
      <c r="C6416" t="str">
        <f>RIGHT(All_Data[[#This Row],[Invoice (Year+Month)]],2)</f>
        <v>05</v>
      </c>
      <c r="D6416" t="s">
        <v>63</v>
      </c>
      <c r="E6416">
        <v>3013395</v>
      </c>
      <c r="F6416" t="s">
        <v>17</v>
      </c>
      <c r="G6416" t="s">
        <v>11</v>
      </c>
      <c r="H6416" t="s">
        <v>38</v>
      </c>
      <c r="I6416">
        <v>1111539</v>
      </c>
      <c r="J6416">
        <v>14</v>
      </c>
      <c r="K6416" s="1">
        <v>30.365102700000001</v>
      </c>
      <c r="L6416" s="1">
        <v>9.16</v>
      </c>
      <c r="M6416" s="1">
        <f>All_Data[[#This Row],[EUR Sales Amount]]-All_Data[[#This Row],[EUR Cost Amount]]</f>
        <v>21.205102700000001</v>
      </c>
      <c r="N6416">
        <f>IF(All_Data[[#This Row],[Order Line Quantity]]&lt;0,1,0)</f>
        <v>0</v>
      </c>
      <c r="O6416" s="1" t="str">
        <f>All_Data[[#This Row],[Tier2 Description]]&amp;All_Data[[#This Row],[Order No]]</f>
        <v>BACKPACKS1111539</v>
      </c>
    </row>
    <row r="6417" spans="1:15" x14ac:dyDescent="0.35">
      <c r="A6417">
        <v>202005</v>
      </c>
      <c r="B6417" t="str">
        <f>LEFT(All_Data[[#This Row],[Invoice (Year+Month)]],4)</f>
        <v>2020</v>
      </c>
      <c r="C6417" t="str">
        <f>RIGHT(All_Data[[#This Row],[Invoice (Year+Month)]],2)</f>
        <v>05</v>
      </c>
      <c r="D6417" t="s">
        <v>63</v>
      </c>
      <c r="E6417">
        <v>3013395</v>
      </c>
      <c r="F6417" t="s">
        <v>17</v>
      </c>
      <c r="G6417" t="s">
        <v>32</v>
      </c>
      <c r="H6417" t="s">
        <v>51</v>
      </c>
      <c r="I6417">
        <v>1111349</v>
      </c>
      <c r="J6417">
        <v>40</v>
      </c>
      <c r="K6417" s="1">
        <v>154.5536778</v>
      </c>
      <c r="L6417" s="1">
        <v>52.6</v>
      </c>
      <c r="M6417" s="1">
        <f>All_Data[[#This Row],[EUR Sales Amount]]-All_Data[[#This Row],[EUR Cost Amount]]</f>
        <v>101.95367780000001</v>
      </c>
      <c r="N6417">
        <f>IF(All_Data[[#This Row],[Order Line Quantity]]&lt;0,1,0)</f>
        <v>0</v>
      </c>
      <c r="O6417" s="1" t="str">
        <f>All_Data[[#This Row],[Tier2 Description]]&amp;All_Data[[#This Row],[Order No]]</f>
        <v>MUGS &amp; TUMBLERS1111349</v>
      </c>
    </row>
    <row r="6418" spans="1:15" x14ac:dyDescent="0.35">
      <c r="A6418">
        <v>202005</v>
      </c>
      <c r="B6418" t="str">
        <f>LEFT(All_Data[[#This Row],[Invoice (Year+Month)]],4)</f>
        <v>2020</v>
      </c>
      <c r="C6418" t="str">
        <f>RIGHT(All_Data[[#This Row],[Invoice (Year+Month)]],2)</f>
        <v>05</v>
      </c>
      <c r="D6418" t="s">
        <v>63</v>
      </c>
      <c r="E6418">
        <v>3013395</v>
      </c>
      <c r="F6418" t="s">
        <v>17</v>
      </c>
      <c r="G6418" t="s">
        <v>32</v>
      </c>
      <c r="H6418" t="s">
        <v>33</v>
      </c>
      <c r="I6418">
        <v>1111482</v>
      </c>
      <c r="J6418">
        <v>96</v>
      </c>
      <c r="K6418" s="1">
        <v>141.13219720000001</v>
      </c>
      <c r="L6418" s="1">
        <v>74.42</v>
      </c>
      <c r="M6418" s="1">
        <f>All_Data[[#This Row],[EUR Sales Amount]]-All_Data[[#This Row],[EUR Cost Amount]]</f>
        <v>66.712197200000006</v>
      </c>
      <c r="N6418">
        <f>IF(All_Data[[#This Row],[Order Line Quantity]]&lt;0,1,0)</f>
        <v>0</v>
      </c>
      <c r="O6418" s="1" t="str">
        <f>All_Data[[#This Row],[Tier2 Description]]&amp;All_Data[[#This Row],[Order No]]</f>
        <v>SPORT BOTTLES1111482</v>
      </c>
    </row>
    <row r="6419" spans="1:15" x14ac:dyDescent="0.35">
      <c r="A6419">
        <v>202005</v>
      </c>
      <c r="B6419" t="str">
        <f>LEFT(All_Data[[#This Row],[Invoice (Year+Month)]],4)</f>
        <v>2020</v>
      </c>
      <c r="C6419" t="str">
        <f>RIGHT(All_Data[[#This Row],[Invoice (Year+Month)]],2)</f>
        <v>05</v>
      </c>
      <c r="D6419" t="s">
        <v>63</v>
      </c>
      <c r="E6419">
        <v>3013395</v>
      </c>
      <c r="F6419" t="s">
        <v>17</v>
      </c>
      <c r="G6419" t="s">
        <v>13</v>
      </c>
      <c r="H6419" t="s">
        <v>37</v>
      </c>
      <c r="I6419">
        <v>1111547</v>
      </c>
      <c r="J6419">
        <v>400</v>
      </c>
      <c r="K6419" s="1">
        <v>217.52804750000001</v>
      </c>
      <c r="L6419" s="1">
        <v>79.540000000000006</v>
      </c>
      <c r="M6419" s="1">
        <f>All_Data[[#This Row],[EUR Sales Amount]]-All_Data[[#This Row],[EUR Cost Amount]]</f>
        <v>137.98804749999999</v>
      </c>
      <c r="N6419">
        <f>IF(All_Data[[#This Row],[Order Line Quantity]]&lt;0,1,0)</f>
        <v>0</v>
      </c>
      <c r="O6419" s="1" t="str">
        <f>All_Data[[#This Row],[Tier2 Description]]&amp;All_Data[[#This Row],[Order No]]</f>
        <v>GENERAL1111547</v>
      </c>
    </row>
    <row r="6420" spans="1:15" x14ac:dyDescent="0.35">
      <c r="A6420">
        <v>202005</v>
      </c>
      <c r="B6420" t="str">
        <f>LEFT(All_Data[[#This Row],[Invoice (Year+Month)]],4)</f>
        <v>2020</v>
      </c>
      <c r="C6420" t="str">
        <f>RIGHT(All_Data[[#This Row],[Invoice (Year+Month)]],2)</f>
        <v>05</v>
      </c>
      <c r="D6420" t="s">
        <v>63</v>
      </c>
      <c r="E6420">
        <v>3013395</v>
      </c>
      <c r="F6420" t="s">
        <v>17</v>
      </c>
      <c r="G6420" t="s">
        <v>26</v>
      </c>
      <c r="H6420" t="s">
        <v>43</v>
      </c>
      <c r="I6420">
        <v>1111504</v>
      </c>
      <c r="J6420">
        <v>280</v>
      </c>
      <c r="K6420" s="1">
        <v>565.42790490000004</v>
      </c>
      <c r="L6420" s="1">
        <v>225.22</v>
      </c>
      <c r="M6420" s="1">
        <f>All_Data[[#This Row],[EUR Sales Amount]]-All_Data[[#This Row],[EUR Cost Amount]]</f>
        <v>340.20790490000002</v>
      </c>
      <c r="N6420">
        <f>IF(All_Data[[#This Row],[Order Line Quantity]]&lt;0,1,0)</f>
        <v>0</v>
      </c>
      <c r="O6420" s="1" t="str">
        <f>All_Data[[#This Row],[Tier2 Description]]&amp;All_Data[[#This Row],[Order No]]</f>
        <v>SAFETY AUTO &amp; TOOLS1111504</v>
      </c>
    </row>
    <row r="6421" spans="1:15" x14ac:dyDescent="0.35">
      <c r="A6421">
        <v>202005</v>
      </c>
      <c r="B6421" t="str">
        <f>LEFT(All_Data[[#This Row],[Invoice (Year+Month)]],4)</f>
        <v>2020</v>
      </c>
      <c r="C6421" t="str">
        <f>RIGHT(All_Data[[#This Row],[Invoice (Year+Month)]],2)</f>
        <v>05</v>
      </c>
      <c r="D6421" t="s">
        <v>63</v>
      </c>
      <c r="E6421">
        <v>3013395</v>
      </c>
      <c r="F6421" t="s">
        <v>17</v>
      </c>
      <c r="G6421" t="s">
        <v>18</v>
      </c>
      <c r="H6421" t="s">
        <v>20</v>
      </c>
      <c r="I6421">
        <v>1111349</v>
      </c>
      <c r="J6421">
        <v>4</v>
      </c>
      <c r="K6421" s="1">
        <v>25.624804000000001</v>
      </c>
      <c r="L6421" s="1">
        <v>10.84</v>
      </c>
      <c r="M6421" s="1">
        <f>All_Data[[#This Row],[EUR Sales Amount]]-All_Data[[#This Row],[EUR Cost Amount]]</f>
        <v>14.784804000000001</v>
      </c>
      <c r="N6421">
        <f>IF(All_Data[[#This Row],[Order Line Quantity]]&lt;0,1,0)</f>
        <v>0</v>
      </c>
      <c r="O6421" s="1" t="str">
        <f>All_Data[[#This Row],[Tier2 Description]]&amp;All_Data[[#This Row],[Order No]]</f>
        <v>POLOS1111349</v>
      </c>
    </row>
    <row r="6422" spans="1:15" x14ac:dyDescent="0.35">
      <c r="A6422">
        <v>202005</v>
      </c>
      <c r="B6422" t="str">
        <f>LEFT(All_Data[[#This Row],[Invoice (Year+Month)]],4)</f>
        <v>2020</v>
      </c>
      <c r="C6422" t="str">
        <f>RIGHT(All_Data[[#This Row],[Invoice (Year+Month)]],2)</f>
        <v>05</v>
      </c>
      <c r="D6422" t="s">
        <v>63</v>
      </c>
      <c r="E6422">
        <v>3013395</v>
      </c>
      <c r="F6422" t="s">
        <v>17</v>
      </c>
      <c r="G6422" t="s">
        <v>29</v>
      </c>
      <c r="H6422" t="s">
        <v>30</v>
      </c>
      <c r="I6422">
        <v>1111740</v>
      </c>
      <c r="J6422">
        <v>2000</v>
      </c>
      <c r="K6422" s="1">
        <v>1495.5053270000001</v>
      </c>
      <c r="L6422" s="1">
        <v>573.4</v>
      </c>
      <c r="M6422" s="1">
        <f>All_Data[[#This Row],[EUR Sales Amount]]-All_Data[[#This Row],[EUR Cost Amount]]</f>
        <v>922.1053270000001</v>
      </c>
      <c r="N6422">
        <f>IF(All_Data[[#This Row],[Order Line Quantity]]&lt;0,1,0)</f>
        <v>0</v>
      </c>
      <c r="O6422" s="1" t="str">
        <f>All_Data[[#This Row],[Tier2 Description]]&amp;All_Data[[#This Row],[Order No]]</f>
        <v>AUDIO1111740</v>
      </c>
    </row>
    <row r="6423" spans="1:15" x14ac:dyDescent="0.35">
      <c r="A6423">
        <v>202005</v>
      </c>
      <c r="B6423" t="str">
        <f>LEFT(All_Data[[#This Row],[Invoice (Year+Month)]],4)</f>
        <v>2020</v>
      </c>
      <c r="C6423" t="str">
        <f>RIGHT(All_Data[[#This Row],[Invoice (Year+Month)]],2)</f>
        <v>05</v>
      </c>
      <c r="D6423" t="s">
        <v>63</v>
      </c>
      <c r="E6423">
        <v>3013395</v>
      </c>
      <c r="F6423" t="s">
        <v>17</v>
      </c>
      <c r="G6423" t="s">
        <v>29</v>
      </c>
      <c r="H6423" t="s">
        <v>52</v>
      </c>
      <c r="I6423">
        <v>1111396</v>
      </c>
      <c r="J6423">
        <v>1000</v>
      </c>
      <c r="K6423" s="1">
        <v>274.62916000000001</v>
      </c>
      <c r="L6423" s="1">
        <v>110.72</v>
      </c>
      <c r="M6423" s="1">
        <f>All_Data[[#This Row],[EUR Sales Amount]]-All_Data[[#This Row],[EUR Cost Amount]]</f>
        <v>163.90916000000001</v>
      </c>
      <c r="N6423">
        <f>IF(All_Data[[#This Row],[Order Line Quantity]]&lt;0,1,0)</f>
        <v>0</v>
      </c>
      <c r="O6423" s="1" t="str">
        <f>All_Data[[#This Row],[Tier2 Description]]&amp;All_Data[[#This Row],[Order No]]</f>
        <v>GENERAL TECH1111396</v>
      </c>
    </row>
    <row r="6424" spans="1:15" x14ac:dyDescent="0.35">
      <c r="A6424">
        <v>202005</v>
      </c>
      <c r="B6424" t="str">
        <f>LEFT(All_Data[[#This Row],[Invoice (Year+Month)]],4)</f>
        <v>2020</v>
      </c>
      <c r="C6424" t="str">
        <f>RIGHT(All_Data[[#This Row],[Invoice (Year+Month)]],2)</f>
        <v>05</v>
      </c>
      <c r="D6424" t="s">
        <v>63</v>
      </c>
      <c r="E6424">
        <v>3013402</v>
      </c>
      <c r="F6424" t="s">
        <v>10</v>
      </c>
      <c r="G6424" t="s">
        <v>36</v>
      </c>
      <c r="H6424" t="s">
        <v>36</v>
      </c>
      <c r="I6424">
        <v>1111206</v>
      </c>
      <c r="J6424">
        <v>400</v>
      </c>
      <c r="K6424" s="1">
        <v>857.42305399999998</v>
      </c>
      <c r="L6424" s="1">
        <v>701.1</v>
      </c>
      <c r="M6424" s="1">
        <f>All_Data[[#This Row],[EUR Sales Amount]]-All_Data[[#This Row],[EUR Cost Amount]]</f>
        <v>156.32305399999996</v>
      </c>
      <c r="N6424">
        <f>IF(All_Data[[#This Row],[Order Line Quantity]]&lt;0,1,0)</f>
        <v>0</v>
      </c>
      <c r="O6424" s="1" t="str">
        <f>All_Data[[#This Row],[Tier2 Description]]&amp;All_Data[[#This Row],[Order No]]</f>
        <v>MEMORY1111206</v>
      </c>
    </row>
    <row r="6425" spans="1:15" x14ac:dyDescent="0.35">
      <c r="A6425">
        <v>202005</v>
      </c>
      <c r="B6425" t="str">
        <f>LEFT(All_Data[[#This Row],[Invoice (Year+Month)]],4)</f>
        <v>2020</v>
      </c>
      <c r="C6425" t="str">
        <f>RIGHT(All_Data[[#This Row],[Invoice (Year+Month)]],2)</f>
        <v>05</v>
      </c>
      <c r="D6425" t="s">
        <v>63</v>
      </c>
      <c r="E6425">
        <v>3013402</v>
      </c>
      <c r="F6425" t="s">
        <v>10</v>
      </c>
      <c r="G6425" t="s">
        <v>36</v>
      </c>
      <c r="H6425" t="s">
        <v>36</v>
      </c>
      <c r="I6425">
        <v>1111207</v>
      </c>
      <c r="J6425">
        <v>400</v>
      </c>
      <c r="K6425" s="1">
        <v>857.42305399999998</v>
      </c>
      <c r="L6425" s="1">
        <v>701.1</v>
      </c>
      <c r="M6425" s="1">
        <f>All_Data[[#This Row],[EUR Sales Amount]]-All_Data[[#This Row],[EUR Cost Amount]]</f>
        <v>156.32305399999996</v>
      </c>
      <c r="N6425">
        <f>IF(All_Data[[#This Row],[Order Line Quantity]]&lt;0,1,0)</f>
        <v>0</v>
      </c>
      <c r="O6425" s="1" t="str">
        <f>All_Data[[#This Row],[Tier2 Description]]&amp;All_Data[[#This Row],[Order No]]</f>
        <v>MEMORY1111207</v>
      </c>
    </row>
    <row r="6426" spans="1:15" x14ac:dyDescent="0.35">
      <c r="A6426">
        <v>202005</v>
      </c>
      <c r="B6426" t="str">
        <f>LEFT(All_Data[[#This Row],[Invoice (Year+Month)]],4)</f>
        <v>2020</v>
      </c>
      <c r="C6426" t="str">
        <f>RIGHT(All_Data[[#This Row],[Invoice (Year+Month)]],2)</f>
        <v>05</v>
      </c>
      <c r="D6426" t="s">
        <v>63</v>
      </c>
      <c r="E6426">
        <v>3013411</v>
      </c>
      <c r="F6426" t="s">
        <v>17</v>
      </c>
      <c r="G6426" t="s">
        <v>26</v>
      </c>
      <c r="H6426" t="s">
        <v>50</v>
      </c>
      <c r="I6426">
        <v>1111507</v>
      </c>
      <c r="J6426">
        <v>8</v>
      </c>
      <c r="K6426" s="1">
        <v>13.704266990000001</v>
      </c>
      <c r="L6426" s="1">
        <v>3.94</v>
      </c>
      <c r="M6426" s="1">
        <f>All_Data[[#This Row],[EUR Sales Amount]]-All_Data[[#This Row],[EUR Cost Amount]]</f>
        <v>9.7642669900000012</v>
      </c>
      <c r="N6426">
        <f>IF(All_Data[[#This Row],[Order Line Quantity]]&lt;0,1,0)</f>
        <v>0</v>
      </c>
      <c r="O6426" s="1" t="str">
        <f>All_Data[[#This Row],[Tier2 Description]]&amp;All_Data[[#This Row],[Order No]]</f>
        <v>OUTDOOR &amp; LEISURE1111507</v>
      </c>
    </row>
    <row r="6427" spans="1:15" x14ac:dyDescent="0.35">
      <c r="A6427">
        <v>202005</v>
      </c>
      <c r="B6427" t="str">
        <f>LEFT(All_Data[[#This Row],[Invoice (Year+Month)]],4)</f>
        <v>2020</v>
      </c>
      <c r="C6427" t="str">
        <f>RIGHT(All_Data[[#This Row],[Invoice (Year+Month)]],2)</f>
        <v>05</v>
      </c>
      <c r="D6427" t="s">
        <v>63</v>
      </c>
      <c r="E6427">
        <v>3013412</v>
      </c>
      <c r="F6427" t="s">
        <v>17</v>
      </c>
      <c r="G6427" t="s">
        <v>13</v>
      </c>
      <c r="H6427" t="s">
        <v>16</v>
      </c>
      <c r="I6427">
        <v>1111497</v>
      </c>
      <c r="J6427">
        <v>10000</v>
      </c>
      <c r="K6427" s="1">
        <v>1667.715031</v>
      </c>
      <c r="L6427" s="1">
        <v>703.92</v>
      </c>
      <c r="M6427" s="1">
        <f>All_Data[[#This Row],[EUR Sales Amount]]-All_Data[[#This Row],[EUR Cost Amount]]</f>
        <v>963.79503099999999</v>
      </c>
      <c r="N6427">
        <f>IF(All_Data[[#This Row],[Order Line Quantity]]&lt;0,1,0)</f>
        <v>0</v>
      </c>
      <c r="O6427" s="1" t="str">
        <f>All_Data[[#This Row],[Tier2 Description]]&amp;All_Data[[#This Row],[Order No]]</f>
        <v>WRITING1111497</v>
      </c>
    </row>
    <row r="6428" spans="1:15" x14ac:dyDescent="0.35">
      <c r="A6428">
        <v>202005</v>
      </c>
      <c r="B6428" t="str">
        <f>LEFT(All_Data[[#This Row],[Invoice (Year+Month)]],4)</f>
        <v>2020</v>
      </c>
      <c r="C6428" t="str">
        <f>RIGHT(All_Data[[#This Row],[Invoice (Year+Month)]],2)</f>
        <v>05</v>
      </c>
      <c r="D6428" t="s">
        <v>63</v>
      </c>
      <c r="E6428">
        <v>3013412</v>
      </c>
      <c r="F6428" t="s">
        <v>17</v>
      </c>
      <c r="G6428" t="s">
        <v>22</v>
      </c>
      <c r="H6428" t="s">
        <v>35</v>
      </c>
      <c r="I6428">
        <v>1111497</v>
      </c>
      <c r="J6428">
        <v>10002</v>
      </c>
      <c r="K6428" s="1">
        <v>784.9137048</v>
      </c>
      <c r="L6428" s="1">
        <v>117.88</v>
      </c>
      <c r="M6428" s="1">
        <f>All_Data[[#This Row],[EUR Sales Amount]]-All_Data[[#This Row],[EUR Cost Amount]]</f>
        <v>667.03370480000001</v>
      </c>
      <c r="N6428">
        <f>IF(All_Data[[#This Row],[Order Line Quantity]]&lt;0,1,0)</f>
        <v>0</v>
      </c>
      <c r="O6428" s="1" t="str">
        <f>All_Data[[#This Row],[Tier2 Description]]&amp;All_Data[[#This Row],[Order No]]</f>
        <v>DECORATION CHARGES1111497</v>
      </c>
    </row>
    <row r="6429" spans="1:15" x14ac:dyDescent="0.35">
      <c r="A6429">
        <v>202005</v>
      </c>
      <c r="B6429" t="str">
        <f>LEFT(All_Data[[#This Row],[Invoice (Year+Month)]],4)</f>
        <v>2020</v>
      </c>
      <c r="C6429" t="str">
        <f>RIGHT(All_Data[[#This Row],[Invoice (Year+Month)]],2)</f>
        <v>05</v>
      </c>
      <c r="D6429" t="s">
        <v>63</v>
      </c>
      <c r="E6429">
        <v>3013412</v>
      </c>
      <c r="F6429" t="s">
        <v>17</v>
      </c>
      <c r="G6429" t="s">
        <v>24</v>
      </c>
      <c r="H6429" t="s">
        <v>25</v>
      </c>
      <c r="I6429">
        <v>1111426</v>
      </c>
      <c r="J6429">
        <v>14</v>
      </c>
      <c r="K6429" s="1">
        <v>737.68292750000001</v>
      </c>
      <c r="L6429" s="1">
        <v>370.64</v>
      </c>
      <c r="M6429" s="1">
        <f>All_Data[[#This Row],[EUR Sales Amount]]-All_Data[[#This Row],[EUR Cost Amount]]</f>
        <v>367.04292750000002</v>
      </c>
      <c r="N6429">
        <f>IF(All_Data[[#This Row],[Order Line Quantity]]&lt;0,1,0)</f>
        <v>0</v>
      </c>
      <c r="O6429" s="1" t="str">
        <f>All_Data[[#This Row],[Tier2 Description]]&amp;All_Data[[#This Row],[Order No]]</f>
        <v>JACKETS1111426</v>
      </c>
    </row>
    <row r="6430" spans="1:15" x14ac:dyDescent="0.35">
      <c r="A6430">
        <v>202005</v>
      </c>
      <c r="B6430" t="str">
        <f>LEFT(All_Data[[#This Row],[Invoice (Year+Month)]],4)</f>
        <v>2020</v>
      </c>
      <c r="C6430" t="str">
        <f>RIGHT(All_Data[[#This Row],[Invoice (Year+Month)]],2)</f>
        <v>05</v>
      </c>
      <c r="D6430" t="s">
        <v>63</v>
      </c>
      <c r="E6430">
        <v>3013420</v>
      </c>
      <c r="F6430" t="s">
        <v>17</v>
      </c>
      <c r="G6430" t="s">
        <v>11</v>
      </c>
      <c r="H6430" t="s">
        <v>40</v>
      </c>
      <c r="I6430">
        <v>1111394</v>
      </c>
      <c r="J6430">
        <v>2</v>
      </c>
      <c r="K6430" s="1">
        <v>1.2471608059999999</v>
      </c>
      <c r="L6430" s="1">
        <v>0.36</v>
      </c>
      <c r="M6430" s="1">
        <f>All_Data[[#This Row],[EUR Sales Amount]]-All_Data[[#This Row],[EUR Cost Amount]]</f>
        <v>0.88716080599999991</v>
      </c>
      <c r="N6430">
        <f>IF(All_Data[[#This Row],[Order Line Quantity]]&lt;0,1,0)</f>
        <v>0</v>
      </c>
      <c r="O6430" s="1" t="str">
        <f>All_Data[[#This Row],[Tier2 Description]]&amp;All_Data[[#This Row],[Order No]]</f>
        <v>TOTES1111394</v>
      </c>
    </row>
    <row r="6431" spans="1:15" x14ac:dyDescent="0.35">
      <c r="A6431">
        <v>202005</v>
      </c>
      <c r="B6431" t="str">
        <f>LEFT(All_Data[[#This Row],[Invoice (Year+Month)]],4)</f>
        <v>2020</v>
      </c>
      <c r="C6431" t="str">
        <f>RIGHT(All_Data[[#This Row],[Invoice (Year+Month)]],2)</f>
        <v>05</v>
      </c>
      <c r="D6431" t="s">
        <v>63</v>
      </c>
      <c r="E6431">
        <v>3013424</v>
      </c>
      <c r="F6431" t="s">
        <v>17</v>
      </c>
      <c r="G6431" t="s">
        <v>26</v>
      </c>
      <c r="H6431" t="s">
        <v>43</v>
      </c>
      <c r="I6431">
        <v>1111451</v>
      </c>
      <c r="J6431">
        <v>500</v>
      </c>
      <c r="K6431" s="1">
        <v>226.59171620000001</v>
      </c>
      <c r="L6431" s="1">
        <v>18.82</v>
      </c>
      <c r="M6431" s="1">
        <f>All_Data[[#This Row],[EUR Sales Amount]]-All_Data[[#This Row],[EUR Cost Amount]]</f>
        <v>207.77171620000001</v>
      </c>
      <c r="N6431">
        <f>IF(All_Data[[#This Row],[Order Line Quantity]]&lt;0,1,0)</f>
        <v>0</v>
      </c>
      <c r="O6431" s="1" t="str">
        <f>All_Data[[#This Row],[Tier2 Description]]&amp;All_Data[[#This Row],[Order No]]</f>
        <v>SAFETY AUTO &amp; TOOLS1111451</v>
      </c>
    </row>
    <row r="6432" spans="1:15" x14ac:dyDescent="0.35">
      <c r="A6432">
        <v>202005</v>
      </c>
      <c r="B6432" t="str">
        <f>LEFT(All_Data[[#This Row],[Invoice (Year+Month)]],4)</f>
        <v>2020</v>
      </c>
      <c r="C6432" t="str">
        <f>RIGHT(All_Data[[#This Row],[Invoice (Year+Month)]],2)</f>
        <v>05</v>
      </c>
      <c r="D6432" t="s">
        <v>63</v>
      </c>
      <c r="E6432">
        <v>3013424</v>
      </c>
      <c r="F6432" t="s">
        <v>17</v>
      </c>
      <c r="G6432" t="s">
        <v>22</v>
      </c>
      <c r="H6432" t="s">
        <v>35</v>
      </c>
      <c r="I6432">
        <v>1111451</v>
      </c>
      <c r="J6432">
        <v>502</v>
      </c>
      <c r="K6432" s="1">
        <v>149.0973492</v>
      </c>
      <c r="L6432" s="1">
        <v>22.88</v>
      </c>
      <c r="M6432" s="1">
        <f>All_Data[[#This Row],[EUR Sales Amount]]-All_Data[[#This Row],[EUR Cost Amount]]</f>
        <v>126.2173492</v>
      </c>
      <c r="N6432">
        <f>IF(All_Data[[#This Row],[Order Line Quantity]]&lt;0,1,0)</f>
        <v>0</v>
      </c>
      <c r="O6432" s="1" t="str">
        <f>All_Data[[#This Row],[Tier2 Description]]&amp;All_Data[[#This Row],[Order No]]</f>
        <v>DECORATION CHARGES1111451</v>
      </c>
    </row>
    <row r="6433" spans="1:15" x14ac:dyDescent="0.35">
      <c r="A6433">
        <v>202005</v>
      </c>
      <c r="B6433" t="str">
        <f>LEFT(All_Data[[#This Row],[Invoice (Year+Month)]],4)</f>
        <v>2020</v>
      </c>
      <c r="C6433" t="str">
        <f>RIGHT(All_Data[[#This Row],[Invoice (Year+Month)]],2)</f>
        <v>05</v>
      </c>
      <c r="D6433" t="s">
        <v>63</v>
      </c>
      <c r="E6433">
        <v>3013435</v>
      </c>
      <c r="F6433" t="s">
        <v>17</v>
      </c>
      <c r="G6433" t="s">
        <v>11</v>
      </c>
      <c r="H6433" t="s">
        <v>38</v>
      </c>
      <c r="I6433">
        <v>1111491</v>
      </c>
      <c r="J6433">
        <v>200</v>
      </c>
      <c r="K6433" s="1">
        <v>157.70783449999999</v>
      </c>
      <c r="L6433" s="1">
        <v>40.94</v>
      </c>
      <c r="M6433" s="1">
        <f>All_Data[[#This Row],[EUR Sales Amount]]-All_Data[[#This Row],[EUR Cost Amount]]</f>
        <v>116.76783449999999</v>
      </c>
      <c r="N6433">
        <f>IF(All_Data[[#This Row],[Order Line Quantity]]&lt;0,1,0)</f>
        <v>0</v>
      </c>
      <c r="O6433" s="1" t="str">
        <f>All_Data[[#This Row],[Tier2 Description]]&amp;All_Data[[#This Row],[Order No]]</f>
        <v>BACKPACKS1111491</v>
      </c>
    </row>
    <row r="6434" spans="1:15" x14ac:dyDescent="0.35">
      <c r="A6434">
        <v>202005</v>
      </c>
      <c r="B6434" t="str">
        <f>LEFT(All_Data[[#This Row],[Invoice (Year+Month)]],4)</f>
        <v>2020</v>
      </c>
      <c r="C6434" t="str">
        <f>RIGHT(All_Data[[#This Row],[Invoice (Year+Month)]],2)</f>
        <v>05</v>
      </c>
      <c r="D6434" t="s">
        <v>63</v>
      </c>
      <c r="E6434">
        <v>3013435</v>
      </c>
      <c r="F6434" t="s">
        <v>17</v>
      </c>
      <c r="G6434" t="s">
        <v>36</v>
      </c>
      <c r="H6434" t="s">
        <v>36</v>
      </c>
      <c r="I6434">
        <v>1111319</v>
      </c>
      <c r="J6434">
        <v>200</v>
      </c>
      <c r="K6434" s="1">
        <v>547.62685959999999</v>
      </c>
      <c r="L6434" s="1">
        <v>432.78</v>
      </c>
      <c r="M6434" s="1">
        <f>All_Data[[#This Row],[EUR Sales Amount]]-All_Data[[#This Row],[EUR Cost Amount]]</f>
        <v>114.84685960000002</v>
      </c>
      <c r="N6434">
        <f>IF(All_Data[[#This Row],[Order Line Quantity]]&lt;0,1,0)</f>
        <v>0</v>
      </c>
      <c r="O6434" s="1" t="str">
        <f>All_Data[[#This Row],[Tier2 Description]]&amp;All_Data[[#This Row],[Order No]]</f>
        <v>MEMORY1111319</v>
      </c>
    </row>
    <row r="6435" spans="1:15" x14ac:dyDescent="0.35">
      <c r="A6435">
        <v>202005</v>
      </c>
      <c r="B6435" t="str">
        <f>LEFT(All_Data[[#This Row],[Invoice (Year+Month)]],4)</f>
        <v>2020</v>
      </c>
      <c r="C6435" t="str">
        <f>RIGHT(All_Data[[#This Row],[Invoice (Year+Month)]],2)</f>
        <v>05</v>
      </c>
      <c r="D6435" t="s">
        <v>63</v>
      </c>
      <c r="E6435">
        <v>3013435</v>
      </c>
      <c r="F6435" t="s">
        <v>17</v>
      </c>
      <c r="G6435" t="s">
        <v>22</v>
      </c>
      <c r="H6435" t="s">
        <v>35</v>
      </c>
      <c r="I6435">
        <v>1111491</v>
      </c>
      <c r="J6435">
        <v>202</v>
      </c>
      <c r="K6435" s="1">
        <v>170.7595173</v>
      </c>
      <c r="L6435" s="1">
        <v>23.58</v>
      </c>
      <c r="M6435" s="1">
        <f>All_Data[[#This Row],[EUR Sales Amount]]-All_Data[[#This Row],[EUR Cost Amount]]</f>
        <v>147.17951729999999</v>
      </c>
      <c r="N6435">
        <f>IF(All_Data[[#This Row],[Order Line Quantity]]&lt;0,1,0)</f>
        <v>0</v>
      </c>
      <c r="O6435" s="1" t="str">
        <f>All_Data[[#This Row],[Tier2 Description]]&amp;All_Data[[#This Row],[Order No]]</f>
        <v>DECORATION CHARGES1111491</v>
      </c>
    </row>
    <row r="6436" spans="1:15" x14ac:dyDescent="0.35">
      <c r="A6436">
        <v>202005</v>
      </c>
      <c r="B6436" t="str">
        <f>LEFT(All_Data[[#This Row],[Invoice (Year+Month)]],4)</f>
        <v>2020</v>
      </c>
      <c r="C6436" t="str">
        <f>RIGHT(All_Data[[#This Row],[Invoice (Year+Month)]],2)</f>
        <v>05</v>
      </c>
      <c r="D6436" t="s">
        <v>63</v>
      </c>
      <c r="E6436">
        <v>3013438</v>
      </c>
      <c r="F6436" t="s">
        <v>17</v>
      </c>
      <c r="G6436" t="s">
        <v>13</v>
      </c>
      <c r="H6436" t="s">
        <v>34</v>
      </c>
      <c r="I6436">
        <v>1111562</v>
      </c>
      <c r="J6436">
        <v>42</v>
      </c>
      <c r="K6436" s="1">
        <v>242.48939100000001</v>
      </c>
      <c r="L6436" s="1">
        <v>71.72</v>
      </c>
      <c r="M6436" s="1">
        <f>All_Data[[#This Row],[EUR Sales Amount]]-All_Data[[#This Row],[EUR Cost Amount]]</f>
        <v>170.76939100000001</v>
      </c>
      <c r="N6436">
        <f>IF(All_Data[[#This Row],[Order Line Quantity]]&lt;0,1,0)</f>
        <v>0</v>
      </c>
      <c r="O6436" s="1" t="str">
        <f>All_Data[[#This Row],[Tier2 Description]]&amp;All_Data[[#This Row],[Order No]]</f>
        <v>STATIONERY1111562</v>
      </c>
    </row>
    <row r="6437" spans="1:15" x14ac:dyDescent="0.35">
      <c r="A6437">
        <v>202005</v>
      </c>
      <c r="B6437" t="str">
        <f>LEFT(All_Data[[#This Row],[Invoice (Year+Month)]],4)</f>
        <v>2020</v>
      </c>
      <c r="C6437" t="str">
        <f>RIGHT(All_Data[[#This Row],[Invoice (Year+Month)]],2)</f>
        <v>05</v>
      </c>
      <c r="D6437" t="s">
        <v>63</v>
      </c>
      <c r="E6437">
        <v>3013438</v>
      </c>
      <c r="F6437" t="s">
        <v>17</v>
      </c>
      <c r="G6437" t="s">
        <v>22</v>
      </c>
      <c r="H6437" t="s">
        <v>35</v>
      </c>
      <c r="I6437">
        <v>1111562</v>
      </c>
      <c r="J6437">
        <v>46</v>
      </c>
      <c r="K6437" s="1">
        <v>138.7430142</v>
      </c>
      <c r="L6437" s="1">
        <v>16.03202709</v>
      </c>
      <c r="M6437" s="1">
        <f>All_Data[[#This Row],[EUR Sales Amount]]-All_Data[[#This Row],[EUR Cost Amount]]</f>
        <v>122.71098711</v>
      </c>
      <c r="N6437">
        <f>IF(All_Data[[#This Row],[Order Line Quantity]]&lt;0,1,0)</f>
        <v>0</v>
      </c>
      <c r="O6437" s="1" t="str">
        <f>All_Data[[#This Row],[Tier2 Description]]&amp;All_Data[[#This Row],[Order No]]</f>
        <v>DECORATION CHARGES1111562</v>
      </c>
    </row>
    <row r="6438" spans="1:15" x14ac:dyDescent="0.35">
      <c r="A6438">
        <v>202005</v>
      </c>
      <c r="B6438" t="str">
        <f>LEFT(All_Data[[#This Row],[Invoice (Year+Month)]],4)</f>
        <v>2020</v>
      </c>
      <c r="C6438" t="str">
        <f>RIGHT(All_Data[[#This Row],[Invoice (Year+Month)]],2)</f>
        <v>05</v>
      </c>
      <c r="D6438" t="s">
        <v>63</v>
      </c>
      <c r="E6438">
        <v>3013439</v>
      </c>
      <c r="F6438" t="s">
        <v>17</v>
      </c>
      <c r="G6438" t="s">
        <v>11</v>
      </c>
      <c r="H6438" t="s">
        <v>40</v>
      </c>
      <c r="I6438">
        <v>1111415</v>
      </c>
      <c r="J6438">
        <v>500</v>
      </c>
      <c r="K6438" s="1">
        <v>157.254651</v>
      </c>
      <c r="L6438" s="1">
        <v>71.84</v>
      </c>
      <c r="M6438" s="1">
        <f>All_Data[[#This Row],[EUR Sales Amount]]-All_Data[[#This Row],[EUR Cost Amount]]</f>
        <v>85.414650999999992</v>
      </c>
      <c r="N6438">
        <f>IF(All_Data[[#This Row],[Order Line Quantity]]&lt;0,1,0)</f>
        <v>0</v>
      </c>
      <c r="O6438" s="1" t="str">
        <f>All_Data[[#This Row],[Tier2 Description]]&amp;All_Data[[#This Row],[Order No]]</f>
        <v>TOTES1111415</v>
      </c>
    </row>
    <row r="6439" spans="1:15" x14ac:dyDescent="0.35">
      <c r="A6439">
        <v>202005</v>
      </c>
      <c r="B6439" t="str">
        <f>LEFT(All_Data[[#This Row],[Invoice (Year+Month)]],4)</f>
        <v>2020</v>
      </c>
      <c r="C6439" t="str">
        <f>RIGHT(All_Data[[#This Row],[Invoice (Year+Month)]],2)</f>
        <v>05</v>
      </c>
      <c r="D6439" t="s">
        <v>63</v>
      </c>
      <c r="E6439">
        <v>3013439</v>
      </c>
      <c r="F6439" t="s">
        <v>17</v>
      </c>
      <c r="G6439" t="s">
        <v>32</v>
      </c>
      <c r="H6439" t="s">
        <v>33</v>
      </c>
      <c r="I6439">
        <v>1111613</v>
      </c>
      <c r="J6439">
        <v>100</v>
      </c>
      <c r="K6439" s="1">
        <v>222.78497530000001</v>
      </c>
      <c r="L6439" s="1">
        <v>83.34</v>
      </c>
      <c r="M6439" s="1">
        <f>All_Data[[#This Row],[EUR Sales Amount]]-All_Data[[#This Row],[EUR Cost Amount]]</f>
        <v>139.44497530000001</v>
      </c>
      <c r="N6439">
        <f>IF(All_Data[[#This Row],[Order Line Quantity]]&lt;0,1,0)</f>
        <v>0</v>
      </c>
      <c r="O6439" s="1" t="str">
        <f>All_Data[[#This Row],[Tier2 Description]]&amp;All_Data[[#This Row],[Order No]]</f>
        <v>SPORT BOTTLES1111613</v>
      </c>
    </row>
    <row r="6440" spans="1:15" x14ac:dyDescent="0.35">
      <c r="A6440">
        <v>202005</v>
      </c>
      <c r="B6440" t="str">
        <f>LEFT(All_Data[[#This Row],[Invoice (Year+Month)]],4)</f>
        <v>2020</v>
      </c>
      <c r="C6440" t="str">
        <f>RIGHT(All_Data[[#This Row],[Invoice (Year+Month)]],2)</f>
        <v>05</v>
      </c>
      <c r="D6440" t="s">
        <v>63</v>
      </c>
      <c r="E6440">
        <v>3013439</v>
      </c>
      <c r="F6440" t="s">
        <v>17</v>
      </c>
      <c r="G6440" t="s">
        <v>13</v>
      </c>
      <c r="H6440" t="s">
        <v>16</v>
      </c>
      <c r="I6440">
        <v>1111436</v>
      </c>
      <c r="J6440">
        <v>2000</v>
      </c>
      <c r="K6440" s="1">
        <v>259.22092329999998</v>
      </c>
      <c r="L6440" s="1">
        <v>124.96</v>
      </c>
      <c r="M6440" s="1">
        <f>All_Data[[#This Row],[EUR Sales Amount]]-All_Data[[#This Row],[EUR Cost Amount]]</f>
        <v>134.2609233</v>
      </c>
      <c r="N6440">
        <f>IF(All_Data[[#This Row],[Order Line Quantity]]&lt;0,1,0)</f>
        <v>0</v>
      </c>
      <c r="O6440" s="1" t="str">
        <f>All_Data[[#This Row],[Tier2 Description]]&amp;All_Data[[#This Row],[Order No]]</f>
        <v>WRITING1111436</v>
      </c>
    </row>
    <row r="6441" spans="1:15" x14ac:dyDescent="0.35">
      <c r="A6441">
        <v>202005</v>
      </c>
      <c r="B6441" t="str">
        <f>LEFT(All_Data[[#This Row],[Invoice (Year+Month)]],4)</f>
        <v>2020</v>
      </c>
      <c r="C6441" t="str">
        <f>RIGHT(All_Data[[#This Row],[Invoice (Year+Month)]],2)</f>
        <v>05</v>
      </c>
      <c r="D6441" t="s">
        <v>63</v>
      </c>
      <c r="E6441">
        <v>3013439</v>
      </c>
      <c r="F6441" t="s">
        <v>17</v>
      </c>
      <c r="G6441" t="s">
        <v>22</v>
      </c>
      <c r="H6441" t="s">
        <v>35</v>
      </c>
      <c r="I6441">
        <v>1111415</v>
      </c>
      <c r="J6441">
        <v>502</v>
      </c>
      <c r="K6441" s="1">
        <v>274.17597660000001</v>
      </c>
      <c r="L6441" s="1">
        <v>38.58</v>
      </c>
      <c r="M6441" s="1">
        <f>All_Data[[#This Row],[EUR Sales Amount]]-All_Data[[#This Row],[EUR Cost Amount]]</f>
        <v>235.59597660000003</v>
      </c>
      <c r="N6441">
        <f>IF(All_Data[[#This Row],[Order Line Quantity]]&lt;0,1,0)</f>
        <v>0</v>
      </c>
      <c r="O6441" s="1" t="str">
        <f>All_Data[[#This Row],[Tier2 Description]]&amp;All_Data[[#This Row],[Order No]]</f>
        <v>DECORATION CHARGES1111415</v>
      </c>
    </row>
    <row r="6442" spans="1:15" x14ac:dyDescent="0.35">
      <c r="A6442">
        <v>202005</v>
      </c>
      <c r="B6442" t="str">
        <f>LEFT(All_Data[[#This Row],[Invoice (Year+Month)]],4)</f>
        <v>2020</v>
      </c>
      <c r="C6442" t="str">
        <f>RIGHT(All_Data[[#This Row],[Invoice (Year+Month)]],2)</f>
        <v>05</v>
      </c>
      <c r="D6442" t="s">
        <v>63</v>
      </c>
      <c r="E6442">
        <v>3013439</v>
      </c>
      <c r="F6442" t="s">
        <v>17</v>
      </c>
      <c r="G6442" t="s">
        <v>22</v>
      </c>
      <c r="H6442" t="s">
        <v>35</v>
      </c>
      <c r="I6442">
        <v>1111436</v>
      </c>
      <c r="J6442">
        <v>2004</v>
      </c>
      <c r="K6442" s="1">
        <v>516.6291129</v>
      </c>
      <c r="L6442" s="1">
        <v>60.04</v>
      </c>
      <c r="M6442" s="1">
        <f>All_Data[[#This Row],[EUR Sales Amount]]-All_Data[[#This Row],[EUR Cost Amount]]</f>
        <v>456.58911289999998</v>
      </c>
      <c r="N6442">
        <f>IF(All_Data[[#This Row],[Order Line Quantity]]&lt;0,1,0)</f>
        <v>0</v>
      </c>
      <c r="O6442" s="1" t="str">
        <f>All_Data[[#This Row],[Tier2 Description]]&amp;All_Data[[#This Row],[Order No]]</f>
        <v>DECORATION CHARGES1111436</v>
      </c>
    </row>
    <row r="6443" spans="1:15" x14ac:dyDescent="0.35">
      <c r="A6443">
        <v>202005</v>
      </c>
      <c r="B6443" t="str">
        <f>LEFT(All_Data[[#This Row],[Invoice (Year+Month)]],4)</f>
        <v>2020</v>
      </c>
      <c r="C6443" t="str">
        <f>RIGHT(All_Data[[#This Row],[Invoice (Year+Month)]],2)</f>
        <v>05</v>
      </c>
      <c r="D6443" t="s">
        <v>63</v>
      </c>
      <c r="E6443">
        <v>3013439</v>
      </c>
      <c r="F6443" t="s">
        <v>17</v>
      </c>
      <c r="G6443" t="s">
        <v>22</v>
      </c>
      <c r="H6443" t="s">
        <v>35</v>
      </c>
      <c r="I6443">
        <v>1111613</v>
      </c>
      <c r="J6443">
        <v>102</v>
      </c>
      <c r="K6443" s="1">
        <v>156.16701080000001</v>
      </c>
      <c r="L6443" s="1">
        <v>22.18</v>
      </c>
      <c r="M6443" s="1">
        <f>All_Data[[#This Row],[EUR Sales Amount]]-All_Data[[#This Row],[EUR Cost Amount]]</f>
        <v>133.98701080000001</v>
      </c>
      <c r="N6443">
        <f>IF(All_Data[[#This Row],[Order Line Quantity]]&lt;0,1,0)</f>
        <v>0</v>
      </c>
      <c r="O6443" s="1" t="str">
        <f>All_Data[[#This Row],[Tier2 Description]]&amp;All_Data[[#This Row],[Order No]]</f>
        <v>DECORATION CHARGES1111613</v>
      </c>
    </row>
    <row r="6444" spans="1:15" x14ac:dyDescent="0.35">
      <c r="A6444">
        <v>202005</v>
      </c>
      <c r="B6444" t="str">
        <f>LEFT(All_Data[[#This Row],[Invoice (Year+Month)]],4)</f>
        <v>2020</v>
      </c>
      <c r="C6444" t="str">
        <f>RIGHT(All_Data[[#This Row],[Invoice (Year+Month)]],2)</f>
        <v>05</v>
      </c>
      <c r="D6444" t="s">
        <v>63</v>
      </c>
      <c r="E6444">
        <v>3013448</v>
      </c>
      <c r="F6444" t="s">
        <v>17</v>
      </c>
      <c r="G6444" t="s">
        <v>32</v>
      </c>
      <c r="H6444" t="s">
        <v>51</v>
      </c>
      <c r="I6444">
        <v>1111609</v>
      </c>
      <c r="J6444">
        <v>4</v>
      </c>
      <c r="K6444" s="1">
        <v>37.251678140000003</v>
      </c>
      <c r="L6444" s="1">
        <v>11.42</v>
      </c>
      <c r="M6444" s="1">
        <f>All_Data[[#This Row],[EUR Sales Amount]]-All_Data[[#This Row],[EUR Cost Amount]]</f>
        <v>25.831678140000001</v>
      </c>
      <c r="N6444">
        <f>IF(All_Data[[#This Row],[Order Line Quantity]]&lt;0,1,0)</f>
        <v>0</v>
      </c>
      <c r="O6444" s="1" t="str">
        <f>All_Data[[#This Row],[Tier2 Description]]&amp;All_Data[[#This Row],[Order No]]</f>
        <v>MUGS &amp; TUMBLERS1111609</v>
      </c>
    </row>
    <row r="6445" spans="1:15" x14ac:dyDescent="0.35">
      <c r="A6445">
        <v>202005</v>
      </c>
      <c r="B6445" t="str">
        <f>LEFT(All_Data[[#This Row],[Invoice (Year+Month)]],4)</f>
        <v>2020</v>
      </c>
      <c r="C6445" t="str">
        <f>RIGHT(All_Data[[#This Row],[Invoice (Year+Month)]],2)</f>
        <v>05</v>
      </c>
      <c r="D6445" t="s">
        <v>63</v>
      </c>
      <c r="E6445">
        <v>3013455</v>
      </c>
      <c r="F6445" t="s">
        <v>10</v>
      </c>
      <c r="G6445" t="s">
        <v>32</v>
      </c>
      <c r="H6445" t="s">
        <v>33</v>
      </c>
      <c r="I6445">
        <v>1111715</v>
      </c>
      <c r="J6445">
        <v>400</v>
      </c>
      <c r="K6445" s="1">
        <v>3299.1753869999998</v>
      </c>
      <c r="L6445" s="1">
        <v>1289.42</v>
      </c>
      <c r="M6445" s="1">
        <f>All_Data[[#This Row],[EUR Sales Amount]]-All_Data[[#This Row],[EUR Cost Amount]]</f>
        <v>2009.7553869999997</v>
      </c>
      <c r="N6445">
        <f>IF(All_Data[[#This Row],[Order Line Quantity]]&lt;0,1,0)</f>
        <v>0</v>
      </c>
      <c r="O6445" s="1" t="str">
        <f>All_Data[[#This Row],[Tier2 Description]]&amp;All_Data[[#This Row],[Order No]]</f>
        <v>SPORT BOTTLES1111715</v>
      </c>
    </row>
    <row r="6446" spans="1:15" x14ac:dyDescent="0.35">
      <c r="A6446">
        <v>202005</v>
      </c>
      <c r="B6446" t="str">
        <f>LEFT(All_Data[[#This Row],[Invoice (Year+Month)]],4)</f>
        <v>2020</v>
      </c>
      <c r="C6446" t="str">
        <f>RIGHT(All_Data[[#This Row],[Invoice (Year+Month)]],2)</f>
        <v>05</v>
      </c>
      <c r="D6446" t="s">
        <v>63</v>
      </c>
      <c r="E6446">
        <v>3013455</v>
      </c>
      <c r="F6446" t="s">
        <v>10</v>
      </c>
      <c r="G6446" t="s">
        <v>13</v>
      </c>
      <c r="H6446" t="s">
        <v>14</v>
      </c>
      <c r="I6446">
        <v>1111437</v>
      </c>
      <c r="J6446">
        <v>120</v>
      </c>
      <c r="K6446" s="1">
        <v>137.58649009999999</v>
      </c>
      <c r="L6446" s="1">
        <v>39.36</v>
      </c>
      <c r="M6446" s="1">
        <f>All_Data[[#This Row],[EUR Sales Amount]]-All_Data[[#This Row],[EUR Cost Amount]]</f>
        <v>98.226490099999992</v>
      </c>
      <c r="N6446">
        <f>IF(All_Data[[#This Row],[Order Line Quantity]]&lt;0,1,0)</f>
        <v>0</v>
      </c>
      <c r="O6446" s="1" t="str">
        <f>All_Data[[#This Row],[Tier2 Description]]&amp;All_Data[[#This Row],[Order No]]</f>
        <v>DESKTOP1111437</v>
      </c>
    </row>
    <row r="6447" spans="1:15" x14ac:dyDescent="0.35">
      <c r="A6447">
        <v>202005</v>
      </c>
      <c r="B6447" t="str">
        <f>LEFT(All_Data[[#This Row],[Invoice (Year+Month)]],4)</f>
        <v>2020</v>
      </c>
      <c r="C6447" t="str">
        <f>RIGHT(All_Data[[#This Row],[Invoice (Year+Month)]],2)</f>
        <v>05</v>
      </c>
      <c r="D6447" t="s">
        <v>63</v>
      </c>
      <c r="E6447">
        <v>3013455</v>
      </c>
      <c r="F6447" t="s">
        <v>10</v>
      </c>
      <c r="G6447" t="s">
        <v>26</v>
      </c>
      <c r="H6447" t="s">
        <v>43</v>
      </c>
      <c r="I6447">
        <v>1111376</v>
      </c>
      <c r="J6447">
        <v>20</v>
      </c>
      <c r="K6447" s="1">
        <v>41.384711039999999</v>
      </c>
      <c r="L6447" s="1">
        <v>17.940000000000001</v>
      </c>
      <c r="M6447" s="1">
        <f>All_Data[[#This Row],[EUR Sales Amount]]-All_Data[[#This Row],[EUR Cost Amount]]</f>
        <v>23.444711039999998</v>
      </c>
      <c r="N6447">
        <f>IF(All_Data[[#This Row],[Order Line Quantity]]&lt;0,1,0)</f>
        <v>0</v>
      </c>
      <c r="O6447" s="1" t="str">
        <f>All_Data[[#This Row],[Tier2 Description]]&amp;All_Data[[#This Row],[Order No]]</f>
        <v>SAFETY AUTO &amp; TOOLS1111376</v>
      </c>
    </row>
    <row r="6448" spans="1:15" x14ac:dyDescent="0.35">
      <c r="A6448">
        <v>202005</v>
      </c>
      <c r="B6448" t="str">
        <f>LEFT(All_Data[[#This Row],[Invoice (Year+Month)]],4)</f>
        <v>2020</v>
      </c>
      <c r="C6448" t="str">
        <f>RIGHT(All_Data[[#This Row],[Invoice (Year+Month)]],2)</f>
        <v>05</v>
      </c>
      <c r="D6448" t="s">
        <v>63</v>
      </c>
      <c r="E6448">
        <v>3013455</v>
      </c>
      <c r="F6448" t="s">
        <v>10</v>
      </c>
      <c r="G6448" t="s">
        <v>26</v>
      </c>
      <c r="H6448" t="s">
        <v>43</v>
      </c>
      <c r="I6448">
        <v>1111378</v>
      </c>
      <c r="J6448">
        <v>20</v>
      </c>
      <c r="K6448" s="1">
        <v>41.384711039999999</v>
      </c>
      <c r="L6448" s="1">
        <v>18.18</v>
      </c>
      <c r="M6448" s="1">
        <f>All_Data[[#This Row],[EUR Sales Amount]]-All_Data[[#This Row],[EUR Cost Amount]]</f>
        <v>23.204711039999999</v>
      </c>
      <c r="N6448">
        <f>IF(All_Data[[#This Row],[Order Line Quantity]]&lt;0,1,0)</f>
        <v>0</v>
      </c>
      <c r="O6448" s="1" t="str">
        <f>All_Data[[#This Row],[Tier2 Description]]&amp;All_Data[[#This Row],[Order No]]</f>
        <v>SAFETY AUTO &amp; TOOLS1111378</v>
      </c>
    </row>
    <row r="6449" spans="1:15" x14ac:dyDescent="0.35">
      <c r="A6449">
        <v>202005</v>
      </c>
      <c r="B6449" t="str">
        <f>LEFT(All_Data[[#This Row],[Invoice (Year+Month)]],4)</f>
        <v>2020</v>
      </c>
      <c r="C6449" t="str">
        <f>RIGHT(All_Data[[#This Row],[Invoice (Year+Month)]],2)</f>
        <v>05</v>
      </c>
      <c r="D6449" t="s">
        <v>63</v>
      </c>
      <c r="E6449">
        <v>3013455</v>
      </c>
      <c r="F6449" t="s">
        <v>10</v>
      </c>
      <c r="G6449" t="s">
        <v>26</v>
      </c>
      <c r="H6449" t="s">
        <v>43</v>
      </c>
      <c r="I6449">
        <v>1111381</v>
      </c>
      <c r="J6449">
        <v>200</v>
      </c>
      <c r="K6449" s="1">
        <v>393.90703939999997</v>
      </c>
      <c r="L6449" s="1">
        <v>186.86</v>
      </c>
      <c r="M6449" s="1">
        <f>All_Data[[#This Row],[EUR Sales Amount]]-All_Data[[#This Row],[EUR Cost Amount]]</f>
        <v>207.04703939999996</v>
      </c>
      <c r="N6449">
        <f>IF(All_Data[[#This Row],[Order Line Quantity]]&lt;0,1,0)</f>
        <v>0</v>
      </c>
      <c r="O6449" s="1" t="str">
        <f>All_Data[[#This Row],[Tier2 Description]]&amp;All_Data[[#This Row],[Order No]]</f>
        <v>SAFETY AUTO &amp; TOOLS1111381</v>
      </c>
    </row>
    <row r="6450" spans="1:15" x14ac:dyDescent="0.35">
      <c r="A6450">
        <v>202005</v>
      </c>
      <c r="B6450" t="str">
        <f>LEFT(All_Data[[#This Row],[Invoice (Year+Month)]],4)</f>
        <v>2020</v>
      </c>
      <c r="C6450" t="str">
        <f>RIGHT(All_Data[[#This Row],[Invoice (Year+Month)]],2)</f>
        <v>05</v>
      </c>
      <c r="D6450" t="s">
        <v>63</v>
      </c>
      <c r="E6450">
        <v>3013455</v>
      </c>
      <c r="F6450" t="s">
        <v>10</v>
      </c>
      <c r="G6450" t="s">
        <v>22</v>
      </c>
      <c r="H6450" t="s">
        <v>35</v>
      </c>
      <c r="I6450">
        <v>1111376</v>
      </c>
      <c r="J6450">
        <v>24</v>
      </c>
      <c r="K6450" s="1">
        <v>117.7733104</v>
      </c>
      <c r="L6450" s="1">
        <v>29.53324053</v>
      </c>
      <c r="M6450" s="1">
        <f>All_Data[[#This Row],[EUR Sales Amount]]-All_Data[[#This Row],[EUR Cost Amount]]</f>
        <v>88.240069869999999</v>
      </c>
      <c r="N6450">
        <f>IF(All_Data[[#This Row],[Order Line Quantity]]&lt;0,1,0)</f>
        <v>0</v>
      </c>
      <c r="O6450" s="1" t="str">
        <f>All_Data[[#This Row],[Tier2 Description]]&amp;All_Data[[#This Row],[Order No]]</f>
        <v>DECORATION CHARGES1111376</v>
      </c>
    </row>
    <row r="6451" spans="1:15" x14ac:dyDescent="0.35">
      <c r="A6451">
        <v>202005</v>
      </c>
      <c r="B6451" t="str">
        <f>LEFT(All_Data[[#This Row],[Invoice (Year+Month)]],4)</f>
        <v>2020</v>
      </c>
      <c r="C6451" t="str">
        <f>RIGHT(All_Data[[#This Row],[Invoice (Year+Month)]],2)</f>
        <v>05</v>
      </c>
      <c r="D6451" t="s">
        <v>63</v>
      </c>
      <c r="E6451">
        <v>3013455</v>
      </c>
      <c r="F6451" t="s">
        <v>10</v>
      </c>
      <c r="G6451" t="s">
        <v>22</v>
      </c>
      <c r="H6451" t="s">
        <v>35</v>
      </c>
      <c r="I6451">
        <v>1111378</v>
      </c>
      <c r="J6451">
        <v>24</v>
      </c>
      <c r="K6451" s="1">
        <v>117.7733104</v>
      </c>
      <c r="L6451" s="1">
        <v>29.685510170000001</v>
      </c>
      <c r="M6451" s="1">
        <f>All_Data[[#This Row],[EUR Sales Amount]]-All_Data[[#This Row],[EUR Cost Amount]]</f>
        <v>88.087800229999999</v>
      </c>
      <c r="N6451">
        <f>IF(All_Data[[#This Row],[Order Line Quantity]]&lt;0,1,0)</f>
        <v>0</v>
      </c>
      <c r="O6451" s="1" t="str">
        <f>All_Data[[#This Row],[Tier2 Description]]&amp;All_Data[[#This Row],[Order No]]</f>
        <v>DECORATION CHARGES1111378</v>
      </c>
    </row>
    <row r="6452" spans="1:15" x14ac:dyDescent="0.35">
      <c r="A6452">
        <v>202005</v>
      </c>
      <c r="B6452" t="str">
        <f>LEFT(All_Data[[#This Row],[Invoice (Year+Month)]],4)</f>
        <v>2020</v>
      </c>
      <c r="C6452" t="str">
        <f>RIGHT(All_Data[[#This Row],[Invoice (Year+Month)]],2)</f>
        <v>05</v>
      </c>
      <c r="D6452" t="s">
        <v>63</v>
      </c>
      <c r="E6452">
        <v>3013455</v>
      </c>
      <c r="F6452" t="s">
        <v>10</v>
      </c>
      <c r="G6452" t="s">
        <v>22</v>
      </c>
      <c r="H6452" t="s">
        <v>35</v>
      </c>
      <c r="I6452">
        <v>1111437</v>
      </c>
      <c r="J6452">
        <v>124</v>
      </c>
      <c r="K6452" s="1">
        <v>127.8339826</v>
      </c>
      <c r="L6452" s="1">
        <v>34.03324053</v>
      </c>
      <c r="M6452" s="1">
        <f>All_Data[[#This Row],[EUR Sales Amount]]-All_Data[[#This Row],[EUR Cost Amount]]</f>
        <v>93.800742069999998</v>
      </c>
      <c r="N6452">
        <f>IF(All_Data[[#This Row],[Order Line Quantity]]&lt;0,1,0)</f>
        <v>0</v>
      </c>
      <c r="O6452" s="1" t="str">
        <f>All_Data[[#This Row],[Tier2 Description]]&amp;All_Data[[#This Row],[Order No]]</f>
        <v>DECORATION CHARGES1111437</v>
      </c>
    </row>
    <row r="6453" spans="1:15" x14ac:dyDescent="0.35">
      <c r="A6453">
        <v>202005</v>
      </c>
      <c r="B6453" t="str">
        <f>LEFT(All_Data[[#This Row],[Invoice (Year+Month)]],4)</f>
        <v>2020</v>
      </c>
      <c r="C6453" t="str">
        <f>RIGHT(All_Data[[#This Row],[Invoice (Year+Month)]],2)</f>
        <v>05</v>
      </c>
      <c r="D6453" t="s">
        <v>63</v>
      </c>
      <c r="E6453">
        <v>3013459</v>
      </c>
      <c r="F6453" t="s">
        <v>17</v>
      </c>
      <c r="G6453" t="s">
        <v>13</v>
      </c>
      <c r="H6453" t="s">
        <v>41</v>
      </c>
      <c r="I6453">
        <v>1111405</v>
      </c>
      <c r="J6453">
        <v>2000</v>
      </c>
      <c r="K6453" s="1">
        <v>1522.6963330000001</v>
      </c>
      <c r="L6453" s="1">
        <v>558.20000000000005</v>
      </c>
      <c r="M6453" s="1">
        <f>All_Data[[#This Row],[EUR Sales Amount]]-All_Data[[#This Row],[EUR Cost Amount]]</f>
        <v>964.49633300000005</v>
      </c>
      <c r="N6453">
        <f>IF(All_Data[[#This Row],[Order Line Quantity]]&lt;0,1,0)</f>
        <v>0</v>
      </c>
      <c r="O6453" s="1" t="str">
        <f>All_Data[[#This Row],[Tier2 Description]]&amp;All_Data[[#This Row],[Order No]]</f>
        <v>KEYCHAINS1111405</v>
      </c>
    </row>
    <row r="6454" spans="1:15" x14ac:dyDescent="0.35">
      <c r="A6454">
        <v>202005</v>
      </c>
      <c r="B6454" t="str">
        <f>LEFT(All_Data[[#This Row],[Invoice (Year+Month)]],4)</f>
        <v>2020</v>
      </c>
      <c r="C6454" t="str">
        <f>RIGHT(All_Data[[#This Row],[Invoice (Year+Month)]],2)</f>
        <v>05</v>
      </c>
      <c r="D6454" t="s">
        <v>63</v>
      </c>
      <c r="E6454">
        <v>3013459</v>
      </c>
      <c r="F6454" t="s">
        <v>17</v>
      </c>
      <c r="G6454" t="s">
        <v>22</v>
      </c>
      <c r="H6454" t="s">
        <v>35</v>
      </c>
      <c r="I6454">
        <v>1111405</v>
      </c>
      <c r="J6454">
        <v>2002</v>
      </c>
      <c r="K6454" s="1">
        <v>904.55413090000002</v>
      </c>
      <c r="L6454" s="1">
        <v>20.440000000000001</v>
      </c>
      <c r="M6454" s="1">
        <f>All_Data[[#This Row],[EUR Sales Amount]]-All_Data[[#This Row],[EUR Cost Amount]]</f>
        <v>884.11413089999996</v>
      </c>
      <c r="N6454">
        <f>IF(All_Data[[#This Row],[Order Line Quantity]]&lt;0,1,0)</f>
        <v>0</v>
      </c>
      <c r="O6454" s="1" t="str">
        <f>All_Data[[#This Row],[Tier2 Description]]&amp;All_Data[[#This Row],[Order No]]</f>
        <v>DECORATION CHARGES1111405</v>
      </c>
    </row>
    <row r="6455" spans="1:15" x14ac:dyDescent="0.35">
      <c r="A6455">
        <v>202005</v>
      </c>
      <c r="B6455" t="str">
        <f>LEFT(All_Data[[#This Row],[Invoice (Year+Month)]],4)</f>
        <v>2020</v>
      </c>
      <c r="C6455" t="str">
        <f>RIGHT(All_Data[[#This Row],[Invoice (Year+Month)]],2)</f>
        <v>05</v>
      </c>
      <c r="D6455" t="s">
        <v>63</v>
      </c>
      <c r="E6455">
        <v>3013465</v>
      </c>
      <c r="F6455" t="s">
        <v>10</v>
      </c>
      <c r="G6455" t="s">
        <v>26</v>
      </c>
      <c r="H6455" t="s">
        <v>43</v>
      </c>
      <c r="I6455">
        <v>1111423</v>
      </c>
      <c r="J6455">
        <v>500</v>
      </c>
      <c r="K6455" s="1">
        <v>226.59171620000001</v>
      </c>
      <c r="L6455" s="1">
        <v>18.82</v>
      </c>
      <c r="M6455" s="1">
        <f>All_Data[[#This Row],[EUR Sales Amount]]-All_Data[[#This Row],[EUR Cost Amount]]</f>
        <v>207.77171620000001</v>
      </c>
      <c r="N6455">
        <f>IF(All_Data[[#This Row],[Order Line Quantity]]&lt;0,1,0)</f>
        <v>0</v>
      </c>
      <c r="O6455" s="1" t="str">
        <f>All_Data[[#This Row],[Tier2 Description]]&amp;All_Data[[#This Row],[Order No]]</f>
        <v>SAFETY AUTO &amp; TOOLS1111423</v>
      </c>
    </row>
    <row r="6456" spans="1:15" x14ac:dyDescent="0.35">
      <c r="A6456">
        <v>202005</v>
      </c>
      <c r="B6456" t="str">
        <f>LEFT(All_Data[[#This Row],[Invoice (Year+Month)]],4)</f>
        <v>2020</v>
      </c>
      <c r="C6456" t="str">
        <f>RIGHT(All_Data[[#This Row],[Invoice (Year+Month)]],2)</f>
        <v>05</v>
      </c>
      <c r="D6456" t="s">
        <v>63</v>
      </c>
      <c r="E6456">
        <v>3013465</v>
      </c>
      <c r="F6456" t="s">
        <v>10</v>
      </c>
      <c r="G6456" t="s">
        <v>22</v>
      </c>
      <c r="H6456" t="s">
        <v>35</v>
      </c>
      <c r="I6456">
        <v>1111423</v>
      </c>
      <c r="J6456">
        <v>502</v>
      </c>
      <c r="K6456" s="1">
        <v>149.0973492</v>
      </c>
      <c r="L6456" s="1">
        <v>22.88</v>
      </c>
      <c r="M6456" s="1">
        <f>All_Data[[#This Row],[EUR Sales Amount]]-All_Data[[#This Row],[EUR Cost Amount]]</f>
        <v>126.2173492</v>
      </c>
      <c r="N6456">
        <f>IF(All_Data[[#This Row],[Order Line Quantity]]&lt;0,1,0)</f>
        <v>0</v>
      </c>
      <c r="O6456" s="1" t="str">
        <f>All_Data[[#This Row],[Tier2 Description]]&amp;All_Data[[#This Row],[Order No]]</f>
        <v>DECORATION CHARGES1111423</v>
      </c>
    </row>
    <row r="6457" spans="1:15" x14ac:dyDescent="0.35">
      <c r="A6457">
        <v>202005</v>
      </c>
      <c r="B6457" t="str">
        <f>LEFT(All_Data[[#This Row],[Invoice (Year+Month)]],4)</f>
        <v>2020</v>
      </c>
      <c r="C6457" t="str">
        <f>RIGHT(All_Data[[#This Row],[Invoice (Year+Month)]],2)</f>
        <v>05</v>
      </c>
      <c r="D6457" t="s">
        <v>63</v>
      </c>
      <c r="E6457">
        <v>3013471</v>
      </c>
      <c r="F6457" t="s">
        <v>17</v>
      </c>
      <c r="G6457" t="s">
        <v>32</v>
      </c>
      <c r="H6457" t="s">
        <v>49</v>
      </c>
      <c r="I6457">
        <v>1111561</v>
      </c>
      <c r="J6457">
        <v>500</v>
      </c>
      <c r="K6457" s="1">
        <v>1033.2582259999999</v>
      </c>
      <c r="L6457" s="1">
        <v>393.02</v>
      </c>
      <c r="M6457" s="1">
        <f>All_Data[[#This Row],[EUR Sales Amount]]-All_Data[[#This Row],[EUR Cost Amount]]</f>
        <v>640.23822599999994</v>
      </c>
      <c r="N6457">
        <f>IF(All_Data[[#This Row],[Order Line Quantity]]&lt;0,1,0)</f>
        <v>0</v>
      </c>
      <c r="O6457" s="1" t="str">
        <f>All_Data[[#This Row],[Tier2 Description]]&amp;All_Data[[#This Row],[Order No]]</f>
        <v>CERAMICS1111561</v>
      </c>
    </row>
    <row r="6458" spans="1:15" x14ac:dyDescent="0.35">
      <c r="A6458">
        <v>202005</v>
      </c>
      <c r="B6458" t="str">
        <f>LEFT(All_Data[[#This Row],[Invoice (Year+Month)]],4)</f>
        <v>2020</v>
      </c>
      <c r="C6458" t="str">
        <f>RIGHT(All_Data[[#This Row],[Invoice (Year+Month)]],2)</f>
        <v>05</v>
      </c>
      <c r="D6458" t="s">
        <v>63</v>
      </c>
      <c r="E6458">
        <v>3013471</v>
      </c>
      <c r="F6458" t="s">
        <v>17</v>
      </c>
      <c r="G6458" t="s">
        <v>22</v>
      </c>
      <c r="H6458" t="s">
        <v>35</v>
      </c>
      <c r="I6458">
        <v>1111561</v>
      </c>
      <c r="J6458">
        <v>502</v>
      </c>
      <c r="K6458" s="1">
        <v>539.74146789999998</v>
      </c>
      <c r="L6458" s="1">
        <v>57.22</v>
      </c>
      <c r="M6458" s="1">
        <f>All_Data[[#This Row],[EUR Sales Amount]]-All_Data[[#This Row],[EUR Cost Amount]]</f>
        <v>482.52146789999995</v>
      </c>
      <c r="N6458">
        <f>IF(All_Data[[#This Row],[Order Line Quantity]]&lt;0,1,0)</f>
        <v>0</v>
      </c>
      <c r="O6458" s="1" t="str">
        <f>All_Data[[#This Row],[Tier2 Description]]&amp;All_Data[[#This Row],[Order No]]</f>
        <v>DECORATION CHARGES1111561</v>
      </c>
    </row>
    <row r="6459" spans="1:15" x14ac:dyDescent="0.35">
      <c r="A6459">
        <v>202005</v>
      </c>
      <c r="B6459" t="str">
        <f>LEFT(All_Data[[#This Row],[Invoice (Year+Month)]],4)</f>
        <v>2020</v>
      </c>
      <c r="C6459" t="str">
        <f>RIGHT(All_Data[[#This Row],[Invoice (Year+Month)]],2)</f>
        <v>05</v>
      </c>
      <c r="D6459" t="s">
        <v>63</v>
      </c>
      <c r="E6459">
        <v>3013478</v>
      </c>
      <c r="F6459" t="s">
        <v>17</v>
      </c>
      <c r="G6459" t="s">
        <v>13</v>
      </c>
      <c r="H6459" t="s">
        <v>16</v>
      </c>
      <c r="I6459">
        <v>1111357</v>
      </c>
      <c r="J6459">
        <v>1000</v>
      </c>
      <c r="K6459" s="1">
        <v>129.61046160000001</v>
      </c>
      <c r="L6459" s="1">
        <v>62.56</v>
      </c>
      <c r="M6459" s="1">
        <f>All_Data[[#This Row],[EUR Sales Amount]]-All_Data[[#This Row],[EUR Cost Amount]]</f>
        <v>67.050461600000006</v>
      </c>
      <c r="N6459">
        <f>IF(All_Data[[#This Row],[Order Line Quantity]]&lt;0,1,0)</f>
        <v>0</v>
      </c>
      <c r="O6459" s="1" t="str">
        <f>All_Data[[#This Row],[Tier2 Description]]&amp;All_Data[[#This Row],[Order No]]</f>
        <v>WRITING1111357</v>
      </c>
    </row>
    <row r="6460" spans="1:15" x14ac:dyDescent="0.35">
      <c r="A6460">
        <v>202005</v>
      </c>
      <c r="B6460" t="str">
        <f>LEFT(All_Data[[#This Row],[Invoice (Year+Month)]],4)</f>
        <v>2020</v>
      </c>
      <c r="C6460" t="str">
        <f>RIGHT(All_Data[[#This Row],[Invoice (Year+Month)]],2)</f>
        <v>05</v>
      </c>
      <c r="D6460" t="s">
        <v>63</v>
      </c>
      <c r="E6460">
        <v>3013478</v>
      </c>
      <c r="F6460" t="s">
        <v>17</v>
      </c>
      <c r="G6460" t="s">
        <v>22</v>
      </c>
      <c r="H6460" t="s">
        <v>35</v>
      </c>
      <c r="I6460">
        <v>1111357</v>
      </c>
      <c r="J6460">
        <v>1004</v>
      </c>
      <c r="K6460" s="1">
        <v>247.43815409999999</v>
      </c>
      <c r="L6460" s="1">
        <v>45.76</v>
      </c>
      <c r="M6460" s="1">
        <f>All_Data[[#This Row],[EUR Sales Amount]]-All_Data[[#This Row],[EUR Cost Amount]]</f>
        <v>201.6781541</v>
      </c>
      <c r="N6460">
        <f>IF(All_Data[[#This Row],[Order Line Quantity]]&lt;0,1,0)</f>
        <v>0</v>
      </c>
      <c r="O6460" s="1" t="str">
        <f>All_Data[[#This Row],[Tier2 Description]]&amp;All_Data[[#This Row],[Order No]]</f>
        <v>DECORATION CHARGES1111357</v>
      </c>
    </row>
    <row r="6461" spans="1:15" x14ac:dyDescent="0.35">
      <c r="A6461">
        <v>202005</v>
      </c>
      <c r="B6461" t="str">
        <f>LEFT(All_Data[[#This Row],[Invoice (Year+Month)]],4)</f>
        <v>2020</v>
      </c>
      <c r="C6461" t="str">
        <f>RIGHT(All_Data[[#This Row],[Invoice (Year+Month)]],2)</f>
        <v>05</v>
      </c>
      <c r="D6461" t="s">
        <v>63</v>
      </c>
      <c r="E6461">
        <v>3013483</v>
      </c>
      <c r="F6461" t="s">
        <v>17</v>
      </c>
      <c r="G6461" t="s">
        <v>48</v>
      </c>
      <c r="H6461" t="s">
        <v>48</v>
      </c>
      <c r="I6461">
        <v>1111618</v>
      </c>
      <c r="J6461">
        <v>600</v>
      </c>
      <c r="K6461" s="1">
        <v>723.28075799999999</v>
      </c>
      <c r="L6461" s="1">
        <v>261.83999999999997</v>
      </c>
      <c r="M6461" s="1">
        <f>All_Data[[#This Row],[EUR Sales Amount]]-All_Data[[#This Row],[EUR Cost Amount]]</f>
        <v>461.44075800000002</v>
      </c>
      <c r="N6461">
        <f>IF(All_Data[[#This Row],[Order Line Quantity]]&lt;0,1,0)</f>
        <v>0</v>
      </c>
      <c r="O6461" s="1" t="str">
        <f>All_Data[[#This Row],[Tier2 Description]]&amp;All_Data[[#This Row],[Order No]]</f>
        <v>HEADWEAR1111618</v>
      </c>
    </row>
    <row r="6462" spans="1:15" x14ac:dyDescent="0.35">
      <c r="A6462">
        <v>202005</v>
      </c>
      <c r="B6462" t="str">
        <f>LEFT(All_Data[[#This Row],[Invoice (Year+Month)]],4)</f>
        <v>2020</v>
      </c>
      <c r="C6462" t="str">
        <f>RIGHT(All_Data[[#This Row],[Invoice (Year+Month)]],2)</f>
        <v>05</v>
      </c>
      <c r="D6462" t="s">
        <v>63</v>
      </c>
      <c r="E6462">
        <v>3013483</v>
      </c>
      <c r="F6462" t="s">
        <v>17</v>
      </c>
      <c r="G6462" t="s">
        <v>13</v>
      </c>
      <c r="H6462" t="s">
        <v>34</v>
      </c>
      <c r="I6462">
        <v>1111347</v>
      </c>
      <c r="J6462">
        <v>2</v>
      </c>
      <c r="K6462" s="1">
        <v>36.544711980000002</v>
      </c>
      <c r="L6462" s="1">
        <v>9.52</v>
      </c>
      <c r="M6462" s="1">
        <f>All_Data[[#This Row],[EUR Sales Amount]]-All_Data[[#This Row],[EUR Cost Amount]]</f>
        <v>27.024711980000003</v>
      </c>
      <c r="N6462">
        <f>IF(All_Data[[#This Row],[Order Line Quantity]]&lt;0,1,0)</f>
        <v>0</v>
      </c>
      <c r="O6462" s="1" t="str">
        <f>All_Data[[#This Row],[Tier2 Description]]&amp;All_Data[[#This Row],[Order No]]</f>
        <v>STATIONERY1111347</v>
      </c>
    </row>
    <row r="6463" spans="1:15" x14ac:dyDescent="0.35">
      <c r="A6463">
        <v>202005</v>
      </c>
      <c r="B6463" t="str">
        <f>LEFT(All_Data[[#This Row],[Invoice (Year+Month)]],4)</f>
        <v>2020</v>
      </c>
      <c r="C6463" t="str">
        <f>RIGHT(All_Data[[#This Row],[Invoice (Year+Month)]],2)</f>
        <v>05</v>
      </c>
      <c r="D6463" t="s">
        <v>63</v>
      </c>
      <c r="E6463">
        <v>3013484</v>
      </c>
      <c r="F6463" t="s">
        <v>17</v>
      </c>
      <c r="G6463" t="s">
        <v>26</v>
      </c>
      <c r="H6463" t="s">
        <v>50</v>
      </c>
      <c r="I6463">
        <v>1111339</v>
      </c>
      <c r="J6463">
        <v>100</v>
      </c>
      <c r="K6463" s="1">
        <v>54.56328525</v>
      </c>
      <c r="L6463" s="1">
        <v>21.9</v>
      </c>
      <c r="M6463" s="1">
        <f>All_Data[[#This Row],[EUR Sales Amount]]-All_Data[[#This Row],[EUR Cost Amount]]</f>
        <v>32.663285250000001</v>
      </c>
      <c r="N6463">
        <f>IF(All_Data[[#This Row],[Order Line Quantity]]&lt;0,1,0)</f>
        <v>0</v>
      </c>
      <c r="O6463" s="1" t="str">
        <f>All_Data[[#This Row],[Tier2 Description]]&amp;All_Data[[#This Row],[Order No]]</f>
        <v>OUTDOOR &amp; LEISURE1111339</v>
      </c>
    </row>
    <row r="6464" spans="1:15" x14ac:dyDescent="0.35">
      <c r="A6464">
        <v>202005</v>
      </c>
      <c r="B6464" t="str">
        <f>LEFT(All_Data[[#This Row],[Invoice (Year+Month)]],4)</f>
        <v>2020</v>
      </c>
      <c r="C6464" t="str">
        <f>RIGHT(All_Data[[#This Row],[Invoice (Year+Month)]],2)</f>
        <v>05</v>
      </c>
      <c r="D6464" t="s">
        <v>63</v>
      </c>
      <c r="E6464">
        <v>3013484</v>
      </c>
      <c r="F6464" t="s">
        <v>17</v>
      </c>
      <c r="G6464" t="s">
        <v>22</v>
      </c>
      <c r="H6464" t="s">
        <v>35</v>
      </c>
      <c r="I6464">
        <v>1111339</v>
      </c>
      <c r="J6464">
        <v>102</v>
      </c>
      <c r="K6464" s="1">
        <v>99.881628489999997</v>
      </c>
      <c r="L6464" s="1">
        <v>18.88</v>
      </c>
      <c r="M6464" s="1">
        <f>All_Data[[#This Row],[EUR Sales Amount]]-All_Data[[#This Row],[EUR Cost Amount]]</f>
        <v>81.001628490000002</v>
      </c>
      <c r="N6464">
        <f>IF(All_Data[[#This Row],[Order Line Quantity]]&lt;0,1,0)</f>
        <v>0</v>
      </c>
      <c r="O6464" s="1" t="str">
        <f>All_Data[[#This Row],[Tier2 Description]]&amp;All_Data[[#This Row],[Order No]]</f>
        <v>DECORATION CHARGES1111339</v>
      </c>
    </row>
    <row r="6465" spans="1:15" x14ac:dyDescent="0.35">
      <c r="A6465">
        <v>202005</v>
      </c>
      <c r="B6465" t="str">
        <f>LEFT(All_Data[[#This Row],[Invoice (Year+Month)]],4)</f>
        <v>2020</v>
      </c>
      <c r="C6465" t="str">
        <f>RIGHT(All_Data[[#This Row],[Invoice (Year+Month)]],2)</f>
        <v>05</v>
      </c>
      <c r="D6465" t="s">
        <v>63</v>
      </c>
      <c r="E6465">
        <v>3013485</v>
      </c>
      <c r="F6465" t="s">
        <v>17</v>
      </c>
      <c r="G6465" t="s">
        <v>11</v>
      </c>
      <c r="H6465" t="s">
        <v>40</v>
      </c>
      <c r="I6465">
        <v>1111585</v>
      </c>
      <c r="J6465">
        <v>4000</v>
      </c>
      <c r="K6465" s="1">
        <v>2646.5912450000001</v>
      </c>
      <c r="L6465" s="1">
        <v>1420.2</v>
      </c>
      <c r="M6465" s="1">
        <f>All_Data[[#This Row],[EUR Sales Amount]]-All_Data[[#This Row],[EUR Cost Amount]]</f>
        <v>1226.391245</v>
      </c>
      <c r="N6465">
        <f>IF(All_Data[[#This Row],[Order Line Quantity]]&lt;0,1,0)</f>
        <v>0</v>
      </c>
      <c r="O6465" s="1" t="str">
        <f>All_Data[[#This Row],[Tier2 Description]]&amp;All_Data[[#This Row],[Order No]]</f>
        <v>TOTES1111585</v>
      </c>
    </row>
    <row r="6466" spans="1:15" x14ac:dyDescent="0.35">
      <c r="A6466">
        <v>202005</v>
      </c>
      <c r="B6466" t="str">
        <f>LEFT(All_Data[[#This Row],[Invoice (Year+Month)]],4)</f>
        <v>2020</v>
      </c>
      <c r="C6466" t="str">
        <f>RIGHT(All_Data[[#This Row],[Invoice (Year+Month)]],2)</f>
        <v>05</v>
      </c>
      <c r="D6466" t="s">
        <v>63</v>
      </c>
      <c r="E6466">
        <v>3013485</v>
      </c>
      <c r="F6466" t="s">
        <v>17</v>
      </c>
      <c r="G6466" t="s">
        <v>22</v>
      </c>
      <c r="H6466" t="s">
        <v>35</v>
      </c>
      <c r="I6466">
        <v>1111585</v>
      </c>
      <c r="J6466">
        <v>4002</v>
      </c>
      <c r="K6466" s="1">
        <v>1031.4454920000001</v>
      </c>
      <c r="L6466" s="1">
        <v>213.58</v>
      </c>
      <c r="M6466" s="1">
        <f>All_Data[[#This Row],[EUR Sales Amount]]-All_Data[[#This Row],[EUR Cost Amount]]</f>
        <v>817.86549200000002</v>
      </c>
      <c r="N6466">
        <f>IF(All_Data[[#This Row],[Order Line Quantity]]&lt;0,1,0)</f>
        <v>0</v>
      </c>
      <c r="O6466" s="1" t="str">
        <f>All_Data[[#This Row],[Tier2 Description]]&amp;All_Data[[#This Row],[Order No]]</f>
        <v>DECORATION CHARGES1111585</v>
      </c>
    </row>
    <row r="6467" spans="1:15" x14ac:dyDescent="0.35">
      <c r="A6467">
        <v>202005</v>
      </c>
      <c r="B6467" t="str">
        <f>LEFT(All_Data[[#This Row],[Invoice (Year+Month)]],4)</f>
        <v>2020</v>
      </c>
      <c r="C6467" t="str">
        <f>RIGHT(All_Data[[#This Row],[Invoice (Year+Month)]],2)</f>
        <v>05</v>
      </c>
      <c r="D6467" t="s">
        <v>63</v>
      </c>
      <c r="E6467">
        <v>3013493</v>
      </c>
      <c r="F6467" t="s">
        <v>17</v>
      </c>
      <c r="G6467" t="s">
        <v>32</v>
      </c>
      <c r="H6467" t="s">
        <v>33</v>
      </c>
      <c r="I6467">
        <v>1111614</v>
      </c>
      <c r="J6467">
        <v>4</v>
      </c>
      <c r="K6467" s="1">
        <v>31.855169830000001</v>
      </c>
      <c r="L6467" s="1">
        <v>12.24</v>
      </c>
      <c r="M6467" s="1">
        <f>All_Data[[#This Row],[EUR Sales Amount]]-All_Data[[#This Row],[EUR Cost Amount]]</f>
        <v>19.615169829999999</v>
      </c>
      <c r="N6467">
        <f>IF(All_Data[[#This Row],[Order Line Quantity]]&lt;0,1,0)</f>
        <v>0</v>
      </c>
      <c r="O6467" s="1" t="str">
        <f>All_Data[[#This Row],[Tier2 Description]]&amp;All_Data[[#This Row],[Order No]]</f>
        <v>SPORT BOTTLES1111614</v>
      </c>
    </row>
    <row r="6468" spans="1:15" x14ac:dyDescent="0.35">
      <c r="A6468">
        <v>202005</v>
      </c>
      <c r="B6468" t="str">
        <f>LEFT(All_Data[[#This Row],[Invoice (Year+Month)]],4)</f>
        <v>2020</v>
      </c>
      <c r="C6468" t="str">
        <f>RIGHT(All_Data[[#This Row],[Invoice (Year+Month)]],2)</f>
        <v>05</v>
      </c>
      <c r="D6468" t="s">
        <v>63</v>
      </c>
      <c r="E6468">
        <v>3013493</v>
      </c>
      <c r="F6468" t="s">
        <v>17</v>
      </c>
      <c r="G6468" t="s">
        <v>48</v>
      </c>
      <c r="H6468" t="s">
        <v>48</v>
      </c>
      <c r="I6468">
        <v>1111614</v>
      </c>
      <c r="J6468">
        <v>4</v>
      </c>
      <c r="K6468" s="1">
        <v>3.7886134939999998</v>
      </c>
      <c r="L6468" s="1">
        <v>1.76</v>
      </c>
      <c r="M6468" s="1">
        <f>All_Data[[#This Row],[EUR Sales Amount]]-All_Data[[#This Row],[EUR Cost Amount]]</f>
        <v>2.028613494</v>
      </c>
      <c r="N6468">
        <f>IF(All_Data[[#This Row],[Order Line Quantity]]&lt;0,1,0)</f>
        <v>0</v>
      </c>
      <c r="O6468" s="1" t="str">
        <f>All_Data[[#This Row],[Tier2 Description]]&amp;All_Data[[#This Row],[Order No]]</f>
        <v>HEADWEAR1111614</v>
      </c>
    </row>
    <row r="6469" spans="1:15" x14ac:dyDescent="0.35">
      <c r="A6469">
        <v>202005</v>
      </c>
      <c r="B6469" t="str">
        <f>LEFT(All_Data[[#This Row],[Invoice (Year+Month)]],4)</f>
        <v>2020</v>
      </c>
      <c r="C6469" t="str">
        <f>RIGHT(All_Data[[#This Row],[Invoice (Year+Month)]],2)</f>
        <v>05</v>
      </c>
      <c r="D6469" t="s">
        <v>63</v>
      </c>
      <c r="E6469">
        <v>3013493</v>
      </c>
      <c r="F6469" t="s">
        <v>17</v>
      </c>
      <c r="G6469" t="s">
        <v>26</v>
      </c>
      <c r="H6469" t="s">
        <v>50</v>
      </c>
      <c r="I6469">
        <v>1111614</v>
      </c>
      <c r="J6469">
        <v>56</v>
      </c>
      <c r="K6469" s="1">
        <v>119.6658044</v>
      </c>
      <c r="L6469" s="1">
        <v>35.6</v>
      </c>
      <c r="M6469" s="1">
        <f>All_Data[[#This Row],[EUR Sales Amount]]-All_Data[[#This Row],[EUR Cost Amount]]</f>
        <v>84.06580439999999</v>
      </c>
      <c r="N6469">
        <f>IF(All_Data[[#This Row],[Order Line Quantity]]&lt;0,1,0)</f>
        <v>0</v>
      </c>
      <c r="O6469" s="1" t="str">
        <f>All_Data[[#This Row],[Tier2 Description]]&amp;All_Data[[#This Row],[Order No]]</f>
        <v>OUTDOOR &amp; LEISURE1111614</v>
      </c>
    </row>
    <row r="6470" spans="1:15" x14ac:dyDescent="0.35">
      <c r="A6470">
        <v>202005</v>
      </c>
      <c r="B6470" t="str">
        <f>LEFT(All_Data[[#This Row],[Invoice (Year+Month)]],4)</f>
        <v>2020</v>
      </c>
      <c r="C6470" t="str">
        <f>RIGHT(All_Data[[#This Row],[Invoice (Year+Month)]],2)</f>
        <v>05</v>
      </c>
      <c r="D6470" t="s">
        <v>63</v>
      </c>
      <c r="E6470">
        <v>3013493</v>
      </c>
      <c r="F6470" t="s">
        <v>17</v>
      </c>
      <c r="G6470" t="s">
        <v>24</v>
      </c>
      <c r="H6470" t="s">
        <v>25</v>
      </c>
      <c r="I6470">
        <v>1111614</v>
      </c>
      <c r="J6470">
        <v>2</v>
      </c>
      <c r="K6470" s="1">
        <v>75.224824299999995</v>
      </c>
      <c r="L6470" s="1">
        <v>33.9</v>
      </c>
      <c r="M6470" s="1">
        <f>All_Data[[#This Row],[EUR Sales Amount]]-All_Data[[#This Row],[EUR Cost Amount]]</f>
        <v>41.324824299999996</v>
      </c>
      <c r="N6470">
        <f>IF(All_Data[[#This Row],[Order Line Quantity]]&lt;0,1,0)</f>
        <v>0</v>
      </c>
      <c r="O6470" s="1" t="str">
        <f>All_Data[[#This Row],[Tier2 Description]]&amp;All_Data[[#This Row],[Order No]]</f>
        <v>JACKETS1111614</v>
      </c>
    </row>
    <row r="6471" spans="1:15" x14ac:dyDescent="0.35">
      <c r="A6471">
        <v>202005</v>
      </c>
      <c r="B6471" t="str">
        <f>LEFT(All_Data[[#This Row],[Invoice (Year+Month)]],4)</f>
        <v>2020</v>
      </c>
      <c r="C6471" t="str">
        <f>RIGHT(All_Data[[#This Row],[Invoice (Year+Month)]],2)</f>
        <v>05</v>
      </c>
      <c r="D6471" t="s">
        <v>63</v>
      </c>
      <c r="E6471">
        <v>3013496</v>
      </c>
      <c r="F6471" t="s">
        <v>17</v>
      </c>
      <c r="G6471" t="s">
        <v>26</v>
      </c>
      <c r="H6471" t="s">
        <v>43</v>
      </c>
      <c r="I6471">
        <v>1111410</v>
      </c>
      <c r="J6471">
        <v>20</v>
      </c>
      <c r="K6471" s="1">
        <v>41.330329030000001</v>
      </c>
      <c r="L6471" s="1">
        <v>17.940000000000001</v>
      </c>
      <c r="M6471" s="1">
        <f>All_Data[[#This Row],[EUR Sales Amount]]-All_Data[[#This Row],[EUR Cost Amount]]</f>
        <v>23.39032903</v>
      </c>
      <c r="N6471">
        <f>IF(All_Data[[#This Row],[Order Line Quantity]]&lt;0,1,0)</f>
        <v>0</v>
      </c>
      <c r="O6471" s="1" t="str">
        <f>All_Data[[#This Row],[Tier2 Description]]&amp;All_Data[[#This Row],[Order No]]</f>
        <v>SAFETY AUTO &amp; TOOLS1111410</v>
      </c>
    </row>
    <row r="6472" spans="1:15" x14ac:dyDescent="0.35">
      <c r="A6472">
        <v>202005</v>
      </c>
      <c r="B6472" t="str">
        <f>LEFT(All_Data[[#This Row],[Invoice (Year+Month)]],4)</f>
        <v>2020</v>
      </c>
      <c r="C6472" t="str">
        <f>RIGHT(All_Data[[#This Row],[Invoice (Year+Month)]],2)</f>
        <v>05</v>
      </c>
      <c r="D6472" t="s">
        <v>63</v>
      </c>
      <c r="E6472">
        <v>3013496</v>
      </c>
      <c r="F6472" t="s">
        <v>17</v>
      </c>
      <c r="G6472" t="s">
        <v>22</v>
      </c>
      <c r="H6472" t="s">
        <v>35</v>
      </c>
      <c r="I6472">
        <v>1111410</v>
      </c>
      <c r="J6472">
        <v>48</v>
      </c>
      <c r="K6472" s="1">
        <v>204.73014739999999</v>
      </c>
      <c r="L6472" s="1">
        <v>59.059230130000003</v>
      </c>
      <c r="M6472" s="1">
        <f>All_Data[[#This Row],[EUR Sales Amount]]-All_Data[[#This Row],[EUR Cost Amount]]</f>
        <v>145.67091726999999</v>
      </c>
      <c r="N6472">
        <f>IF(All_Data[[#This Row],[Order Line Quantity]]&lt;0,1,0)</f>
        <v>0</v>
      </c>
      <c r="O6472" s="1" t="str">
        <f>All_Data[[#This Row],[Tier2 Description]]&amp;All_Data[[#This Row],[Order No]]</f>
        <v>DECORATION CHARGES1111410</v>
      </c>
    </row>
    <row r="6473" spans="1:15" x14ac:dyDescent="0.35">
      <c r="A6473">
        <v>202005</v>
      </c>
      <c r="B6473" t="str">
        <f>LEFT(All_Data[[#This Row],[Invoice (Year+Month)]],4)</f>
        <v>2020</v>
      </c>
      <c r="C6473" t="str">
        <f>RIGHT(All_Data[[#This Row],[Invoice (Year+Month)]],2)</f>
        <v>05</v>
      </c>
      <c r="D6473" t="s">
        <v>63</v>
      </c>
      <c r="E6473">
        <v>3013501</v>
      </c>
      <c r="F6473" t="s">
        <v>17</v>
      </c>
      <c r="G6473" t="s">
        <v>13</v>
      </c>
      <c r="H6473" t="s">
        <v>37</v>
      </c>
      <c r="I6473">
        <v>1111685</v>
      </c>
      <c r="J6473">
        <v>100</v>
      </c>
      <c r="K6473" s="1">
        <v>65.258414259999995</v>
      </c>
      <c r="L6473" s="1">
        <v>19.7</v>
      </c>
      <c r="M6473" s="1">
        <f>All_Data[[#This Row],[EUR Sales Amount]]-All_Data[[#This Row],[EUR Cost Amount]]</f>
        <v>45.558414259999992</v>
      </c>
      <c r="N6473">
        <f>IF(All_Data[[#This Row],[Order Line Quantity]]&lt;0,1,0)</f>
        <v>0</v>
      </c>
      <c r="O6473" s="1" t="str">
        <f>All_Data[[#This Row],[Tier2 Description]]&amp;All_Data[[#This Row],[Order No]]</f>
        <v>GENERAL1111685</v>
      </c>
    </row>
    <row r="6474" spans="1:15" x14ac:dyDescent="0.35">
      <c r="A6474">
        <v>202005</v>
      </c>
      <c r="B6474" t="str">
        <f>LEFT(All_Data[[#This Row],[Invoice (Year+Month)]],4)</f>
        <v>2020</v>
      </c>
      <c r="C6474" t="str">
        <f>RIGHT(All_Data[[#This Row],[Invoice (Year+Month)]],2)</f>
        <v>05</v>
      </c>
      <c r="D6474" t="s">
        <v>63</v>
      </c>
      <c r="E6474">
        <v>3013506</v>
      </c>
      <c r="F6474" t="s">
        <v>10</v>
      </c>
      <c r="G6474" t="s">
        <v>13</v>
      </c>
      <c r="H6474" t="s">
        <v>34</v>
      </c>
      <c r="I6474">
        <v>1111402</v>
      </c>
      <c r="J6474">
        <v>500</v>
      </c>
      <c r="K6474" s="1">
        <v>586.87254489999998</v>
      </c>
      <c r="L6474" s="1">
        <v>155.22</v>
      </c>
      <c r="M6474" s="1">
        <f>All_Data[[#This Row],[EUR Sales Amount]]-All_Data[[#This Row],[EUR Cost Amount]]</f>
        <v>431.65254489999995</v>
      </c>
      <c r="N6474">
        <f>IF(All_Data[[#This Row],[Order Line Quantity]]&lt;0,1,0)</f>
        <v>0</v>
      </c>
      <c r="O6474" s="1" t="str">
        <f>All_Data[[#This Row],[Tier2 Description]]&amp;All_Data[[#This Row],[Order No]]</f>
        <v>STATIONERY1111402</v>
      </c>
    </row>
    <row r="6475" spans="1:15" x14ac:dyDescent="0.35">
      <c r="A6475">
        <v>202005</v>
      </c>
      <c r="B6475" t="str">
        <f>LEFT(All_Data[[#This Row],[Invoice (Year+Month)]],4)</f>
        <v>2020</v>
      </c>
      <c r="C6475" t="str">
        <f>RIGHT(All_Data[[#This Row],[Invoice (Year+Month)]],2)</f>
        <v>05</v>
      </c>
      <c r="D6475" t="s">
        <v>63</v>
      </c>
      <c r="E6475">
        <v>3013522</v>
      </c>
      <c r="F6475" t="s">
        <v>10</v>
      </c>
      <c r="G6475" t="s">
        <v>11</v>
      </c>
      <c r="H6475" t="s">
        <v>40</v>
      </c>
      <c r="I6475">
        <v>1111299</v>
      </c>
      <c r="J6475">
        <v>600</v>
      </c>
      <c r="K6475" s="1">
        <v>516.08529269999997</v>
      </c>
      <c r="L6475" s="1">
        <v>235.66</v>
      </c>
      <c r="M6475" s="1">
        <f>All_Data[[#This Row],[EUR Sales Amount]]-All_Data[[#This Row],[EUR Cost Amount]]</f>
        <v>280.4252927</v>
      </c>
      <c r="N6475">
        <f>IF(All_Data[[#This Row],[Order Line Quantity]]&lt;0,1,0)</f>
        <v>0</v>
      </c>
      <c r="O6475" s="1" t="str">
        <f>All_Data[[#This Row],[Tier2 Description]]&amp;All_Data[[#This Row],[Order No]]</f>
        <v>TOTES1111299</v>
      </c>
    </row>
    <row r="6476" spans="1:15" x14ac:dyDescent="0.35">
      <c r="A6476">
        <v>202005</v>
      </c>
      <c r="B6476" t="str">
        <f>LEFT(All_Data[[#This Row],[Invoice (Year+Month)]],4)</f>
        <v>2020</v>
      </c>
      <c r="C6476" t="str">
        <f>RIGHT(All_Data[[#This Row],[Invoice (Year+Month)]],2)</f>
        <v>05</v>
      </c>
      <c r="D6476" t="s">
        <v>63</v>
      </c>
      <c r="E6476">
        <v>3013522</v>
      </c>
      <c r="F6476" t="s">
        <v>10</v>
      </c>
      <c r="G6476" t="s">
        <v>36</v>
      </c>
      <c r="H6476" t="s">
        <v>36</v>
      </c>
      <c r="I6476">
        <v>1111668</v>
      </c>
      <c r="J6476">
        <v>100</v>
      </c>
      <c r="K6476" s="1">
        <v>233.84265110000001</v>
      </c>
      <c r="L6476" s="1">
        <v>250.46</v>
      </c>
      <c r="M6476" s="1">
        <f>All_Data[[#This Row],[EUR Sales Amount]]-All_Data[[#This Row],[EUR Cost Amount]]</f>
        <v>-16.617348899999996</v>
      </c>
      <c r="N6476">
        <f>IF(All_Data[[#This Row],[Order Line Quantity]]&lt;0,1,0)</f>
        <v>0</v>
      </c>
      <c r="O6476" s="1" t="str">
        <f>All_Data[[#This Row],[Tier2 Description]]&amp;All_Data[[#This Row],[Order No]]</f>
        <v>MEMORY1111668</v>
      </c>
    </row>
    <row r="6477" spans="1:15" x14ac:dyDescent="0.35">
      <c r="A6477">
        <v>202005</v>
      </c>
      <c r="B6477" t="str">
        <f>LEFT(All_Data[[#This Row],[Invoice (Year+Month)]],4)</f>
        <v>2020</v>
      </c>
      <c r="C6477" t="str">
        <f>RIGHT(All_Data[[#This Row],[Invoice (Year+Month)]],2)</f>
        <v>05</v>
      </c>
      <c r="D6477" t="s">
        <v>63</v>
      </c>
      <c r="E6477">
        <v>3013522</v>
      </c>
      <c r="F6477" t="s">
        <v>10</v>
      </c>
      <c r="G6477" t="s">
        <v>22</v>
      </c>
      <c r="H6477" t="s">
        <v>35</v>
      </c>
      <c r="I6477">
        <v>1111299</v>
      </c>
      <c r="J6477">
        <v>602</v>
      </c>
      <c r="K6477" s="1">
        <v>270.82241920000001</v>
      </c>
      <c r="L6477" s="1">
        <v>43.58</v>
      </c>
      <c r="M6477" s="1">
        <f>All_Data[[#This Row],[EUR Sales Amount]]-All_Data[[#This Row],[EUR Cost Amount]]</f>
        <v>227.24241920000003</v>
      </c>
      <c r="N6477">
        <f>IF(All_Data[[#This Row],[Order Line Quantity]]&lt;0,1,0)</f>
        <v>0</v>
      </c>
      <c r="O6477" s="1" t="str">
        <f>All_Data[[#This Row],[Tier2 Description]]&amp;All_Data[[#This Row],[Order No]]</f>
        <v>DECORATION CHARGES1111299</v>
      </c>
    </row>
    <row r="6478" spans="1:15" x14ac:dyDescent="0.35">
      <c r="A6478">
        <v>202005</v>
      </c>
      <c r="B6478" t="str">
        <f>LEFT(All_Data[[#This Row],[Invoice (Year+Month)]],4)</f>
        <v>2020</v>
      </c>
      <c r="C6478" t="str">
        <f>RIGHT(All_Data[[#This Row],[Invoice (Year+Month)]],2)</f>
        <v>05</v>
      </c>
      <c r="D6478" t="s">
        <v>63</v>
      </c>
      <c r="E6478">
        <v>3013523</v>
      </c>
      <c r="F6478" t="s">
        <v>17</v>
      </c>
      <c r="G6478" t="s">
        <v>26</v>
      </c>
      <c r="H6478" t="s">
        <v>50</v>
      </c>
      <c r="I6478">
        <v>1111671</v>
      </c>
      <c r="J6478">
        <v>200</v>
      </c>
      <c r="K6478" s="1">
        <v>121.99697999999999</v>
      </c>
      <c r="L6478" s="1">
        <v>43.26</v>
      </c>
      <c r="M6478" s="1">
        <f>All_Data[[#This Row],[EUR Sales Amount]]-All_Data[[#This Row],[EUR Cost Amount]]</f>
        <v>78.736979999999988</v>
      </c>
      <c r="N6478">
        <f>IF(All_Data[[#This Row],[Order Line Quantity]]&lt;0,1,0)</f>
        <v>0</v>
      </c>
      <c r="O6478" s="1" t="str">
        <f>All_Data[[#This Row],[Tier2 Description]]&amp;All_Data[[#This Row],[Order No]]</f>
        <v>OUTDOOR &amp; LEISURE1111671</v>
      </c>
    </row>
    <row r="6479" spans="1:15" x14ac:dyDescent="0.35">
      <c r="A6479">
        <v>202005</v>
      </c>
      <c r="B6479" t="str">
        <f>LEFT(All_Data[[#This Row],[Invoice (Year+Month)]],4)</f>
        <v>2020</v>
      </c>
      <c r="C6479" t="str">
        <f>RIGHT(All_Data[[#This Row],[Invoice (Year+Month)]],2)</f>
        <v>05</v>
      </c>
      <c r="D6479" t="s">
        <v>63</v>
      </c>
      <c r="E6479">
        <v>3013523</v>
      </c>
      <c r="F6479" t="s">
        <v>17</v>
      </c>
      <c r="G6479" t="s">
        <v>26</v>
      </c>
      <c r="H6479" t="s">
        <v>62</v>
      </c>
      <c r="I6479">
        <v>1111676</v>
      </c>
      <c r="J6479">
        <v>1000</v>
      </c>
      <c r="K6479" s="1">
        <v>1305.168285</v>
      </c>
      <c r="L6479" s="1">
        <v>442.56</v>
      </c>
      <c r="M6479" s="1">
        <f>All_Data[[#This Row],[EUR Sales Amount]]-All_Data[[#This Row],[EUR Cost Amount]]</f>
        <v>862.60828500000002</v>
      </c>
      <c r="N6479">
        <f>IF(All_Data[[#This Row],[Order Line Quantity]]&lt;0,1,0)</f>
        <v>0</v>
      </c>
      <c r="O6479" s="1" t="str">
        <f>All_Data[[#This Row],[Tier2 Description]]&amp;All_Data[[#This Row],[Order No]]</f>
        <v>TOWELS1111676</v>
      </c>
    </row>
    <row r="6480" spans="1:15" x14ac:dyDescent="0.35">
      <c r="A6480">
        <v>202005</v>
      </c>
      <c r="B6480" t="str">
        <f>LEFT(All_Data[[#This Row],[Invoice (Year+Month)]],4)</f>
        <v>2020</v>
      </c>
      <c r="C6480" t="str">
        <f>RIGHT(All_Data[[#This Row],[Invoice (Year+Month)]],2)</f>
        <v>05</v>
      </c>
      <c r="D6480" t="s">
        <v>63</v>
      </c>
      <c r="E6480">
        <v>3013523</v>
      </c>
      <c r="F6480" t="s">
        <v>17</v>
      </c>
      <c r="G6480" t="s">
        <v>22</v>
      </c>
      <c r="H6480" t="s">
        <v>35</v>
      </c>
      <c r="I6480">
        <v>1111671</v>
      </c>
      <c r="J6480">
        <v>402</v>
      </c>
      <c r="K6480" s="1">
        <v>154.082367</v>
      </c>
      <c r="L6480" s="1">
        <v>21.88</v>
      </c>
      <c r="M6480" s="1">
        <f>All_Data[[#This Row],[EUR Sales Amount]]-All_Data[[#This Row],[EUR Cost Amount]]</f>
        <v>132.20236700000001</v>
      </c>
      <c r="N6480">
        <f>IF(All_Data[[#This Row],[Order Line Quantity]]&lt;0,1,0)</f>
        <v>0</v>
      </c>
      <c r="O6480" s="1" t="str">
        <f>All_Data[[#This Row],[Tier2 Description]]&amp;All_Data[[#This Row],[Order No]]</f>
        <v>DECORATION CHARGES1111671</v>
      </c>
    </row>
    <row r="6481" spans="1:15" x14ac:dyDescent="0.35">
      <c r="A6481">
        <v>202005</v>
      </c>
      <c r="B6481" t="str">
        <f>LEFT(All_Data[[#This Row],[Invoice (Year+Month)]],4)</f>
        <v>2020</v>
      </c>
      <c r="C6481" t="str">
        <f>RIGHT(All_Data[[#This Row],[Invoice (Year+Month)]],2)</f>
        <v>05</v>
      </c>
      <c r="D6481" t="s">
        <v>63</v>
      </c>
      <c r="E6481">
        <v>3013523</v>
      </c>
      <c r="F6481" t="s">
        <v>17</v>
      </c>
      <c r="G6481" t="s">
        <v>22</v>
      </c>
      <c r="H6481" t="s">
        <v>35</v>
      </c>
      <c r="I6481">
        <v>1111676</v>
      </c>
      <c r="J6481">
        <v>1002</v>
      </c>
      <c r="K6481" s="1">
        <v>500.3145093</v>
      </c>
      <c r="L6481" s="1">
        <v>63.58</v>
      </c>
      <c r="M6481" s="1">
        <f>All_Data[[#This Row],[EUR Sales Amount]]-All_Data[[#This Row],[EUR Cost Amount]]</f>
        <v>436.73450930000001</v>
      </c>
      <c r="N6481">
        <f>IF(All_Data[[#This Row],[Order Line Quantity]]&lt;0,1,0)</f>
        <v>0</v>
      </c>
      <c r="O6481" s="1" t="str">
        <f>All_Data[[#This Row],[Tier2 Description]]&amp;All_Data[[#This Row],[Order No]]</f>
        <v>DECORATION CHARGES1111676</v>
      </c>
    </row>
    <row r="6482" spans="1:15" x14ac:dyDescent="0.35">
      <c r="A6482">
        <v>202005</v>
      </c>
      <c r="B6482" t="str">
        <f>LEFT(All_Data[[#This Row],[Invoice (Year+Month)]],4)</f>
        <v>2020</v>
      </c>
      <c r="C6482" t="str">
        <f>RIGHT(All_Data[[#This Row],[Invoice (Year+Month)]],2)</f>
        <v>05</v>
      </c>
      <c r="D6482" t="s">
        <v>63</v>
      </c>
      <c r="E6482">
        <v>3013533</v>
      </c>
      <c r="F6482" t="s">
        <v>10</v>
      </c>
      <c r="G6482" t="s">
        <v>13</v>
      </c>
      <c r="H6482" t="s">
        <v>16</v>
      </c>
      <c r="I6482">
        <v>1111302</v>
      </c>
      <c r="J6482">
        <v>2000</v>
      </c>
      <c r="K6482" s="1">
        <v>295.47559790000003</v>
      </c>
      <c r="L6482" s="1">
        <v>144.86000000000001</v>
      </c>
      <c r="M6482" s="1">
        <f>All_Data[[#This Row],[EUR Sales Amount]]-All_Data[[#This Row],[EUR Cost Amount]]</f>
        <v>150.61559790000001</v>
      </c>
      <c r="N6482">
        <f>IF(All_Data[[#This Row],[Order Line Quantity]]&lt;0,1,0)</f>
        <v>0</v>
      </c>
      <c r="O6482" s="1" t="str">
        <f>All_Data[[#This Row],[Tier2 Description]]&amp;All_Data[[#This Row],[Order No]]</f>
        <v>WRITING1111302</v>
      </c>
    </row>
    <row r="6483" spans="1:15" x14ac:dyDescent="0.35">
      <c r="A6483">
        <v>202005</v>
      </c>
      <c r="B6483" t="str">
        <f>LEFT(All_Data[[#This Row],[Invoice (Year+Month)]],4)</f>
        <v>2020</v>
      </c>
      <c r="C6483" t="str">
        <f>RIGHT(All_Data[[#This Row],[Invoice (Year+Month)]],2)</f>
        <v>05</v>
      </c>
      <c r="D6483" t="s">
        <v>63</v>
      </c>
      <c r="E6483">
        <v>3013533</v>
      </c>
      <c r="F6483" t="s">
        <v>10</v>
      </c>
      <c r="G6483" t="s">
        <v>13</v>
      </c>
      <c r="H6483" t="s">
        <v>16</v>
      </c>
      <c r="I6483">
        <v>1111574</v>
      </c>
      <c r="J6483">
        <v>2000</v>
      </c>
      <c r="K6483" s="1">
        <v>295.47559790000003</v>
      </c>
      <c r="L6483" s="1">
        <v>142.56</v>
      </c>
      <c r="M6483" s="1">
        <f>All_Data[[#This Row],[EUR Sales Amount]]-All_Data[[#This Row],[EUR Cost Amount]]</f>
        <v>152.91559790000002</v>
      </c>
      <c r="N6483">
        <f>IF(All_Data[[#This Row],[Order Line Quantity]]&lt;0,1,0)</f>
        <v>0</v>
      </c>
      <c r="O6483" s="1" t="str">
        <f>All_Data[[#This Row],[Tier2 Description]]&amp;All_Data[[#This Row],[Order No]]</f>
        <v>WRITING1111574</v>
      </c>
    </row>
    <row r="6484" spans="1:15" x14ac:dyDescent="0.35">
      <c r="A6484">
        <v>202005</v>
      </c>
      <c r="B6484" t="str">
        <f>LEFT(All_Data[[#This Row],[Invoice (Year+Month)]],4)</f>
        <v>2020</v>
      </c>
      <c r="C6484" t="str">
        <f>RIGHT(All_Data[[#This Row],[Invoice (Year+Month)]],2)</f>
        <v>05</v>
      </c>
      <c r="D6484" t="s">
        <v>63</v>
      </c>
      <c r="E6484">
        <v>3013533</v>
      </c>
      <c r="F6484" t="s">
        <v>10</v>
      </c>
      <c r="G6484" t="s">
        <v>22</v>
      </c>
      <c r="H6484" t="s">
        <v>35</v>
      </c>
      <c r="I6484">
        <v>1111302</v>
      </c>
      <c r="J6484">
        <v>4004</v>
      </c>
      <c r="K6484" s="1">
        <v>478.56170450000002</v>
      </c>
      <c r="L6484" s="1">
        <v>75.760000000000005</v>
      </c>
      <c r="M6484" s="1">
        <f>All_Data[[#This Row],[EUR Sales Amount]]-All_Data[[#This Row],[EUR Cost Amount]]</f>
        <v>402.80170450000003</v>
      </c>
      <c r="N6484">
        <f>IF(All_Data[[#This Row],[Order Line Quantity]]&lt;0,1,0)</f>
        <v>0</v>
      </c>
      <c r="O6484" s="1" t="str">
        <f>All_Data[[#This Row],[Tier2 Description]]&amp;All_Data[[#This Row],[Order No]]</f>
        <v>DECORATION CHARGES1111302</v>
      </c>
    </row>
    <row r="6485" spans="1:15" x14ac:dyDescent="0.35">
      <c r="A6485">
        <v>202005</v>
      </c>
      <c r="B6485" t="str">
        <f>LEFT(All_Data[[#This Row],[Invoice (Year+Month)]],4)</f>
        <v>2020</v>
      </c>
      <c r="C6485" t="str">
        <f>RIGHT(All_Data[[#This Row],[Invoice (Year+Month)]],2)</f>
        <v>05</v>
      </c>
      <c r="D6485" t="s">
        <v>63</v>
      </c>
      <c r="E6485">
        <v>3013533</v>
      </c>
      <c r="F6485" t="s">
        <v>10</v>
      </c>
      <c r="G6485" t="s">
        <v>22</v>
      </c>
      <c r="H6485" t="s">
        <v>35</v>
      </c>
      <c r="I6485">
        <v>1111574</v>
      </c>
      <c r="J6485">
        <v>4004</v>
      </c>
      <c r="K6485" s="1">
        <v>478.56170450000002</v>
      </c>
      <c r="L6485" s="1">
        <v>75.760000000000005</v>
      </c>
      <c r="M6485" s="1">
        <f>All_Data[[#This Row],[EUR Sales Amount]]-All_Data[[#This Row],[EUR Cost Amount]]</f>
        <v>402.80170450000003</v>
      </c>
      <c r="N6485">
        <f>IF(All_Data[[#This Row],[Order Line Quantity]]&lt;0,1,0)</f>
        <v>0</v>
      </c>
      <c r="O6485" s="1" t="str">
        <f>All_Data[[#This Row],[Tier2 Description]]&amp;All_Data[[#This Row],[Order No]]</f>
        <v>DECORATION CHARGES1111574</v>
      </c>
    </row>
    <row r="6486" spans="1:15" x14ac:dyDescent="0.35">
      <c r="A6486">
        <v>202005</v>
      </c>
      <c r="B6486" t="str">
        <f>LEFT(All_Data[[#This Row],[Invoice (Year+Month)]],4)</f>
        <v>2020</v>
      </c>
      <c r="C6486" t="str">
        <f>RIGHT(All_Data[[#This Row],[Invoice (Year+Month)]],2)</f>
        <v>05</v>
      </c>
      <c r="D6486" t="s">
        <v>63</v>
      </c>
      <c r="E6486">
        <v>3013539</v>
      </c>
      <c r="F6486" t="s">
        <v>17</v>
      </c>
      <c r="G6486" t="s">
        <v>13</v>
      </c>
      <c r="H6486" t="s">
        <v>16</v>
      </c>
      <c r="I6486">
        <v>1111520</v>
      </c>
      <c r="J6486">
        <v>50</v>
      </c>
      <c r="K6486" s="1">
        <v>29.266586060000002</v>
      </c>
      <c r="L6486" s="1">
        <v>8</v>
      </c>
      <c r="M6486" s="1">
        <f>All_Data[[#This Row],[EUR Sales Amount]]-All_Data[[#This Row],[EUR Cost Amount]]</f>
        <v>21.266586060000002</v>
      </c>
      <c r="N6486">
        <f>IF(All_Data[[#This Row],[Order Line Quantity]]&lt;0,1,0)</f>
        <v>0</v>
      </c>
      <c r="O6486" s="1" t="str">
        <f>All_Data[[#This Row],[Tier2 Description]]&amp;All_Data[[#This Row],[Order No]]</f>
        <v>WRITING1111520</v>
      </c>
    </row>
    <row r="6487" spans="1:15" x14ac:dyDescent="0.35">
      <c r="A6487">
        <v>202005</v>
      </c>
      <c r="B6487" t="str">
        <f>LEFT(All_Data[[#This Row],[Invoice (Year+Month)]],4)</f>
        <v>2020</v>
      </c>
      <c r="C6487" t="str">
        <f>RIGHT(All_Data[[#This Row],[Invoice (Year+Month)]],2)</f>
        <v>05</v>
      </c>
      <c r="D6487" t="s">
        <v>63</v>
      </c>
      <c r="E6487">
        <v>3013539</v>
      </c>
      <c r="F6487" t="s">
        <v>17</v>
      </c>
      <c r="G6487" t="s">
        <v>26</v>
      </c>
      <c r="H6487" t="s">
        <v>43</v>
      </c>
      <c r="I6487">
        <v>1111520</v>
      </c>
      <c r="J6487">
        <v>10</v>
      </c>
      <c r="K6487" s="1">
        <v>13.006364509999999</v>
      </c>
      <c r="L6487" s="1">
        <v>1.78</v>
      </c>
      <c r="M6487" s="1">
        <f>All_Data[[#This Row],[EUR Sales Amount]]-All_Data[[#This Row],[EUR Cost Amount]]</f>
        <v>11.22636451</v>
      </c>
      <c r="N6487">
        <f>IF(All_Data[[#This Row],[Order Line Quantity]]&lt;0,1,0)</f>
        <v>0</v>
      </c>
      <c r="O6487" s="1" t="str">
        <f>All_Data[[#This Row],[Tier2 Description]]&amp;All_Data[[#This Row],[Order No]]</f>
        <v>SAFETY AUTO &amp; TOOLS1111520</v>
      </c>
    </row>
    <row r="6488" spans="1:15" x14ac:dyDescent="0.35">
      <c r="A6488">
        <v>202005</v>
      </c>
      <c r="B6488" t="str">
        <f>LEFT(All_Data[[#This Row],[Invoice (Year+Month)]],4)</f>
        <v>2020</v>
      </c>
      <c r="C6488" t="str">
        <f>RIGHT(All_Data[[#This Row],[Invoice (Year+Month)]],2)</f>
        <v>05</v>
      </c>
      <c r="D6488" t="s">
        <v>63</v>
      </c>
      <c r="E6488">
        <v>3013542</v>
      </c>
      <c r="F6488" t="s">
        <v>17</v>
      </c>
      <c r="G6488" t="s">
        <v>22</v>
      </c>
      <c r="H6488" t="s">
        <v>35</v>
      </c>
      <c r="I6488">
        <v>1111421</v>
      </c>
      <c r="J6488">
        <v>402</v>
      </c>
      <c r="K6488" s="1">
        <v>154.082367</v>
      </c>
      <c r="L6488" s="1">
        <v>21.88</v>
      </c>
      <c r="M6488" s="1">
        <f>All_Data[[#This Row],[EUR Sales Amount]]-All_Data[[#This Row],[EUR Cost Amount]]</f>
        <v>132.20236700000001</v>
      </c>
      <c r="N6488">
        <f>IF(All_Data[[#This Row],[Order Line Quantity]]&lt;0,1,0)</f>
        <v>0</v>
      </c>
      <c r="O6488" s="1" t="str">
        <f>All_Data[[#This Row],[Tier2 Description]]&amp;All_Data[[#This Row],[Order No]]</f>
        <v>DECORATION CHARGES1111421</v>
      </c>
    </row>
    <row r="6489" spans="1:15" x14ac:dyDescent="0.35">
      <c r="A6489">
        <v>202005</v>
      </c>
      <c r="B6489" t="str">
        <f>LEFT(All_Data[[#This Row],[Invoice (Year+Month)]],4)</f>
        <v>2020</v>
      </c>
      <c r="C6489" t="str">
        <f>RIGHT(All_Data[[#This Row],[Invoice (Year+Month)]],2)</f>
        <v>05</v>
      </c>
      <c r="D6489" t="s">
        <v>63</v>
      </c>
      <c r="E6489">
        <v>3013542</v>
      </c>
      <c r="F6489" t="s">
        <v>17</v>
      </c>
      <c r="G6489" t="s">
        <v>22</v>
      </c>
      <c r="H6489" t="s">
        <v>35</v>
      </c>
      <c r="I6489">
        <v>1111429</v>
      </c>
      <c r="J6489">
        <v>1002</v>
      </c>
      <c r="K6489" s="1">
        <v>179.4606392</v>
      </c>
      <c r="L6489" s="1">
        <v>31.18</v>
      </c>
      <c r="M6489" s="1">
        <f>All_Data[[#This Row],[EUR Sales Amount]]-All_Data[[#This Row],[EUR Cost Amount]]</f>
        <v>148.2806392</v>
      </c>
      <c r="N6489">
        <f>IF(All_Data[[#This Row],[Order Line Quantity]]&lt;0,1,0)</f>
        <v>0</v>
      </c>
      <c r="O6489" s="1" t="str">
        <f>All_Data[[#This Row],[Tier2 Description]]&amp;All_Data[[#This Row],[Order No]]</f>
        <v>DECORATION CHARGES1111429</v>
      </c>
    </row>
    <row r="6490" spans="1:15" x14ac:dyDescent="0.35">
      <c r="A6490">
        <v>202005</v>
      </c>
      <c r="B6490" t="str">
        <f>LEFT(All_Data[[#This Row],[Invoice (Year+Month)]],4)</f>
        <v>2020</v>
      </c>
      <c r="C6490" t="str">
        <f>RIGHT(All_Data[[#This Row],[Invoice (Year+Month)]],2)</f>
        <v>05</v>
      </c>
      <c r="D6490" t="s">
        <v>63</v>
      </c>
      <c r="E6490">
        <v>3013542</v>
      </c>
      <c r="F6490" t="s">
        <v>17</v>
      </c>
      <c r="G6490" t="s">
        <v>29</v>
      </c>
      <c r="H6490" t="s">
        <v>52</v>
      </c>
      <c r="I6490">
        <v>1111421</v>
      </c>
      <c r="J6490">
        <v>400</v>
      </c>
      <c r="K6490" s="1">
        <v>163.1460356</v>
      </c>
      <c r="L6490" s="1">
        <v>49.08</v>
      </c>
      <c r="M6490" s="1">
        <f>All_Data[[#This Row],[EUR Sales Amount]]-All_Data[[#This Row],[EUR Cost Amount]]</f>
        <v>114.06603560000001</v>
      </c>
      <c r="N6490">
        <f>IF(All_Data[[#This Row],[Order Line Quantity]]&lt;0,1,0)</f>
        <v>0</v>
      </c>
      <c r="O6490" s="1" t="str">
        <f>All_Data[[#This Row],[Tier2 Description]]&amp;All_Data[[#This Row],[Order No]]</f>
        <v>GENERAL TECH1111421</v>
      </c>
    </row>
    <row r="6491" spans="1:15" x14ac:dyDescent="0.35">
      <c r="A6491">
        <v>202005</v>
      </c>
      <c r="B6491" t="str">
        <f>LEFT(All_Data[[#This Row],[Invoice (Year+Month)]],4)</f>
        <v>2020</v>
      </c>
      <c r="C6491" t="str">
        <f>RIGHT(All_Data[[#This Row],[Invoice (Year+Month)]],2)</f>
        <v>05</v>
      </c>
      <c r="D6491" t="s">
        <v>63</v>
      </c>
      <c r="E6491">
        <v>3013542</v>
      </c>
      <c r="F6491" t="s">
        <v>17</v>
      </c>
      <c r="G6491" t="s">
        <v>29</v>
      </c>
      <c r="H6491" t="s">
        <v>52</v>
      </c>
      <c r="I6491">
        <v>1111429</v>
      </c>
      <c r="J6491">
        <v>1000</v>
      </c>
      <c r="K6491" s="1">
        <v>167.67787000000001</v>
      </c>
      <c r="L6491" s="1">
        <v>113.5</v>
      </c>
      <c r="M6491" s="1">
        <f>All_Data[[#This Row],[EUR Sales Amount]]-All_Data[[#This Row],[EUR Cost Amount]]</f>
        <v>54.177870000000013</v>
      </c>
      <c r="N6491">
        <f>IF(All_Data[[#This Row],[Order Line Quantity]]&lt;0,1,0)</f>
        <v>0</v>
      </c>
      <c r="O6491" s="1" t="str">
        <f>All_Data[[#This Row],[Tier2 Description]]&amp;All_Data[[#This Row],[Order No]]</f>
        <v>GENERAL TECH1111429</v>
      </c>
    </row>
    <row r="6492" spans="1:15" x14ac:dyDescent="0.35">
      <c r="A6492">
        <v>202005</v>
      </c>
      <c r="B6492" t="str">
        <f>LEFT(All_Data[[#This Row],[Invoice (Year+Month)]],4)</f>
        <v>2020</v>
      </c>
      <c r="C6492" t="str">
        <f>RIGHT(All_Data[[#This Row],[Invoice (Year+Month)]],2)</f>
        <v>05</v>
      </c>
      <c r="D6492" t="s">
        <v>63</v>
      </c>
      <c r="E6492">
        <v>3013557</v>
      </c>
      <c r="F6492" t="s">
        <v>10</v>
      </c>
      <c r="G6492" t="s">
        <v>13</v>
      </c>
      <c r="H6492" t="s">
        <v>16</v>
      </c>
      <c r="I6492">
        <v>1111386</v>
      </c>
      <c r="J6492">
        <v>500</v>
      </c>
      <c r="K6492" s="1">
        <v>339.88757429999998</v>
      </c>
      <c r="L6492" s="1">
        <v>120.8</v>
      </c>
      <c r="M6492" s="1">
        <f>All_Data[[#This Row],[EUR Sales Amount]]-All_Data[[#This Row],[EUR Cost Amount]]</f>
        <v>219.08757429999997</v>
      </c>
      <c r="N6492">
        <f>IF(All_Data[[#This Row],[Order Line Quantity]]&lt;0,1,0)</f>
        <v>0</v>
      </c>
      <c r="O6492" s="1" t="str">
        <f>All_Data[[#This Row],[Tier2 Description]]&amp;All_Data[[#This Row],[Order No]]</f>
        <v>WRITING1111386</v>
      </c>
    </row>
    <row r="6493" spans="1:15" x14ac:dyDescent="0.35">
      <c r="A6493">
        <v>202005</v>
      </c>
      <c r="B6493" t="str">
        <f>LEFT(All_Data[[#This Row],[Invoice (Year+Month)]],4)</f>
        <v>2020</v>
      </c>
      <c r="C6493" t="str">
        <f>RIGHT(All_Data[[#This Row],[Invoice (Year+Month)]],2)</f>
        <v>05</v>
      </c>
      <c r="D6493" t="s">
        <v>63</v>
      </c>
      <c r="E6493">
        <v>3013557</v>
      </c>
      <c r="F6493" t="s">
        <v>10</v>
      </c>
      <c r="G6493" t="s">
        <v>22</v>
      </c>
      <c r="H6493" t="s">
        <v>35</v>
      </c>
      <c r="I6493">
        <v>1111386</v>
      </c>
      <c r="J6493">
        <v>502</v>
      </c>
      <c r="K6493" s="1">
        <v>190.79022499999999</v>
      </c>
      <c r="L6493" s="1">
        <v>15.02</v>
      </c>
      <c r="M6493" s="1">
        <f>All_Data[[#This Row],[EUR Sales Amount]]-All_Data[[#This Row],[EUR Cost Amount]]</f>
        <v>175.77022499999998</v>
      </c>
      <c r="N6493">
        <f>IF(All_Data[[#This Row],[Order Line Quantity]]&lt;0,1,0)</f>
        <v>0</v>
      </c>
      <c r="O6493" s="1" t="str">
        <f>All_Data[[#This Row],[Tier2 Description]]&amp;All_Data[[#This Row],[Order No]]</f>
        <v>DECORATION CHARGES1111386</v>
      </c>
    </row>
    <row r="6494" spans="1:15" x14ac:dyDescent="0.35">
      <c r="A6494">
        <v>202005</v>
      </c>
      <c r="B6494" t="str">
        <f>LEFT(All_Data[[#This Row],[Invoice (Year+Month)]],4)</f>
        <v>2020</v>
      </c>
      <c r="C6494" t="str">
        <f>RIGHT(All_Data[[#This Row],[Invoice (Year+Month)]],2)</f>
        <v>05</v>
      </c>
      <c r="D6494" t="s">
        <v>63</v>
      </c>
      <c r="E6494">
        <v>3013558</v>
      </c>
      <c r="F6494" t="s">
        <v>17</v>
      </c>
      <c r="G6494" t="s">
        <v>13</v>
      </c>
      <c r="H6494" t="s">
        <v>16</v>
      </c>
      <c r="I6494">
        <v>1111380</v>
      </c>
      <c r="J6494">
        <v>500</v>
      </c>
      <c r="K6494" s="1">
        <v>92.449420200000006</v>
      </c>
      <c r="L6494" s="1">
        <v>35.299999999999997</v>
      </c>
      <c r="M6494" s="1">
        <f>All_Data[[#This Row],[EUR Sales Amount]]-All_Data[[#This Row],[EUR Cost Amount]]</f>
        <v>57.149420200000009</v>
      </c>
      <c r="N6494">
        <f>IF(All_Data[[#This Row],[Order Line Quantity]]&lt;0,1,0)</f>
        <v>0</v>
      </c>
      <c r="O6494" s="1" t="str">
        <f>All_Data[[#This Row],[Tier2 Description]]&amp;All_Data[[#This Row],[Order No]]</f>
        <v>WRITING1111380</v>
      </c>
    </row>
    <row r="6495" spans="1:15" x14ac:dyDescent="0.35">
      <c r="A6495">
        <v>202005</v>
      </c>
      <c r="B6495" t="str">
        <f>LEFT(All_Data[[#This Row],[Invoice (Year+Month)]],4)</f>
        <v>2020</v>
      </c>
      <c r="C6495" t="str">
        <f>RIGHT(All_Data[[#This Row],[Invoice (Year+Month)]],2)</f>
        <v>05</v>
      </c>
      <c r="D6495" t="s">
        <v>63</v>
      </c>
      <c r="E6495">
        <v>3013558</v>
      </c>
      <c r="F6495" t="s">
        <v>17</v>
      </c>
      <c r="G6495" t="s">
        <v>22</v>
      </c>
      <c r="H6495" t="s">
        <v>35</v>
      </c>
      <c r="I6495">
        <v>1111380</v>
      </c>
      <c r="J6495">
        <v>504</v>
      </c>
      <c r="K6495" s="1">
        <v>133.68911249999999</v>
      </c>
      <c r="L6495" s="1">
        <v>37.847742400000001</v>
      </c>
      <c r="M6495" s="1">
        <f>All_Data[[#This Row],[EUR Sales Amount]]-All_Data[[#This Row],[EUR Cost Amount]]</f>
        <v>95.841370099999992</v>
      </c>
      <c r="N6495">
        <f>IF(All_Data[[#This Row],[Order Line Quantity]]&lt;0,1,0)</f>
        <v>0</v>
      </c>
      <c r="O6495" s="1" t="str">
        <f>All_Data[[#This Row],[Tier2 Description]]&amp;All_Data[[#This Row],[Order No]]</f>
        <v>DECORATION CHARGES1111380</v>
      </c>
    </row>
    <row r="6496" spans="1:15" x14ac:dyDescent="0.35">
      <c r="A6496">
        <v>202005</v>
      </c>
      <c r="B6496" t="str">
        <f>LEFT(All_Data[[#This Row],[Invoice (Year+Month)]],4)</f>
        <v>2020</v>
      </c>
      <c r="C6496" t="str">
        <f>RIGHT(All_Data[[#This Row],[Invoice (Year+Month)]],2)</f>
        <v>05</v>
      </c>
      <c r="D6496" t="s">
        <v>63</v>
      </c>
      <c r="E6496">
        <v>3013560</v>
      </c>
      <c r="F6496" t="s">
        <v>10</v>
      </c>
      <c r="G6496" t="s">
        <v>13</v>
      </c>
      <c r="H6496" t="s">
        <v>34</v>
      </c>
      <c r="I6496">
        <v>1111598</v>
      </c>
      <c r="J6496">
        <v>4</v>
      </c>
      <c r="K6496" s="1">
        <v>25.27857186</v>
      </c>
      <c r="L6496" s="1">
        <v>13.9</v>
      </c>
      <c r="M6496" s="1">
        <f>All_Data[[#This Row],[EUR Sales Amount]]-All_Data[[#This Row],[EUR Cost Amount]]</f>
        <v>11.378571859999999</v>
      </c>
      <c r="N6496">
        <f>IF(All_Data[[#This Row],[Order Line Quantity]]&lt;0,1,0)</f>
        <v>0</v>
      </c>
      <c r="O6496" s="1" t="str">
        <f>All_Data[[#This Row],[Tier2 Description]]&amp;All_Data[[#This Row],[Order No]]</f>
        <v>STATIONERY1111598</v>
      </c>
    </row>
    <row r="6497" spans="1:15" x14ac:dyDescent="0.35">
      <c r="A6497">
        <v>202005</v>
      </c>
      <c r="B6497" t="str">
        <f>LEFT(All_Data[[#This Row],[Invoice (Year+Month)]],4)</f>
        <v>2020</v>
      </c>
      <c r="C6497" t="str">
        <f>RIGHT(All_Data[[#This Row],[Invoice (Year+Month)]],2)</f>
        <v>05</v>
      </c>
      <c r="D6497" t="s">
        <v>63</v>
      </c>
      <c r="E6497">
        <v>3013560</v>
      </c>
      <c r="F6497" t="s">
        <v>10</v>
      </c>
      <c r="G6497" t="s">
        <v>24</v>
      </c>
      <c r="H6497" t="s">
        <v>54</v>
      </c>
      <c r="I6497">
        <v>1111534</v>
      </c>
      <c r="J6497">
        <v>4</v>
      </c>
      <c r="K6497" s="1">
        <v>60.179134349999998</v>
      </c>
      <c r="L6497" s="1">
        <v>57.44</v>
      </c>
      <c r="M6497" s="1">
        <f>All_Data[[#This Row],[EUR Sales Amount]]-All_Data[[#This Row],[EUR Cost Amount]]</f>
        <v>2.7391343500000005</v>
      </c>
      <c r="N6497">
        <f>IF(All_Data[[#This Row],[Order Line Quantity]]&lt;0,1,0)</f>
        <v>0</v>
      </c>
      <c r="O6497" s="1" t="str">
        <f>All_Data[[#This Row],[Tier2 Description]]&amp;All_Data[[#This Row],[Order No]]</f>
        <v>VESTS-BODYWARMERS1111534</v>
      </c>
    </row>
    <row r="6498" spans="1:15" x14ac:dyDescent="0.35">
      <c r="A6498">
        <v>202005</v>
      </c>
      <c r="B6498" t="str">
        <f>LEFT(All_Data[[#This Row],[Invoice (Year+Month)]],4)</f>
        <v>2020</v>
      </c>
      <c r="C6498" t="str">
        <f>RIGHT(All_Data[[#This Row],[Invoice (Year+Month)]],2)</f>
        <v>05</v>
      </c>
      <c r="D6498" t="s">
        <v>63</v>
      </c>
      <c r="E6498">
        <v>3013569</v>
      </c>
      <c r="F6498" t="s">
        <v>10</v>
      </c>
      <c r="G6498" t="s">
        <v>26</v>
      </c>
      <c r="H6498" t="s">
        <v>27</v>
      </c>
      <c r="I6498">
        <v>1111679</v>
      </c>
      <c r="J6498">
        <v>30</v>
      </c>
      <c r="K6498" s="1">
        <v>138.94604039999999</v>
      </c>
      <c r="L6498" s="1">
        <v>30.06</v>
      </c>
      <c r="M6498" s="1">
        <f>All_Data[[#This Row],[EUR Sales Amount]]-All_Data[[#This Row],[EUR Cost Amount]]</f>
        <v>108.88604039999998</v>
      </c>
      <c r="N6498">
        <f>IF(All_Data[[#This Row],[Order Line Quantity]]&lt;0,1,0)</f>
        <v>0</v>
      </c>
      <c r="O6498" s="1" t="str">
        <f>All_Data[[#This Row],[Tier2 Description]]&amp;All_Data[[#This Row],[Order No]]</f>
        <v>APRON &amp; KITCHEN TEXTILES1111679</v>
      </c>
    </row>
    <row r="6499" spans="1:15" x14ac:dyDescent="0.35">
      <c r="A6499">
        <v>202005</v>
      </c>
      <c r="B6499" t="str">
        <f>LEFT(All_Data[[#This Row],[Invoice (Year+Month)]],4)</f>
        <v>2020</v>
      </c>
      <c r="C6499" t="str">
        <f>RIGHT(All_Data[[#This Row],[Invoice (Year+Month)]],2)</f>
        <v>05</v>
      </c>
      <c r="D6499" t="s">
        <v>63</v>
      </c>
      <c r="E6499">
        <v>3013570</v>
      </c>
      <c r="F6499" t="s">
        <v>17</v>
      </c>
      <c r="G6499" t="s">
        <v>26</v>
      </c>
      <c r="H6499" t="s">
        <v>43</v>
      </c>
      <c r="I6499">
        <v>1111393</v>
      </c>
      <c r="J6499">
        <v>12</v>
      </c>
      <c r="K6499" s="1">
        <v>3.2194151029999998</v>
      </c>
      <c r="L6499" s="1">
        <v>0.78</v>
      </c>
      <c r="M6499" s="1">
        <f>All_Data[[#This Row],[EUR Sales Amount]]-All_Data[[#This Row],[EUR Cost Amount]]</f>
        <v>2.439415103</v>
      </c>
      <c r="N6499">
        <f>IF(All_Data[[#This Row],[Order Line Quantity]]&lt;0,1,0)</f>
        <v>0</v>
      </c>
      <c r="O6499" s="1" t="str">
        <f>All_Data[[#This Row],[Tier2 Description]]&amp;All_Data[[#This Row],[Order No]]</f>
        <v>SAFETY AUTO &amp; TOOLS1111393</v>
      </c>
    </row>
    <row r="6500" spans="1:15" x14ac:dyDescent="0.35">
      <c r="A6500">
        <v>202005</v>
      </c>
      <c r="B6500" t="str">
        <f>LEFT(All_Data[[#This Row],[Invoice (Year+Month)]],4)</f>
        <v>2020</v>
      </c>
      <c r="C6500" t="str">
        <f>RIGHT(All_Data[[#This Row],[Invoice (Year+Month)]],2)</f>
        <v>05</v>
      </c>
      <c r="D6500" t="s">
        <v>63</v>
      </c>
      <c r="E6500">
        <v>3013578</v>
      </c>
      <c r="F6500" t="s">
        <v>17</v>
      </c>
      <c r="G6500" t="s">
        <v>11</v>
      </c>
      <c r="H6500" t="s">
        <v>47</v>
      </c>
      <c r="I6500">
        <v>1111593</v>
      </c>
      <c r="J6500">
        <v>600</v>
      </c>
      <c r="K6500" s="1">
        <v>168.04041670000001</v>
      </c>
      <c r="L6500" s="1">
        <v>178.62</v>
      </c>
      <c r="M6500" s="1">
        <f>All_Data[[#This Row],[EUR Sales Amount]]-All_Data[[#This Row],[EUR Cost Amount]]</f>
        <v>-10.579583299999996</v>
      </c>
      <c r="N6500">
        <f>IF(All_Data[[#This Row],[Order Line Quantity]]&lt;0,1,0)</f>
        <v>0</v>
      </c>
      <c r="O6500" s="1" t="str">
        <f>All_Data[[#This Row],[Tier2 Description]]&amp;All_Data[[#This Row],[Order No]]</f>
        <v>TRAVEL GIFTS1111593</v>
      </c>
    </row>
    <row r="6501" spans="1:15" x14ac:dyDescent="0.35">
      <c r="A6501">
        <v>202005</v>
      </c>
      <c r="B6501" t="str">
        <f>LEFT(All_Data[[#This Row],[Invoice (Year+Month)]],4)</f>
        <v>2020</v>
      </c>
      <c r="C6501" t="str">
        <f>RIGHT(All_Data[[#This Row],[Invoice (Year+Month)]],2)</f>
        <v>05</v>
      </c>
      <c r="D6501" t="s">
        <v>63</v>
      </c>
      <c r="E6501">
        <v>3013590</v>
      </c>
      <c r="F6501" t="s">
        <v>17</v>
      </c>
      <c r="G6501" t="s">
        <v>11</v>
      </c>
      <c r="H6501" t="s">
        <v>40</v>
      </c>
      <c r="I6501">
        <v>1111334</v>
      </c>
      <c r="J6501">
        <v>40</v>
      </c>
      <c r="K6501" s="1">
        <v>33.644338019999999</v>
      </c>
      <c r="L6501" s="1">
        <v>15.2</v>
      </c>
      <c r="M6501" s="1">
        <f>All_Data[[#This Row],[EUR Sales Amount]]-All_Data[[#This Row],[EUR Cost Amount]]</f>
        <v>18.44433802</v>
      </c>
      <c r="N6501">
        <f>IF(All_Data[[#This Row],[Order Line Quantity]]&lt;0,1,0)</f>
        <v>0</v>
      </c>
      <c r="O6501" s="1" t="str">
        <f>All_Data[[#This Row],[Tier2 Description]]&amp;All_Data[[#This Row],[Order No]]</f>
        <v>TOTES1111334</v>
      </c>
    </row>
    <row r="6502" spans="1:15" x14ac:dyDescent="0.35">
      <c r="A6502">
        <v>202005</v>
      </c>
      <c r="B6502" t="str">
        <f>LEFT(All_Data[[#This Row],[Invoice (Year+Month)]],4)</f>
        <v>2020</v>
      </c>
      <c r="C6502" t="str">
        <f>RIGHT(All_Data[[#This Row],[Invoice (Year+Month)]],2)</f>
        <v>05</v>
      </c>
      <c r="D6502" t="s">
        <v>63</v>
      </c>
      <c r="E6502">
        <v>3013590</v>
      </c>
      <c r="F6502" t="s">
        <v>17</v>
      </c>
      <c r="G6502" t="s">
        <v>22</v>
      </c>
      <c r="H6502" t="s">
        <v>35</v>
      </c>
      <c r="I6502">
        <v>1111334</v>
      </c>
      <c r="J6502">
        <v>44</v>
      </c>
      <c r="K6502" s="1">
        <v>126.52881429999999</v>
      </c>
      <c r="L6502" s="1">
        <v>30.821465199999999</v>
      </c>
      <c r="M6502" s="1">
        <f>All_Data[[#This Row],[EUR Sales Amount]]-All_Data[[#This Row],[EUR Cost Amount]]</f>
        <v>95.707349099999988</v>
      </c>
      <c r="N6502">
        <f>IF(All_Data[[#This Row],[Order Line Quantity]]&lt;0,1,0)</f>
        <v>0</v>
      </c>
      <c r="O6502" s="1" t="str">
        <f>All_Data[[#This Row],[Tier2 Description]]&amp;All_Data[[#This Row],[Order No]]</f>
        <v>DECORATION CHARGES1111334</v>
      </c>
    </row>
    <row r="6503" spans="1:15" x14ac:dyDescent="0.35">
      <c r="A6503">
        <v>202005</v>
      </c>
      <c r="B6503" t="str">
        <f>LEFT(All_Data[[#This Row],[Invoice (Year+Month)]],4)</f>
        <v>2020</v>
      </c>
      <c r="C6503" t="str">
        <f>RIGHT(All_Data[[#This Row],[Invoice (Year+Month)]],2)</f>
        <v>05</v>
      </c>
      <c r="D6503" t="s">
        <v>63</v>
      </c>
      <c r="E6503">
        <v>3013592</v>
      </c>
      <c r="F6503" t="s">
        <v>10</v>
      </c>
      <c r="G6503" t="s">
        <v>32</v>
      </c>
      <c r="H6503" t="s">
        <v>49</v>
      </c>
      <c r="I6503">
        <v>1111648</v>
      </c>
      <c r="J6503">
        <v>100</v>
      </c>
      <c r="K6503" s="1">
        <v>266.47185819999999</v>
      </c>
      <c r="L6503" s="1">
        <v>60.42</v>
      </c>
      <c r="M6503" s="1">
        <f>All_Data[[#This Row],[EUR Sales Amount]]-All_Data[[#This Row],[EUR Cost Amount]]</f>
        <v>206.05185819999997</v>
      </c>
      <c r="N6503">
        <f>IF(All_Data[[#This Row],[Order Line Quantity]]&lt;0,1,0)</f>
        <v>0</v>
      </c>
      <c r="O6503" s="1" t="str">
        <f>All_Data[[#This Row],[Tier2 Description]]&amp;All_Data[[#This Row],[Order No]]</f>
        <v>CERAMICS1111648</v>
      </c>
    </row>
    <row r="6504" spans="1:15" x14ac:dyDescent="0.35">
      <c r="A6504">
        <v>202005</v>
      </c>
      <c r="B6504" t="str">
        <f>LEFT(All_Data[[#This Row],[Invoice (Year+Month)]],4)</f>
        <v>2020</v>
      </c>
      <c r="C6504" t="str">
        <f>RIGHT(All_Data[[#This Row],[Invoice (Year+Month)]],2)</f>
        <v>05</v>
      </c>
      <c r="D6504" t="s">
        <v>63</v>
      </c>
      <c r="E6504">
        <v>3013592</v>
      </c>
      <c r="F6504" t="s">
        <v>10</v>
      </c>
      <c r="G6504" t="s">
        <v>32</v>
      </c>
      <c r="H6504" t="s">
        <v>33</v>
      </c>
      <c r="I6504">
        <v>1111472</v>
      </c>
      <c r="J6504">
        <v>100</v>
      </c>
      <c r="K6504" s="1">
        <v>134.95802620000001</v>
      </c>
      <c r="L6504" s="1">
        <v>78.94</v>
      </c>
      <c r="M6504" s="1">
        <f>All_Data[[#This Row],[EUR Sales Amount]]-All_Data[[#This Row],[EUR Cost Amount]]</f>
        <v>56.018026200000008</v>
      </c>
      <c r="N6504">
        <f>IF(All_Data[[#This Row],[Order Line Quantity]]&lt;0,1,0)</f>
        <v>0</v>
      </c>
      <c r="O6504" s="1" t="str">
        <f>All_Data[[#This Row],[Tier2 Description]]&amp;All_Data[[#This Row],[Order No]]</f>
        <v>SPORT BOTTLES1111472</v>
      </c>
    </row>
    <row r="6505" spans="1:15" x14ac:dyDescent="0.35">
      <c r="A6505">
        <v>202005</v>
      </c>
      <c r="B6505" t="str">
        <f>LEFT(All_Data[[#This Row],[Invoice (Year+Month)]],4)</f>
        <v>2020</v>
      </c>
      <c r="C6505" t="str">
        <f>RIGHT(All_Data[[#This Row],[Invoice (Year+Month)]],2)</f>
        <v>05</v>
      </c>
      <c r="D6505" t="s">
        <v>63</v>
      </c>
      <c r="E6505">
        <v>3013592</v>
      </c>
      <c r="F6505" t="s">
        <v>10</v>
      </c>
      <c r="G6505" t="s">
        <v>22</v>
      </c>
      <c r="H6505" t="s">
        <v>35</v>
      </c>
      <c r="I6505">
        <v>1111472</v>
      </c>
      <c r="J6505">
        <v>102</v>
      </c>
      <c r="K6505" s="1">
        <v>149.91307939999999</v>
      </c>
      <c r="L6505" s="1">
        <v>3.02</v>
      </c>
      <c r="M6505" s="1">
        <f>All_Data[[#This Row],[EUR Sales Amount]]-All_Data[[#This Row],[EUR Cost Amount]]</f>
        <v>146.89307939999998</v>
      </c>
      <c r="N6505">
        <f>IF(All_Data[[#This Row],[Order Line Quantity]]&lt;0,1,0)</f>
        <v>0</v>
      </c>
      <c r="O6505" s="1" t="str">
        <f>All_Data[[#This Row],[Tier2 Description]]&amp;All_Data[[#This Row],[Order No]]</f>
        <v>DECORATION CHARGES1111472</v>
      </c>
    </row>
    <row r="6506" spans="1:15" x14ac:dyDescent="0.35">
      <c r="A6506">
        <v>202005</v>
      </c>
      <c r="B6506" t="str">
        <f>LEFT(All_Data[[#This Row],[Invoice (Year+Month)]],4)</f>
        <v>2020</v>
      </c>
      <c r="C6506" t="str">
        <f>RIGHT(All_Data[[#This Row],[Invoice (Year+Month)]],2)</f>
        <v>05</v>
      </c>
      <c r="D6506" t="s">
        <v>63</v>
      </c>
      <c r="E6506">
        <v>3013592</v>
      </c>
      <c r="F6506" t="s">
        <v>10</v>
      </c>
      <c r="G6506" t="s">
        <v>22</v>
      </c>
      <c r="H6506" t="s">
        <v>35</v>
      </c>
      <c r="I6506">
        <v>1111648</v>
      </c>
      <c r="J6506">
        <v>106</v>
      </c>
      <c r="K6506" s="1">
        <v>301.72952930000002</v>
      </c>
      <c r="L6506" s="1">
        <v>54.64</v>
      </c>
      <c r="M6506" s="1">
        <f>All_Data[[#This Row],[EUR Sales Amount]]-All_Data[[#This Row],[EUR Cost Amount]]</f>
        <v>247.08952930000004</v>
      </c>
      <c r="N6506">
        <f>IF(All_Data[[#This Row],[Order Line Quantity]]&lt;0,1,0)</f>
        <v>0</v>
      </c>
      <c r="O6506" s="1" t="str">
        <f>All_Data[[#This Row],[Tier2 Description]]&amp;All_Data[[#This Row],[Order No]]</f>
        <v>DECORATION CHARGES1111648</v>
      </c>
    </row>
    <row r="6507" spans="1:15" x14ac:dyDescent="0.35">
      <c r="A6507">
        <v>202005</v>
      </c>
      <c r="B6507" t="str">
        <f>LEFT(All_Data[[#This Row],[Invoice (Year+Month)]],4)</f>
        <v>2020</v>
      </c>
      <c r="C6507" t="str">
        <f>RIGHT(All_Data[[#This Row],[Invoice (Year+Month)]],2)</f>
        <v>05</v>
      </c>
      <c r="D6507" t="s">
        <v>63</v>
      </c>
      <c r="E6507">
        <v>3013598</v>
      </c>
      <c r="F6507" t="s">
        <v>10</v>
      </c>
      <c r="G6507" t="s">
        <v>11</v>
      </c>
      <c r="H6507" t="s">
        <v>39</v>
      </c>
      <c r="I6507">
        <v>1111468</v>
      </c>
      <c r="J6507">
        <v>100</v>
      </c>
      <c r="K6507" s="1">
        <v>152.26963330000001</v>
      </c>
      <c r="L6507" s="1">
        <v>35.340000000000003</v>
      </c>
      <c r="M6507" s="1">
        <f>All_Data[[#This Row],[EUR Sales Amount]]-All_Data[[#This Row],[EUR Cost Amount]]</f>
        <v>116.92963330000001</v>
      </c>
      <c r="N6507">
        <f>IF(All_Data[[#This Row],[Order Line Quantity]]&lt;0,1,0)</f>
        <v>0</v>
      </c>
      <c r="O6507" s="1" t="str">
        <f>All_Data[[#This Row],[Tier2 Description]]&amp;All_Data[[#This Row],[Order No]]</f>
        <v>COOLERS1111468</v>
      </c>
    </row>
    <row r="6508" spans="1:15" x14ac:dyDescent="0.35">
      <c r="A6508">
        <v>202005</v>
      </c>
      <c r="B6508" t="str">
        <f>LEFT(All_Data[[#This Row],[Invoice (Year+Month)]],4)</f>
        <v>2020</v>
      </c>
      <c r="C6508" t="str">
        <f>RIGHT(All_Data[[#This Row],[Invoice (Year+Month)]],2)</f>
        <v>05</v>
      </c>
      <c r="D6508" t="s">
        <v>63</v>
      </c>
      <c r="E6508">
        <v>3013598</v>
      </c>
      <c r="F6508" t="s">
        <v>10</v>
      </c>
      <c r="G6508" t="s">
        <v>32</v>
      </c>
      <c r="H6508" t="s">
        <v>51</v>
      </c>
      <c r="I6508">
        <v>1111506</v>
      </c>
      <c r="J6508">
        <v>220</v>
      </c>
      <c r="K6508" s="1">
        <v>348.95124290000001</v>
      </c>
      <c r="L6508" s="1">
        <v>99.68</v>
      </c>
      <c r="M6508" s="1">
        <f>All_Data[[#This Row],[EUR Sales Amount]]-All_Data[[#This Row],[EUR Cost Amount]]</f>
        <v>249.2712429</v>
      </c>
      <c r="N6508">
        <f>IF(All_Data[[#This Row],[Order Line Quantity]]&lt;0,1,0)</f>
        <v>0</v>
      </c>
      <c r="O6508" s="1" t="str">
        <f>All_Data[[#This Row],[Tier2 Description]]&amp;All_Data[[#This Row],[Order No]]</f>
        <v>MUGS &amp; TUMBLERS1111506</v>
      </c>
    </row>
    <row r="6509" spans="1:15" x14ac:dyDescent="0.35">
      <c r="A6509">
        <v>202005</v>
      </c>
      <c r="B6509" t="str">
        <f>LEFT(All_Data[[#This Row],[Invoice (Year+Month)]],4)</f>
        <v>2020</v>
      </c>
      <c r="C6509" t="str">
        <f>RIGHT(All_Data[[#This Row],[Invoice (Year+Month)]],2)</f>
        <v>05</v>
      </c>
      <c r="D6509" t="s">
        <v>63</v>
      </c>
      <c r="E6509">
        <v>3013598</v>
      </c>
      <c r="F6509" t="s">
        <v>10</v>
      </c>
      <c r="G6509" t="s">
        <v>32</v>
      </c>
      <c r="H6509" t="s">
        <v>55</v>
      </c>
      <c r="I6509">
        <v>1111490</v>
      </c>
      <c r="J6509">
        <v>200</v>
      </c>
      <c r="K6509" s="1">
        <v>266.47185819999999</v>
      </c>
      <c r="L6509" s="1">
        <v>74.760000000000005</v>
      </c>
      <c r="M6509" s="1">
        <f>All_Data[[#This Row],[EUR Sales Amount]]-All_Data[[#This Row],[EUR Cost Amount]]</f>
        <v>191.71185819999999</v>
      </c>
      <c r="N6509">
        <f>IF(All_Data[[#This Row],[Order Line Quantity]]&lt;0,1,0)</f>
        <v>0</v>
      </c>
      <c r="O6509" s="1" t="str">
        <f>All_Data[[#This Row],[Tier2 Description]]&amp;All_Data[[#This Row],[Order No]]</f>
        <v>SPECIALTIES &amp; PACKAGING1111490</v>
      </c>
    </row>
    <row r="6510" spans="1:15" x14ac:dyDescent="0.35">
      <c r="A6510">
        <v>202005</v>
      </c>
      <c r="B6510" t="str">
        <f>LEFT(All_Data[[#This Row],[Invoice (Year+Month)]],4)</f>
        <v>2020</v>
      </c>
      <c r="C6510" t="str">
        <f>RIGHT(All_Data[[#This Row],[Invoice (Year+Month)]],2)</f>
        <v>05</v>
      </c>
      <c r="D6510" t="s">
        <v>63</v>
      </c>
      <c r="E6510">
        <v>3013598</v>
      </c>
      <c r="F6510" t="s">
        <v>10</v>
      </c>
      <c r="G6510" t="s">
        <v>13</v>
      </c>
      <c r="H6510" t="s">
        <v>41</v>
      </c>
      <c r="I6510">
        <v>1111274</v>
      </c>
      <c r="J6510">
        <v>600</v>
      </c>
      <c r="K6510" s="1">
        <v>551.97742059999996</v>
      </c>
      <c r="L6510" s="1">
        <v>164.52</v>
      </c>
      <c r="M6510" s="1">
        <f>All_Data[[#This Row],[EUR Sales Amount]]-All_Data[[#This Row],[EUR Cost Amount]]</f>
        <v>387.45742059999998</v>
      </c>
      <c r="N6510">
        <f>IF(All_Data[[#This Row],[Order Line Quantity]]&lt;0,1,0)</f>
        <v>0</v>
      </c>
      <c r="O6510" s="1" t="str">
        <f>All_Data[[#This Row],[Tier2 Description]]&amp;All_Data[[#This Row],[Order No]]</f>
        <v>KEYCHAINS1111274</v>
      </c>
    </row>
    <row r="6511" spans="1:15" x14ac:dyDescent="0.35">
      <c r="A6511">
        <v>202005</v>
      </c>
      <c r="B6511" t="str">
        <f>LEFT(All_Data[[#This Row],[Invoice (Year+Month)]],4)</f>
        <v>2020</v>
      </c>
      <c r="C6511" t="str">
        <f>RIGHT(All_Data[[#This Row],[Invoice (Year+Month)]],2)</f>
        <v>05</v>
      </c>
      <c r="D6511" t="s">
        <v>63</v>
      </c>
      <c r="E6511">
        <v>3013598</v>
      </c>
      <c r="F6511" t="s">
        <v>10</v>
      </c>
      <c r="G6511" t="s">
        <v>22</v>
      </c>
      <c r="H6511" t="s">
        <v>35</v>
      </c>
      <c r="I6511">
        <v>1111274</v>
      </c>
      <c r="J6511">
        <v>604</v>
      </c>
      <c r="K6511" s="1">
        <v>323.02915059999998</v>
      </c>
      <c r="L6511" s="1">
        <v>41.76</v>
      </c>
      <c r="M6511" s="1">
        <f>All_Data[[#This Row],[EUR Sales Amount]]-All_Data[[#This Row],[EUR Cost Amount]]</f>
        <v>281.26915059999999</v>
      </c>
      <c r="N6511">
        <f>IF(All_Data[[#This Row],[Order Line Quantity]]&lt;0,1,0)</f>
        <v>0</v>
      </c>
      <c r="O6511" s="1" t="str">
        <f>All_Data[[#This Row],[Tier2 Description]]&amp;All_Data[[#This Row],[Order No]]</f>
        <v>DECORATION CHARGES1111274</v>
      </c>
    </row>
    <row r="6512" spans="1:15" x14ac:dyDescent="0.35">
      <c r="A6512">
        <v>202005</v>
      </c>
      <c r="B6512" t="str">
        <f>LEFT(All_Data[[#This Row],[Invoice (Year+Month)]],4)</f>
        <v>2020</v>
      </c>
      <c r="C6512" t="str">
        <f>RIGHT(All_Data[[#This Row],[Invoice (Year+Month)]],2)</f>
        <v>05</v>
      </c>
      <c r="D6512" t="s">
        <v>63</v>
      </c>
      <c r="E6512">
        <v>3013598</v>
      </c>
      <c r="F6512" t="s">
        <v>10</v>
      </c>
      <c r="G6512" t="s">
        <v>22</v>
      </c>
      <c r="H6512" t="s">
        <v>35</v>
      </c>
      <c r="I6512">
        <v>1111468</v>
      </c>
      <c r="J6512">
        <v>104</v>
      </c>
      <c r="K6512" s="1">
        <v>147.37525220000001</v>
      </c>
      <c r="L6512" s="1">
        <v>33.529615069999998</v>
      </c>
      <c r="M6512" s="1">
        <f>All_Data[[#This Row],[EUR Sales Amount]]-All_Data[[#This Row],[EUR Cost Amount]]</f>
        <v>113.84563713</v>
      </c>
      <c r="N6512">
        <f>IF(All_Data[[#This Row],[Order Line Quantity]]&lt;0,1,0)</f>
        <v>0</v>
      </c>
      <c r="O6512" s="1" t="str">
        <f>All_Data[[#This Row],[Tier2 Description]]&amp;All_Data[[#This Row],[Order No]]</f>
        <v>DECORATION CHARGES1111468</v>
      </c>
    </row>
    <row r="6513" spans="1:15" x14ac:dyDescent="0.35">
      <c r="A6513">
        <v>202005</v>
      </c>
      <c r="B6513" t="str">
        <f>LEFT(All_Data[[#This Row],[Invoice (Year+Month)]],4)</f>
        <v>2020</v>
      </c>
      <c r="C6513" t="str">
        <f>RIGHT(All_Data[[#This Row],[Invoice (Year+Month)]],2)</f>
        <v>05</v>
      </c>
      <c r="D6513" t="s">
        <v>63</v>
      </c>
      <c r="E6513">
        <v>3013598</v>
      </c>
      <c r="F6513" t="s">
        <v>10</v>
      </c>
      <c r="G6513" t="s">
        <v>22</v>
      </c>
      <c r="H6513" t="s">
        <v>35</v>
      </c>
      <c r="I6513">
        <v>1111490</v>
      </c>
      <c r="J6513">
        <v>202</v>
      </c>
      <c r="K6513" s="1">
        <v>114.56477169999999</v>
      </c>
      <c r="L6513" s="1">
        <v>19.88</v>
      </c>
      <c r="M6513" s="1">
        <f>All_Data[[#This Row],[EUR Sales Amount]]-All_Data[[#This Row],[EUR Cost Amount]]</f>
        <v>94.684771699999999</v>
      </c>
      <c r="N6513">
        <f>IF(All_Data[[#This Row],[Order Line Quantity]]&lt;0,1,0)</f>
        <v>0</v>
      </c>
      <c r="O6513" s="1" t="str">
        <f>All_Data[[#This Row],[Tier2 Description]]&amp;All_Data[[#This Row],[Order No]]</f>
        <v>DECORATION CHARGES1111490</v>
      </c>
    </row>
    <row r="6514" spans="1:15" x14ac:dyDescent="0.35">
      <c r="A6514">
        <v>202005</v>
      </c>
      <c r="B6514" t="str">
        <f>LEFT(All_Data[[#This Row],[Invoice (Year+Month)]],4)</f>
        <v>2020</v>
      </c>
      <c r="C6514" t="str">
        <f>RIGHT(All_Data[[#This Row],[Invoice (Year+Month)]],2)</f>
        <v>05</v>
      </c>
      <c r="D6514" t="s">
        <v>63</v>
      </c>
      <c r="E6514">
        <v>3013598</v>
      </c>
      <c r="F6514" t="s">
        <v>10</v>
      </c>
      <c r="G6514" t="s">
        <v>22</v>
      </c>
      <c r="H6514" t="s">
        <v>35</v>
      </c>
      <c r="I6514">
        <v>1111506</v>
      </c>
      <c r="J6514">
        <v>222</v>
      </c>
      <c r="K6514" s="1">
        <v>169.399967</v>
      </c>
      <c r="L6514" s="1">
        <v>23.38</v>
      </c>
      <c r="M6514" s="1">
        <f>All_Data[[#This Row],[EUR Sales Amount]]-All_Data[[#This Row],[EUR Cost Amount]]</f>
        <v>146.01996700000001</v>
      </c>
      <c r="N6514">
        <f>IF(All_Data[[#This Row],[Order Line Quantity]]&lt;0,1,0)</f>
        <v>0</v>
      </c>
      <c r="O6514" s="1" t="str">
        <f>All_Data[[#This Row],[Tier2 Description]]&amp;All_Data[[#This Row],[Order No]]</f>
        <v>DECORATION CHARGES1111506</v>
      </c>
    </row>
    <row r="6515" spans="1:15" x14ac:dyDescent="0.35">
      <c r="A6515">
        <v>202006</v>
      </c>
      <c r="B6515" t="str">
        <f>LEFT(All_Data[[#This Row],[Invoice (Year+Month)]],4)</f>
        <v>2020</v>
      </c>
      <c r="C6515" t="str">
        <f>RIGHT(All_Data[[#This Row],[Invoice (Year+Month)]],2)</f>
        <v>06</v>
      </c>
      <c r="D6515" t="s">
        <v>9</v>
      </c>
      <c r="E6515">
        <v>2392</v>
      </c>
      <c r="F6515" t="s">
        <v>10</v>
      </c>
      <c r="G6515" t="s">
        <v>13</v>
      </c>
      <c r="H6515" t="s">
        <v>16</v>
      </c>
      <c r="I6515">
        <v>4299703</v>
      </c>
      <c r="J6515">
        <v>2060</v>
      </c>
      <c r="K6515" s="1">
        <v>267.8</v>
      </c>
      <c r="L6515" s="1">
        <v>127.76</v>
      </c>
      <c r="M6515" s="1">
        <f>All_Data[[#This Row],[EUR Sales Amount]]-All_Data[[#This Row],[EUR Cost Amount]]</f>
        <v>140.04000000000002</v>
      </c>
      <c r="N6515">
        <f>IF(All_Data[[#This Row],[Order Line Quantity]]&lt;0,1,0)</f>
        <v>0</v>
      </c>
      <c r="O6515" s="1" t="str">
        <f>All_Data[[#This Row],[Tier2 Description]]&amp;All_Data[[#This Row],[Order No]]</f>
        <v>WRITING4299703</v>
      </c>
    </row>
    <row r="6516" spans="1:15" x14ac:dyDescent="0.35">
      <c r="A6516">
        <v>202006</v>
      </c>
      <c r="B6516" t="str">
        <f>LEFT(All_Data[[#This Row],[Invoice (Year+Month)]],4)</f>
        <v>2020</v>
      </c>
      <c r="C6516" t="str">
        <f>RIGHT(All_Data[[#This Row],[Invoice (Year+Month)]],2)</f>
        <v>06</v>
      </c>
      <c r="D6516" t="s">
        <v>9</v>
      </c>
      <c r="E6516">
        <v>2392</v>
      </c>
      <c r="F6516" t="s">
        <v>10</v>
      </c>
      <c r="G6516" t="s">
        <v>36</v>
      </c>
      <c r="H6516" t="s">
        <v>36</v>
      </c>
      <c r="I6516">
        <v>4305166</v>
      </c>
      <c r="J6516">
        <v>200</v>
      </c>
      <c r="K6516" s="1">
        <v>348</v>
      </c>
      <c r="L6516" s="1">
        <v>422.94</v>
      </c>
      <c r="M6516" s="1">
        <f>All_Data[[#This Row],[EUR Sales Amount]]-All_Data[[#This Row],[EUR Cost Amount]]</f>
        <v>-74.94</v>
      </c>
      <c r="N6516">
        <f>IF(All_Data[[#This Row],[Order Line Quantity]]&lt;0,1,0)</f>
        <v>0</v>
      </c>
      <c r="O6516" s="1" t="str">
        <f>All_Data[[#This Row],[Tier2 Description]]&amp;All_Data[[#This Row],[Order No]]</f>
        <v>MEMORY4305166</v>
      </c>
    </row>
    <row r="6517" spans="1:15" x14ac:dyDescent="0.35">
      <c r="A6517">
        <v>202006</v>
      </c>
      <c r="B6517" t="str">
        <f>LEFT(All_Data[[#This Row],[Invoice (Year+Month)]],4)</f>
        <v>2020</v>
      </c>
      <c r="C6517" t="str">
        <f>RIGHT(All_Data[[#This Row],[Invoice (Year+Month)]],2)</f>
        <v>06</v>
      </c>
      <c r="D6517" t="s">
        <v>9</v>
      </c>
      <c r="E6517">
        <v>2392</v>
      </c>
      <c r="F6517" t="s">
        <v>10</v>
      </c>
      <c r="G6517" t="s">
        <v>22</v>
      </c>
      <c r="H6517" t="s">
        <v>35</v>
      </c>
      <c r="I6517">
        <v>4305166</v>
      </c>
      <c r="J6517">
        <v>408</v>
      </c>
      <c r="K6517" s="1">
        <v>438</v>
      </c>
      <c r="L6517" s="1">
        <v>75.52</v>
      </c>
      <c r="M6517" s="1">
        <f>All_Data[[#This Row],[EUR Sales Amount]]-All_Data[[#This Row],[EUR Cost Amount]]</f>
        <v>362.48</v>
      </c>
      <c r="N6517">
        <f>IF(All_Data[[#This Row],[Order Line Quantity]]&lt;0,1,0)</f>
        <v>0</v>
      </c>
      <c r="O6517" s="1" t="str">
        <f>All_Data[[#This Row],[Tier2 Description]]&amp;All_Data[[#This Row],[Order No]]</f>
        <v>DECORATION CHARGES4305166</v>
      </c>
    </row>
    <row r="6518" spans="1:15" x14ac:dyDescent="0.35">
      <c r="A6518">
        <v>202006</v>
      </c>
      <c r="B6518" t="str">
        <f>LEFT(All_Data[[#This Row],[Invoice (Year+Month)]],4)</f>
        <v>2020</v>
      </c>
      <c r="C6518" t="str">
        <f>RIGHT(All_Data[[#This Row],[Invoice (Year+Month)]],2)</f>
        <v>06</v>
      </c>
      <c r="D6518" t="s">
        <v>9</v>
      </c>
      <c r="E6518">
        <v>2466</v>
      </c>
      <c r="F6518" t="s">
        <v>17</v>
      </c>
      <c r="G6518" t="s">
        <v>26</v>
      </c>
      <c r="H6518" t="s">
        <v>53</v>
      </c>
      <c r="I6518">
        <v>4300898</v>
      </c>
      <c r="J6518">
        <v>80</v>
      </c>
      <c r="K6518" s="1">
        <v>1164.8</v>
      </c>
      <c r="L6518" s="1">
        <v>342.6</v>
      </c>
      <c r="M6518" s="1">
        <f>All_Data[[#This Row],[EUR Sales Amount]]-All_Data[[#This Row],[EUR Cost Amount]]</f>
        <v>822.19999999999993</v>
      </c>
      <c r="N6518">
        <f>IF(All_Data[[#This Row],[Order Line Quantity]]&lt;0,1,0)</f>
        <v>0</v>
      </c>
      <c r="O6518" s="1" t="str">
        <f>All_Data[[#This Row],[Tier2 Description]]&amp;All_Data[[#This Row],[Order No]]</f>
        <v>BLANKETS4300898</v>
      </c>
    </row>
    <row r="6519" spans="1:15" x14ac:dyDescent="0.35">
      <c r="A6519">
        <v>202006</v>
      </c>
      <c r="B6519" t="str">
        <f>LEFT(All_Data[[#This Row],[Invoice (Year+Month)]],4)</f>
        <v>2020</v>
      </c>
      <c r="C6519" t="str">
        <f>RIGHT(All_Data[[#This Row],[Invoice (Year+Month)]],2)</f>
        <v>06</v>
      </c>
      <c r="D6519" t="s">
        <v>9</v>
      </c>
      <c r="E6519">
        <v>2632</v>
      </c>
      <c r="F6519" t="s">
        <v>17</v>
      </c>
      <c r="G6519" t="s">
        <v>11</v>
      </c>
      <c r="H6519" t="s">
        <v>40</v>
      </c>
      <c r="I6519">
        <v>4300224</v>
      </c>
      <c r="J6519">
        <v>500</v>
      </c>
      <c r="K6519" s="1">
        <v>455</v>
      </c>
      <c r="L6519" s="1">
        <v>185.28</v>
      </c>
      <c r="M6519" s="1">
        <f>All_Data[[#This Row],[EUR Sales Amount]]-All_Data[[#This Row],[EUR Cost Amount]]</f>
        <v>269.72000000000003</v>
      </c>
      <c r="N6519">
        <f>IF(All_Data[[#This Row],[Order Line Quantity]]&lt;0,1,0)</f>
        <v>0</v>
      </c>
      <c r="O6519" s="1" t="str">
        <f>All_Data[[#This Row],[Tier2 Description]]&amp;All_Data[[#This Row],[Order No]]</f>
        <v>TOTES4300224</v>
      </c>
    </row>
    <row r="6520" spans="1:15" x14ac:dyDescent="0.35">
      <c r="A6520">
        <v>202006</v>
      </c>
      <c r="B6520" t="str">
        <f>LEFT(All_Data[[#This Row],[Invoice (Year+Month)]],4)</f>
        <v>2020</v>
      </c>
      <c r="C6520" t="str">
        <f>RIGHT(All_Data[[#This Row],[Invoice (Year+Month)]],2)</f>
        <v>06</v>
      </c>
      <c r="D6520" t="s">
        <v>9</v>
      </c>
      <c r="E6520">
        <v>2632</v>
      </c>
      <c r="F6520" t="s">
        <v>17</v>
      </c>
      <c r="G6520" t="s">
        <v>48</v>
      </c>
      <c r="H6520" t="s">
        <v>48</v>
      </c>
      <c r="I6520">
        <v>4267650</v>
      </c>
      <c r="J6520">
        <v>2000</v>
      </c>
      <c r="K6520" s="1">
        <v>4700</v>
      </c>
      <c r="L6520" s="1">
        <v>3055.56</v>
      </c>
      <c r="M6520" s="1">
        <f>All_Data[[#This Row],[EUR Sales Amount]]-All_Data[[#This Row],[EUR Cost Amount]]</f>
        <v>1644.44</v>
      </c>
      <c r="N6520">
        <f>IF(All_Data[[#This Row],[Order Line Quantity]]&lt;0,1,0)</f>
        <v>0</v>
      </c>
      <c r="O6520" s="1" t="str">
        <f>All_Data[[#This Row],[Tier2 Description]]&amp;All_Data[[#This Row],[Order No]]</f>
        <v>HEADWEAR4267650</v>
      </c>
    </row>
    <row r="6521" spans="1:15" x14ac:dyDescent="0.35">
      <c r="A6521">
        <v>202006</v>
      </c>
      <c r="B6521" t="str">
        <f>LEFT(All_Data[[#This Row],[Invoice (Year+Month)]],4)</f>
        <v>2020</v>
      </c>
      <c r="C6521" t="str">
        <f>RIGHT(All_Data[[#This Row],[Invoice (Year+Month)]],2)</f>
        <v>06</v>
      </c>
      <c r="D6521" t="s">
        <v>9</v>
      </c>
      <c r="E6521">
        <v>2632</v>
      </c>
      <c r="F6521" t="s">
        <v>17</v>
      </c>
      <c r="G6521" t="s">
        <v>13</v>
      </c>
      <c r="H6521" t="s">
        <v>37</v>
      </c>
      <c r="I6521">
        <v>4297423</v>
      </c>
      <c r="J6521">
        <v>700</v>
      </c>
      <c r="K6521" s="1">
        <v>609</v>
      </c>
      <c r="L6521" s="1">
        <v>663.7</v>
      </c>
      <c r="M6521" s="1">
        <f>All_Data[[#This Row],[EUR Sales Amount]]-All_Data[[#This Row],[EUR Cost Amount]]</f>
        <v>-54.700000000000045</v>
      </c>
      <c r="N6521">
        <f>IF(All_Data[[#This Row],[Order Line Quantity]]&lt;0,1,0)</f>
        <v>0</v>
      </c>
      <c r="O6521" s="1" t="str">
        <f>All_Data[[#This Row],[Tier2 Description]]&amp;All_Data[[#This Row],[Order No]]</f>
        <v>GENERAL4297423</v>
      </c>
    </row>
    <row r="6522" spans="1:15" x14ac:dyDescent="0.35">
      <c r="A6522">
        <v>202006</v>
      </c>
      <c r="B6522" t="str">
        <f>LEFT(All_Data[[#This Row],[Invoice (Year+Month)]],4)</f>
        <v>2020</v>
      </c>
      <c r="C6522" t="str">
        <f>RIGHT(All_Data[[#This Row],[Invoice (Year+Month)]],2)</f>
        <v>06</v>
      </c>
      <c r="D6522" t="s">
        <v>9</v>
      </c>
      <c r="E6522">
        <v>2632</v>
      </c>
      <c r="F6522" t="s">
        <v>17</v>
      </c>
      <c r="G6522" t="s">
        <v>13</v>
      </c>
      <c r="H6522" t="s">
        <v>37</v>
      </c>
      <c r="I6522">
        <v>4297424</v>
      </c>
      <c r="J6522">
        <v>500</v>
      </c>
      <c r="K6522" s="1">
        <v>435</v>
      </c>
      <c r="L6522" s="1">
        <v>350.62</v>
      </c>
      <c r="M6522" s="1">
        <f>All_Data[[#This Row],[EUR Sales Amount]]-All_Data[[#This Row],[EUR Cost Amount]]</f>
        <v>84.38</v>
      </c>
      <c r="N6522">
        <f>IF(All_Data[[#This Row],[Order Line Quantity]]&lt;0,1,0)</f>
        <v>0</v>
      </c>
      <c r="O6522" s="1" t="str">
        <f>All_Data[[#This Row],[Tier2 Description]]&amp;All_Data[[#This Row],[Order No]]</f>
        <v>GENERAL4297424</v>
      </c>
    </row>
    <row r="6523" spans="1:15" x14ac:dyDescent="0.35">
      <c r="A6523">
        <v>202006</v>
      </c>
      <c r="B6523" t="str">
        <f>LEFT(All_Data[[#This Row],[Invoice (Year+Month)]],4)</f>
        <v>2020</v>
      </c>
      <c r="C6523" t="str">
        <f>RIGHT(All_Data[[#This Row],[Invoice (Year+Month)]],2)</f>
        <v>06</v>
      </c>
      <c r="D6523" t="s">
        <v>9</v>
      </c>
      <c r="E6523">
        <v>2632</v>
      </c>
      <c r="F6523" t="s">
        <v>17</v>
      </c>
      <c r="G6523" t="s">
        <v>13</v>
      </c>
      <c r="H6523" t="s">
        <v>37</v>
      </c>
      <c r="I6523">
        <v>4297426</v>
      </c>
      <c r="J6523">
        <v>300</v>
      </c>
      <c r="K6523" s="1">
        <v>261</v>
      </c>
      <c r="L6523" s="1">
        <v>210.38</v>
      </c>
      <c r="M6523" s="1">
        <f>All_Data[[#This Row],[EUR Sales Amount]]-All_Data[[#This Row],[EUR Cost Amount]]</f>
        <v>50.620000000000005</v>
      </c>
      <c r="N6523">
        <f>IF(All_Data[[#This Row],[Order Line Quantity]]&lt;0,1,0)</f>
        <v>0</v>
      </c>
      <c r="O6523" s="1" t="str">
        <f>All_Data[[#This Row],[Tier2 Description]]&amp;All_Data[[#This Row],[Order No]]</f>
        <v>GENERAL4297426</v>
      </c>
    </row>
    <row r="6524" spans="1:15" x14ac:dyDescent="0.35">
      <c r="A6524">
        <v>202006</v>
      </c>
      <c r="B6524" t="str">
        <f>LEFT(All_Data[[#This Row],[Invoice (Year+Month)]],4)</f>
        <v>2020</v>
      </c>
      <c r="C6524" t="str">
        <f>RIGHT(All_Data[[#This Row],[Invoice (Year+Month)]],2)</f>
        <v>06</v>
      </c>
      <c r="D6524" t="s">
        <v>9</v>
      </c>
      <c r="E6524">
        <v>2632</v>
      </c>
      <c r="F6524" t="s">
        <v>17</v>
      </c>
      <c r="G6524" t="s">
        <v>13</v>
      </c>
      <c r="H6524" t="s">
        <v>37</v>
      </c>
      <c r="I6524">
        <v>4297429</v>
      </c>
      <c r="J6524">
        <v>500</v>
      </c>
      <c r="K6524" s="1">
        <v>435</v>
      </c>
      <c r="L6524" s="1">
        <v>350.62</v>
      </c>
      <c r="M6524" s="1">
        <f>All_Data[[#This Row],[EUR Sales Amount]]-All_Data[[#This Row],[EUR Cost Amount]]</f>
        <v>84.38</v>
      </c>
      <c r="N6524">
        <f>IF(All_Data[[#This Row],[Order Line Quantity]]&lt;0,1,0)</f>
        <v>0</v>
      </c>
      <c r="O6524" s="1" t="str">
        <f>All_Data[[#This Row],[Tier2 Description]]&amp;All_Data[[#This Row],[Order No]]</f>
        <v>GENERAL4297429</v>
      </c>
    </row>
    <row r="6525" spans="1:15" x14ac:dyDescent="0.35">
      <c r="A6525">
        <v>202006</v>
      </c>
      <c r="B6525" t="str">
        <f>LEFT(All_Data[[#This Row],[Invoice (Year+Month)]],4)</f>
        <v>2020</v>
      </c>
      <c r="C6525" t="str">
        <f>RIGHT(All_Data[[#This Row],[Invoice (Year+Month)]],2)</f>
        <v>06</v>
      </c>
      <c r="D6525" t="s">
        <v>9</v>
      </c>
      <c r="E6525">
        <v>2632</v>
      </c>
      <c r="F6525" t="s">
        <v>17</v>
      </c>
      <c r="G6525" t="s">
        <v>22</v>
      </c>
      <c r="H6525" t="s">
        <v>35</v>
      </c>
      <c r="I6525">
        <v>4300224</v>
      </c>
      <c r="J6525">
        <v>502</v>
      </c>
      <c r="K6525" s="1">
        <v>680</v>
      </c>
      <c r="L6525" s="1">
        <v>96.92</v>
      </c>
      <c r="M6525" s="1">
        <f>All_Data[[#This Row],[EUR Sales Amount]]-All_Data[[#This Row],[EUR Cost Amount]]</f>
        <v>583.08000000000004</v>
      </c>
      <c r="N6525">
        <f>IF(All_Data[[#This Row],[Order Line Quantity]]&lt;0,1,0)</f>
        <v>0</v>
      </c>
      <c r="O6525" s="1" t="str">
        <f>All_Data[[#This Row],[Tier2 Description]]&amp;All_Data[[#This Row],[Order No]]</f>
        <v>DECORATION CHARGES4300224</v>
      </c>
    </row>
    <row r="6526" spans="1:15" x14ac:dyDescent="0.35">
      <c r="A6526">
        <v>202006</v>
      </c>
      <c r="B6526" t="str">
        <f>LEFT(All_Data[[#This Row],[Invoice (Year+Month)]],4)</f>
        <v>2020</v>
      </c>
      <c r="C6526" t="str">
        <f>RIGHT(All_Data[[#This Row],[Invoice (Year+Month)]],2)</f>
        <v>06</v>
      </c>
      <c r="D6526" t="s">
        <v>9</v>
      </c>
      <c r="E6526">
        <v>3295</v>
      </c>
      <c r="F6526" t="s">
        <v>17</v>
      </c>
      <c r="G6526" t="s">
        <v>18</v>
      </c>
      <c r="H6526" t="s">
        <v>19</v>
      </c>
      <c r="I6526">
        <v>4303678</v>
      </c>
      <c r="J6526">
        <v>2</v>
      </c>
      <c r="K6526" s="1">
        <v>41.72</v>
      </c>
      <c r="L6526" s="1">
        <v>15.38</v>
      </c>
      <c r="M6526" s="1">
        <f>All_Data[[#This Row],[EUR Sales Amount]]-All_Data[[#This Row],[EUR Cost Amount]]</f>
        <v>26.339999999999996</v>
      </c>
      <c r="N6526">
        <f>IF(All_Data[[#This Row],[Order Line Quantity]]&lt;0,1,0)</f>
        <v>0</v>
      </c>
      <c r="O6526" s="1" t="str">
        <f>All_Data[[#This Row],[Tier2 Description]]&amp;All_Data[[#This Row],[Order No]]</f>
        <v>FLEECE &amp; KNITS4303678</v>
      </c>
    </row>
    <row r="6527" spans="1:15" x14ac:dyDescent="0.35">
      <c r="A6527">
        <v>202006</v>
      </c>
      <c r="B6527" t="str">
        <f>LEFT(All_Data[[#This Row],[Invoice (Year+Month)]],4)</f>
        <v>2020</v>
      </c>
      <c r="C6527" t="str">
        <f>RIGHT(All_Data[[#This Row],[Invoice (Year+Month)]],2)</f>
        <v>06</v>
      </c>
      <c r="D6527" t="s">
        <v>9</v>
      </c>
      <c r="E6527">
        <v>3295</v>
      </c>
      <c r="F6527" t="s">
        <v>17</v>
      </c>
      <c r="G6527" t="s">
        <v>18</v>
      </c>
      <c r="H6527" t="s">
        <v>19</v>
      </c>
      <c r="I6527">
        <v>4306257</v>
      </c>
      <c r="J6527">
        <v>8</v>
      </c>
      <c r="K6527" s="1">
        <v>166.88</v>
      </c>
      <c r="L6527" s="1">
        <v>58.34</v>
      </c>
      <c r="M6527" s="1">
        <f>All_Data[[#This Row],[EUR Sales Amount]]-All_Data[[#This Row],[EUR Cost Amount]]</f>
        <v>108.53999999999999</v>
      </c>
      <c r="N6527">
        <f>IF(All_Data[[#This Row],[Order Line Quantity]]&lt;0,1,0)</f>
        <v>0</v>
      </c>
      <c r="O6527" s="1" t="str">
        <f>All_Data[[#This Row],[Tier2 Description]]&amp;All_Data[[#This Row],[Order No]]</f>
        <v>FLEECE &amp; KNITS4306257</v>
      </c>
    </row>
    <row r="6528" spans="1:15" x14ac:dyDescent="0.35">
      <c r="A6528">
        <v>202006</v>
      </c>
      <c r="B6528" t="str">
        <f>LEFT(All_Data[[#This Row],[Invoice (Year+Month)]],4)</f>
        <v>2020</v>
      </c>
      <c r="C6528" t="str">
        <f>RIGHT(All_Data[[#This Row],[Invoice (Year+Month)]],2)</f>
        <v>06</v>
      </c>
      <c r="D6528" t="s">
        <v>9</v>
      </c>
      <c r="E6528">
        <v>3295</v>
      </c>
      <c r="F6528" t="s">
        <v>17</v>
      </c>
      <c r="G6528" t="s">
        <v>18</v>
      </c>
      <c r="H6528" t="s">
        <v>20</v>
      </c>
      <c r="I6528">
        <v>4300944</v>
      </c>
      <c r="J6528">
        <v>4</v>
      </c>
      <c r="K6528" s="1">
        <v>35.1</v>
      </c>
      <c r="L6528" s="1">
        <v>15.96</v>
      </c>
      <c r="M6528" s="1">
        <f>All_Data[[#This Row],[EUR Sales Amount]]-All_Data[[#This Row],[EUR Cost Amount]]</f>
        <v>19.14</v>
      </c>
      <c r="N6528">
        <f>IF(All_Data[[#This Row],[Order Line Quantity]]&lt;0,1,0)</f>
        <v>0</v>
      </c>
      <c r="O6528" s="1" t="str">
        <f>All_Data[[#This Row],[Tier2 Description]]&amp;All_Data[[#This Row],[Order No]]</f>
        <v>POLOS4300944</v>
      </c>
    </row>
    <row r="6529" spans="1:15" x14ac:dyDescent="0.35">
      <c r="A6529">
        <v>202006</v>
      </c>
      <c r="B6529" t="str">
        <f>LEFT(All_Data[[#This Row],[Invoice (Year+Month)]],4)</f>
        <v>2020</v>
      </c>
      <c r="C6529" t="str">
        <f>RIGHT(All_Data[[#This Row],[Invoice (Year+Month)]],2)</f>
        <v>06</v>
      </c>
      <c r="D6529" t="s">
        <v>9</v>
      </c>
      <c r="E6529">
        <v>3295</v>
      </c>
      <c r="F6529" t="s">
        <v>17</v>
      </c>
      <c r="G6529" t="s">
        <v>18</v>
      </c>
      <c r="H6529" t="s">
        <v>20</v>
      </c>
      <c r="I6529">
        <v>4303678</v>
      </c>
      <c r="J6529">
        <v>4</v>
      </c>
      <c r="K6529" s="1">
        <v>31.48</v>
      </c>
      <c r="L6529" s="1">
        <v>15.98</v>
      </c>
      <c r="M6529" s="1">
        <f>All_Data[[#This Row],[EUR Sales Amount]]-All_Data[[#This Row],[EUR Cost Amount]]</f>
        <v>15.5</v>
      </c>
      <c r="N6529">
        <f>IF(All_Data[[#This Row],[Order Line Quantity]]&lt;0,1,0)</f>
        <v>0</v>
      </c>
      <c r="O6529" s="1" t="str">
        <f>All_Data[[#This Row],[Tier2 Description]]&amp;All_Data[[#This Row],[Order No]]</f>
        <v>POLOS4303678</v>
      </c>
    </row>
    <row r="6530" spans="1:15" x14ac:dyDescent="0.35">
      <c r="A6530">
        <v>202006</v>
      </c>
      <c r="B6530" t="str">
        <f>LEFT(All_Data[[#This Row],[Invoice (Year+Month)]],4)</f>
        <v>2020</v>
      </c>
      <c r="C6530" t="str">
        <f>RIGHT(All_Data[[#This Row],[Invoice (Year+Month)]],2)</f>
        <v>06</v>
      </c>
      <c r="D6530" t="s">
        <v>9</v>
      </c>
      <c r="E6530">
        <v>3295</v>
      </c>
      <c r="F6530" t="s">
        <v>17</v>
      </c>
      <c r="G6530" t="s">
        <v>18</v>
      </c>
      <c r="H6530" t="s">
        <v>20</v>
      </c>
      <c r="I6530">
        <v>4306257</v>
      </c>
      <c r="J6530">
        <v>12</v>
      </c>
      <c r="K6530" s="1">
        <v>61.94</v>
      </c>
      <c r="L6530" s="1">
        <v>37.32</v>
      </c>
      <c r="M6530" s="1">
        <f>All_Data[[#This Row],[EUR Sales Amount]]-All_Data[[#This Row],[EUR Cost Amount]]</f>
        <v>24.619999999999997</v>
      </c>
      <c r="N6530">
        <f>IF(All_Data[[#This Row],[Order Line Quantity]]&lt;0,1,0)</f>
        <v>0</v>
      </c>
      <c r="O6530" s="1" t="str">
        <f>All_Data[[#This Row],[Tier2 Description]]&amp;All_Data[[#This Row],[Order No]]</f>
        <v>POLOS4306257</v>
      </c>
    </row>
    <row r="6531" spans="1:15" x14ac:dyDescent="0.35">
      <c r="A6531">
        <v>202006</v>
      </c>
      <c r="B6531" t="str">
        <f>LEFT(All_Data[[#This Row],[Invoice (Year+Month)]],4)</f>
        <v>2020</v>
      </c>
      <c r="C6531" t="str">
        <f>RIGHT(All_Data[[#This Row],[Invoice (Year+Month)]],2)</f>
        <v>06</v>
      </c>
      <c r="D6531" t="s">
        <v>9</v>
      </c>
      <c r="E6531">
        <v>3295</v>
      </c>
      <c r="F6531" t="s">
        <v>17</v>
      </c>
      <c r="G6531" t="s">
        <v>18</v>
      </c>
      <c r="H6531" t="s">
        <v>21</v>
      </c>
      <c r="I6531">
        <v>4300944</v>
      </c>
      <c r="J6531">
        <v>152</v>
      </c>
      <c r="K6531" s="1">
        <v>916.8</v>
      </c>
      <c r="L6531" s="1">
        <v>437.08</v>
      </c>
      <c r="M6531" s="1">
        <f>All_Data[[#This Row],[EUR Sales Amount]]-All_Data[[#This Row],[EUR Cost Amount]]</f>
        <v>479.71999999999997</v>
      </c>
      <c r="N6531">
        <f>IF(All_Data[[#This Row],[Order Line Quantity]]&lt;0,1,0)</f>
        <v>0</v>
      </c>
      <c r="O6531" s="1" t="str">
        <f>All_Data[[#This Row],[Tier2 Description]]&amp;All_Data[[#This Row],[Order No]]</f>
        <v>T-SHIRTS &amp; ACTIVE TOPS4300944</v>
      </c>
    </row>
    <row r="6532" spans="1:15" x14ac:dyDescent="0.35">
      <c r="A6532">
        <v>202006</v>
      </c>
      <c r="B6532" t="str">
        <f>LEFT(All_Data[[#This Row],[Invoice (Year+Month)]],4)</f>
        <v>2020</v>
      </c>
      <c r="C6532" t="str">
        <f>RIGHT(All_Data[[#This Row],[Invoice (Year+Month)]],2)</f>
        <v>06</v>
      </c>
      <c r="D6532" t="s">
        <v>9</v>
      </c>
      <c r="E6532">
        <v>3295</v>
      </c>
      <c r="F6532" t="s">
        <v>17</v>
      </c>
      <c r="G6532" t="s">
        <v>18</v>
      </c>
      <c r="H6532" t="s">
        <v>21</v>
      </c>
      <c r="I6532">
        <v>4303678</v>
      </c>
      <c r="J6532">
        <v>352</v>
      </c>
      <c r="K6532" s="1">
        <v>1496.26</v>
      </c>
      <c r="L6532" s="1">
        <v>849.14</v>
      </c>
      <c r="M6532" s="1">
        <f>All_Data[[#This Row],[EUR Sales Amount]]-All_Data[[#This Row],[EUR Cost Amount]]</f>
        <v>647.12</v>
      </c>
      <c r="N6532">
        <f>IF(All_Data[[#This Row],[Order Line Quantity]]&lt;0,1,0)</f>
        <v>0</v>
      </c>
      <c r="O6532" s="1" t="str">
        <f>All_Data[[#This Row],[Tier2 Description]]&amp;All_Data[[#This Row],[Order No]]</f>
        <v>T-SHIRTS &amp; ACTIVE TOPS4303678</v>
      </c>
    </row>
    <row r="6533" spans="1:15" x14ac:dyDescent="0.35">
      <c r="A6533">
        <v>202006</v>
      </c>
      <c r="B6533" t="str">
        <f>LEFT(All_Data[[#This Row],[Invoice (Year+Month)]],4)</f>
        <v>2020</v>
      </c>
      <c r="C6533" t="str">
        <f>RIGHT(All_Data[[#This Row],[Invoice (Year+Month)]],2)</f>
        <v>06</v>
      </c>
      <c r="D6533" t="s">
        <v>9</v>
      </c>
      <c r="E6533">
        <v>3295</v>
      </c>
      <c r="F6533" t="s">
        <v>17</v>
      </c>
      <c r="G6533" t="s">
        <v>18</v>
      </c>
      <c r="H6533" t="s">
        <v>21</v>
      </c>
      <c r="I6533">
        <v>4306257</v>
      </c>
      <c r="J6533">
        <v>110</v>
      </c>
      <c r="K6533" s="1">
        <v>442.2</v>
      </c>
      <c r="L6533" s="1">
        <v>264.52</v>
      </c>
      <c r="M6533" s="1">
        <f>All_Data[[#This Row],[EUR Sales Amount]]-All_Data[[#This Row],[EUR Cost Amount]]</f>
        <v>177.68</v>
      </c>
      <c r="N6533">
        <f>IF(All_Data[[#This Row],[Order Line Quantity]]&lt;0,1,0)</f>
        <v>0</v>
      </c>
      <c r="O6533" s="1" t="str">
        <f>All_Data[[#This Row],[Tier2 Description]]&amp;All_Data[[#This Row],[Order No]]</f>
        <v>T-SHIRTS &amp; ACTIVE TOPS4306257</v>
      </c>
    </row>
    <row r="6534" spans="1:15" x14ac:dyDescent="0.35">
      <c r="A6534">
        <v>202006</v>
      </c>
      <c r="B6534" t="str">
        <f>LEFT(All_Data[[#This Row],[Invoice (Year+Month)]],4)</f>
        <v>2020</v>
      </c>
      <c r="C6534" t="str">
        <f>RIGHT(All_Data[[#This Row],[Invoice (Year+Month)]],2)</f>
        <v>06</v>
      </c>
      <c r="D6534" t="s">
        <v>9</v>
      </c>
      <c r="E6534">
        <v>4391</v>
      </c>
      <c r="F6534" t="s">
        <v>17</v>
      </c>
      <c r="G6534" t="s">
        <v>11</v>
      </c>
      <c r="H6534" t="s">
        <v>40</v>
      </c>
      <c r="I6534">
        <v>4299500</v>
      </c>
      <c r="J6534">
        <v>400</v>
      </c>
      <c r="K6534" s="1">
        <v>216</v>
      </c>
      <c r="L6534" s="1">
        <v>98.42</v>
      </c>
      <c r="M6534" s="1">
        <f>All_Data[[#This Row],[EUR Sales Amount]]-All_Data[[#This Row],[EUR Cost Amount]]</f>
        <v>117.58</v>
      </c>
      <c r="N6534">
        <f>IF(All_Data[[#This Row],[Order Line Quantity]]&lt;0,1,0)</f>
        <v>0</v>
      </c>
      <c r="O6534" s="1" t="str">
        <f>All_Data[[#This Row],[Tier2 Description]]&amp;All_Data[[#This Row],[Order No]]</f>
        <v>TOTES4299500</v>
      </c>
    </row>
    <row r="6535" spans="1:15" x14ac:dyDescent="0.35">
      <c r="A6535">
        <v>202006</v>
      </c>
      <c r="B6535" t="str">
        <f>LEFT(All_Data[[#This Row],[Invoice (Year+Month)]],4)</f>
        <v>2020</v>
      </c>
      <c r="C6535" t="str">
        <f>RIGHT(All_Data[[#This Row],[Invoice (Year+Month)]],2)</f>
        <v>06</v>
      </c>
      <c r="D6535" t="s">
        <v>9</v>
      </c>
      <c r="E6535">
        <v>4391</v>
      </c>
      <c r="F6535" t="s">
        <v>17</v>
      </c>
      <c r="G6535" t="s">
        <v>26</v>
      </c>
      <c r="H6535" t="s">
        <v>28</v>
      </c>
      <c r="I6535">
        <v>4302434</v>
      </c>
      <c r="J6535">
        <v>200</v>
      </c>
      <c r="K6535" s="1">
        <v>220</v>
      </c>
      <c r="L6535" s="1">
        <v>67.040000000000006</v>
      </c>
      <c r="M6535" s="1">
        <f>All_Data[[#This Row],[EUR Sales Amount]]-All_Data[[#This Row],[EUR Cost Amount]]</f>
        <v>152.95999999999998</v>
      </c>
      <c r="N6535">
        <f>IF(All_Data[[#This Row],[Order Line Quantity]]&lt;0,1,0)</f>
        <v>0</v>
      </c>
      <c r="O6535" s="1" t="str">
        <f>All_Data[[#This Row],[Tier2 Description]]&amp;All_Data[[#This Row],[Order No]]</f>
        <v>HOUSEWARES4302434</v>
      </c>
    </row>
    <row r="6536" spans="1:15" x14ac:dyDescent="0.35">
      <c r="A6536">
        <v>202006</v>
      </c>
      <c r="B6536" t="str">
        <f>LEFT(All_Data[[#This Row],[Invoice (Year+Month)]],4)</f>
        <v>2020</v>
      </c>
      <c r="C6536" t="str">
        <f>RIGHT(All_Data[[#This Row],[Invoice (Year+Month)]],2)</f>
        <v>06</v>
      </c>
      <c r="D6536" t="s">
        <v>9</v>
      </c>
      <c r="E6536">
        <v>4391</v>
      </c>
      <c r="F6536" t="s">
        <v>17</v>
      </c>
      <c r="G6536" t="s">
        <v>26</v>
      </c>
      <c r="H6536" t="s">
        <v>42</v>
      </c>
      <c r="I6536">
        <v>4299500</v>
      </c>
      <c r="J6536">
        <v>4</v>
      </c>
      <c r="K6536" s="1">
        <v>34.880000000000003</v>
      </c>
      <c r="L6536" s="1">
        <v>13</v>
      </c>
      <c r="M6536" s="1">
        <f>All_Data[[#This Row],[EUR Sales Amount]]-All_Data[[#This Row],[EUR Cost Amount]]</f>
        <v>21.880000000000003</v>
      </c>
      <c r="N6536">
        <f>IF(All_Data[[#This Row],[Order Line Quantity]]&lt;0,1,0)</f>
        <v>0</v>
      </c>
      <c r="O6536" s="1" t="str">
        <f>All_Data[[#This Row],[Tier2 Description]]&amp;All_Data[[#This Row],[Order No]]</f>
        <v>LIGHTING4299500</v>
      </c>
    </row>
    <row r="6537" spans="1:15" x14ac:dyDescent="0.35">
      <c r="A6537">
        <v>202006</v>
      </c>
      <c r="B6537" t="str">
        <f>LEFT(All_Data[[#This Row],[Invoice (Year+Month)]],4)</f>
        <v>2020</v>
      </c>
      <c r="C6537" t="str">
        <f>RIGHT(All_Data[[#This Row],[Invoice (Year+Month)]],2)</f>
        <v>06</v>
      </c>
      <c r="D6537" t="s">
        <v>9</v>
      </c>
      <c r="E6537">
        <v>4391</v>
      </c>
      <c r="F6537" t="s">
        <v>17</v>
      </c>
      <c r="G6537" t="s">
        <v>26</v>
      </c>
      <c r="H6537" t="s">
        <v>50</v>
      </c>
      <c r="I6537">
        <v>4299500</v>
      </c>
      <c r="J6537">
        <v>6</v>
      </c>
      <c r="K6537" s="1">
        <v>12.96</v>
      </c>
      <c r="L6537" s="1">
        <v>4.9800000000000004</v>
      </c>
      <c r="M6537" s="1">
        <f>All_Data[[#This Row],[EUR Sales Amount]]-All_Data[[#This Row],[EUR Cost Amount]]</f>
        <v>7.98</v>
      </c>
      <c r="N6537">
        <f>IF(All_Data[[#This Row],[Order Line Quantity]]&lt;0,1,0)</f>
        <v>0</v>
      </c>
      <c r="O6537" s="1" t="str">
        <f>All_Data[[#This Row],[Tier2 Description]]&amp;All_Data[[#This Row],[Order No]]</f>
        <v>OUTDOOR &amp; LEISURE4299500</v>
      </c>
    </row>
    <row r="6538" spans="1:15" x14ac:dyDescent="0.35">
      <c r="A6538">
        <v>202006</v>
      </c>
      <c r="B6538" t="str">
        <f>LEFT(All_Data[[#This Row],[Invoice (Year+Month)]],4)</f>
        <v>2020</v>
      </c>
      <c r="C6538" t="str">
        <f>RIGHT(All_Data[[#This Row],[Invoice (Year+Month)]],2)</f>
        <v>06</v>
      </c>
      <c r="D6538" t="s">
        <v>9</v>
      </c>
      <c r="E6538">
        <v>4391</v>
      </c>
      <c r="F6538" t="s">
        <v>17</v>
      </c>
      <c r="G6538" t="s">
        <v>18</v>
      </c>
      <c r="H6538" t="s">
        <v>21</v>
      </c>
      <c r="I6538">
        <v>4277565</v>
      </c>
      <c r="J6538">
        <v>2</v>
      </c>
      <c r="K6538" s="1">
        <v>19.559999999999999</v>
      </c>
      <c r="L6538" s="1">
        <v>6.6</v>
      </c>
      <c r="M6538" s="1">
        <f>All_Data[[#This Row],[EUR Sales Amount]]-All_Data[[#This Row],[EUR Cost Amount]]</f>
        <v>12.959999999999999</v>
      </c>
      <c r="N6538">
        <f>IF(All_Data[[#This Row],[Order Line Quantity]]&lt;0,1,0)</f>
        <v>0</v>
      </c>
      <c r="O6538" s="1" t="str">
        <f>All_Data[[#This Row],[Tier2 Description]]&amp;All_Data[[#This Row],[Order No]]</f>
        <v>T-SHIRTS &amp; ACTIVE TOPS4277565</v>
      </c>
    </row>
    <row r="6539" spans="1:15" x14ac:dyDescent="0.35">
      <c r="A6539">
        <v>202006</v>
      </c>
      <c r="B6539" t="str">
        <f>LEFT(All_Data[[#This Row],[Invoice (Year+Month)]],4)</f>
        <v>2020</v>
      </c>
      <c r="C6539" t="str">
        <f>RIGHT(All_Data[[#This Row],[Invoice (Year+Month)]],2)</f>
        <v>06</v>
      </c>
      <c r="D6539" t="s">
        <v>9</v>
      </c>
      <c r="E6539">
        <v>4391</v>
      </c>
      <c r="F6539" t="s">
        <v>17</v>
      </c>
      <c r="G6539" t="s">
        <v>22</v>
      </c>
      <c r="H6539" t="s">
        <v>35</v>
      </c>
      <c r="I6539">
        <v>4302434</v>
      </c>
      <c r="J6539">
        <v>202</v>
      </c>
      <c r="K6539" s="1">
        <v>134</v>
      </c>
      <c r="L6539" s="1">
        <v>19.88</v>
      </c>
      <c r="M6539" s="1">
        <f>All_Data[[#This Row],[EUR Sales Amount]]-All_Data[[#This Row],[EUR Cost Amount]]</f>
        <v>114.12</v>
      </c>
      <c r="N6539">
        <f>IF(All_Data[[#This Row],[Order Line Quantity]]&lt;0,1,0)</f>
        <v>0</v>
      </c>
      <c r="O6539" s="1" t="str">
        <f>All_Data[[#This Row],[Tier2 Description]]&amp;All_Data[[#This Row],[Order No]]</f>
        <v>DECORATION CHARGES4302434</v>
      </c>
    </row>
    <row r="6540" spans="1:15" x14ac:dyDescent="0.35">
      <c r="A6540">
        <v>202006</v>
      </c>
      <c r="B6540" t="str">
        <f>LEFT(All_Data[[#This Row],[Invoice (Year+Month)]],4)</f>
        <v>2020</v>
      </c>
      <c r="C6540" t="str">
        <f>RIGHT(All_Data[[#This Row],[Invoice (Year+Month)]],2)</f>
        <v>06</v>
      </c>
      <c r="D6540" t="s">
        <v>9</v>
      </c>
      <c r="E6540">
        <v>4391</v>
      </c>
      <c r="F6540" t="s">
        <v>17</v>
      </c>
      <c r="G6540" t="s">
        <v>29</v>
      </c>
      <c r="H6540" t="s">
        <v>52</v>
      </c>
      <c r="I6540">
        <v>4299500</v>
      </c>
      <c r="J6540">
        <v>2</v>
      </c>
      <c r="K6540" s="1">
        <v>2.3199999999999998</v>
      </c>
      <c r="L6540" s="1">
        <v>0.88</v>
      </c>
      <c r="M6540" s="1">
        <f>All_Data[[#This Row],[EUR Sales Amount]]-All_Data[[#This Row],[EUR Cost Amount]]</f>
        <v>1.44</v>
      </c>
      <c r="N6540">
        <f>IF(All_Data[[#This Row],[Order Line Quantity]]&lt;0,1,0)</f>
        <v>0</v>
      </c>
      <c r="O6540" s="1" t="str">
        <f>All_Data[[#This Row],[Tier2 Description]]&amp;All_Data[[#This Row],[Order No]]</f>
        <v>GENERAL TECH4299500</v>
      </c>
    </row>
    <row r="6541" spans="1:15" x14ac:dyDescent="0.35">
      <c r="A6541">
        <v>202006</v>
      </c>
      <c r="B6541" t="str">
        <f>LEFT(All_Data[[#This Row],[Invoice (Year+Month)]],4)</f>
        <v>2020</v>
      </c>
      <c r="C6541" t="str">
        <f>RIGHT(All_Data[[#This Row],[Invoice (Year+Month)]],2)</f>
        <v>06</v>
      </c>
      <c r="D6541" t="s">
        <v>9</v>
      </c>
      <c r="E6541">
        <v>5243</v>
      </c>
      <c r="F6541" t="s">
        <v>17</v>
      </c>
      <c r="G6541" t="s">
        <v>11</v>
      </c>
      <c r="H6541" t="s">
        <v>40</v>
      </c>
      <c r="I6541">
        <v>4299352</v>
      </c>
      <c r="J6541">
        <v>80</v>
      </c>
      <c r="K6541" s="1">
        <v>68.8</v>
      </c>
      <c r="L6541" s="1">
        <v>31.42</v>
      </c>
      <c r="M6541" s="1">
        <f>All_Data[[#This Row],[EUR Sales Amount]]-All_Data[[#This Row],[EUR Cost Amount]]</f>
        <v>37.379999999999995</v>
      </c>
      <c r="N6541">
        <f>IF(All_Data[[#This Row],[Order Line Quantity]]&lt;0,1,0)</f>
        <v>0</v>
      </c>
      <c r="O6541" s="1" t="str">
        <f>All_Data[[#This Row],[Tier2 Description]]&amp;All_Data[[#This Row],[Order No]]</f>
        <v>TOTES4299352</v>
      </c>
    </row>
    <row r="6542" spans="1:15" x14ac:dyDescent="0.35">
      <c r="A6542">
        <v>202006</v>
      </c>
      <c r="B6542" t="str">
        <f>LEFT(All_Data[[#This Row],[Invoice (Year+Month)]],4)</f>
        <v>2020</v>
      </c>
      <c r="C6542" t="str">
        <f>RIGHT(All_Data[[#This Row],[Invoice (Year+Month)]],2)</f>
        <v>06</v>
      </c>
      <c r="D6542" t="s">
        <v>9</v>
      </c>
      <c r="E6542">
        <v>5243</v>
      </c>
      <c r="F6542" t="s">
        <v>17</v>
      </c>
      <c r="G6542" t="s">
        <v>11</v>
      </c>
      <c r="H6542" t="s">
        <v>40</v>
      </c>
      <c r="I6542">
        <v>4305573</v>
      </c>
      <c r="J6542">
        <v>10</v>
      </c>
      <c r="K6542" s="1">
        <v>10.4</v>
      </c>
      <c r="L6542" s="1">
        <v>3.68</v>
      </c>
      <c r="M6542" s="1">
        <f>All_Data[[#This Row],[EUR Sales Amount]]-All_Data[[#This Row],[EUR Cost Amount]]</f>
        <v>6.7200000000000006</v>
      </c>
      <c r="N6542">
        <f>IF(All_Data[[#This Row],[Order Line Quantity]]&lt;0,1,0)</f>
        <v>0</v>
      </c>
      <c r="O6542" s="1" t="str">
        <f>All_Data[[#This Row],[Tier2 Description]]&amp;All_Data[[#This Row],[Order No]]</f>
        <v>TOTES4305573</v>
      </c>
    </row>
    <row r="6543" spans="1:15" x14ac:dyDescent="0.35">
      <c r="A6543">
        <v>202006</v>
      </c>
      <c r="B6543" t="str">
        <f>LEFT(All_Data[[#This Row],[Invoice (Year+Month)]],4)</f>
        <v>2020</v>
      </c>
      <c r="C6543" t="str">
        <f>RIGHT(All_Data[[#This Row],[Invoice (Year+Month)]],2)</f>
        <v>06</v>
      </c>
      <c r="D6543" t="s">
        <v>9</v>
      </c>
      <c r="E6543">
        <v>5243</v>
      </c>
      <c r="F6543" t="s">
        <v>17</v>
      </c>
      <c r="G6543" t="s">
        <v>32</v>
      </c>
      <c r="H6543" t="s">
        <v>49</v>
      </c>
      <c r="I6543">
        <v>4305573</v>
      </c>
      <c r="J6543">
        <v>2</v>
      </c>
      <c r="K6543" s="1">
        <v>3.68</v>
      </c>
      <c r="L6543" s="1">
        <v>1.7</v>
      </c>
      <c r="M6543" s="1">
        <f>All_Data[[#This Row],[EUR Sales Amount]]-All_Data[[#This Row],[EUR Cost Amount]]</f>
        <v>1.9800000000000002</v>
      </c>
      <c r="N6543">
        <f>IF(All_Data[[#This Row],[Order Line Quantity]]&lt;0,1,0)</f>
        <v>0</v>
      </c>
      <c r="O6543" s="1" t="str">
        <f>All_Data[[#This Row],[Tier2 Description]]&amp;All_Data[[#This Row],[Order No]]</f>
        <v>CERAMICS4305573</v>
      </c>
    </row>
    <row r="6544" spans="1:15" x14ac:dyDescent="0.35">
      <c r="A6544">
        <v>202006</v>
      </c>
      <c r="B6544" t="str">
        <f>LEFT(All_Data[[#This Row],[Invoice (Year+Month)]],4)</f>
        <v>2020</v>
      </c>
      <c r="C6544" t="str">
        <f>RIGHT(All_Data[[#This Row],[Invoice (Year+Month)]],2)</f>
        <v>06</v>
      </c>
      <c r="D6544" t="s">
        <v>9</v>
      </c>
      <c r="E6544">
        <v>5243</v>
      </c>
      <c r="F6544" t="s">
        <v>17</v>
      </c>
      <c r="G6544" t="s">
        <v>32</v>
      </c>
      <c r="H6544" t="s">
        <v>33</v>
      </c>
      <c r="I6544">
        <v>4306480</v>
      </c>
      <c r="J6544">
        <v>200</v>
      </c>
      <c r="K6544" s="1">
        <v>260</v>
      </c>
      <c r="L6544" s="1">
        <v>132.88</v>
      </c>
      <c r="M6544" s="1">
        <f>All_Data[[#This Row],[EUR Sales Amount]]-All_Data[[#This Row],[EUR Cost Amount]]</f>
        <v>127.12</v>
      </c>
      <c r="N6544">
        <f>IF(All_Data[[#This Row],[Order Line Quantity]]&lt;0,1,0)</f>
        <v>0</v>
      </c>
      <c r="O6544" s="1" t="str">
        <f>All_Data[[#This Row],[Tier2 Description]]&amp;All_Data[[#This Row],[Order No]]</f>
        <v>SPORT BOTTLES4306480</v>
      </c>
    </row>
    <row r="6545" spans="1:15" x14ac:dyDescent="0.35">
      <c r="A6545">
        <v>202006</v>
      </c>
      <c r="B6545" t="str">
        <f>LEFT(All_Data[[#This Row],[Invoice (Year+Month)]],4)</f>
        <v>2020</v>
      </c>
      <c r="C6545" t="str">
        <f>RIGHT(All_Data[[#This Row],[Invoice (Year+Month)]],2)</f>
        <v>06</v>
      </c>
      <c r="D6545" t="s">
        <v>9</v>
      </c>
      <c r="E6545">
        <v>5243</v>
      </c>
      <c r="F6545" t="s">
        <v>17</v>
      </c>
      <c r="G6545" t="s">
        <v>13</v>
      </c>
      <c r="H6545" t="s">
        <v>41</v>
      </c>
      <c r="I6545">
        <v>4299701</v>
      </c>
      <c r="J6545">
        <v>1400</v>
      </c>
      <c r="K6545" s="1">
        <v>196</v>
      </c>
      <c r="L6545" s="1">
        <v>100.12</v>
      </c>
      <c r="M6545" s="1">
        <f>All_Data[[#This Row],[EUR Sales Amount]]-All_Data[[#This Row],[EUR Cost Amount]]</f>
        <v>95.88</v>
      </c>
      <c r="N6545">
        <f>IF(All_Data[[#This Row],[Order Line Quantity]]&lt;0,1,0)</f>
        <v>0</v>
      </c>
      <c r="O6545" s="1" t="str">
        <f>All_Data[[#This Row],[Tier2 Description]]&amp;All_Data[[#This Row],[Order No]]</f>
        <v>KEYCHAINS4299701</v>
      </c>
    </row>
    <row r="6546" spans="1:15" x14ac:dyDescent="0.35">
      <c r="A6546">
        <v>202006</v>
      </c>
      <c r="B6546" t="str">
        <f>LEFT(All_Data[[#This Row],[Invoice (Year+Month)]],4)</f>
        <v>2020</v>
      </c>
      <c r="C6546" t="str">
        <f>RIGHT(All_Data[[#This Row],[Invoice (Year+Month)]],2)</f>
        <v>06</v>
      </c>
      <c r="D6546" t="s">
        <v>9</v>
      </c>
      <c r="E6546">
        <v>5243</v>
      </c>
      <c r="F6546" t="s">
        <v>17</v>
      </c>
      <c r="G6546" t="s">
        <v>26</v>
      </c>
      <c r="H6546" t="s">
        <v>42</v>
      </c>
      <c r="I6546">
        <v>4305573</v>
      </c>
      <c r="J6546">
        <v>2</v>
      </c>
      <c r="K6546" s="1">
        <v>12.26</v>
      </c>
      <c r="L6546" s="1">
        <v>3.78</v>
      </c>
      <c r="M6546" s="1">
        <f>All_Data[[#This Row],[EUR Sales Amount]]-All_Data[[#This Row],[EUR Cost Amount]]</f>
        <v>8.48</v>
      </c>
      <c r="N6546">
        <f>IF(All_Data[[#This Row],[Order Line Quantity]]&lt;0,1,0)</f>
        <v>0</v>
      </c>
      <c r="O6546" s="1" t="str">
        <f>All_Data[[#This Row],[Tier2 Description]]&amp;All_Data[[#This Row],[Order No]]</f>
        <v>LIGHTING4305573</v>
      </c>
    </row>
    <row r="6547" spans="1:15" x14ac:dyDescent="0.35">
      <c r="A6547">
        <v>202006</v>
      </c>
      <c r="B6547" t="str">
        <f>LEFT(All_Data[[#This Row],[Invoice (Year+Month)]],4)</f>
        <v>2020</v>
      </c>
      <c r="C6547" t="str">
        <f>RIGHT(All_Data[[#This Row],[Invoice (Year+Month)]],2)</f>
        <v>06</v>
      </c>
      <c r="D6547" t="s">
        <v>9</v>
      </c>
      <c r="E6547">
        <v>5243</v>
      </c>
      <c r="F6547" t="s">
        <v>17</v>
      </c>
      <c r="G6547" t="s">
        <v>22</v>
      </c>
      <c r="H6547" t="s">
        <v>35</v>
      </c>
      <c r="I6547">
        <v>4299352</v>
      </c>
      <c r="J6547">
        <v>84</v>
      </c>
      <c r="K6547" s="1">
        <v>132</v>
      </c>
      <c r="L6547" s="1">
        <v>32.58</v>
      </c>
      <c r="M6547" s="1">
        <f>All_Data[[#This Row],[EUR Sales Amount]]-All_Data[[#This Row],[EUR Cost Amount]]</f>
        <v>99.42</v>
      </c>
      <c r="N6547">
        <f>IF(All_Data[[#This Row],[Order Line Quantity]]&lt;0,1,0)</f>
        <v>0</v>
      </c>
      <c r="O6547" s="1" t="str">
        <f>All_Data[[#This Row],[Tier2 Description]]&amp;All_Data[[#This Row],[Order No]]</f>
        <v>DECORATION CHARGES4299352</v>
      </c>
    </row>
    <row r="6548" spans="1:15" x14ac:dyDescent="0.35">
      <c r="A6548">
        <v>202006</v>
      </c>
      <c r="B6548" t="str">
        <f>LEFT(All_Data[[#This Row],[Invoice (Year+Month)]],4)</f>
        <v>2020</v>
      </c>
      <c r="C6548" t="str">
        <f>RIGHT(All_Data[[#This Row],[Invoice (Year+Month)]],2)</f>
        <v>06</v>
      </c>
      <c r="D6548" t="s">
        <v>9</v>
      </c>
      <c r="E6548">
        <v>5243</v>
      </c>
      <c r="F6548" t="s">
        <v>17</v>
      </c>
      <c r="G6548" t="s">
        <v>22</v>
      </c>
      <c r="H6548" t="s">
        <v>35</v>
      </c>
      <c r="I6548">
        <v>4299701</v>
      </c>
      <c r="J6548">
        <v>1402</v>
      </c>
      <c r="K6548" s="1">
        <v>336</v>
      </c>
      <c r="L6548" s="1">
        <v>14.44</v>
      </c>
      <c r="M6548" s="1">
        <f>All_Data[[#This Row],[EUR Sales Amount]]-All_Data[[#This Row],[EUR Cost Amount]]</f>
        <v>321.56</v>
      </c>
      <c r="N6548">
        <f>IF(All_Data[[#This Row],[Order Line Quantity]]&lt;0,1,0)</f>
        <v>0</v>
      </c>
      <c r="O6548" s="1" t="str">
        <f>All_Data[[#This Row],[Tier2 Description]]&amp;All_Data[[#This Row],[Order No]]</f>
        <v>DECORATION CHARGES4299701</v>
      </c>
    </row>
    <row r="6549" spans="1:15" x14ac:dyDescent="0.35">
      <c r="A6549">
        <v>202006</v>
      </c>
      <c r="B6549" t="str">
        <f>LEFT(All_Data[[#This Row],[Invoice (Year+Month)]],4)</f>
        <v>2020</v>
      </c>
      <c r="C6549" t="str">
        <f>RIGHT(All_Data[[#This Row],[Invoice (Year+Month)]],2)</f>
        <v>06</v>
      </c>
      <c r="D6549" t="s">
        <v>9</v>
      </c>
      <c r="E6549">
        <v>5243</v>
      </c>
      <c r="F6549" t="s">
        <v>17</v>
      </c>
      <c r="G6549" t="s">
        <v>29</v>
      </c>
      <c r="H6549" t="s">
        <v>31</v>
      </c>
      <c r="I6549">
        <v>4305573</v>
      </c>
      <c r="J6549">
        <v>2</v>
      </c>
      <c r="K6549" s="1">
        <v>24.56</v>
      </c>
      <c r="L6549" s="1">
        <v>10.88</v>
      </c>
      <c r="M6549" s="1">
        <f>All_Data[[#This Row],[EUR Sales Amount]]-All_Data[[#This Row],[EUR Cost Amount]]</f>
        <v>13.679999999999998</v>
      </c>
      <c r="N6549">
        <f>IF(All_Data[[#This Row],[Order Line Quantity]]&lt;0,1,0)</f>
        <v>0</v>
      </c>
      <c r="O6549" s="1" t="str">
        <f>All_Data[[#This Row],[Tier2 Description]]&amp;All_Data[[#This Row],[Order No]]</f>
        <v>POWER4305573</v>
      </c>
    </row>
    <row r="6550" spans="1:15" x14ac:dyDescent="0.35">
      <c r="A6550">
        <v>202006</v>
      </c>
      <c r="B6550" t="str">
        <f>LEFT(All_Data[[#This Row],[Invoice (Year+Month)]],4)</f>
        <v>2020</v>
      </c>
      <c r="C6550" t="str">
        <f>RIGHT(All_Data[[#This Row],[Invoice (Year+Month)]],2)</f>
        <v>06</v>
      </c>
      <c r="D6550" t="s">
        <v>9</v>
      </c>
      <c r="E6550">
        <v>5378</v>
      </c>
      <c r="F6550" t="s">
        <v>10</v>
      </c>
      <c r="G6550" t="s">
        <v>13</v>
      </c>
      <c r="H6550" t="s">
        <v>37</v>
      </c>
      <c r="I6550">
        <v>4297012</v>
      </c>
      <c r="J6550">
        <v>1500</v>
      </c>
      <c r="K6550" s="1">
        <v>1140</v>
      </c>
      <c r="L6550" s="1">
        <v>587.26</v>
      </c>
      <c r="M6550" s="1">
        <f>All_Data[[#This Row],[EUR Sales Amount]]-All_Data[[#This Row],[EUR Cost Amount]]</f>
        <v>552.74</v>
      </c>
      <c r="N6550">
        <f>IF(All_Data[[#This Row],[Order Line Quantity]]&lt;0,1,0)</f>
        <v>0</v>
      </c>
      <c r="O6550" s="1" t="str">
        <f>All_Data[[#This Row],[Tier2 Description]]&amp;All_Data[[#This Row],[Order No]]</f>
        <v>GENERAL4297012</v>
      </c>
    </row>
    <row r="6551" spans="1:15" x14ac:dyDescent="0.35">
      <c r="A6551">
        <v>202006</v>
      </c>
      <c r="B6551" t="str">
        <f>LEFT(All_Data[[#This Row],[Invoice (Year+Month)]],4)</f>
        <v>2020</v>
      </c>
      <c r="C6551" t="str">
        <f>RIGHT(All_Data[[#This Row],[Invoice (Year+Month)]],2)</f>
        <v>06</v>
      </c>
      <c r="D6551" t="s">
        <v>9</v>
      </c>
      <c r="E6551">
        <v>5378</v>
      </c>
      <c r="F6551" t="s">
        <v>10</v>
      </c>
      <c r="G6551" t="s">
        <v>22</v>
      </c>
      <c r="H6551" t="s">
        <v>35</v>
      </c>
      <c r="I6551">
        <v>4297012</v>
      </c>
      <c r="J6551">
        <v>1504</v>
      </c>
      <c r="K6551" s="1">
        <v>470</v>
      </c>
      <c r="L6551" s="1">
        <v>50.76</v>
      </c>
      <c r="M6551" s="1">
        <f>All_Data[[#This Row],[EUR Sales Amount]]-All_Data[[#This Row],[EUR Cost Amount]]</f>
        <v>419.24</v>
      </c>
      <c r="N6551">
        <f>IF(All_Data[[#This Row],[Order Line Quantity]]&lt;0,1,0)</f>
        <v>0</v>
      </c>
      <c r="O6551" s="1" t="str">
        <f>All_Data[[#This Row],[Tier2 Description]]&amp;All_Data[[#This Row],[Order No]]</f>
        <v>DECORATION CHARGES4297012</v>
      </c>
    </row>
    <row r="6552" spans="1:15" x14ac:dyDescent="0.35">
      <c r="A6552">
        <v>202006</v>
      </c>
      <c r="B6552" t="str">
        <f>LEFT(All_Data[[#This Row],[Invoice (Year+Month)]],4)</f>
        <v>2020</v>
      </c>
      <c r="C6552" t="str">
        <f>RIGHT(All_Data[[#This Row],[Invoice (Year+Month)]],2)</f>
        <v>06</v>
      </c>
      <c r="D6552" t="s">
        <v>9</v>
      </c>
      <c r="E6552">
        <v>43825</v>
      </c>
      <c r="F6552" t="s">
        <v>17</v>
      </c>
      <c r="G6552" t="s">
        <v>13</v>
      </c>
      <c r="H6552" t="s">
        <v>14</v>
      </c>
      <c r="I6552">
        <v>4300784</v>
      </c>
      <c r="J6552">
        <v>80</v>
      </c>
      <c r="K6552" s="1">
        <v>131.19999999999999</v>
      </c>
      <c r="L6552" s="1">
        <v>60.68</v>
      </c>
      <c r="M6552" s="1">
        <f>All_Data[[#This Row],[EUR Sales Amount]]-All_Data[[#This Row],[EUR Cost Amount]]</f>
        <v>70.519999999999982</v>
      </c>
      <c r="N6552">
        <f>IF(All_Data[[#This Row],[Order Line Quantity]]&lt;0,1,0)</f>
        <v>0</v>
      </c>
      <c r="O6552" s="1" t="str">
        <f>All_Data[[#This Row],[Tier2 Description]]&amp;All_Data[[#This Row],[Order No]]</f>
        <v>DESKTOP4300784</v>
      </c>
    </row>
    <row r="6553" spans="1:15" x14ac:dyDescent="0.35">
      <c r="A6553">
        <v>202006</v>
      </c>
      <c r="B6553" t="str">
        <f>LEFT(All_Data[[#This Row],[Invoice (Year+Month)]],4)</f>
        <v>2020</v>
      </c>
      <c r="C6553" t="str">
        <f>RIGHT(All_Data[[#This Row],[Invoice (Year+Month)]],2)</f>
        <v>06</v>
      </c>
      <c r="D6553" t="s">
        <v>9</v>
      </c>
      <c r="E6553">
        <v>43825</v>
      </c>
      <c r="F6553" t="s">
        <v>17</v>
      </c>
      <c r="G6553" t="s">
        <v>13</v>
      </c>
      <c r="H6553" t="s">
        <v>16</v>
      </c>
      <c r="I6553">
        <v>4298025</v>
      </c>
      <c r="J6553">
        <v>214</v>
      </c>
      <c r="K6553" s="1">
        <v>497.84</v>
      </c>
      <c r="L6553" s="1">
        <v>332.74</v>
      </c>
      <c r="M6553" s="1">
        <f>All_Data[[#This Row],[EUR Sales Amount]]-All_Data[[#This Row],[EUR Cost Amount]]</f>
        <v>165.09999999999997</v>
      </c>
      <c r="N6553">
        <f>IF(All_Data[[#This Row],[Order Line Quantity]]&lt;0,1,0)</f>
        <v>0</v>
      </c>
      <c r="O6553" s="1" t="str">
        <f>All_Data[[#This Row],[Tier2 Description]]&amp;All_Data[[#This Row],[Order No]]</f>
        <v>WRITING4298025</v>
      </c>
    </row>
    <row r="6554" spans="1:15" x14ac:dyDescent="0.35">
      <c r="A6554">
        <v>202006</v>
      </c>
      <c r="B6554" t="str">
        <f>LEFT(All_Data[[#This Row],[Invoice (Year+Month)]],4)</f>
        <v>2020</v>
      </c>
      <c r="C6554" t="str">
        <f>RIGHT(All_Data[[#This Row],[Invoice (Year+Month)]],2)</f>
        <v>06</v>
      </c>
      <c r="D6554" t="s">
        <v>9</v>
      </c>
      <c r="E6554">
        <v>43825</v>
      </c>
      <c r="F6554" t="s">
        <v>17</v>
      </c>
      <c r="G6554" t="s">
        <v>26</v>
      </c>
      <c r="H6554" t="s">
        <v>27</v>
      </c>
      <c r="I6554">
        <v>4301708</v>
      </c>
      <c r="J6554">
        <v>100</v>
      </c>
      <c r="K6554" s="1">
        <v>332</v>
      </c>
      <c r="L6554" s="1">
        <v>193.72</v>
      </c>
      <c r="M6554" s="1">
        <f>All_Data[[#This Row],[EUR Sales Amount]]-All_Data[[#This Row],[EUR Cost Amount]]</f>
        <v>138.28</v>
      </c>
      <c r="N6554">
        <f>IF(All_Data[[#This Row],[Order Line Quantity]]&lt;0,1,0)</f>
        <v>0</v>
      </c>
      <c r="O6554" s="1" t="str">
        <f>All_Data[[#This Row],[Tier2 Description]]&amp;All_Data[[#This Row],[Order No]]</f>
        <v>APRON &amp; KITCHEN TEXTILES4301708</v>
      </c>
    </row>
    <row r="6555" spans="1:15" x14ac:dyDescent="0.35">
      <c r="A6555">
        <v>202006</v>
      </c>
      <c r="B6555" t="str">
        <f>LEFT(All_Data[[#This Row],[Invoice (Year+Month)]],4)</f>
        <v>2020</v>
      </c>
      <c r="C6555" t="str">
        <f>RIGHT(All_Data[[#This Row],[Invoice (Year+Month)]],2)</f>
        <v>06</v>
      </c>
      <c r="D6555" t="s">
        <v>9</v>
      </c>
      <c r="E6555">
        <v>43825</v>
      </c>
      <c r="F6555" t="s">
        <v>17</v>
      </c>
      <c r="G6555" t="s">
        <v>26</v>
      </c>
      <c r="H6555" t="s">
        <v>28</v>
      </c>
      <c r="I6555">
        <v>4300784</v>
      </c>
      <c r="J6555">
        <v>500</v>
      </c>
      <c r="K6555" s="1">
        <v>95</v>
      </c>
      <c r="L6555" s="1">
        <v>53.78</v>
      </c>
      <c r="M6555" s="1">
        <f>All_Data[[#This Row],[EUR Sales Amount]]-All_Data[[#This Row],[EUR Cost Amount]]</f>
        <v>41.22</v>
      </c>
      <c r="N6555">
        <f>IF(All_Data[[#This Row],[Order Line Quantity]]&lt;0,1,0)</f>
        <v>0</v>
      </c>
      <c r="O6555" s="1" t="str">
        <f>All_Data[[#This Row],[Tier2 Description]]&amp;All_Data[[#This Row],[Order No]]</f>
        <v>HOUSEWARES4300784</v>
      </c>
    </row>
    <row r="6556" spans="1:15" x14ac:dyDescent="0.35">
      <c r="A6556">
        <v>202006</v>
      </c>
      <c r="B6556" t="str">
        <f>LEFT(All_Data[[#This Row],[Invoice (Year+Month)]],4)</f>
        <v>2020</v>
      </c>
      <c r="C6556" t="str">
        <f>RIGHT(All_Data[[#This Row],[Invoice (Year+Month)]],2)</f>
        <v>06</v>
      </c>
      <c r="D6556" t="s">
        <v>9</v>
      </c>
      <c r="E6556">
        <v>43825</v>
      </c>
      <c r="F6556" t="s">
        <v>17</v>
      </c>
      <c r="G6556" t="s">
        <v>26</v>
      </c>
      <c r="H6556" t="s">
        <v>43</v>
      </c>
      <c r="I6556">
        <v>4300784</v>
      </c>
      <c r="J6556">
        <v>200</v>
      </c>
      <c r="K6556" s="1">
        <v>136</v>
      </c>
      <c r="L6556" s="1">
        <v>76.58</v>
      </c>
      <c r="M6556" s="1">
        <f>All_Data[[#This Row],[EUR Sales Amount]]-All_Data[[#This Row],[EUR Cost Amount]]</f>
        <v>59.42</v>
      </c>
      <c r="N6556">
        <f>IF(All_Data[[#This Row],[Order Line Quantity]]&lt;0,1,0)</f>
        <v>0</v>
      </c>
      <c r="O6556" s="1" t="str">
        <f>All_Data[[#This Row],[Tier2 Description]]&amp;All_Data[[#This Row],[Order No]]</f>
        <v>SAFETY AUTO &amp; TOOLS4300784</v>
      </c>
    </row>
    <row r="6557" spans="1:15" x14ac:dyDescent="0.35">
      <c r="A6557">
        <v>202006</v>
      </c>
      <c r="B6557" t="str">
        <f>LEFT(All_Data[[#This Row],[Invoice (Year+Month)]],4)</f>
        <v>2020</v>
      </c>
      <c r="C6557" t="str">
        <f>RIGHT(All_Data[[#This Row],[Invoice (Year+Month)]],2)</f>
        <v>06</v>
      </c>
      <c r="D6557" t="s">
        <v>9</v>
      </c>
      <c r="E6557">
        <v>43825</v>
      </c>
      <c r="F6557" t="s">
        <v>17</v>
      </c>
      <c r="G6557" t="s">
        <v>18</v>
      </c>
      <c r="H6557" t="s">
        <v>21</v>
      </c>
      <c r="I6557">
        <v>4300784</v>
      </c>
      <c r="J6557">
        <v>224</v>
      </c>
      <c r="K6557" s="1">
        <v>1563.52</v>
      </c>
      <c r="L6557" s="1">
        <v>745.04</v>
      </c>
      <c r="M6557" s="1">
        <f>All_Data[[#This Row],[EUR Sales Amount]]-All_Data[[#This Row],[EUR Cost Amount]]</f>
        <v>818.48</v>
      </c>
      <c r="N6557">
        <f>IF(All_Data[[#This Row],[Order Line Quantity]]&lt;0,1,0)</f>
        <v>0</v>
      </c>
      <c r="O6557" s="1" t="str">
        <f>All_Data[[#This Row],[Tier2 Description]]&amp;All_Data[[#This Row],[Order No]]</f>
        <v>T-SHIRTS &amp; ACTIVE TOPS4300784</v>
      </c>
    </row>
    <row r="6558" spans="1:15" x14ac:dyDescent="0.35">
      <c r="A6558">
        <v>202006</v>
      </c>
      <c r="B6558" t="str">
        <f>LEFT(All_Data[[#This Row],[Invoice (Year+Month)]],4)</f>
        <v>2020</v>
      </c>
      <c r="C6558" t="str">
        <f>RIGHT(All_Data[[#This Row],[Invoice (Year+Month)]],2)</f>
        <v>06</v>
      </c>
      <c r="D6558" t="s">
        <v>9</v>
      </c>
      <c r="E6558">
        <v>43825</v>
      </c>
      <c r="F6558" t="s">
        <v>17</v>
      </c>
      <c r="G6558" t="s">
        <v>36</v>
      </c>
      <c r="H6558" t="s">
        <v>36</v>
      </c>
      <c r="I6558">
        <v>4300784</v>
      </c>
      <c r="J6558">
        <v>208</v>
      </c>
      <c r="K6558" s="1">
        <v>384.8</v>
      </c>
      <c r="L6558" s="1">
        <v>468.62</v>
      </c>
      <c r="M6558" s="1">
        <f>All_Data[[#This Row],[EUR Sales Amount]]-All_Data[[#This Row],[EUR Cost Amount]]</f>
        <v>-83.82</v>
      </c>
      <c r="N6558">
        <f>IF(All_Data[[#This Row],[Order Line Quantity]]&lt;0,1,0)</f>
        <v>0</v>
      </c>
      <c r="O6558" s="1" t="str">
        <f>All_Data[[#This Row],[Tier2 Description]]&amp;All_Data[[#This Row],[Order No]]</f>
        <v>MEMORY4300784</v>
      </c>
    </row>
    <row r="6559" spans="1:15" x14ac:dyDescent="0.35">
      <c r="A6559">
        <v>202006</v>
      </c>
      <c r="B6559" t="str">
        <f>LEFT(All_Data[[#This Row],[Invoice (Year+Month)]],4)</f>
        <v>2020</v>
      </c>
      <c r="C6559" t="str">
        <f>RIGHT(All_Data[[#This Row],[Invoice (Year+Month)]],2)</f>
        <v>06</v>
      </c>
      <c r="D6559" t="s">
        <v>9</v>
      </c>
      <c r="E6559">
        <v>100608</v>
      </c>
      <c r="F6559" t="s">
        <v>10</v>
      </c>
      <c r="G6559" t="s">
        <v>11</v>
      </c>
      <c r="H6559" t="s">
        <v>38</v>
      </c>
      <c r="I6559">
        <v>4305737</v>
      </c>
      <c r="J6559">
        <v>662</v>
      </c>
      <c r="K6559" s="1">
        <v>337.62</v>
      </c>
      <c r="L6559" s="1">
        <v>142.52000000000001</v>
      </c>
      <c r="M6559" s="1">
        <f>All_Data[[#This Row],[EUR Sales Amount]]-All_Data[[#This Row],[EUR Cost Amount]]</f>
        <v>195.1</v>
      </c>
      <c r="N6559">
        <f>IF(All_Data[[#This Row],[Order Line Quantity]]&lt;0,1,0)</f>
        <v>0</v>
      </c>
      <c r="O6559" s="1" t="str">
        <f>All_Data[[#This Row],[Tier2 Description]]&amp;All_Data[[#This Row],[Order No]]</f>
        <v>BACKPACKS4305737</v>
      </c>
    </row>
    <row r="6560" spans="1:15" x14ac:dyDescent="0.35">
      <c r="A6560">
        <v>202006</v>
      </c>
      <c r="B6560" t="str">
        <f>LEFT(All_Data[[#This Row],[Invoice (Year+Month)]],4)</f>
        <v>2020</v>
      </c>
      <c r="C6560" t="str">
        <f>RIGHT(All_Data[[#This Row],[Invoice (Year+Month)]],2)</f>
        <v>06</v>
      </c>
      <c r="D6560" t="s">
        <v>9</v>
      </c>
      <c r="E6560">
        <v>100608</v>
      </c>
      <c r="F6560" t="s">
        <v>10</v>
      </c>
      <c r="G6560" t="s">
        <v>22</v>
      </c>
      <c r="H6560" t="s">
        <v>35</v>
      </c>
      <c r="I6560">
        <v>4305737</v>
      </c>
      <c r="J6560">
        <v>664</v>
      </c>
      <c r="K6560" s="1">
        <v>407.62</v>
      </c>
      <c r="L6560" s="1">
        <v>105.12</v>
      </c>
      <c r="M6560" s="1">
        <f>All_Data[[#This Row],[EUR Sales Amount]]-All_Data[[#This Row],[EUR Cost Amount]]</f>
        <v>302.5</v>
      </c>
      <c r="N6560">
        <f>IF(All_Data[[#This Row],[Order Line Quantity]]&lt;0,1,0)</f>
        <v>0</v>
      </c>
      <c r="O6560" s="1" t="str">
        <f>All_Data[[#This Row],[Tier2 Description]]&amp;All_Data[[#This Row],[Order No]]</f>
        <v>DECORATION CHARGES4305737</v>
      </c>
    </row>
    <row r="6561" spans="1:15" x14ac:dyDescent="0.35">
      <c r="A6561">
        <v>202006</v>
      </c>
      <c r="B6561" t="str">
        <f>LEFT(All_Data[[#This Row],[Invoice (Year+Month)]],4)</f>
        <v>2020</v>
      </c>
      <c r="C6561" t="str">
        <f>RIGHT(All_Data[[#This Row],[Invoice (Year+Month)]],2)</f>
        <v>06</v>
      </c>
      <c r="D6561" t="s">
        <v>9</v>
      </c>
      <c r="E6561">
        <v>100611</v>
      </c>
      <c r="F6561" t="s">
        <v>17</v>
      </c>
      <c r="G6561" t="s">
        <v>26</v>
      </c>
      <c r="H6561" t="s">
        <v>50</v>
      </c>
      <c r="I6561">
        <v>4304742</v>
      </c>
      <c r="J6561">
        <v>100</v>
      </c>
      <c r="K6561" s="1">
        <v>147</v>
      </c>
      <c r="L6561" s="1">
        <v>58.2</v>
      </c>
      <c r="M6561" s="1">
        <f>All_Data[[#This Row],[EUR Sales Amount]]-All_Data[[#This Row],[EUR Cost Amount]]</f>
        <v>88.8</v>
      </c>
      <c r="N6561">
        <f>IF(All_Data[[#This Row],[Order Line Quantity]]&lt;0,1,0)</f>
        <v>0</v>
      </c>
      <c r="O6561" s="1" t="str">
        <f>All_Data[[#This Row],[Tier2 Description]]&amp;All_Data[[#This Row],[Order No]]</f>
        <v>OUTDOOR &amp; LEISURE4304742</v>
      </c>
    </row>
    <row r="6562" spans="1:15" x14ac:dyDescent="0.35">
      <c r="A6562">
        <v>202006</v>
      </c>
      <c r="B6562" t="str">
        <f>LEFT(All_Data[[#This Row],[Invoice (Year+Month)]],4)</f>
        <v>2020</v>
      </c>
      <c r="C6562" t="str">
        <f>RIGHT(All_Data[[#This Row],[Invoice (Year+Month)]],2)</f>
        <v>06</v>
      </c>
      <c r="D6562" t="s">
        <v>9</v>
      </c>
      <c r="E6562">
        <v>102176</v>
      </c>
      <c r="F6562" t="s">
        <v>17</v>
      </c>
      <c r="G6562" t="s">
        <v>26</v>
      </c>
      <c r="H6562" t="s">
        <v>43</v>
      </c>
      <c r="I6562">
        <v>4302304</v>
      </c>
      <c r="J6562">
        <v>16</v>
      </c>
      <c r="K6562" s="1">
        <v>17.04</v>
      </c>
      <c r="L6562" s="1">
        <v>1.84</v>
      </c>
      <c r="M6562" s="1">
        <f>All_Data[[#This Row],[EUR Sales Amount]]-All_Data[[#This Row],[EUR Cost Amount]]</f>
        <v>15.2</v>
      </c>
      <c r="N6562">
        <f>IF(All_Data[[#This Row],[Order Line Quantity]]&lt;0,1,0)</f>
        <v>0</v>
      </c>
      <c r="O6562" s="1" t="str">
        <f>All_Data[[#This Row],[Tier2 Description]]&amp;All_Data[[#This Row],[Order No]]</f>
        <v>SAFETY AUTO &amp; TOOLS4302304</v>
      </c>
    </row>
    <row r="6563" spans="1:15" x14ac:dyDescent="0.35">
      <c r="A6563">
        <v>202006</v>
      </c>
      <c r="B6563" t="str">
        <f>LEFT(All_Data[[#This Row],[Invoice (Year+Month)]],4)</f>
        <v>2020</v>
      </c>
      <c r="C6563" t="str">
        <f>RIGHT(All_Data[[#This Row],[Invoice (Year+Month)]],2)</f>
        <v>06</v>
      </c>
      <c r="D6563" t="s">
        <v>9</v>
      </c>
      <c r="E6563">
        <v>102176</v>
      </c>
      <c r="F6563" t="s">
        <v>17</v>
      </c>
      <c r="G6563" t="s">
        <v>18</v>
      </c>
      <c r="H6563" t="s">
        <v>21</v>
      </c>
      <c r="I6563">
        <v>4302305</v>
      </c>
      <c r="J6563">
        <v>40</v>
      </c>
      <c r="K6563" s="1">
        <v>368.8</v>
      </c>
      <c r="L6563" s="1">
        <v>151.91999999999999</v>
      </c>
      <c r="M6563" s="1">
        <f>All_Data[[#This Row],[EUR Sales Amount]]-All_Data[[#This Row],[EUR Cost Amount]]</f>
        <v>216.88000000000002</v>
      </c>
      <c r="N6563">
        <f>IF(All_Data[[#This Row],[Order Line Quantity]]&lt;0,1,0)</f>
        <v>0</v>
      </c>
      <c r="O6563" s="1" t="str">
        <f>All_Data[[#This Row],[Tier2 Description]]&amp;All_Data[[#This Row],[Order No]]</f>
        <v>T-SHIRTS &amp; ACTIVE TOPS4302305</v>
      </c>
    </row>
    <row r="6564" spans="1:15" x14ac:dyDescent="0.35">
      <c r="A6564">
        <v>202006</v>
      </c>
      <c r="B6564" t="str">
        <f>LEFT(All_Data[[#This Row],[Invoice (Year+Month)]],4)</f>
        <v>2020</v>
      </c>
      <c r="C6564" t="str">
        <f>RIGHT(All_Data[[#This Row],[Invoice (Year+Month)]],2)</f>
        <v>06</v>
      </c>
      <c r="D6564" t="s">
        <v>9</v>
      </c>
      <c r="E6564">
        <v>102628</v>
      </c>
      <c r="F6564" t="s">
        <v>10</v>
      </c>
      <c r="G6564" t="s">
        <v>13</v>
      </c>
      <c r="H6564" t="s">
        <v>37</v>
      </c>
      <c r="I6564">
        <v>4301255</v>
      </c>
      <c r="J6564">
        <v>2000</v>
      </c>
      <c r="K6564" s="1">
        <v>580</v>
      </c>
      <c r="L6564" s="1">
        <v>251.86</v>
      </c>
      <c r="M6564" s="1">
        <f>All_Data[[#This Row],[EUR Sales Amount]]-All_Data[[#This Row],[EUR Cost Amount]]</f>
        <v>328.14</v>
      </c>
      <c r="N6564">
        <f>IF(All_Data[[#This Row],[Order Line Quantity]]&lt;0,1,0)</f>
        <v>0</v>
      </c>
      <c r="O6564" s="1" t="str">
        <f>All_Data[[#This Row],[Tier2 Description]]&amp;All_Data[[#This Row],[Order No]]</f>
        <v>GENERAL4301255</v>
      </c>
    </row>
    <row r="6565" spans="1:15" x14ac:dyDescent="0.35">
      <c r="A6565">
        <v>202006</v>
      </c>
      <c r="B6565" t="str">
        <f>LEFT(All_Data[[#This Row],[Invoice (Year+Month)]],4)</f>
        <v>2020</v>
      </c>
      <c r="C6565" t="str">
        <f>RIGHT(All_Data[[#This Row],[Invoice (Year+Month)]],2)</f>
        <v>06</v>
      </c>
      <c r="D6565" t="s">
        <v>9</v>
      </c>
      <c r="E6565">
        <v>102628</v>
      </c>
      <c r="F6565" t="s">
        <v>10</v>
      </c>
      <c r="G6565" t="s">
        <v>22</v>
      </c>
      <c r="H6565" t="s">
        <v>35</v>
      </c>
      <c r="I6565">
        <v>4301255</v>
      </c>
      <c r="J6565">
        <v>2002</v>
      </c>
      <c r="K6565" s="1">
        <v>850</v>
      </c>
      <c r="L6565" s="1">
        <v>351.92</v>
      </c>
      <c r="M6565" s="1">
        <f>All_Data[[#This Row],[EUR Sales Amount]]-All_Data[[#This Row],[EUR Cost Amount]]</f>
        <v>498.08</v>
      </c>
      <c r="N6565">
        <f>IF(All_Data[[#This Row],[Order Line Quantity]]&lt;0,1,0)</f>
        <v>0</v>
      </c>
      <c r="O6565" s="1" t="str">
        <f>All_Data[[#This Row],[Tier2 Description]]&amp;All_Data[[#This Row],[Order No]]</f>
        <v>DECORATION CHARGES4301255</v>
      </c>
    </row>
    <row r="6566" spans="1:15" x14ac:dyDescent="0.35">
      <c r="A6566">
        <v>202006</v>
      </c>
      <c r="B6566" t="str">
        <f>LEFT(All_Data[[#This Row],[Invoice (Year+Month)]],4)</f>
        <v>2020</v>
      </c>
      <c r="C6566" t="str">
        <f>RIGHT(All_Data[[#This Row],[Invoice (Year+Month)]],2)</f>
        <v>06</v>
      </c>
      <c r="D6566" t="s">
        <v>9</v>
      </c>
      <c r="E6566">
        <v>110641</v>
      </c>
      <c r="F6566" t="s">
        <v>17</v>
      </c>
      <c r="G6566" t="s">
        <v>13</v>
      </c>
      <c r="H6566" t="s">
        <v>37</v>
      </c>
      <c r="I6566">
        <v>4299215</v>
      </c>
      <c r="J6566">
        <v>4032</v>
      </c>
      <c r="K6566" s="1">
        <v>2419.1999999999998</v>
      </c>
      <c r="L6566" s="1">
        <v>1960.98</v>
      </c>
      <c r="M6566" s="1">
        <f>All_Data[[#This Row],[EUR Sales Amount]]-All_Data[[#This Row],[EUR Cost Amount]]</f>
        <v>458.2199999999998</v>
      </c>
      <c r="N6566">
        <f>IF(All_Data[[#This Row],[Order Line Quantity]]&lt;0,1,0)</f>
        <v>0</v>
      </c>
      <c r="O6566" s="1" t="str">
        <f>All_Data[[#This Row],[Tier2 Description]]&amp;All_Data[[#This Row],[Order No]]</f>
        <v>GENERAL4299215</v>
      </c>
    </row>
    <row r="6567" spans="1:15" x14ac:dyDescent="0.35">
      <c r="A6567">
        <v>202006</v>
      </c>
      <c r="B6567" t="str">
        <f>LEFT(All_Data[[#This Row],[Invoice (Year+Month)]],4)</f>
        <v>2020</v>
      </c>
      <c r="C6567" t="str">
        <f>RIGHT(All_Data[[#This Row],[Invoice (Year+Month)]],2)</f>
        <v>06</v>
      </c>
      <c r="D6567" t="s">
        <v>9</v>
      </c>
      <c r="E6567">
        <v>110641</v>
      </c>
      <c r="F6567" t="s">
        <v>17</v>
      </c>
      <c r="G6567" t="s">
        <v>26</v>
      </c>
      <c r="H6567" t="s">
        <v>53</v>
      </c>
      <c r="I6567">
        <v>4302051</v>
      </c>
      <c r="J6567">
        <v>102</v>
      </c>
      <c r="K6567" s="1">
        <v>358.02</v>
      </c>
      <c r="L6567" s="1">
        <v>167.2</v>
      </c>
      <c r="M6567" s="1">
        <f>All_Data[[#This Row],[EUR Sales Amount]]-All_Data[[#This Row],[EUR Cost Amount]]</f>
        <v>190.82</v>
      </c>
      <c r="N6567">
        <f>IF(All_Data[[#This Row],[Order Line Quantity]]&lt;0,1,0)</f>
        <v>0</v>
      </c>
      <c r="O6567" s="1" t="str">
        <f>All_Data[[#This Row],[Tier2 Description]]&amp;All_Data[[#This Row],[Order No]]</f>
        <v>BLANKETS4302051</v>
      </c>
    </row>
    <row r="6568" spans="1:15" x14ac:dyDescent="0.35">
      <c r="A6568">
        <v>202006</v>
      </c>
      <c r="B6568" t="str">
        <f>LEFT(All_Data[[#This Row],[Invoice (Year+Month)]],4)</f>
        <v>2020</v>
      </c>
      <c r="C6568" t="str">
        <f>RIGHT(All_Data[[#This Row],[Invoice (Year+Month)]],2)</f>
        <v>06</v>
      </c>
      <c r="D6568" t="s">
        <v>9</v>
      </c>
      <c r="E6568">
        <v>110641</v>
      </c>
      <c r="F6568" t="s">
        <v>17</v>
      </c>
      <c r="G6568" t="s">
        <v>26</v>
      </c>
      <c r="H6568" t="s">
        <v>44</v>
      </c>
      <c r="I6568">
        <v>4291564</v>
      </c>
      <c r="J6568">
        <v>3060</v>
      </c>
      <c r="K6568" s="1">
        <v>2309</v>
      </c>
      <c r="L6568" s="1">
        <v>2329.42</v>
      </c>
      <c r="M6568" s="1">
        <f>All_Data[[#This Row],[EUR Sales Amount]]-All_Data[[#This Row],[EUR Cost Amount]]</f>
        <v>-20.420000000000073</v>
      </c>
      <c r="N6568">
        <f>IF(All_Data[[#This Row],[Order Line Quantity]]&lt;0,1,0)</f>
        <v>0</v>
      </c>
      <c r="O6568" s="1" t="str">
        <f>All_Data[[#This Row],[Tier2 Description]]&amp;All_Data[[#This Row],[Order No]]</f>
        <v>HBA4291564</v>
      </c>
    </row>
    <row r="6569" spans="1:15" x14ac:dyDescent="0.35">
      <c r="A6569">
        <v>202006</v>
      </c>
      <c r="B6569" t="str">
        <f>LEFT(All_Data[[#This Row],[Invoice (Year+Month)]],4)</f>
        <v>2020</v>
      </c>
      <c r="C6569" t="str">
        <f>RIGHT(All_Data[[#This Row],[Invoice (Year+Month)]],2)</f>
        <v>06</v>
      </c>
      <c r="D6569" t="s">
        <v>9</v>
      </c>
      <c r="E6569">
        <v>110641</v>
      </c>
      <c r="F6569" t="s">
        <v>17</v>
      </c>
      <c r="G6569" t="s">
        <v>26</v>
      </c>
      <c r="H6569" t="s">
        <v>44</v>
      </c>
      <c r="I6569">
        <v>4291566</v>
      </c>
      <c r="J6569">
        <v>3000</v>
      </c>
      <c r="K6569" s="1">
        <v>3240</v>
      </c>
      <c r="L6569" s="1">
        <v>2283.7399999999998</v>
      </c>
      <c r="M6569" s="1">
        <f>All_Data[[#This Row],[EUR Sales Amount]]-All_Data[[#This Row],[EUR Cost Amount]]</f>
        <v>956.26000000000022</v>
      </c>
      <c r="N6569">
        <f>IF(All_Data[[#This Row],[Order Line Quantity]]&lt;0,1,0)</f>
        <v>0</v>
      </c>
      <c r="O6569" s="1" t="str">
        <f>All_Data[[#This Row],[Tier2 Description]]&amp;All_Data[[#This Row],[Order No]]</f>
        <v>HBA4291566</v>
      </c>
    </row>
    <row r="6570" spans="1:15" x14ac:dyDescent="0.35">
      <c r="A6570">
        <v>202006</v>
      </c>
      <c r="B6570" t="str">
        <f>LEFT(All_Data[[#This Row],[Invoice (Year+Month)]],4)</f>
        <v>2020</v>
      </c>
      <c r="C6570" t="str">
        <f>RIGHT(All_Data[[#This Row],[Invoice (Year+Month)]],2)</f>
        <v>06</v>
      </c>
      <c r="D6570" t="s">
        <v>9</v>
      </c>
      <c r="E6570">
        <v>110641</v>
      </c>
      <c r="F6570" t="s">
        <v>17</v>
      </c>
      <c r="G6570" t="s">
        <v>18</v>
      </c>
      <c r="H6570" t="s">
        <v>20</v>
      </c>
      <c r="I6570">
        <v>4294110</v>
      </c>
      <c r="J6570">
        <v>120</v>
      </c>
      <c r="K6570" s="1">
        <v>418.8</v>
      </c>
      <c r="L6570" s="1">
        <v>313.58</v>
      </c>
      <c r="M6570" s="1">
        <f>All_Data[[#This Row],[EUR Sales Amount]]-All_Data[[#This Row],[EUR Cost Amount]]</f>
        <v>105.22000000000003</v>
      </c>
      <c r="N6570">
        <f>IF(All_Data[[#This Row],[Order Line Quantity]]&lt;0,1,0)</f>
        <v>0</v>
      </c>
      <c r="O6570" s="1" t="str">
        <f>All_Data[[#This Row],[Tier2 Description]]&amp;All_Data[[#This Row],[Order No]]</f>
        <v>POLOS4294110</v>
      </c>
    </row>
    <row r="6571" spans="1:15" x14ac:dyDescent="0.35">
      <c r="A6571">
        <v>202006</v>
      </c>
      <c r="B6571" t="str">
        <f>LEFT(All_Data[[#This Row],[Invoice (Year+Month)]],4)</f>
        <v>2020</v>
      </c>
      <c r="C6571" t="str">
        <f>RIGHT(All_Data[[#This Row],[Invoice (Year+Month)]],2)</f>
        <v>06</v>
      </c>
      <c r="D6571" t="s">
        <v>9</v>
      </c>
      <c r="E6571">
        <v>110641</v>
      </c>
      <c r="F6571" t="s">
        <v>17</v>
      </c>
      <c r="G6571" t="s">
        <v>18</v>
      </c>
      <c r="H6571" t="s">
        <v>20</v>
      </c>
      <c r="I6571">
        <v>4302347</v>
      </c>
      <c r="J6571">
        <v>100</v>
      </c>
      <c r="K6571" s="1">
        <v>187</v>
      </c>
      <c r="L6571" s="1">
        <v>259.24</v>
      </c>
      <c r="M6571" s="1">
        <f>All_Data[[#This Row],[EUR Sales Amount]]-All_Data[[#This Row],[EUR Cost Amount]]</f>
        <v>-72.240000000000009</v>
      </c>
      <c r="N6571">
        <f>IF(All_Data[[#This Row],[Order Line Quantity]]&lt;0,1,0)</f>
        <v>0</v>
      </c>
      <c r="O6571" s="1" t="str">
        <f>All_Data[[#This Row],[Tier2 Description]]&amp;All_Data[[#This Row],[Order No]]</f>
        <v>POLOS4302347</v>
      </c>
    </row>
    <row r="6572" spans="1:15" x14ac:dyDescent="0.35">
      <c r="A6572">
        <v>202006</v>
      </c>
      <c r="B6572" t="str">
        <f>LEFT(All_Data[[#This Row],[Invoice (Year+Month)]],4)</f>
        <v>2020</v>
      </c>
      <c r="C6572" t="str">
        <f>RIGHT(All_Data[[#This Row],[Invoice (Year+Month)]],2)</f>
        <v>06</v>
      </c>
      <c r="D6572" t="s">
        <v>9</v>
      </c>
      <c r="E6572">
        <v>110641</v>
      </c>
      <c r="F6572" t="s">
        <v>17</v>
      </c>
      <c r="G6572" t="s">
        <v>22</v>
      </c>
      <c r="H6572" t="s">
        <v>35</v>
      </c>
      <c r="I6572">
        <v>4294110</v>
      </c>
      <c r="J6572">
        <v>122</v>
      </c>
      <c r="K6572" s="1">
        <v>538.79999999999995</v>
      </c>
      <c r="L6572" s="1">
        <v>16.04</v>
      </c>
      <c r="M6572" s="1">
        <f>All_Data[[#This Row],[EUR Sales Amount]]-All_Data[[#This Row],[EUR Cost Amount]]</f>
        <v>522.76</v>
      </c>
      <c r="N6572">
        <f>IF(All_Data[[#This Row],[Order Line Quantity]]&lt;0,1,0)</f>
        <v>0</v>
      </c>
      <c r="O6572" s="1" t="str">
        <f>All_Data[[#This Row],[Tier2 Description]]&amp;All_Data[[#This Row],[Order No]]</f>
        <v>DECORATION CHARGES4294110</v>
      </c>
    </row>
    <row r="6573" spans="1:15" x14ac:dyDescent="0.35">
      <c r="A6573">
        <v>202006</v>
      </c>
      <c r="B6573" t="str">
        <f>LEFT(All_Data[[#This Row],[Invoice (Year+Month)]],4)</f>
        <v>2020</v>
      </c>
      <c r="C6573" t="str">
        <f>RIGHT(All_Data[[#This Row],[Invoice (Year+Month)]],2)</f>
        <v>06</v>
      </c>
      <c r="D6573" t="s">
        <v>9</v>
      </c>
      <c r="E6573">
        <v>110641</v>
      </c>
      <c r="F6573" t="s">
        <v>17</v>
      </c>
      <c r="G6573" t="s">
        <v>22</v>
      </c>
      <c r="H6573" t="s">
        <v>35</v>
      </c>
      <c r="I6573">
        <v>4302051</v>
      </c>
      <c r="J6573">
        <v>104</v>
      </c>
      <c r="K6573" s="1">
        <v>471.48</v>
      </c>
      <c r="L6573" s="1">
        <v>13.7</v>
      </c>
      <c r="M6573" s="1">
        <f>All_Data[[#This Row],[EUR Sales Amount]]-All_Data[[#This Row],[EUR Cost Amount]]</f>
        <v>457.78000000000003</v>
      </c>
      <c r="N6573">
        <f>IF(All_Data[[#This Row],[Order Line Quantity]]&lt;0,1,0)</f>
        <v>0</v>
      </c>
      <c r="O6573" s="1" t="str">
        <f>All_Data[[#This Row],[Tier2 Description]]&amp;All_Data[[#This Row],[Order No]]</f>
        <v>DECORATION CHARGES4302051</v>
      </c>
    </row>
    <row r="6574" spans="1:15" x14ac:dyDescent="0.35">
      <c r="A6574">
        <v>202006</v>
      </c>
      <c r="B6574" t="str">
        <f>LEFT(All_Data[[#This Row],[Invoice (Year+Month)]],4)</f>
        <v>2020</v>
      </c>
      <c r="C6574" t="str">
        <f>RIGHT(All_Data[[#This Row],[Invoice (Year+Month)]],2)</f>
        <v>06</v>
      </c>
      <c r="D6574" t="s">
        <v>9</v>
      </c>
      <c r="E6574">
        <v>110641</v>
      </c>
      <c r="F6574" t="s">
        <v>17</v>
      </c>
      <c r="G6574" t="s">
        <v>22</v>
      </c>
      <c r="H6574" t="s">
        <v>35</v>
      </c>
      <c r="I6574">
        <v>4302347</v>
      </c>
      <c r="J6574">
        <v>104</v>
      </c>
      <c r="K6574" s="1">
        <v>202.5</v>
      </c>
      <c r="L6574" s="1">
        <v>24.44</v>
      </c>
      <c r="M6574" s="1">
        <f>All_Data[[#This Row],[EUR Sales Amount]]-All_Data[[#This Row],[EUR Cost Amount]]</f>
        <v>178.06</v>
      </c>
      <c r="N6574">
        <f>IF(All_Data[[#This Row],[Order Line Quantity]]&lt;0,1,0)</f>
        <v>0</v>
      </c>
      <c r="O6574" s="1" t="str">
        <f>All_Data[[#This Row],[Tier2 Description]]&amp;All_Data[[#This Row],[Order No]]</f>
        <v>DECORATION CHARGES4302347</v>
      </c>
    </row>
    <row r="6575" spans="1:15" x14ac:dyDescent="0.35">
      <c r="A6575">
        <v>202006</v>
      </c>
      <c r="B6575" t="str">
        <f>LEFT(All_Data[[#This Row],[Invoice (Year+Month)]],4)</f>
        <v>2020</v>
      </c>
      <c r="C6575" t="str">
        <f>RIGHT(All_Data[[#This Row],[Invoice (Year+Month)]],2)</f>
        <v>06</v>
      </c>
      <c r="D6575" t="s">
        <v>9</v>
      </c>
      <c r="E6575">
        <v>110700</v>
      </c>
      <c r="F6575" t="s">
        <v>17</v>
      </c>
      <c r="G6575" t="s">
        <v>11</v>
      </c>
      <c r="H6575" t="s">
        <v>39</v>
      </c>
      <c r="I6575">
        <v>4297715</v>
      </c>
      <c r="J6575">
        <v>2</v>
      </c>
      <c r="K6575" s="1">
        <v>2.5</v>
      </c>
      <c r="L6575" s="1">
        <v>1.08</v>
      </c>
      <c r="M6575" s="1">
        <f>All_Data[[#This Row],[EUR Sales Amount]]-All_Data[[#This Row],[EUR Cost Amount]]</f>
        <v>1.42</v>
      </c>
      <c r="N6575">
        <f>IF(All_Data[[#This Row],[Order Line Quantity]]&lt;0,1,0)</f>
        <v>0</v>
      </c>
      <c r="O6575" s="1" t="str">
        <f>All_Data[[#This Row],[Tier2 Description]]&amp;All_Data[[#This Row],[Order No]]</f>
        <v>COOLERS4297715</v>
      </c>
    </row>
    <row r="6576" spans="1:15" x14ac:dyDescent="0.35">
      <c r="A6576">
        <v>202006</v>
      </c>
      <c r="B6576" t="str">
        <f>LEFT(All_Data[[#This Row],[Invoice (Year+Month)]],4)</f>
        <v>2020</v>
      </c>
      <c r="C6576" t="str">
        <f>RIGHT(All_Data[[#This Row],[Invoice (Year+Month)]],2)</f>
        <v>06</v>
      </c>
      <c r="D6576" t="s">
        <v>9</v>
      </c>
      <c r="E6576">
        <v>110700</v>
      </c>
      <c r="F6576" t="s">
        <v>17</v>
      </c>
      <c r="G6576" t="s">
        <v>11</v>
      </c>
      <c r="H6576" t="s">
        <v>39</v>
      </c>
      <c r="I6576">
        <v>4298955</v>
      </c>
      <c r="J6576">
        <v>60</v>
      </c>
      <c r="K6576" s="1">
        <v>130.80000000000001</v>
      </c>
      <c r="L6576" s="1">
        <v>48.72</v>
      </c>
      <c r="M6576" s="1">
        <f>All_Data[[#This Row],[EUR Sales Amount]]-All_Data[[#This Row],[EUR Cost Amount]]</f>
        <v>82.080000000000013</v>
      </c>
      <c r="N6576">
        <f>IF(All_Data[[#This Row],[Order Line Quantity]]&lt;0,1,0)</f>
        <v>0</v>
      </c>
      <c r="O6576" s="1" t="str">
        <f>All_Data[[#This Row],[Tier2 Description]]&amp;All_Data[[#This Row],[Order No]]</f>
        <v>COOLERS4298955</v>
      </c>
    </row>
    <row r="6577" spans="1:15" x14ac:dyDescent="0.35">
      <c r="A6577">
        <v>202006</v>
      </c>
      <c r="B6577" t="str">
        <f>LEFT(All_Data[[#This Row],[Invoice (Year+Month)]],4)</f>
        <v>2020</v>
      </c>
      <c r="C6577" t="str">
        <f>RIGHT(All_Data[[#This Row],[Invoice (Year+Month)]],2)</f>
        <v>06</v>
      </c>
      <c r="D6577" t="s">
        <v>9</v>
      </c>
      <c r="E6577">
        <v>110700</v>
      </c>
      <c r="F6577" t="s">
        <v>17</v>
      </c>
      <c r="G6577" t="s">
        <v>11</v>
      </c>
      <c r="H6577" t="s">
        <v>39</v>
      </c>
      <c r="I6577">
        <v>4306029</v>
      </c>
      <c r="J6577">
        <v>4</v>
      </c>
      <c r="K6577" s="1">
        <v>26.96</v>
      </c>
      <c r="L6577" s="1">
        <v>35.64</v>
      </c>
      <c r="M6577" s="1">
        <f>All_Data[[#This Row],[EUR Sales Amount]]-All_Data[[#This Row],[EUR Cost Amount]]</f>
        <v>-8.68</v>
      </c>
      <c r="N6577">
        <f>IF(All_Data[[#This Row],[Order Line Quantity]]&lt;0,1,0)</f>
        <v>0</v>
      </c>
      <c r="O6577" s="1" t="str">
        <f>All_Data[[#This Row],[Tier2 Description]]&amp;All_Data[[#This Row],[Order No]]</f>
        <v>COOLERS4306029</v>
      </c>
    </row>
    <row r="6578" spans="1:15" x14ac:dyDescent="0.35">
      <c r="A6578">
        <v>202006</v>
      </c>
      <c r="B6578" t="str">
        <f>LEFT(All_Data[[#This Row],[Invoice (Year+Month)]],4)</f>
        <v>2020</v>
      </c>
      <c r="C6578" t="str">
        <f>RIGHT(All_Data[[#This Row],[Invoice (Year+Month)]],2)</f>
        <v>06</v>
      </c>
      <c r="D6578" t="s">
        <v>9</v>
      </c>
      <c r="E6578">
        <v>110700</v>
      </c>
      <c r="F6578" t="s">
        <v>17</v>
      </c>
      <c r="G6578" t="s">
        <v>32</v>
      </c>
      <c r="H6578" t="s">
        <v>33</v>
      </c>
      <c r="I6578">
        <v>4306029</v>
      </c>
      <c r="J6578">
        <v>2</v>
      </c>
      <c r="K6578" s="1">
        <v>4.38</v>
      </c>
      <c r="L6578" s="1">
        <v>2.44</v>
      </c>
      <c r="M6578" s="1">
        <f>All_Data[[#This Row],[EUR Sales Amount]]-All_Data[[#This Row],[EUR Cost Amount]]</f>
        <v>1.94</v>
      </c>
      <c r="N6578">
        <f>IF(All_Data[[#This Row],[Order Line Quantity]]&lt;0,1,0)</f>
        <v>0</v>
      </c>
      <c r="O6578" s="1" t="str">
        <f>All_Data[[#This Row],[Tier2 Description]]&amp;All_Data[[#This Row],[Order No]]</f>
        <v>SPORT BOTTLES4306029</v>
      </c>
    </row>
    <row r="6579" spans="1:15" x14ac:dyDescent="0.35">
      <c r="A6579">
        <v>202006</v>
      </c>
      <c r="B6579" t="str">
        <f>LEFT(All_Data[[#This Row],[Invoice (Year+Month)]],4)</f>
        <v>2020</v>
      </c>
      <c r="C6579" t="str">
        <f>RIGHT(All_Data[[#This Row],[Invoice (Year+Month)]],2)</f>
        <v>06</v>
      </c>
      <c r="D6579" t="s">
        <v>9</v>
      </c>
      <c r="E6579">
        <v>110700</v>
      </c>
      <c r="F6579" t="s">
        <v>17</v>
      </c>
      <c r="G6579" t="s">
        <v>26</v>
      </c>
      <c r="H6579" t="s">
        <v>28</v>
      </c>
      <c r="I6579">
        <v>4306029</v>
      </c>
      <c r="J6579">
        <v>6</v>
      </c>
      <c r="K6579" s="1">
        <v>6.76</v>
      </c>
      <c r="L6579" s="1">
        <v>4.2</v>
      </c>
      <c r="M6579" s="1">
        <f>All_Data[[#This Row],[EUR Sales Amount]]-All_Data[[#This Row],[EUR Cost Amount]]</f>
        <v>2.5599999999999996</v>
      </c>
      <c r="N6579">
        <f>IF(All_Data[[#This Row],[Order Line Quantity]]&lt;0,1,0)</f>
        <v>0</v>
      </c>
      <c r="O6579" s="1" t="str">
        <f>All_Data[[#This Row],[Tier2 Description]]&amp;All_Data[[#This Row],[Order No]]</f>
        <v>HOUSEWARES4306029</v>
      </c>
    </row>
    <row r="6580" spans="1:15" x14ac:dyDescent="0.35">
      <c r="A6580">
        <v>202006</v>
      </c>
      <c r="B6580" t="str">
        <f>LEFT(All_Data[[#This Row],[Invoice (Year+Month)]],4)</f>
        <v>2020</v>
      </c>
      <c r="C6580" t="str">
        <f>RIGHT(All_Data[[#This Row],[Invoice (Year+Month)]],2)</f>
        <v>06</v>
      </c>
      <c r="D6580" t="s">
        <v>9</v>
      </c>
      <c r="E6580">
        <v>110700</v>
      </c>
      <c r="F6580" t="s">
        <v>17</v>
      </c>
      <c r="G6580" t="s">
        <v>18</v>
      </c>
      <c r="H6580" t="s">
        <v>20</v>
      </c>
      <c r="I6580">
        <v>4305835</v>
      </c>
      <c r="J6580">
        <v>128</v>
      </c>
      <c r="K6580" s="1">
        <v>1107.68</v>
      </c>
      <c r="L6580" s="1">
        <v>408.52</v>
      </c>
      <c r="M6580" s="1">
        <f>All_Data[[#This Row],[EUR Sales Amount]]-All_Data[[#This Row],[EUR Cost Amount]]</f>
        <v>699.16000000000008</v>
      </c>
      <c r="N6580">
        <f>IF(All_Data[[#This Row],[Order Line Quantity]]&lt;0,1,0)</f>
        <v>0</v>
      </c>
      <c r="O6580" s="1" t="str">
        <f>All_Data[[#This Row],[Tier2 Description]]&amp;All_Data[[#This Row],[Order No]]</f>
        <v>POLOS4305835</v>
      </c>
    </row>
    <row r="6581" spans="1:15" x14ac:dyDescent="0.35">
      <c r="A6581">
        <v>202006</v>
      </c>
      <c r="B6581" t="str">
        <f>LEFT(All_Data[[#This Row],[Invoice (Year+Month)]],4)</f>
        <v>2020</v>
      </c>
      <c r="C6581" t="str">
        <f>RIGHT(All_Data[[#This Row],[Invoice (Year+Month)]],2)</f>
        <v>06</v>
      </c>
      <c r="D6581" t="s">
        <v>9</v>
      </c>
      <c r="E6581">
        <v>110964</v>
      </c>
      <c r="F6581" t="s">
        <v>17</v>
      </c>
      <c r="G6581" t="s">
        <v>13</v>
      </c>
      <c r="H6581" t="s">
        <v>16</v>
      </c>
      <c r="I6581">
        <v>4300646</v>
      </c>
      <c r="J6581">
        <v>400</v>
      </c>
      <c r="K6581" s="1">
        <v>6040</v>
      </c>
      <c r="L6581" s="1">
        <v>3839.34</v>
      </c>
      <c r="M6581" s="1">
        <f>All_Data[[#This Row],[EUR Sales Amount]]-All_Data[[#This Row],[EUR Cost Amount]]</f>
        <v>2200.66</v>
      </c>
      <c r="N6581">
        <f>IF(All_Data[[#This Row],[Order Line Quantity]]&lt;0,1,0)</f>
        <v>0</v>
      </c>
      <c r="O6581" s="1" t="str">
        <f>All_Data[[#This Row],[Tier2 Description]]&amp;All_Data[[#This Row],[Order No]]</f>
        <v>WRITING4300646</v>
      </c>
    </row>
    <row r="6582" spans="1:15" x14ac:dyDescent="0.35">
      <c r="A6582">
        <v>202006</v>
      </c>
      <c r="B6582" t="str">
        <f>LEFT(All_Data[[#This Row],[Invoice (Year+Month)]],4)</f>
        <v>2020</v>
      </c>
      <c r="C6582" t="str">
        <f>RIGHT(All_Data[[#This Row],[Invoice (Year+Month)]],2)</f>
        <v>06</v>
      </c>
      <c r="D6582" t="s">
        <v>9</v>
      </c>
      <c r="E6582">
        <v>110964</v>
      </c>
      <c r="F6582" t="s">
        <v>17</v>
      </c>
      <c r="G6582" t="s">
        <v>13</v>
      </c>
      <c r="H6582" t="s">
        <v>16</v>
      </c>
      <c r="I6582">
        <v>4300933</v>
      </c>
      <c r="J6582">
        <v>300</v>
      </c>
      <c r="K6582" s="1">
        <v>1002</v>
      </c>
      <c r="L6582" s="1">
        <v>755.24</v>
      </c>
      <c r="M6582" s="1">
        <f>All_Data[[#This Row],[EUR Sales Amount]]-All_Data[[#This Row],[EUR Cost Amount]]</f>
        <v>246.76</v>
      </c>
      <c r="N6582">
        <f>IF(All_Data[[#This Row],[Order Line Quantity]]&lt;0,1,0)</f>
        <v>0</v>
      </c>
      <c r="O6582" s="1" t="str">
        <f>All_Data[[#This Row],[Tier2 Description]]&amp;All_Data[[#This Row],[Order No]]</f>
        <v>WRITING4300933</v>
      </c>
    </row>
    <row r="6583" spans="1:15" x14ac:dyDescent="0.35">
      <c r="A6583">
        <v>202006</v>
      </c>
      <c r="B6583" t="str">
        <f>LEFT(All_Data[[#This Row],[Invoice (Year+Month)]],4)</f>
        <v>2020</v>
      </c>
      <c r="C6583" t="str">
        <f>RIGHT(All_Data[[#This Row],[Invoice (Year+Month)]],2)</f>
        <v>06</v>
      </c>
      <c r="D6583" t="s">
        <v>9</v>
      </c>
      <c r="E6583">
        <v>110964</v>
      </c>
      <c r="F6583" t="s">
        <v>17</v>
      </c>
      <c r="G6583" t="s">
        <v>22</v>
      </c>
      <c r="H6583" t="s">
        <v>35</v>
      </c>
      <c r="I6583">
        <v>4300646</v>
      </c>
      <c r="J6583">
        <v>402</v>
      </c>
      <c r="K6583" s="1">
        <v>318</v>
      </c>
      <c r="L6583" s="1">
        <v>4.4400000000000004</v>
      </c>
      <c r="M6583" s="1">
        <f>All_Data[[#This Row],[EUR Sales Amount]]-All_Data[[#This Row],[EUR Cost Amount]]</f>
        <v>313.56</v>
      </c>
      <c r="N6583">
        <f>IF(All_Data[[#This Row],[Order Line Quantity]]&lt;0,1,0)</f>
        <v>0</v>
      </c>
      <c r="O6583" s="1" t="str">
        <f>All_Data[[#This Row],[Tier2 Description]]&amp;All_Data[[#This Row],[Order No]]</f>
        <v>DECORATION CHARGES4300646</v>
      </c>
    </row>
    <row r="6584" spans="1:15" x14ac:dyDescent="0.35">
      <c r="A6584">
        <v>202006</v>
      </c>
      <c r="B6584" t="str">
        <f>LEFT(All_Data[[#This Row],[Invoice (Year+Month)]],4)</f>
        <v>2020</v>
      </c>
      <c r="C6584" t="str">
        <f>RIGHT(All_Data[[#This Row],[Invoice (Year+Month)]],2)</f>
        <v>06</v>
      </c>
      <c r="D6584" t="s">
        <v>9</v>
      </c>
      <c r="E6584">
        <v>110964</v>
      </c>
      <c r="F6584" t="s">
        <v>17</v>
      </c>
      <c r="G6584" t="s">
        <v>22</v>
      </c>
      <c r="H6584" t="s">
        <v>35</v>
      </c>
      <c r="I6584">
        <v>4300933</v>
      </c>
      <c r="J6584">
        <v>302</v>
      </c>
      <c r="K6584" s="1">
        <v>154</v>
      </c>
      <c r="L6584" s="1">
        <v>18.46</v>
      </c>
      <c r="M6584" s="1">
        <f>All_Data[[#This Row],[EUR Sales Amount]]-All_Data[[#This Row],[EUR Cost Amount]]</f>
        <v>135.54</v>
      </c>
      <c r="N6584">
        <f>IF(All_Data[[#This Row],[Order Line Quantity]]&lt;0,1,0)</f>
        <v>0</v>
      </c>
      <c r="O6584" s="1" t="str">
        <f>All_Data[[#This Row],[Tier2 Description]]&amp;All_Data[[#This Row],[Order No]]</f>
        <v>DECORATION CHARGES4300933</v>
      </c>
    </row>
    <row r="6585" spans="1:15" x14ac:dyDescent="0.35">
      <c r="A6585">
        <v>202006</v>
      </c>
      <c r="B6585" t="str">
        <f>LEFT(All_Data[[#This Row],[Invoice (Year+Month)]],4)</f>
        <v>2020</v>
      </c>
      <c r="C6585" t="str">
        <f>RIGHT(All_Data[[#This Row],[Invoice (Year+Month)]],2)</f>
        <v>06</v>
      </c>
      <c r="D6585" t="s">
        <v>9</v>
      </c>
      <c r="E6585">
        <v>111669</v>
      </c>
      <c r="F6585" t="s">
        <v>17</v>
      </c>
      <c r="G6585" t="s">
        <v>13</v>
      </c>
      <c r="H6585" t="s">
        <v>16</v>
      </c>
      <c r="I6585">
        <v>4300455</v>
      </c>
      <c r="J6585">
        <v>2000</v>
      </c>
      <c r="K6585" s="1">
        <v>1140</v>
      </c>
      <c r="L6585" s="1">
        <v>412.94</v>
      </c>
      <c r="M6585" s="1">
        <f>All_Data[[#This Row],[EUR Sales Amount]]-All_Data[[#This Row],[EUR Cost Amount]]</f>
        <v>727.06</v>
      </c>
      <c r="N6585">
        <f>IF(All_Data[[#This Row],[Order Line Quantity]]&lt;0,1,0)</f>
        <v>0</v>
      </c>
      <c r="O6585" s="1" t="str">
        <f>All_Data[[#This Row],[Tier2 Description]]&amp;All_Data[[#This Row],[Order No]]</f>
        <v>WRITING4300455</v>
      </c>
    </row>
    <row r="6586" spans="1:15" x14ac:dyDescent="0.35">
      <c r="A6586">
        <v>202006</v>
      </c>
      <c r="B6586" t="str">
        <f>LEFT(All_Data[[#This Row],[Invoice (Year+Month)]],4)</f>
        <v>2020</v>
      </c>
      <c r="C6586" t="str">
        <f>RIGHT(All_Data[[#This Row],[Invoice (Year+Month)]],2)</f>
        <v>06</v>
      </c>
      <c r="D6586" t="s">
        <v>9</v>
      </c>
      <c r="E6586">
        <v>111669</v>
      </c>
      <c r="F6586" t="s">
        <v>17</v>
      </c>
      <c r="G6586" t="s">
        <v>22</v>
      </c>
      <c r="H6586" t="s">
        <v>35</v>
      </c>
      <c r="I6586">
        <v>4300455</v>
      </c>
      <c r="J6586">
        <v>2002</v>
      </c>
      <c r="K6586" s="1">
        <v>429</v>
      </c>
      <c r="L6586" s="1">
        <v>20.440000000000001</v>
      </c>
      <c r="M6586" s="1">
        <f>All_Data[[#This Row],[EUR Sales Amount]]-All_Data[[#This Row],[EUR Cost Amount]]</f>
        <v>408.56</v>
      </c>
      <c r="N6586">
        <f>IF(All_Data[[#This Row],[Order Line Quantity]]&lt;0,1,0)</f>
        <v>0</v>
      </c>
      <c r="O6586" s="1" t="str">
        <f>All_Data[[#This Row],[Tier2 Description]]&amp;All_Data[[#This Row],[Order No]]</f>
        <v>DECORATION CHARGES4300455</v>
      </c>
    </row>
    <row r="6587" spans="1:15" x14ac:dyDescent="0.35">
      <c r="A6587">
        <v>202006</v>
      </c>
      <c r="B6587" t="str">
        <f>LEFT(All_Data[[#This Row],[Invoice (Year+Month)]],4)</f>
        <v>2020</v>
      </c>
      <c r="C6587" t="str">
        <f>RIGHT(All_Data[[#This Row],[Invoice (Year+Month)]],2)</f>
        <v>06</v>
      </c>
      <c r="D6587" t="s">
        <v>9</v>
      </c>
      <c r="E6587">
        <v>111799</v>
      </c>
      <c r="F6587" t="s">
        <v>17</v>
      </c>
      <c r="G6587" t="s">
        <v>36</v>
      </c>
      <c r="H6587" t="s">
        <v>36</v>
      </c>
      <c r="I6587">
        <v>4293629</v>
      </c>
      <c r="J6587">
        <v>200</v>
      </c>
      <c r="K6587" s="1">
        <v>510</v>
      </c>
      <c r="L6587" s="1">
        <v>468</v>
      </c>
      <c r="M6587" s="1">
        <f>All_Data[[#This Row],[EUR Sales Amount]]-All_Data[[#This Row],[EUR Cost Amount]]</f>
        <v>42</v>
      </c>
      <c r="N6587">
        <f>IF(All_Data[[#This Row],[Order Line Quantity]]&lt;0,1,0)</f>
        <v>0</v>
      </c>
      <c r="O6587" s="1" t="str">
        <f>All_Data[[#This Row],[Tier2 Description]]&amp;All_Data[[#This Row],[Order No]]</f>
        <v>MEMORY4293629</v>
      </c>
    </row>
    <row r="6588" spans="1:15" x14ac:dyDescent="0.35">
      <c r="A6588">
        <v>202006</v>
      </c>
      <c r="B6588" t="str">
        <f>LEFT(All_Data[[#This Row],[Invoice (Year+Month)]],4)</f>
        <v>2020</v>
      </c>
      <c r="C6588" t="str">
        <f>RIGHT(All_Data[[#This Row],[Invoice (Year+Month)]],2)</f>
        <v>06</v>
      </c>
      <c r="D6588" t="s">
        <v>9</v>
      </c>
      <c r="E6588">
        <v>111840</v>
      </c>
      <c r="F6588" t="s">
        <v>17</v>
      </c>
      <c r="G6588" t="s">
        <v>11</v>
      </c>
      <c r="H6588" t="s">
        <v>47</v>
      </c>
      <c r="I6588">
        <v>4301761</v>
      </c>
      <c r="J6588">
        <v>52</v>
      </c>
      <c r="K6588" s="1">
        <v>100.88</v>
      </c>
      <c r="L6588" s="1">
        <v>38.200000000000003</v>
      </c>
      <c r="M6588" s="1">
        <f>All_Data[[#This Row],[EUR Sales Amount]]-All_Data[[#This Row],[EUR Cost Amount]]</f>
        <v>62.679999999999993</v>
      </c>
      <c r="N6588">
        <f>IF(All_Data[[#This Row],[Order Line Quantity]]&lt;0,1,0)</f>
        <v>0</v>
      </c>
      <c r="O6588" s="1" t="str">
        <f>All_Data[[#This Row],[Tier2 Description]]&amp;All_Data[[#This Row],[Order No]]</f>
        <v>TRAVEL GIFTS4301761</v>
      </c>
    </row>
    <row r="6589" spans="1:15" x14ac:dyDescent="0.35">
      <c r="A6589">
        <v>202006</v>
      </c>
      <c r="B6589" t="str">
        <f>LEFT(All_Data[[#This Row],[Invoice (Year+Month)]],4)</f>
        <v>2020</v>
      </c>
      <c r="C6589" t="str">
        <f>RIGHT(All_Data[[#This Row],[Invoice (Year+Month)]],2)</f>
        <v>06</v>
      </c>
      <c r="D6589" t="s">
        <v>9</v>
      </c>
      <c r="E6589">
        <v>111840</v>
      </c>
      <c r="F6589" t="s">
        <v>17</v>
      </c>
      <c r="G6589" t="s">
        <v>32</v>
      </c>
      <c r="H6589" t="s">
        <v>49</v>
      </c>
      <c r="I6589">
        <v>4301761</v>
      </c>
      <c r="J6589">
        <v>4</v>
      </c>
      <c r="K6589" s="1">
        <v>24.84</v>
      </c>
      <c r="L6589" s="1">
        <v>8.1999999999999993</v>
      </c>
      <c r="M6589" s="1">
        <f>All_Data[[#This Row],[EUR Sales Amount]]-All_Data[[#This Row],[EUR Cost Amount]]</f>
        <v>16.64</v>
      </c>
      <c r="N6589">
        <f>IF(All_Data[[#This Row],[Order Line Quantity]]&lt;0,1,0)</f>
        <v>0</v>
      </c>
      <c r="O6589" s="1" t="str">
        <f>All_Data[[#This Row],[Tier2 Description]]&amp;All_Data[[#This Row],[Order No]]</f>
        <v>CERAMICS4301761</v>
      </c>
    </row>
    <row r="6590" spans="1:15" x14ac:dyDescent="0.35">
      <c r="A6590">
        <v>202006</v>
      </c>
      <c r="B6590" t="str">
        <f>LEFT(All_Data[[#This Row],[Invoice (Year+Month)]],4)</f>
        <v>2020</v>
      </c>
      <c r="C6590" t="str">
        <f>RIGHT(All_Data[[#This Row],[Invoice (Year+Month)]],2)</f>
        <v>06</v>
      </c>
      <c r="D6590" t="s">
        <v>9</v>
      </c>
      <c r="E6590">
        <v>111840</v>
      </c>
      <c r="F6590" t="s">
        <v>17</v>
      </c>
      <c r="G6590" t="s">
        <v>13</v>
      </c>
      <c r="H6590" t="s">
        <v>37</v>
      </c>
      <c r="I6590">
        <v>4302980</v>
      </c>
      <c r="J6590">
        <v>100</v>
      </c>
      <c r="K6590" s="1">
        <v>44</v>
      </c>
      <c r="L6590" s="1">
        <v>17.940000000000001</v>
      </c>
      <c r="M6590" s="1">
        <f>All_Data[[#This Row],[EUR Sales Amount]]-All_Data[[#This Row],[EUR Cost Amount]]</f>
        <v>26.06</v>
      </c>
      <c r="N6590">
        <f>IF(All_Data[[#This Row],[Order Line Quantity]]&lt;0,1,0)</f>
        <v>0</v>
      </c>
      <c r="O6590" s="1" t="str">
        <f>All_Data[[#This Row],[Tier2 Description]]&amp;All_Data[[#This Row],[Order No]]</f>
        <v>GENERAL4302980</v>
      </c>
    </row>
    <row r="6591" spans="1:15" x14ac:dyDescent="0.35">
      <c r="A6591">
        <v>202006</v>
      </c>
      <c r="B6591" t="str">
        <f>LEFT(All_Data[[#This Row],[Invoice (Year+Month)]],4)</f>
        <v>2020</v>
      </c>
      <c r="C6591" t="str">
        <f>RIGHT(All_Data[[#This Row],[Invoice (Year+Month)]],2)</f>
        <v>06</v>
      </c>
      <c r="D6591" t="s">
        <v>9</v>
      </c>
      <c r="E6591">
        <v>111840</v>
      </c>
      <c r="F6591" t="s">
        <v>17</v>
      </c>
      <c r="G6591" t="s">
        <v>36</v>
      </c>
      <c r="H6591" t="s">
        <v>36</v>
      </c>
      <c r="I6591">
        <v>4304584</v>
      </c>
      <c r="J6591">
        <v>100</v>
      </c>
      <c r="K6591" s="1">
        <v>173</v>
      </c>
      <c r="L6591" s="1">
        <v>174.9</v>
      </c>
      <c r="M6591" s="1">
        <f>All_Data[[#This Row],[EUR Sales Amount]]-All_Data[[#This Row],[EUR Cost Amount]]</f>
        <v>-1.9000000000000057</v>
      </c>
      <c r="N6591">
        <f>IF(All_Data[[#This Row],[Order Line Quantity]]&lt;0,1,0)</f>
        <v>0</v>
      </c>
      <c r="O6591" s="1" t="str">
        <f>All_Data[[#This Row],[Tier2 Description]]&amp;All_Data[[#This Row],[Order No]]</f>
        <v>MEMORY4304584</v>
      </c>
    </row>
    <row r="6592" spans="1:15" x14ac:dyDescent="0.35">
      <c r="A6592">
        <v>202006</v>
      </c>
      <c r="B6592" t="str">
        <f>LEFT(All_Data[[#This Row],[Invoice (Year+Month)]],4)</f>
        <v>2020</v>
      </c>
      <c r="C6592" t="str">
        <f>RIGHT(All_Data[[#This Row],[Invoice (Year+Month)]],2)</f>
        <v>06</v>
      </c>
      <c r="D6592" t="s">
        <v>9</v>
      </c>
      <c r="E6592">
        <v>112242</v>
      </c>
      <c r="F6592" t="s">
        <v>17</v>
      </c>
      <c r="G6592" t="s">
        <v>11</v>
      </c>
      <c r="H6592" t="s">
        <v>39</v>
      </c>
      <c r="I6592">
        <v>4299543</v>
      </c>
      <c r="J6592">
        <v>60</v>
      </c>
      <c r="K6592" s="1">
        <v>776.4</v>
      </c>
      <c r="L6592" s="1">
        <v>221.3</v>
      </c>
      <c r="M6592" s="1">
        <f>All_Data[[#This Row],[EUR Sales Amount]]-All_Data[[#This Row],[EUR Cost Amount]]</f>
        <v>555.09999999999991</v>
      </c>
      <c r="N6592">
        <f>IF(All_Data[[#This Row],[Order Line Quantity]]&lt;0,1,0)</f>
        <v>0</v>
      </c>
      <c r="O6592" s="1" t="str">
        <f>All_Data[[#This Row],[Tier2 Description]]&amp;All_Data[[#This Row],[Order No]]</f>
        <v>COOLERS4299543</v>
      </c>
    </row>
    <row r="6593" spans="1:15" x14ac:dyDescent="0.35">
      <c r="A6593">
        <v>202006</v>
      </c>
      <c r="B6593" t="str">
        <f>LEFT(All_Data[[#This Row],[Invoice (Year+Month)]],4)</f>
        <v>2020</v>
      </c>
      <c r="C6593" t="str">
        <f>RIGHT(All_Data[[#This Row],[Invoice (Year+Month)]],2)</f>
        <v>06</v>
      </c>
      <c r="D6593" t="s">
        <v>9</v>
      </c>
      <c r="E6593">
        <v>112242</v>
      </c>
      <c r="F6593" t="s">
        <v>17</v>
      </c>
      <c r="G6593" t="s">
        <v>11</v>
      </c>
      <c r="H6593" t="s">
        <v>40</v>
      </c>
      <c r="I6593">
        <v>4302635</v>
      </c>
      <c r="J6593">
        <v>200</v>
      </c>
      <c r="K6593" s="1">
        <v>144</v>
      </c>
      <c r="L6593" s="1">
        <v>63</v>
      </c>
      <c r="M6593" s="1">
        <f>All_Data[[#This Row],[EUR Sales Amount]]-All_Data[[#This Row],[EUR Cost Amount]]</f>
        <v>81</v>
      </c>
      <c r="N6593">
        <f>IF(All_Data[[#This Row],[Order Line Quantity]]&lt;0,1,0)</f>
        <v>0</v>
      </c>
      <c r="O6593" s="1" t="str">
        <f>All_Data[[#This Row],[Tier2 Description]]&amp;All_Data[[#This Row],[Order No]]</f>
        <v>TOTES4302635</v>
      </c>
    </row>
    <row r="6594" spans="1:15" x14ac:dyDescent="0.35">
      <c r="A6594">
        <v>202006</v>
      </c>
      <c r="B6594" t="str">
        <f>LEFT(All_Data[[#This Row],[Invoice (Year+Month)]],4)</f>
        <v>2020</v>
      </c>
      <c r="C6594" t="str">
        <f>RIGHT(All_Data[[#This Row],[Invoice (Year+Month)]],2)</f>
        <v>06</v>
      </c>
      <c r="D6594" t="s">
        <v>9</v>
      </c>
      <c r="E6594">
        <v>112242</v>
      </c>
      <c r="F6594" t="s">
        <v>17</v>
      </c>
      <c r="G6594" t="s">
        <v>13</v>
      </c>
      <c r="H6594" t="s">
        <v>15</v>
      </c>
      <c r="I6594">
        <v>4297824</v>
      </c>
      <c r="J6594">
        <v>120</v>
      </c>
      <c r="K6594" s="1">
        <v>303.60000000000002</v>
      </c>
      <c r="L6594" s="1">
        <v>170.92</v>
      </c>
      <c r="M6594" s="1">
        <f>All_Data[[#This Row],[EUR Sales Amount]]-All_Data[[#This Row],[EUR Cost Amount]]</f>
        <v>132.68000000000004</v>
      </c>
      <c r="N6594">
        <f>IF(All_Data[[#This Row],[Order Line Quantity]]&lt;0,1,0)</f>
        <v>0</v>
      </c>
      <c r="O6594" s="1" t="str">
        <f>All_Data[[#This Row],[Tier2 Description]]&amp;All_Data[[#This Row],[Order No]]</f>
        <v>UMBRELLAS4297824</v>
      </c>
    </row>
    <row r="6595" spans="1:15" x14ac:dyDescent="0.35">
      <c r="A6595">
        <v>202006</v>
      </c>
      <c r="B6595" t="str">
        <f>LEFT(All_Data[[#This Row],[Invoice (Year+Month)]],4)</f>
        <v>2020</v>
      </c>
      <c r="C6595" t="str">
        <f>RIGHT(All_Data[[#This Row],[Invoice (Year+Month)]],2)</f>
        <v>06</v>
      </c>
      <c r="D6595" t="s">
        <v>9</v>
      </c>
      <c r="E6595">
        <v>112242</v>
      </c>
      <c r="F6595" t="s">
        <v>17</v>
      </c>
      <c r="G6595" t="s">
        <v>13</v>
      </c>
      <c r="H6595" t="s">
        <v>16</v>
      </c>
      <c r="I6595">
        <v>4298246</v>
      </c>
      <c r="J6595">
        <v>24</v>
      </c>
      <c r="K6595" s="1">
        <v>140.88</v>
      </c>
      <c r="L6595" s="1">
        <v>78.239999999999995</v>
      </c>
      <c r="M6595" s="1">
        <f>All_Data[[#This Row],[EUR Sales Amount]]-All_Data[[#This Row],[EUR Cost Amount]]</f>
        <v>62.64</v>
      </c>
      <c r="N6595">
        <f>IF(All_Data[[#This Row],[Order Line Quantity]]&lt;0,1,0)</f>
        <v>0</v>
      </c>
      <c r="O6595" s="1" t="str">
        <f>All_Data[[#This Row],[Tier2 Description]]&amp;All_Data[[#This Row],[Order No]]</f>
        <v>WRITING4298246</v>
      </c>
    </row>
    <row r="6596" spans="1:15" x14ac:dyDescent="0.35">
      <c r="A6596">
        <v>202006</v>
      </c>
      <c r="B6596" t="str">
        <f>LEFT(All_Data[[#This Row],[Invoice (Year+Month)]],4)</f>
        <v>2020</v>
      </c>
      <c r="C6596" t="str">
        <f>RIGHT(All_Data[[#This Row],[Invoice (Year+Month)]],2)</f>
        <v>06</v>
      </c>
      <c r="D6596" t="s">
        <v>9</v>
      </c>
      <c r="E6596">
        <v>112242</v>
      </c>
      <c r="F6596" t="s">
        <v>17</v>
      </c>
      <c r="G6596" t="s">
        <v>26</v>
      </c>
      <c r="H6596" t="s">
        <v>27</v>
      </c>
      <c r="I6596">
        <v>4298246</v>
      </c>
      <c r="J6596">
        <v>56</v>
      </c>
      <c r="K6596" s="1">
        <v>203.84</v>
      </c>
      <c r="L6596" s="1">
        <v>108.48</v>
      </c>
      <c r="M6596" s="1">
        <f>All_Data[[#This Row],[EUR Sales Amount]]-All_Data[[#This Row],[EUR Cost Amount]]</f>
        <v>95.36</v>
      </c>
      <c r="N6596">
        <f>IF(All_Data[[#This Row],[Order Line Quantity]]&lt;0,1,0)</f>
        <v>0</v>
      </c>
      <c r="O6596" s="1" t="str">
        <f>All_Data[[#This Row],[Tier2 Description]]&amp;All_Data[[#This Row],[Order No]]</f>
        <v>APRON &amp; KITCHEN TEXTILES4298246</v>
      </c>
    </row>
    <row r="6597" spans="1:15" x14ac:dyDescent="0.35">
      <c r="A6597">
        <v>202006</v>
      </c>
      <c r="B6597" t="str">
        <f>LEFT(All_Data[[#This Row],[Invoice (Year+Month)]],4)</f>
        <v>2020</v>
      </c>
      <c r="C6597" t="str">
        <f>RIGHT(All_Data[[#This Row],[Invoice (Year+Month)]],2)</f>
        <v>06</v>
      </c>
      <c r="D6597" t="s">
        <v>9</v>
      </c>
      <c r="E6597">
        <v>112242</v>
      </c>
      <c r="F6597" t="s">
        <v>17</v>
      </c>
      <c r="G6597" t="s">
        <v>26</v>
      </c>
      <c r="H6597" t="s">
        <v>53</v>
      </c>
      <c r="I6597">
        <v>4299543</v>
      </c>
      <c r="J6597">
        <v>40</v>
      </c>
      <c r="K6597" s="1">
        <v>243.6</v>
      </c>
      <c r="L6597" s="1">
        <v>72.16</v>
      </c>
      <c r="M6597" s="1">
        <f>All_Data[[#This Row],[EUR Sales Amount]]-All_Data[[#This Row],[EUR Cost Amount]]</f>
        <v>171.44</v>
      </c>
      <c r="N6597">
        <f>IF(All_Data[[#This Row],[Order Line Quantity]]&lt;0,1,0)</f>
        <v>0</v>
      </c>
      <c r="O6597" s="1" t="str">
        <f>All_Data[[#This Row],[Tier2 Description]]&amp;All_Data[[#This Row],[Order No]]</f>
        <v>BLANKETS4299543</v>
      </c>
    </row>
    <row r="6598" spans="1:15" x14ac:dyDescent="0.35">
      <c r="A6598">
        <v>202006</v>
      </c>
      <c r="B6598" t="str">
        <f>LEFT(All_Data[[#This Row],[Invoice (Year+Month)]],4)</f>
        <v>2020</v>
      </c>
      <c r="C6598" t="str">
        <f>RIGHT(All_Data[[#This Row],[Invoice (Year+Month)]],2)</f>
        <v>06</v>
      </c>
      <c r="D6598" t="s">
        <v>9</v>
      </c>
      <c r="E6598">
        <v>112242</v>
      </c>
      <c r="F6598" t="s">
        <v>17</v>
      </c>
      <c r="G6598" t="s">
        <v>26</v>
      </c>
      <c r="H6598" t="s">
        <v>50</v>
      </c>
      <c r="I6598">
        <v>4299543</v>
      </c>
      <c r="J6598">
        <v>40</v>
      </c>
      <c r="K6598" s="1">
        <v>15.6</v>
      </c>
      <c r="L6598" s="1">
        <v>9.76</v>
      </c>
      <c r="M6598" s="1">
        <f>All_Data[[#This Row],[EUR Sales Amount]]-All_Data[[#This Row],[EUR Cost Amount]]</f>
        <v>5.84</v>
      </c>
      <c r="N6598">
        <f>IF(All_Data[[#This Row],[Order Line Quantity]]&lt;0,1,0)</f>
        <v>0</v>
      </c>
      <c r="O6598" s="1" t="str">
        <f>All_Data[[#This Row],[Tier2 Description]]&amp;All_Data[[#This Row],[Order No]]</f>
        <v>OUTDOOR &amp; LEISURE4299543</v>
      </c>
    </row>
    <row r="6599" spans="1:15" x14ac:dyDescent="0.35">
      <c r="A6599">
        <v>202006</v>
      </c>
      <c r="B6599" t="str">
        <f>LEFT(All_Data[[#This Row],[Invoice (Year+Month)]],4)</f>
        <v>2020</v>
      </c>
      <c r="C6599" t="str">
        <f>RIGHT(All_Data[[#This Row],[Invoice (Year+Month)]],2)</f>
        <v>06</v>
      </c>
      <c r="D6599" t="s">
        <v>9</v>
      </c>
      <c r="E6599">
        <v>112242</v>
      </c>
      <c r="F6599" t="s">
        <v>17</v>
      </c>
      <c r="G6599" t="s">
        <v>22</v>
      </c>
      <c r="H6599" t="s">
        <v>35</v>
      </c>
      <c r="I6599">
        <v>4297824</v>
      </c>
      <c r="J6599">
        <v>124</v>
      </c>
      <c r="K6599" s="1">
        <v>218.8</v>
      </c>
      <c r="L6599" s="1">
        <v>33.159999999999997</v>
      </c>
      <c r="M6599" s="1">
        <f>All_Data[[#This Row],[EUR Sales Amount]]-All_Data[[#This Row],[EUR Cost Amount]]</f>
        <v>185.64000000000001</v>
      </c>
      <c r="N6599">
        <f>IF(All_Data[[#This Row],[Order Line Quantity]]&lt;0,1,0)</f>
        <v>0</v>
      </c>
      <c r="O6599" s="1" t="str">
        <f>All_Data[[#This Row],[Tier2 Description]]&amp;All_Data[[#This Row],[Order No]]</f>
        <v>DECORATION CHARGES4297824</v>
      </c>
    </row>
    <row r="6600" spans="1:15" x14ac:dyDescent="0.35">
      <c r="A6600">
        <v>202006</v>
      </c>
      <c r="B6600" t="str">
        <f>LEFT(All_Data[[#This Row],[Invoice (Year+Month)]],4)</f>
        <v>2020</v>
      </c>
      <c r="C6600" t="str">
        <f>RIGHT(All_Data[[#This Row],[Invoice (Year+Month)]],2)</f>
        <v>06</v>
      </c>
      <c r="D6600" t="s">
        <v>9</v>
      </c>
      <c r="E6600">
        <v>112242</v>
      </c>
      <c r="F6600" t="s">
        <v>17</v>
      </c>
      <c r="G6600" t="s">
        <v>22</v>
      </c>
      <c r="H6600" t="s">
        <v>35</v>
      </c>
      <c r="I6600">
        <v>4302635</v>
      </c>
      <c r="J6600">
        <v>202</v>
      </c>
      <c r="K6600" s="1">
        <v>428</v>
      </c>
      <c r="L6600" s="1">
        <v>45.92</v>
      </c>
      <c r="M6600" s="1">
        <f>All_Data[[#This Row],[EUR Sales Amount]]-All_Data[[#This Row],[EUR Cost Amount]]</f>
        <v>382.08</v>
      </c>
      <c r="N6600">
        <f>IF(All_Data[[#This Row],[Order Line Quantity]]&lt;0,1,0)</f>
        <v>0</v>
      </c>
      <c r="O6600" s="1" t="str">
        <f>All_Data[[#This Row],[Tier2 Description]]&amp;All_Data[[#This Row],[Order No]]</f>
        <v>DECORATION CHARGES4302635</v>
      </c>
    </row>
    <row r="6601" spans="1:15" x14ac:dyDescent="0.35">
      <c r="A6601">
        <v>202006</v>
      </c>
      <c r="B6601" t="str">
        <f>LEFT(All_Data[[#This Row],[Invoice (Year+Month)]],4)</f>
        <v>2020</v>
      </c>
      <c r="C6601" t="str">
        <f>RIGHT(All_Data[[#This Row],[Invoice (Year+Month)]],2)</f>
        <v>06</v>
      </c>
      <c r="D6601" t="s">
        <v>9</v>
      </c>
      <c r="E6601">
        <v>112417</v>
      </c>
      <c r="F6601" t="s">
        <v>17</v>
      </c>
      <c r="G6601" t="s">
        <v>18</v>
      </c>
      <c r="H6601" t="s">
        <v>20</v>
      </c>
      <c r="I6601">
        <v>4306910</v>
      </c>
      <c r="J6601">
        <v>28</v>
      </c>
      <c r="K6601" s="1">
        <v>245.56</v>
      </c>
      <c r="L6601" s="1">
        <v>107.86</v>
      </c>
      <c r="M6601" s="1">
        <f>All_Data[[#This Row],[EUR Sales Amount]]-All_Data[[#This Row],[EUR Cost Amount]]</f>
        <v>137.69999999999999</v>
      </c>
      <c r="N6601">
        <f>IF(All_Data[[#This Row],[Order Line Quantity]]&lt;0,1,0)</f>
        <v>0</v>
      </c>
      <c r="O6601" s="1" t="str">
        <f>All_Data[[#This Row],[Tier2 Description]]&amp;All_Data[[#This Row],[Order No]]</f>
        <v>POLOS4306910</v>
      </c>
    </row>
    <row r="6602" spans="1:15" x14ac:dyDescent="0.35">
      <c r="A6602">
        <v>202006</v>
      </c>
      <c r="B6602" t="str">
        <f>LEFT(All_Data[[#This Row],[Invoice (Year+Month)]],4)</f>
        <v>2020</v>
      </c>
      <c r="C6602" t="str">
        <f>RIGHT(All_Data[[#This Row],[Invoice (Year+Month)]],2)</f>
        <v>06</v>
      </c>
      <c r="D6602" t="s">
        <v>9</v>
      </c>
      <c r="E6602">
        <v>113086</v>
      </c>
      <c r="F6602" t="s">
        <v>10</v>
      </c>
      <c r="G6602" t="s">
        <v>32</v>
      </c>
      <c r="H6602" t="s">
        <v>33</v>
      </c>
      <c r="I6602">
        <v>4303749</v>
      </c>
      <c r="J6602">
        <v>400</v>
      </c>
      <c r="K6602" s="1">
        <v>916</v>
      </c>
      <c r="L6602" s="1">
        <v>328.82</v>
      </c>
      <c r="M6602" s="1">
        <f>All_Data[[#This Row],[EUR Sales Amount]]-All_Data[[#This Row],[EUR Cost Amount]]</f>
        <v>587.18000000000006</v>
      </c>
      <c r="N6602">
        <f>IF(All_Data[[#This Row],[Order Line Quantity]]&lt;0,1,0)</f>
        <v>0</v>
      </c>
      <c r="O6602" s="1" t="str">
        <f>All_Data[[#This Row],[Tier2 Description]]&amp;All_Data[[#This Row],[Order No]]</f>
        <v>SPORT BOTTLES4303749</v>
      </c>
    </row>
    <row r="6603" spans="1:15" x14ac:dyDescent="0.35">
      <c r="A6603">
        <v>202006</v>
      </c>
      <c r="B6603" t="str">
        <f>LEFT(All_Data[[#This Row],[Invoice (Year+Month)]],4)</f>
        <v>2020</v>
      </c>
      <c r="C6603" t="str">
        <f>RIGHT(All_Data[[#This Row],[Invoice (Year+Month)]],2)</f>
        <v>06</v>
      </c>
      <c r="D6603" t="s">
        <v>9</v>
      </c>
      <c r="E6603">
        <v>113086</v>
      </c>
      <c r="F6603" t="s">
        <v>10</v>
      </c>
      <c r="G6603" t="s">
        <v>13</v>
      </c>
      <c r="H6603" t="s">
        <v>16</v>
      </c>
      <c r="I6603">
        <v>4302750</v>
      </c>
      <c r="J6603">
        <v>400</v>
      </c>
      <c r="K6603" s="1">
        <v>4404</v>
      </c>
      <c r="L6603" s="1">
        <v>2547.52</v>
      </c>
      <c r="M6603" s="1">
        <f>All_Data[[#This Row],[EUR Sales Amount]]-All_Data[[#This Row],[EUR Cost Amount]]</f>
        <v>1856.48</v>
      </c>
      <c r="N6603">
        <f>IF(All_Data[[#This Row],[Order Line Quantity]]&lt;0,1,0)</f>
        <v>0</v>
      </c>
      <c r="O6603" s="1" t="str">
        <f>All_Data[[#This Row],[Tier2 Description]]&amp;All_Data[[#This Row],[Order No]]</f>
        <v>WRITING4302750</v>
      </c>
    </row>
    <row r="6604" spans="1:15" x14ac:dyDescent="0.35">
      <c r="A6604">
        <v>202006</v>
      </c>
      <c r="B6604" t="str">
        <f>LEFT(All_Data[[#This Row],[Invoice (Year+Month)]],4)</f>
        <v>2020</v>
      </c>
      <c r="C6604" t="str">
        <f>RIGHT(All_Data[[#This Row],[Invoice (Year+Month)]],2)</f>
        <v>06</v>
      </c>
      <c r="D6604" t="s">
        <v>9</v>
      </c>
      <c r="E6604">
        <v>113086</v>
      </c>
      <c r="F6604" t="s">
        <v>10</v>
      </c>
      <c r="G6604" t="s">
        <v>26</v>
      </c>
      <c r="H6604" t="s">
        <v>44</v>
      </c>
      <c r="I6604">
        <v>4293352</v>
      </c>
      <c r="J6604">
        <v>2000</v>
      </c>
      <c r="K6604" s="1">
        <v>2160</v>
      </c>
      <c r="L6604" s="1">
        <v>1660.9</v>
      </c>
      <c r="M6604" s="1">
        <f>All_Data[[#This Row],[EUR Sales Amount]]-All_Data[[#This Row],[EUR Cost Amount]]</f>
        <v>499.09999999999991</v>
      </c>
      <c r="N6604">
        <f>IF(All_Data[[#This Row],[Order Line Quantity]]&lt;0,1,0)</f>
        <v>0</v>
      </c>
      <c r="O6604" s="1" t="str">
        <f>All_Data[[#This Row],[Tier2 Description]]&amp;All_Data[[#This Row],[Order No]]</f>
        <v>HBA4293352</v>
      </c>
    </row>
    <row r="6605" spans="1:15" x14ac:dyDescent="0.35">
      <c r="A6605">
        <v>202006</v>
      </c>
      <c r="B6605" t="str">
        <f>LEFT(All_Data[[#This Row],[Invoice (Year+Month)]],4)</f>
        <v>2020</v>
      </c>
      <c r="C6605" t="str">
        <f>RIGHT(All_Data[[#This Row],[Invoice (Year+Month)]],2)</f>
        <v>06</v>
      </c>
      <c r="D6605" t="s">
        <v>9</v>
      </c>
      <c r="E6605">
        <v>113086</v>
      </c>
      <c r="F6605" t="s">
        <v>10</v>
      </c>
      <c r="G6605" t="s">
        <v>26</v>
      </c>
      <c r="H6605" t="s">
        <v>44</v>
      </c>
      <c r="I6605">
        <v>4293720</v>
      </c>
      <c r="J6605">
        <v>500</v>
      </c>
      <c r="K6605" s="1">
        <v>635</v>
      </c>
      <c r="L6605" s="1">
        <v>464.66</v>
      </c>
      <c r="M6605" s="1">
        <f>All_Data[[#This Row],[EUR Sales Amount]]-All_Data[[#This Row],[EUR Cost Amount]]</f>
        <v>170.33999999999997</v>
      </c>
      <c r="N6605">
        <f>IF(All_Data[[#This Row],[Order Line Quantity]]&lt;0,1,0)</f>
        <v>0</v>
      </c>
      <c r="O6605" s="1" t="str">
        <f>All_Data[[#This Row],[Tier2 Description]]&amp;All_Data[[#This Row],[Order No]]</f>
        <v>HBA4293720</v>
      </c>
    </row>
    <row r="6606" spans="1:15" x14ac:dyDescent="0.35">
      <c r="A6606">
        <v>202006</v>
      </c>
      <c r="B6606" t="str">
        <f>LEFT(All_Data[[#This Row],[Invoice (Year+Month)]],4)</f>
        <v>2020</v>
      </c>
      <c r="C6606" t="str">
        <f>RIGHT(All_Data[[#This Row],[Invoice (Year+Month)]],2)</f>
        <v>06</v>
      </c>
      <c r="D6606" t="s">
        <v>9</v>
      </c>
      <c r="E6606">
        <v>113086</v>
      </c>
      <c r="F6606" t="s">
        <v>10</v>
      </c>
      <c r="G6606" t="s">
        <v>26</v>
      </c>
      <c r="H6606" t="s">
        <v>44</v>
      </c>
      <c r="I6606">
        <v>4295218</v>
      </c>
      <c r="J6606">
        <v>500</v>
      </c>
      <c r="K6606" s="1">
        <v>680</v>
      </c>
      <c r="L6606" s="1">
        <v>469.22</v>
      </c>
      <c r="M6606" s="1">
        <f>All_Data[[#This Row],[EUR Sales Amount]]-All_Data[[#This Row],[EUR Cost Amount]]</f>
        <v>210.77999999999997</v>
      </c>
      <c r="N6606">
        <f>IF(All_Data[[#This Row],[Order Line Quantity]]&lt;0,1,0)</f>
        <v>0</v>
      </c>
      <c r="O6606" s="1" t="str">
        <f>All_Data[[#This Row],[Tier2 Description]]&amp;All_Data[[#This Row],[Order No]]</f>
        <v>HBA4295218</v>
      </c>
    </row>
    <row r="6607" spans="1:15" x14ac:dyDescent="0.35">
      <c r="A6607">
        <v>202006</v>
      </c>
      <c r="B6607" t="str">
        <f>LEFT(All_Data[[#This Row],[Invoice (Year+Month)]],4)</f>
        <v>2020</v>
      </c>
      <c r="C6607" t="str">
        <f>RIGHT(All_Data[[#This Row],[Invoice (Year+Month)]],2)</f>
        <v>06</v>
      </c>
      <c r="D6607" t="s">
        <v>9</v>
      </c>
      <c r="E6607">
        <v>113086</v>
      </c>
      <c r="F6607" t="s">
        <v>10</v>
      </c>
      <c r="G6607" t="s">
        <v>26</v>
      </c>
      <c r="H6607" t="s">
        <v>44</v>
      </c>
      <c r="I6607">
        <v>4295363</v>
      </c>
      <c r="J6607">
        <v>500</v>
      </c>
      <c r="K6607" s="1">
        <v>680</v>
      </c>
      <c r="L6607" s="1">
        <v>464.66</v>
      </c>
      <c r="M6607" s="1">
        <f>All_Data[[#This Row],[EUR Sales Amount]]-All_Data[[#This Row],[EUR Cost Amount]]</f>
        <v>215.33999999999997</v>
      </c>
      <c r="N6607">
        <f>IF(All_Data[[#This Row],[Order Line Quantity]]&lt;0,1,0)</f>
        <v>0</v>
      </c>
      <c r="O6607" s="1" t="str">
        <f>All_Data[[#This Row],[Tier2 Description]]&amp;All_Data[[#This Row],[Order No]]</f>
        <v>HBA4295363</v>
      </c>
    </row>
    <row r="6608" spans="1:15" x14ac:dyDescent="0.35">
      <c r="A6608">
        <v>202006</v>
      </c>
      <c r="B6608" t="str">
        <f>LEFT(All_Data[[#This Row],[Invoice (Year+Month)]],4)</f>
        <v>2020</v>
      </c>
      <c r="C6608" t="str">
        <f>RIGHT(All_Data[[#This Row],[Invoice (Year+Month)]],2)</f>
        <v>06</v>
      </c>
      <c r="D6608" t="s">
        <v>9</v>
      </c>
      <c r="E6608">
        <v>113086</v>
      </c>
      <c r="F6608" t="s">
        <v>10</v>
      </c>
      <c r="G6608" t="s">
        <v>26</v>
      </c>
      <c r="H6608" t="s">
        <v>44</v>
      </c>
      <c r="I6608">
        <v>4299235</v>
      </c>
      <c r="J6608">
        <v>15040</v>
      </c>
      <c r="K6608" s="1">
        <v>12360</v>
      </c>
      <c r="L6608" s="1">
        <v>11449.12</v>
      </c>
      <c r="M6608" s="1">
        <f>All_Data[[#This Row],[EUR Sales Amount]]-All_Data[[#This Row],[EUR Cost Amount]]</f>
        <v>910.8799999999992</v>
      </c>
      <c r="N6608">
        <f>IF(All_Data[[#This Row],[Order Line Quantity]]&lt;0,1,0)</f>
        <v>0</v>
      </c>
      <c r="O6608" s="1" t="str">
        <f>All_Data[[#This Row],[Tier2 Description]]&amp;All_Data[[#This Row],[Order No]]</f>
        <v>HBA4299235</v>
      </c>
    </row>
    <row r="6609" spans="1:15" x14ac:dyDescent="0.35">
      <c r="A6609">
        <v>202006</v>
      </c>
      <c r="B6609" t="str">
        <f>LEFT(All_Data[[#This Row],[Invoice (Year+Month)]],4)</f>
        <v>2020</v>
      </c>
      <c r="C6609" t="str">
        <f>RIGHT(All_Data[[#This Row],[Invoice (Year+Month)]],2)</f>
        <v>06</v>
      </c>
      <c r="D6609" t="s">
        <v>9</v>
      </c>
      <c r="E6609">
        <v>113086</v>
      </c>
      <c r="F6609" t="s">
        <v>10</v>
      </c>
      <c r="G6609" t="s">
        <v>26</v>
      </c>
      <c r="H6609" t="s">
        <v>43</v>
      </c>
      <c r="I6609">
        <v>4295147</v>
      </c>
      <c r="J6609">
        <v>200</v>
      </c>
      <c r="K6609" s="1">
        <v>342</v>
      </c>
      <c r="L6609" s="1">
        <v>212</v>
      </c>
      <c r="M6609" s="1">
        <f>All_Data[[#This Row],[EUR Sales Amount]]-All_Data[[#This Row],[EUR Cost Amount]]</f>
        <v>130</v>
      </c>
      <c r="N6609">
        <f>IF(All_Data[[#This Row],[Order Line Quantity]]&lt;0,1,0)</f>
        <v>0</v>
      </c>
      <c r="O6609" s="1" t="str">
        <f>All_Data[[#This Row],[Tier2 Description]]&amp;All_Data[[#This Row],[Order No]]</f>
        <v>SAFETY AUTO &amp; TOOLS4295147</v>
      </c>
    </row>
    <row r="6610" spans="1:15" x14ac:dyDescent="0.35">
      <c r="A6610">
        <v>202006</v>
      </c>
      <c r="B6610" t="str">
        <f>LEFT(All_Data[[#This Row],[Invoice (Year+Month)]],4)</f>
        <v>2020</v>
      </c>
      <c r="C6610" t="str">
        <f>RIGHT(All_Data[[#This Row],[Invoice (Year+Month)]],2)</f>
        <v>06</v>
      </c>
      <c r="D6610" t="s">
        <v>9</v>
      </c>
      <c r="E6610">
        <v>113086</v>
      </c>
      <c r="F6610" t="s">
        <v>10</v>
      </c>
      <c r="G6610" t="s">
        <v>26</v>
      </c>
      <c r="H6610" t="s">
        <v>43</v>
      </c>
      <c r="I6610">
        <v>4295157</v>
      </c>
      <c r="J6610">
        <v>1000</v>
      </c>
      <c r="K6610" s="1">
        <v>1130</v>
      </c>
      <c r="L6610" s="1">
        <v>870</v>
      </c>
      <c r="M6610" s="1">
        <f>All_Data[[#This Row],[EUR Sales Amount]]-All_Data[[#This Row],[EUR Cost Amount]]</f>
        <v>260</v>
      </c>
      <c r="N6610">
        <f>IF(All_Data[[#This Row],[Order Line Quantity]]&lt;0,1,0)</f>
        <v>0</v>
      </c>
      <c r="O6610" s="1" t="str">
        <f>All_Data[[#This Row],[Tier2 Description]]&amp;All_Data[[#This Row],[Order No]]</f>
        <v>SAFETY AUTO &amp; TOOLS4295157</v>
      </c>
    </row>
    <row r="6611" spans="1:15" x14ac:dyDescent="0.35">
      <c r="A6611">
        <v>202006</v>
      </c>
      <c r="B6611" t="str">
        <f>LEFT(All_Data[[#This Row],[Invoice (Year+Month)]],4)</f>
        <v>2020</v>
      </c>
      <c r="C6611" t="str">
        <f>RIGHT(All_Data[[#This Row],[Invoice (Year+Month)]],2)</f>
        <v>06</v>
      </c>
      <c r="D6611" t="s">
        <v>9</v>
      </c>
      <c r="E6611">
        <v>113086</v>
      </c>
      <c r="F6611" t="s">
        <v>10</v>
      </c>
      <c r="G6611" t="s">
        <v>26</v>
      </c>
      <c r="H6611" t="s">
        <v>43</v>
      </c>
      <c r="I6611">
        <v>4295224</v>
      </c>
      <c r="J6611">
        <v>200</v>
      </c>
      <c r="K6611" s="1">
        <v>342</v>
      </c>
      <c r="L6611" s="1">
        <v>212</v>
      </c>
      <c r="M6611" s="1">
        <f>All_Data[[#This Row],[EUR Sales Amount]]-All_Data[[#This Row],[EUR Cost Amount]]</f>
        <v>130</v>
      </c>
      <c r="N6611">
        <f>IF(All_Data[[#This Row],[Order Line Quantity]]&lt;0,1,0)</f>
        <v>0</v>
      </c>
      <c r="O6611" s="1" t="str">
        <f>All_Data[[#This Row],[Tier2 Description]]&amp;All_Data[[#This Row],[Order No]]</f>
        <v>SAFETY AUTO &amp; TOOLS4295224</v>
      </c>
    </row>
    <row r="6612" spans="1:15" x14ac:dyDescent="0.35">
      <c r="A6612">
        <v>202006</v>
      </c>
      <c r="B6612" t="str">
        <f>LEFT(All_Data[[#This Row],[Invoice (Year+Month)]],4)</f>
        <v>2020</v>
      </c>
      <c r="C6612" t="str">
        <f>RIGHT(All_Data[[#This Row],[Invoice (Year+Month)]],2)</f>
        <v>06</v>
      </c>
      <c r="D6612" t="s">
        <v>9</v>
      </c>
      <c r="E6612">
        <v>113086</v>
      </c>
      <c r="F6612" t="s">
        <v>10</v>
      </c>
      <c r="G6612" t="s">
        <v>26</v>
      </c>
      <c r="H6612" t="s">
        <v>43</v>
      </c>
      <c r="I6612">
        <v>4295448</v>
      </c>
      <c r="J6612">
        <v>200</v>
      </c>
      <c r="K6612" s="1">
        <v>318</v>
      </c>
      <c r="L6612" s="1">
        <v>212</v>
      </c>
      <c r="M6612" s="1">
        <f>All_Data[[#This Row],[EUR Sales Amount]]-All_Data[[#This Row],[EUR Cost Amount]]</f>
        <v>106</v>
      </c>
      <c r="N6612">
        <f>IF(All_Data[[#This Row],[Order Line Quantity]]&lt;0,1,0)</f>
        <v>0</v>
      </c>
      <c r="O6612" s="1" t="str">
        <f>All_Data[[#This Row],[Tier2 Description]]&amp;All_Data[[#This Row],[Order No]]</f>
        <v>SAFETY AUTO &amp; TOOLS4295448</v>
      </c>
    </row>
    <row r="6613" spans="1:15" x14ac:dyDescent="0.35">
      <c r="A6613">
        <v>202006</v>
      </c>
      <c r="B6613" t="str">
        <f>LEFT(All_Data[[#This Row],[Invoice (Year+Month)]],4)</f>
        <v>2020</v>
      </c>
      <c r="C6613" t="str">
        <f>RIGHT(All_Data[[#This Row],[Invoice (Year+Month)]],2)</f>
        <v>06</v>
      </c>
      <c r="D6613" t="s">
        <v>9</v>
      </c>
      <c r="E6613">
        <v>113086</v>
      </c>
      <c r="F6613" t="s">
        <v>10</v>
      </c>
      <c r="G6613" t="s">
        <v>26</v>
      </c>
      <c r="H6613" t="s">
        <v>43</v>
      </c>
      <c r="I6613">
        <v>4297151</v>
      </c>
      <c r="J6613">
        <v>1000</v>
      </c>
      <c r="K6613" s="1">
        <v>1130</v>
      </c>
      <c r="L6613" s="1">
        <v>870</v>
      </c>
      <c r="M6613" s="1">
        <f>All_Data[[#This Row],[EUR Sales Amount]]-All_Data[[#This Row],[EUR Cost Amount]]</f>
        <v>260</v>
      </c>
      <c r="N6613">
        <f>IF(All_Data[[#This Row],[Order Line Quantity]]&lt;0,1,0)</f>
        <v>0</v>
      </c>
      <c r="O6613" s="1" t="str">
        <f>All_Data[[#This Row],[Tier2 Description]]&amp;All_Data[[#This Row],[Order No]]</f>
        <v>SAFETY AUTO &amp; TOOLS4297151</v>
      </c>
    </row>
    <row r="6614" spans="1:15" x14ac:dyDescent="0.35">
      <c r="A6614">
        <v>202006</v>
      </c>
      <c r="B6614" t="str">
        <f>LEFT(All_Data[[#This Row],[Invoice (Year+Month)]],4)</f>
        <v>2020</v>
      </c>
      <c r="C6614" t="str">
        <f>RIGHT(All_Data[[#This Row],[Invoice (Year+Month)]],2)</f>
        <v>06</v>
      </c>
      <c r="D6614" t="s">
        <v>9</v>
      </c>
      <c r="E6614">
        <v>113086</v>
      </c>
      <c r="F6614" t="s">
        <v>10</v>
      </c>
      <c r="G6614" t="s">
        <v>26</v>
      </c>
      <c r="H6614" t="s">
        <v>43</v>
      </c>
      <c r="I6614">
        <v>4299603</v>
      </c>
      <c r="J6614">
        <v>1000</v>
      </c>
      <c r="K6614" s="1">
        <v>1130</v>
      </c>
      <c r="L6614" s="1">
        <v>870</v>
      </c>
      <c r="M6614" s="1">
        <f>All_Data[[#This Row],[EUR Sales Amount]]-All_Data[[#This Row],[EUR Cost Amount]]</f>
        <v>260</v>
      </c>
      <c r="N6614">
        <f>IF(All_Data[[#This Row],[Order Line Quantity]]&lt;0,1,0)</f>
        <v>0</v>
      </c>
      <c r="O6614" s="1" t="str">
        <f>All_Data[[#This Row],[Tier2 Description]]&amp;All_Data[[#This Row],[Order No]]</f>
        <v>SAFETY AUTO &amp; TOOLS4299603</v>
      </c>
    </row>
    <row r="6615" spans="1:15" x14ac:dyDescent="0.35">
      <c r="A6615">
        <v>202006</v>
      </c>
      <c r="B6615" t="str">
        <f>LEFT(All_Data[[#This Row],[Invoice (Year+Month)]],4)</f>
        <v>2020</v>
      </c>
      <c r="C6615" t="str">
        <f>RIGHT(All_Data[[#This Row],[Invoice (Year+Month)]],2)</f>
        <v>06</v>
      </c>
      <c r="D6615" t="s">
        <v>9</v>
      </c>
      <c r="E6615">
        <v>113086</v>
      </c>
      <c r="F6615" t="s">
        <v>10</v>
      </c>
      <c r="G6615" t="s">
        <v>26</v>
      </c>
      <c r="H6615" t="s">
        <v>43</v>
      </c>
      <c r="I6615">
        <v>4301299</v>
      </c>
      <c r="J6615">
        <v>300</v>
      </c>
      <c r="K6615" s="1">
        <v>339</v>
      </c>
      <c r="L6615" s="1">
        <v>303</v>
      </c>
      <c r="M6615" s="1">
        <f>All_Data[[#This Row],[EUR Sales Amount]]-All_Data[[#This Row],[EUR Cost Amount]]</f>
        <v>36</v>
      </c>
      <c r="N6615">
        <f>IF(All_Data[[#This Row],[Order Line Quantity]]&lt;0,1,0)</f>
        <v>0</v>
      </c>
      <c r="O6615" s="1" t="str">
        <f>All_Data[[#This Row],[Tier2 Description]]&amp;All_Data[[#This Row],[Order No]]</f>
        <v>SAFETY AUTO &amp; TOOLS4301299</v>
      </c>
    </row>
    <row r="6616" spans="1:15" x14ac:dyDescent="0.35">
      <c r="A6616">
        <v>202006</v>
      </c>
      <c r="B6616" t="str">
        <f>LEFT(All_Data[[#This Row],[Invoice (Year+Month)]],4)</f>
        <v>2020</v>
      </c>
      <c r="C6616" t="str">
        <f>RIGHT(All_Data[[#This Row],[Invoice (Year+Month)]],2)</f>
        <v>06</v>
      </c>
      <c r="D6616" t="s">
        <v>9</v>
      </c>
      <c r="E6616">
        <v>113086</v>
      </c>
      <c r="F6616" t="s">
        <v>10</v>
      </c>
      <c r="G6616" t="s">
        <v>22</v>
      </c>
      <c r="H6616" t="s">
        <v>35</v>
      </c>
      <c r="I6616">
        <v>4302750</v>
      </c>
      <c r="J6616">
        <v>404</v>
      </c>
      <c r="K6616" s="1">
        <v>210</v>
      </c>
      <c r="L6616" s="1">
        <v>34.92</v>
      </c>
      <c r="M6616" s="1">
        <f>All_Data[[#This Row],[EUR Sales Amount]]-All_Data[[#This Row],[EUR Cost Amount]]</f>
        <v>175.07999999999998</v>
      </c>
      <c r="N6616">
        <f>IF(All_Data[[#This Row],[Order Line Quantity]]&lt;0,1,0)</f>
        <v>0</v>
      </c>
      <c r="O6616" s="1" t="str">
        <f>All_Data[[#This Row],[Tier2 Description]]&amp;All_Data[[#This Row],[Order No]]</f>
        <v>DECORATION CHARGES4302750</v>
      </c>
    </row>
    <row r="6617" spans="1:15" x14ac:dyDescent="0.35">
      <c r="A6617">
        <v>202006</v>
      </c>
      <c r="B6617" t="str">
        <f>LEFT(All_Data[[#This Row],[Invoice (Year+Month)]],4)</f>
        <v>2020</v>
      </c>
      <c r="C6617" t="str">
        <f>RIGHT(All_Data[[#This Row],[Invoice (Year+Month)]],2)</f>
        <v>06</v>
      </c>
      <c r="D6617" t="s">
        <v>9</v>
      </c>
      <c r="E6617">
        <v>113086</v>
      </c>
      <c r="F6617" t="s">
        <v>10</v>
      </c>
      <c r="G6617" t="s">
        <v>22</v>
      </c>
      <c r="H6617" t="s">
        <v>35</v>
      </c>
      <c r="I6617">
        <v>4303749</v>
      </c>
      <c r="J6617">
        <v>402</v>
      </c>
      <c r="K6617" s="1">
        <v>182</v>
      </c>
      <c r="L6617" s="1">
        <v>19.46</v>
      </c>
      <c r="M6617" s="1">
        <f>All_Data[[#This Row],[EUR Sales Amount]]-All_Data[[#This Row],[EUR Cost Amount]]</f>
        <v>162.54</v>
      </c>
      <c r="N6617">
        <f>IF(All_Data[[#This Row],[Order Line Quantity]]&lt;0,1,0)</f>
        <v>0</v>
      </c>
      <c r="O6617" s="1" t="str">
        <f>All_Data[[#This Row],[Tier2 Description]]&amp;All_Data[[#This Row],[Order No]]</f>
        <v>DECORATION CHARGES4303749</v>
      </c>
    </row>
    <row r="6618" spans="1:15" x14ac:dyDescent="0.35">
      <c r="A6618">
        <v>202006</v>
      </c>
      <c r="B6618" t="str">
        <f>LEFT(All_Data[[#This Row],[Invoice (Year+Month)]],4)</f>
        <v>2020</v>
      </c>
      <c r="C6618" t="str">
        <f>RIGHT(All_Data[[#This Row],[Invoice (Year+Month)]],2)</f>
        <v>06</v>
      </c>
      <c r="D6618" t="s">
        <v>9</v>
      </c>
      <c r="E6618">
        <v>6000085</v>
      </c>
      <c r="F6618" t="s">
        <v>17</v>
      </c>
      <c r="G6618" t="s">
        <v>32</v>
      </c>
      <c r="H6618" t="s">
        <v>33</v>
      </c>
      <c r="I6618">
        <v>4300687</v>
      </c>
      <c r="J6618">
        <v>502</v>
      </c>
      <c r="K6618" s="1">
        <v>426.7</v>
      </c>
      <c r="L6618" s="1">
        <v>174.76</v>
      </c>
      <c r="M6618" s="1">
        <f>All_Data[[#This Row],[EUR Sales Amount]]-All_Data[[#This Row],[EUR Cost Amount]]</f>
        <v>251.94</v>
      </c>
      <c r="N6618">
        <f>IF(All_Data[[#This Row],[Order Line Quantity]]&lt;0,1,0)</f>
        <v>0</v>
      </c>
      <c r="O6618" s="1" t="str">
        <f>All_Data[[#This Row],[Tier2 Description]]&amp;All_Data[[#This Row],[Order No]]</f>
        <v>SPORT BOTTLES4300687</v>
      </c>
    </row>
    <row r="6619" spans="1:15" x14ac:dyDescent="0.35">
      <c r="A6619">
        <v>202006</v>
      </c>
      <c r="B6619" t="str">
        <f>LEFT(All_Data[[#This Row],[Invoice (Year+Month)]],4)</f>
        <v>2020</v>
      </c>
      <c r="C6619" t="str">
        <f>RIGHT(All_Data[[#This Row],[Invoice (Year+Month)]],2)</f>
        <v>06</v>
      </c>
      <c r="D6619" t="s">
        <v>9</v>
      </c>
      <c r="E6619">
        <v>6000085</v>
      </c>
      <c r="F6619" t="s">
        <v>17</v>
      </c>
      <c r="G6619" t="s">
        <v>22</v>
      </c>
      <c r="H6619" t="s">
        <v>35</v>
      </c>
      <c r="I6619">
        <v>4300687</v>
      </c>
      <c r="J6619">
        <v>504</v>
      </c>
      <c r="K6619" s="1">
        <v>471.6</v>
      </c>
      <c r="L6619" s="1">
        <v>26.2</v>
      </c>
      <c r="M6619" s="1">
        <f>All_Data[[#This Row],[EUR Sales Amount]]-All_Data[[#This Row],[EUR Cost Amount]]</f>
        <v>445.40000000000003</v>
      </c>
      <c r="N6619">
        <f>IF(All_Data[[#This Row],[Order Line Quantity]]&lt;0,1,0)</f>
        <v>0</v>
      </c>
      <c r="O6619" s="1" t="str">
        <f>All_Data[[#This Row],[Tier2 Description]]&amp;All_Data[[#This Row],[Order No]]</f>
        <v>DECORATION CHARGES4300687</v>
      </c>
    </row>
    <row r="6620" spans="1:15" x14ac:dyDescent="0.35">
      <c r="A6620">
        <v>202006</v>
      </c>
      <c r="B6620" t="str">
        <f>LEFT(All_Data[[#This Row],[Invoice (Year+Month)]],4)</f>
        <v>2020</v>
      </c>
      <c r="C6620" t="str">
        <f>RIGHT(All_Data[[#This Row],[Invoice (Year+Month)]],2)</f>
        <v>06</v>
      </c>
      <c r="D6620" t="s">
        <v>9</v>
      </c>
      <c r="E6620">
        <v>6000095</v>
      </c>
      <c r="F6620" t="s">
        <v>10</v>
      </c>
      <c r="G6620" t="s">
        <v>32</v>
      </c>
      <c r="H6620" t="s">
        <v>33</v>
      </c>
      <c r="I6620">
        <v>4302140</v>
      </c>
      <c r="J6620">
        <v>2</v>
      </c>
      <c r="K6620" s="1">
        <v>6.72</v>
      </c>
      <c r="L6620" s="1">
        <v>1.58</v>
      </c>
      <c r="M6620" s="1">
        <f>All_Data[[#This Row],[EUR Sales Amount]]-All_Data[[#This Row],[EUR Cost Amount]]</f>
        <v>5.14</v>
      </c>
      <c r="N6620">
        <f>IF(All_Data[[#This Row],[Order Line Quantity]]&lt;0,1,0)</f>
        <v>0</v>
      </c>
      <c r="O6620" s="1" t="str">
        <f>All_Data[[#This Row],[Tier2 Description]]&amp;All_Data[[#This Row],[Order No]]</f>
        <v>SPORT BOTTLES4302140</v>
      </c>
    </row>
    <row r="6621" spans="1:15" x14ac:dyDescent="0.35">
      <c r="A6621">
        <v>202006</v>
      </c>
      <c r="B6621" t="str">
        <f>LEFT(All_Data[[#This Row],[Invoice (Year+Month)]],4)</f>
        <v>2020</v>
      </c>
      <c r="C6621" t="str">
        <f>RIGHT(All_Data[[#This Row],[Invoice (Year+Month)]],2)</f>
        <v>06</v>
      </c>
      <c r="D6621" t="s">
        <v>9</v>
      </c>
      <c r="E6621">
        <v>6000095</v>
      </c>
      <c r="F6621" t="s">
        <v>10</v>
      </c>
      <c r="G6621" t="s">
        <v>13</v>
      </c>
      <c r="H6621" t="s">
        <v>34</v>
      </c>
      <c r="I6621">
        <v>4302142</v>
      </c>
      <c r="J6621">
        <v>2</v>
      </c>
      <c r="K6621" s="1">
        <v>2.2000000000000002</v>
      </c>
      <c r="L6621" s="1">
        <v>1.18</v>
      </c>
      <c r="M6621" s="1">
        <f>All_Data[[#This Row],[EUR Sales Amount]]-All_Data[[#This Row],[EUR Cost Amount]]</f>
        <v>1.0200000000000002</v>
      </c>
      <c r="N6621">
        <f>IF(All_Data[[#This Row],[Order Line Quantity]]&lt;0,1,0)</f>
        <v>0</v>
      </c>
      <c r="O6621" s="1" t="str">
        <f>All_Data[[#This Row],[Tier2 Description]]&amp;All_Data[[#This Row],[Order No]]</f>
        <v>STATIONERY4302142</v>
      </c>
    </row>
    <row r="6622" spans="1:15" x14ac:dyDescent="0.35">
      <c r="A6622">
        <v>202006</v>
      </c>
      <c r="B6622" t="str">
        <f>LEFT(All_Data[[#This Row],[Invoice (Year+Month)]],4)</f>
        <v>2020</v>
      </c>
      <c r="C6622" t="str">
        <f>RIGHT(All_Data[[#This Row],[Invoice (Year+Month)]],2)</f>
        <v>06</v>
      </c>
      <c r="D6622" t="s">
        <v>9</v>
      </c>
      <c r="E6622">
        <v>6000155</v>
      </c>
      <c r="F6622" t="s">
        <v>10</v>
      </c>
      <c r="G6622" t="s">
        <v>11</v>
      </c>
      <c r="H6622" t="s">
        <v>40</v>
      </c>
      <c r="I6622">
        <v>4301943</v>
      </c>
      <c r="J6622">
        <v>200</v>
      </c>
      <c r="K6622" s="1">
        <v>146</v>
      </c>
      <c r="L6622" s="1">
        <v>73.12</v>
      </c>
      <c r="M6622" s="1">
        <f>All_Data[[#This Row],[EUR Sales Amount]]-All_Data[[#This Row],[EUR Cost Amount]]</f>
        <v>72.88</v>
      </c>
      <c r="N6622">
        <f>IF(All_Data[[#This Row],[Order Line Quantity]]&lt;0,1,0)</f>
        <v>0</v>
      </c>
      <c r="O6622" s="1" t="str">
        <f>All_Data[[#This Row],[Tier2 Description]]&amp;All_Data[[#This Row],[Order No]]</f>
        <v>TOTES4301943</v>
      </c>
    </row>
    <row r="6623" spans="1:15" x14ac:dyDescent="0.35">
      <c r="A6623">
        <v>202006</v>
      </c>
      <c r="B6623" t="str">
        <f>LEFT(All_Data[[#This Row],[Invoice (Year+Month)]],4)</f>
        <v>2020</v>
      </c>
      <c r="C6623" t="str">
        <f>RIGHT(All_Data[[#This Row],[Invoice (Year+Month)]],2)</f>
        <v>06</v>
      </c>
      <c r="D6623" t="s">
        <v>9</v>
      </c>
      <c r="E6623">
        <v>6000155</v>
      </c>
      <c r="F6623" t="s">
        <v>10</v>
      </c>
      <c r="G6623" t="s">
        <v>18</v>
      </c>
      <c r="H6623" t="s">
        <v>19</v>
      </c>
      <c r="I6623">
        <v>4298011</v>
      </c>
      <c r="J6623">
        <v>18</v>
      </c>
      <c r="K6623" s="1">
        <v>628.91999999999996</v>
      </c>
      <c r="L6623" s="1">
        <v>254.54</v>
      </c>
      <c r="M6623" s="1">
        <f>All_Data[[#This Row],[EUR Sales Amount]]-All_Data[[#This Row],[EUR Cost Amount]]</f>
        <v>374.38</v>
      </c>
      <c r="N6623">
        <f>IF(All_Data[[#This Row],[Order Line Quantity]]&lt;0,1,0)</f>
        <v>0</v>
      </c>
      <c r="O6623" s="1" t="str">
        <f>All_Data[[#This Row],[Tier2 Description]]&amp;All_Data[[#This Row],[Order No]]</f>
        <v>FLEECE &amp; KNITS4298011</v>
      </c>
    </row>
    <row r="6624" spans="1:15" x14ac:dyDescent="0.35">
      <c r="A6624">
        <v>202006</v>
      </c>
      <c r="B6624" t="str">
        <f>LEFT(All_Data[[#This Row],[Invoice (Year+Month)]],4)</f>
        <v>2020</v>
      </c>
      <c r="C6624" t="str">
        <f>RIGHT(All_Data[[#This Row],[Invoice (Year+Month)]],2)</f>
        <v>06</v>
      </c>
      <c r="D6624" t="s">
        <v>9</v>
      </c>
      <c r="E6624">
        <v>6000155</v>
      </c>
      <c r="F6624" t="s">
        <v>10</v>
      </c>
      <c r="G6624" t="s">
        <v>18</v>
      </c>
      <c r="H6624" t="s">
        <v>20</v>
      </c>
      <c r="I6624">
        <v>4298011</v>
      </c>
      <c r="J6624">
        <v>40</v>
      </c>
      <c r="K6624" s="1">
        <v>179.6</v>
      </c>
      <c r="L6624" s="1">
        <v>147.02000000000001</v>
      </c>
      <c r="M6624" s="1">
        <f>All_Data[[#This Row],[EUR Sales Amount]]-All_Data[[#This Row],[EUR Cost Amount]]</f>
        <v>32.579999999999984</v>
      </c>
      <c r="N6624">
        <f>IF(All_Data[[#This Row],[Order Line Quantity]]&lt;0,1,0)</f>
        <v>0</v>
      </c>
      <c r="O6624" s="1" t="str">
        <f>All_Data[[#This Row],[Tier2 Description]]&amp;All_Data[[#This Row],[Order No]]</f>
        <v>POLOS4298011</v>
      </c>
    </row>
    <row r="6625" spans="1:15" x14ac:dyDescent="0.35">
      <c r="A6625">
        <v>202006</v>
      </c>
      <c r="B6625" t="str">
        <f>LEFT(All_Data[[#This Row],[Invoice (Year+Month)]],4)</f>
        <v>2020</v>
      </c>
      <c r="C6625" t="str">
        <f>RIGHT(All_Data[[#This Row],[Invoice (Year+Month)]],2)</f>
        <v>06</v>
      </c>
      <c r="D6625" t="s">
        <v>9</v>
      </c>
      <c r="E6625">
        <v>6000155</v>
      </c>
      <c r="F6625" t="s">
        <v>10</v>
      </c>
      <c r="G6625" t="s">
        <v>18</v>
      </c>
      <c r="H6625" t="s">
        <v>20</v>
      </c>
      <c r="I6625">
        <v>4305235</v>
      </c>
      <c r="J6625">
        <v>24</v>
      </c>
      <c r="K6625" s="1">
        <v>197.02</v>
      </c>
      <c r="L6625" s="1">
        <v>91.76</v>
      </c>
      <c r="M6625" s="1">
        <f>All_Data[[#This Row],[EUR Sales Amount]]-All_Data[[#This Row],[EUR Cost Amount]]</f>
        <v>105.26</v>
      </c>
      <c r="N6625">
        <f>IF(All_Data[[#This Row],[Order Line Quantity]]&lt;0,1,0)</f>
        <v>0</v>
      </c>
      <c r="O6625" s="1" t="str">
        <f>All_Data[[#This Row],[Tier2 Description]]&amp;All_Data[[#This Row],[Order No]]</f>
        <v>POLOS4305235</v>
      </c>
    </row>
    <row r="6626" spans="1:15" x14ac:dyDescent="0.35">
      <c r="A6626">
        <v>202006</v>
      </c>
      <c r="B6626" t="str">
        <f>LEFT(All_Data[[#This Row],[Invoice (Year+Month)]],4)</f>
        <v>2020</v>
      </c>
      <c r="C6626" t="str">
        <f>RIGHT(All_Data[[#This Row],[Invoice (Year+Month)]],2)</f>
        <v>06</v>
      </c>
      <c r="D6626" t="s">
        <v>9</v>
      </c>
      <c r="E6626">
        <v>6000155</v>
      </c>
      <c r="F6626" t="s">
        <v>10</v>
      </c>
      <c r="G6626" t="s">
        <v>18</v>
      </c>
      <c r="H6626" t="s">
        <v>20</v>
      </c>
      <c r="I6626">
        <v>4306506</v>
      </c>
      <c r="J6626">
        <v>8</v>
      </c>
      <c r="K6626" s="1">
        <v>73.84</v>
      </c>
      <c r="L6626" s="1">
        <v>31.54</v>
      </c>
      <c r="M6626" s="1">
        <f>All_Data[[#This Row],[EUR Sales Amount]]-All_Data[[#This Row],[EUR Cost Amount]]</f>
        <v>42.300000000000004</v>
      </c>
      <c r="N6626">
        <f>IF(All_Data[[#This Row],[Order Line Quantity]]&lt;0,1,0)</f>
        <v>0</v>
      </c>
      <c r="O6626" s="1" t="str">
        <f>All_Data[[#This Row],[Tier2 Description]]&amp;All_Data[[#This Row],[Order No]]</f>
        <v>POLOS4306506</v>
      </c>
    </row>
    <row r="6627" spans="1:15" x14ac:dyDescent="0.35">
      <c r="A6627">
        <v>202006</v>
      </c>
      <c r="B6627" t="str">
        <f>LEFT(All_Data[[#This Row],[Invoice (Year+Month)]],4)</f>
        <v>2020</v>
      </c>
      <c r="C6627" t="str">
        <f>RIGHT(All_Data[[#This Row],[Invoice (Year+Month)]],2)</f>
        <v>06</v>
      </c>
      <c r="D6627" t="s">
        <v>9</v>
      </c>
      <c r="E6627">
        <v>6000155</v>
      </c>
      <c r="F6627" t="s">
        <v>10</v>
      </c>
      <c r="G6627" t="s">
        <v>18</v>
      </c>
      <c r="H6627" t="s">
        <v>21</v>
      </c>
      <c r="I6627">
        <v>4298011</v>
      </c>
      <c r="J6627">
        <v>12</v>
      </c>
      <c r="K6627" s="1">
        <v>76.239999999999995</v>
      </c>
      <c r="L6627" s="1">
        <v>30.18</v>
      </c>
      <c r="M6627" s="1">
        <f>All_Data[[#This Row],[EUR Sales Amount]]-All_Data[[#This Row],[EUR Cost Amount]]</f>
        <v>46.059999999999995</v>
      </c>
      <c r="N6627">
        <f>IF(All_Data[[#This Row],[Order Line Quantity]]&lt;0,1,0)</f>
        <v>0</v>
      </c>
      <c r="O6627" s="1" t="str">
        <f>All_Data[[#This Row],[Tier2 Description]]&amp;All_Data[[#This Row],[Order No]]</f>
        <v>T-SHIRTS &amp; ACTIVE TOPS4298011</v>
      </c>
    </row>
    <row r="6628" spans="1:15" x14ac:dyDescent="0.35">
      <c r="A6628">
        <v>202006</v>
      </c>
      <c r="B6628" t="str">
        <f>LEFT(All_Data[[#This Row],[Invoice (Year+Month)]],4)</f>
        <v>2020</v>
      </c>
      <c r="C6628" t="str">
        <f>RIGHT(All_Data[[#This Row],[Invoice (Year+Month)]],2)</f>
        <v>06</v>
      </c>
      <c r="D6628" t="s">
        <v>9</v>
      </c>
      <c r="E6628">
        <v>6000155</v>
      </c>
      <c r="F6628" t="s">
        <v>10</v>
      </c>
      <c r="G6628" t="s">
        <v>22</v>
      </c>
      <c r="H6628" t="s">
        <v>35</v>
      </c>
      <c r="I6628">
        <v>4301943</v>
      </c>
      <c r="J6628">
        <v>202</v>
      </c>
      <c r="K6628" s="1">
        <v>392</v>
      </c>
      <c r="L6628" s="1">
        <v>45.92</v>
      </c>
      <c r="M6628" s="1">
        <f>All_Data[[#This Row],[EUR Sales Amount]]-All_Data[[#This Row],[EUR Cost Amount]]</f>
        <v>346.08</v>
      </c>
      <c r="N6628">
        <f>IF(All_Data[[#This Row],[Order Line Quantity]]&lt;0,1,0)</f>
        <v>0</v>
      </c>
      <c r="O6628" s="1" t="str">
        <f>All_Data[[#This Row],[Tier2 Description]]&amp;All_Data[[#This Row],[Order No]]</f>
        <v>DECORATION CHARGES4301943</v>
      </c>
    </row>
    <row r="6629" spans="1:15" x14ac:dyDescent="0.35">
      <c r="A6629">
        <v>202006</v>
      </c>
      <c r="B6629" t="str">
        <f>LEFT(All_Data[[#This Row],[Invoice (Year+Month)]],4)</f>
        <v>2020</v>
      </c>
      <c r="C6629" t="str">
        <f>RIGHT(All_Data[[#This Row],[Invoice (Year+Month)]],2)</f>
        <v>06</v>
      </c>
      <c r="D6629" t="s">
        <v>9</v>
      </c>
      <c r="E6629">
        <v>6000156</v>
      </c>
      <c r="F6629" t="s">
        <v>10</v>
      </c>
      <c r="G6629" t="s">
        <v>29</v>
      </c>
      <c r="H6629" t="s">
        <v>30</v>
      </c>
      <c r="I6629">
        <v>4302842</v>
      </c>
      <c r="J6629">
        <v>160</v>
      </c>
      <c r="K6629" s="1">
        <v>1836.8</v>
      </c>
      <c r="L6629" s="1">
        <v>807.82</v>
      </c>
      <c r="M6629" s="1">
        <f>All_Data[[#This Row],[EUR Sales Amount]]-All_Data[[#This Row],[EUR Cost Amount]]</f>
        <v>1028.98</v>
      </c>
      <c r="N6629">
        <f>IF(All_Data[[#This Row],[Order Line Quantity]]&lt;0,1,0)</f>
        <v>0</v>
      </c>
      <c r="O6629" s="1" t="str">
        <f>All_Data[[#This Row],[Tier2 Description]]&amp;All_Data[[#This Row],[Order No]]</f>
        <v>AUDIO4302842</v>
      </c>
    </row>
    <row r="6630" spans="1:15" x14ac:dyDescent="0.35">
      <c r="A6630">
        <v>202006</v>
      </c>
      <c r="B6630" t="str">
        <f>LEFT(All_Data[[#This Row],[Invoice (Year+Month)]],4)</f>
        <v>2020</v>
      </c>
      <c r="C6630" t="str">
        <f>RIGHT(All_Data[[#This Row],[Invoice (Year+Month)]],2)</f>
        <v>06</v>
      </c>
      <c r="D6630" t="s">
        <v>9</v>
      </c>
      <c r="E6630">
        <v>6000176</v>
      </c>
      <c r="F6630" t="s">
        <v>17</v>
      </c>
      <c r="G6630" t="s">
        <v>26</v>
      </c>
      <c r="H6630" t="s">
        <v>43</v>
      </c>
      <c r="I6630">
        <v>4294209</v>
      </c>
      <c r="J6630">
        <v>810</v>
      </c>
      <c r="K6630" s="1">
        <v>1385.1</v>
      </c>
      <c r="L6630" s="1">
        <v>737.1</v>
      </c>
      <c r="M6630" s="1">
        <f>All_Data[[#This Row],[EUR Sales Amount]]-All_Data[[#This Row],[EUR Cost Amount]]</f>
        <v>647.99999999999989</v>
      </c>
      <c r="N6630">
        <f>IF(All_Data[[#This Row],[Order Line Quantity]]&lt;0,1,0)</f>
        <v>0</v>
      </c>
      <c r="O6630" s="1" t="str">
        <f>All_Data[[#This Row],[Tier2 Description]]&amp;All_Data[[#This Row],[Order No]]</f>
        <v>SAFETY AUTO &amp; TOOLS4294209</v>
      </c>
    </row>
    <row r="6631" spans="1:15" x14ac:dyDescent="0.35">
      <c r="A6631">
        <v>202006</v>
      </c>
      <c r="B6631" t="str">
        <f>LEFT(All_Data[[#This Row],[Invoice (Year+Month)]],4)</f>
        <v>2020</v>
      </c>
      <c r="C6631" t="str">
        <f>RIGHT(All_Data[[#This Row],[Invoice (Year+Month)]],2)</f>
        <v>06</v>
      </c>
      <c r="D6631" t="s">
        <v>9</v>
      </c>
      <c r="E6631">
        <v>6000205</v>
      </c>
      <c r="F6631" t="s">
        <v>17</v>
      </c>
      <c r="G6631" t="s">
        <v>26</v>
      </c>
      <c r="H6631" t="s">
        <v>43</v>
      </c>
      <c r="I6631">
        <v>4298794</v>
      </c>
      <c r="J6631">
        <v>16</v>
      </c>
      <c r="K6631" s="1">
        <v>7.84</v>
      </c>
      <c r="L6631" s="1">
        <v>2.2400000000000002</v>
      </c>
      <c r="M6631" s="1">
        <f>All_Data[[#This Row],[EUR Sales Amount]]-All_Data[[#This Row],[EUR Cost Amount]]</f>
        <v>5.6</v>
      </c>
      <c r="N6631">
        <f>IF(All_Data[[#This Row],[Order Line Quantity]]&lt;0,1,0)</f>
        <v>0</v>
      </c>
      <c r="O6631" s="1" t="str">
        <f>All_Data[[#This Row],[Tier2 Description]]&amp;All_Data[[#This Row],[Order No]]</f>
        <v>SAFETY AUTO &amp; TOOLS4298794</v>
      </c>
    </row>
    <row r="6632" spans="1:15" x14ac:dyDescent="0.35">
      <c r="A6632">
        <v>202006</v>
      </c>
      <c r="B6632" t="str">
        <f>LEFT(All_Data[[#This Row],[Invoice (Year+Month)]],4)</f>
        <v>2020</v>
      </c>
      <c r="C6632" t="str">
        <f>RIGHT(All_Data[[#This Row],[Invoice (Year+Month)]],2)</f>
        <v>06</v>
      </c>
      <c r="D6632" t="s">
        <v>9</v>
      </c>
      <c r="E6632">
        <v>6000213</v>
      </c>
      <c r="F6632" t="s">
        <v>10</v>
      </c>
      <c r="G6632" t="s">
        <v>11</v>
      </c>
      <c r="H6632" t="s">
        <v>38</v>
      </c>
      <c r="I6632">
        <v>4302540</v>
      </c>
      <c r="J6632">
        <v>26</v>
      </c>
      <c r="K6632" s="1">
        <v>1398.12</v>
      </c>
      <c r="L6632" s="1">
        <v>672.88</v>
      </c>
      <c r="M6632" s="1">
        <f>All_Data[[#This Row],[EUR Sales Amount]]-All_Data[[#This Row],[EUR Cost Amount]]</f>
        <v>725.2399999999999</v>
      </c>
      <c r="N6632">
        <f>IF(All_Data[[#This Row],[Order Line Quantity]]&lt;0,1,0)</f>
        <v>0</v>
      </c>
      <c r="O6632" s="1" t="str">
        <f>All_Data[[#This Row],[Tier2 Description]]&amp;All_Data[[#This Row],[Order No]]</f>
        <v>BACKPACKS4302540</v>
      </c>
    </row>
    <row r="6633" spans="1:15" x14ac:dyDescent="0.35">
      <c r="A6633">
        <v>202006</v>
      </c>
      <c r="B6633" t="str">
        <f>LEFT(All_Data[[#This Row],[Invoice (Year+Month)]],4)</f>
        <v>2020</v>
      </c>
      <c r="C6633" t="str">
        <f>RIGHT(All_Data[[#This Row],[Invoice (Year+Month)]],2)</f>
        <v>06</v>
      </c>
      <c r="D6633" t="s">
        <v>9</v>
      </c>
      <c r="E6633">
        <v>6000232</v>
      </c>
      <c r="F6633" t="s">
        <v>17</v>
      </c>
      <c r="G6633" t="s">
        <v>13</v>
      </c>
      <c r="H6633" t="s">
        <v>37</v>
      </c>
      <c r="I6633">
        <v>4301049</v>
      </c>
      <c r="J6633">
        <v>1500</v>
      </c>
      <c r="K6633" s="1">
        <v>270</v>
      </c>
      <c r="L6633" s="1">
        <v>210</v>
      </c>
      <c r="M6633" s="1">
        <f>All_Data[[#This Row],[EUR Sales Amount]]-All_Data[[#This Row],[EUR Cost Amount]]</f>
        <v>60</v>
      </c>
      <c r="N6633">
        <f>IF(All_Data[[#This Row],[Order Line Quantity]]&lt;0,1,0)</f>
        <v>0</v>
      </c>
      <c r="O6633" s="1" t="str">
        <f>All_Data[[#This Row],[Tier2 Description]]&amp;All_Data[[#This Row],[Order No]]</f>
        <v>GENERAL4301049</v>
      </c>
    </row>
    <row r="6634" spans="1:15" x14ac:dyDescent="0.35">
      <c r="A6634">
        <v>202006</v>
      </c>
      <c r="B6634" t="str">
        <f>LEFT(All_Data[[#This Row],[Invoice (Year+Month)]],4)</f>
        <v>2020</v>
      </c>
      <c r="C6634" t="str">
        <f>RIGHT(All_Data[[#This Row],[Invoice (Year+Month)]],2)</f>
        <v>06</v>
      </c>
      <c r="D6634" t="s">
        <v>9</v>
      </c>
      <c r="E6634">
        <v>6000261</v>
      </c>
      <c r="F6634" t="s">
        <v>10</v>
      </c>
      <c r="G6634" t="s">
        <v>13</v>
      </c>
      <c r="H6634" t="s">
        <v>15</v>
      </c>
      <c r="I6634">
        <v>4303331</v>
      </c>
      <c r="J6634">
        <v>100</v>
      </c>
      <c r="K6634" s="1">
        <v>230</v>
      </c>
      <c r="L6634" s="1">
        <v>116.7</v>
      </c>
      <c r="M6634" s="1">
        <f>All_Data[[#This Row],[EUR Sales Amount]]-All_Data[[#This Row],[EUR Cost Amount]]</f>
        <v>113.3</v>
      </c>
      <c r="N6634">
        <f>IF(All_Data[[#This Row],[Order Line Quantity]]&lt;0,1,0)</f>
        <v>0</v>
      </c>
      <c r="O6634" s="1" t="str">
        <f>All_Data[[#This Row],[Tier2 Description]]&amp;All_Data[[#This Row],[Order No]]</f>
        <v>UMBRELLAS4303331</v>
      </c>
    </row>
    <row r="6635" spans="1:15" x14ac:dyDescent="0.35">
      <c r="A6635">
        <v>202006</v>
      </c>
      <c r="B6635" t="str">
        <f>LEFT(All_Data[[#This Row],[Invoice (Year+Month)]],4)</f>
        <v>2020</v>
      </c>
      <c r="C6635" t="str">
        <f>RIGHT(All_Data[[#This Row],[Invoice (Year+Month)]],2)</f>
        <v>06</v>
      </c>
      <c r="D6635" t="s">
        <v>9</v>
      </c>
      <c r="E6635">
        <v>6000261</v>
      </c>
      <c r="F6635" t="s">
        <v>10</v>
      </c>
      <c r="G6635" t="s">
        <v>22</v>
      </c>
      <c r="H6635" t="s">
        <v>35</v>
      </c>
      <c r="I6635">
        <v>4303331</v>
      </c>
      <c r="J6635">
        <v>102</v>
      </c>
      <c r="K6635" s="1">
        <v>136</v>
      </c>
      <c r="L6635" s="1">
        <v>18.579999999999998</v>
      </c>
      <c r="M6635" s="1">
        <f>All_Data[[#This Row],[EUR Sales Amount]]-All_Data[[#This Row],[EUR Cost Amount]]</f>
        <v>117.42</v>
      </c>
      <c r="N6635">
        <f>IF(All_Data[[#This Row],[Order Line Quantity]]&lt;0,1,0)</f>
        <v>0</v>
      </c>
      <c r="O6635" s="1" t="str">
        <f>All_Data[[#This Row],[Tier2 Description]]&amp;All_Data[[#This Row],[Order No]]</f>
        <v>DECORATION CHARGES4303331</v>
      </c>
    </row>
    <row r="6636" spans="1:15" x14ac:dyDescent="0.35">
      <c r="A6636">
        <v>202006</v>
      </c>
      <c r="B6636" t="str">
        <f>LEFT(All_Data[[#This Row],[Invoice (Year+Month)]],4)</f>
        <v>2020</v>
      </c>
      <c r="C6636" t="str">
        <f>RIGHT(All_Data[[#This Row],[Invoice (Year+Month)]],2)</f>
        <v>06</v>
      </c>
      <c r="D6636" t="s">
        <v>9</v>
      </c>
      <c r="E6636">
        <v>6000302</v>
      </c>
      <c r="F6636" t="s">
        <v>17</v>
      </c>
      <c r="G6636" t="s">
        <v>32</v>
      </c>
      <c r="H6636" t="s">
        <v>51</v>
      </c>
      <c r="I6636">
        <v>4297749</v>
      </c>
      <c r="J6636">
        <v>500</v>
      </c>
      <c r="K6636" s="1">
        <v>860</v>
      </c>
      <c r="L6636" s="1">
        <v>292.88</v>
      </c>
      <c r="M6636" s="1">
        <f>All_Data[[#This Row],[EUR Sales Amount]]-All_Data[[#This Row],[EUR Cost Amount]]</f>
        <v>567.12</v>
      </c>
      <c r="N6636">
        <f>IF(All_Data[[#This Row],[Order Line Quantity]]&lt;0,1,0)</f>
        <v>0</v>
      </c>
      <c r="O6636" s="1" t="str">
        <f>All_Data[[#This Row],[Tier2 Description]]&amp;All_Data[[#This Row],[Order No]]</f>
        <v>MUGS &amp; TUMBLERS4297749</v>
      </c>
    </row>
    <row r="6637" spans="1:15" x14ac:dyDescent="0.35">
      <c r="A6637">
        <v>202006</v>
      </c>
      <c r="B6637" t="str">
        <f>LEFT(All_Data[[#This Row],[Invoice (Year+Month)]],4)</f>
        <v>2020</v>
      </c>
      <c r="C6637" t="str">
        <f>RIGHT(All_Data[[#This Row],[Invoice (Year+Month)]],2)</f>
        <v>06</v>
      </c>
      <c r="D6637" t="s">
        <v>9</v>
      </c>
      <c r="E6637">
        <v>6000302</v>
      </c>
      <c r="F6637" t="s">
        <v>17</v>
      </c>
      <c r="G6637" t="s">
        <v>13</v>
      </c>
      <c r="H6637" t="s">
        <v>34</v>
      </c>
      <c r="I6637">
        <v>4299153</v>
      </c>
      <c r="J6637">
        <v>400</v>
      </c>
      <c r="K6637" s="1">
        <v>928</v>
      </c>
      <c r="L6637" s="1">
        <v>376.68</v>
      </c>
      <c r="M6637" s="1">
        <f>All_Data[[#This Row],[EUR Sales Amount]]-All_Data[[#This Row],[EUR Cost Amount]]</f>
        <v>551.31999999999994</v>
      </c>
      <c r="N6637">
        <f>IF(All_Data[[#This Row],[Order Line Quantity]]&lt;0,1,0)</f>
        <v>0</v>
      </c>
      <c r="O6637" s="1" t="str">
        <f>All_Data[[#This Row],[Tier2 Description]]&amp;All_Data[[#This Row],[Order No]]</f>
        <v>STATIONERY4299153</v>
      </c>
    </row>
    <row r="6638" spans="1:15" x14ac:dyDescent="0.35">
      <c r="A6638">
        <v>202006</v>
      </c>
      <c r="B6638" t="str">
        <f>LEFT(All_Data[[#This Row],[Invoice (Year+Month)]],4)</f>
        <v>2020</v>
      </c>
      <c r="C6638" t="str">
        <f>RIGHT(All_Data[[#This Row],[Invoice (Year+Month)]],2)</f>
        <v>06</v>
      </c>
      <c r="D6638" t="s">
        <v>9</v>
      </c>
      <c r="E6638">
        <v>6000302</v>
      </c>
      <c r="F6638" t="s">
        <v>17</v>
      </c>
      <c r="G6638" t="s">
        <v>26</v>
      </c>
      <c r="H6638" t="s">
        <v>28</v>
      </c>
      <c r="I6638">
        <v>4297749</v>
      </c>
      <c r="J6638">
        <v>500</v>
      </c>
      <c r="K6638" s="1">
        <v>535</v>
      </c>
      <c r="L6638" s="1">
        <v>150.86000000000001</v>
      </c>
      <c r="M6638" s="1">
        <f>All_Data[[#This Row],[EUR Sales Amount]]-All_Data[[#This Row],[EUR Cost Amount]]</f>
        <v>384.14</v>
      </c>
      <c r="N6638">
        <f>IF(All_Data[[#This Row],[Order Line Quantity]]&lt;0,1,0)</f>
        <v>0</v>
      </c>
      <c r="O6638" s="1" t="str">
        <f>All_Data[[#This Row],[Tier2 Description]]&amp;All_Data[[#This Row],[Order No]]</f>
        <v>HOUSEWARES4297749</v>
      </c>
    </row>
    <row r="6639" spans="1:15" x14ac:dyDescent="0.35">
      <c r="A6639">
        <v>202006</v>
      </c>
      <c r="B6639" t="str">
        <f>LEFT(All_Data[[#This Row],[Invoice (Year+Month)]],4)</f>
        <v>2020</v>
      </c>
      <c r="C6639" t="str">
        <f>RIGHT(All_Data[[#This Row],[Invoice (Year+Month)]],2)</f>
        <v>06</v>
      </c>
      <c r="D6639" t="s">
        <v>9</v>
      </c>
      <c r="E6639">
        <v>6000302</v>
      </c>
      <c r="F6639" t="s">
        <v>17</v>
      </c>
      <c r="G6639" t="s">
        <v>22</v>
      </c>
      <c r="H6639" t="s">
        <v>35</v>
      </c>
      <c r="I6639">
        <v>4299153</v>
      </c>
      <c r="J6639">
        <v>402</v>
      </c>
      <c r="K6639" s="1">
        <v>293</v>
      </c>
      <c r="L6639" s="1">
        <v>25.18</v>
      </c>
      <c r="M6639" s="1">
        <f>All_Data[[#This Row],[EUR Sales Amount]]-All_Data[[#This Row],[EUR Cost Amount]]</f>
        <v>267.82</v>
      </c>
      <c r="N6639">
        <f>IF(All_Data[[#This Row],[Order Line Quantity]]&lt;0,1,0)</f>
        <v>0</v>
      </c>
      <c r="O6639" s="1" t="str">
        <f>All_Data[[#This Row],[Tier2 Description]]&amp;All_Data[[#This Row],[Order No]]</f>
        <v>DECORATION CHARGES4299153</v>
      </c>
    </row>
    <row r="6640" spans="1:15" x14ac:dyDescent="0.35">
      <c r="A6640">
        <v>202006</v>
      </c>
      <c r="B6640" t="str">
        <f>LEFT(All_Data[[#This Row],[Invoice (Year+Month)]],4)</f>
        <v>2020</v>
      </c>
      <c r="C6640" t="str">
        <f>RIGHT(All_Data[[#This Row],[Invoice (Year+Month)]],2)</f>
        <v>06</v>
      </c>
      <c r="D6640" t="s">
        <v>9</v>
      </c>
      <c r="E6640">
        <v>6000327</v>
      </c>
      <c r="F6640" t="s">
        <v>10</v>
      </c>
      <c r="G6640" t="s">
        <v>26</v>
      </c>
      <c r="H6640" t="s">
        <v>50</v>
      </c>
      <c r="I6640">
        <v>4301788</v>
      </c>
      <c r="J6640">
        <v>1000</v>
      </c>
      <c r="K6640" s="1">
        <v>480</v>
      </c>
      <c r="L6640" s="1">
        <v>222.08</v>
      </c>
      <c r="M6640" s="1">
        <f>All_Data[[#This Row],[EUR Sales Amount]]-All_Data[[#This Row],[EUR Cost Amount]]</f>
        <v>257.91999999999996</v>
      </c>
      <c r="N6640">
        <f>IF(All_Data[[#This Row],[Order Line Quantity]]&lt;0,1,0)</f>
        <v>0</v>
      </c>
      <c r="O6640" s="1" t="str">
        <f>All_Data[[#This Row],[Tier2 Description]]&amp;All_Data[[#This Row],[Order No]]</f>
        <v>OUTDOOR &amp; LEISURE4301788</v>
      </c>
    </row>
    <row r="6641" spans="1:15" x14ac:dyDescent="0.35">
      <c r="A6641">
        <v>202006</v>
      </c>
      <c r="B6641" t="str">
        <f>LEFT(All_Data[[#This Row],[Invoice (Year+Month)]],4)</f>
        <v>2020</v>
      </c>
      <c r="C6641" t="str">
        <f>RIGHT(All_Data[[#This Row],[Invoice (Year+Month)]],2)</f>
        <v>06</v>
      </c>
      <c r="D6641" t="s">
        <v>9</v>
      </c>
      <c r="E6641">
        <v>6000327</v>
      </c>
      <c r="F6641" t="s">
        <v>10</v>
      </c>
      <c r="G6641" t="s">
        <v>22</v>
      </c>
      <c r="H6641" t="s">
        <v>35</v>
      </c>
      <c r="I6641">
        <v>4301788</v>
      </c>
      <c r="J6641">
        <v>2002</v>
      </c>
      <c r="K6641" s="1">
        <v>350</v>
      </c>
      <c r="L6641" s="1">
        <v>37.880000000000003</v>
      </c>
      <c r="M6641" s="1">
        <f>All_Data[[#This Row],[EUR Sales Amount]]-All_Data[[#This Row],[EUR Cost Amount]]</f>
        <v>312.12</v>
      </c>
      <c r="N6641">
        <f>IF(All_Data[[#This Row],[Order Line Quantity]]&lt;0,1,0)</f>
        <v>0</v>
      </c>
      <c r="O6641" s="1" t="str">
        <f>All_Data[[#This Row],[Tier2 Description]]&amp;All_Data[[#This Row],[Order No]]</f>
        <v>DECORATION CHARGES4301788</v>
      </c>
    </row>
    <row r="6642" spans="1:15" x14ac:dyDescent="0.35">
      <c r="A6642">
        <v>202006</v>
      </c>
      <c r="B6642" t="str">
        <f>LEFT(All_Data[[#This Row],[Invoice (Year+Month)]],4)</f>
        <v>2020</v>
      </c>
      <c r="C6642" t="str">
        <f>RIGHT(All_Data[[#This Row],[Invoice (Year+Month)]],2)</f>
        <v>06</v>
      </c>
      <c r="D6642" t="s">
        <v>9</v>
      </c>
      <c r="E6642">
        <v>6000335</v>
      </c>
      <c r="F6642" t="s">
        <v>10</v>
      </c>
      <c r="G6642" t="s">
        <v>11</v>
      </c>
      <c r="H6642" t="s">
        <v>40</v>
      </c>
      <c r="I6642">
        <v>4303899</v>
      </c>
      <c r="J6642">
        <v>100</v>
      </c>
      <c r="K6642" s="1">
        <v>137</v>
      </c>
      <c r="L6642" s="1">
        <v>54.14</v>
      </c>
      <c r="M6642" s="1">
        <f>All_Data[[#This Row],[EUR Sales Amount]]-All_Data[[#This Row],[EUR Cost Amount]]</f>
        <v>82.86</v>
      </c>
      <c r="N6642">
        <f>IF(All_Data[[#This Row],[Order Line Quantity]]&lt;0,1,0)</f>
        <v>0</v>
      </c>
      <c r="O6642" s="1" t="str">
        <f>All_Data[[#This Row],[Tier2 Description]]&amp;All_Data[[#This Row],[Order No]]</f>
        <v>TOTES4303899</v>
      </c>
    </row>
    <row r="6643" spans="1:15" x14ac:dyDescent="0.35">
      <c r="A6643">
        <v>202006</v>
      </c>
      <c r="B6643" t="str">
        <f>LEFT(All_Data[[#This Row],[Invoice (Year+Month)]],4)</f>
        <v>2020</v>
      </c>
      <c r="C6643" t="str">
        <f>RIGHT(All_Data[[#This Row],[Invoice (Year+Month)]],2)</f>
        <v>06</v>
      </c>
      <c r="D6643" t="s">
        <v>9</v>
      </c>
      <c r="E6643">
        <v>6000335</v>
      </c>
      <c r="F6643" t="s">
        <v>10</v>
      </c>
      <c r="G6643" t="s">
        <v>32</v>
      </c>
      <c r="H6643" t="s">
        <v>51</v>
      </c>
      <c r="I6643">
        <v>4298080</v>
      </c>
      <c r="J6643">
        <v>140</v>
      </c>
      <c r="K6643" s="1">
        <v>336</v>
      </c>
      <c r="L6643" s="1">
        <v>88.22</v>
      </c>
      <c r="M6643" s="1">
        <f>All_Data[[#This Row],[EUR Sales Amount]]-All_Data[[#This Row],[EUR Cost Amount]]</f>
        <v>247.78</v>
      </c>
      <c r="N6643">
        <f>IF(All_Data[[#This Row],[Order Line Quantity]]&lt;0,1,0)</f>
        <v>0</v>
      </c>
      <c r="O6643" s="1" t="str">
        <f>All_Data[[#This Row],[Tier2 Description]]&amp;All_Data[[#This Row],[Order No]]</f>
        <v>MUGS &amp; TUMBLERS4298080</v>
      </c>
    </row>
    <row r="6644" spans="1:15" x14ac:dyDescent="0.35">
      <c r="A6644">
        <v>202006</v>
      </c>
      <c r="B6644" t="str">
        <f>LEFT(All_Data[[#This Row],[Invoice (Year+Month)]],4)</f>
        <v>2020</v>
      </c>
      <c r="C6644" t="str">
        <f>RIGHT(All_Data[[#This Row],[Invoice (Year+Month)]],2)</f>
        <v>06</v>
      </c>
      <c r="D6644" t="s">
        <v>9</v>
      </c>
      <c r="E6644">
        <v>6000335</v>
      </c>
      <c r="F6644" t="s">
        <v>10</v>
      </c>
      <c r="G6644" t="s">
        <v>32</v>
      </c>
      <c r="H6644" t="s">
        <v>33</v>
      </c>
      <c r="I6644">
        <v>4298103</v>
      </c>
      <c r="J6644">
        <v>140</v>
      </c>
      <c r="K6644" s="1">
        <v>257.60000000000002</v>
      </c>
      <c r="L6644" s="1">
        <v>110.54</v>
      </c>
      <c r="M6644" s="1">
        <f>All_Data[[#This Row],[EUR Sales Amount]]-All_Data[[#This Row],[EUR Cost Amount]]</f>
        <v>147.06</v>
      </c>
      <c r="N6644">
        <f>IF(All_Data[[#This Row],[Order Line Quantity]]&lt;0,1,0)</f>
        <v>0</v>
      </c>
      <c r="O6644" s="1" t="str">
        <f>All_Data[[#This Row],[Tier2 Description]]&amp;All_Data[[#This Row],[Order No]]</f>
        <v>SPORT BOTTLES4298103</v>
      </c>
    </row>
    <row r="6645" spans="1:15" x14ac:dyDescent="0.35">
      <c r="A6645">
        <v>202006</v>
      </c>
      <c r="B6645" t="str">
        <f>LEFT(All_Data[[#This Row],[Invoice (Year+Month)]],4)</f>
        <v>2020</v>
      </c>
      <c r="C6645" t="str">
        <f>RIGHT(All_Data[[#This Row],[Invoice (Year+Month)]],2)</f>
        <v>06</v>
      </c>
      <c r="D6645" t="s">
        <v>9</v>
      </c>
      <c r="E6645">
        <v>6000335</v>
      </c>
      <c r="F6645" t="s">
        <v>10</v>
      </c>
      <c r="G6645" t="s">
        <v>13</v>
      </c>
      <c r="H6645" t="s">
        <v>34</v>
      </c>
      <c r="I6645">
        <v>4300425</v>
      </c>
      <c r="J6645">
        <v>60</v>
      </c>
      <c r="K6645" s="1">
        <v>59.4</v>
      </c>
      <c r="L6645" s="1">
        <v>27.26</v>
      </c>
      <c r="M6645" s="1">
        <f>All_Data[[#This Row],[EUR Sales Amount]]-All_Data[[#This Row],[EUR Cost Amount]]</f>
        <v>32.14</v>
      </c>
      <c r="N6645">
        <f>IF(All_Data[[#This Row],[Order Line Quantity]]&lt;0,1,0)</f>
        <v>0</v>
      </c>
      <c r="O6645" s="1" t="str">
        <f>All_Data[[#This Row],[Tier2 Description]]&amp;All_Data[[#This Row],[Order No]]</f>
        <v>STATIONERY4300425</v>
      </c>
    </row>
    <row r="6646" spans="1:15" x14ac:dyDescent="0.35">
      <c r="A6646">
        <v>202006</v>
      </c>
      <c r="B6646" t="str">
        <f>LEFT(All_Data[[#This Row],[Invoice (Year+Month)]],4)</f>
        <v>2020</v>
      </c>
      <c r="C6646" t="str">
        <f>RIGHT(All_Data[[#This Row],[Invoice (Year+Month)]],2)</f>
        <v>06</v>
      </c>
      <c r="D6646" t="s">
        <v>9</v>
      </c>
      <c r="E6646">
        <v>6000335</v>
      </c>
      <c r="F6646" t="s">
        <v>10</v>
      </c>
      <c r="G6646" t="s">
        <v>13</v>
      </c>
      <c r="H6646" t="s">
        <v>16</v>
      </c>
      <c r="I6646">
        <v>4298103</v>
      </c>
      <c r="J6646">
        <v>140</v>
      </c>
      <c r="K6646" s="1">
        <v>23.8</v>
      </c>
      <c r="L6646" s="1">
        <v>11.26</v>
      </c>
      <c r="M6646" s="1">
        <f>All_Data[[#This Row],[EUR Sales Amount]]-All_Data[[#This Row],[EUR Cost Amount]]</f>
        <v>12.540000000000001</v>
      </c>
      <c r="N6646">
        <f>IF(All_Data[[#This Row],[Order Line Quantity]]&lt;0,1,0)</f>
        <v>0</v>
      </c>
      <c r="O6646" s="1" t="str">
        <f>All_Data[[#This Row],[Tier2 Description]]&amp;All_Data[[#This Row],[Order No]]</f>
        <v>WRITING4298103</v>
      </c>
    </row>
    <row r="6647" spans="1:15" x14ac:dyDescent="0.35">
      <c r="A6647">
        <v>202006</v>
      </c>
      <c r="B6647" t="str">
        <f>LEFT(All_Data[[#This Row],[Invoice (Year+Month)]],4)</f>
        <v>2020</v>
      </c>
      <c r="C6647" t="str">
        <f>RIGHT(All_Data[[#This Row],[Invoice (Year+Month)]],2)</f>
        <v>06</v>
      </c>
      <c r="D6647" t="s">
        <v>9</v>
      </c>
      <c r="E6647">
        <v>6000335</v>
      </c>
      <c r="F6647" t="s">
        <v>10</v>
      </c>
      <c r="G6647" t="s">
        <v>26</v>
      </c>
      <c r="H6647" t="s">
        <v>53</v>
      </c>
      <c r="I6647">
        <v>4304822</v>
      </c>
      <c r="J6647">
        <v>462</v>
      </c>
      <c r="K6647" s="1">
        <v>2905.98</v>
      </c>
      <c r="L6647" s="1">
        <v>833.54</v>
      </c>
      <c r="M6647" s="1">
        <f>All_Data[[#This Row],[EUR Sales Amount]]-All_Data[[#This Row],[EUR Cost Amount]]</f>
        <v>2072.44</v>
      </c>
      <c r="N6647">
        <f>IF(All_Data[[#This Row],[Order Line Quantity]]&lt;0,1,0)</f>
        <v>0</v>
      </c>
      <c r="O6647" s="1" t="str">
        <f>All_Data[[#This Row],[Tier2 Description]]&amp;All_Data[[#This Row],[Order No]]</f>
        <v>BLANKETS4304822</v>
      </c>
    </row>
    <row r="6648" spans="1:15" x14ac:dyDescent="0.35">
      <c r="A6648">
        <v>202006</v>
      </c>
      <c r="B6648" t="str">
        <f>LEFT(All_Data[[#This Row],[Invoice (Year+Month)]],4)</f>
        <v>2020</v>
      </c>
      <c r="C6648" t="str">
        <f>RIGHT(All_Data[[#This Row],[Invoice (Year+Month)]],2)</f>
        <v>06</v>
      </c>
      <c r="D6648" t="s">
        <v>9</v>
      </c>
      <c r="E6648">
        <v>6000335</v>
      </c>
      <c r="F6648" t="s">
        <v>10</v>
      </c>
      <c r="G6648" t="s">
        <v>22</v>
      </c>
      <c r="H6648" t="s">
        <v>35</v>
      </c>
      <c r="I6648">
        <v>4298080</v>
      </c>
      <c r="J6648">
        <v>142</v>
      </c>
      <c r="K6648" s="1">
        <v>163.80000000000001</v>
      </c>
      <c r="L6648" s="1">
        <v>22.58</v>
      </c>
      <c r="M6648" s="1">
        <f>All_Data[[#This Row],[EUR Sales Amount]]-All_Data[[#This Row],[EUR Cost Amount]]</f>
        <v>141.22000000000003</v>
      </c>
      <c r="N6648">
        <f>IF(All_Data[[#This Row],[Order Line Quantity]]&lt;0,1,0)</f>
        <v>0</v>
      </c>
      <c r="O6648" s="1" t="str">
        <f>All_Data[[#This Row],[Tier2 Description]]&amp;All_Data[[#This Row],[Order No]]</f>
        <v>DECORATION CHARGES4298080</v>
      </c>
    </row>
    <row r="6649" spans="1:15" x14ac:dyDescent="0.35">
      <c r="A6649">
        <v>202006</v>
      </c>
      <c r="B6649" t="str">
        <f>LEFT(All_Data[[#This Row],[Invoice (Year+Month)]],4)</f>
        <v>2020</v>
      </c>
      <c r="C6649" t="str">
        <f>RIGHT(All_Data[[#This Row],[Invoice (Year+Month)]],2)</f>
        <v>06</v>
      </c>
      <c r="D6649" t="s">
        <v>9</v>
      </c>
      <c r="E6649">
        <v>6000335</v>
      </c>
      <c r="F6649" t="s">
        <v>10</v>
      </c>
      <c r="G6649" t="s">
        <v>22</v>
      </c>
      <c r="H6649" t="s">
        <v>35</v>
      </c>
      <c r="I6649">
        <v>4298103</v>
      </c>
      <c r="J6649">
        <v>574</v>
      </c>
      <c r="K6649" s="1">
        <v>803.6</v>
      </c>
      <c r="L6649" s="1">
        <v>116.12</v>
      </c>
      <c r="M6649" s="1">
        <f>All_Data[[#This Row],[EUR Sales Amount]]-All_Data[[#This Row],[EUR Cost Amount]]</f>
        <v>687.48</v>
      </c>
      <c r="N6649">
        <f>IF(All_Data[[#This Row],[Order Line Quantity]]&lt;0,1,0)</f>
        <v>0</v>
      </c>
      <c r="O6649" s="1" t="str">
        <f>All_Data[[#This Row],[Tier2 Description]]&amp;All_Data[[#This Row],[Order No]]</f>
        <v>DECORATION CHARGES4298103</v>
      </c>
    </row>
    <row r="6650" spans="1:15" x14ac:dyDescent="0.35">
      <c r="A6650">
        <v>202006</v>
      </c>
      <c r="B6650" t="str">
        <f>LEFT(All_Data[[#This Row],[Invoice (Year+Month)]],4)</f>
        <v>2020</v>
      </c>
      <c r="C6650" t="str">
        <f>RIGHT(All_Data[[#This Row],[Invoice (Year+Month)]],2)</f>
        <v>06</v>
      </c>
      <c r="D6650" t="s">
        <v>9</v>
      </c>
      <c r="E6650">
        <v>6000335</v>
      </c>
      <c r="F6650" t="s">
        <v>10</v>
      </c>
      <c r="G6650" t="s">
        <v>22</v>
      </c>
      <c r="H6650" t="s">
        <v>35</v>
      </c>
      <c r="I6650">
        <v>4303899</v>
      </c>
      <c r="J6650">
        <v>104</v>
      </c>
      <c r="K6650" s="1">
        <v>152</v>
      </c>
      <c r="L6650" s="1">
        <v>33.58</v>
      </c>
      <c r="M6650" s="1">
        <f>All_Data[[#This Row],[EUR Sales Amount]]-All_Data[[#This Row],[EUR Cost Amount]]</f>
        <v>118.42</v>
      </c>
      <c r="N6650">
        <f>IF(All_Data[[#This Row],[Order Line Quantity]]&lt;0,1,0)</f>
        <v>0</v>
      </c>
      <c r="O6650" s="1" t="str">
        <f>All_Data[[#This Row],[Tier2 Description]]&amp;All_Data[[#This Row],[Order No]]</f>
        <v>DECORATION CHARGES4303899</v>
      </c>
    </row>
    <row r="6651" spans="1:15" x14ac:dyDescent="0.35">
      <c r="A6651">
        <v>202006</v>
      </c>
      <c r="B6651" t="str">
        <f>LEFT(All_Data[[#This Row],[Invoice (Year+Month)]],4)</f>
        <v>2020</v>
      </c>
      <c r="C6651" t="str">
        <f>RIGHT(All_Data[[#This Row],[Invoice (Year+Month)]],2)</f>
        <v>06</v>
      </c>
      <c r="D6651" t="s">
        <v>9</v>
      </c>
      <c r="E6651">
        <v>6000335</v>
      </c>
      <c r="F6651" t="s">
        <v>10</v>
      </c>
      <c r="G6651" t="s">
        <v>29</v>
      </c>
      <c r="H6651" t="s">
        <v>30</v>
      </c>
      <c r="I6651">
        <v>4298103</v>
      </c>
      <c r="J6651">
        <v>140</v>
      </c>
      <c r="K6651" s="1">
        <v>373.8</v>
      </c>
      <c r="L6651" s="1">
        <v>74.459999999999994</v>
      </c>
      <c r="M6651" s="1">
        <f>All_Data[[#This Row],[EUR Sales Amount]]-All_Data[[#This Row],[EUR Cost Amount]]</f>
        <v>299.34000000000003</v>
      </c>
      <c r="N6651">
        <f>IF(All_Data[[#This Row],[Order Line Quantity]]&lt;0,1,0)</f>
        <v>0</v>
      </c>
      <c r="O6651" s="1" t="str">
        <f>All_Data[[#This Row],[Tier2 Description]]&amp;All_Data[[#This Row],[Order No]]</f>
        <v>AUDIO4298103</v>
      </c>
    </row>
    <row r="6652" spans="1:15" x14ac:dyDescent="0.35">
      <c r="A6652">
        <v>202006</v>
      </c>
      <c r="B6652" t="str">
        <f>LEFT(All_Data[[#This Row],[Invoice (Year+Month)]],4)</f>
        <v>2020</v>
      </c>
      <c r="C6652" t="str">
        <f>RIGHT(All_Data[[#This Row],[Invoice (Year+Month)]],2)</f>
        <v>06</v>
      </c>
      <c r="D6652" t="s">
        <v>9</v>
      </c>
      <c r="E6652">
        <v>6000335</v>
      </c>
      <c r="F6652" t="s">
        <v>10</v>
      </c>
      <c r="G6652" t="s">
        <v>29</v>
      </c>
      <c r="H6652" t="s">
        <v>31</v>
      </c>
      <c r="I6652">
        <v>4298103</v>
      </c>
      <c r="J6652">
        <v>140</v>
      </c>
      <c r="K6652" s="1">
        <v>350</v>
      </c>
      <c r="L6652" s="1">
        <v>109.18</v>
      </c>
      <c r="M6652" s="1">
        <f>All_Data[[#This Row],[EUR Sales Amount]]-All_Data[[#This Row],[EUR Cost Amount]]</f>
        <v>240.82</v>
      </c>
      <c r="N6652">
        <f>IF(All_Data[[#This Row],[Order Line Quantity]]&lt;0,1,0)</f>
        <v>0</v>
      </c>
      <c r="O6652" s="1" t="str">
        <f>All_Data[[#This Row],[Tier2 Description]]&amp;All_Data[[#This Row],[Order No]]</f>
        <v>POWER4298103</v>
      </c>
    </row>
    <row r="6653" spans="1:15" x14ac:dyDescent="0.35">
      <c r="A6653">
        <v>202006</v>
      </c>
      <c r="B6653" t="str">
        <f>LEFT(All_Data[[#This Row],[Invoice (Year+Month)]],4)</f>
        <v>2020</v>
      </c>
      <c r="C6653" t="str">
        <f>RIGHT(All_Data[[#This Row],[Invoice (Year+Month)]],2)</f>
        <v>06</v>
      </c>
      <c r="D6653" t="s">
        <v>9</v>
      </c>
      <c r="E6653">
        <v>6000411</v>
      </c>
      <c r="F6653" t="s">
        <v>17</v>
      </c>
      <c r="G6653" t="s">
        <v>13</v>
      </c>
      <c r="H6653" t="s">
        <v>16</v>
      </c>
      <c r="I6653">
        <v>4303676</v>
      </c>
      <c r="J6653">
        <v>100</v>
      </c>
      <c r="K6653" s="1">
        <v>376</v>
      </c>
      <c r="L6653" s="1">
        <v>250.74</v>
      </c>
      <c r="M6653" s="1">
        <f>All_Data[[#This Row],[EUR Sales Amount]]-All_Data[[#This Row],[EUR Cost Amount]]</f>
        <v>125.25999999999999</v>
      </c>
      <c r="N6653">
        <f>IF(All_Data[[#This Row],[Order Line Quantity]]&lt;0,1,0)</f>
        <v>0</v>
      </c>
      <c r="O6653" s="1" t="str">
        <f>All_Data[[#This Row],[Tier2 Description]]&amp;All_Data[[#This Row],[Order No]]</f>
        <v>WRITING4303676</v>
      </c>
    </row>
    <row r="6654" spans="1:15" x14ac:dyDescent="0.35">
      <c r="A6654">
        <v>202006</v>
      </c>
      <c r="B6654" t="str">
        <f>LEFT(All_Data[[#This Row],[Invoice (Year+Month)]],4)</f>
        <v>2020</v>
      </c>
      <c r="C6654" t="str">
        <f>RIGHT(All_Data[[#This Row],[Invoice (Year+Month)]],2)</f>
        <v>06</v>
      </c>
      <c r="D6654" t="s">
        <v>9</v>
      </c>
      <c r="E6654">
        <v>6000411</v>
      </c>
      <c r="F6654" t="s">
        <v>17</v>
      </c>
      <c r="G6654" t="s">
        <v>18</v>
      </c>
      <c r="H6654" t="s">
        <v>20</v>
      </c>
      <c r="I6654">
        <v>4304506</v>
      </c>
      <c r="J6654">
        <v>20</v>
      </c>
      <c r="K6654" s="1">
        <v>159.19999999999999</v>
      </c>
      <c r="L6654" s="1">
        <v>75.92</v>
      </c>
      <c r="M6654" s="1">
        <f>All_Data[[#This Row],[EUR Sales Amount]]-All_Data[[#This Row],[EUR Cost Amount]]</f>
        <v>83.279999999999987</v>
      </c>
      <c r="N6654">
        <f>IF(All_Data[[#This Row],[Order Line Quantity]]&lt;0,1,0)</f>
        <v>0</v>
      </c>
      <c r="O6654" s="1" t="str">
        <f>All_Data[[#This Row],[Tier2 Description]]&amp;All_Data[[#This Row],[Order No]]</f>
        <v>POLOS4304506</v>
      </c>
    </row>
    <row r="6655" spans="1:15" x14ac:dyDescent="0.35">
      <c r="A6655">
        <v>202006</v>
      </c>
      <c r="B6655" t="str">
        <f>LEFT(All_Data[[#This Row],[Invoice (Year+Month)]],4)</f>
        <v>2020</v>
      </c>
      <c r="C6655" t="str">
        <f>RIGHT(All_Data[[#This Row],[Invoice (Year+Month)]],2)</f>
        <v>06</v>
      </c>
      <c r="D6655" t="s">
        <v>9</v>
      </c>
      <c r="E6655">
        <v>6000411</v>
      </c>
      <c r="F6655" t="s">
        <v>17</v>
      </c>
      <c r="G6655" t="s">
        <v>22</v>
      </c>
      <c r="H6655" t="s">
        <v>35</v>
      </c>
      <c r="I6655">
        <v>4303676</v>
      </c>
      <c r="J6655">
        <v>102</v>
      </c>
      <c r="K6655" s="1">
        <v>141</v>
      </c>
      <c r="L6655" s="1">
        <v>16.46</v>
      </c>
      <c r="M6655" s="1">
        <f>All_Data[[#This Row],[EUR Sales Amount]]-All_Data[[#This Row],[EUR Cost Amount]]</f>
        <v>124.53999999999999</v>
      </c>
      <c r="N6655">
        <f>IF(All_Data[[#This Row],[Order Line Quantity]]&lt;0,1,0)</f>
        <v>0</v>
      </c>
      <c r="O6655" s="1" t="str">
        <f>All_Data[[#This Row],[Tier2 Description]]&amp;All_Data[[#This Row],[Order No]]</f>
        <v>DECORATION CHARGES4303676</v>
      </c>
    </row>
    <row r="6656" spans="1:15" x14ac:dyDescent="0.35">
      <c r="A6656">
        <v>202006</v>
      </c>
      <c r="B6656" t="str">
        <f>LEFT(All_Data[[#This Row],[Invoice (Year+Month)]],4)</f>
        <v>2020</v>
      </c>
      <c r="C6656" t="str">
        <f>RIGHT(All_Data[[#This Row],[Invoice (Year+Month)]],2)</f>
        <v>06</v>
      </c>
      <c r="D6656" t="s">
        <v>9</v>
      </c>
      <c r="E6656">
        <v>6000468</v>
      </c>
      <c r="F6656" t="s">
        <v>17</v>
      </c>
      <c r="G6656" t="s">
        <v>11</v>
      </c>
      <c r="H6656" t="s">
        <v>40</v>
      </c>
      <c r="I6656">
        <v>4303299</v>
      </c>
      <c r="J6656">
        <v>100</v>
      </c>
      <c r="K6656" s="1">
        <v>211</v>
      </c>
      <c r="L6656" s="1">
        <v>72.12</v>
      </c>
      <c r="M6656" s="1">
        <f>All_Data[[#This Row],[EUR Sales Amount]]-All_Data[[#This Row],[EUR Cost Amount]]</f>
        <v>138.88</v>
      </c>
      <c r="N6656">
        <f>IF(All_Data[[#This Row],[Order Line Quantity]]&lt;0,1,0)</f>
        <v>0</v>
      </c>
      <c r="O6656" s="1" t="str">
        <f>All_Data[[#This Row],[Tier2 Description]]&amp;All_Data[[#This Row],[Order No]]</f>
        <v>TOTES4303299</v>
      </c>
    </row>
    <row r="6657" spans="1:15" x14ac:dyDescent="0.35">
      <c r="A6657">
        <v>202006</v>
      </c>
      <c r="B6657" t="str">
        <f>LEFT(All_Data[[#This Row],[Invoice (Year+Month)]],4)</f>
        <v>2020</v>
      </c>
      <c r="C6657" t="str">
        <f>RIGHT(All_Data[[#This Row],[Invoice (Year+Month)]],2)</f>
        <v>06</v>
      </c>
      <c r="D6657" t="s">
        <v>9</v>
      </c>
      <c r="E6657">
        <v>6000468</v>
      </c>
      <c r="F6657" t="s">
        <v>17</v>
      </c>
      <c r="G6657" t="s">
        <v>22</v>
      </c>
      <c r="H6657" t="s">
        <v>35</v>
      </c>
      <c r="I6657">
        <v>4303299</v>
      </c>
      <c r="J6657">
        <v>204</v>
      </c>
      <c r="K6657" s="1">
        <v>270</v>
      </c>
      <c r="L6657" s="1">
        <v>37.159999999999997</v>
      </c>
      <c r="M6657" s="1">
        <f>All_Data[[#This Row],[EUR Sales Amount]]-All_Data[[#This Row],[EUR Cost Amount]]</f>
        <v>232.84</v>
      </c>
      <c r="N6657">
        <f>IF(All_Data[[#This Row],[Order Line Quantity]]&lt;0,1,0)</f>
        <v>0</v>
      </c>
      <c r="O6657" s="1" t="str">
        <f>All_Data[[#This Row],[Tier2 Description]]&amp;All_Data[[#This Row],[Order No]]</f>
        <v>DECORATION CHARGES4303299</v>
      </c>
    </row>
    <row r="6658" spans="1:15" x14ac:dyDescent="0.35">
      <c r="A6658">
        <v>202006</v>
      </c>
      <c r="B6658" t="str">
        <f>LEFT(All_Data[[#This Row],[Invoice (Year+Month)]],4)</f>
        <v>2020</v>
      </c>
      <c r="C6658" t="str">
        <f>RIGHT(All_Data[[#This Row],[Invoice (Year+Month)]],2)</f>
        <v>06</v>
      </c>
      <c r="D6658" t="s">
        <v>9</v>
      </c>
      <c r="E6658">
        <v>6000476</v>
      </c>
      <c r="F6658" t="s">
        <v>17</v>
      </c>
      <c r="G6658" t="s">
        <v>18</v>
      </c>
      <c r="H6658" t="s">
        <v>21</v>
      </c>
      <c r="I6658">
        <v>4306899</v>
      </c>
      <c r="J6658">
        <v>96</v>
      </c>
      <c r="K6658" s="1">
        <v>487.68</v>
      </c>
      <c r="L6658" s="1">
        <v>231.88</v>
      </c>
      <c r="M6658" s="1">
        <f>All_Data[[#This Row],[EUR Sales Amount]]-All_Data[[#This Row],[EUR Cost Amount]]</f>
        <v>255.8</v>
      </c>
      <c r="N6658">
        <f>IF(All_Data[[#This Row],[Order Line Quantity]]&lt;0,1,0)</f>
        <v>0</v>
      </c>
      <c r="O6658" s="1" t="str">
        <f>All_Data[[#This Row],[Tier2 Description]]&amp;All_Data[[#This Row],[Order No]]</f>
        <v>T-SHIRTS &amp; ACTIVE TOPS4306899</v>
      </c>
    </row>
    <row r="6659" spans="1:15" x14ac:dyDescent="0.35">
      <c r="A6659">
        <v>202006</v>
      </c>
      <c r="B6659" t="str">
        <f>LEFT(All_Data[[#This Row],[Invoice (Year+Month)]],4)</f>
        <v>2020</v>
      </c>
      <c r="C6659" t="str">
        <f>RIGHT(All_Data[[#This Row],[Invoice (Year+Month)]],2)</f>
        <v>06</v>
      </c>
      <c r="D6659" t="s">
        <v>9</v>
      </c>
      <c r="E6659">
        <v>6000556</v>
      </c>
      <c r="F6659" t="s">
        <v>10</v>
      </c>
      <c r="G6659" t="s">
        <v>18</v>
      </c>
      <c r="H6659" t="s">
        <v>20</v>
      </c>
      <c r="I6659">
        <v>4293203</v>
      </c>
      <c r="J6659">
        <v>10</v>
      </c>
      <c r="K6659" s="1">
        <v>161.69999999999999</v>
      </c>
      <c r="L6659" s="1">
        <v>50.38</v>
      </c>
      <c r="M6659" s="1">
        <f>All_Data[[#This Row],[EUR Sales Amount]]-All_Data[[#This Row],[EUR Cost Amount]]</f>
        <v>111.32</v>
      </c>
      <c r="N6659">
        <f>IF(All_Data[[#This Row],[Order Line Quantity]]&lt;0,1,0)</f>
        <v>0</v>
      </c>
      <c r="O6659" s="1" t="str">
        <f>All_Data[[#This Row],[Tier2 Description]]&amp;All_Data[[#This Row],[Order No]]</f>
        <v>POLOS4293203</v>
      </c>
    </row>
    <row r="6660" spans="1:15" x14ac:dyDescent="0.35">
      <c r="A6660">
        <v>202006</v>
      </c>
      <c r="B6660" t="str">
        <f>LEFT(All_Data[[#This Row],[Invoice (Year+Month)]],4)</f>
        <v>2020</v>
      </c>
      <c r="C6660" t="str">
        <f>RIGHT(All_Data[[#This Row],[Invoice (Year+Month)]],2)</f>
        <v>06</v>
      </c>
      <c r="D6660" t="s">
        <v>9</v>
      </c>
      <c r="E6660">
        <v>6000556</v>
      </c>
      <c r="F6660" t="s">
        <v>10</v>
      </c>
      <c r="G6660" t="s">
        <v>18</v>
      </c>
      <c r="H6660" t="s">
        <v>20</v>
      </c>
      <c r="I6660">
        <v>4301775</v>
      </c>
      <c r="J6660">
        <v>22</v>
      </c>
      <c r="K6660" s="1">
        <v>355.74</v>
      </c>
      <c r="L6660" s="1">
        <v>108.76</v>
      </c>
      <c r="M6660" s="1">
        <f>All_Data[[#This Row],[EUR Sales Amount]]-All_Data[[#This Row],[EUR Cost Amount]]</f>
        <v>246.98000000000002</v>
      </c>
      <c r="N6660">
        <f>IF(All_Data[[#This Row],[Order Line Quantity]]&lt;0,1,0)</f>
        <v>0</v>
      </c>
      <c r="O6660" s="1" t="str">
        <f>All_Data[[#This Row],[Tier2 Description]]&amp;All_Data[[#This Row],[Order No]]</f>
        <v>POLOS4301775</v>
      </c>
    </row>
    <row r="6661" spans="1:15" x14ac:dyDescent="0.35">
      <c r="A6661">
        <v>202006</v>
      </c>
      <c r="B6661" t="str">
        <f>LEFT(All_Data[[#This Row],[Invoice (Year+Month)]],4)</f>
        <v>2020</v>
      </c>
      <c r="C6661" t="str">
        <f>RIGHT(All_Data[[#This Row],[Invoice (Year+Month)]],2)</f>
        <v>06</v>
      </c>
      <c r="D6661" t="s">
        <v>9</v>
      </c>
      <c r="E6661">
        <v>6000581</v>
      </c>
      <c r="F6661" t="s">
        <v>17</v>
      </c>
      <c r="G6661" t="s">
        <v>32</v>
      </c>
      <c r="H6661" t="s">
        <v>51</v>
      </c>
      <c r="I6661">
        <v>4298960</v>
      </c>
      <c r="J6661">
        <v>1200</v>
      </c>
      <c r="K6661" s="1">
        <v>1872</v>
      </c>
      <c r="L6661" s="1">
        <v>1138.1600000000001</v>
      </c>
      <c r="M6661" s="1">
        <f>All_Data[[#This Row],[EUR Sales Amount]]-All_Data[[#This Row],[EUR Cost Amount]]</f>
        <v>733.83999999999992</v>
      </c>
      <c r="N6661">
        <f>IF(All_Data[[#This Row],[Order Line Quantity]]&lt;0,1,0)</f>
        <v>0</v>
      </c>
      <c r="O6661" s="1" t="str">
        <f>All_Data[[#This Row],[Tier2 Description]]&amp;All_Data[[#This Row],[Order No]]</f>
        <v>MUGS &amp; TUMBLERS4298960</v>
      </c>
    </row>
    <row r="6662" spans="1:15" x14ac:dyDescent="0.35">
      <c r="A6662">
        <v>202006</v>
      </c>
      <c r="B6662" t="str">
        <f>LEFT(All_Data[[#This Row],[Invoice (Year+Month)]],4)</f>
        <v>2020</v>
      </c>
      <c r="C6662" t="str">
        <f>RIGHT(All_Data[[#This Row],[Invoice (Year+Month)]],2)</f>
        <v>06</v>
      </c>
      <c r="D6662" t="s">
        <v>9</v>
      </c>
      <c r="E6662">
        <v>6000581</v>
      </c>
      <c r="F6662" t="s">
        <v>17</v>
      </c>
      <c r="G6662" t="s">
        <v>32</v>
      </c>
      <c r="H6662" t="s">
        <v>33</v>
      </c>
      <c r="I6662">
        <v>4298705</v>
      </c>
      <c r="J6662">
        <v>3040</v>
      </c>
      <c r="K6662" s="1">
        <v>4864</v>
      </c>
      <c r="L6662" s="1">
        <v>2818.1</v>
      </c>
      <c r="M6662" s="1">
        <f>All_Data[[#This Row],[EUR Sales Amount]]-All_Data[[#This Row],[EUR Cost Amount]]</f>
        <v>2045.9</v>
      </c>
      <c r="N6662">
        <f>IF(All_Data[[#This Row],[Order Line Quantity]]&lt;0,1,0)</f>
        <v>0</v>
      </c>
      <c r="O6662" s="1" t="str">
        <f>All_Data[[#This Row],[Tier2 Description]]&amp;All_Data[[#This Row],[Order No]]</f>
        <v>SPORT BOTTLES4298705</v>
      </c>
    </row>
    <row r="6663" spans="1:15" x14ac:dyDescent="0.35">
      <c r="A6663">
        <v>202006</v>
      </c>
      <c r="B6663" t="str">
        <f>LEFT(All_Data[[#This Row],[Invoice (Year+Month)]],4)</f>
        <v>2020</v>
      </c>
      <c r="C6663" t="str">
        <f>RIGHT(All_Data[[#This Row],[Invoice (Year+Month)]],2)</f>
        <v>06</v>
      </c>
      <c r="D6663" t="s">
        <v>9</v>
      </c>
      <c r="E6663">
        <v>6000581</v>
      </c>
      <c r="F6663" t="s">
        <v>17</v>
      </c>
      <c r="G6663" t="s">
        <v>32</v>
      </c>
      <c r="H6663" t="s">
        <v>33</v>
      </c>
      <c r="I6663">
        <v>4303858</v>
      </c>
      <c r="J6663">
        <v>1000</v>
      </c>
      <c r="K6663" s="1">
        <v>1820</v>
      </c>
      <c r="L6663" s="1">
        <v>927</v>
      </c>
      <c r="M6663" s="1">
        <f>All_Data[[#This Row],[EUR Sales Amount]]-All_Data[[#This Row],[EUR Cost Amount]]</f>
        <v>893</v>
      </c>
      <c r="N6663">
        <f>IF(All_Data[[#This Row],[Order Line Quantity]]&lt;0,1,0)</f>
        <v>0</v>
      </c>
      <c r="O6663" s="1" t="str">
        <f>All_Data[[#This Row],[Tier2 Description]]&amp;All_Data[[#This Row],[Order No]]</f>
        <v>SPORT BOTTLES4303858</v>
      </c>
    </row>
    <row r="6664" spans="1:15" x14ac:dyDescent="0.35">
      <c r="A6664">
        <v>202006</v>
      </c>
      <c r="B6664" t="str">
        <f>LEFT(All_Data[[#This Row],[Invoice (Year+Month)]],4)</f>
        <v>2020</v>
      </c>
      <c r="C6664" t="str">
        <f>RIGHT(All_Data[[#This Row],[Invoice (Year+Month)]],2)</f>
        <v>06</v>
      </c>
      <c r="D6664" t="s">
        <v>9</v>
      </c>
      <c r="E6664">
        <v>6000581</v>
      </c>
      <c r="F6664" t="s">
        <v>17</v>
      </c>
      <c r="G6664" t="s">
        <v>22</v>
      </c>
      <c r="H6664" t="s">
        <v>35</v>
      </c>
      <c r="I6664">
        <v>4298705</v>
      </c>
      <c r="J6664">
        <v>3044</v>
      </c>
      <c r="K6664" s="1">
        <v>1379.6</v>
      </c>
      <c r="L6664" s="1">
        <v>72.760000000000005</v>
      </c>
      <c r="M6664" s="1">
        <f>All_Data[[#This Row],[EUR Sales Amount]]-All_Data[[#This Row],[EUR Cost Amount]]</f>
        <v>1306.8399999999999</v>
      </c>
      <c r="N6664">
        <f>IF(All_Data[[#This Row],[Order Line Quantity]]&lt;0,1,0)</f>
        <v>0</v>
      </c>
      <c r="O6664" s="1" t="str">
        <f>All_Data[[#This Row],[Tier2 Description]]&amp;All_Data[[#This Row],[Order No]]</f>
        <v>DECORATION CHARGES4298705</v>
      </c>
    </row>
    <row r="6665" spans="1:15" x14ac:dyDescent="0.35">
      <c r="A6665">
        <v>202006</v>
      </c>
      <c r="B6665" t="str">
        <f>LEFT(All_Data[[#This Row],[Invoice (Year+Month)]],4)</f>
        <v>2020</v>
      </c>
      <c r="C6665" t="str">
        <f>RIGHT(All_Data[[#This Row],[Invoice (Year+Month)]],2)</f>
        <v>06</v>
      </c>
      <c r="D6665" t="s">
        <v>9</v>
      </c>
      <c r="E6665">
        <v>6000581</v>
      </c>
      <c r="F6665" t="s">
        <v>17</v>
      </c>
      <c r="G6665" t="s">
        <v>22</v>
      </c>
      <c r="H6665" t="s">
        <v>35</v>
      </c>
      <c r="I6665">
        <v>4298960</v>
      </c>
      <c r="J6665">
        <v>1216</v>
      </c>
      <c r="K6665" s="1">
        <v>1148</v>
      </c>
      <c r="L6665" s="1">
        <v>135.68</v>
      </c>
      <c r="M6665" s="1">
        <f>All_Data[[#This Row],[EUR Sales Amount]]-All_Data[[#This Row],[EUR Cost Amount]]</f>
        <v>1012.3199999999999</v>
      </c>
      <c r="N6665">
        <f>IF(All_Data[[#This Row],[Order Line Quantity]]&lt;0,1,0)</f>
        <v>0</v>
      </c>
      <c r="O6665" s="1" t="str">
        <f>All_Data[[#This Row],[Tier2 Description]]&amp;All_Data[[#This Row],[Order No]]</f>
        <v>DECORATION CHARGES4298960</v>
      </c>
    </row>
    <row r="6666" spans="1:15" x14ac:dyDescent="0.35">
      <c r="A6666">
        <v>202006</v>
      </c>
      <c r="B6666" t="str">
        <f>LEFT(All_Data[[#This Row],[Invoice (Year+Month)]],4)</f>
        <v>2020</v>
      </c>
      <c r="C6666" t="str">
        <f>RIGHT(All_Data[[#This Row],[Invoice (Year+Month)]],2)</f>
        <v>06</v>
      </c>
      <c r="D6666" t="s">
        <v>9</v>
      </c>
      <c r="E6666">
        <v>6000581</v>
      </c>
      <c r="F6666" t="s">
        <v>17</v>
      </c>
      <c r="G6666" t="s">
        <v>22</v>
      </c>
      <c r="H6666" t="s">
        <v>35</v>
      </c>
      <c r="I6666">
        <v>4303858</v>
      </c>
      <c r="J6666">
        <v>1002</v>
      </c>
      <c r="K6666" s="1">
        <v>610</v>
      </c>
      <c r="L6666" s="1">
        <v>31.18</v>
      </c>
      <c r="M6666" s="1">
        <f>All_Data[[#This Row],[EUR Sales Amount]]-All_Data[[#This Row],[EUR Cost Amount]]</f>
        <v>578.82000000000005</v>
      </c>
      <c r="N6666">
        <f>IF(All_Data[[#This Row],[Order Line Quantity]]&lt;0,1,0)</f>
        <v>0</v>
      </c>
      <c r="O6666" s="1" t="str">
        <f>All_Data[[#This Row],[Tier2 Description]]&amp;All_Data[[#This Row],[Order No]]</f>
        <v>DECORATION CHARGES4303858</v>
      </c>
    </row>
    <row r="6667" spans="1:15" x14ac:dyDescent="0.35">
      <c r="A6667">
        <v>202006</v>
      </c>
      <c r="B6667" t="str">
        <f>LEFT(All_Data[[#This Row],[Invoice (Year+Month)]],4)</f>
        <v>2020</v>
      </c>
      <c r="C6667" t="str">
        <f>RIGHT(All_Data[[#This Row],[Invoice (Year+Month)]],2)</f>
        <v>06</v>
      </c>
      <c r="D6667" t="s">
        <v>9</v>
      </c>
      <c r="E6667">
        <v>6001072</v>
      </c>
      <c r="F6667" t="s">
        <v>17</v>
      </c>
      <c r="G6667" t="s">
        <v>32</v>
      </c>
      <c r="H6667" t="s">
        <v>33</v>
      </c>
      <c r="I6667">
        <v>4297427</v>
      </c>
      <c r="J6667">
        <v>600</v>
      </c>
      <c r="K6667" s="1">
        <v>432</v>
      </c>
      <c r="L6667" s="1">
        <v>536.88</v>
      </c>
      <c r="M6667" s="1">
        <f>All_Data[[#This Row],[EUR Sales Amount]]-All_Data[[#This Row],[EUR Cost Amount]]</f>
        <v>-104.88</v>
      </c>
      <c r="N6667">
        <f>IF(All_Data[[#This Row],[Order Line Quantity]]&lt;0,1,0)</f>
        <v>0</v>
      </c>
      <c r="O6667" s="1" t="str">
        <f>All_Data[[#This Row],[Tier2 Description]]&amp;All_Data[[#This Row],[Order No]]</f>
        <v>SPORT BOTTLES4297427</v>
      </c>
    </row>
    <row r="6668" spans="1:15" x14ac:dyDescent="0.35">
      <c r="A6668">
        <v>202006</v>
      </c>
      <c r="B6668" t="str">
        <f>LEFT(All_Data[[#This Row],[Invoice (Year+Month)]],4)</f>
        <v>2020</v>
      </c>
      <c r="C6668" t="str">
        <f>RIGHT(All_Data[[#This Row],[Invoice (Year+Month)]],2)</f>
        <v>06</v>
      </c>
      <c r="D6668" t="s">
        <v>9</v>
      </c>
      <c r="E6668">
        <v>6001072</v>
      </c>
      <c r="F6668" t="s">
        <v>17</v>
      </c>
      <c r="G6668" t="s">
        <v>22</v>
      </c>
      <c r="H6668" t="s">
        <v>35</v>
      </c>
      <c r="I6668">
        <v>4297427</v>
      </c>
      <c r="J6668">
        <v>604</v>
      </c>
      <c r="K6668" s="1">
        <v>350</v>
      </c>
      <c r="L6668" s="1">
        <v>36.92</v>
      </c>
      <c r="M6668" s="1">
        <f>All_Data[[#This Row],[EUR Sales Amount]]-All_Data[[#This Row],[EUR Cost Amount]]</f>
        <v>313.08</v>
      </c>
      <c r="N6668">
        <f>IF(All_Data[[#This Row],[Order Line Quantity]]&lt;0,1,0)</f>
        <v>0</v>
      </c>
      <c r="O6668" s="1" t="str">
        <f>All_Data[[#This Row],[Tier2 Description]]&amp;All_Data[[#This Row],[Order No]]</f>
        <v>DECORATION CHARGES4297427</v>
      </c>
    </row>
    <row r="6669" spans="1:15" x14ac:dyDescent="0.35">
      <c r="A6669">
        <v>202006</v>
      </c>
      <c r="B6669" t="str">
        <f>LEFT(All_Data[[#This Row],[Invoice (Year+Month)]],4)</f>
        <v>2020</v>
      </c>
      <c r="C6669" t="str">
        <f>RIGHT(All_Data[[#This Row],[Invoice (Year+Month)]],2)</f>
        <v>06</v>
      </c>
      <c r="D6669" t="s">
        <v>9</v>
      </c>
      <c r="E6669">
        <v>6001073</v>
      </c>
      <c r="F6669" t="s">
        <v>17</v>
      </c>
      <c r="G6669" t="s">
        <v>11</v>
      </c>
      <c r="H6669" t="s">
        <v>12</v>
      </c>
      <c r="I6669">
        <v>4301017</v>
      </c>
      <c r="J6669">
        <v>28</v>
      </c>
      <c r="K6669" s="1">
        <v>117.88</v>
      </c>
      <c r="L6669" s="1">
        <v>38.74</v>
      </c>
      <c r="M6669" s="1">
        <f>All_Data[[#This Row],[EUR Sales Amount]]-All_Data[[#This Row],[EUR Cost Amount]]</f>
        <v>79.139999999999986</v>
      </c>
      <c r="N6669">
        <f>IF(All_Data[[#This Row],[Order Line Quantity]]&lt;0,1,0)</f>
        <v>0</v>
      </c>
      <c r="O6669" s="1" t="str">
        <f>All_Data[[#This Row],[Tier2 Description]]&amp;All_Data[[#This Row],[Order No]]</f>
        <v>BUSINESS CASES4301017</v>
      </c>
    </row>
    <row r="6670" spans="1:15" x14ac:dyDescent="0.35">
      <c r="A6670">
        <v>202006</v>
      </c>
      <c r="B6670" t="str">
        <f>LEFT(All_Data[[#This Row],[Invoice (Year+Month)]],4)</f>
        <v>2020</v>
      </c>
      <c r="C6670" t="str">
        <f>RIGHT(All_Data[[#This Row],[Invoice (Year+Month)]],2)</f>
        <v>06</v>
      </c>
      <c r="D6670" t="s">
        <v>9</v>
      </c>
      <c r="E6670">
        <v>6001073</v>
      </c>
      <c r="F6670" t="s">
        <v>17</v>
      </c>
      <c r="G6670" t="s">
        <v>11</v>
      </c>
      <c r="H6670" t="s">
        <v>40</v>
      </c>
      <c r="I6670">
        <v>4298608</v>
      </c>
      <c r="J6670">
        <v>20</v>
      </c>
      <c r="K6670" s="1">
        <v>15.6</v>
      </c>
      <c r="L6670" s="1">
        <v>6.82</v>
      </c>
      <c r="M6670" s="1">
        <f>All_Data[[#This Row],[EUR Sales Amount]]-All_Data[[#This Row],[EUR Cost Amount]]</f>
        <v>8.7799999999999994</v>
      </c>
      <c r="N6670">
        <f>IF(All_Data[[#This Row],[Order Line Quantity]]&lt;0,1,0)</f>
        <v>0</v>
      </c>
      <c r="O6670" s="1" t="str">
        <f>All_Data[[#This Row],[Tier2 Description]]&amp;All_Data[[#This Row],[Order No]]</f>
        <v>TOTES4298608</v>
      </c>
    </row>
    <row r="6671" spans="1:15" x14ac:dyDescent="0.35">
      <c r="A6671">
        <v>202006</v>
      </c>
      <c r="B6671" t="str">
        <f>LEFT(All_Data[[#This Row],[Invoice (Year+Month)]],4)</f>
        <v>2020</v>
      </c>
      <c r="C6671" t="str">
        <f>RIGHT(All_Data[[#This Row],[Invoice (Year+Month)]],2)</f>
        <v>06</v>
      </c>
      <c r="D6671" t="s">
        <v>9</v>
      </c>
      <c r="E6671">
        <v>6001073</v>
      </c>
      <c r="F6671" t="s">
        <v>17</v>
      </c>
      <c r="G6671" t="s">
        <v>11</v>
      </c>
      <c r="H6671" t="s">
        <v>40</v>
      </c>
      <c r="I6671">
        <v>4301695</v>
      </c>
      <c r="J6671">
        <v>4000</v>
      </c>
      <c r="K6671" s="1">
        <v>2880</v>
      </c>
      <c r="L6671" s="1">
        <v>1534.46</v>
      </c>
      <c r="M6671" s="1">
        <f>All_Data[[#This Row],[EUR Sales Amount]]-All_Data[[#This Row],[EUR Cost Amount]]</f>
        <v>1345.54</v>
      </c>
      <c r="N6671">
        <f>IF(All_Data[[#This Row],[Order Line Quantity]]&lt;0,1,0)</f>
        <v>0</v>
      </c>
      <c r="O6671" s="1" t="str">
        <f>All_Data[[#This Row],[Tier2 Description]]&amp;All_Data[[#This Row],[Order No]]</f>
        <v>TOTES4301695</v>
      </c>
    </row>
    <row r="6672" spans="1:15" x14ac:dyDescent="0.35">
      <c r="A6672">
        <v>202006</v>
      </c>
      <c r="B6672" t="str">
        <f>LEFT(All_Data[[#This Row],[Invoice (Year+Month)]],4)</f>
        <v>2020</v>
      </c>
      <c r="C6672" t="str">
        <f>RIGHT(All_Data[[#This Row],[Invoice (Year+Month)]],2)</f>
        <v>06</v>
      </c>
      <c r="D6672" t="s">
        <v>9</v>
      </c>
      <c r="E6672">
        <v>6001073</v>
      </c>
      <c r="F6672" t="s">
        <v>17</v>
      </c>
      <c r="G6672" t="s">
        <v>11</v>
      </c>
      <c r="H6672" t="s">
        <v>40</v>
      </c>
      <c r="I6672">
        <v>4302352</v>
      </c>
      <c r="J6672">
        <v>4</v>
      </c>
      <c r="K6672" s="1">
        <v>2.2000000000000002</v>
      </c>
      <c r="L6672" s="1">
        <v>0.7</v>
      </c>
      <c r="M6672" s="1">
        <f>All_Data[[#This Row],[EUR Sales Amount]]-All_Data[[#This Row],[EUR Cost Amount]]</f>
        <v>1.5000000000000002</v>
      </c>
      <c r="N6672">
        <f>IF(All_Data[[#This Row],[Order Line Quantity]]&lt;0,1,0)</f>
        <v>0</v>
      </c>
      <c r="O6672" s="1" t="str">
        <f>All_Data[[#This Row],[Tier2 Description]]&amp;All_Data[[#This Row],[Order No]]</f>
        <v>TOTES4302352</v>
      </c>
    </row>
    <row r="6673" spans="1:15" x14ac:dyDescent="0.35">
      <c r="A6673">
        <v>202006</v>
      </c>
      <c r="B6673" t="str">
        <f>LEFT(All_Data[[#This Row],[Invoice (Year+Month)]],4)</f>
        <v>2020</v>
      </c>
      <c r="C6673" t="str">
        <f>RIGHT(All_Data[[#This Row],[Invoice (Year+Month)]],2)</f>
        <v>06</v>
      </c>
      <c r="D6673" t="s">
        <v>9</v>
      </c>
      <c r="E6673">
        <v>6001073</v>
      </c>
      <c r="F6673" t="s">
        <v>17</v>
      </c>
      <c r="G6673" t="s">
        <v>11</v>
      </c>
      <c r="H6673" t="s">
        <v>40</v>
      </c>
      <c r="I6673">
        <v>4304283</v>
      </c>
      <c r="J6673">
        <v>400</v>
      </c>
      <c r="K6673" s="1">
        <v>116</v>
      </c>
      <c r="L6673" s="1">
        <v>57.28</v>
      </c>
      <c r="M6673" s="1">
        <f>All_Data[[#This Row],[EUR Sales Amount]]-All_Data[[#This Row],[EUR Cost Amount]]</f>
        <v>58.72</v>
      </c>
      <c r="N6673">
        <f>IF(All_Data[[#This Row],[Order Line Quantity]]&lt;0,1,0)</f>
        <v>0</v>
      </c>
      <c r="O6673" s="1" t="str">
        <f>All_Data[[#This Row],[Tier2 Description]]&amp;All_Data[[#This Row],[Order No]]</f>
        <v>TOTES4304283</v>
      </c>
    </row>
    <row r="6674" spans="1:15" x14ac:dyDescent="0.35">
      <c r="A6674">
        <v>202006</v>
      </c>
      <c r="B6674" t="str">
        <f>LEFT(All_Data[[#This Row],[Invoice (Year+Month)]],4)</f>
        <v>2020</v>
      </c>
      <c r="C6674" t="str">
        <f>RIGHT(All_Data[[#This Row],[Invoice (Year+Month)]],2)</f>
        <v>06</v>
      </c>
      <c r="D6674" t="s">
        <v>9</v>
      </c>
      <c r="E6674">
        <v>6001073</v>
      </c>
      <c r="F6674" t="s">
        <v>17</v>
      </c>
      <c r="G6674" t="s">
        <v>32</v>
      </c>
      <c r="H6674" t="s">
        <v>49</v>
      </c>
      <c r="I6674">
        <v>4301017</v>
      </c>
      <c r="J6674">
        <v>576</v>
      </c>
      <c r="K6674" s="1">
        <v>633.6</v>
      </c>
      <c r="L6674" s="1">
        <v>409.28</v>
      </c>
      <c r="M6674" s="1">
        <f>All_Data[[#This Row],[EUR Sales Amount]]-All_Data[[#This Row],[EUR Cost Amount]]</f>
        <v>224.32000000000005</v>
      </c>
      <c r="N6674">
        <f>IF(All_Data[[#This Row],[Order Line Quantity]]&lt;0,1,0)</f>
        <v>0</v>
      </c>
      <c r="O6674" s="1" t="str">
        <f>All_Data[[#This Row],[Tier2 Description]]&amp;All_Data[[#This Row],[Order No]]</f>
        <v>CERAMICS4301017</v>
      </c>
    </row>
    <row r="6675" spans="1:15" x14ac:dyDescent="0.35">
      <c r="A6675">
        <v>202006</v>
      </c>
      <c r="B6675" t="str">
        <f>LEFT(All_Data[[#This Row],[Invoice (Year+Month)]],4)</f>
        <v>2020</v>
      </c>
      <c r="C6675" t="str">
        <f>RIGHT(All_Data[[#This Row],[Invoice (Year+Month)]],2)</f>
        <v>06</v>
      </c>
      <c r="D6675" t="s">
        <v>9</v>
      </c>
      <c r="E6675">
        <v>6001073</v>
      </c>
      <c r="F6675" t="s">
        <v>17</v>
      </c>
      <c r="G6675" t="s">
        <v>32</v>
      </c>
      <c r="H6675" t="s">
        <v>33</v>
      </c>
      <c r="I6675">
        <v>4296099</v>
      </c>
      <c r="J6675">
        <v>100</v>
      </c>
      <c r="K6675" s="1">
        <v>100</v>
      </c>
      <c r="L6675" s="1">
        <v>69.44</v>
      </c>
      <c r="M6675" s="1">
        <f>All_Data[[#This Row],[EUR Sales Amount]]-All_Data[[#This Row],[EUR Cost Amount]]</f>
        <v>30.560000000000002</v>
      </c>
      <c r="N6675">
        <f>IF(All_Data[[#This Row],[Order Line Quantity]]&lt;0,1,0)</f>
        <v>0</v>
      </c>
      <c r="O6675" s="1" t="str">
        <f>All_Data[[#This Row],[Tier2 Description]]&amp;All_Data[[#This Row],[Order No]]</f>
        <v>SPORT BOTTLES4296099</v>
      </c>
    </row>
    <row r="6676" spans="1:15" x14ac:dyDescent="0.35">
      <c r="A6676">
        <v>202006</v>
      </c>
      <c r="B6676" t="str">
        <f>LEFT(All_Data[[#This Row],[Invoice (Year+Month)]],4)</f>
        <v>2020</v>
      </c>
      <c r="C6676" t="str">
        <f>RIGHT(All_Data[[#This Row],[Invoice (Year+Month)]],2)</f>
        <v>06</v>
      </c>
      <c r="D6676" t="s">
        <v>9</v>
      </c>
      <c r="E6676">
        <v>6001073</v>
      </c>
      <c r="F6676" t="s">
        <v>17</v>
      </c>
      <c r="G6676" t="s">
        <v>48</v>
      </c>
      <c r="H6676" t="s">
        <v>48</v>
      </c>
      <c r="I6676">
        <v>4298608</v>
      </c>
      <c r="J6676">
        <v>4</v>
      </c>
      <c r="K6676" s="1">
        <v>3.56</v>
      </c>
      <c r="L6676" s="1">
        <v>2.92</v>
      </c>
      <c r="M6676" s="1">
        <f>All_Data[[#This Row],[EUR Sales Amount]]-All_Data[[#This Row],[EUR Cost Amount]]</f>
        <v>0.64000000000000012</v>
      </c>
      <c r="N6676">
        <f>IF(All_Data[[#This Row],[Order Line Quantity]]&lt;0,1,0)</f>
        <v>0</v>
      </c>
      <c r="O6676" s="1" t="str">
        <f>All_Data[[#This Row],[Tier2 Description]]&amp;All_Data[[#This Row],[Order No]]</f>
        <v>HEADWEAR4298608</v>
      </c>
    </row>
    <row r="6677" spans="1:15" x14ac:dyDescent="0.35">
      <c r="A6677">
        <v>202006</v>
      </c>
      <c r="B6677" t="str">
        <f>LEFT(All_Data[[#This Row],[Invoice (Year+Month)]],4)</f>
        <v>2020</v>
      </c>
      <c r="C6677" t="str">
        <f>RIGHT(All_Data[[#This Row],[Invoice (Year+Month)]],2)</f>
        <v>06</v>
      </c>
      <c r="D6677" t="s">
        <v>9</v>
      </c>
      <c r="E6677">
        <v>6001073</v>
      </c>
      <c r="F6677" t="s">
        <v>17</v>
      </c>
      <c r="G6677" t="s">
        <v>13</v>
      </c>
      <c r="H6677" t="s">
        <v>37</v>
      </c>
      <c r="I6677">
        <v>4302352</v>
      </c>
      <c r="J6677">
        <v>210</v>
      </c>
      <c r="K6677" s="1">
        <v>37.799999999999997</v>
      </c>
      <c r="L6677" s="1">
        <v>17.16</v>
      </c>
      <c r="M6677" s="1">
        <f>All_Data[[#This Row],[EUR Sales Amount]]-All_Data[[#This Row],[EUR Cost Amount]]</f>
        <v>20.639999999999997</v>
      </c>
      <c r="N6677">
        <f>IF(All_Data[[#This Row],[Order Line Quantity]]&lt;0,1,0)</f>
        <v>0</v>
      </c>
      <c r="O6677" s="1" t="str">
        <f>All_Data[[#This Row],[Tier2 Description]]&amp;All_Data[[#This Row],[Order No]]</f>
        <v>GENERAL4302352</v>
      </c>
    </row>
    <row r="6678" spans="1:15" x14ac:dyDescent="0.35">
      <c r="A6678">
        <v>202006</v>
      </c>
      <c r="B6678" t="str">
        <f>LEFT(All_Data[[#This Row],[Invoice (Year+Month)]],4)</f>
        <v>2020</v>
      </c>
      <c r="C6678" t="str">
        <f>RIGHT(All_Data[[#This Row],[Invoice (Year+Month)]],2)</f>
        <v>06</v>
      </c>
      <c r="D6678" t="s">
        <v>9</v>
      </c>
      <c r="E6678">
        <v>6001073</v>
      </c>
      <c r="F6678" t="s">
        <v>17</v>
      </c>
      <c r="G6678" t="s">
        <v>13</v>
      </c>
      <c r="H6678" t="s">
        <v>34</v>
      </c>
      <c r="I6678">
        <v>4302352</v>
      </c>
      <c r="J6678">
        <v>216</v>
      </c>
      <c r="K6678" s="1">
        <v>149.04</v>
      </c>
      <c r="L6678" s="1">
        <v>212.28</v>
      </c>
      <c r="M6678" s="1">
        <f>All_Data[[#This Row],[EUR Sales Amount]]-All_Data[[#This Row],[EUR Cost Amount]]</f>
        <v>-63.240000000000009</v>
      </c>
      <c r="N6678">
        <f>IF(All_Data[[#This Row],[Order Line Quantity]]&lt;0,1,0)</f>
        <v>0</v>
      </c>
      <c r="O6678" s="1" t="str">
        <f>All_Data[[#This Row],[Tier2 Description]]&amp;All_Data[[#This Row],[Order No]]</f>
        <v>STATIONERY4302352</v>
      </c>
    </row>
    <row r="6679" spans="1:15" x14ac:dyDescent="0.35">
      <c r="A6679">
        <v>202006</v>
      </c>
      <c r="B6679" t="str">
        <f>LEFT(All_Data[[#This Row],[Invoice (Year+Month)]],4)</f>
        <v>2020</v>
      </c>
      <c r="C6679" t="str">
        <f>RIGHT(All_Data[[#This Row],[Invoice (Year+Month)]],2)</f>
        <v>06</v>
      </c>
      <c r="D6679" t="s">
        <v>9</v>
      </c>
      <c r="E6679">
        <v>6001073</v>
      </c>
      <c r="F6679" t="s">
        <v>17</v>
      </c>
      <c r="G6679" t="s">
        <v>13</v>
      </c>
      <c r="H6679" t="s">
        <v>15</v>
      </c>
      <c r="I6679">
        <v>4302352</v>
      </c>
      <c r="J6679">
        <v>20</v>
      </c>
      <c r="K6679" s="1">
        <v>54.6</v>
      </c>
      <c r="L6679" s="1">
        <v>32.04</v>
      </c>
      <c r="M6679" s="1">
        <f>All_Data[[#This Row],[EUR Sales Amount]]-All_Data[[#This Row],[EUR Cost Amount]]</f>
        <v>22.560000000000002</v>
      </c>
      <c r="N6679">
        <f>IF(All_Data[[#This Row],[Order Line Quantity]]&lt;0,1,0)</f>
        <v>0</v>
      </c>
      <c r="O6679" s="1" t="str">
        <f>All_Data[[#This Row],[Tier2 Description]]&amp;All_Data[[#This Row],[Order No]]</f>
        <v>UMBRELLAS4302352</v>
      </c>
    </row>
    <row r="6680" spans="1:15" x14ac:dyDescent="0.35">
      <c r="A6680">
        <v>202006</v>
      </c>
      <c r="B6680" t="str">
        <f>LEFT(All_Data[[#This Row],[Invoice (Year+Month)]],4)</f>
        <v>2020</v>
      </c>
      <c r="C6680" t="str">
        <f>RIGHT(All_Data[[#This Row],[Invoice (Year+Month)]],2)</f>
        <v>06</v>
      </c>
      <c r="D6680" t="s">
        <v>9</v>
      </c>
      <c r="E6680">
        <v>6001073</v>
      </c>
      <c r="F6680" t="s">
        <v>17</v>
      </c>
      <c r="G6680" t="s">
        <v>13</v>
      </c>
      <c r="H6680" t="s">
        <v>16</v>
      </c>
      <c r="I6680">
        <v>4280369</v>
      </c>
      <c r="J6680">
        <v>2</v>
      </c>
      <c r="K6680" s="1">
        <v>10.46</v>
      </c>
      <c r="L6680" s="1">
        <v>2.86</v>
      </c>
      <c r="M6680" s="1">
        <f>All_Data[[#This Row],[EUR Sales Amount]]-All_Data[[#This Row],[EUR Cost Amount]]</f>
        <v>7.6000000000000014</v>
      </c>
      <c r="N6680">
        <f>IF(All_Data[[#This Row],[Order Line Quantity]]&lt;0,1,0)</f>
        <v>0</v>
      </c>
      <c r="O6680" s="1" t="str">
        <f>All_Data[[#This Row],[Tier2 Description]]&amp;All_Data[[#This Row],[Order No]]</f>
        <v>WRITING4280369</v>
      </c>
    </row>
    <row r="6681" spans="1:15" x14ac:dyDescent="0.35">
      <c r="A6681">
        <v>202006</v>
      </c>
      <c r="B6681" t="str">
        <f>LEFT(All_Data[[#This Row],[Invoice (Year+Month)]],4)</f>
        <v>2020</v>
      </c>
      <c r="C6681" t="str">
        <f>RIGHT(All_Data[[#This Row],[Invoice (Year+Month)]],2)</f>
        <v>06</v>
      </c>
      <c r="D6681" t="s">
        <v>9</v>
      </c>
      <c r="E6681">
        <v>6001073</v>
      </c>
      <c r="F6681" t="s">
        <v>17</v>
      </c>
      <c r="G6681" t="s">
        <v>13</v>
      </c>
      <c r="H6681" t="s">
        <v>16</v>
      </c>
      <c r="I6681">
        <v>4301017</v>
      </c>
      <c r="J6681">
        <v>400</v>
      </c>
      <c r="K6681" s="1">
        <v>52</v>
      </c>
      <c r="L6681" s="1">
        <v>24.58</v>
      </c>
      <c r="M6681" s="1">
        <f>All_Data[[#This Row],[EUR Sales Amount]]-All_Data[[#This Row],[EUR Cost Amount]]</f>
        <v>27.42</v>
      </c>
      <c r="N6681">
        <f>IF(All_Data[[#This Row],[Order Line Quantity]]&lt;0,1,0)</f>
        <v>0</v>
      </c>
      <c r="O6681" s="1" t="str">
        <f>All_Data[[#This Row],[Tier2 Description]]&amp;All_Data[[#This Row],[Order No]]</f>
        <v>WRITING4301017</v>
      </c>
    </row>
    <row r="6682" spans="1:15" x14ac:dyDescent="0.35">
      <c r="A6682">
        <v>202006</v>
      </c>
      <c r="B6682" t="str">
        <f>LEFT(All_Data[[#This Row],[Invoice (Year+Month)]],4)</f>
        <v>2020</v>
      </c>
      <c r="C6682" t="str">
        <f>RIGHT(All_Data[[#This Row],[Invoice (Year+Month)]],2)</f>
        <v>06</v>
      </c>
      <c r="D6682" t="s">
        <v>9</v>
      </c>
      <c r="E6682">
        <v>6001073</v>
      </c>
      <c r="F6682" t="s">
        <v>17</v>
      </c>
      <c r="G6682" t="s">
        <v>13</v>
      </c>
      <c r="H6682" t="s">
        <v>16</v>
      </c>
      <c r="I6682">
        <v>4302352</v>
      </c>
      <c r="J6682">
        <v>652</v>
      </c>
      <c r="K6682" s="1">
        <v>150.24</v>
      </c>
      <c r="L6682" s="1">
        <v>63.7</v>
      </c>
      <c r="M6682" s="1">
        <f>All_Data[[#This Row],[EUR Sales Amount]]-All_Data[[#This Row],[EUR Cost Amount]]</f>
        <v>86.54</v>
      </c>
      <c r="N6682">
        <f>IF(All_Data[[#This Row],[Order Line Quantity]]&lt;0,1,0)</f>
        <v>0</v>
      </c>
      <c r="O6682" s="1" t="str">
        <f>All_Data[[#This Row],[Tier2 Description]]&amp;All_Data[[#This Row],[Order No]]</f>
        <v>WRITING4302352</v>
      </c>
    </row>
    <row r="6683" spans="1:15" x14ac:dyDescent="0.35">
      <c r="A6683">
        <v>202006</v>
      </c>
      <c r="B6683" t="str">
        <f>LEFT(All_Data[[#This Row],[Invoice (Year+Month)]],4)</f>
        <v>2020</v>
      </c>
      <c r="C6683" t="str">
        <f>RIGHT(All_Data[[#This Row],[Invoice (Year+Month)]],2)</f>
        <v>06</v>
      </c>
      <c r="D6683" t="s">
        <v>9</v>
      </c>
      <c r="E6683">
        <v>6001073</v>
      </c>
      <c r="F6683" t="s">
        <v>17</v>
      </c>
      <c r="G6683" t="s">
        <v>26</v>
      </c>
      <c r="H6683" t="s">
        <v>28</v>
      </c>
      <c r="I6683">
        <v>4302352</v>
      </c>
      <c r="J6683">
        <v>2</v>
      </c>
      <c r="K6683" s="1">
        <v>8.98</v>
      </c>
      <c r="L6683" s="1">
        <v>5.3</v>
      </c>
      <c r="M6683" s="1">
        <f>All_Data[[#This Row],[EUR Sales Amount]]-All_Data[[#This Row],[EUR Cost Amount]]</f>
        <v>3.6800000000000006</v>
      </c>
      <c r="N6683">
        <f>IF(All_Data[[#This Row],[Order Line Quantity]]&lt;0,1,0)</f>
        <v>0</v>
      </c>
      <c r="O6683" s="1" t="str">
        <f>All_Data[[#This Row],[Tier2 Description]]&amp;All_Data[[#This Row],[Order No]]</f>
        <v>HOUSEWARES4302352</v>
      </c>
    </row>
    <row r="6684" spans="1:15" x14ac:dyDescent="0.35">
      <c r="A6684">
        <v>202006</v>
      </c>
      <c r="B6684" t="str">
        <f>LEFT(All_Data[[#This Row],[Invoice (Year+Month)]],4)</f>
        <v>2020</v>
      </c>
      <c r="C6684" t="str">
        <f>RIGHT(All_Data[[#This Row],[Invoice (Year+Month)]],2)</f>
        <v>06</v>
      </c>
      <c r="D6684" t="s">
        <v>9</v>
      </c>
      <c r="E6684">
        <v>6001073</v>
      </c>
      <c r="F6684" t="s">
        <v>17</v>
      </c>
      <c r="G6684" t="s">
        <v>26</v>
      </c>
      <c r="H6684" t="s">
        <v>50</v>
      </c>
      <c r="I6684">
        <v>4302352</v>
      </c>
      <c r="J6684">
        <v>10</v>
      </c>
      <c r="K6684" s="1">
        <v>9.1999999999999993</v>
      </c>
      <c r="L6684" s="1">
        <v>2.98</v>
      </c>
      <c r="M6684" s="1">
        <f>All_Data[[#This Row],[EUR Sales Amount]]-All_Data[[#This Row],[EUR Cost Amount]]</f>
        <v>6.2199999999999989</v>
      </c>
      <c r="N6684">
        <f>IF(All_Data[[#This Row],[Order Line Quantity]]&lt;0,1,0)</f>
        <v>0</v>
      </c>
      <c r="O6684" s="1" t="str">
        <f>All_Data[[#This Row],[Tier2 Description]]&amp;All_Data[[#This Row],[Order No]]</f>
        <v>OUTDOOR &amp; LEISURE4302352</v>
      </c>
    </row>
    <row r="6685" spans="1:15" x14ac:dyDescent="0.35">
      <c r="A6685">
        <v>202006</v>
      </c>
      <c r="B6685" t="str">
        <f>LEFT(All_Data[[#This Row],[Invoice (Year+Month)]],4)</f>
        <v>2020</v>
      </c>
      <c r="C6685" t="str">
        <f>RIGHT(All_Data[[#This Row],[Invoice (Year+Month)]],2)</f>
        <v>06</v>
      </c>
      <c r="D6685" t="s">
        <v>9</v>
      </c>
      <c r="E6685">
        <v>6001073</v>
      </c>
      <c r="F6685" t="s">
        <v>17</v>
      </c>
      <c r="G6685" t="s">
        <v>26</v>
      </c>
      <c r="H6685" t="s">
        <v>50</v>
      </c>
      <c r="I6685">
        <v>4304283</v>
      </c>
      <c r="J6685">
        <v>960</v>
      </c>
      <c r="K6685" s="1">
        <v>525.6</v>
      </c>
      <c r="L6685" s="1">
        <v>187.98</v>
      </c>
      <c r="M6685" s="1">
        <f>All_Data[[#This Row],[EUR Sales Amount]]-All_Data[[#This Row],[EUR Cost Amount]]</f>
        <v>337.62</v>
      </c>
      <c r="N6685">
        <f>IF(All_Data[[#This Row],[Order Line Quantity]]&lt;0,1,0)</f>
        <v>0</v>
      </c>
      <c r="O6685" s="1" t="str">
        <f>All_Data[[#This Row],[Tier2 Description]]&amp;All_Data[[#This Row],[Order No]]</f>
        <v>OUTDOOR &amp; LEISURE4304283</v>
      </c>
    </row>
    <row r="6686" spans="1:15" x14ac:dyDescent="0.35">
      <c r="A6686">
        <v>202006</v>
      </c>
      <c r="B6686" t="str">
        <f>LEFT(All_Data[[#This Row],[Invoice (Year+Month)]],4)</f>
        <v>2020</v>
      </c>
      <c r="C6686" t="str">
        <f>RIGHT(All_Data[[#This Row],[Invoice (Year+Month)]],2)</f>
        <v>06</v>
      </c>
      <c r="D6686" t="s">
        <v>9</v>
      </c>
      <c r="E6686">
        <v>6001073</v>
      </c>
      <c r="F6686" t="s">
        <v>17</v>
      </c>
      <c r="G6686" t="s">
        <v>26</v>
      </c>
      <c r="H6686" t="s">
        <v>43</v>
      </c>
      <c r="I6686">
        <v>4298658</v>
      </c>
      <c r="J6686">
        <v>12</v>
      </c>
      <c r="K6686" s="1">
        <v>3.48</v>
      </c>
      <c r="L6686" s="1">
        <v>0.84</v>
      </c>
      <c r="M6686" s="1">
        <f>All_Data[[#This Row],[EUR Sales Amount]]-All_Data[[#This Row],[EUR Cost Amount]]</f>
        <v>2.64</v>
      </c>
      <c r="N6686">
        <f>IF(All_Data[[#This Row],[Order Line Quantity]]&lt;0,1,0)</f>
        <v>0</v>
      </c>
      <c r="O6686" s="1" t="str">
        <f>All_Data[[#This Row],[Tier2 Description]]&amp;All_Data[[#This Row],[Order No]]</f>
        <v>SAFETY AUTO &amp; TOOLS4298658</v>
      </c>
    </row>
    <row r="6687" spans="1:15" x14ac:dyDescent="0.35">
      <c r="A6687">
        <v>202006</v>
      </c>
      <c r="B6687" t="str">
        <f>LEFT(All_Data[[#This Row],[Invoice (Year+Month)]],4)</f>
        <v>2020</v>
      </c>
      <c r="C6687" t="str">
        <f>RIGHT(All_Data[[#This Row],[Invoice (Year+Month)]],2)</f>
        <v>06</v>
      </c>
      <c r="D6687" t="s">
        <v>9</v>
      </c>
      <c r="E6687">
        <v>6001073</v>
      </c>
      <c r="F6687" t="s">
        <v>17</v>
      </c>
      <c r="G6687" t="s">
        <v>26</v>
      </c>
      <c r="H6687" t="s">
        <v>43</v>
      </c>
      <c r="I6687">
        <v>4298692</v>
      </c>
      <c r="J6687">
        <v>1000</v>
      </c>
      <c r="K6687" s="1">
        <v>170</v>
      </c>
      <c r="L6687" s="1">
        <v>80.739999999999995</v>
      </c>
      <c r="M6687" s="1">
        <f>All_Data[[#This Row],[EUR Sales Amount]]-All_Data[[#This Row],[EUR Cost Amount]]</f>
        <v>89.26</v>
      </c>
      <c r="N6687">
        <f>IF(All_Data[[#This Row],[Order Line Quantity]]&lt;0,1,0)</f>
        <v>0</v>
      </c>
      <c r="O6687" s="1" t="str">
        <f>All_Data[[#This Row],[Tier2 Description]]&amp;All_Data[[#This Row],[Order No]]</f>
        <v>SAFETY AUTO &amp; TOOLS4298692</v>
      </c>
    </row>
    <row r="6688" spans="1:15" x14ac:dyDescent="0.35">
      <c r="A6688">
        <v>202006</v>
      </c>
      <c r="B6688" t="str">
        <f>LEFT(All_Data[[#This Row],[Invoice (Year+Month)]],4)</f>
        <v>2020</v>
      </c>
      <c r="C6688" t="str">
        <f>RIGHT(All_Data[[#This Row],[Invoice (Year+Month)]],2)</f>
        <v>06</v>
      </c>
      <c r="D6688" t="s">
        <v>9</v>
      </c>
      <c r="E6688">
        <v>6001073</v>
      </c>
      <c r="F6688" t="s">
        <v>17</v>
      </c>
      <c r="G6688" t="s">
        <v>18</v>
      </c>
      <c r="H6688" t="s">
        <v>19</v>
      </c>
      <c r="I6688">
        <v>4280369</v>
      </c>
      <c r="J6688">
        <v>10</v>
      </c>
      <c r="K6688" s="1">
        <v>174.2</v>
      </c>
      <c r="L6688" s="1">
        <v>89.64</v>
      </c>
      <c r="M6688" s="1">
        <f>All_Data[[#This Row],[EUR Sales Amount]]-All_Data[[#This Row],[EUR Cost Amount]]</f>
        <v>84.559999999999988</v>
      </c>
      <c r="N6688">
        <f>IF(All_Data[[#This Row],[Order Line Quantity]]&lt;0,1,0)</f>
        <v>0</v>
      </c>
      <c r="O6688" s="1" t="str">
        <f>All_Data[[#This Row],[Tier2 Description]]&amp;All_Data[[#This Row],[Order No]]</f>
        <v>FLEECE &amp; KNITS4280369</v>
      </c>
    </row>
    <row r="6689" spans="1:15" x14ac:dyDescent="0.35">
      <c r="A6689">
        <v>202006</v>
      </c>
      <c r="B6689" t="str">
        <f>LEFT(All_Data[[#This Row],[Invoice (Year+Month)]],4)</f>
        <v>2020</v>
      </c>
      <c r="C6689" t="str">
        <f>RIGHT(All_Data[[#This Row],[Invoice (Year+Month)]],2)</f>
        <v>06</v>
      </c>
      <c r="D6689" t="s">
        <v>9</v>
      </c>
      <c r="E6689">
        <v>6001073</v>
      </c>
      <c r="F6689" t="s">
        <v>17</v>
      </c>
      <c r="G6689" t="s">
        <v>18</v>
      </c>
      <c r="H6689" t="s">
        <v>19</v>
      </c>
      <c r="I6689">
        <v>4298608</v>
      </c>
      <c r="J6689">
        <v>50</v>
      </c>
      <c r="K6689" s="1">
        <v>827.5</v>
      </c>
      <c r="L6689" s="1">
        <v>454.52</v>
      </c>
      <c r="M6689" s="1">
        <f>All_Data[[#This Row],[EUR Sales Amount]]-All_Data[[#This Row],[EUR Cost Amount]]</f>
        <v>372.98</v>
      </c>
      <c r="N6689">
        <f>IF(All_Data[[#This Row],[Order Line Quantity]]&lt;0,1,0)</f>
        <v>0</v>
      </c>
      <c r="O6689" s="1" t="str">
        <f>All_Data[[#This Row],[Tier2 Description]]&amp;All_Data[[#This Row],[Order No]]</f>
        <v>FLEECE &amp; KNITS4298608</v>
      </c>
    </row>
    <row r="6690" spans="1:15" x14ac:dyDescent="0.35">
      <c r="A6690">
        <v>202006</v>
      </c>
      <c r="B6690" t="str">
        <f>LEFT(All_Data[[#This Row],[Invoice (Year+Month)]],4)</f>
        <v>2020</v>
      </c>
      <c r="C6690" t="str">
        <f>RIGHT(All_Data[[#This Row],[Invoice (Year+Month)]],2)</f>
        <v>06</v>
      </c>
      <c r="D6690" t="s">
        <v>9</v>
      </c>
      <c r="E6690">
        <v>6001073</v>
      </c>
      <c r="F6690" t="s">
        <v>17</v>
      </c>
      <c r="G6690" t="s">
        <v>18</v>
      </c>
      <c r="H6690" t="s">
        <v>21</v>
      </c>
      <c r="I6690">
        <v>4298608</v>
      </c>
      <c r="J6690">
        <v>20</v>
      </c>
      <c r="K6690" s="1">
        <v>169.6</v>
      </c>
      <c r="L6690" s="1">
        <v>64.56</v>
      </c>
      <c r="M6690" s="1">
        <f>All_Data[[#This Row],[EUR Sales Amount]]-All_Data[[#This Row],[EUR Cost Amount]]</f>
        <v>105.03999999999999</v>
      </c>
      <c r="N6690">
        <f>IF(All_Data[[#This Row],[Order Line Quantity]]&lt;0,1,0)</f>
        <v>0</v>
      </c>
      <c r="O6690" s="1" t="str">
        <f>All_Data[[#This Row],[Tier2 Description]]&amp;All_Data[[#This Row],[Order No]]</f>
        <v>T-SHIRTS &amp; ACTIVE TOPS4298608</v>
      </c>
    </row>
    <row r="6691" spans="1:15" x14ac:dyDescent="0.35">
      <c r="A6691">
        <v>202006</v>
      </c>
      <c r="B6691" t="str">
        <f>LEFT(All_Data[[#This Row],[Invoice (Year+Month)]],4)</f>
        <v>2020</v>
      </c>
      <c r="C6691" t="str">
        <f>RIGHT(All_Data[[#This Row],[Invoice (Year+Month)]],2)</f>
        <v>06</v>
      </c>
      <c r="D6691" t="s">
        <v>9</v>
      </c>
      <c r="E6691">
        <v>6001073</v>
      </c>
      <c r="F6691" t="s">
        <v>17</v>
      </c>
      <c r="G6691" t="s">
        <v>18</v>
      </c>
      <c r="H6691" t="s">
        <v>21</v>
      </c>
      <c r="I6691">
        <v>4304283</v>
      </c>
      <c r="J6691">
        <v>4</v>
      </c>
      <c r="K6691" s="1">
        <v>33.92</v>
      </c>
      <c r="L6691" s="1">
        <v>13.4</v>
      </c>
      <c r="M6691" s="1">
        <f>All_Data[[#This Row],[EUR Sales Amount]]-All_Data[[#This Row],[EUR Cost Amount]]</f>
        <v>20.520000000000003</v>
      </c>
      <c r="N6691">
        <f>IF(All_Data[[#This Row],[Order Line Quantity]]&lt;0,1,0)</f>
        <v>0</v>
      </c>
      <c r="O6691" s="1" t="str">
        <f>All_Data[[#This Row],[Tier2 Description]]&amp;All_Data[[#This Row],[Order No]]</f>
        <v>T-SHIRTS &amp; ACTIVE TOPS4304283</v>
      </c>
    </row>
    <row r="6692" spans="1:15" x14ac:dyDescent="0.35">
      <c r="A6692">
        <v>202006</v>
      </c>
      <c r="B6692" t="str">
        <f>LEFT(All_Data[[#This Row],[Invoice (Year+Month)]],4)</f>
        <v>2020</v>
      </c>
      <c r="C6692" t="str">
        <f>RIGHT(All_Data[[#This Row],[Invoice (Year+Month)]],2)</f>
        <v>06</v>
      </c>
      <c r="D6692" t="s">
        <v>9</v>
      </c>
      <c r="E6692">
        <v>6001073</v>
      </c>
      <c r="F6692" t="s">
        <v>17</v>
      </c>
      <c r="G6692" t="s">
        <v>22</v>
      </c>
      <c r="H6692" t="s">
        <v>35</v>
      </c>
      <c r="I6692">
        <v>4296099</v>
      </c>
      <c r="J6692">
        <v>102</v>
      </c>
      <c r="K6692" s="1">
        <v>120</v>
      </c>
      <c r="L6692" s="1">
        <v>1</v>
      </c>
      <c r="M6692" s="1">
        <f>All_Data[[#This Row],[EUR Sales Amount]]-All_Data[[#This Row],[EUR Cost Amount]]</f>
        <v>119</v>
      </c>
      <c r="N6692">
        <f>IF(All_Data[[#This Row],[Order Line Quantity]]&lt;0,1,0)</f>
        <v>0</v>
      </c>
      <c r="O6692" s="1" t="str">
        <f>All_Data[[#This Row],[Tier2 Description]]&amp;All_Data[[#This Row],[Order No]]</f>
        <v>DECORATION CHARGES4296099</v>
      </c>
    </row>
    <row r="6693" spans="1:15" x14ac:dyDescent="0.35">
      <c r="A6693">
        <v>202006</v>
      </c>
      <c r="B6693" t="str">
        <f>LEFT(All_Data[[#This Row],[Invoice (Year+Month)]],4)</f>
        <v>2020</v>
      </c>
      <c r="C6693" t="str">
        <f>RIGHT(All_Data[[#This Row],[Invoice (Year+Month)]],2)</f>
        <v>06</v>
      </c>
      <c r="D6693" t="s">
        <v>9</v>
      </c>
      <c r="E6693">
        <v>6001073</v>
      </c>
      <c r="F6693" t="s">
        <v>17</v>
      </c>
      <c r="G6693" t="s">
        <v>22</v>
      </c>
      <c r="H6693" t="s">
        <v>35</v>
      </c>
      <c r="I6693">
        <v>4298692</v>
      </c>
      <c r="J6693">
        <v>1002</v>
      </c>
      <c r="K6693" s="1">
        <v>200</v>
      </c>
      <c r="L6693" s="1">
        <v>27.88</v>
      </c>
      <c r="M6693" s="1">
        <f>All_Data[[#This Row],[EUR Sales Amount]]-All_Data[[#This Row],[EUR Cost Amount]]</f>
        <v>172.12</v>
      </c>
      <c r="N6693">
        <f>IF(All_Data[[#This Row],[Order Line Quantity]]&lt;0,1,0)</f>
        <v>0</v>
      </c>
      <c r="O6693" s="1" t="str">
        <f>All_Data[[#This Row],[Tier2 Description]]&amp;All_Data[[#This Row],[Order No]]</f>
        <v>DECORATION CHARGES4298692</v>
      </c>
    </row>
    <row r="6694" spans="1:15" x14ac:dyDescent="0.35">
      <c r="A6694">
        <v>202006</v>
      </c>
      <c r="B6694" t="str">
        <f>LEFT(All_Data[[#This Row],[Invoice (Year+Month)]],4)</f>
        <v>2020</v>
      </c>
      <c r="C6694" t="str">
        <f>RIGHT(All_Data[[#This Row],[Invoice (Year+Month)]],2)</f>
        <v>06</v>
      </c>
      <c r="D6694" t="s">
        <v>9</v>
      </c>
      <c r="E6694">
        <v>6001073</v>
      </c>
      <c r="F6694" t="s">
        <v>17</v>
      </c>
      <c r="G6694" t="s">
        <v>22</v>
      </c>
      <c r="H6694" t="s">
        <v>35</v>
      </c>
      <c r="I6694">
        <v>4301695</v>
      </c>
      <c r="J6694">
        <v>4004</v>
      </c>
      <c r="K6694" s="1">
        <v>1780</v>
      </c>
      <c r="L6694" s="1">
        <v>227.16</v>
      </c>
      <c r="M6694" s="1">
        <f>All_Data[[#This Row],[EUR Sales Amount]]-All_Data[[#This Row],[EUR Cost Amount]]</f>
        <v>1552.84</v>
      </c>
      <c r="N6694">
        <f>IF(All_Data[[#This Row],[Order Line Quantity]]&lt;0,1,0)</f>
        <v>0</v>
      </c>
      <c r="O6694" s="1" t="str">
        <f>All_Data[[#This Row],[Tier2 Description]]&amp;All_Data[[#This Row],[Order No]]</f>
        <v>DECORATION CHARGES4301695</v>
      </c>
    </row>
    <row r="6695" spans="1:15" x14ac:dyDescent="0.35">
      <c r="A6695">
        <v>202006</v>
      </c>
      <c r="B6695" t="str">
        <f>LEFT(All_Data[[#This Row],[Invoice (Year+Month)]],4)</f>
        <v>2020</v>
      </c>
      <c r="C6695" t="str">
        <f>RIGHT(All_Data[[#This Row],[Invoice (Year+Month)]],2)</f>
        <v>06</v>
      </c>
      <c r="D6695" t="s">
        <v>9</v>
      </c>
      <c r="E6695">
        <v>6001073</v>
      </c>
      <c r="F6695" t="s">
        <v>17</v>
      </c>
      <c r="G6695" t="s">
        <v>29</v>
      </c>
      <c r="H6695" t="s">
        <v>31</v>
      </c>
      <c r="I6695">
        <v>4304283</v>
      </c>
      <c r="J6695">
        <v>2</v>
      </c>
      <c r="K6695" s="1">
        <v>10.98</v>
      </c>
      <c r="L6695" s="1">
        <v>7.4</v>
      </c>
      <c r="M6695" s="1">
        <f>All_Data[[#This Row],[EUR Sales Amount]]-All_Data[[#This Row],[EUR Cost Amount]]</f>
        <v>3.58</v>
      </c>
      <c r="N6695">
        <f>IF(All_Data[[#This Row],[Order Line Quantity]]&lt;0,1,0)</f>
        <v>0</v>
      </c>
      <c r="O6695" s="1" t="str">
        <f>All_Data[[#This Row],[Tier2 Description]]&amp;All_Data[[#This Row],[Order No]]</f>
        <v>POWER4304283</v>
      </c>
    </row>
    <row r="6696" spans="1:15" x14ac:dyDescent="0.35">
      <c r="A6696">
        <v>202006</v>
      </c>
      <c r="B6696" t="str">
        <f>LEFT(All_Data[[#This Row],[Invoice (Year+Month)]],4)</f>
        <v>2020</v>
      </c>
      <c r="C6696" t="str">
        <f>RIGHT(All_Data[[#This Row],[Invoice (Year+Month)]],2)</f>
        <v>06</v>
      </c>
      <c r="D6696" t="s">
        <v>9</v>
      </c>
      <c r="E6696">
        <v>6001092</v>
      </c>
      <c r="F6696" t="s">
        <v>10</v>
      </c>
      <c r="G6696" t="s">
        <v>11</v>
      </c>
      <c r="H6696" t="s">
        <v>40</v>
      </c>
      <c r="I6696">
        <v>4303114</v>
      </c>
      <c r="J6696">
        <v>500</v>
      </c>
      <c r="K6696" s="1">
        <v>40</v>
      </c>
      <c r="L6696" s="1">
        <v>33.82</v>
      </c>
      <c r="M6696" s="1">
        <f>All_Data[[#This Row],[EUR Sales Amount]]-All_Data[[#This Row],[EUR Cost Amount]]</f>
        <v>6.18</v>
      </c>
      <c r="N6696">
        <f>IF(All_Data[[#This Row],[Order Line Quantity]]&lt;0,1,0)</f>
        <v>0</v>
      </c>
      <c r="O6696" s="1" t="str">
        <f>All_Data[[#This Row],[Tier2 Description]]&amp;All_Data[[#This Row],[Order No]]</f>
        <v>TOTES4303114</v>
      </c>
    </row>
    <row r="6697" spans="1:15" x14ac:dyDescent="0.35">
      <c r="A6697">
        <v>202006</v>
      </c>
      <c r="B6697" t="str">
        <f>LEFT(All_Data[[#This Row],[Invoice (Year+Month)]],4)</f>
        <v>2020</v>
      </c>
      <c r="C6697" t="str">
        <f>RIGHT(All_Data[[#This Row],[Invoice (Year+Month)]],2)</f>
        <v>06</v>
      </c>
      <c r="D6697" t="s">
        <v>9</v>
      </c>
      <c r="E6697">
        <v>6001125</v>
      </c>
      <c r="F6697" t="s">
        <v>10</v>
      </c>
      <c r="G6697" t="s">
        <v>13</v>
      </c>
      <c r="H6697" t="s">
        <v>34</v>
      </c>
      <c r="I6697">
        <v>4300868</v>
      </c>
      <c r="J6697">
        <v>20</v>
      </c>
      <c r="K6697" s="1">
        <v>388.2</v>
      </c>
      <c r="L6697" s="1">
        <v>98.9</v>
      </c>
      <c r="M6697" s="1">
        <f>All_Data[[#This Row],[EUR Sales Amount]]-All_Data[[#This Row],[EUR Cost Amount]]</f>
        <v>289.29999999999995</v>
      </c>
      <c r="N6697">
        <f>IF(All_Data[[#This Row],[Order Line Quantity]]&lt;0,1,0)</f>
        <v>0</v>
      </c>
      <c r="O6697" s="1" t="str">
        <f>All_Data[[#This Row],[Tier2 Description]]&amp;All_Data[[#This Row],[Order No]]</f>
        <v>STATIONERY4300868</v>
      </c>
    </row>
    <row r="6698" spans="1:15" x14ac:dyDescent="0.35">
      <c r="A6698">
        <v>202006</v>
      </c>
      <c r="B6698" t="str">
        <f>LEFT(All_Data[[#This Row],[Invoice (Year+Month)]],4)</f>
        <v>2020</v>
      </c>
      <c r="C6698" t="str">
        <f>RIGHT(All_Data[[#This Row],[Invoice (Year+Month)]],2)</f>
        <v>06</v>
      </c>
      <c r="D6698" t="s">
        <v>9</v>
      </c>
      <c r="E6698">
        <v>6001125</v>
      </c>
      <c r="F6698" t="s">
        <v>10</v>
      </c>
      <c r="G6698" t="s">
        <v>22</v>
      </c>
      <c r="H6698" t="s">
        <v>23</v>
      </c>
      <c r="I6698">
        <v>4305680</v>
      </c>
      <c r="J6698">
        <v>10</v>
      </c>
      <c r="K6698" s="1">
        <v>0</v>
      </c>
      <c r="L6698" s="1">
        <v>42.5</v>
      </c>
      <c r="M6698" s="1">
        <f>All_Data[[#This Row],[EUR Sales Amount]]-All_Data[[#This Row],[EUR Cost Amount]]</f>
        <v>-42.5</v>
      </c>
      <c r="N6698">
        <f>IF(All_Data[[#This Row],[Order Line Quantity]]&lt;0,1,0)</f>
        <v>0</v>
      </c>
      <c r="O6698" s="1" t="str">
        <f>All_Data[[#This Row],[Tier2 Description]]&amp;All_Data[[#This Row],[Order No]]</f>
        <v>CATALOGUES4305680</v>
      </c>
    </row>
    <row r="6699" spans="1:15" x14ac:dyDescent="0.35">
      <c r="A6699">
        <v>202006</v>
      </c>
      <c r="B6699" t="str">
        <f>LEFT(All_Data[[#This Row],[Invoice (Year+Month)]],4)</f>
        <v>2020</v>
      </c>
      <c r="C6699" t="str">
        <f>RIGHT(All_Data[[#This Row],[Invoice (Year+Month)]],2)</f>
        <v>06</v>
      </c>
      <c r="D6699" t="s">
        <v>9</v>
      </c>
      <c r="E6699">
        <v>6001143</v>
      </c>
      <c r="F6699" t="s">
        <v>10</v>
      </c>
      <c r="G6699" t="s">
        <v>26</v>
      </c>
      <c r="H6699" t="s">
        <v>44</v>
      </c>
      <c r="I6699">
        <v>4305942</v>
      </c>
      <c r="J6699">
        <v>4</v>
      </c>
      <c r="K6699" s="1">
        <v>7.48</v>
      </c>
      <c r="L6699" s="1">
        <v>2.3199999999999998</v>
      </c>
      <c r="M6699" s="1">
        <f>All_Data[[#This Row],[EUR Sales Amount]]-All_Data[[#This Row],[EUR Cost Amount]]</f>
        <v>5.16</v>
      </c>
      <c r="N6699">
        <f>IF(All_Data[[#This Row],[Order Line Quantity]]&lt;0,1,0)</f>
        <v>0</v>
      </c>
      <c r="O6699" s="1" t="str">
        <f>All_Data[[#This Row],[Tier2 Description]]&amp;All_Data[[#This Row],[Order No]]</f>
        <v>HBA4305942</v>
      </c>
    </row>
    <row r="6700" spans="1:15" x14ac:dyDescent="0.35">
      <c r="A6700">
        <v>202006</v>
      </c>
      <c r="B6700" t="str">
        <f>LEFT(All_Data[[#This Row],[Invoice (Year+Month)]],4)</f>
        <v>2020</v>
      </c>
      <c r="C6700" t="str">
        <f>RIGHT(All_Data[[#This Row],[Invoice (Year+Month)]],2)</f>
        <v>06</v>
      </c>
      <c r="D6700" t="s">
        <v>9</v>
      </c>
      <c r="E6700">
        <v>6001180</v>
      </c>
      <c r="F6700" t="s">
        <v>17</v>
      </c>
      <c r="G6700" t="s">
        <v>48</v>
      </c>
      <c r="H6700" t="s">
        <v>48</v>
      </c>
      <c r="I6700">
        <v>4297954</v>
      </c>
      <c r="J6700">
        <v>26</v>
      </c>
      <c r="K6700" s="1">
        <v>22.88</v>
      </c>
      <c r="L6700" s="1">
        <v>9.8800000000000008</v>
      </c>
      <c r="M6700" s="1">
        <f>All_Data[[#This Row],[EUR Sales Amount]]-All_Data[[#This Row],[EUR Cost Amount]]</f>
        <v>12.999999999999998</v>
      </c>
      <c r="N6700">
        <f>IF(All_Data[[#This Row],[Order Line Quantity]]&lt;0,1,0)</f>
        <v>0</v>
      </c>
      <c r="O6700" s="1" t="str">
        <f>All_Data[[#This Row],[Tier2 Description]]&amp;All_Data[[#This Row],[Order No]]</f>
        <v>HEADWEAR4297954</v>
      </c>
    </row>
    <row r="6701" spans="1:15" x14ac:dyDescent="0.35">
      <c r="A6701">
        <v>202006</v>
      </c>
      <c r="B6701" t="str">
        <f>LEFT(All_Data[[#This Row],[Invoice (Year+Month)]],4)</f>
        <v>2020</v>
      </c>
      <c r="C6701" t="str">
        <f>RIGHT(All_Data[[#This Row],[Invoice (Year+Month)]],2)</f>
        <v>06</v>
      </c>
      <c r="D6701" t="s">
        <v>9</v>
      </c>
      <c r="E6701">
        <v>6001180</v>
      </c>
      <c r="F6701" t="s">
        <v>17</v>
      </c>
      <c r="G6701" t="s">
        <v>22</v>
      </c>
      <c r="H6701" t="s">
        <v>35</v>
      </c>
      <c r="I6701">
        <v>4297954</v>
      </c>
      <c r="J6701">
        <v>32</v>
      </c>
      <c r="K6701" s="1">
        <v>185.52</v>
      </c>
      <c r="L6701" s="1">
        <v>17.260000000000002</v>
      </c>
      <c r="M6701" s="1">
        <f>All_Data[[#This Row],[EUR Sales Amount]]-All_Data[[#This Row],[EUR Cost Amount]]</f>
        <v>168.26000000000002</v>
      </c>
      <c r="N6701">
        <f>IF(All_Data[[#This Row],[Order Line Quantity]]&lt;0,1,0)</f>
        <v>0</v>
      </c>
      <c r="O6701" s="1" t="str">
        <f>All_Data[[#This Row],[Tier2 Description]]&amp;All_Data[[#This Row],[Order No]]</f>
        <v>DECORATION CHARGES4297954</v>
      </c>
    </row>
    <row r="6702" spans="1:15" x14ac:dyDescent="0.35">
      <c r="A6702">
        <v>202006</v>
      </c>
      <c r="B6702" t="str">
        <f>LEFT(All_Data[[#This Row],[Invoice (Year+Month)]],4)</f>
        <v>2020</v>
      </c>
      <c r="C6702" t="str">
        <f>RIGHT(All_Data[[#This Row],[Invoice (Year+Month)]],2)</f>
        <v>06</v>
      </c>
      <c r="D6702" t="s">
        <v>9</v>
      </c>
      <c r="E6702">
        <v>6001181</v>
      </c>
      <c r="F6702" t="s">
        <v>17</v>
      </c>
      <c r="G6702" t="s">
        <v>13</v>
      </c>
      <c r="H6702" t="s">
        <v>34</v>
      </c>
      <c r="I6702">
        <v>4302484</v>
      </c>
      <c r="J6702">
        <v>40</v>
      </c>
      <c r="K6702" s="1">
        <v>140</v>
      </c>
      <c r="L6702" s="1">
        <v>50.94</v>
      </c>
      <c r="M6702" s="1">
        <f>All_Data[[#This Row],[EUR Sales Amount]]-All_Data[[#This Row],[EUR Cost Amount]]</f>
        <v>89.06</v>
      </c>
      <c r="N6702">
        <f>IF(All_Data[[#This Row],[Order Line Quantity]]&lt;0,1,0)</f>
        <v>0</v>
      </c>
      <c r="O6702" s="1" t="str">
        <f>All_Data[[#This Row],[Tier2 Description]]&amp;All_Data[[#This Row],[Order No]]</f>
        <v>STATIONERY4302484</v>
      </c>
    </row>
    <row r="6703" spans="1:15" x14ac:dyDescent="0.35">
      <c r="A6703">
        <v>202006</v>
      </c>
      <c r="B6703" t="str">
        <f>LEFT(All_Data[[#This Row],[Invoice (Year+Month)]],4)</f>
        <v>2020</v>
      </c>
      <c r="C6703" t="str">
        <f>RIGHT(All_Data[[#This Row],[Invoice (Year+Month)]],2)</f>
        <v>06</v>
      </c>
      <c r="D6703" t="s">
        <v>9</v>
      </c>
      <c r="E6703">
        <v>6001181</v>
      </c>
      <c r="F6703" t="s">
        <v>17</v>
      </c>
      <c r="G6703" t="s">
        <v>13</v>
      </c>
      <c r="H6703" t="s">
        <v>16</v>
      </c>
      <c r="I6703">
        <v>4302484</v>
      </c>
      <c r="J6703">
        <v>100</v>
      </c>
      <c r="K6703" s="1">
        <v>546</v>
      </c>
      <c r="L6703" s="1">
        <v>387.14</v>
      </c>
      <c r="M6703" s="1">
        <f>All_Data[[#This Row],[EUR Sales Amount]]-All_Data[[#This Row],[EUR Cost Amount]]</f>
        <v>158.86000000000001</v>
      </c>
      <c r="N6703">
        <f>IF(All_Data[[#This Row],[Order Line Quantity]]&lt;0,1,0)</f>
        <v>0</v>
      </c>
      <c r="O6703" s="1" t="str">
        <f>All_Data[[#This Row],[Tier2 Description]]&amp;All_Data[[#This Row],[Order No]]</f>
        <v>WRITING4302484</v>
      </c>
    </row>
    <row r="6704" spans="1:15" x14ac:dyDescent="0.35">
      <c r="A6704">
        <v>202006</v>
      </c>
      <c r="B6704" t="str">
        <f>LEFT(All_Data[[#This Row],[Invoice (Year+Month)]],4)</f>
        <v>2020</v>
      </c>
      <c r="C6704" t="str">
        <f>RIGHT(All_Data[[#This Row],[Invoice (Year+Month)]],2)</f>
        <v>06</v>
      </c>
      <c r="D6704" t="s">
        <v>9</v>
      </c>
      <c r="E6704">
        <v>6001247</v>
      </c>
      <c r="F6704" t="s">
        <v>17</v>
      </c>
      <c r="G6704" t="s">
        <v>18</v>
      </c>
      <c r="H6704" t="s">
        <v>20</v>
      </c>
      <c r="I6704">
        <v>4304716</v>
      </c>
      <c r="J6704">
        <v>120</v>
      </c>
      <c r="K6704" s="1">
        <v>1144.8</v>
      </c>
      <c r="L6704" s="1">
        <v>488.06</v>
      </c>
      <c r="M6704" s="1">
        <f>All_Data[[#This Row],[EUR Sales Amount]]-All_Data[[#This Row],[EUR Cost Amount]]</f>
        <v>656.74</v>
      </c>
      <c r="N6704">
        <f>IF(All_Data[[#This Row],[Order Line Quantity]]&lt;0,1,0)</f>
        <v>0</v>
      </c>
      <c r="O6704" s="1" t="str">
        <f>All_Data[[#This Row],[Tier2 Description]]&amp;All_Data[[#This Row],[Order No]]</f>
        <v>POLOS4304716</v>
      </c>
    </row>
    <row r="6705" spans="1:15" x14ac:dyDescent="0.35">
      <c r="A6705">
        <v>202006</v>
      </c>
      <c r="B6705" t="str">
        <f>LEFT(All_Data[[#This Row],[Invoice (Year+Month)]],4)</f>
        <v>2020</v>
      </c>
      <c r="C6705" t="str">
        <f>RIGHT(All_Data[[#This Row],[Invoice (Year+Month)]],2)</f>
        <v>06</v>
      </c>
      <c r="D6705" t="s">
        <v>9</v>
      </c>
      <c r="E6705">
        <v>6001247</v>
      </c>
      <c r="F6705" t="s">
        <v>17</v>
      </c>
      <c r="G6705" t="s">
        <v>29</v>
      </c>
      <c r="H6705" t="s">
        <v>30</v>
      </c>
      <c r="I6705">
        <v>4304716</v>
      </c>
      <c r="J6705">
        <v>2</v>
      </c>
      <c r="K6705" s="1">
        <v>55.24</v>
      </c>
      <c r="L6705" s="1">
        <v>18.399999999999999</v>
      </c>
      <c r="M6705" s="1">
        <f>All_Data[[#This Row],[EUR Sales Amount]]-All_Data[[#This Row],[EUR Cost Amount]]</f>
        <v>36.840000000000003</v>
      </c>
      <c r="N6705">
        <f>IF(All_Data[[#This Row],[Order Line Quantity]]&lt;0,1,0)</f>
        <v>0</v>
      </c>
      <c r="O6705" s="1" t="str">
        <f>All_Data[[#This Row],[Tier2 Description]]&amp;All_Data[[#This Row],[Order No]]</f>
        <v>AUDIO4304716</v>
      </c>
    </row>
    <row r="6706" spans="1:15" x14ac:dyDescent="0.35">
      <c r="A6706">
        <v>202006</v>
      </c>
      <c r="B6706" t="str">
        <f>LEFT(All_Data[[#This Row],[Invoice (Year+Month)]],4)</f>
        <v>2020</v>
      </c>
      <c r="C6706" t="str">
        <f>RIGHT(All_Data[[#This Row],[Invoice (Year+Month)]],2)</f>
        <v>06</v>
      </c>
      <c r="D6706" t="s">
        <v>9</v>
      </c>
      <c r="E6706">
        <v>6001276</v>
      </c>
      <c r="F6706" t="s">
        <v>17</v>
      </c>
      <c r="G6706" t="s">
        <v>32</v>
      </c>
      <c r="H6706" t="s">
        <v>33</v>
      </c>
      <c r="I6706">
        <v>4298452</v>
      </c>
      <c r="J6706">
        <v>200</v>
      </c>
      <c r="K6706" s="1">
        <v>350</v>
      </c>
      <c r="L6706" s="1">
        <v>154.36000000000001</v>
      </c>
      <c r="M6706" s="1">
        <f>All_Data[[#This Row],[EUR Sales Amount]]-All_Data[[#This Row],[EUR Cost Amount]]</f>
        <v>195.64</v>
      </c>
      <c r="N6706">
        <f>IF(All_Data[[#This Row],[Order Line Quantity]]&lt;0,1,0)</f>
        <v>0</v>
      </c>
      <c r="O6706" s="1" t="str">
        <f>All_Data[[#This Row],[Tier2 Description]]&amp;All_Data[[#This Row],[Order No]]</f>
        <v>SPORT BOTTLES4298452</v>
      </c>
    </row>
    <row r="6707" spans="1:15" x14ac:dyDescent="0.35">
      <c r="A6707">
        <v>202006</v>
      </c>
      <c r="B6707" t="str">
        <f>LEFT(All_Data[[#This Row],[Invoice (Year+Month)]],4)</f>
        <v>2020</v>
      </c>
      <c r="C6707" t="str">
        <f>RIGHT(All_Data[[#This Row],[Invoice (Year+Month)]],2)</f>
        <v>06</v>
      </c>
      <c r="D6707" t="s">
        <v>9</v>
      </c>
      <c r="E6707">
        <v>6001276</v>
      </c>
      <c r="F6707" t="s">
        <v>17</v>
      </c>
      <c r="G6707" t="s">
        <v>48</v>
      </c>
      <c r="H6707" t="s">
        <v>48</v>
      </c>
      <c r="I6707">
        <v>4298452</v>
      </c>
      <c r="J6707">
        <v>200</v>
      </c>
      <c r="K6707" s="1">
        <v>142</v>
      </c>
      <c r="L6707" s="1">
        <v>80.400000000000006</v>
      </c>
      <c r="M6707" s="1">
        <f>All_Data[[#This Row],[EUR Sales Amount]]-All_Data[[#This Row],[EUR Cost Amount]]</f>
        <v>61.599999999999994</v>
      </c>
      <c r="N6707">
        <f>IF(All_Data[[#This Row],[Order Line Quantity]]&lt;0,1,0)</f>
        <v>0</v>
      </c>
      <c r="O6707" s="1" t="str">
        <f>All_Data[[#This Row],[Tier2 Description]]&amp;All_Data[[#This Row],[Order No]]</f>
        <v>HEADWEAR4298452</v>
      </c>
    </row>
    <row r="6708" spans="1:15" x14ac:dyDescent="0.35">
      <c r="A6708">
        <v>202006</v>
      </c>
      <c r="B6708" t="str">
        <f>LEFT(All_Data[[#This Row],[Invoice (Year+Month)]],4)</f>
        <v>2020</v>
      </c>
      <c r="C6708" t="str">
        <f>RIGHT(All_Data[[#This Row],[Invoice (Year+Month)]],2)</f>
        <v>06</v>
      </c>
      <c r="D6708" t="s">
        <v>9</v>
      </c>
      <c r="E6708">
        <v>6001276</v>
      </c>
      <c r="F6708" t="s">
        <v>17</v>
      </c>
      <c r="G6708" t="s">
        <v>26</v>
      </c>
      <c r="H6708" t="s">
        <v>50</v>
      </c>
      <c r="I6708">
        <v>4298452</v>
      </c>
      <c r="J6708">
        <v>200</v>
      </c>
      <c r="K6708" s="1">
        <v>102</v>
      </c>
      <c r="L6708" s="1">
        <v>42.28</v>
      </c>
      <c r="M6708" s="1">
        <f>All_Data[[#This Row],[EUR Sales Amount]]-All_Data[[#This Row],[EUR Cost Amount]]</f>
        <v>59.72</v>
      </c>
      <c r="N6708">
        <f>IF(All_Data[[#This Row],[Order Line Quantity]]&lt;0,1,0)</f>
        <v>0</v>
      </c>
      <c r="O6708" s="1" t="str">
        <f>All_Data[[#This Row],[Tier2 Description]]&amp;All_Data[[#This Row],[Order No]]</f>
        <v>OUTDOOR &amp; LEISURE4298452</v>
      </c>
    </row>
    <row r="6709" spans="1:15" x14ac:dyDescent="0.35">
      <c r="A6709">
        <v>202006</v>
      </c>
      <c r="B6709" t="str">
        <f>LEFT(All_Data[[#This Row],[Invoice (Year+Month)]],4)</f>
        <v>2020</v>
      </c>
      <c r="C6709" t="str">
        <f>RIGHT(All_Data[[#This Row],[Invoice (Year+Month)]],2)</f>
        <v>06</v>
      </c>
      <c r="D6709" t="s">
        <v>9</v>
      </c>
      <c r="E6709">
        <v>6001276</v>
      </c>
      <c r="F6709" t="s">
        <v>17</v>
      </c>
      <c r="G6709" t="s">
        <v>22</v>
      </c>
      <c r="H6709" t="s">
        <v>35</v>
      </c>
      <c r="I6709">
        <v>4298452</v>
      </c>
      <c r="J6709">
        <v>606</v>
      </c>
      <c r="K6709" s="1">
        <v>408</v>
      </c>
      <c r="L6709" s="1">
        <v>80.2</v>
      </c>
      <c r="M6709" s="1">
        <f>All_Data[[#This Row],[EUR Sales Amount]]-All_Data[[#This Row],[EUR Cost Amount]]</f>
        <v>327.8</v>
      </c>
      <c r="N6709">
        <f>IF(All_Data[[#This Row],[Order Line Quantity]]&lt;0,1,0)</f>
        <v>0</v>
      </c>
      <c r="O6709" s="1" t="str">
        <f>All_Data[[#This Row],[Tier2 Description]]&amp;All_Data[[#This Row],[Order No]]</f>
        <v>DECORATION CHARGES4298452</v>
      </c>
    </row>
    <row r="6710" spans="1:15" x14ac:dyDescent="0.35">
      <c r="A6710">
        <v>202006</v>
      </c>
      <c r="B6710" t="str">
        <f>LEFT(All_Data[[#This Row],[Invoice (Year+Month)]],4)</f>
        <v>2020</v>
      </c>
      <c r="C6710" t="str">
        <f>RIGHT(All_Data[[#This Row],[Invoice (Year+Month)]],2)</f>
        <v>06</v>
      </c>
      <c r="D6710" t="s">
        <v>9</v>
      </c>
      <c r="E6710">
        <v>6001276</v>
      </c>
      <c r="F6710" t="s">
        <v>17</v>
      </c>
      <c r="G6710" t="s">
        <v>29</v>
      </c>
      <c r="H6710" t="s">
        <v>52</v>
      </c>
      <c r="I6710">
        <v>4280276</v>
      </c>
      <c r="J6710">
        <v>12</v>
      </c>
      <c r="K6710" s="1">
        <v>302.83999999999997</v>
      </c>
      <c r="L6710" s="1">
        <v>217.5</v>
      </c>
      <c r="M6710" s="1">
        <f>All_Data[[#This Row],[EUR Sales Amount]]-All_Data[[#This Row],[EUR Cost Amount]]</f>
        <v>85.339999999999975</v>
      </c>
      <c r="N6710">
        <f>IF(All_Data[[#This Row],[Order Line Quantity]]&lt;0,1,0)</f>
        <v>0</v>
      </c>
      <c r="O6710" s="1" t="str">
        <f>All_Data[[#This Row],[Tier2 Description]]&amp;All_Data[[#This Row],[Order No]]</f>
        <v>GENERAL TECH4280276</v>
      </c>
    </row>
    <row r="6711" spans="1:15" x14ac:dyDescent="0.35">
      <c r="A6711">
        <v>202006</v>
      </c>
      <c r="B6711" t="str">
        <f>LEFT(All_Data[[#This Row],[Invoice (Year+Month)]],4)</f>
        <v>2020</v>
      </c>
      <c r="C6711" t="str">
        <f>RIGHT(All_Data[[#This Row],[Invoice (Year+Month)]],2)</f>
        <v>06</v>
      </c>
      <c r="D6711" t="s">
        <v>9</v>
      </c>
      <c r="E6711">
        <v>6001302</v>
      </c>
      <c r="F6711" t="s">
        <v>17</v>
      </c>
      <c r="G6711" t="s">
        <v>36</v>
      </c>
      <c r="H6711" t="s">
        <v>36</v>
      </c>
      <c r="I6711">
        <v>4304088</v>
      </c>
      <c r="J6711">
        <v>200</v>
      </c>
      <c r="K6711" s="1">
        <v>312</v>
      </c>
      <c r="L6711" s="1">
        <v>349.8</v>
      </c>
      <c r="M6711" s="1">
        <f>All_Data[[#This Row],[EUR Sales Amount]]-All_Data[[#This Row],[EUR Cost Amount]]</f>
        <v>-37.800000000000011</v>
      </c>
      <c r="N6711">
        <f>IF(All_Data[[#This Row],[Order Line Quantity]]&lt;0,1,0)</f>
        <v>0</v>
      </c>
      <c r="O6711" s="1" t="str">
        <f>All_Data[[#This Row],[Tier2 Description]]&amp;All_Data[[#This Row],[Order No]]</f>
        <v>MEMORY4304088</v>
      </c>
    </row>
    <row r="6712" spans="1:15" x14ac:dyDescent="0.35">
      <c r="A6712">
        <v>202006</v>
      </c>
      <c r="B6712" t="str">
        <f>LEFT(All_Data[[#This Row],[Invoice (Year+Month)]],4)</f>
        <v>2020</v>
      </c>
      <c r="C6712" t="str">
        <f>RIGHT(All_Data[[#This Row],[Invoice (Year+Month)]],2)</f>
        <v>06</v>
      </c>
      <c r="D6712" t="s">
        <v>9</v>
      </c>
      <c r="E6712">
        <v>6001302</v>
      </c>
      <c r="F6712" t="s">
        <v>17</v>
      </c>
      <c r="G6712" t="s">
        <v>29</v>
      </c>
      <c r="H6712" t="s">
        <v>52</v>
      </c>
      <c r="I6712">
        <v>4270526</v>
      </c>
      <c r="J6712">
        <v>8</v>
      </c>
      <c r="K6712" s="1">
        <v>112.96</v>
      </c>
      <c r="L6712" s="1">
        <v>90.74</v>
      </c>
      <c r="M6712" s="1">
        <f>All_Data[[#This Row],[EUR Sales Amount]]-All_Data[[#This Row],[EUR Cost Amount]]</f>
        <v>22.22</v>
      </c>
      <c r="N6712">
        <f>IF(All_Data[[#This Row],[Order Line Quantity]]&lt;0,1,0)</f>
        <v>0</v>
      </c>
      <c r="O6712" s="1" t="str">
        <f>All_Data[[#This Row],[Tier2 Description]]&amp;All_Data[[#This Row],[Order No]]</f>
        <v>GENERAL TECH4270526</v>
      </c>
    </row>
    <row r="6713" spans="1:15" x14ac:dyDescent="0.35">
      <c r="A6713">
        <v>202006</v>
      </c>
      <c r="B6713" t="str">
        <f>LEFT(All_Data[[#This Row],[Invoice (Year+Month)]],4)</f>
        <v>2020</v>
      </c>
      <c r="C6713" t="str">
        <f>RIGHT(All_Data[[#This Row],[Invoice (Year+Month)]],2)</f>
        <v>06</v>
      </c>
      <c r="D6713" t="s">
        <v>9</v>
      </c>
      <c r="E6713">
        <v>6001311</v>
      </c>
      <c r="F6713" t="s">
        <v>10</v>
      </c>
      <c r="G6713" t="s">
        <v>36</v>
      </c>
      <c r="H6713" t="s">
        <v>36</v>
      </c>
      <c r="I6713">
        <v>4300536</v>
      </c>
      <c r="J6713">
        <v>200</v>
      </c>
      <c r="K6713" s="1">
        <v>400</v>
      </c>
      <c r="L6713" s="1">
        <v>326</v>
      </c>
      <c r="M6713" s="1">
        <f>All_Data[[#This Row],[EUR Sales Amount]]-All_Data[[#This Row],[EUR Cost Amount]]</f>
        <v>74</v>
      </c>
      <c r="N6713">
        <f>IF(All_Data[[#This Row],[Order Line Quantity]]&lt;0,1,0)</f>
        <v>0</v>
      </c>
      <c r="O6713" s="1" t="str">
        <f>All_Data[[#This Row],[Tier2 Description]]&amp;All_Data[[#This Row],[Order No]]</f>
        <v>MEMORY4300536</v>
      </c>
    </row>
    <row r="6714" spans="1:15" x14ac:dyDescent="0.35">
      <c r="A6714">
        <v>202006</v>
      </c>
      <c r="B6714" t="str">
        <f>LEFT(All_Data[[#This Row],[Invoice (Year+Month)]],4)</f>
        <v>2020</v>
      </c>
      <c r="C6714" t="str">
        <f>RIGHT(All_Data[[#This Row],[Invoice (Year+Month)]],2)</f>
        <v>06</v>
      </c>
      <c r="D6714" t="s">
        <v>9</v>
      </c>
      <c r="E6714">
        <v>6001311</v>
      </c>
      <c r="F6714" t="s">
        <v>10</v>
      </c>
      <c r="G6714" t="s">
        <v>29</v>
      </c>
      <c r="H6714" t="s">
        <v>52</v>
      </c>
      <c r="I6714">
        <v>4300533</v>
      </c>
      <c r="J6714">
        <v>50</v>
      </c>
      <c r="K6714" s="1">
        <v>1033</v>
      </c>
      <c r="L6714" s="1">
        <v>788.5</v>
      </c>
      <c r="M6714" s="1">
        <f>All_Data[[#This Row],[EUR Sales Amount]]-All_Data[[#This Row],[EUR Cost Amount]]</f>
        <v>244.5</v>
      </c>
      <c r="N6714">
        <f>IF(All_Data[[#This Row],[Order Line Quantity]]&lt;0,1,0)</f>
        <v>0</v>
      </c>
      <c r="O6714" s="1" t="str">
        <f>All_Data[[#This Row],[Tier2 Description]]&amp;All_Data[[#This Row],[Order No]]</f>
        <v>GENERAL TECH4300533</v>
      </c>
    </row>
    <row r="6715" spans="1:15" x14ac:dyDescent="0.35">
      <c r="A6715">
        <v>202006</v>
      </c>
      <c r="B6715" t="str">
        <f>LEFT(All_Data[[#This Row],[Invoice (Year+Month)]],4)</f>
        <v>2020</v>
      </c>
      <c r="C6715" t="str">
        <f>RIGHT(All_Data[[#This Row],[Invoice (Year+Month)]],2)</f>
        <v>06</v>
      </c>
      <c r="D6715" t="s">
        <v>9</v>
      </c>
      <c r="E6715">
        <v>6001322</v>
      </c>
      <c r="F6715" t="s">
        <v>10</v>
      </c>
      <c r="G6715" t="s">
        <v>13</v>
      </c>
      <c r="H6715" t="s">
        <v>16</v>
      </c>
      <c r="I6715">
        <v>4300774</v>
      </c>
      <c r="J6715">
        <v>2000</v>
      </c>
      <c r="K6715" s="1">
        <v>360</v>
      </c>
      <c r="L6715" s="1">
        <v>180.4</v>
      </c>
      <c r="M6715" s="1">
        <f>All_Data[[#This Row],[EUR Sales Amount]]-All_Data[[#This Row],[EUR Cost Amount]]</f>
        <v>179.6</v>
      </c>
      <c r="N6715">
        <f>IF(All_Data[[#This Row],[Order Line Quantity]]&lt;0,1,0)</f>
        <v>0</v>
      </c>
      <c r="O6715" s="1" t="str">
        <f>All_Data[[#This Row],[Tier2 Description]]&amp;All_Data[[#This Row],[Order No]]</f>
        <v>WRITING4300774</v>
      </c>
    </row>
    <row r="6716" spans="1:15" x14ac:dyDescent="0.35">
      <c r="A6716">
        <v>202006</v>
      </c>
      <c r="B6716" t="str">
        <f>LEFT(All_Data[[#This Row],[Invoice (Year+Month)]],4)</f>
        <v>2020</v>
      </c>
      <c r="C6716" t="str">
        <f>RIGHT(All_Data[[#This Row],[Invoice (Year+Month)]],2)</f>
        <v>06</v>
      </c>
      <c r="D6716" t="s">
        <v>9</v>
      </c>
      <c r="E6716">
        <v>6001322</v>
      </c>
      <c r="F6716" t="s">
        <v>10</v>
      </c>
      <c r="G6716" t="s">
        <v>22</v>
      </c>
      <c r="H6716" t="s">
        <v>35</v>
      </c>
      <c r="I6716">
        <v>4300774</v>
      </c>
      <c r="J6716">
        <v>2002</v>
      </c>
      <c r="K6716" s="1">
        <v>220</v>
      </c>
      <c r="L6716" s="1">
        <v>37.880000000000003</v>
      </c>
      <c r="M6716" s="1">
        <f>All_Data[[#This Row],[EUR Sales Amount]]-All_Data[[#This Row],[EUR Cost Amount]]</f>
        <v>182.12</v>
      </c>
      <c r="N6716">
        <f>IF(All_Data[[#This Row],[Order Line Quantity]]&lt;0,1,0)</f>
        <v>0</v>
      </c>
      <c r="O6716" s="1" t="str">
        <f>All_Data[[#This Row],[Tier2 Description]]&amp;All_Data[[#This Row],[Order No]]</f>
        <v>DECORATION CHARGES4300774</v>
      </c>
    </row>
    <row r="6717" spans="1:15" x14ac:dyDescent="0.35">
      <c r="A6717">
        <v>202006</v>
      </c>
      <c r="B6717" t="str">
        <f>LEFT(All_Data[[#This Row],[Invoice (Year+Month)]],4)</f>
        <v>2020</v>
      </c>
      <c r="C6717" t="str">
        <f>RIGHT(All_Data[[#This Row],[Invoice (Year+Month)]],2)</f>
        <v>06</v>
      </c>
      <c r="D6717" t="s">
        <v>9</v>
      </c>
      <c r="E6717">
        <v>6001345</v>
      </c>
      <c r="F6717" t="s">
        <v>17</v>
      </c>
      <c r="G6717" t="s">
        <v>32</v>
      </c>
      <c r="H6717" t="s">
        <v>33</v>
      </c>
      <c r="I6717">
        <v>4301426</v>
      </c>
      <c r="J6717">
        <v>700</v>
      </c>
      <c r="K6717" s="1">
        <v>637</v>
      </c>
      <c r="L6717" s="1">
        <v>242.56</v>
      </c>
      <c r="M6717" s="1">
        <f>All_Data[[#This Row],[EUR Sales Amount]]-All_Data[[#This Row],[EUR Cost Amount]]</f>
        <v>394.44</v>
      </c>
      <c r="N6717">
        <f>IF(All_Data[[#This Row],[Order Line Quantity]]&lt;0,1,0)</f>
        <v>0</v>
      </c>
      <c r="O6717" s="1" t="str">
        <f>All_Data[[#This Row],[Tier2 Description]]&amp;All_Data[[#This Row],[Order No]]</f>
        <v>SPORT BOTTLES4301426</v>
      </c>
    </row>
    <row r="6718" spans="1:15" x14ac:dyDescent="0.35">
      <c r="A6718">
        <v>202006</v>
      </c>
      <c r="B6718" t="str">
        <f>LEFT(All_Data[[#This Row],[Invoice (Year+Month)]],4)</f>
        <v>2020</v>
      </c>
      <c r="C6718" t="str">
        <f>RIGHT(All_Data[[#This Row],[Invoice (Year+Month)]],2)</f>
        <v>06</v>
      </c>
      <c r="D6718" t="s">
        <v>9</v>
      </c>
      <c r="E6718">
        <v>6001345</v>
      </c>
      <c r="F6718" t="s">
        <v>17</v>
      </c>
      <c r="G6718" t="s">
        <v>26</v>
      </c>
      <c r="H6718" t="s">
        <v>50</v>
      </c>
      <c r="I6718">
        <v>4297031</v>
      </c>
      <c r="J6718">
        <v>300</v>
      </c>
      <c r="K6718" s="1">
        <v>195</v>
      </c>
      <c r="L6718" s="1">
        <v>931.28</v>
      </c>
      <c r="M6718" s="1">
        <f>All_Data[[#This Row],[EUR Sales Amount]]-All_Data[[#This Row],[EUR Cost Amount]]</f>
        <v>-736.28</v>
      </c>
      <c r="N6718">
        <f>IF(All_Data[[#This Row],[Order Line Quantity]]&lt;0,1,0)</f>
        <v>0</v>
      </c>
      <c r="O6718" s="1" t="str">
        <f>All_Data[[#This Row],[Tier2 Description]]&amp;All_Data[[#This Row],[Order No]]</f>
        <v>OUTDOOR &amp; LEISURE4297031</v>
      </c>
    </row>
    <row r="6719" spans="1:15" x14ac:dyDescent="0.35">
      <c r="A6719">
        <v>202006</v>
      </c>
      <c r="B6719" t="str">
        <f>LEFT(All_Data[[#This Row],[Invoice (Year+Month)]],4)</f>
        <v>2020</v>
      </c>
      <c r="C6719" t="str">
        <f>RIGHT(All_Data[[#This Row],[Invoice (Year+Month)]],2)</f>
        <v>06</v>
      </c>
      <c r="D6719" t="s">
        <v>9</v>
      </c>
      <c r="E6719">
        <v>6001345</v>
      </c>
      <c r="F6719" t="s">
        <v>17</v>
      </c>
      <c r="G6719" t="s">
        <v>22</v>
      </c>
      <c r="H6719" t="s">
        <v>35</v>
      </c>
      <c r="I6719">
        <v>4297031</v>
      </c>
      <c r="J6719">
        <v>302</v>
      </c>
      <c r="K6719" s="1">
        <v>208</v>
      </c>
      <c r="L6719" s="1">
        <v>24.18</v>
      </c>
      <c r="M6719" s="1">
        <f>All_Data[[#This Row],[EUR Sales Amount]]-All_Data[[#This Row],[EUR Cost Amount]]</f>
        <v>183.82</v>
      </c>
      <c r="N6719">
        <f>IF(All_Data[[#This Row],[Order Line Quantity]]&lt;0,1,0)</f>
        <v>0</v>
      </c>
      <c r="O6719" s="1" t="str">
        <f>All_Data[[#This Row],[Tier2 Description]]&amp;All_Data[[#This Row],[Order No]]</f>
        <v>DECORATION CHARGES4297031</v>
      </c>
    </row>
    <row r="6720" spans="1:15" x14ac:dyDescent="0.35">
      <c r="A6720">
        <v>202006</v>
      </c>
      <c r="B6720" t="str">
        <f>LEFT(All_Data[[#This Row],[Invoice (Year+Month)]],4)</f>
        <v>2020</v>
      </c>
      <c r="C6720" t="str">
        <f>RIGHT(All_Data[[#This Row],[Invoice (Year+Month)]],2)</f>
        <v>06</v>
      </c>
      <c r="D6720" t="s">
        <v>9</v>
      </c>
      <c r="E6720">
        <v>6001345</v>
      </c>
      <c r="F6720" t="s">
        <v>17</v>
      </c>
      <c r="G6720" t="s">
        <v>22</v>
      </c>
      <c r="H6720" t="s">
        <v>35</v>
      </c>
      <c r="I6720">
        <v>4301426</v>
      </c>
      <c r="J6720">
        <v>704</v>
      </c>
      <c r="K6720" s="1">
        <v>756</v>
      </c>
      <c r="L6720" s="1">
        <v>49.36</v>
      </c>
      <c r="M6720" s="1">
        <f>All_Data[[#This Row],[EUR Sales Amount]]-All_Data[[#This Row],[EUR Cost Amount]]</f>
        <v>706.64</v>
      </c>
      <c r="N6720">
        <f>IF(All_Data[[#This Row],[Order Line Quantity]]&lt;0,1,0)</f>
        <v>0</v>
      </c>
      <c r="O6720" s="1" t="str">
        <f>All_Data[[#This Row],[Tier2 Description]]&amp;All_Data[[#This Row],[Order No]]</f>
        <v>DECORATION CHARGES4301426</v>
      </c>
    </row>
    <row r="6721" spans="1:15" x14ac:dyDescent="0.35">
      <c r="A6721">
        <v>202006</v>
      </c>
      <c r="B6721" t="str">
        <f>LEFT(All_Data[[#This Row],[Invoice (Year+Month)]],4)</f>
        <v>2020</v>
      </c>
      <c r="C6721" t="str">
        <f>RIGHT(All_Data[[#This Row],[Invoice (Year+Month)]],2)</f>
        <v>06</v>
      </c>
      <c r="D6721" t="s">
        <v>9</v>
      </c>
      <c r="E6721">
        <v>6001349</v>
      </c>
      <c r="F6721" t="s">
        <v>17</v>
      </c>
      <c r="G6721" t="s">
        <v>13</v>
      </c>
      <c r="H6721" t="s">
        <v>41</v>
      </c>
      <c r="I6721">
        <v>4292456</v>
      </c>
      <c r="J6721">
        <v>1000</v>
      </c>
      <c r="K6721" s="1">
        <v>360</v>
      </c>
      <c r="L6721" s="1">
        <v>105.98</v>
      </c>
      <c r="M6721" s="1">
        <f>All_Data[[#This Row],[EUR Sales Amount]]-All_Data[[#This Row],[EUR Cost Amount]]</f>
        <v>254.01999999999998</v>
      </c>
      <c r="N6721">
        <f>IF(All_Data[[#This Row],[Order Line Quantity]]&lt;0,1,0)</f>
        <v>0</v>
      </c>
      <c r="O6721" s="1" t="str">
        <f>All_Data[[#This Row],[Tier2 Description]]&amp;All_Data[[#This Row],[Order No]]</f>
        <v>KEYCHAINS4292456</v>
      </c>
    </row>
    <row r="6722" spans="1:15" x14ac:dyDescent="0.35">
      <c r="A6722">
        <v>202006</v>
      </c>
      <c r="B6722" t="str">
        <f>LEFT(All_Data[[#This Row],[Invoice (Year+Month)]],4)</f>
        <v>2020</v>
      </c>
      <c r="C6722" t="str">
        <f>RIGHT(All_Data[[#This Row],[Invoice (Year+Month)]],2)</f>
        <v>06</v>
      </c>
      <c r="D6722" t="s">
        <v>9</v>
      </c>
      <c r="E6722">
        <v>6001349</v>
      </c>
      <c r="F6722" t="s">
        <v>17</v>
      </c>
      <c r="G6722" t="s">
        <v>22</v>
      </c>
      <c r="H6722" t="s">
        <v>35</v>
      </c>
      <c r="I6722">
        <v>4292456</v>
      </c>
      <c r="J6722">
        <v>1002</v>
      </c>
      <c r="K6722" s="1">
        <v>50</v>
      </c>
      <c r="L6722" s="1">
        <v>10.02</v>
      </c>
      <c r="M6722" s="1">
        <f>All_Data[[#This Row],[EUR Sales Amount]]-All_Data[[#This Row],[EUR Cost Amount]]</f>
        <v>39.980000000000004</v>
      </c>
      <c r="N6722">
        <f>IF(All_Data[[#This Row],[Order Line Quantity]]&lt;0,1,0)</f>
        <v>0</v>
      </c>
      <c r="O6722" s="1" t="str">
        <f>All_Data[[#This Row],[Tier2 Description]]&amp;All_Data[[#This Row],[Order No]]</f>
        <v>DECORATION CHARGES4292456</v>
      </c>
    </row>
    <row r="6723" spans="1:15" x14ac:dyDescent="0.35">
      <c r="A6723">
        <v>202006</v>
      </c>
      <c r="B6723" t="str">
        <f>LEFT(All_Data[[#This Row],[Invoice (Year+Month)]],4)</f>
        <v>2020</v>
      </c>
      <c r="C6723" t="str">
        <f>RIGHT(All_Data[[#This Row],[Invoice (Year+Month)]],2)</f>
        <v>06</v>
      </c>
      <c r="D6723" t="s">
        <v>9</v>
      </c>
      <c r="E6723">
        <v>6001350</v>
      </c>
      <c r="F6723" t="s">
        <v>17</v>
      </c>
      <c r="G6723" t="s">
        <v>29</v>
      </c>
      <c r="H6723" t="s">
        <v>52</v>
      </c>
      <c r="I6723">
        <v>4280266</v>
      </c>
      <c r="J6723">
        <v>2</v>
      </c>
      <c r="K6723" s="1">
        <v>14.38</v>
      </c>
      <c r="L6723" s="1">
        <v>10.3</v>
      </c>
      <c r="M6723" s="1">
        <f>All_Data[[#This Row],[EUR Sales Amount]]-All_Data[[#This Row],[EUR Cost Amount]]</f>
        <v>4.08</v>
      </c>
      <c r="N6723">
        <f>IF(All_Data[[#This Row],[Order Line Quantity]]&lt;0,1,0)</f>
        <v>0</v>
      </c>
      <c r="O6723" s="1" t="str">
        <f>All_Data[[#This Row],[Tier2 Description]]&amp;All_Data[[#This Row],[Order No]]</f>
        <v>GENERAL TECH4280266</v>
      </c>
    </row>
    <row r="6724" spans="1:15" x14ac:dyDescent="0.35">
      <c r="A6724">
        <v>202006</v>
      </c>
      <c r="B6724" t="str">
        <f>LEFT(All_Data[[#This Row],[Invoice (Year+Month)]],4)</f>
        <v>2020</v>
      </c>
      <c r="C6724" t="str">
        <f>RIGHT(All_Data[[#This Row],[Invoice (Year+Month)]],2)</f>
        <v>06</v>
      </c>
      <c r="D6724" t="s">
        <v>9</v>
      </c>
      <c r="E6724">
        <v>6001385</v>
      </c>
      <c r="F6724" t="s">
        <v>17</v>
      </c>
      <c r="G6724" t="s">
        <v>11</v>
      </c>
      <c r="H6724" t="s">
        <v>47</v>
      </c>
      <c r="I6724">
        <v>4305261</v>
      </c>
      <c r="J6724">
        <v>200</v>
      </c>
      <c r="K6724" s="1">
        <v>222</v>
      </c>
      <c r="L6724" s="1">
        <v>127.62</v>
      </c>
      <c r="M6724" s="1">
        <f>All_Data[[#This Row],[EUR Sales Amount]]-All_Data[[#This Row],[EUR Cost Amount]]</f>
        <v>94.38</v>
      </c>
      <c r="N6724">
        <f>IF(All_Data[[#This Row],[Order Line Quantity]]&lt;0,1,0)</f>
        <v>0</v>
      </c>
      <c r="O6724" s="1" t="str">
        <f>All_Data[[#This Row],[Tier2 Description]]&amp;All_Data[[#This Row],[Order No]]</f>
        <v>TRAVEL GIFTS4305261</v>
      </c>
    </row>
    <row r="6725" spans="1:15" x14ac:dyDescent="0.35">
      <c r="A6725">
        <v>202006</v>
      </c>
      <c r="B6725" t="str">
        <f>LEFT(All_Data[[#This Row],[Invoice (Year+Month)]],4)</f>
        <v>2020</v>
      </c>
      <c r="C6725" t="str">
        <f>RIGHT(All_Data[[#This Row],[Invoice (Year+Month)]],2)</f>
        <v>06</v>
      </c>
      <c r="D6725" t="s">
        <v>9</v>
      </c>
      <c r="E6725">
        <v>6001385</v>
      </c>
      <c r="F6725" t="s">
        <v>17</v>
      </c>
      <c r="G6725" t="s">
        <v>13</v>
      </c>
      <c r="H6725" t="s">
        <v>15</v>
      </c>
      <c r="I6725">
        <v>4302514</v>
      </c>
      <c r="J6725">
        <v>440</v>
      </c>
      <c r="K6725" s="1">
        <v>1117.5999999999999</v>
      </c>
      <c r="L6725" s="1">
        <v>653.96</v>
      </c>
      <c r="M6725" s="1">
        <f>All_Data[[#This Row],[EUR Sales Amount]]-All_Data[[#This Row],[EUR Cost Amount]]</f>
        <v>463.63999999999987</v>
      </c>
      <c r="N6725">
        <f>IF(All_Data[[#This Row],[Order Line Quantity]]&lt;0,1,0)</f>
        <v>0</v>
      </c>
      <c r="O6725" s="1" t="str">
        <f>All_Data[[#This Row],[Tier2 Description]]&amp;All_Data[[#This Row],[Order No]]</f>
        <v>UMBRELLAS4302514</v>
      </c>
    </row>
    <row r="6726" spans="1:15" x14ac:dyDescent="0.35">
      <c r="A6726">
        <v>202006</v>
      </c>
      <c r="B6726" t="str">
        <f>LEFT(All_Data[[#This Row],[Invoice (Year+Month)]],4)</f>
        <v>2020</v>
      </c>
      <c r="C6726" t="str">
        <f>RIGHT(All_Data[[#This Row],[Invoice (Year+Month)]],2)</f>
        <v>06</v>
      </c>
      <c r="D6726" t="s">
        <v>9</v>
      </c>
      <c r="E6726">
        <v>6001385</v>
      </c>
      <c r="F6726" t="s">
        <v>17</v>
      </c>
      <c r="G6726" t="s">
        <v>22</v>
      </c>
      <c r="H6726" t="s">
        <v>35</v>
      </c>
      <c r="I6726">
        <v>4302514</v>
      </c>
      <c r="J6726">
        <v>442</v>
      </c>
      <c r="K6726" s="1">
        <v>287.60000000000002</v>
      </c>
      <c r="L6726" s="1">
        <v>35.58</v>
      </c>
      <c r="M6726" s="1">
        <f>All_Data[[#This Row],[EUR Sales Amount]]-All_Data[[#This Row],[EUR Cost Amount]]</f>
        <v>252.02000000000004</v>
      </c>
      <c r="N6726">
        <f>IF(All_Data[[#This Row],[Order Line Quantity]]&lt;0,1,0)</f>
        <v>0</v>
      </c>
      <c r="O6726" s="1" t="str">
        <f>All_Data[[#This Row],[Tier2 Description]]&amp;All_Data[[#This Row],[Order No]]</f>
        <v>DECORATION CHARGES4302514</v>
      </c>
    </row>
    <row r="6727" spans="1:15" x14ac:dyDescent="0.35">
      <c r="A6727">
        <v>202006</v>
      </c>
      <c r="B6727" t="str">
        <f>LEFT(All_Data[[#This Row],[Invoice (Year+Month)]],4)</f>
        <v>2020</v>
      </c>
      <c r="C6727" t="str">
        <f>RIGHT(All_Data[[#This Row],[Invoice (Year+Month)]],2)</f>
        <v>06</v>
      </c>
      <c r="D6727" t="s">
        <v>9</v>
      </c>
      <c r="E6727">
        <v>6001385</v>
      </c>
      <c r="F6727" t="s">
        <v>17</v>
      </c>
      <c r="G6727" t="s">
        <v>22</v>
      </c>
      <c r="H6727" t="s">
        <v>35</v>
      </c>
      <c r="I6727">
        <v>4305261</v>
      </c>
      <c r="J6727">
        <v>202</v>
      </c>
      <c r="K6727" s="1">
        <v>134</v>
      </c>
      <c r="L6727" s="1">
        <v>19.88</v>
      </c>
      <c r="M6727" s="1">
        <f>All_Data[[#This Row],[EUR Sales Amount]]-All_Data[[#This Row],[EUR Cost Amount]]</f>
        <v>114.12</v>
      </c>
      <c r="N6727">
        <f>IF(All_Data[[#This Row],[Order Line Quantity]]&lt;0,1,0)</f>
        <v>0</v>
      </c>
      <c r="O6727" s="1" t="str">
        <f>All_Data[[#This Row],[Tier2 Description]]&amp;All_Data[[#This Row],[Order No]]</f>
        <v>DECORATION CHARGES4305261</v>
      </c>
    </row>
    <row r="6728" spans="1:15" x14ac:dyDescent="0.35">
      <c r="A6728">
        <v>202006</v>
      </c>
      <c r="B6728" t="str">
        <f>LEFT(All_Data[[#This Row],[Invoice (Year+Month)]],4)</f>
        <v>2020</v>
      </c>
      <c r="C6728" t="str">
        <f>RIGHT(All_Data[[#This Row],[Invoice (Year+Month)]],2)</f>
        <v>06</v>
      </c>
      <c r="D6728" t="s">
        <v>9</v>
      </c>
      <c r="E6728">
        <v>6001433</v>
      </c>
      <c r="F6728" t="s">
        <v>17</v>
      </c>
      <c r="G6728" t="s">
        <v>29</v>
      </c>
      <c r="H6728" t="s">
        <v>52</v>
      </c>
      <c r="I6728">
        <v>4270574</v>
      </c>
      <c r="J6728">
        <v>6</v>
      </c>
      <c r="K6728" s="1">
        <v>90.08</v>
      </c>
      <c r="L6728" s="1">
        <v>65.48</v>
      </c>
      <c r="M6728" s="1">
        <f>All_Data[[#This Row],[EUR Sales Amount]]-All_Data[[#This Row],[EUR Cost Amount]]</f>
        <v>24.599999999999994</v>
      </c>
      <c r="N6728">
        <f>IF(All_Data[[#This Row],[Order Line Quantity]]&lt;0,1,0)</f>
        <v>0</v>
      </c>
      <c r="O6728" s="1" t="str">
        <f>All_Data[[#This Row],[Tier2 Description]]&amp;All_Data[[#This Row],[Order No]]</f>
        <v>GENERAL TECH4270574</v>
      </c>
    </row>
    <row r="6729" spans="1:15" x14ac:dyDescent="0.35">
      <c r="A6729">
        <v>202006</v>
      </c>
      <c r="B6729" t="str">
        <f>LEFT(All_Data[[#This Row],[Invoice (Year+Month)]],4)</f>
        <v>2020</v>
      </c>
      <c r="C6729" t="str">
        <f>RIGHT(All_Data[[#This Row],[Invoice (Year+Month)]],2)</f>
        <v>06</v>
      </c>
      <c r="D6729" t="s">
        <v>9</v>
      </c>
      <c r="E6729">
        <v>6001434</v>
      </c>
      <c r="F6729" t="s">
        <v>10</v>
      </c>
      <c r="G6729" t="s">
        <v>13</v>
      </c>
      <c r="H6729" t="s">
        <v>37</v>
      </c>
      <c r="I6729">
        <v>4305542</v>
      </c>
      <c r="J6729">
        <v>1000</v>
      </c>
      <c r="K6729" s="1">
        <v>730</v>
      </c>
      <c r="L6729" s="1">
        <v>400.6</v>
      </c>
      <c r="M6729" s="1">
        <f>All_Data[[#This Row],[EUR Sales Amount]]-All_Data[[#This Row],[EUR Cost Amount]]</f>
        <v>329.4</v>
      </c>
      <c r="N6729">
        <f>IF(All_Data[[#This Row],[Order Line Quantity]]&lt;0,1,0)</f>
        <v>0</v>
      </c>
      <c r="O6729" s="1" t="str">
        <f>All_Data[[#This Row],[Tier2 Description]]&amp;All_Data[[#This Row],[Order No]]</f>
        <v>GENERAL4305542</v>
      </c>
    </row>
    <row r="6730" spans="1:15" x14ac:dyDescent="0.35">
      <c r="A6730">
        <v>202006</v>
      </c>
      <c r="B6730" t="str">
        <f>LEFT(All_Data[[#This Row],[Invoice (Year+Month)]],4)</f>
        <v>2020</v>
      </c>
      <c r="C6730" t="str">
        <f>RIGHT(All_Data[[#This Row],[Invoice (Year+Month)]],2)</f>
        <v>06</v>
      </c>
      <c r="D6730" t="s">
        <v>9</v>
      </c>
      <c r="E6730">
        <v>6001479</v>
      </c>
      <c r="F6730" t="s">
        <v>17</v>
      </c>
      <c r="G6730" t="s">
        <v>36</v>
      </c>
      <c r="H6730" t="s">
        <v>36</v>
      </c>
      <c r="I6730">
        <v>4304896</v>
      </c>
      <c r="J6730">
        <v>36</v>
      </c>
      <c r="K6730" s="1">
        <v>69.48</v>
      </c>
      <c r="L6730" s="1">
        <v>88.58</v>
      </c>
      <c r="M6730" s="1">
        <f>All_Data[[#This Row],[EUR Sales Amount]]-All_Data[[#This Row],[EUR Cost Amount]]</f>
        <v>-19.099999999999994</v>
      </c>
      <c r="N6730">
        <f>IF(All_Data[[#This Row],[Order Line Quantity]]&lt;0,1,0)</f>
        <v>0</v>
      </c>
      <c r="O6730" s="1" t="str">
        <f>All_Data[[#This Row],[Tier2 Description]]&amp;All_Data[[#This Row],[Order No]]</f>
        <v>MEMORY4304896</v>
      </c>
    </row>
    <row r="6731" spans="1:15" x14ac:dyDescent="0.35">
      <c r="A6731">
        <v>202006</v>
      </c>
      <c r="B6731" t="str">
        <f>LEFT(All_Data[[#This Row],[Invoice (Year+Month)]],4)</f>
        <v>2020</v>
      </c>
      <c r="C6731" t="str">
        <f>RIGHT(All_Data[[#This Row],[Invoice (Year+Month)]],2)</f>
        <v>06</v>
      </c>
      <c r="D6731" t="s">
        <v>9</v>
      </c>
      <c r="E6731">
        <v>6001479</v>
      </c>
      <c r="F6731" t="s">
        <v>17</v>
      </c>
      <c r="G6731" t="s">
        <v>22</v>
      </c>
      <c r="H6731" t="s">
        <v>35</v>
      </c>
      <c r="I6731">
        <v>4304896</v>
      </c>
      <c r="J6731">
        <v>40</v>
      </c>
      <c r="K6731" s="1">
        <v>116.2</v>
      </c>
      <c r="L6731" s="1">
        <v>33.24</v>
      </c>
      <c r="M6731" s="1">
        <f>All_Data[[#This Row],[EUR Sales Amount]]-All_Data[[#This Row],[EUR Cost Amount]]</f>
        <v>82.960000000000008</v>
      </c>
      <c r="N6731">
        <f>IF(All_Data[[#This Row],[Order Line Quantity]]&lt;0,1,0)</f>
        <v>0</v>
      </c>
      <c r="O6731" s="1" t="str">
        <f>All_Data[[#This Row],[Tier2 Description]]&amp;All_Data[[#This Row],[Order No]]</f>
        <v>DECORATION CHARGES4304896</v>
      </c>
    </row>
    <row r="6732" spans="1:15" x14ac:dyDescent="0.35">
      <c r="A6732">
        <v>202006</v>
      </c>
      <c r="B6732" t="str">
        <f>LEFT(All_Data[[#This Row],[Invoice (Year+Month)]],4)</f>
        <v>2020</v>
      </c>
      <c r="C6732" t="str">
        <f>RIGHT(All_Data[[#This Row],[Invoice (Year+Month)]],2)</f>
        <v>06</v>
      </c>
      <c r="D6732" t="s">
        <v>9</v>
      </c>
      <c r="E6732">
        <v>6001516</v>
      </c>
      <c r="F6732" t="s">
        <v>17</v>
      </c>
      <c r="G6732" t="s">
        <v>13</v>
      </c>
      <c r="H6732" t="s">
        <v>37</v>
      </c>
      <c r="I6732">
        <v>4293108</v>
      </c>
      <c r="J6732">
        <v>500</v>
      </c>
      <c r="K6732" s="1">
        <v>275</v>
      </c>
      <c r="L6732" s="1">
        <v>240</v>
      </c>
      <c r="M6732" s="1">
        <f>All_Data[[#This Row],[EUR Sales Amount]]-All_Data[[#This Row],[EUR Cost Amount]]</f>
        <v>35</v>
      </c>
      <c r="N6732">
        <f>IF(All_Data[[#This Row],[Order Line Quantity]]&lt;0,1,0)</f>
        <v>0</v>
      </c>
      <c r="O6732" s="1" t="str">
        <f>All_Data[[#This Row],[Tier2 Description]]&amp;All_Data[[#This Row],[Order No]]</f>
        <v>GENERAL4293108</v>
      </c>
    </row>
    <row r="6733" spans="1:15" x14ac:dyDescent="0.35">
      <c r="A6733">
        <v>202006</v>
      </c>
      <c r="B6733" t="str">
        <f>LEFT(All_Data[[#This Row],[Invoice (Year+Month)]],4)</f>
        <v>2020</v>
      </c>
      <c r="C6733" t="str">
        <f>RIGHT(All_Data[[#This Row],[Invoice (Year+Month)]],2)</f>
        <v>06</v>
      </c>
      <c r="D6733" t="s">
        <v>9</v>
      </c>
      <c r="E6733">
        <v>6001516</v>
      </c>
      <c r="F6733" t="s">
        <v>17</v>
      </c>
      <c r="G6733" t="s">
        <v>36</v>
      </c>
      <c r="H6733" t="s">
        <v>36</v>
      </c>
      <c r="I6733">
        <v>4292931</v>
      </c>
      <c r="J6733">
        <v>200</v>
      </c>
      <c r="K6733" s="1">
        <v>486</v>
      </c>
      <c r="L6733" s="1">
        <v>430</v>
      </c>
      <c r="M6733" s="1">
        <f>All_Data[[#This Row],[EUR Sales Amount]]-All_Data[[#This Row],[EUR Cost Amount]]</f>
        <v>56</v>
      </c>
      <c r="N6733">
        <f>IF(All_Data[[#This Row],[Order Line Quantity]]&lt;0,1,0)</f>
        <v>0</v>
      </c>
      <c r="O6733" s="1" t="str">
        <f>All_Data[[#This Row],[Tier2 Description]]&amp;All_Data[[#This Row],[Order No]]</f>
        <v>MEMORY4292931</v>
      </c>
    </row>
    <row r="6734" spans="1:15" x14ac:dyDescent="0.35">
      <c r="A6734">
        <v>202006</v>
      </c>
      <c r="B6734" t="str">
        <f>LEFT(All_Data[[#This Row],[Invoice (Year+Month)]],4)</f>
        <v>2020</v>
      </c>
      <c r="C6734" t="str">
        <f>RIGHT(All_Data[[#This Row],[Invoice (Year+Month)]],2)</f>
        <v>06</v>
      </c>
      <c r="D6734" t="s">
        <v>9</v>
      </c>
      <c r="E6734">
        <v>6001532</v>
      </c>
      <c r="F6734" t="s">
        <v>17</v>
      </c>
      <c r="G6734" t="s">
        <v>32</v>
      </c>
      <c r="H6734" t="s">
        <v>33</v>
      </c>
      <c r="I6734">
        <v>4304075</v>
      </c>
      <c r="J6734">
        <v>400</v>
      </c>
      <c r="K6734" s="1">
        <v>700</v>
      </c>
      <c r="L6734" s="1">
        <v>312.14</v>
      </c>
      <c r="M6734" s="1">
        <f>All_Data[[#This Row],[EUR Sales Amount]]-All_Data[[#This Row],[EUR Cost Amount]]</f>
        <v>387.86</v>
      </c>
      <c r="N6734">
        <f>IF(All_Data[[#This Row],[Order Line Quantity]]&lt;0,1,0)</f>
        <v>0</v>
      </c>
      <c r="O6734" s="1" t="str">
        <f>All_Data[[#This Row],[Tier2 Description]]&amp;All_Data[[#This Row],[Order No]]</f>
        <v>SPORT BOTTLES4304075</v>
      </c>
    </row>
    <row r="6735" spans="1:15" x14ac:dyDescent="0.35">
      <c r="A6735">
        <v>202006</v>
      </c>
      <c r="B6735" t="str">
        <f>LEFT(All_Data[[#This Row],[Invoice (Year+Month)]],4)</f>
        <v>2020</v>
      </c>
      <c r="C6735" t="str">
        <f>RIGHT(All_Data[[#This Row],[Invoice (Year+Month)]],2)</f>
        <v>06</v>
      </c>
      <c r="D6735" t="s">
        <v>9</v>
      </c>
      <c r="E6735">
        <v>6001532</v>
      </c>
      <c r="F6735" t="s">
        <v>17</v>
      </c>
      <c r="G6735" t="s">
        <v>13</v>
      </c>
      <c r="H6735" t="s">
        <v>15</v>
      </c>
      <c r="I6735">
        <v>4306404</v>
      </c>
      <c r="J6735">
        <v>300</v>
      </c>
      <c r="K6735" s="1">
        <v>828</v>
      </c>
      <c r="L6735" s="1">
        <v>421.22</v>
      </c>
      <c r="M6735" s="1">
        <f>All_Data[[#This Row],[EUR Sales Amount]]-All_Data[[#This Row],[EUR Cost Amount]]</f>
        <v>406.78</v>
      </c>
      <c r="N6735">
        <f>IF(All_Data[[#This Row],[Order Line Quantity]]&lt;0,1,0)</f>
        <v>0</v>
      </c>
      <c r="O6735" s="1" t="str">
        <f>All_Data[[#This Row],[Tier2 Description]]&amp;All_Data[[#This Row],[Order No]]</f>
        <v>UMBRELLAS4306404</v>
      </c>
    </row>
    <row r="6736" spans="1:15" x14ac:dyDescent="0.35">
      <c r="A6736">
        <v>202006</v>
      </c>
      <c r="B6736" t="str">
        <f>LEFT(All_Data[[#This Row],[Invoice (Year+Month)]],4)</f>
        <v>2020</v>
      </c>
      <c r="C6736" t="str">
        <f>RIGHT(All_Data[[#This Row],[Invoice (Year+Month)]],2)</f>
        <v>06</v>
      </c>
      <c r="D6736" t="s">
        <v>9</v>
      </c>
      <c r="E6736">
        <v>6001532</v>
      </c>
      <c r="F6736" t="s">
        <v>17</v>
      </c>
      <c r="G6736" t="s">
        <v>22</v>
      </c>
      <c r="H6736" t="s">
        <v>35</v>
      </c>
      <c r="I6736">
        <v>4304075</v>
      </c>
      <c r="J6736">
        <v>402</v>
      </c>
      <c r="K6736" s="1">
        <v>314</v>
      </c>
      <c r="L6736" s="1">
        <v>25.18</v>
      </c>
      <c r="M6736" s="1">
        <f>All_Data[[#This Row],[EUR Sales Amount]]-All_Data[[#This Row],[EUR Cost Amount]]</f>
        <v>288.82</v>
      </c>
      <c r="N6736">
        <f>IF(All_Data[[#This Row],[Order Line Quantity]]&lt;0,1,0)</f>
        <v>0</v>
      </c>
      <c r="O6736" s="1" t="str">
        <f>All_Data[[#This Row],[Tier2 Description]]&amp;All_Data[[#This Row],[Order No]]</f>
        <v>DECORATION CHARGES4304075</v>
      </c>
    </row>
    <row r="6737" spans="1:15" x14ac:dyDescent="0.35">
      <c r="A6737">
        <v>202006</v>
      </c>
      <c r="B6737" t="str">
        <f>LEFT(All_Data[[#This Row],[Invoice (Year+Month)]],4)</f>
        <v>2020</v>
      </c>
      <c r="C6737" t="str">
        <f>RIGHT(All_Data[[#This Row],[Invoice (Year+Month)]],2)</f>
        <v>06</v>
      </c>
      <c r="D6737" t="s">
        <v>9</v>
      </c>
      <c r="E6737">
        <v>6001536</v>
      </c>
      <c r="F6737" t="s">
        <v>10</v>
      </c>
      <c r="G6737" t="s">
        <v>36</v>
      </c>
      <c r="H6737" t="s">
        <v>36</v>
      </c>
      <c r="I6737">
        <v>4293504</v>
      </c>
      <c r="J6737">
        <v>300</v>
      </c>
      <c r="K6737" s="1">
        <v>603</v>
      </c>
      <c r="L6737" s="1">
        <v>543</v>
      </c>
      <c r="M6737" s="1">
        <f>All_Data[[#This Row],[EUR Sales Amount]]-All_Data[[#This Row],[EUR Cost Amount]]</f>
        <v>60</v>
      </c>
      <c r="N6737">
        <f>IF(All_Data[[#This Row],[Order Line Quantity]]&lt;0,1,0)</f>
        <v>0</v>
      </c>
      <c r="O6737" s="1" t="str">
        <f>All_Data[[#This Row],[Tier2 Description]]&amp;All_Data[[#This Row],[Order No]]</f>
        <v>MEMORY4293504</v>
      </c>
    </row>
    <row r="6738" spans="1:15" x14ac:dyDescent="0.35">
      <c r="A6738">
        <v>202006</v>
      </c>
      <c r="B6738" t="str">
        <f>LEFT(All_Data[[#This Row],[Invoice (Year+Month)]],4)</f>
        <v>2020</v>
      </c>
      <c r="C6738" t="str">
        <f>RIGHT(All_Data[[#This Row],[Invoice (Year+Month)]],2)</f>
        <v>06</v>
      </c>
      <c r="D6738" t="s">
        <v>9</v>
      </c>
      <c r="E6738">
        <v>6001540</v>
      </c>
      <c r="F6738" t="s">
        <v>17</v>
      </c>
      <c r="G6738" t="s">
        <v>18</v>
      </c>
      <c r="H6738" t="s">
        <v>21</v>
      </c>
      <c r="I6738">
        <v>4301781</v>
      </c>
      <c r="J6738">
        <v>1300</v>
      </c>
      <c r="K6738" s="1">
        <v>4836</v>
      </c>
      <c r="L6738" s="1">
        <v>2955.48</v>
      </c>
      <c r="M6738" s="1">
        <f>All_Data[[#This Row],[EUR Sales Amount]]-All_Data[[#This Row],[EUR Cost Amount]]</f>
        <v>1880.52</v>
      </c>
      <c r="N6738">
        <f>IF(All_Data[[#This Row],[Order Line Quantity]]&lt;0,1,0)</f>
        <v>0</v>
      </c>
      <c r="O6738" s="1" t="str">
        <f>All_Data[[#This Row],[Tier2 Description]]&amp;All_Data[[#This Row],[Order No]]</f>
        <v>T-SHIRTS &amp; ACTIVE TOPS4301781</v>
      </c>
    </row>
    <row r="6739" spans="1:15" x14ac:dyDescent="0.35">
      <c r="A6739">
        <v>202006</v>
      </c>
      <c r="B6739" t="str">
        <f>LEFT(All_Data[[#This Row],[Invoice (Year+Month)]],4)</f>
        <v>2020</v>
      </c>
      <c r="C6739" t="str">
        <f>RIGHT(All_Data[[#This Row],[Invoice (Year+Month)]],2)</f>
        <v>06</v>
      </c>
      <c r="D6739" t="s">
        <v>9</v>
      </c>
      <c r="E6739">
        <v>6001540</v>
      </c>
      <c r="F6739" t="s">
        <v>17</v>
      </c>
      <c r="G6739" t="s">
        <v>22</v>
      </c>
      <c r="H6739" t="s">
        <v>35</v>
      </c>
      <c r="I6739">
        <v>4301781</v>
      </c>
      <c r="J6739">
        <v>2602</v>
      </c>
      <c r="K6739" s="1">
        <v>686</v>
      </c>
      <c r="L6739" s="1">
        <v>91.58</v>
      </c>
      <c r="M6739" s="1">
        <f>All_Data[[#This Row],[EUR Sales Amount]]-All_Data[[#This Row],[EUR Cost Amount]]</f>
        <v>594.41999999999996</v>
      </c>
      <c r="N6739">
        <f>IF(All_Data[[#This Row],[Order Line Quantity]]&lt;0,1,0)</f>
        <v>0</v>
      </c>
      <c r="O6739" s="1" t="str">
        <f>All_Data[[#This Row],[Tier2 Description]]&amp;All_Data[[#This Row],[Order No]]</f>
        <v>DECORATION CHARGES4301781</v>
      </c>
    </row>
    <row r="6740" spans="1:15" x14ac:dyDescent="0.35">
      <c r="A6740">
        <v>202006</v>
      </c>
      <c r="B6740" t="str">
        <f>LEFT(All_Data[[#This Row],[Invoice (Year+Month)]],4)</f>
        <v>2020</v>
      </c>
      <c r="C6740" t="str">
        <f>RIGHT(All_Data[[#This Row],[Invoice (Year+Month)]],2)</f>
        <v>06</v>
      </c>
      <c r="D6740" t="s">
        <v>9</v>
      </c>
      <c r="E6740">
        <v>6001546</v>
      </c>
      <c r="F6740" t="s">
        <v>10</v>
      </c>
      <c r="G6740" t="s">
        <v>26</v>
      </c>
      <c r="H6740" t="s">
        <v>42</v>
      </c>
      <c r="I6740">
        <v>4298979</v>
      </c>
      <c r="J6740">
        <v>640</v>
      </c>
      <c r="K6740" s="1">
        <v>294.39999999999998</v>
      </c>
      <c r="L6740" s="1">
        <v>121.28</v>
      </c>
      <c r="M6740" s="1">
        <f>All_Data[[#This Row],[EUR Sales Amount]]-All_Data[[#This Row],[EUR Cost Amount]]</f>
        <v>173.11999999999998</v>
      </c>
      <c r="N6740">
        <f>IF(All_Data[[#This Row],[Order Line Quantity]]&lt;0,1,0)</f>
        <v>0</v>
      </c>
      <c r="O6740" s="1" t="str">
        <f>All_Data[[#This Row],[Tier2 Description]]&amp;All_Data[[#This Row],[Order No]]</f>
        <v>LIGHTING4298979</v>
      </c>
    </row>
    <row r="6741" spans="1:15" x14ac:dyDescent="0.35">
      <c r="A6741">
        <v>202006</v>
      </c>
      <c r="B6741" t="str">
        <f>LEFT(All_Data[[#This Row],[Invoice (Year+Month)]],4)</f>
        <v>2020</v>
      </c>
      <c r="C6741" t="str">
        <f>RIGHT(All_Data[[#This Row],[Invoice (Year+Month)]],2)</f>
        <v>06</v>
      </c>
      <c r="D6741" t="s">
        <v>9</v>
      </c>
      <c r="E6741">
        <v>6001546</v>
      </c>
      <c r="F6741" t="s">
        <v>10</v>
      </c>
      <c r="G6741" t="s">
        <v>22</v>
      </c>
      <c r="H6741" t="s">
        <v>35</v>
      </c>
      <c r="I6741">
        <v>4298979</v>
      </c>
      <c r="J6741">
        <v>642</v>
      </c>
      <c r="K6741" s="1">
        <v>178.8</v>
      </c>
      <c r="L6741" s="1">
        <v>24.28</v>
      </c>
      <c r="M6741" s="1">
        <f>All_Data[[#This Row],[EUR Sales Amount]]-All_Data[[#This Row],[EUR Cost Amount]]</f>
        <v>154.52000000000001</v>
      </c>
      <c r="N6741">
        <f>IF(All_Data[[#This Row],[Order Line Quantity]]&lt;0,1,0)</f>
        <v>0</v>
      </c>
      <c r="O6741" s="1" t="str">
        <f>All_Data[[#This Row],[Tier2 Description]]&amp;All_Data[[#This Row],[Order No]]</f>
        <v>DECORATION CHARGES4298979</v>
      </c>
    </row>
    <row r="6742" spans="1:15" x14ac:dyDescent="0.35">
      <c r="A6742">
        <v>202006</v>
      </c>
      <c r="B6742" t="str">
        <f>LEFT(All_Data[[#This Row],[Invoice (Year+Month)]],4)</f>
        <v>2020</v>
      </c>
      <c r="C6742" t="str">
        <f>RIGHT(All_Data[[#This Row],[Invoice (Year+Month)]],2)</f>
        <v>06</v>
      </c>
      <c r="D6742" t="s">
        <v>9</v>
      </c>
      <c r="E6742">
        <v>6001562</v>
      </c>
      <c r="F6742" t="s">
        <v>17</v>
      </c>
      <c r="G6742" t="s">
        <v>11</v>
      </c>
      <c r="H6742" t="s">
        <v>12</v>
      </c>
      <c r="I6742">
        <v>4305065</v>
      </c>
      <c r="J6742">
        <v>200</v>
      </c>
      <c r="K6742" s="1">
        <v>2922</v>
      </c>
      <c r="L6742" s="1">
        <v>1831.58</v>
      </c>
      <c r="M6742" s="1">
        <f>All_Data[[#This Row],[EUR Sales Amount]]-All_Data[[#This Row],[EUR Cost Amount]]</f>
        <v>1090.42</v>
      </c>
      <c r="N6742">
        <f>IF(All_Data[[#This Row],[Order Line Quantity]]&lt;0,1,0)</f>
        <v>0</v>
      </c>
      <c r="O6742" s="1" t="str">
        <f>All_Data[[#This Row],[Tier2 Description]]&amp;All_Data[[#This Row],[Order No]]</f>
        <v>BUSINESS CASES4305065</v>
      </c>
    </row>
    <row r="6743" spans="1:15" x14ac:dyDescent="0.35">
      <c r="A6743">
        <v>202006</v>
      </c>
      <c r="B6743" t="str">
        <f>LEFT(All_Data[[#This Row],[Invoice (Year+Month)]],4)</f>
        <v>2020</v>
      </c>
      <c r="C6743" t="str">
        <f>RIGHT(All_Data[[#This Row],[Invoice (Year+Month)]],2)</f>
        <v>06</v>
      </c>
      <c r="D6743" t="s">
        <v>9</v>
      </c>
      <c r="E6743">
        <v>6001562</v>
      </c>
      <c r="F6743" t="s">
        <v>17</v>
      </c>
      <c r="G6743" t="s">
        <v>26</v>
      </c>
      <c r="H6743" t="s">
        <v>43</v>
      </c>
      <c r="I6743">
        <v>4298042</v>
      </c>
      <c r="J6743">
        <v>2000</v>
      </c>
      <c r="K6743" s="1">
        <v>800</v>
      </c>
      <c r="L6743" s="1">
        <v>74.14</v>
      </c>
      <c r="M6743" s="1">
        <f>All_Data[[#This Row],[EUR Sales Amount]]-All_Data[[#This Row],[EUR Cost Amount]]</f>
        <v>725.86</v>
      </c>
      <c r="N6743">
        <f>IF(All_Data[[#This Row],[Order Line Quantity]]&lt;0,1,0)</f>
        <v>0</v>
      </c>
      <c r="O6743" s="1" t="str">
        <f>All_Data[[#This Row],[Tier2 Description]]&amp;All_Data[[#This Row],[Order No]]</f>
        <v>SAFETY AUTO &amp; TOOLS4298042</v>
      </c>
    </row>
    <row r="6744" spans="1:15" x14ac:dyDescent="0.35">
      <c r="A6744">
        <v>202006</v>
      </c>
      <c r="B6744" t="str">
        <f>LEFT(All_Data[[#This Row],[Invoice (Year+Month)]],4)</f>
        <v>2020</v>
      </c>
      <c r="C6744" t="str">
        <f>RIGHT(All_Data[[#This Row],[Invoice (Year+Month)]],2)</f>
        <v>06</v>
      </c>
      <c r="D6744" t="s">
        <v>9</v>
      </c>
      <c r="E6744">
        <v>6001562</v>
      </c>
      <c r="F6744" t="s">
        <v>17</v>
      </c>
      <c r="G6744" t="s">
        <v>22</v>
      </c>
      <c r="H6744" t="s">
        <v>35</v>
      </c>
      <c r="I6744">
        <v>4298042</v>
      </c>
      <c r="J6744">
        <v>2002</v>
      </c>
      <c r="K6744" s="1">
        <v>290</v>
      </c>
      <c r="L6744" s="1">
        <v>37.880000000000003</v>
      </c>
      <c r="M6744" s="1">
        <f>All_Data[[#This Row],[EUR Sales Amount]]-All_Data[[#This Row],[EUR Cost Amount]]</f>
        <v>252.12</v>
      </c>
      <c r="N6744">
        <f>IF(All_Data[[#This Row],[Order Line Quantity]]&lt;0,1,0)</f>
        <v>0</v>
      </c>
      <c r="O6744" s="1" t="str">
        <f>All_Data[[#This Row],[Tier2 Description]]&amp;All_Data[[#This Row],[Order No]]</f>
        <v>DECORATION CHARGES4298042</v>
      </c>
    </row>
    <row r="6745" spans="1:15" x14ac:dyDescent="0.35">
      <c r="A6745">
        <v>202006</v>
      </c>
      <c r="B6745" t="str">
        <f>LEFT(All_Data[[#This Row],[Invoice (Year+Month)]],4)</f>
        <v>2020</v>
      </c>
      <c r="C6745" t="str">
        <f>RIGHT(All_Data[[#This Row],[Invoice (Year+Month)]],2)</f>
        <v>06</v>
      </c>
      <c r="D6745" t="s">
        <v>9</v>
      </c>
      <c r="E6745">
        <v>6001562</v>
      </c>
      <c r="F6745" t="s">
        <v>17</v>
      </c>
      <c r="G6745" t="s">
        <v>22</v>
      </c>
      <c r="H6745" t="s">
        <v>35</v>
      </c>
      <c r="I6745">
        <v>4305065</v>
      </c>
      <c r="J6745">
        <v>202</v>
      </c>
      <c r="K6745" s="1">
        <v>436</v>
      </c>
      <c r="L6745" s="1">
        <v>6.44</v>
      </c>
      <c r="M6745" s="1">
        <f>All_Data[[#This Row],[EUR Sales Amount]]-All_Data[[#This Row],[EUR Cost Amount]]</f>
        <v>429.56</v>
      </c>
      <c r="N6745">
        <f>IF(All_Data[[#This Row],[Order Line Quantity]]&lt;0,1,0)</f>
        <v>0</v>
      </c>
      <c r="O6745" s="1" t="str">
        <f>All_Data[[#This Row],[Tier2 Description]]&amp;All_Data[[#This Row],[Order No]]</f>
        <v>DECORATION CHARGES4305065</v>
      </c>
    </row>
    <row r="6746" spans="1:15" x14ac:dyDescent="0.35">
      <c r="A6746">
        <v>202006</v>
      </c>
      <c r="B6746" t="str">
        <f>LEFT(All_Data[[#This Row],[Invoice (Year+Month)]],4)</f>
        <v>2020</v>
      </c>
      <c r="C6746" t="str">
        <f>RIGHT(All_Data[[#This Row],[Invoice (Year+Month)]],2)</f>
        <v>06</v>
      </c>
      <c r="D6746" t="s">
        <v>9</v>
      </c>
      <c r="E6746">
        <v>6001578</v>
      </c>
      <c r="F6746" t="s">
        <v>17</v>
      </c>
      <c r="G6746" t="s">
        <v>26</v>
      </c>
      <c r="H6746" t="s">
        <v>43</v>
      </c>
      <c r="I6746">
        <v>4296855</v>
      </c>
      <c r="J6746">
        <v>1400</v>
      </c>
      <c r="K6746" s="1">
        <v>616</v>
      </c>
      <c r="L6746" s="1">
        <v>51.9</v>
      </c>
      <c r="M6746" s="1">
        <f>All_Data[[#This Row],[EUR Sales Amount]]-All_Data[[#This Row],[EUR Cost Amount]]</f>
        <v>564.1</v>
      </c>
      <c r="N6746">
        <f>IF(All_Data[[#This Row],[Order Line Quantity]]&lt;0,1,0)</f>
        <v>0</v>
      </c>
      <c r="O6746" s="1" t="str">
        <f>All_Data[[#This Row],[Tier2 Description]]&amp;All_Data[[#This Row],[Order No]]</f>
        <v>SAFETY AUTO &amp; TOOLS4296855</v>
      </c>
    </row>
    <row r="6747" spans="1:15" x14ac:dyDescent="0.35">
      <c r="A6747">
        <v>202006</v>
      </c>
      <c r="B6747" t="str">
        <f>LEFT(All_Data[[#This Row],[Invoice (Year+Month)]],4)</f>
        <v>2020</v>
      </c>
      <c r="C6747" t="str">
        <f>RIGHT(All_Data[[#This Row],[Invoice (Year+Month)]],2)</f>
        <v>06</v>
      </c>
      <c r="D6747" t="s">
        <v>9</v>
      </c>
      <c r="E6747">
        <v>6001578</v>
      </c>
      <c r="F6747" t="s">
        <v>17</v>
      </c>
      <c r="G6747" t="s">
        <v>22</v>
      </c>
      <c r="H6747" t="s">
        <v>35</v>
      </c>
      <c r="I6747">
        <v>4296855</v>
      </c>
      <c r="J6747">
        <v>1402</v>
      </c>
      <c r="K6747" s="1">
        <v>364</v>
      </c>
      <c r="L6747" s="1">
        <v>42.02</v>
      </c>
      <c r="M6747" s="1">
        <f>All_Data[[#This Row],[EUR Sales Amount]]-All_Data[[#This Row],[EUR Cost Amount]]</f>
        <v>321.98</v>
      </c>
      <c r="N6747">
        <f>IF(All_Data[[#This Row],[Order Line Quantity]]&lt;0,1,0)</f>
        <v>0</v>
      </c>
      <c r="O6747" s="1" t="str">
        <f>All_Data[[#This Row],[Tier2 Description]]&amp;All_Data[[#This Row],[Order No]]</f>
        <v>DECORATION CHARGES4296855</v>
      </c>
    </row>
    <row r="6748" spans="1:15" x14ac:dyDescent="0.35">
      <c r="A6748">
        <v>202006</v>
      </c>
      <c r="B6748" t="str">
        <f>LEFT(All_Data[[#This Row],[Invoice (Year+Month)]],4)</f>
        <v>2020</v>
      </c>
      <c r="C6748" t="str">
        <f>RIGHT(All_Data[[#This Row],[Invoice (Year+Month)]],2)</f>
        <v>06</v>
      </c>
      <c r="D6748" t="s">
        <v>9</v>
      </c>
      <c r="E6748">
        <v>6001588</v>
      </c>
      <c r="F6748" t="s">
        <v>17</v>
      </c>
      <c r="G6748" t="s">
        <v>32</v>
      </c>
      <c r="H6748" t="s">
        <v>33</v>
      </c>
      <c r="I6748">
        <v>4304823</v>
      </c>
      <c r="J6748">
        <v>600</v>
      </c>
      <c r="K6748" s="1">
        <v>498</v>
      </c>
      <c r="L6748" s="1">
        <v>304.7</v>
      </c>
      <c r="M6748" s="1">
        <f>All_Data[[#This Row],[EUR Sales Amount]]-All_Data[[#This Row],[EUR Cost Amount]]</f>
        <v>193.3</v>
      </c>
      <c r="N6748">
        <f>IF(All_Data[[#This Row],[Order Line Quantity]]&lt;0,1,0)</f>
        <v>0</v>
      </c>
      <c r="O6748" s="1" t="str">
        <f>All_Data[[#This Row],[Tier2 Description]]&amp;All_Data[[#This Row],[Order No]]</f>
        <v>SPORT BOTTLES4304823</v>
      </c>
    </row>
    <row r="6749" spans="1:15" x14ac:dyDescent="0.35">
      <c r="A6749">
        <v>202006</v>
      </c>
      <c r="B6749" t="str">
        <f>LEFT(All_Data[[#This Row],[Invoice (Year+Month)]],4)</f>
        <v>2020</v>
      </c>
      <c r="C6749" t="str">
        <f>RIGHT(All_Data[[#This Row],[Invoice (Year+Month)]],2)</f>
        <v>06</v>
      </c>
      <c r="D6749" t="s">
        <v>9</v>
      </c>
      <c r="E6749">
        <v>6001588</v>
      </c>
      <c r="F6749" t="s">
        <v>17</v>
      </c>
      <c r="G6749" t="s">
        <v>13</v>
      </c>
      <c r="H6749" t="s">
        <v>34</v>
      </c>
      <c r="I6749">
        <v>4299251</v>
      </c>
      <c r="J6749">
        <v>400</v>
      </c>
      <c r="K6749" s="1">
        <v>3124</v>
      </c>
      <c r="L6749" s="1">
        <v>2438.3000000000002</v>
      </c>
      <c r="M6749" s="1">
        <f>All_Data[[#This Row],[EUR Sales Amount]]-All_Data[[#This Row],[EUR Cost Amount]]</f>
        <v>685.69999999999982</v>
      </c>
      <c r="N6749">
        <f>IF(All_Data[[#This Row],[Order Line Quantity]]&lt;0,1,0)</f>
        <v>0</v>
      </c>
      <c r="O6749" s="1" t="str">
        <f>All_Data[[#This Row],[Tier2 Description]]&amp;All_Data[[#This Row],[Order No]]</f>
        <v>STATIONERY4299251</v>
      </c>
    </row>
    <row r="6750" spans="1:15" x14ac:dyDescent="0.35">
      <c r="A6750">
        <v>202006</v>
      </c>
      <c r="B6750" t="str">
        <f>LEFT(All_Data[[#This Row],[Invoice (Year+Month)]],4)</f>
        <v>2020</v>
      </c>
      <c r="C6750" t="str">
        <f>RIGHT(All_Data[[#This Row],[Invoice (Year+Month)]],2)</f>
        <v>06</v>
      </c>
      <c r="D6750" t="s">
        <v>9</v>
      </c>
      <c r="E6750">
        <v>6001588</v>
      </c>
      <c r="F6750" t="s">
        <v>17</v>
      </c>
      <c r="G6750" t="s">
        <v>22</v>
      </c>
      <c r="H6750" t="s">
        <v>35</v>
      </c>
      <c r="I6750">
        <v>4299251</v>
      </c>
      <c r="J6750">
        <v>402</v>
      </c>
      <c r="K6750" s="1">
        <v>494</v>
      </c>
      <c r="L6750" s="1">
        <v>27.06</v>
      </c>
      <c r="M6750" s="1">
        <f>All_Data[[#This Row],[EUR Sales Amount]]-All_Data[[#This Row],[EUR Cost Amount]]</f>
        <v>466.94</v>
      </c>
      <c r="N6750">
        <f>IF(All_Data[[#This Row],[Order Line Quantity]]&lt;0,1,0)</f>
        <v>0</v>
      </c>
      <c r="O6750" s="1" t="str">
        <f>All_Data[[#This Row],[Tier2 Description]]&amp;All_Data[[#This Row],[Order No]]</f>
        <v>DECORATION CHARGES4299251</v>
      </c>
    </row>
    <row r="6751" spans="1:15" x14ac:dyDescent="0.35">
      <c r="A6751">
        <v>202006</v>
      </c>
      <c r="B6751" t="str">
        <f>LEFT(All_Data[[#This Row],[Invoice (Year+Month)]],4)</f>
        <v>2020</v>
      </c>
      <c r="C6751" t="str">
        <f>RIGHT(All_Data[[#This Row],[Invoice (Year+Month)]],2)</f>
        <v>06</v>
      </c>
      <c r="D6751" t="s">
        <v>9</v>
      </c>
      <c r="E6751">
        <v>6001588</v>
      </c>
      <c r="F6751" t="s">
        <v>17</v>
      </c>
      <c r="G6751" t="s">
        <v>22</v>
      </c>
      <c r="H6751" t="s">
        <v>35</v>
      </c>
      <c r="I6751">
        <v>4304823</v>
      </c>
      <c r="J6751">
        <v>602</v>
      </c>
      <c r="K6751" s="1">
        <v>184</v>
      </c>
      <c r="L6751" s="1">
        <v>21.46</v>
      </c>
      <c r="M6751" s="1">
        <f>All_Data[[#This Row],[EUR Sales Amount]]-All_Data[[#This Row],[EUR Cost Amount]]</f>
        <v>162.54</v>
      </c>
      <c r="N6751">
        <f>IF(All_Data[[#This Row],[Order Line Quantity]]&lt;0,1,0)</f>
        <v>0</v>
      </c>
      <c r="O6751" s="1" t="str">
        <f>All_Data[[#This Row],[Tier2 Description]]&amp;All_Data[[#This Row],[Order No]]</f>
        <v>DECORATION CHARGES4304823</v>
      </c>
    </row>
    <row r="6752" spans="1:15" x14ac:dyDescent="0.35">
      <c r="A6752">
        <v>202006</v>
      </c>
      <c r="B6752" t="str">
        <f>LEFT(All_Data[[#This Row],[Invoice (Year+Month)]],4)</f>
        <v>2020</v>
      </c>
      <c r="C6752" t="str">
        <f>RIGHT(All_Data[[#This Row],[Invoice (Year+Month)]],2)</f>
        <v>06</v>
      </c>
      <c r="D6752" t="s">
        <v>9</v>
      </c>
      <c r="E6752">
        <v>6001589</v>
      </c>
      <c r="F6752" t="s">
        <v>17</v>
      </c>
      <c r="G6752" t="s">
        <v>11</v>
      </c>
      <c r="H6752" t="s">
        <v>40</v>
      </c>
      <c r="I6752">
        <v>4301857</v>
      </c>
      <c r="J6752">
        <v>400</v>
      </c>
      <c r="K6752" s="1">
        <v>228</v>
      </c>
      <c r="L6752" s="1">
        <v>98.42</v>
      </c>
      <c r="M6752" s="1">
        <f>All_Data[[#This Row],[EUR Sales Amount]]-All_Data[[#This Row],[EUR Cost Amount]]</f>
        <v>129.57999999999998</v>
      </c>
      <c r="N6752">
        <f>IF(All_Data[[#This Row],[Order Line Quantity]]&lt;0,1,0)</f>
        <v>0</v>
      </c>
      <c r="O6752" s="1" t="str">
        <f>All_Data[[#This Row],[Tier2 Description]]&amp;All_Data[[#This Row],[Order No]]</f>
        <v>TOTES4301857</v>
      </c>
    </row>
    <row r="6753" spans="1:15" x14ac:dyDescent="0.35">
      <c r="A6753">
        <v>202006</v>
      </c>
      <c r="B6753" t="str">
        <f>LEFT(All_Data[[#This Row],[Invoice (Year+Month)]],4)</f>
        <v>2020</v>
      </c>
      <c r="C6753" t="str">
        <f>RIGHT(All_Data[[#This Row],[Invoice (Year+Month)]],2)</f>
        <v>06</v>
      </c>
      <c r="D6753" t="s">
        <v>9</v>
      </c>
      <c r="E6753">
        <v>6001589</v>
      </c>
      <c r="F6753" t="s">
        <v>17</v>
      </c>
      <c r="G6753" t="s">
        <v>48</v>
      </c>
      <c r="H6753" t="s">
        <v>48</v>
      </c>
      <c r="I6753">
        <v>4299949</v>
      </c>
      <c r="J6753">
        <v>500</v>
      </c>
      <c r="K6753" s="1">
        <v>425</v>
      </c>
      <c r="L6753" s="1">
        <v>190.6</v>
      </c>
      <c r="M6753" s="1">
        <f>All_Data[[#This Row],[EUR Sales Amount]]-All_Data[[#This Row],[EUR Cost Amount]]</f>
        <v>234.4</v>
      </c>
      <c r="N6753">
        <f>IF(All_Data[[#This Row],[Order Line Quantity]]&lt;0,1,0)</f>
        <v>0</v>
      </c>
      <c r="O6753" s="1" t="str">
        <f>All_Data[[#This Row],[Tier2 Description]]&amp;All_Data[[#This Row],[Order No]]</f>
        <v>HEADWEAR4299949</v>
      </c>
    </row>
    <row r="6754" spans="1:15" x14ac:dyDescent="0.35">
      <c r="A6754">
        <v>202006</v>
      </c>
      <c r="B6754" t="str">
        <f>LEFT(All_Data[[#This Row],[Invoice (Year+Month)]],4)</f>
        <v>2020</v>
      </c>
      <c r="C6754" t="str">
        <f>RIGHT(All_Data[[#This Row],[Invoice (Year+Month)]],2)</f>
        <v>06</v>
      </c>
      <c r="D6754" t="s">
        <v>9</v>
      </c>
      <c r="E6754">
        <v>6001589</v>
      </c>
      <c r="F6754" t="s">
        <v>17</v>
      </c>
      <c r="G6754" t="s">
        <v>13</v>
      </c>
      <c r="H6754" t="s">
        <v>37</v>
      </c>
      <c r="I6754">
        <v>4297417</v>
      </c>
      <c r="J6754">
        <v>3000</v>
      </c>
      <c r="K6754" s="1">
        <v>2460</v>
      </c>
      <c r="L6754" s="1">
        <v>1896.3</v>
      </c>
      <c r="M6754" s="1">
        <f>All_Data[[#This Row],[EUR Sales Amount]]-All_Data[[#This Row],[EUR Cost Amount]]</f>
        <v>563.70000000000005</v>
      </c>
      <c r="N6754">
        <f>IF(All_Data[[#This Row],[Order Line Quantity]]&lt;0,1,0)</f>
        <v>0</v>
      </c>
      <c r="O6754" s="1" t="str">
        <f>All_Data[[#This Row],[Tier2 Description]]&amp;All_Data[[#This Row],[Order No]]</f>
        <v>GENERAL4297417</v>
      </c>
    </row>
    <row r="6755" spans="1:15" x14ac:dyDescent="0.35">
      <c r="A6755">
        <v>202006</v>
      </c>
      <c r="B6755" t="str">
        <f>LEFT(All_Data[[#This Row],[Invoice (Year+Month)]],4)</f>
        <v>2020</v>
      </c>
      <c r="C6755" t="str">
        <f>RIGHT(All_Data[[#This Row],[Invoice (Year+Month)]],2)</f>
        <v>06</v>
      </c>
      <c r="D6755" t="s">
        <v>9</v>
      </c>
      <c r="E6755">
        <v>6001589</v>
      </c>
      <c r="F6755" t="s">
        <v>17</v>
      </c>
      <c r="G6755" t="s">
        <v>18</v>
      </c>
      <c r="H6755" t="s">
        <v>19</v>
      </c>
      <c r="I6755">
        <v>4302149</v>
      </c>
      <c r="J6755">
        <v>34</v>
      </c>
      <c r="K6755" s="1">
        <v>1187.96</v>
      </c>
      <c r="L6755" s="1">
        <v>458.4</v>
      </c>
      <c r="M6755" s="1">
        <f>All_Data[[#This Row],[EUR Sales Amount]]-All_Data[[#This Row],[EUR Cost Amount]]</f>
        <v>729.56000000000006</v>
      </c>
      <c r="N6755">
        <f>IF(All_Data[[#This Row],[Order Line Quantity]]&lt;0,1,0)</f>
        <v>0</v>
      </c>
      <c r="O6755" s="1" t="str">
        <f>All_Data[[#This Row],[Tier2 Description]]&amp;All_Data[[#This Row],[Order No]]</f>
        <v>FLEECE &amp; KNITS4302149</v>
      </c>
    </row>
    <row r="6756" spans="1:15" x14ac:dyDescent="0.35">
      <c r="A6756">
        <v>202006</v>
      </c>
      <c r="B6756" t="str">
        <f>LEFT(All_Data[[#This Row],[Invoice (Year+Month)]],4)</f>
        <v>2020</v>
      </c>
      <c r="C6756" t="str">
        <f>RIGHT(All_Data[[#This Row],[Invoice (Year+Month)]],2)</f>
        <v>06</v>
      </c>
      <c r="D6756" t="s">
        <v>9</v>
      </c>
      <c r="E6756">
        <v>6001589</v>
      </c>
      <c r="F6756" t="s">
        <v>17</v>
      </c>
      <c r="G6756" t="s">
        <v>18</v>
      </c>
      <c r="H6756" t="s">
        <v>20</v>
      </c>
      <c r="I6756">
        <v>4302149</v>
      </c>
      <c r="J6756">
        <v>34</v>
      </c>
      <c r="K6756" s="1">
        <v>338.3</v>
      </c>
      <c r="L6756" s="1">
        <v>128.32</v>
      </c>
      <c r="M6756" s="1">
        <f>All_Data[[#This Row],[EUR Sales Amount]]-All_Data[[#This Row],[EUR Cost Amount]]</f>
        <v>209.98000000000002</v>
      </c>
      <c r="N6756">
        <f>IF(All_Data[[#This Row],[Order Line Quantity]]&lt;0,1,0)</f>
        <v>0</v>
      </c>
      <c r="O6756" s="1" t="str">
        <f>All_Data[[#This Row],[Tier2 Description]]&amp;All_Data[[#This Row],[Order No]]</f>
        <v>POLOS4302149</v>
      </c>
    </row>
    <row r="6757" spans="1:15" x14ac:dyDescent="0.35">
      <c r="A6757">
        <v>202006</v>
      </c>
      <c r="B6757" t="str">
        <f>LEFT(All_Data[[#This Row],[Invoice (Year+Month)]],4)</f>
        <v>2020</v>
      </c>
      <c r="C6757" t="str">
        <f>RIGHT(All_Data[[#This Row],[Invoice (Year+Month)]],2)</f>
        <v>06</v>
      </c>
      <c r="D6757" t="s">
        <v>9</v>
      </c>
      <c r="E6757">
        <v>6001589</v>
      </c>
      <c r="F6757" t="s">
        <v>17</v>
      </c>
      <c r="G6757" t="s">
        <v>18</v>
      </c>
      <c r="H6757" t="s">
        <v>21</v>
      </c>
      <c r="I6757">
        <v>4302149</v>
      </c>
      <c r="J6757">
        <v>46</v>
      </c>
      <c r="K6757" s="1">
        <v>261.74</v>
      </c>
      <c r="L6757" s="1">
        <v>110.4</v>
      </c>
      <c r="M6757" s="1">
        <f>All_Data[[#This Row],[EUR Sales Amount]]-All_Data[[#This Row],[EUR Cost Amount]]</f>
        <v>151.34</v>
      </c>
      <c r="N6757">
        <f>IF(All_Data[[#This Row],[Order Line Quantity]]&lt;0,1,0)</f>
        <v>0</v>
      </c>
      <c r="O6757" s="1" t="str">
        <f>All_Data[[#This Row],[Tier2 Description]]&amp;All_Data[[#This Row],[Order No]]</f>
        <v>T-SHIRTS &amp; ACTIVE TOPS4302149</v>
      </c>
    </row>
    <row r="6758" spans="1:15" x14ac:dyDescent="0.35">
      <c r="A6758">
        <v>202006</v>
      </c>
      <c r="B6758" t="str">
        <f>LEFT(All_Data[[#This Row],[Invoice (Year+Month)]],4)</f>
        <v>2020</v>
      </c>
      <c r="C6758" t="str">
        <f>RIGHT(All_Data[[#This Row],[Invoice (Year+Month)]],2)</f>
        <v>06</v>
      </c>
      <c r="D6758" t="s">
        <v>9</v>
      </c>
      <c r="E6758">
        <v>6001589</v>
      </c>
      <c r="F6758" t="s">
        <v>17</v>
      </c>
      <c r="G6758" t="s">
        <v>22</v>
      </c>
      <c r="H6758" t="s">
        <v>35</v>
      </c>
      <c r="I6758">
        <v>4299949</v>
      </c>
      <c r="J6758">
        <v>504</v>
      </c>
      <c r="K6758" s="1">
        <v>370</v>
      </c>
      <c r="L6758" s="1">
        <v>94.88</v>
      </c>
      <c r="M6758" s="1">
        <f>All_Data[[#This Row],[EUR Sales Amount]]-All_Data[[#This Row],[EUR Cost Amount]]</f>
        <v>275.12</v>
      </c>
      <c r="N6758">
        <f>IF(All_Data[[#This Row],[Order Line Quantity]]&lt;0,1,0)</f>
        <v>0</v>
      </c>
      <c r="O6758" s="1" t="str">
        <f>All_Data[[#This Row],[Tier2 Description]]&amp;All_Data[[#This Row],[Order No]]</f>
        <v>DECORATION CHARGES4299949</v>
      </c>
    </row>
    <row r="6759" spans="1:15" x14ac:dyDescent="0.35">
      <c r="A6759">
        <v>202006</v>
      </c>
      <c r="B6759" t="str">
        <f>LEFT(All_Data[[#This Row],[Invoice (Year+Month)]],4)</f>
        <v>2020</v>
      </c>
      <c r="C6759" t="str">
        <f>RIGHT(All_Data[[#This Row],[Invoice (Year+Month)]],2)</f>
        <v>06</v>
      </c>
      <c r="D6759" t="s">
        <v>9</v>
      </c>
      <c r="E6759">
        <v>6001589</v>
      </c>
      <c r="F6759" t="s">
        <v>17</v>
      </c>
      <c r="G6759" t="s">
        <v>22</v>
      </c>
      <c r="H6759" t="s">
        <v>35</v>
      </c>
      <c r="I6759">
        <v>4301857</v>
      </c>
      <c r="J6759">
        <v>402</v>
      </c>
      <c r="K6759" s="1">
        <v>230</v>
      </c>
      <c r="L6759" s="1">
        <v>33.58</v>
      </c>
      <c r="M6759" s="1">
        <f>All_Data[[#This Row],[EUR Sales Amount]]-All_Data[[#This Row],[EUR Cost Amount]]</f>
        <v>196.42000000000002</v>
      </c>
      <c r="N6759">
        <f>IF(All_Data[[#This Row],[Order Line Quantity]]&lt;0,1,0)</f>
        <v>0</v>
      </c>
      <c r="O6759" s="1" t="str">
        <f>All_Data[[#This Row],[Tier2 Description]]&amp;All_Data[[#This Row],[Order No]]</f>
        <v>DECORATION CHARGES4301857</v>
      </c>
    </row>
    <row r="6760" spans="1:15" x14ac:dyDescent="0.35">
      <c r="A6760">
        <v>202006</v>
      </c>
      <c r="B6760" t="str">
        <f>LEFT(All_Data[[#This Row],[Invoice (Year+Month)]],4)</f>
        <v>2020</v>
      </c>
      <c r="C6760" t="str">
        <f>RIGHT(All_Data[[#This Row],[Invoice (Year+Month)]],2)</f>
        <v>06</v>
      </c>
      <c r="D6760" t="s">
        <v>9</v>
      </c>
      <c r="E6760">
        <v>6001589</v>
      </c>
      <c r="F6760" t="s">
        <v>17</v>
      </c>
      <c r="G6760" t="s">
        <v>22</v>
      </c>
      <c r="H6760" t="s">
        <v>35</v>
      </c>
      <c r="I6760">
        <v>4302149</v>
      </c>
      <c r="J6760">
        <v>298</v>
      </c>
      <c r="K6760" s="1">
        <v>995.28</v>
      </c>
      <c r="L6760" s="1">
        <v>251.84</v>
      </c>
      <c r="M6760" s="1">
        <f>All_Data[[#This Row],[EUR Sales Amount]]-All_Data[[#This Row],[EUR Cost Amount]]</f>
        <v>743.43999999999994</v>
      </c>
      <c r="N6760">
        <f>IF(All_Data[[#This Row],[Order Line Quantity]]&lt;0,1,0)</f>
        <v>0</v>
      </c>
      <c r="O6760" s="1" t="str">
        <f>All_Data[[#This Row],[Tier2 Description]]&amp;All_Data[[#This Row],[Order No]]</f>
        <v>DECORATION CHARGES4302149</v>
      </c>
    </row>
    <row r="6761" spans="1:15" x14ac:dyDescent="0.35">
      <c r="A6761">
        <v>202006</v>
      </c>
      <c r="B6761" t="str">
        <f>LEFT(All_Data[[#This Row],[Invoice (Year+Month)]],4)</f>
        <v>2020</v>
      </c>
      <c r="C6761" t="str">
        <f>RIGHT(All_Data[[#This Row],[Invoice (Year+Month)]],2)</f>
        <v>06</v>
      </c>
      <c r="D6761" t="s">
        <v>9</v>
      </c>
      <c r="E6761">
        <v>6001589</v>
      </c>
      <c r="F6761" t="s">
        <v>17</v>
      </c>
      <c r="G6761" t="s">
        <v>24</v>
      </c>
      <c r="H6761" t="s">
        <v>25</v>
      </c>
      <c r="I6761">
        <v>4302149</v>
      </c>
      <c r="J6761">
        <v>34</v>
      </c>
      <c r="K6761" s="1">
        <v>1775.48</v>
      </c>
      <c r="L6761" s="1">
        <v>561.16</v>
      </c>
      <c r="M6761" s="1">
        <f>All_Data[[#This Row],[EUR Sales Amount]]-All_Data[[#This Row],[EUR Cost Amount]]</f>
        <v>1214.3200000000002</v>
      </c>
      <c r="N6761">
        <f>IF(All_Data[[#This Row],[Order Line Quantity]]&lt;0,1,0)</f>
        <v>0</v>
      </c>
      <c r="O6761" s="1" t="str">
        <f>All_Data[[#This Row],[Tier2 Description]]&amp;All_Data[[#This Row],[Order No]]</f>
        <v>JACKETS4302149</v>
      </c>
    </row>
    <row r="6762" spans="1:15" x14ac:dyDescent="0.35">
      <c r="A6762">
        <v>202006</v>
      </c>
      <c r="B6762" t="str">
        <f>LEFT(All_Data[[#This Row],[Invoice (Year+Month)]],4)</f>
        <v>2020</v>
      </c>
      <c r="C6762" t="str">
        <f>RIGHT(All_Data[[#This Row],[Invoice (Year+Month)]],2)</f>
        <v>06</v>
      </c>
      <c r="D6762" t="s">
        <v>9</v>
      </c>
      <c r="E6762">
        <v>6001590</v>
      </c>
      <c r="F6762" t="s">
        <v>10</v>
      </c>
      <c r="G6762" t="s">
        <v>32</v>
      </c>
      <c r="H6762" t="s">
        <v>55</v>
      </c>
      <c r="I6762">
        <v>4304981</v>
      </c>
      <c r="J6762">
        <v>100</v>
      </c>
      <c r="K6762" s="1">
        <v>166</v>
      </c>
      <c r="L6762" s="1">
        <v>75.16</v>
      </c>
      <c r="M6762" s="1">
        <f>All_Data[[#This Row],[EUR Sales Amount]]-All_Data[[#This Row],[EUR Cost Amount]]</f>
        <v>90.84</v>
      </c>
      <c r="N6762">
        <f>IF(All_Data[[#This Row],[Order Line Quantity]]&lt;0,1,0)</f>
        <v>0</v>
      </c>
      <c r="O6762" s="1" t="str">
        <f>All_Data[[#This Row],[Tier2 Description]]&amp;All_Data[[#This Row],[Order No]]</f>
        <v>SPECIALTIES &amp; PACKAGING4304981</v>
      </c>
    </row>
    <row r="6763" spans="1:15" x14ac:dyDescent="0.35">
      <c r="A6763">
        <v>202006</v>
      </c>
      <c r="B6763" t="str">
        <f>LEFT(All_Data[[#This Row],[Invoice (Year+Month)]],4)</f>
        <v>2020</v>
      </c>
      <c r="C6763" t="str">
        <f>RIGHT(All_Data[[#This Row],[Invoice (Year+Month)]],2)</f>
        <v>06</v>
      </c>
      <c r="D6763" t="s">
        <v>9</v>
      </c>
      <c r="E6763">
        <v>6001590</v>
      </c>
      <c r="F6763" t="s">
        <v>10</v>
      </c>
      <c r="G6763" t="s">
        <v>26</v>
      </c>
      <c r="H6763" t="s">
        <v>50</v>
      </c>
      <c r="I6763">
        <v>4304981</v>
      </c>
      <c r="J6763">
        <v>100</v>
      </c>
      <c r="K6763" s="1">
        <v>144</v>
      </c>
      <c r="L6763" s="1">
        <v>46.54</v>
      </c>
      <c r="M6763" s="1">
        <f>All_Data[[#This Row],[EUR Sales Amount]]-All_Data[[#This Row],[EUR Cost Amount]]</f>
        <v>97.460000000000008</v>
      </c>
      <c r="N6763">
        <f>IF(All_Data[[#This Row],[Order Line Quantity]]&lt;0,1,0)</f>
        <v>0</v>
      </c>
      <c r="O6763" s="1" t="str">
        <f>All_Data[[#This Row],[Tier2 Description]]&amp;All_Data[[#This Row],[Order No]]</f>
        <v>OUTDOOR &amp; LEISURE4304981</v>
      </c>
    </row>
    <row r="6764" spans="1:15" x14ac:dyDescent="0.35">
      <c r="A6764">
        <v>202006</v>
      </c>
      <c r="B6764" t="str">
        <f>LEFT(All_Data[[#This Row],[Invoice (Year+Month)]],4)</f>
        <v>2020</v>
      </c>
      <c r="C6764" t="str">
        <f>RIGHT(All_Data[[#This Row],[Invoice (Year+Month)]],2)</f>
        <v>06</v>
      </c>
      <c r="D6764" t="s">
        <v>9</v>
      </c>
      <c r="E6764">
        <v>6001590</v>
      </c>
      <c r="F6764" t="s">
        <v>10</v>
      </c>
      <c r="G6764" t="s">
        <v>22</v>
      </c>
      <c r="H6764" t="s">
        <v>35</v>
      </c>
      <c r="I6764">
        <v>4304981</v>
      </c>
      <c r="J6764">
        <v>204</v>
      </c>
      <c r="K6764" s="1">
        <v>177</v>
      </c>
      <c r="L6764" s="1">
        <v>27.9</v>
      </c>
      <c r="M6764" s="1">
        <f>All_Data[[#This Row],[EUR Sales Amount]]-All_Data[[#This Row],[EUR Cost Amount]]</f>
        <v>149.1</v>
      </c>
      <c r="N6764">
        <f>IF(All_Data[[#This Row],[Order Line Quantity]]&lt;0,1,0)</f>
        <v>0</v>
      </c>
      <c r="O6764" s="1" t="str">
        <f>All_Data[[#This Row],[Tier2 Description]]&amp;All_Data[[#This Row],[Order No]]</f>
        <v>DECORATION CHARGES4304981</v>
      </c>
    </row>
    <row r="6765" spans="1:15" x14ac:dyDescent="0.35">
      <c r="A6765">
        <v>202006</v>
      </c>
      <c r="B6765" t="str">
        <f>LEFT(All_Data[[#This Row],[Invoice (Year+Month)]],4)</f>
        <v>2020</v>
      </c>
      <c r="C6765" t="str">
        <f>RIGHT(All_Data[[#This Row],[Invoice (Year+Month)]],2)</f>
        <v>06</v>
      </c>
      <c r="D6765" t="s">
        <v>9</v>
      </c>
      <c r="E6765">
        <v>6001605</v>
      </c>
      <c r="F6765" t="s">
        <v>17</v>
      </c>
      <c r="G6765" t="s">
        <v>11</v>
      </c>
      <c r="H6765" t="s">
        <v>39</v>
      </c>
      <c r="I6765">
        <v>4301535</v>
      </c>
      <c r="J6765">
        <v>340</v>
      </c>
      <c r="K6765" s="1">
        <v>503.2</v>
      </c>
      <c r="L6765" s="1">
        <v>198.28</v>
      </c>
      <c r="M6765" s="1">
        <f>All_Data[[#This Row],[EUR Sales Amount]]-All_Data[[#This Row],[EUR Cost Amount]]</f>
        <v>304.91999999999996</v>
      </c>
      <c r="N6765">
        <f>IF(All_Data[[#This Row],[Order Line Quantity]]&lt;0,1,0)</f>
        <v>0</v>
      </c>
      <c r="O6765" s="1" t="str">
        <f>All_Data[[#This Row],[Tier2 Description]]&amp;All_Data[[#This Row],[Order No]]</f>
        <v>COOLERS4301535</v>
      </c>
    </row>
    <row r="6766" spans="1:15" x14ac:dyDescent="0.35">
      <c r="A6766">
        <v>202006</v>
      </c>
      <c r="B6766" t="str">
        <f>LEFT(All_Data[[#This Row],[Invoice (Year+Month)]],4)</f>
        <v>2020</v>
      </c>
      <c r="C6766" t="str">
        <f>RIGHT(All_Data[[#This Row],[Invoice (Year+Month)]],2)</f>
        <v>06</v>
      </c>
      <c r="D6766" t="s">
        <v>9</v>
      </c>
      <c r="E6766">
        <v>6001605</v>
      </c>
      <c r="F6766" t="s">
        <v>17</v>
      </c>
      <c r="G6766" t="s">
        <v>13</v>
      </c>
      <c r="H6766" t="s">
        <v>37</v>
      </c>
      <c r="I6766">
        <v>4301060</v>
      </c>
      <c r="J6766">
        <v>4</v>
      </c>
      <c r="K6766" s="1">
        <v>2.96</v>
      </c>
      <c r="L6766" s="1">
        <v>1.58</v>
      </c>
      <c r="M6766" s="1">
        <f>All_Data[[#This Row],[EUR Sales Amount]]-All_Data[[#This Row],[EUR Cost Amount]]</f>
        <v>1.38</v>
      </c>
      <c r="N6766">
        <f>IF(All_Data[[#This Row],[Order Line Quantity]]&lt;0,1,0)</f>
        <v>0</v>
      </c>
      <c r="O6766" s="1" t="str">
        <f>All_Data[[#This Row],[Tier2 Description]]&amp;All_Data[[#This Row],[Order No]]</f>
        <v>GENERAL4301060</v>
      </c>
    </row>
    <row r="6767" spans="1:15" x14ac:dyDescent="0.35">
      <c r="A6767">
        <v>202006</v>
      </c>
      <c r="B6767" t="str">
        <f>LEFT(All_Data[[#This Row],[Invoice (Year+Month)]],4)</f>
        <v>2020</v>
      </c>
      <c r="C6767" t="str">
        <f>RIGHT(All_Data[[#This Row],[Invoice (Year+Month)]],2)</f>
        <v>06</v>
      </c>
      <c r="D6767" t="s">
        <v>9</v>
      </c>
      <c r="E6767">
        <v>6001605</v>
      </c>
      <c r="F6767" t="s">
        <v>17</v>
      </c>
      <c r="G6767" t="s">
        <v>22</v>
      </c>
      <c r="H6767" t="s">
        <v>35</v>
      </c>
      <c r="I6767">
        <v>4301535</v>
      </c>
      <c r="J6767">
        <v>342</v>
      </c>
      <c r="K6767" s="1">
        <v>270.60000000000002</v>
      </c>
      <c r="L6767" s="1">
        <v>30.58</v>
      </c>
      <c r="M6767" s="1">
        <f>All_Data[[#This Row],[EUR Sales Amount]]-All_Data[[#This Row],[EUR Cost Amount]]</f>
        <v>240.02000000000004</v>
      </c>
      <c r="N6767">
        <f>IF(All_Data[[#This Row],[Order Line Quantity]]&lt;0,1,0)</f>
        <v>0</v>
      </c>
      <c r="O6767" s="1" t="str">
        <f>All_Data[[#This Row],[Tier2 Description]]&amp;All_Data[[#This Row],[Order No]]</f>
        <v>DECORATION CHARGES4301535</v>
      </c>
    </row>
    <row r="6768" spans="1:15" x14ac:dyDescent="0.35">
      <c r="A6768">
        <v>202006</v>
      </c>
      <c r="B6768" t="str">
        <f>LEFT(All_Data[[#This Row],[Invoice (Year+Month)]],4)</f>
        <v>2020</v>
      </c>
      <c r="C6768" t="str">
        <f>RIGHT(All_Data[[#This Row],[Invoice (Year+Month)]],2)</f>
        <v>06</v>
      </c>
      <c r="D6768" t="s">
        <v>9</v>
      </c>
      <c r="E6768">
        <v>6001612</v>
      </c>
      <c r="F6768" t="s">
        <v>10</v>
      </c>
      <c r="G6768" t="s">
        <v>26</v>
      </c>
      <c r="H6768" t="s">
        <v>43</v>
      </c>
      <c r="I6768">
        <v>4297189</v>
      </c>
      <c r="J6768">
        <v>200</v>
      </c>
      <c r="K6768" s="1">
        <v>226</v>
      </c>
      <c r="L6768" s="1">
        <v>212</v>
      </c>
      <c r="M6768" s="1">
        <f>All_Data[[#This Row],[EUR Sales Amount]]-All_Data[[#This Row],[EUR Cost Amount]]</f>
        <v>14</v>
      </c>
      <c r="N6768">
        <f>IF(All_Data[[#This Row],[Order Line Quantity]]&lt;0,1,0)</f>
        <v>0</v>
      </c>
      <c r="O6768" s="1" t="str">
        <f>All_Data[[#This Row],[Tier2 Description]]&amp;All_Data[[#This Row],[Order No]]</f>
        <v>SAFETY AUTO &amp; TOOLS4297189</v>
      </c>
    </row>
    <row r="6769" spans="1:15" x14ac:dyDescent="0.35">
      <c r="A6769">
        <v>202006</v>
      </c>
      <c r="B6769" t="str">
        <f>LEFT(All_Data[[#This Row],[Invoice (Year+Month)]],4)</f>
        <v>2020</v>
      </c>
      <c r="C6769" t="str">
        <f>RIGHT(All_Data[[#This Row],[Invoice (Year+Month)]],2)</f>
        <v>06</v>
      </c>
      <c r="D6769" t="s">
        <v>9</v>
      </c>
      <c r="E6769">
        <v>6001612</v>
      </c>
      <c r="F6769" t="s">
        <v>10</v>
      </c>
      <c r="G6769" t="s">
        <v>26</v>
      </c>
      <c r="H6769" t="s">
        <v>43</v>
      </c>
      <c r="I6769">
        <v>4298330</v>
      </c>
      <c r="J6769">
        <v>1000</v>
      </c>
      <c r="K6769" s="1">
        <v>290</v>
      </c>
      <c r="L6769" s="1">
        <v>80.739999999999995</v>
      </c>
      <c r="M6769" s="1">
        <f>All_Data[[#This Row],[EUR Sales Amount]]-All_Data[[#This Row],[EUR Cost Amount]]</f>
        <v>209.26</v>
      </c>
      <c r="N6769">
        <f>IF(All_Data[[#This Row],[Order Line Quantity]]&lt;0,1,0)</f>
        <v>0</v>
      </c>
      <c r="O6769" s="1" t="str">
        <f>All_Data[[#This Row],[Tier2 Description]]&amp;All_Data[[#This Row],[Order No]]</f>
        <v>SAFETY AUTO &amp; TOOLS4298330</v>
      </c>
    </row>
    <row r="6770" spans="1:15" x14ac:dyDescent="0.35">
      <c r="A6770">
        <v>202006</v>
      </c>
      <c r="B6770" t="str">
        <f>LEFT(All_Data[[#This Row],[Invoice (Year+Month)]],4)</f>
        <v>2020</v>
      </c>
      <c r="C6770" t="str">
        <f>RIGHT(All_Data[[#This Row],[Invoice (Year+Month)]],2)</f>
        <v>06</v>
      </c>
      <c r="D6770" t="s">
        <v>9</v>
      </c>
      <c r="E6770">
        <v>6001612</v>
      </c>
      <c r="F6770" t="s">
        <v>10</v>
      </c>
      <c r="G6770" t="s">
        <v>26</v>
      </c>
      <c r="H6770" t="s">
        <v>43</v>
      </c>
      <c r="I6770">
        <v>4301455</v>
      </c>
      <c r="J6770">
        <v>500</v>
      </c>
      <c r="K6770" s="1">
        <v>290</v>
      </c>
      <c r="L6770" s="1">
        <v>137.02000000000001</v>
      </c>
      <c r="M6770" s="1">
        <f>All_Data[[#This Row],[EUR Sales Amount]]-All_Data[[#This Row],[EUR Cost Amount]]</f>
        <v>152.97999999999999</v>
      </c>
      <c r="N6770">
        <f>IF(All_Data[[#This Row],[Order Line Quantity]]&lt;0,1,0)</f>
        <v>0</v>
      </c>
      <c r="O6770" s="1" t="str">
        <f>All_Data[[#This Row],[Tier2 Description]]&amp;All_Data[[#This Row],[Order No]]</f>
        <v>SAFETY AUTO &amp; TOOLS4301455</v>
      </c>
    </row>
    <row r="6771" spans="1:15" x14ac:dyDescent="0.35">
      <c r="A6771">
        <v>202006</v>
      </c>
      <c r="B6771" t="str">
        <f>LEFT(All_Data[[#This Row],[Invoice (Year+Month)]],4)</f>
        <v>2020</v>
      </c>
      <c r="C6771" t="str">
        <f>RIGHT(All_Data[[#This Row],[Invoice (Year+Month)]],2)</f>
        <v>06</v>
      </c>
      <c r="D6771" t="s">
        <v>9</v>
      </c>
      <c r="E6771">
        <v>6001612</v>
      </c>
      <c r="F6771" t="s">
        <v>10</v>
      </c>
      <c r="G6771" t="s">
        <v>22</v>
      </c>
      <c r="H6771" t="s">
        <v>35</v>
      </c>
      <c r="I6771">
        <v>4301455</v>
      </c>
      <c r="J6771">
        <v>502</v>
      </c>
      <c r="K6771" s="1">
        <v>239</v>
      </c>
      <c r="L6771" s="1">
        <v>26.18</v>
      </c>
      <c r="M6771" s="1">
        <f>All_Data[[#This Row],[EUR Sales Amount]]-All_Data[[#This Row],[EUR Cost Amount]]</f>
        <v>212.82</v>
      </c>
      <c r="N6771">
        <f>IF(All_Data[[#This Row],[Order Line Quantity]]&lt;0,1,0)</f>
        <v>0</v>
      </c>
      <c r="O6771" s="1" t="str">
        <f>All_Data[[#This Row],[Tier2 Description]]&amp;All_Data[[#This Row],[Order No]]</f>
        <v>DECORATION CHARGES4301455</v>
      </c>
    </row>
    <row r="6772" spans="1:15" x14ac:dyDescent="0.35">
      <c r="A6772">
        <v>202006</v>
      </c>
      <c r="B6772" t="str">
        <f>LEFT(All_Data[[#This Row],[Invoice (Year+Month)]],4)</f>
        <v>2020</v>
      </c>
      <c r="C6772" t="str">
        <f>RIGHT(All_Data[[#This Row],[Invoice (Year+Month)]],2)</f>
        <v>06</v>
      </c>
      <c r="D6772" t="s">
        <v>9</v>
      </c>
      <c r="E6772">
        <v>6001626</v>
      </c>
      <c r="F6772" t="s">
        <v>17</v>
      </c>
      <c r="G6772" t="s">
        <v>26</v>
      </c>
      <c r="H6772" t="s">
        <v>43</v>
      </c>
      <c r="I6772">
        <v>4300690</v>
      </c>
      <c r="J6772">
        <v>1000</v>
      </c>
      <c r="K6772" s="1">
        <v>880</v>
      </c>
      <c r="L6772" s="1">
        <v>980</v>
      </c>
      <c r="M6772" s="1">
        <f>All_Data[[#This Row],[EUR Sales Amount]]-All_Data[[#This Row],[EUR Cost Amount]]</f>
        <v>-100</v>
      </c>
      <c r="N6772">
        <f>IF(All_Data[[#This Row],[Order Line Quantity]]&lt;0,1,0)</f>
        <v>0</v>
      </c>
      <c r="O6772" s="1" t="str">
        <f>All_Data[[#This Row],[Tier2 Description]]&amp;All_Data[[#This Row],[Order No]]</f>
        <v>SAFETY AUTO &amp; TOOLS4300690</v>
      </c>
    </row>
    <row r="6773" spans="1:15" x14ac:dyDescent="0.35">
      <c r="A6773">
        <v>202006</v>
      </c>
      <c r="B6773" t="str">
        <f>LEFT(All_Data[[#This Row],[Invoice (Year+Month)]],4)</f>
        <v>2020</v>
      </c>
      <c r="C6773" t="str">
        <f>RIGHT(All_Data[[#This Row],[Invoice (Year+Month)]],2)</f>
        <v>06</v>
      </c>
      <c r="D6773" t="s">
        <v>9</v>
      </c>
      <c r="E6773">
        <v>6001639</v>
      </c>
      <c r="F6773" t="s">
        <v>10</v>
      </c>
      <c r="G6773" t="s">
        <v>13</v>
      </c>
      <c r="H6773" t="s">
        <v>16</v>
      </c>
      <c r="I6773">
        <v>4299647</v>
      </c>
      <c r="J6773">
        <v>500</v>
      </c>
      <c r="K6773" s="1">
        <v>545</v>
      </c>
      <c r="L6773" s="1">
        <v>210</v>
      </c>
      <c r="M6773" s="1">
        <f>All_Data[[#This Row],[EUR Sales Amount]]-All_Data[[#This Row],[EUR Cost Amount]]</f>
        <v>335</v>
      </c>
      <c r="N6773">
        <f>IF(All_Data[[#This Row],[Order Line Quantity]]&lt;0,1,0)</f>
        <v>0</v>
      </c>
      <c r="O6773" s="1" t="str">
        <f>All_Data[[#This Row],[Tier2 Description]]&amp;All_Data[[#This Row],[Order No]]</f>
        <v>WRITING4299647</v>
      </c>
    </row>
    <row r="6774" spans="1:15" x14ac:dyDescent="0.35">
      <c r="A6774">
        <v>202006</v>
      </c>
      <c r="B6774" t="str">
        <f>LEFT(All_Data[[#This Row],[Invoice (Year+Month)]],4)</f>
        <v>2020</v>
      </c>
      <c r="C6774" t="str">
        <f>RIGHT(All_Data[[#This Row],[Invoice (Year+Month)]],2)</f>
        <v>06</v>
      </c>
      <c r="D6774" t="s">
        <v>9</v>
      </c>
      <c r="E6774">
        <v>6001639</v>
      </c>
      <c r="F6774" t="s">
        <v>10</v>
      </c>
      <c r="G6774" t="s">
        <v>26</v>
      </c>
      <c r="H6774" t="s">
        <v>44</v>
      </c>
      <c r="I6774">
        <v>4299647</v>
      </c>
      <c r="J6774">
        <v>300</v>
      </c>
      <c r="K6774" s="1">
        <v>255</v>
      </c>
      <c r="L6774" s="1">
        <v>86.18</v>
      </c>
      <c r="M6774" s="1">
        <f>All_Data[[#This Row],[EUR Sales Amount]]-All_Data[[#This Row],[EUR Cost Amount]]</f>
        <v>168.82</v>
      </c>
      <c r="N6774">
        <f>IF(All_Data[[#This Row],[Order Line Quantity]]&lt;0,1,0)</f>
        <v>0</v>
      </c>
      <c r="O6774" s="1" t="str">
        <f>All_Data[[#This Row],[Tier2 Description]]&amp;All_Data[[#This Row],[Order No]]</f>
        <v>HBA4299647</v>
      </c>
    </row>
    <row r="6775" spans="1:15" x14ac:dyDescent="0.35">
      <c r="A6775">
        <v>202006</v>
      </c>
      <c r="B6775" t="str">
        <f>LEFT(All_Data[[#This Row],[Invoice (Year+Month)]],4)</f>
        <v>2020</v>
      </c>
      <c r="C6775" t="str">
        <f>RIGHT(All_Data[[#This Row],[Invoice (Year+Month)]],2)</f>
        <v>06</v>
      </c>
      <c r="D6775" t="s">
        <v>9</v>
      </c>
      <c r="E6775">
        <v>6001656</v>
      </c>
      <c r="F6775" t="s">
        <v>17</v>
      </c>
      <c r="G6775" t="s">
        <v>32</v>
      </c>
      <c r="H6775" t="s">
        <v>49</v>
      </c>
      <c r="I6775">
        <v>4300497</v>
      </c>
      <c r="J6775">
        <v>2</v>
      </c>
      <c r="K6775" s="1">
        <v>16.28</v>
      </c>
      <c r="L6775" s="1">
        <v>4.84</v>
      </c>
      <c r="M6775" s="1">
        <f>All_Data[[#This Row],[EUR Sales Amount]]-All_Data[[#This Row],[EUR Cost Amount]]</f>
        <v>11.440000000000001</v>
      </c>
      <c r="N6775">
        <f>IF(All_Data[[#This Row],[Order Line Quantity]]&lt;0,1,0)</f>
        <v>0</v>
      </c>
      <c r="O6775" s="1" t="str">
        <f>All_Data[[#This Row],[Tier2 Description]]&amp;All_Data[[#This Row],[Order No]]</f>
        <v>CERAMICS4300497</v>
      </c>
    </row>
    <row r="6776" spans="1:15" x14ac:dyDescent="0.35">
      <c r="A6776">
        <v>202006</v>
      </c>
      <c r="B6776" t="str">
        <f>LEFT(All_Data[[#This Row],[Invoice (Year+Month)]],4)</f>
        <v>2020</v>
      </c>
      <c r="C6776" t="str">
        <f>RIGHT(All_Data[[#This Row],[Invoice (Year+Month)]],2)</f>
        <v>06</v>
      </c>
      <c r="D6776" t="s">
        <v>9</v>
      </c>
      <c r="E6776">
        <v>6001656</v>
      </c>
      <c r="F6776" t="s">
        <v>17</v>
      </c>
      <c r="G6776" t="s">
        <v>32</v>
      </c>
      <c r="H6776" t="s">
        <v>51</v>
      </c>
      <c r="I6776">
        <v>4300497</v>
      </c>
      <c r="J6776">
        <v>2</v>
      </c>
      <c r="K6776" s="1">
        <v>13.1</v>
      </c>
      <c r="L6776" s="1">
        <v>5.12</v>
      </c>
      <c r="M6776" s="1">
        <f>All_Data[[#This Row],[EUR Sales Amount]]-All_Data[[#This Row],[EUR Cost Amount]]</f>
        <v>7.9799999999999995</v>
      </c>
      <c r="N6776">
        <f>IF(All_Data[[#This Row],[Order Line Quantity]]&lt;0,1,0)</f>
        <v>0</v>
      </c>
      <c r="O6776" s="1" t="str">
        <f>All_Data[[#This Row],[Tier2 Description]]&amp;All_Data[[#This Row],[Order No]]</f>
        <v>MUGS &amp; TUMBLERS4300497</v>
      </c>
    </row>
    <row r="6777" spans="1:15" x14ac:dyDescent="0.35">
      <c r="A6777">
        <v>202006</v>
      </c>
      <c r="B6777" t="str">
        <f>LEFT(All_Data[[#This Row],[Invoice (Year+Month)]],4)</f>
        <v>2020</v>
      </c>
      <c r="C6777" t="str">
        <f>RIGHT(All_Data[[#This Row],[Invoice (Year+Month)]],2)</f>
        <v>06</v>
      </c>
      <c r="D6777" t="s">
        <v>9</v>
      </c>
      <c r="E6777">
        <v>6001656</v>
      </c>
      <c r="F6777" t="s">
        <v>17</v>
      </c>
      <c r="G6777" t="s">
        <v>32</v>
      </c>
      <c r="H6777" t="s">
        <v>33</v>
      </c>
      <c r="I6777">
        <v>4300497</v>
      </c>
      <c r="J6777">
        <v>6</v>
      </c>
      <c r="K6777" s="1">
        <v>69.38</v>
      </c>
      <c r="L6777" s="1">
        <v>23.6</v>
      </c>
      <c r="M6777" s="1">
        <f>All_Data[[#This Row],[EUR Sales Amount]]-All_Data[[#This Row],[EUR Cost Amount]]</f>
        <v>45.779999999999994</v>
      </c>
      <c r="N6777">
        <f>IF(All_Data[[#This Row],[Order Line Quantity]]&lt;0,1,0)</f>
        <v>0</v>
      </c>
      <c r="O6777" s="1" t="str">
        <f>All_Data[[#This Row],[Tier2 Description]]&amp;All_Data[[#This Row],[Order No]]</f>
        <v>SPORT BOTTLES4300497</v>
      </c>
    </row>
    <row r="6778" spans="1:15" x14ac:dyDescent="0.35">
      <c r="A6778">
        <v>202006</v>
      </c>
      <c r="B6778" t="str">
        <f>LEFT(All_Data[[#This Row],[Invoice (Year+Month)]],4)</f>
        <v>2020</v>
      </c>
      <c r="C6778" t="str">
        <f>RIGHT(All_Data[[#This Row],[Invoice (Year+Month)]],2)</f>
        <v>06</v>
      </c>
      <c r="D6778" t="s">
        <v>9</v>
      </c>
      <c r="E6778">
        <v>6001656</v>
      </c>
      <c r="F6778" t="s">
        <v>17</v>
      </c>
      <c r="G6778" t="s">
        <v>13</v>
      </c>
      <c r="H6778" t="s">
        <v>37</v>
      </c>
      <c r="I6778">
        <v>4302249</v>
      </c>
      <c r="J6778">
        <v>1500</v>
      </c>
      <c r="K6778" s="1">
        <v>375</v>
      </c>
      <c r="L6778" s="1">
        <v>255</v>
      </c>
      <c r="M6778" s="1">
        <f>All_Data[[#This Row],[EUR Sales Amount]]-All_Data[[#This Row],[EUR Cost Amount]]</f>
        <v>120</v>
      </c>
      <c r="N6778">
        <f>IF(All_Data[[#This Row],[Order Line Quantity]]&lt;0,1,0)</f>
        <v>0</v>
      </c>
      <c r="O6778" s="1" t="str">
        <f>All_Data[[#This Row],[Tier2 Description]]&amp;All_Data[[#This Row],[Order No]]</f>
        <v>GENERAL4302249</v>
      </c>
    </row>
    <row r="6779" spans="1:15" x14ac:dyDescent="0.35">
      <c r="A6779">
        <v>202006</v>
      </c>
      <c r="B6779" t="str">
        <f>LEFT(All_Data[[#This Row],[Invoice (Year+Month)]],4)</f>
        <v>2020</v>
      </c>
      <c r="C6779" t="str">
        <f>RIGHT(All_Data[[#This Row],[Invoice (Year+Month)]],2)</f>
        <v>06</v>
      </c>
      <c r="D6779" t="s">
        <v>9</v>
      </c>
      <c r="E6779">
        <v>6001656</v>
      </c>
      <c r="F6779" t="s">
        <v>17</v>
      </c>
      <c r="G6779" t="s">
        <v>13</v>
      </c>
      <c r="H6779" t="s">
        <v>34</v>
      </c>
      <c r="I6779">
        <v>4298048</v>
      </c>
      <c r="J6779">
        <v>20</v>
      </c>
      <c r="K6779" s="1">
        <v>171.2</v>
      </c>
      <c r="L6779" s="1">
        <v>128.1</v>
      </c>
      <c r="M6779" s="1">
        <f>All_Data[[#This Row],[EUR Sales Amount]]-All_Data[[#This Row],[EUR Cost Amount]]</f>
        <v>43.099999999999994</v>
      </c>
      <c r="N6779">
        <f>IF(All_Data[[#This Row],[Order Line Quantity]]&lt;0,1,0)</f>
        <v>0</v>
      </c>
      <c r="O6779" s="1" t="str">
        <f>All_Data[[#This Row],[Tier2 Description]]&amp;All_Data[[#This Row],[Order No]]</f>
        <v>STATIONERY4298048</v>
      </c>
    </row>
    <row r="6780" spans="1:15" x14ac:dyDescent="0.35">
      <c r="A6780">
        <v>202006</v>
      </c>
      <c r="B6780" t="str">
        <f>LEFT(All_Data[[#This Row],[Invoice (Year+Month)]],4)</f>
        <v>2020</v>
      </c>
      <c r="C6780" t="str">
        <f>RIGHT(All_Data[[#This Row],[Invoice (Year+Month)]],2)</f>
        <v>06</v>
      </c>
      <c r="D6780" t="s">
        <v>9</v>
      </c>
      <c r="E6780">
        <v>6001656</v>
      </c>
      <c r="F6780" t="s">
        <v>17</v>
      </c>
      <c r="G6780" t="s">
        <v>36</v>
      </c>
      <c r="H6780" t="s">
        <v>36</v>
      </c>
      <c r="I6780">
        <v>4298047</v>
      </c>
      <c r="J6780">
        <v>50</v>
      </c>
      <c r="K6780" s="1">
        <v>90.5</v>
      </c>
      <c r="L6780" s="1">
        <v>78.56</v>
      </c>
      <c r="M6780" s="1">
        <f>All_Data[[#This Row],[EUR Sales Amount]]-All_Data[[#This Row],[EUR Cost Amount]]</f>
        <v>11.939999999999998</v>
      </c>
      <c r="N6780">
        <f>IF(All_Data[[#This Row],[Order Line Quantity]]&lt;0,1,0)</f>
        <v>0</v>
      </c>
      <c r="O6780" s="1" t="str">
        <f>All_Data[[#This Row],[Tier2 Description]]&amp;All_Data[[#This Row],[Order No]]</f>
        <v>MEMORY4298047</v>
      </c>
    </row>
    <row r="6781" spans="1:15" x14ac:dyDescent="0.35">
      <c r="A6781">
        <v>202006</v>
      </c>
      <c r="B6781" t="str">
        <f>LEFT(All_Data[[#This Row],[Invoice (Year+Month)]],4)</f>
        <v>2020</v>
      </c>
      <c r="C6781" t="str">
        <f>RIGHT(All_Data[[#This Row],[Invoice (Year+Month)]],2)</f>
        <v>06</v>
      </c>
      <c r="D6781" t="s">
        <v>9</v>
      </c>
      <c r="E6781">
        <v>6001656</v>
      </c>
      <c r="F6781" t="s">
        <v>17</v>
      </c>
      <c r="G6781" t="s">
        <v>22</v>
      </c>
      <c r="H6781" t="s">
        <v>35</v>
      </c>
      <c r="I6781">
        <v>4298048</v>
      </c>
      <c r="J6781">
        <v>22</v>
      </c>
      <c r="K6781" s="1">
        <v>132.6</v>
      </c>
      <c r="L6781" s="1">
        <v>23.26</v>
      </c>
      <c r="M6781" s="1">
        <f>All_Data[[#This Row],[EUR Sales Amount]]-All_Data[[#This Row],[EUR Cost Amount]]</f>
        <v>109.33999999999999</v>
      </c>
      <c r="N6781">
        <f>IF(All_Data[[#This Row],[Order Line Quantity]]&lt;0,1,0)</f>
        <v>0</v>
      </c>
      <c r="O6781" s="1" t="str">
        <f>All_Data[[#This Row],[Tier2 Description]]&amp;All_Data[[#This Row],[Order No]]</f>
        <v>DECORATION CHARGES4298048</v>
      </c>
    </row>
    <row r="6782" spans="1:15" x14ac:dyDescent="0.35">
      <c r="A6782">
        <v>202006</v>
      </c>
      <c r="B6782" t="str">
        <f>LEFT(All_Data[[#This Row],[Invoice (Year+Month)]],4)</f>
        <v>2020</v>
      </c>
      <c r="C6782" t="str">
        <f>RIGHT(All_Data[[#This Row],[Invoice (Year+Month)]],2)</f>
        <v>06</v>
      </c>
      <c r="D6782" t="s">
        <v>9</v>
      </c>
      <c r="E6782">
        <v>6001668</v>
      </c>
      <c r="F6782" t="s">
        <v>10</v>
      </c>
      <c r="G6782" t="s">
        <v>13</v>
      </c>
      <c r="H6782" t="s">
        <v>16</v>
      </c>
      <c r="I6782">
        <v>4302417</v>
      </c>
      <c r="J6782">
        <v>100</v>
      </c>
      <c r="K6782" s="1">
        <v>30</v>
      </c>
      <c r="L6782" s="1">
        <v>12.76</v>
      </c>
      <c r="M6782" s="1">
        <f>All_Data[[#This Row],[EUR Sales Amount]]-All_Data[[#This Row],[EUR Cost Amount]]</f>
        <v>17.240000000000002</v>
      </c>
      <c r="N6782">
        <f>IF(All_Data[[#This Row],[Order Line Quantity]]&lt;0,1,0)</f>
        <v>0</v>
      </c>
      <c r="O6782" s="1" t="str">
        <f>All_Data[[#This Row],[Tier2 Description]]&amp;All_Data[[#This Row],[Order No]]</f>
        <v>WRITING4302417</v>
      </c>
    </row>
    <row r="6783" spans="1:15" x14ac:dyDescent="0.35">
      <c r="A6783">
        <v>202006</v>
      </c>
      <c r="B6783" t="str">
        <f>LEFT(All_Data[[#This Row],[Invoice (Year+Month)]],4)</f>
        <v>2020</v>
      </c>
      <c r="C6783" t="str">
        <f>RIGHT(All_Data[[#This Row],[Invoice (Year+Month)]],2)</f>
        <v>06</v>
      </c>
      <c r="D6783" t="s">
        <v>9</v>
      </c>
      <c r="E6783">
        <v>6001668</v>
      </c>
      <c r="F6783" t="s">
        <v>10</v>
      </c>
      <c r="G6783" t="s">
        <v>22</v>
      </c>
      <c r="H6783" t="s">
        <v>35</v>
      </c>
      <c r="I6783">
        <v>4302417</v>
      </c>
      <c r="J6783">
        <v>104</v>
      </c>
      <c r="K6783" s="1">
        <v>136</v>
      </c>
      <c r="L6783" s="1">
        <v>16.440000000000001</v>
      </c>
      <c r="M6783" s="1">
        <f>All_Data[[#This Row],[EUR Sales Amount]]-All_Data[[#This Row],[EUR Cost Amount]]</f>
        <v>119.56</v>
      </c>
      <c r="N6783">
        <f>IF(All_Data[[#This Row],[Order Line Quantity]]&lt;0,1,0)</f>
        <v>0</v>
      </c>
      <c r="O6783" s="1" t="str">
        <f>All_Data[[#This Row],[Tier2 Description]]&amp;All_Data[[#This Row],[Order No]]</f>
        <v>DECORATION CHARGES4302417</v>
      </c>
    </row>
    <row r="6784" spans="1:15" x14ac:dyDescent="0.35">
      <c r="A6784">
        <v>202006</v>
      </c>
      <c r="B6784" t="str">
        <f>LEFT(All_Data[[#This Row],[Invoice (Year+Month)]],4)</f>
        <v>2020</v>
      </c>
      <c r="C6784" t="str">
        <f>RIGHT(All_Data[[#This Row],[Invoice (Year+Month)]],2)</f>
        <v>06</v>
      </c>
      <c r="D6784" t="s">
        <v>9</v>
      </c>
      <c r="E6784">
        <v>6001676</v>
      </c>
      <c r="F6784" t="s">
        <v>17</v>
      </c>
      <c r="G6784" t="s">
        <v>32</v>
      </c>
      <c r="H6784" t="s">
        <v>33</v>
      </c>
      <c r="I6784">
        <v>4303373</v>
      </c>
      <c r="J6784">
        <v>500</v>
      </c>
      <c r="K6784" s="1">
        <v>750</v>
      </c>
      <c r="L6784" s="1">
        <v>385.88</v>
      </c>
      <c r="M6784" s="1">
        <f>All_Data[[#This Row],[EUR Sales Amount]]-All_Data[[#This Row],[EUR Cost Amount]]</f>
        <v>364.12</v>
      </c>
      <c r="N6784">
        <f>IF(All_Data[[#This Row],[Order Line Quantity]]&lt;0,1,0)</f>
        <v>0</v>
      </c>
      <c r="O6784" s="1" t="str">
        <f>All_Data[[#This Row],[Tier2 Description]]&amp;All_Data[[#This Row],[Order No]]</f>
        <v>SPORT BOTTLES4303373</v>
      </c>
    </row>
    <row r="6785" spans="1:15" x14ac:dyDescent="0.35">
      <c r="A6785">
        <v>202006</v>
      </c>
      <c r="B6785" t="str">
        <f>LEFT(All_Data[[#This Row],[Invoice (Year+Month)]],4)</f>
        <v>2020</v>
      </c>
      <c r="C6785" t="str">
        <f>RIGHT(All_Data[[#This Row],[Invoice (Year+Month)]],2)</f>
        <v>06</v>
      </c>
      <c r="D6785" t="s">
        <v>9</v>
      </c>
      <c r="E6785">
        <v>6001676</v>
      </c>
      <c r="F6785" t="s">
        <v>17</v>
      </c>
      <c r="G6785" t="s">
        <v>22</v>
      </c>
      <c r="H6785" t="s">
        <v>35</v>
      </c>
      <c r="I6785">
        <v>4303373</v>
      </c>
      <c r="J6785">
        <v>504</v>
      </c>
      <c r="K6785" s="1">
        <v>560</v>
      </c>
      <c r="L6785" s="1">
        <v>47.36</v>
      </c>
      <c r="M6785" s="1">
        <f>All_Data[[#This Row],[EUR Sales Amount]]-All_Data[[#This Row],[EUR Cost Amount]]</f>
        <v>512.64</v>
      </c>
      <c r="N6785">
        <f>IF(All_Data[[#This Row],[Order Line Quantity]]&lt;0,1,0)</f>
        <v>0</v>
      </c>
      <c r="O6785" s="1" t="str">
        <f>All_Data[[#This Row],[Tier2 Description]]&amp;All_Data[[#This Row],[Order No]]</f>
        <v>DECORATION CHARGES4303373</v>
      </c>
    </row>
    <row r="6786" spans="1:15" x14ac:dyDescent="0.35">
      <c r="A6786">
        <v>202006</v>
      </c>
      <c r="B6786" t="str">
        <f>LEFT(All_Data[[#This Row],[Invoice (Year+Month)]],4)</f>
        <v>2020</v>
      </c>
      <c r="C6786" t="str">
        <f>RIGHT(All_Data[[#This Row],[Invoice (Year+Month)]],2)</f>
        <v>06</v>
      </c>
      <c r="D6786" t="s">
        <v>9</v>
      </c>
      <c r="E6786">
        <v>6001679</v>
      </c>
      <c r="F6786" t="s">
        <v>17</v>
      </c>
      <c r="G6786" t="s">
        <v>26</v>
      </c>
      <c r="H6786" t="s">
        <v>43</v>
      </c>
      <c r="I6786">
        <v>4298091</v>
      </c>
      <c r="J6786">
        <v>24</v>
      </c>
      <c r="K6786" s="1">
        <v>11.76</v>
      </c>
      <c r="L6786" s="1">
        <v>0.88</v>
      </c>
      <c r="M6786" s="1">
        <f>All_Data[[#This Row],[EUR Sales Amount]]-All_Data[[#This Row],[EUR Cost Amount]]</f>
        <v>10.879999999999999</v>
      </c>
      <c r="N6786">
        <f>IF(All_Data[[#This Row],[Order Line Quantity]]&lt;0,1,0)</f>
        <v>0</v>
      </c>
      <c r="O6786" s="1" t="str">
        <f>All_Data[[#This Row],[Tier2 Description]]&amp;All_Data[[#This Row],[Order No]]</f>
        <v>SAFETY AUTO &amp; TOOLS4298091</v>
      </c>
    </row>
    <row r="6787" spans="1:15" x14ac:dyDescent="0.35">
      <c r="A6787">
        <v>202006</v>
      </c>
      <c r="B6787" t="str">
        <f>LEFT(All_Data[[#This Row],[Invoice (Year+Month)]],4)</f>
        <v>2020</v>
      </c>
      <c r="C6787" t="str">
        <f>RIGHT(All_Data[[#This Row],[Invoice (Year+Month)]],2)</f>
        <v>06</v>
      </c>
      <c r="D6787" t="s">
        <v>9</v>
      </c>
      <c r="E6787">
        <v>6001680</v>
      </c>
      <c r="F6787" t="s">
        <v>10</v>
      </c>
      <c r="G6787" t="s">
        <v>13</v>
      </c>
      <c r="H6787" t="s">
        <v>34</v>
      </c>
      <c r="I6787">
        <v>4299815</v>
      </c>
      <c r="J6787">
        <v>270</v>
      </c>
      <c r="K6787" s="1">
        <v>561.6</v>
      </c>
      <c r="L6787" s="1">
        <v>220.6</v>
      </c>
      <c r="M6787" s="1">
        <f>All_Data[[#This Row],[EUR Sales Amount]]-All_Data[[#This Row],[EUR Cost Amount]]</f>
        <v>341</v>
      </c>
      <c r="N6787">
        <f>IF(All_Data[[#This Row],[Order Line Quantity]]&lt;0,1,0)</f>
        <v>0</v>
      </c>
      <c r="O6787" s="1" t="str">
        <f>All_Data[[#This Row],[Tier2 Description]]&amp;All_Data[[#This Row],[Order No]]</f>
        <v>STATIONERY4299815</v>
      </c>
    </row>
    <row r="6788" spans="1:15" x14ac:dyDescent="0.35">
      <c r="A6788">
        <v>202006</v>
      </c>
      <c r="B6788" t="str">
        <f>LEFT(All_Data[[#This Row],[Invoice (Year+Month)]],4)</f>
        <v>2020</v>
      </c>
      <c r="C6788" t="str">
        <f>RIGHT(All_Data[[#This Row],[Invoice (Year+Month)]],2)</f>
        <v>06</v>
      </c>
      <c r="D6788" t="s">
        <v>9</v>
      </c>
      <c r="E6788">
        <v>6001680</v>
      </c>
      <c r="F6788" t="s">
        <v>10</v>
      </c>
      <c r="G6788" t="s">
        <v>22</v>
      </c>
      <c r="H6788" t="s">
        <v>35</v>
      </c>
      <c r="I6788">
        <v>4299815</v>
      </c>
      <c r="J6788">
        <v>272</v>
      </c>
      <c r="K6788" s="1">
        <v>126.7</v>
      </c>
      <c r="L6788" s="1">
        <v>20.58</v>
      </c>
      <c r="M6788" s="1">
        <f>All_Data[[#This Row],[EUR Sales Amount]]-All_Data[[#This Row],[EUR Cost Amount]]</f>
        <v>106.12</v>
      </c>
      <c r="N6788">
        <f>IF(All_Data[[#This Row],[Order Line Quantity]]&lt;0,1,0)</f>
        <v>0</v>
      </c>
      <c r="O6788" s="1" t="str">
        <f>All_Data[[#This Row],[Tier2 Description]]&amp;All_Data[[#This Row],[Order No]]</f>
        <v>DECORATION CHARGES4299815</v>
      </c>
    </row>
    <row r="6789" spans="1:15" x14ac:dyDescent="0.35">
      <c r="A6789">
        <v>202006</v>
      </c>
      <c r="B6789" t="str">
        <f>LEFT(All_Data[[#This Row],[Invoice (Year+Month)]],4)</f>
        <v>2020</v>
      </c>
      <c r="C6789" t="str">
        <f>RIGHT(All_Data[[#This Row],[Invoice (Year+Month)]],2)</f>
        <v>06</v>
      </c>
      <c r="D6789" t="s">
        <v>9</v>
      </c>
      <c r="E6789">
        <v>6001708</v>
      </c>
      <c r="F6789" t="s">
        <v>10</v>
      </c>
      <c r="G6789" t="s">
        <v>13</v>
      </c>
      <c r="H6789" t="s">
        <v>16</v>
      </c>
      <c r="I6789">
        <v>4302151</v>
      </c>
      <c r="J6789">
        <v>200</v>
      </c>
      <c r="K6789" s="1">
        <v>66</v>
      </c>
      <c r="L6789" s="1">
        <v>21.68</v>
      </c>
      <c r="M6789" s="1">
        <f>All_Data[[#This Row],[EUR Sales Amount]]-All_Data[[#This Row],[EUR Cost Amount]]</f>
        <v>44.32</v>
      </c>
      <c r="N6789">
        <f>IF(All_Data[[#This Row],[Order Line Quantity]]&lt;0,1,0)</f>
        <v>0</v>
      </c>
      <c r="O6789" s="1" t="str">
        <f>All_Data[[#This Row],[Tier2 Description]]&amp;All_Data[[#This Row],[Order No]]</f>
        <v>WRITING4302151</v>
      </c>
    </row>
    <row r="6790" spans="1:15" x14ac:dyDescent="0.35">
      <c r="A6790">
        <v>202006</v>
      </c>
      <c r="B6790" t="str">
        <f>LEFT(All_Data[[#This Row],[Invoice (Year+Month)]],4)</f>
        <v>2020</v>
      </c>
      <c r="C6790" t="str">
        <f>RIGHT(All_Data[[#This Row],[Invoice (Year+Month)]],2)</f>
        <v>06</v>
      </c>
      <c r="D6790" t="s">
        <v>9</v>
      </c>
      <c r="E6790">
        <v>6001708</v>
      </c>
      <c r="F6790" t="s">
        <v>10</v>
      </c>
      <c r="G6790" t="s">
        <v>22</v>
      </c>
      <c r="H6790" t="s">
        <v>35</v>
      </c>
      <c r="I6790">
        <v>4302151</v>
      </c>
      <c r="J6790">
        <v>202</v>
      </c>
      <c r="K6790" s="1">
        <v>118</v>
      </c>
      <c r="L6790" s="1">
        <v>19.88</v>
      </c>
      <c r="M6790" s="1">
        <f>All_Data[[#This Row],[EUR Sales Amount]]-All_Data[[#This Row],[EUR Cost Amount]]</f>
        <v>98.12</v>
      </c>
      <c r="N6790">
        <f>IF(All_Data[[#This Row],[Order Line Quantity]]&lt;0,1,0)</f>
        <v>0</v>
      </c>
      <c r="O6790" s="1" t="str">
        <f>All_Data[[#This Row],[Tier2 Description]]&amp;All_Data[[#This Row],[Order No]]</f>
        <v>DECORATION CHARGES4302151</v>
      </c>
    </row>
    <row r="6791" spans="1:15" x14ac:dyDescent="0.35">
      <c r="A6791">
        <v>202006</v>
      </c>
      <c r="B6791" t="str">
        <f>LEFT(All_Data[[#This Row],[Invoice (Year+Month)]],4)</f>
        <v>2020</v>
      </c>
      <c r="C6791" t="str">
        <f>RIGHT(All_Data[[#This Row],[Invoice (Year+Month)]],2)</f>
        <v>06</v>
      </c>
      <c r="D6791" t="s">
        <v>9</v>
      </c>
      <c r="E6791">
        <v>6001736</v>
      </c>
      <c r="F6791" t="s">
        <v>17</v>
      </c>
      <c r="G6791" t="s">
        <v>29</v>
      </c>
      <c r="H6791" t="s">
        <v>52</v>
      </c>
      <c r="I6791">
        <v>4270535</v>
      </c>
      <c r="J6791">
        <v>2</v>
      </c>
      <c r="K6791" s="1">
        <v>47.92</v>
      </c>
      <c r="L6791" s="1">
        <v>41.2</v>
      </c>
      <c r="M6791" s="1">
        <f>All_Data[[#This Row],[EUR Sales Amount]]-All_Data[[#This Row],[EUR Cost Amount]]</f>
        <v>6.7199999999999989</v>
      </c>
      <c r="N6791">
        <f>IF(All_Data[[#This Row],[Order Line Quantity]]&lt;0,1,0)</f>
        <v>0</v>
      </c>
      <c r="O6791" s="1" t="str">
        <f>All_Data[[#This Row],[Tier2 Description]]&amp;All_Data[[#This Row],[Order No]]</f>
        <v>GENERAL TECH4270535</v>
      </c>
    </row>
    <row r="6792" spans="1:15" x14ac:dyDescent="0.35">
      <c r="A6792">
        <v>202006</v>
      </c>
      <c r="B6792" t="str">
        <f>LEFT(All_Data[[#This Row],[Invoice (Year+Month)]],4)</f>
        <v>2020</v>
      </c>
      <c r="C6792" t="str">
        <f>RIGHT(All_Data[[#This Row],[Invoice (Year+Month)]],2)</f>
        <v>06</v>
      </c>
      <c r="D6792" t="s">
        <v>9</v>
      </c>
      <c r="E6792">
        <v>6001744</v>
      </c>
      <c r="F6792" t="s">
        <v>17</v>
      </c>
      <c r="G6792" t="s">
        <v>26</v>
      </c>
      <c r="H6792" t="s">
        <v>44</v>
      </c>
      <c r="I6792">
        <v>4295923</v>
      </c>
      <c r="J6792">
        <v>1000</v>
      </c>
      <c r="K6792" s="1">
        <v>1130</v>
      </c>
      <c r="L6792" s="1">
        <v>870</v>
      </c>
      <c r="M6792" s="1">
        <f>All_Data[[#This Row],[EUR Sales Amount]]-All_Data[[#This Row],[EUR Cost Amount]]</f>
        <v>260</v>
      </c>
      <c r="N6792">
        <f>IF(All_Data[[#This Row],[Order Line Quantity]]&lt;0,1,0)</f>
        <v>0</v>
      </c>
      <c r="O6792" s="1" t="str">
        <f>All_Data[[#This Row],[Tier2 Description]]&amp;All_Data[[#This Row],[Order No]]</f>
        <v>HBA4295923</v>
      </c>
    </row>
    <row r="6793" spans="1:15" x14ac:dyDescent="0.35">
      <c r="A6793">
        <v>202006</v>
      </c>
      <c r="B6793" t="str">
        <f>LEFT(All_Data[[#This Row],[Invoice (Year+Month)]],4)</f>
        <v>2020</v>
      </c>
      <c r="C6793" t="str">
        <f>RIGHT(All_Data[[#This Row],[Invoice (Year+Month)]],2)</f>
        <v>06</v>
      </c>
      <c r="D6793" t="s">
        <v>9</v>
      </c>
      <c r="E6793">
        <v>6001744</v>
      </c>
      <c r="F6793" t="s">
        <v>17</v>
      </c>
      <c r="G6793" t="s">
        <v>26</v>
      </c>
      <c r="H6793" t="s">
        <v>44</v>
      </c>
      <c r="I6793">
        <v>4295929</v>
      </c>
      <c r="J6793">
        <v>1000</v>
      </c>
      <c r="K6793" s="1">
        <v>1130</v>
      </c>
      <c r="L6793" s="1">
        <v>870</v>
      </c>
      <c r="M6793" s="1">
        <f>All_Data[[#This Row],[EUR Sales Amount]]-All_Data[[#This Row],[EUR Cost Amount]]</f>
        <v>260</v>
      </c>
      <c r="N6793">
        <f>IF(All_Data[[#This Row],[Order Line Quantity]]&lt;0,1,0)</f>
        <v>0</v>
      </c>
      <c r="O6793" s="1" t="str">
        <f>All_Data[[#This Row],[Tier2 Description]]&amp;All_Data[[#This Row],[Order No]]</f>
        <v>HBA4295929</v>
      </c>
    </row>
    <row r="6794" spans="1:15" x14ac:dyDescent="0.35">
      <c r="A6794">
        <v>202006</v>
      </c>
      <c r="B6794" t="str">
        <f>LEFT(All_Data[[#This Row],[Invoice (Year+Month)]],4)</f>
        <v>2020</v>
      </c>
      <c r="C6794" t="str">
        <f>RIGHT(All_Data[[#This Row],[Invoice (Year+Month)]],2)</f>
        <v>06</v>
      </c>
      <c r="D6794" t="s">
        <v>9</v>
      </c>
      <c r="E6794">
        <v>6001744</v>
      </c>
      <c r="F6794" t="s">
        <v>17</v>
      </c>
      <c r="G6794" t="s">
        <v>26</v>
      </c>
      <c r="H6794" t="s">
        <v>44</v>
      </c>
      <c r="I6794">
        <v>4297303</v>
      </c>
      <c r="J6794">
        <v>200</v>
      </c>
      <c r="K6794" s="1">
        <v>342</v>
      </c>
      <c r="L6794" s="1">
        <v>211.56</v>
      </c>
      <c r="M6794" s="1">
        <f>All_Data[[#This Row],[EUR Sales Amount]]-All_Data[[#This Row],[EUR Cost Amount]]</f>
        <v>130.44</v>
      </c>
      <c r="N6794">
        <f>IF(All_Data[[#This Row],[Order Line Quantity]]&lt;0,1,0)</f>
        <v>0</v>
      </c>
      <c r="O6794" s="1" t="str">
        <f>All_Data[[#This Row],[Tier2 Description]]&amp;All_Data[[#This Row],[Order No]]</f>
        <v>HBA4297303</v>
      </c>
    </row>
    <row r="6795" spans="1:15" x14ac:dyDescent="0.35">
      <c r="A6795">
        <v>202006</v>
      </c>
      <c r="B6795" t="str">
        <f>LEFT(All_Data[[#This Row],[Invoice (Year+Month)]],4)</f>
        <v>2020</v>
      </c>
      <c r="C6795" t="str">
        <f>RIGHT(All_Data[[#This Row],[Invoice (Year+Month)]],2)</f>
        <v>06</v>
      </c>
      <c r="D6795" t="s">
        <v>9</v>
      </c>
      <c r="E6795">
        <v>6001755</v>
      </c>
      <c r="F6795" t="s">
        <v>17</v>
      </c>
      <c r="G6795" t="s">
        <v>26</v>
      </c>
      <c r="H6795" t="s">
        <v>43</v>
      </c>
      <c r="I6795">
        <v>4297107</v>
      </c>
      <c r="J6795">
        <v>2000</v>
      </c>
      <c r="K6795" s="1">
        <v>740</v>
      </c>
      <c r="L6795" s="1">
        <v>74.14</v>
      </c>
      <c r="M6795" s="1">
        <f>All_Data[[#This Row],[EUR Sales Amount]]-All_Data[[#This Row],[EUR Cost Amount]]</f>
        <v>665.86</v>
      </c>
      <c r="N6795">
        <f>IF(All_Data[[#This Row],[Order Line Quantity]]&lt;0,1,0)</f>
        <v>0</v>
      </c>
      <c r="O6795" s="1" t="str">
        <f>All_Data[[#This Row],[Tier2 Description]]&amp;All_Data[[#This Row],[Order No]]</f>
        <v>SAFETY AUTO &amp; TOOLS4297107</v>
      </c>
    </row>
    <row r="6796" spans="1:15" x14ac:dyDescent="0.35">
      <c r="A6796">
        <v>202006</v>
      </c>
      <c r="B6796" t="str">
        <f>LEFT(All_Data[[#This Row],[Invoice (Year+Month)]],4)</f>
        <v>2020</v>
      </c>
      <c r="C6796" t="str">
        <f>RIGHT(All_Data[[#This Row],[Invoice (Year+Month)]],2)</f>
        <v>06</v>
      </c>
      <c r="D6796" t="s">
        <v>9</v>
      </c>
      <c r="E6796">
        <v>6001755</v>
      </c>
      <c r="F6796" t="s">
        <v>17</v>
      </c>
      <c r="G6796" t="s">
        <v>26</v>
      </c>
      <c r="H6796" t="s">
        <v>43</v>
      </c>
      <c r="I6796">
        <v>4299087</v>
      </c>
      <c r="J6796">
        <v>600</v>
      </c>
      <c r="K6796" s="1">
        <v>294</v>
      </c>
      <c r="L6796" s="1">
        <v>22.24</v>
      </c>
      <c r="M6796" s="1">
        <f>All_Data[[#This Row],[EUR Sales Amount]]-All_Data[[#This Row],[EUR Cost Amount]]</f>
        <v>271.76</v>
      </c>
      <c r="N6796">
        <f>IF(All_Data[[#This Row],[Order Line Quantity]]&lt;0,1,0)</f>
        <v>0</v>
      </c>
      <c r="O6796" s="1" t="str">
        <f>All_Data[[#This Row],[Tier2 Description]]&amp;All_Data[[#This Row],[Order No]]</f>
        <v>SAFETY AUTO &amp; TOOLS4299087</v>
      </c>
    </row>
    <row r="6797" spans="1:15" x14ac:dyDescent="0.35">
      <c r="A6797">
        <v>202006</v>
      </c>
      <c r="B6797" t="str">
        <f>LEFT(All_Data[[#This Row],[Invoice (Year+Month)]],4)</f>
        <v>2020</v>
      </c>
      <c r="C6797" t="str">
        <f>RIGHT(All_Data[[#This Row],[Invoice (Year+Month)]],2)</f>
        <v>06</v>
      </c>
      <c r="D6797" t="s">
        <v>9</v>
      </c>
      <c r="E6797">
        <v>6001755</v>
      </c>
      <c r="F6797" t="s">
        <v>17</v>
      </c>
      <c r="G6797" t="s">
        <v>26</v>
      </c>
      <c r="H6797" t="s">
        <v>43</v>
      </c>
      <c r="I6797">
        <v>4300451</v>
      </c>
      <c r="J6797">
        <v>500</v>
      </c>
      <c r="K6797" s="1">
        <v>245</v>
      </c>
      <c r="L6797" s="1">
        <v>18.54</v>
      </c>
      <c r="M6797" s="1">
        <f>All_Data[[#This Row],[EUR Sales Amount]]-All_Data[[#This Row],[EUR Cost Amount]]</f>
        <v>226.46</v>
      </c>
      <c r="N6797">
        <f>IF(All_Data[[#This Row],[Order Line Quantity]]&lt;0,1,0)</f>
        <v>0</v>
      </c>
      <c r="O6797" s="1" t="str">
        <f>All_Data[[#This Row],[Tier2 Description]]&amp;All_Data[[#This Row],[Order No]]</f>
        <v>SAFETY AUTO &amp; TOOLS4300451</v>
      </c>
    </row>
    <row r="6798" spans="1:15" x14ac:dyDescent="0.35">
      <c r="A6798">
        <v>202006</v>
      </c>
      <c r="B6798" t="str">
        <f>LEFT(All_Data[[#This Row],[Invoice (Year+Month)]],4)</f>
        <v>2020</v>
      </c>
      <c r="C6798" t="str">
        <f>RIGHT(All_Data[[#This Row],[Invoice (Year+Month)]],2)</f>
        <v>06</v>
      </c>
      <c r="D6798" t="s">
        <v>9</v>
      </c>
      <c r="E6798">
        <v>6001755</v>
      </c>
      <c r="F6798" t="s">
        <v>17</v>
      </c>
      <c r="G6798" t="s">
        <v>26</v>
      </c>
      <c r="H6798" t="s">
        <v>43</v>
      </c>
      <c r="I6798">
        <v>4303262</v>
      </c>
      <c r="J6798">
        <v>2000</v>
      </c>
      <c r="K6798" s="1">
        <v>740</v>
      </c>
      <c r="L6798" s="1">
        <v>74.14</v>
      </c>
      <c r="M6798" s="1">
        <f>All_Data[[#This Row],[EUR Sales Amount]]-All_Data[[#This Row],[EUR Cost Amount]]</f>
        <v>665.86</v>
      </c>
      <c r="N6798">
        <f>IF(All_Data[[#This Row],[Order Line Quantity]]&lt;0,1,0)</f>
        <v>0</v>
      </c>
      <c r="O6798" s="1" t="str">
        <f>All_Data[[#This Row],[Tier2 Description]]&amp;All_Data[[#This Row],[Order No]]</f>
        <v>SAFETY AUTO &amp; TOOLS4303262</v>
      </c>
    </row>
    <row r="6799" spans="1:15" x14ac:dyDescent="0.35">
      <c r="A6799">
        <v>202006</v>
      </c>
      <c r="B6799" t="str">
        <f>LEFT(All_Data[[#This Row],[Invoice (Year+Month)]],4)</f>
        <v>2020</v>
      </c>
      <c r="C6799" t="str">
        <f>RIGHT(All_Data[[#This Row],[Invoice (Year+Month)]],2)</f>
        <v>06</v>
      </c>
      <c r="D6799" t="s">
        <v>9</v>
      </c>
      <c r="E6799">
        <v>6001755</v>
      </c>
      <c r="F6799" t="s">
        <v>17</v>
      </c>
      <c r="G6799" t="s">
        <v>22</v>
      </c>
      <c r="H6799" t="s">
        <v>35</v>
      </c>
      <c r="I6799">
        <v>4297107</v>
      </c>
      <c r="J6799">
        <v>2002</v>
      </c>
      <c r="K6799" s="1">
        <v>269</v>
      </c>
      <c r="L6799" s="1">
        <v>37.880000000000003</v>
      </c>
      <c r="M6799" s="1">
        <f>All_Data[[#This Row],[EUR Sales Amount]]-All_Data[[#This Row],[EUR Cost Amount]]</f>
        <v>231.12</v>
      </c>
      <c r="N6799">
        <f>IF(All_Data[[#This Row],[Order Line Quantity]]&lt;0,1,0)</f>
        <v>0</v>
      </c>
      <c r="O6799" s="1" t="str">
        <f>All_Data[[#This Row],[Tier2 Description]]&amp;All_Data[[#This Row],[Order No]]</f>
        <v>DECORATION CHARGES4297107</v>
      </c>
    </row>
    <row r="6800" spans="1:15" x14ac:dyDescent="0.35">
      <c r="A6800">
        <v>202006</v>
      </c>
      <c r="B6800" t="str">
        <f>LEFT(All_Data[[#This Row],[Invoice (Year+Month)]],4)</f>
        <v>2020</v>
      </c>
      <c r="C6800" t="str">
        <f>RIGHT(All_Data[[#This Row],[Invoice (Year+Month)]],2)</f>
        <v>06</v>
      </c>
      <c r="D6800" t="s">
        <v>9</v>
      </c>
      <c r="E6800">
        <v>6001755</v>
      </c>
      <c r="F6800" t="s">
        <v>17</v>
      </c>
      <c r="G6800" t="s">
        <v>22</v>
      </c>
      <c r="H6800" t="s">
        <v>35</v>
      </c>
      <c r="I6800">
        <v>4299087</v>
      </c>
      <c r="J6800">
        <v>602</v>
      </c>
      <c r="K6800" s="1">
        <v>160</v>
      </c>
      <c r="L6800" s="1">
        <v>23.88</v>
      </c>
      <c r="M6800" s="1">
        <f>All_Data[[#This Row],[EUR Sales Amount]]-All_Data[[#This Row],[EUR Cost Amount]]</f>
        <v>136.12</v>
      </c>
      <c r="N6800">
        <f>IF(All_Data[[#This Row],[Order Line Quantity]]&lt;0,1,0)</f>
        <v>0</v>
      </c>
      <c r="O6800" s="1" t="str">
        <f>All_Data[[#This Row],[Tier2 Description]]&amp;All_Data[[#This Row],[Order No]]</f>
        <v>DECORATION CHARGES4299087</v>
      </c>
    </row>
    <row r="6801" spans="1:15" x14ac:dyDescent="0.35">
      <c r="A6801">
        <v>202006</v>
      </c>
      <c r="B6801" t="str">
        <f>LEFT(All_Data[[#This Row],[Invoice (Year+Month)]],4)</f>
        <v>2020</v>
      </c>
      <c r="C6801" t="str">
        <f>RIGHT(All_Data[[#This Row],[Invoice (Year+Month)]],2)</f>
        <v>06</v>
      </c>
      <c r="D6801" t="s">
        <v>9</v>
      </c>
      <c r="E6801">
        <v>6001755</v>
      </c>
      <c r="F6801" t="s">
        <v>17</v>
      </c>
      <c r="G6801" t="s">
        <v>22</v>
      </c>
      <c r="H6801" t="s">
        <v>35</v>
      </c>
      <c r="I6801">
        <v>4300451</v>
      </c>
      <c r="J6801">
        <v>502</v>
      </c>
      <c r="K6801" s="1">
        <v>124</v>
      </c>
      <c r="L6801" s="1">
        <v>22.88</v>
      </c>
      <c r="M6801" s="1">
        <f>All_Data[[#This Row],[EUR Sales Amount]]-All_Data[[#This Row],[EUR Cost Amount]]</f>
        <v>101.12</v>
      </c>
      <c r="N6801">
        <f>IF(All_Data[[#This Row],[Order Line Quantity]]&lt;0,1,0)</f>
        <v>0</v>
      </c>
      <c r="O6801" s="1" t="str">
        <f>All_Data[[#This Row],[Tier2 Description]]&amp;All_Data[[#This Row],[Order No]]</f>
        <v>DECORATION CHARGES4300451</v>
      </c>
    </row>
    <row r="6802" spans="1:15" x14ac:dyDescent="0.35">
      <c r="A6802">
        <v>202006</v>
      </c>
      <c r="B6802" t="str">
        <f>LEFT(All_Data[[#This Row],[Invoice (Year+Month)]],4)</f>
        <v>2020</v>
      </c>
      <c r="C6802" t="str">
        <f>RIGHT(All_Data[[#This Row],[Invoice (Year+Month)]],2)</f>
        <v>06</v>
      </c>
      <c r="D6802" t="s">
        <v>9</v>
      </c>
      <c r="E6802">
        <v>6001755</v>
      </c>
      <c r="F6802" t="s">
        <v>17</v>
      </c>
      <c r="G6802" t="s">
        <v>22</v>
      </c>
      <c r="H6802" t="s">
        <v>35</v>
      </c>
      <c r="I6802">
        <v>4303262</v>
      </c>
      <c r="J6802">
        <v>2042</v>
      </c>
      <c r="K6802" s="1">
        <v>269</v>
      </c>
      <c r="L6802" s="1">
        <v>39.479999999999997</v>
      </c>
      <c r="M6802" s="1">
        <f>All_Data[[#This Row],[EUR Sales Amount]]-All_Data[[#This Row],[EUR Cost Amount]]</f>
        <v>229.52</v>
      </c>
      <c r="N6802">
        <f>IF(All_Data[[#This Row],[Order Line Quantity]]&lt;0,1,0)</f>
        <v>0</v>
      </c>
      <c r="O6802" s="1" t="str">
        <f>All_Data[[#This Row],[Tier2 Description]]&amp;All_Data[[#This Row],[Order No]]</f>
        <v>DECORATION CHARGES4303262</v>
      </c>
    </row>
    <row r="6803" spans="1:15" x14ac:dyDescent="0.35">
      <c r="A6803">
        <v>202006</v>
      </c>
      <c r="B6803" t="str">
        <f>LEFT(All_Data[[#This Row],[Invoice (Year+Month)]],4)</f>
        <v>2020</v>
      </c>
      <c r="C6803" t="str">
        <f>RIGHT(All_Data[[#This Row],[Invoice (Year+Month)]],2)</f>
        <v>06</v>
      </c>
      <c r="D6803" t="s">
        <v>9</v>
      </c>
      <c r="E6803">
        <v>6001765</v>
      </c>
      <c r="F6803" t="s">
        <v>17</v>
      </c>
      <c r="G6803" t="s">
        <v>32</v>
      </c>
      <c r="H6803" t="s">
        <v>49</v>
      </c>
      <c r="I6803">
        <v>4298802</v>
      </c>
      <c r="J6803">
        <v>800</v>
      </c>
      <c r="K6803" s="1">
        <v>1128</v>
      </c>
      <c r="L6803" s="1">
        <v>397.18</v>
      </c>
      <c r="M6803" s="1">
        <f>All_Data[[#This Row],[EUR Sales Amount]]-All_Data[[#This Row],[EUR Cost Amount]]</f>
        <v>730.81999999999994</v>
      </c>
      <c r="N6803">
        <f>IF(All_Data[[#This Row],[Order Line Quantity]]&lt;0,1,0)</f>
        <v>0</v>
      </c>
      <c r="O6803" s="1" t="str">
        <f>All_Data[[#This Row],[Tier2 Description]]&amp;All_Data[[#This Row],[Order No]]</f>
        <v>CERAMICS4298802</v>
      </c>
    </row>
    <row r="6804" spans="1:15" x14ac:dyDescent="0.35">
      <c r="A6804">
        <v>202006</v>
      </c>
      <c r="B6804" t="str">
        <f>LEFT(All_Data[[#This Row],[Invoice (Year+Month)]],4)</f>
        <v>2020</v>
      </c>
      <c r="C6804" t="str">
        <f>RIGHT(All_Data[[#This Row],[Invoice (Year+Month)]],2)</f>
        <v>06</v>
      </c>
      <c r="D6804" t="s">
        <v>9</v>
      </c>
      <c r="E6804">
        <v>6001765</v>
      </c>
      <c r="F6804" t="s">
        <v>17</v>
      </c>
      <c r="G6804" t="s">
        <v>13</v>
      </c>
      <c r="H6804" t="s">
        <v>16</v>
      </c>
      <c r="I6804">
        <v>4297223</v>
      </c>
      <c r="J6804">
        <v>6</v>
      </c>
      <c r="K6804" s="1">
        <v>1.86</v>
      </c>
      <c r="L6804" s="1">
        <v>0.72</v>
      </c>
      <c r="M6804" s="1">
        <f>All_Data[[#This Row],[EUR Sales Amount]]-All_Data[[#This Row],[EUR Cost Amount]]</f>
        <v>1.1400000000000001</v>
      </c>
      <c r="N6804">
        <f>IF(All_Data[[#This Row],[Order Line Quantity]]&lt;0,1,0)</f>
        <v>0</v>
      </c>
      <c r="O6804" s="1" t="str">
        <f>All_Data[[#This Row],[Tier2 Description]]&amp;All_Data[[#This Row],[Order No]]</f>
        <v>WRITING4297223</v>
      </c>
    </row>
    <row r="6805" spans="1:15" x14ac:dyDescent="0.35">
      <c r="A6805">
        <v>202006</v>
      </c>
      <c r="B6805" t="str">
        <f>LEFT(All_Data[[#This Row],[Invoice (Year+Month)]],4)</f>
        <v>2020</v>
      </c>
      <c r="C6805" t="str">
        <f>RIGHT(All_Data[[#This Row],[Invoice (Year+Month)]],2)</f>
        <v>06</v>
      </c>
      <c r="D6805" t="s">
        <v>9</v>
      </c>
      <c r="E6805">
        <v>6001765</v>
      </c>
      <c r="F6805" t="s">
        <v>17</v>
      </c>
      <c r="G6805" t="s">
        <v>13</v>
      </c>
      <c r="H6805" t="s">
        <v>16</v>
      </c>
      <c r="I6805">
        <v>4301342</v>
      </c>
      <c r="J6805">
        <v>1000</v>
      </c>
      <c r="K6805" s="1">
        <v>640</v>
      </c>
      <c r="L6805" s="1">
        <v>263.82</v>
      </c>
      <c r="M6805" s="1">
        <f>All_Data[[#This Row],[EUR Sales Amount]]-All_Data[[#This Row],[EUR Cost Amount]]</f>
        <v>376.18</v>
      </c>
      <c r="N6805">
        <f>IF(All_Data[[#This Row],[Order Line Quantity]]&lt;0,1,0)</f>
        <v>0</v>
      </c>
      <c r="O6805" s="1" t="str">
        <f>All_Data[[#This Row],[Tier2 Description]]&amp;All_Data[[#This Row],[Order No]]</f>
        <v>WRITING4301342</v>
      </c>
    </row>
    <row r="6806" spans="1:15" x14ac:dyDescent="0.35">
      <c r="A6806">
        <v>202006</v>
      </c>
      <c r="B6806" t="str">
        <f>LEFT(All_Data[[#This Row],[Invoice (Year+Month)]],4)</f>
        <v>2020</v>
      </c>
      <c r="C6806" t="str">
        <f>RIGHT(All_Data[[#This Row],[Invoice (Year+Month)]],2)</f>
        <v>06</v>
      </c>
      <c r="D6806" t="s">
        <v>9</v>
      </c>
      <c r="E6806">
        <v>6001765</v>
      </c>
      <c r="F6806" t="s">
        <v>17</v>
      </c>
      <c r="G6806" t="s">
        <v>22</v>
      </c>
      <c r="H6806" t="s">
        <v>35</v>
      </c>
      <c r="I6806">
        <v>4298802</v>
      </c>
      <c r="J6806">
        <v>804</v>
      </c>
      <c r="K6806" s="1">
        <v>452</v>
      </c>
      <c r="L6806" s="1">
        <v>43.76</v>
      </c>
      <c r="M6806" s="1">
        <f>All_Data[[#This Row],[EUR Sales Amount]]-All_Data[[#This Row],[EUR Cost Amount]]</f>
        <v>408.24</v>
      </c>
      <c r="N6806">
        <f>IF(All_Data[[#This Row],[Order Line Quantity]]&lt;0,1,0)</f>
        <v>0</v>
      </c>
      <c r="O6806" s="1" t="str">
        <f>All_Data[[#This Row],[Tier2 Description]]&amp;All_Data[[#This Row],[Order No]]</f>
        <v>DECORATION CHARGES4298802</v>
      </c>
    </row>
    <row r="6807" spans="1:15" x14ac:dyDescent="0.35">
      <c r="A6807">
        <v>202006</v>
      </c>
      <c r="B6807" t="str">
        <f>LEFT(All_Data[[#This Row],[Invoice (Year+Month)]],4)</f>
        <v>2020</v>
      </c>
      <c r="C6807" t="str">
        <f>RIGHT(All_Data[[#This Row],[Invoice (Year+Month)]],2)</f>
        <v>06</v>
      </c>
      <c r="D6807" t="s">
        <v>9</v>
      </c>
      <c r="E6807">
        <v>6001765</v>
      </c>
      <c r="F6807" t="s">
        <v>17</v>
      </c>
      <c r="G6807" t="s">
        <v>22</v>
      </c>
      <c r="H6807" t="s">
        <v>35</v>
      </c>
      <c r="I6807">
        <v>4301342</v>
      </c>
      <c r="J6807">
        <v>1004</v>
      </c>
      <c r="K6807" s="1">
        <v>370</v>
      </c>
      <c r="L6807" s="1">
        <v>45.76</v>
      </c>
      <c r="M6807" s="1">
        <f>All_Data[[#This Row],[EUR Sales Amount]]-All_Data[[#This Row],[EUR Cost Amount]]</f>
        <v>324.24</v>
      </c>
      <c r="N6807">
        <f>IF(All_Data[[#This Row],[Order Line Quantity]]&lt;0,1,0)</f>
        <v>0</v>
      </c>
      <c r="O6807" s="1" t="str">
        <f>All_Data[[#This Row],[Tier2 Description]]&amp;All_Data[[#This Row],[Order No]]</f>
        <v>DECORATION CHARGES4301342</v>
      </c>
    </row>
    <row r="6808" spans="1:15" x14ac:dyDescent="0.35">
      <c r="A6808">
        <v>202006</v>
      </c>
      <c r="B6808" t="str">
        <f>LEFT(All_Data[[#This Row],[Invoice (Year+Month)]],4)</f>
        <v>2020</v>
      </c>
      <c r="C6808" t="str">
        <f>RIGHT(All_Data[[#This Row],[Invoice (Year+Month)]],2)</f>
        <v>06</v>
      </c>
      <c r="D6808" t="s">
        <v>9</v>
      </c>
      <c r="E6808">
        <v>6001766</v>
      </c>
      <c r="F6808" t="s">
        <v>10</v>
      </c>
      <c r="G6808" t="s">
        <v>13</v>
      </c>
      <c r="H6808" t="s">
        <v>16</v>
      </c>
      <c r="I6808">
        <v>4298813</v>
      </c>
      <c r="J6808">
        <v>200</v>
      </c>
      <c r="K6808" s="1">
        <v>40</v>
      </c>
      <c r="L6808" s="1">
        <v>14.5</v>
      </c>
      <c r="M6808" s="1">
        <f>All_Data[[#This Row],[EUR Sales Amount]]-All_Data[[#This Row],[EUR Cost Amount]]</f>
        <v>25.5</v>
      </c>
      <c r="N6808">
        <f>IF(All_Data[[#This Row],[Order Line Quantity]]&lt;0,1,0)</f>
        <v>0</v>
      </c>
      <c r="O6808" s="1" t="str">
        <f>All_Data[[#This Row],[Tier2 Description]]&amp;All_Data[[#This Row],[Order No]]</f>
        <v>WRITING4298813</v>
      </c>
    </row>
    <row r="6809" spans="1:15" x14ac:dyDescent="0.35">
      <c r="A6809">
        <v>202006</v>
      </c>
      <c r="B6809" t="str">
        <f>LEFT(All_Data[[#This Row],[Invoice (Year+Month)]],4)</f>
        <v>2020</v>
      </c>
      <c r="C6809" t="str">
        <f>RIGHT(All_Data[[#This Row],[Invoice (Year+Month)]],2)</f>
        <v>06</v>
      </c>
      <c r="D6809" t="s">
        <v>9</v>
      </c>
      <c r="E6809">
        <v>6001766</v>
      </c>
      <c r="F6809" t="s">
        <v>10</v>
      </c>
      <c r="G6809" t="s">
        <v>22</v>
      </c>
      <c r="H6809" t="s">
        <v>35</v>
      </c>
      <c r="I6809">
        <v>4298813</v>
      </c>
      <c r="J6809">
        <v>408</v>
      </c>
      <c r="K6809" s="1">
        <v>278</v>
      </c>
      <c r="L6809" s="1">
        <v>75.52</v>
      </c>
      <c r="M6809" s="1">
        <f>All_Data[[#This Row],[EUR Sales Amount]]-All_Data[[#This Row],[EUR Cost Amount]]</f>
        <v>202.48000000000002</v>
      </c>
      <c r="N6809">
        <f>IF(All_Data[[#This Row],[Order Line Quantity]]&lt;0,1,0)</f>
        <v>0</v>
      </c>
      <c r="O6809" s="1" t="str">
        <f>All_Data[[#This Row],[Tier2 Description]]&amp;All_Data[[#This Row],[Order No]]</f>
        <v>DECORATION CHARGES4298813</v>
      </c>
    </row>
    <row r="6810" spans="1:15" x14ac:dyDescent="0.35">
      <c r="A6810">
        <v>202006</v>
      </c>
      <c r="B6810" t="str">
        <f>LEFT(All_Data[[#This Row],[Invoice (Year+Month)]],4)</f>
        <v>2020</v>
      </c>
      <c r="C6810" t="str">
        <f>RIGHT(All_Data[[#This Row],[Invoice (Year+Month)]],2)</f>
        <v>06</v>
      </c>
      <c r="D6810" t="s">
        <v>56</v>
      </c>
      <c r="E6810">
        <v>3013771</v>
      </c>
      <c r="F6810" t="s">
        <v>17</v>
      </c>
      <c r="G6810" t="s">
        <v>18</v>
      </c>
      <c r="H6810" t="s">
        <v>20</v>
      </c>
      <c r="I6810">
        <v>1561709</v>
      </c>
      <c r="J6810">
        <v>20</v>
      </c>
      <c r="K6810" s="1">
        <v>88.16</v>
      </c>
      <c r="L6810" s="1">
        <v>58.52</v>
      </c>
      <c r="M6810" s="1">
        <f>All_Data[[#This Row],[EUR Sales Amount]]-All_Data[[#This Row],[EUR Cost Amount]]</f>
        <v>29.639999999999993</v>
      </c>
      <c r="N6810">
        <f>IF(All_Data[[#This Row],[Order Line Quantity]]&lt;0,1,0)</f>
        <v>0</v>
      </c>
      <c r="O6810" s="1" t="str">
        <f>All_Data[[#This Row],[Tier2 Description]]&amp;All_Data[[#This Row],[Order No]]</f>
        <v>POLOS1561709</v>
      </c>
    </row>
    <row r="6811" spans="1:15" x14ac:dyDescent="0.35">
      <c r="A6811">
        <v>202006</v>
      </c>
      <c r="B6811" t="str">
        <f>LEFT(All_Data[[#This Row],[Invoice (Year+Month)]],4)</f>
        <v>2020</v>
      </c>
      <c r="C6811" t="str">
        <f>RIGHT(All_Data[[#This Row],[Invoice (Year+Month)]],2)</f>
        <v>06</v>
      </c>
      <c r="D6811" t="s">
        <v>56</v>
      </c>
      <c r="E6811">
        <v>3013771</v>
      </c>
      <c r="F6811" t="s">
        <v>17</v>
      </c>
      <c r="G6811" t="s">
        <v>18</v>
      </c>
      <c r="H6811" t="s">
        <v>20</v>
      </c>
      <c r="I6811">
        <v>1561803</v>
      </c>
      <c r="J6811">
        <v>30</v>
      </c>
      <c r="K6811" s="1">
        <v>239.76</v>
      </c>
      <c r="L6811" s="1">
        <v>115.88</v>
      </c>
      <c r="M6811" s="1">
        <f>All_Data[[#This Row],[EUR Sales Amount]]-All_Data[[#This Row],[EUR Cost Amount]]</f>
        <v>123.88</v>
      </c>
      <c r="N6811">
        <f>IF(All_Data[[#This Row],[Order Line Quantity]]&lt;0,1,0)</f>
        <v>0</v>
      </c>
      <c r="O6811" s="1" t="str">
        <f>All_Data[[#This Row],[Tier2 Description]]&amp;All_Data[[#This Row],[Order No]]</f>
        <v>POLOS1561803</v>
      </c>
    </row>
    <row r="6812" spans="1:15" x14ac:dyDescent="0.35">
      <c r="A6812">
        <v>202006</v>
      </c>
      <c r="B6812" t="str">
        <f>LEFT(All_Data[[#This Row],[Invoice (Year+Month)]],4)</f>
        <v>2020</v>
      </c>
      <c r="C6812" t="str">
        <f>RIGHT(All_Data[[#This Row],[Invoice (Year+Month)]],2)</f>
        <v>06</v>
      </c>
      <c r="D6812" t="s">
        <v>56</v>
      </c>
      <c r="E6812">
        <v>3013771</v>
      </c>
      <c r="F6812" t="s">
        <v>17</v>
      </c>
      <c r="G6812" t="s">
        <v>18</v>
      </c>
      <c r="H6812" t="s">
        <v>20</v>
      </c>
      <c r="I6812">
        <v>1562206</v>
      </c>
      <c r="J6812">
        <v>28</v>
      </c>
      <c r="K6812" s="1">
        <v>201.74</v>
      </c>
      <c r="L6812" s="1">
        <v>102.02</v>
      </c>
      <c r="M6812" s="1">
        <f>All_Data[[#This Row],[EUR Sales Amount]]-All_Data[[#This Row],[EUR Cost Amount]]</f>
        <v>99.720000000000013</v>
      </c>
      <c r="N6812">
        <f>IF(All_Data[[#This Row],[Order Line Quantity]]&lt;0,1,0)</f>
        <v>0</v>
      </c>
      <c r="O6812" s="1" t="str">
        <f>All_Data[[#This Row],[Tier2 Description]]&amp;All_Data[[#This Row],[Order No]]</f>
        <v>POLOS1562206</v>
      </c>
    </row>
    <row r="6813" spans="1:15" x14ac:dyDescent="0.35">
      <c r="A6813">
        <v>202006</v>
      </c>
      <c r="B6813" t="str">
        <f>LEFT(All_Data[[#This Row],[Invoice (Year+Month)]],4)</f>
        <v>2020</v>
      </c>
      <c r="C6813" t="str">
        <f>RIGHT(All_Data[[#This Row],[Invoice (Year+Month)]],2)</f>
        <v>06</v>
      </c>
      <c r="D6813" t="s">
        <v>56</v>
      </c>
      <c r="E6813">
        <v>3013777</v>
      </c>
      <c r="F6813" t="s">
        <v>17</v>
      </c>
      <c r="G6813" t="s">
        <v>13</v>
      </c>
      <c r="H6813" t="s">
        <v>16</v>
      </c>
      <c r="I6813">
        <v>1562055</v>
      </c>
      <c r="J6813">
        <v>4400</v>
      </c>
      <c r="K6813" s="1">
        <v>528</v>
      </c>
      <c r="L6813" s="1">
        <v>557.76</v>
      </c>
      <c r="M6813" s="1">
        <f>All_Data[[#This Row],[EUR Sales Amount]]-All_Data[[#This Row],[EUR Cost Amount]]</f>
        <v>-29.759999999999991</v>
      </c>
      <c r="N6813">
        <f>IF(All_Data[[#This Row],[Order Line Quantity]]&lt;0,1,0)</f>
        <v>0</v>
      </c>
      <c r="O6813" s="1" t="str">
        <f>All_Data[[#This Row],[Tier2 Description]]&amp;All_Data[[#This Row],[Order No]]</f>
        <v>WRITING1562055</v>
      </c>
    </row>
    <row r="6814" spans="1:15" x14ac:dyDescent="0.35">
      <c r="A6814">
        <v>202006</v>
      </c>
      <c r="B6814" t="str">
        <f>LEFT(All_Data[[#This Row],[Invoice (Year+Month)]],4)</f>
        <v>2020</v>
      </c>
      <c r="C6814" t="str">
        <f>RIGHT(All_Data[[#This Row],[Invoice (Year+Month)]],2)</f>
        <v>06</v>
      </c>
      <c r="D6814" t="s">
        <v>56</v>
      </c>
      <c r="E6814">
        <v>3013777</v>
      </c>
      <c r="F6814" t="s">
        <v>17</v>
      </c>
      <c r="G6814" t="s">
        <v>22</v>
      </c>
      <c r="H6814" t="s">
        <v>35</v>
      </c>
      <c r="I6814">
        <v>1562055</v>
      </c>
      <c r="J6814">
        <v>4402</v>
      </c>
      <c r="K6814" s="1">
        <v>304</v>
      </c>
      <c r="L6814" s="1">
        <v>61.88</v>
      </c>
      <c r="M6814" s="1">
        <f>All_Data[[#This Row],[EUR Sales Amount]]-All_Data[[#This Row],[EUR Cost Amount]]</f>
        <v>242.12</v>
      </c>
      <c r="N6814">
        <f>IF(All_Data[[#This Row],[Order Line Quantity]]&lt;0,1,0)</f>
        <v>0</v>
      </c>
      <c r="O6814" s="1" t="str">
        <f>All_Data[[#This Row],[Tier2 Description]]&amp;All_Data[[#This Row],[Order No]]</f>
        <v>DECORATION CHARGES1562055</v>
      </c>
    </row>
    <row r="6815" spans="1:15" x14ac:dyDescent="0.35">
      <c r="A6815">
        <v>202006</v>
      </c>
      <c r="B6815" t="str">
        <f>LEFT(All_Data[[#This Row],[Invoice (Year+Month)]],4)</f>
        <v>2020</v>
      </c>
      <c r="C6815" t="str">
        <f>RIGHT(All_Data[[#This Row],[Invoice (Year+Month)]],2)</f>
        <v>06</v>
      </c>
      <c r="D6815" t="s">
        <v>56</v>
      </c>
      <c r="E6815">
        <v>3013786</v>
      </c>
      <c r="F6815" t="s">
        <v>17</v>
      </c>
      <c r="G6815" t="s">
        <v>26</v>
      </c>
      <c r="H6815" t="s">
        <v>43</v>
      </c>
      <c r="I6815">
        <v>1560920</v>
      </c>
      <c r="J6815">
        <v>1000</v>
      </c>
      <c r="K6815" s="1">
        <v>1100</v>
      </c>
      <c r="L6815" s="1">
        <v>880</v>
      </c>
      <c r="M6815" s="1">
        <f>All_Data[[#This Row],[EUR Sales Amount]]-All_Data[[#This Row],[EUR Cost Amount]]</f>
        <v>220</v>
      </c>
      <c r="N6815">
        <f>IF(All_Data[[#This Row],[Order Line Quantity]]&lt;0,1,0)</f>
        <v>0</v>
      </c>
      <c r="O6815" s="1" t="str">
        <f>All_Data[[#This Row],[Tier2 Description]]&amp;All_Data[[#This Row],[Order No]]</f>
        <v>SAFETY AUTO &amp; TOOLS1560920</v>
      </c>
    </row>
    <row r="6816" spans="1:15" x14ac:dyDescent="0.35">
      <c r="A6816">
        <v>202006</v>
      </c>
      <c r="B6816" t="str">
        <f>LEFT(All_Data[[#This Row],[Invoice (Year+Month)]],4)</f>
        <v>2020</v>
      </c>
      <c r="C6816" t="str">
        <f>RIGHT(All_Data[[#This Row],[Invoice (Year+Month)]],2)</f>
        <v>06</v>
      </c>
      <c r="D6816" t="s">
        <v>56</v>
      </c>
      <c r="E6816">
        <v>3013788</v>
      </c>
      <c r="F6816" t="s">
        <v>17</v>
      </c>
      <c r="G6816" t="s">
        <v>18</v>
      </c>
      <c r="H6816" t="s">
        <v>20</v>
      </c>
      <c r="I6816">
        <v>1562575</v>
      </c>
      <c r="J6816">
        <v>100</v>
      </c>
      <c r="K6816" s="1">
        <v>729</v>
      </c>
      <c r="L6816" s="1">
        <v>375.24</v>
      </c>
      <c r="M6816" s="1">
        <f>All_Data[[#This Row],[EUR Sales Amount]]-All_Data[[#This Row],[EUR Cost Amount]]</f>
        <v>353.76</v>
      </c>
      <c r="N6816">
        <f>IF(All_Data[[#This Row],[Order Line Quantity]]&lt;0,1,0)</f>
        <v>0</v>
      </c>
      <c r="O6816" s="1" t="str">
        <f>All_Data[[#This Row],[Tier2 Description]]&amp;All_Data[[#This Row],[Order No]]</f>
        <v>POLOS1562575</v>
      </c>
    </row>
    <row r="6817" spans="1:15" x14ac:dyDescent="0.35">
      <c r="A6817">
        <v>202006</v>
      </c>
      <c r="B6817" t="str">
        <f>LEFT(All_Data[[#This Row],[Invoice (Year+Month)]],4)</f>
        <v>2020</v>
      </c>
      <c r="C6817" t="str">
        <f>RIGHT(All_Data[[#This Row],[Invoice (Year+Month)]],2)</f>
        <v>06</v>
      </c>
      <c r="D6817" t="s">
        <v>56</v>
      </c>
      <c r="E6817">
        <v>3013789</v>
      </c>
      <c r="F6817" t="s">
        <v>17</v>
      </c>
      <c r="G6817" t="s">
        <v>11</v>
      </c>
      <c r="H6817" t="s">
        <v>39</v>
      </c>
      <c r="I6817">
        <v>1562372</v>
      </c>
      <c r="J6817">
        <v>-10</v>
      </c>
      <c r="K6817" s="1">
        <v>-5.9</v>
      </c>
      <c r="L6817" s="1">
        <v>-3.92</v>
      </c>
      <c r="M6817" s="1">
        <f>All_Data[[#This Row],[EUR Sales Amount]]-All_Data[[#This Row],[EUR Cost Amount]]</f>
        <v>-1.9800000000000004</v>
      </c>
      <c r="N6817">
        <f>IF(All_Data[[#This Row],[Order Line Quantity]]&lt;0,1,0)</f>
        <v>1</v>
      </c>
      <c r="O6817" s="1" t="str">
        <f>All_Data[[#This Row],[Tier2 Description]]&amp;All_Data[[#This Row],[Order No]]</f>
        <v>COOLERS1562372</v>
      </c>
    </row>
    <row r="6818" spans="1:15" x14ac:dyDescent="0.35">
      <c r="A6818">
        <v>202006</v>
      </c>
      <c r="B6818" t="str">
        <f>LEFT(All_Data[[#This Row],[Invoice (Year+Month)]],4)</f>
        <v>2020</v>
      </c>
      <c r="C6818" t="str">
        <f>RIGHT(All_Data[[#This Row],[Invoice (Year+Month)]],2)</f>
        <v>06</v>
      </c>
      <c r="D6818" t="s">
        <v>56</v>
      </c>
      <c r="E6818">
        <v>3013789</v>
      </c>
      <c r="F6818" t="s">
        <v>17</v>
      </c>
      <c r="G6818" t="s">
        <v>11</v>
      </c>
      <c r="H6818" t="s">
        <v>47</v>
      </c>
      <c r="I6818">
        <v>1561860</v>
      </c>
      <c r="J6818">
        <v>200</v>
      </c>
      <c r="K6818" s="1">
        <v>258</v>
      </c>
      <c r="L6818" s="1">
        <v>146.91999999999999</v>
      </c>
      <c r="M6818" s="1">
        <f>All_Data[[#This Row],[EUR Sales Amount]]-All_Data[[#This Row],[EUR Cost Amount]]</f>
        <v>111.08000000000001</v>
      </c>
      <c r="N6818">
        <f>IF(All_Data[[#This Row],[Order Line Quantity]]&lt;0,1,0)</f>
        <v>0</v>
      </c>
      <c r="O6818" s="1" t="str">
        <f>All_Data[[#This Row],[Tier2 Description]]&amp;All_Data[[#This Row],[Order No]]</f>
        <v>TRAVEL GIFTS1561860</v>
      </c>
    </row>
    <row r="6819" spans="1:15" x14ac:dyDescent="0.35">
      <c r="A6819">
        <v>202006</v>
      </c>
      <c r="B6819" t="str">
        <f>LEFT(All_Data[[#This Row],[Invoice (Year+Month)]],4)</f>
        <v>2020</v>
      </c>
      <c r="C6819" t="str">
        <f>RIGHT(All_Data[[#This Row],[Invoice (Year+Month)]],2)</f>
        <v>06</v>
      </c>
      <c r="D6819" t="s">
        <v>56</v>
      </c>
      <c r="E6819">
        <v>3013793</v>
      </c>
      <c r="F6819" t="s">
        <v>17</v>
      </c>
      <c r="G6819" t="s">
        <v>13</v>
      </c>
      <c r="H6819" t="s">
        <v>34</v>
      </c>
      <c r="I6819">
        <v>1562321</v>
      </c>
      <c r="J6819">
        <v>100</v>
      </c>
      <c r="K6819" s="1">
        <v>289</v>
      </c>
      <c r="L6819" s="1">
        <v>133.41999999999999</v>
      </c>
      <c r="M6819" s="1">
        <f>All_Data[[#This Row],[EUR Sales Amount]]-All_Data[[#This Row],[EUR Cost Amount]]</f>
        <v>155.58000000000001</v>
      </c>
      <c r="N6819">
        <f>IF(All_Data[[#This Row],[Order Line Quantity]]&lt;0,1,0)</f>
        <v>0</v>
      </c>
      <c r="O6819" s="1" t="str">
        <f>All_Data[[#This Row],[Tier2 Description]]&amp;All_Data[[#This Row],[Order No]]</f>
        <v>STATIONERY1562321</v>
      </c>
    </row>
    <row r="6820" spans="1:15" x14ac:dyDescent="0.35">
      <c r="A6820">
        <v>202006</v>
      </c>
      <c r="B6820" t="str">
        <f>LEFT(All_Data[[#This Row],[Invoice (Year+Month)]],4)</f>
        <v>2020</v>
      </c>
      <c r="C6820" t="str">
        <f>RIGHT(All_Data[[#This Row],[Invoice (Year+Month)]],2)</f>
        <v>06</v>
      </c>
      <c r="D6820" t="s">
        <v>56</v>
      </c>
      <c r="E6820">
        <v>3013793</v>
      </c>
      <c r="F6820" t="s">
        <v>17</v>
      </c>
      <c r="G6820" t="s">
        <v>13</v>
      </c>
      <c r="H6820" t="s">
        <v>15</v>
      </c>
      <c r="I6820">
        <v>1562342</v>
      </c>
      <c r="J6820">
        <v>60</v>
      </c>
      <c r="K6820" s="1">
        <v>218.4</v>
      </c>
      <c r="L6820" s="1">
        <v>118.28</v>
      </c>
      <c r="M6820" s="1">
        <f>All_Data[[#This Row],[EUR Sales Amount]]-All_Data[[#This Row],[EUR Cost Amount]]</f>
        <v>100.12</v>
      </c>
      <c r="N6820">
        <f>IF(All_Data[[#This Row],[Order Line Quantity]]&lt;0,1,0)</f>
        <v>0</v>
      </c>
      <c r="O6820" s="1" t="str">
        <f>All_Data[[#This Row],[Tier2 Description]]&amp;All_Data[[#This Row],[Order No]]</f>
        <v>UMBRELLAS1562342</v>
      </c>
    </row>
    <row r="6821" spans="1:15" x14ac:dyDescent="0.35">
      <c r="A6821">
        <v>202006</v>
      </c>
      <c r="B6821" t="str">
        <f>LEFT(All_Data[[#This Row],[Invoice (Year+Month)]],4)</f>
        <v>2020</v>
      </c>
      <c r="C6821" t="str">
        <f>RIGHT(All_Data[[#This Row],[Invoice (Year+Month)]],2)</f>
        <v>06</v>
      </c>
      <c r="D6821" t="s">
        <v>56</v>
      </c>
      <c r="E6821">
        <v>3013793</v>
      </c>
      <c r="F6821" t="s">
        <v>17</v>
      </c>
      <c r="G6821" t="s">
        <v>29</v>
      </c>
      <c r="H6821" t="s">
        <v>52</v>
      </c>
      <c r="I6821">
        <v>1562184</v>
      </c>
      <c r="J6821">
        <v>10</v>
      </c>
      <c r="K6821" s="1">
        <v>99.9</v>
      </c>
      <c r="L6821" s="1">
        <v>91.9</v>
      </c>
      <c r="M6821" s="1">
        <f>All_Data[[#This Row],[EUR Sales Amount]]-All_Data[[#This Row],[EUR Cost Amount]]</f>
        <v>8</v>
      </c>
      <c r="N6821">
        <f>IF(All_Data[[#This Row],[Order Line Quantity]]&lt;0,1,0)</f>
        <v>0</v>
      </c>
      <c r="O6821" s="1" t="str">
        <f>All_Data[[#This Row],[Tier2 Description]]&amp;All_Data[[#This Row],[Order No]]</f>
        <v>GENERAL TECH1562184</v>
      </c>
    </row>
    <row r="6822" spans="1:15" x14ac:dyDescent="0.35">
      <c r="A6822">
        <v>202006</v>
      </c>
      <c r="B6822" t="str">
        <f>LEFT(All_Data[[#This Row],[Invoice (Year+Month)]],4)</f>
        <v>2020</v>
      </c>
      <c r="C6822" t="str">
        <f>RIGHT(All_Data[[#This Row],[Invoice (Year+Month)]],2)</f>
        <v>06</v>
      </c>
      <c r="D6822" t="s">
        <v>56</v>
      </c>
      <c r="E6822">
        <v>3013808</v>
      </c>
      <c r="F6822" t="s">
        <v>10</v>
      </c>
      <c r="G6822" t="s">
        <v>11</v>
      </c>
      <c r="H6822" t="s">
        <v>47</v>
      </c>
      <c r="I6822">
        <v>1561627</v>
      </c>
      <c r="J6822">
        <v>400</v>
      </c>
      <c r="K6822" s="1">
        <v>620</v>
      </c>
      <c r="L6822" s="1">
        <v>275.76</v>
      </c>
      <c r="M6822" s="1">
        <f>All_Data[[#This Row],[EUR Sales Amount]]-All_Data[[#This Row],[EUR Cost Amount]]</f>
        <v>344.24</v>
      </c>
      <c r="N6822">
        <f>IF(All_Data[[#This Row],[Order Line Quantity]]&lt;0,1,0)</f>
        <v>0</v>
      </c>
      <c r="O6822" s="1" t="str">
        <f>All_Data[[#This Row],[Tier2 Description]]&amp;All_Data[[#This Row],[Order No]]</f>
        <v>TRAVEL GIFTS1561627</v>
      </c>
    </row>
    <row r="6823" spans="1:15" x14ac:dyDescent="0.35">
      <c r="A6823">
        <v>202006</v>
      </c>
      <c r="B6823" t="str">
        <f>LEFT(All_Data[[#This Row],[Invoice (Year+Month)]],4)</f>
        <v>2020</v>
      </c>
      <c r="C6823" t="str">
        <f>RIGHT(All_Data[[#This Row],[Invoice (Year+Month)]],2)</f>
        <v>06</v>
      </c>
      <c r="D6823" t="s">
        <v>56</v>
      </c>
      <c r="E6823">
        <v>3013809</v>
      </c>
      <c r="F6823" t="s">
        <v>17</v>
      </c>
      <c r="G6823" t="s">
        <v>32</v>
      </c>
      <c r="H6823" t="s">
        <v>33</v>
      </c>
      <c r="I6823">
        <v>1562335</v>
      </c>
      <c r="J6823">
        <v>240</v>
      </c>
      <c r="K6823" s="1">
        <v>1917.6</v>
      </c>
      <c r="L6823" s="1">
        <v>882.54</v>
      </c>
      <c r="M6823" s="1">
        <f>All_Data[[#This Row],[EUR Sales Amount]]-All_Data[[#This Row],[EUR Cost Amount]]</f>
        <v>1035.06</v>
      </c>
      <c r="N6823">
        <f>IF(All_Data[[#This Row],[Order Line Quantity]]&lt;0,1,0)</f>
        <v>0</v>
      </c>
      <c r="O6823" s="1" t="str">
        <f>All_Data[[#This Row],[Tier2 Description]]&amp;All_Data[[#This Row],[Order No]]</f>
        <v>SPORT BOTTLES1562335</v>
      </c>
    </row>
    <row r="6824" spans="1:15" x14ac:dyDescent="0.35">
      <c r="A6824">
        <v>202006</v>
      </c>
      <c r="B6824" t="str">
        <f>LEFT(All_Data[[#This Row],[Invoice (Year+Month)]],4)</f>
        <v>2020</v>
      </c>
      <c r="C6824" t="str">
        <f>RIGHT(All_Data[[#This Row],[Invoice (Year+Month)]],2)</f>
        <v>06</v>
      </c>
      <c r="D6824" t="s">
        <v>56</v>
      </c>
      <c r="E6824">
        <v>3013809</v>
      </c>
      <c r="F6824" t="s">
        <v>17</v>
      </c>
      <c r="G6824" t="s">
        <v>13</v>
      </c>
      <c r="H6824" t="s">
        <v>34</v>
      </c>
      <c r="I6824">
        <v>1561601</v>
      </c>
      <c r="J6824">
        <v>400</v>
      </c>
      <c r="K6824" s="1">
        <v>388</v>
      </c>
      <c r="L6824" s="1">
        <v>219.48</v>
      </c>
      <c r="M6824" s="1">
        <f>All_Data[[#This Row],[EUR Sales Amount]]-All_Data[[#This Row],[EUR Cost Amount]]</f>
        <v>168.52</v>
      </c>
      <c r="N6824">
        <f>IF(All_Data[[#This Row],[Order Line Quantity]]&lt;0,1,0)</f>
        <v>0</v>
      </c>
      <c r="O6824" s="1" t="str">
        <f>All_Data[[#This Row],[Tier2 Description]]&amp;All_Data[[#This Row],[Order No]]</f>
        <v>STATIONERY1561601</v>
      </c>
    </row>
    <row r="6825" spans="1:15" x14ac:dyDescent="0.35">
      <c r="A6825">
        <v>202006</v>
      </c>
      <c r="B6825" t="str">
        <f>LEFT(All_Data[[#This Row],[Invoice (Year+Month)]],4)</f>
        <v>2020</v>
      </c>
      <c r="C6825" t="str">
        <f>RIGHT(All_Data[[#This Row],[Invoice (Year+Month)]],2)</f>
        <v>06</v>
      </c>
      <c r="D6825" t="s">
        <v>56</v>
      </c>
      <c r="E6825">
        <v>3013809</v>
      </c>
      <c r="F6825" t="s">
        <v>17</v>
      </c>
      <c r="G6825" t="s">
        <v>26</v>
      </c>
      <c r="H6825" t="s">
        <v>44</v>
      </c>
      <c r="I6825">
        <v>1562720</v>
      </c>
      <c r="J6825">
        <v>24</v>
      </c>
      <c r="K6825" s="1">
        <v>24</v>
      </c>
      <c r="L6825" s="1">
        <v>13.92</v>
      </c>
      <c r="M6825" s="1">
        <f>All_Data[[#This Row],[EUR Sales Amount]]-All_Data[[#This Row],[EUR Cost Amount]]</f>
        <v>10.08</v>
      </c>
      <c r="N6825">
        <f>IF(All_Data[[#This Row],[Order Line Quantity]]&lt;0,1,0)</f>
        <v>0</v>
      </c>
      <c r="O6825" s="1" t="str">
        <f>All_Data[[#This Row],[Tier2 Description]]&amp;All_Data[[#This Row],[Order No]]</f>
        <v>HBA1562720</v>
      </c>
    </row>
    <row r="6826" spans="1:15" x14ac:dyDescent="0.35">
      <c r="A6826">
        <v>202006</v>
      </c>
      <c r="B6826" t="str">
        <f>LEFT(All_Data[[#This Row],[Invoice (Year+Month)]],4)</f>
        <v>2020</v>
      </c>
      <c r="C6826" t="str">
        <f>RIGHT(All_Data[[#This Row],[Invoice (Year+Month)]],2)</f>
        <v>06</v>
      </c>
      <c r="D6826" t="s">
        <v>56</v>
      </c>
      <c r="E6826">
        <v>3013809</v>
      </c>
      <c r="F6826" t="s">
        <v>17</v>
      </c>
      <c r="G6826" t="s">
        <v>26</v>
      </c>
      <c r="H6826" t="s">
        <v>43</v>
      </c>
      <c r="I6826">
        <v>1562720</v>
      </c>
      <c r="J6826">
        <v>24</v>
      </c>
      <c r="K6826" s="1">
        <v>9.36</v>
      </c>
      <c r="L6826" s="1">
        <v>1.68</v>
      </c>
      <c r="M6826" s="1">
        <f>All_Data[[#This Row],[EUR Sales Amount]]-All_Data[[#This Row],[EUR Cost Amount]]</f>
        <v>7.68</v>
      </c>
      <c r="N6826">
        <f>IF(All_Data[[#This Row],[Order Line Quantity]]&lt;0,1,0)</f>
        <v>0</v>
      </c>
      <c r="O6826" s="1" t="str">
        <f>All_Data[[#This Row],[Tier2 Description]]&amp;All_Data[[#This Row],[Order No]]</f>
        <v>SAFETY AUTO &amp; TOOLS1562720</v>
      </c>
    </row>
    <row r="6827" spans="1:15" x14ac:dyDescent="0.35">
      <c r="A6827">
        <v>202006</v>
      </c>
      <c r="B6827" t="str">
        <f>LEFT(All_Data[[#This Row],[Invoice (Year+Month)]],4)</f>
        <v>2020</v>
      </c>
      <c r="C6827" t="str">
        <f>RIGHT(All_Data[[#This Row],[Invoice (Year+Month)]],2)</f>
        <v>06</v>
      </c>
      <c r="D6827" t="s">
        <v>56</v>
      </c>
      <c r="E6827">
        <v>3013809</v>
      </c>
      <c r="F6827" t="s">
        <v>17</v>
      </c>
      <c r="G6827" t="s">
        <v>22</v>
      </c>
      <c r="H6827" t="s">
        <v>35</v>
      </c>
      <c r="I6827">
        <v>1561601</v>
      </c>
      <c r="J6827">
        <v>402</v>
      </c>
      <c r="K6827" s="1">
        <v>272</v>
      </c>
      <c r="L6827" s="1">
        <v>12.02</v>
      </c>
      <c r="M6827" s="1">
        <f>All_Data[[#This Row],[EUR Sales Amount]]-All_Data[[#This Row],[EUR Cost Amount]]</f>
        <v>259.98</v>
      </c>
      <c r="N6827">
        <f>IF(All_Data[[#This Row],[Order Line Quantity]]&lt;0,1,0)</f>
        <v>0</v>
      </c>
      <c r="O6827" s="1" t="str">
        <f>All_Data[[#This Row],[Tier2 Description]]&amp;All_Data[[#This Row],[Order No]]</f>
        <v>DECORATION CHARGES1561601</v>
      </c>
    </row>
    <row r="6828" spans="1:15" x14ac:dyDescent="0.35">
      <c r="A6828">
        <v>202006</v>
      </c>
      <c r="B6828" t="str">
        <f>LEFT(All_Data[[#This Row],[Invoice (Year+Month)]],4)</f>
        <v>2020</v>
      </c>
      <c r="C6828" t="str">
        <f>RIGHT(All_Data[[#This Row],[Invoice (Year+Month)]],2)</f>
        <v>06</v>
      </c>
      <c r="D6828" t="s">
        <v>56</v>
      </c>
      <c r="E6828">
        <v>3013809</v>
      </c>
      <c r="F6828" t="s">
        <v>17</v>
      </c>
      <c r="G6828" t="s">
        <v>22</v>
      </c>
      <c r="H6828" t="s">
        <v>35</v>
      </c>
      <c r="I6828">
        <v>1562335</v>
      </c>
      <c r="J6828">
        <v>242</v>
      </c>
      <c r="K6828" s="1">
        <v>112.8</v>
      </c>
      <c r="L6828" s="1">
        <v>20.28</v>
      </c>
      <c r="M6828" s="1">
        <f>All_Data[[#This Row],[EUR Sales Amount]]-All_Data[[#This Row],[EUR Cost Amount]]</f>
        <v>92.52</v>
      </c>
      <c r="N6828">
        <f>IF(All_Data[[#This Row],[Order Line Quantity]]&lt;0,1,0)</f>
        <v>0</v>
      </c>
      <c r="O6828" s="1" t="str">
        <f>All_Data[[#This Row],[Tier2 Description]]&amp;All_Data[[#This Row],[Order No]]</f>
        <v>DECORATION CHARGES1562335</v>
      </c>
    </row>
    <row r="6829" spans="1:15" x14ac:dyDescent="0.35">
      <c r="A6829">
        <v>202006</v>
      </c>
      <c r="B6829" t="str">
        <f>LEFT(All_Data[[#This Row],[Invoice (Year+Month)]],4)</f>
        <v>2020</v>
      </c>
      <c r="C6829" t="str">
        <f>RIGHT(All_Data[[#This Row],[Invoice (Year+Month)]],2)</f>
        <v>06</v>
      </c>
      <c r="D6829" t="s">
        <v>56</v>
      </c>
      <c r="E6829">
        <v>3013812</v>
      </c>
      <c r="F6829" t="s">
        <v>17</v>
      </c>
      <c r="G6829" t="s">
        <v>18</v>
      </c>
      <c r="H6829" t="s">
        <v>20</v>
      </c>
      <c r="I6829">
        <v>1561715</v>
      </c>
      <c r="J6829">
        <v>2</v>
      </c>
      <c r="K6829" s="1">
        <v>15.14</v>
      </c>
      <c r="L6829" s="1">
        <v>7.16</v>
      </c>
      <c r="M6829" s="1">
        <f>All_Data[[#This Row],[EUR Sales Amount]]-All_Data[[#This Row],[EUR Cost Amount]]</f>
        <v>7.98</v>
      </c>
      <c r="N6829">
        <f>IF(All_Data[[#This Row],[Order Line Quantity]]&lt;0,1,0)</f>
        <v>0</v>
      </c>
      <c r="O6829" s="1" t="str">
        <f>All_Data[[#This Row],[Tier2 Description]]&amp;All_Data[[#This Row],[Order No]]</f>
        <v>POLOS1561715</v>
      </c>
    </row>
    <row r="6830" spans="1:15" x14ac:dyDescent="0.35">
      <c r="A6830">
        <v>202006</v>
      </c>
      <c r="B6830" t="str">
        <f>LEFT(All_Data[[#This Row],[Invoice (Year+Month)]],4)</f>
        <v>2020</v>
      </c>
      <c r="C6830" t="str">
        <f>RIGHT(All_Data[[#This Row],[Invoice (Year+Month)]],2)</f>
        <v>06</v>
      </c>
      <c r="D6830" t="s">
        <v>56</v>
      </c>
      <c r="E6830">
        <v>3013812</v>
      </c>
      <c r="F6830" t="s">
        <v>17</v>
      </c>
      <c r="G6830" t="s">
        <v>18</v>
      </c>
      <c r="H6830" t="s">
        <v>20</v>
      </c>
      <c r="I6830">
        <v>1562002</v>
      </c>
      <c r="J6830">
        <v>170</v>
      </c>
      <c r="K6830" s="1">
        <v>1277.72</v>
      </c>
      <c r="L6830" s="1">
        <v>635.54</v>
      </c>
      <c r="M6830" s="1">
        <f>All_Data[[#This Row],[EUR Sales Amount]]-All_Data[[#This Row],[EUR Cost Amount]]</f>
        <v>642.18000000000006</v>
      </c>
      <c r="N6830">
        <f>IF(All_Data[[#This Row],[Order Line Quantity]]&lt;0,1,0)</f>
        <v>0</v>
      </c>
      <c r="O6830" s="1" t="str">
        <f>All_Data[[#This Row],[Tier2 Description]]&amp;All_Data[[#This Row],[Order No]]</f>
        <v>POLOS1562002</v>
      </c>
    </row>
    <row r="6831" spans="1:15" x14ac:dyDescent="0.35">
      <c r="A6831">
        <v>202006</v>
      </c>
      <c r="B6831" t="str">
        <f>LEFT(All_Data[[#This Row],[Invoice (Year+Month)]],4)</f>
        <v>2020</v>
      </c>
      <c r="C6831" t="str">
        <f>RIGHT(All_Data[[#This Row],[Invoice (Year+Month)]],2)</f>
        <v>06</v>
      </c>
      <c r="D6831" t="s">
        <v>56</v>
      </c>
      <c r="E6831">
        <v>3013813</v>
      </c>
      <c r="F6831" t="s">
        <v>10</v>
      </c>
      <c r="G6831" t="s">
        <v>22</v>
      </c>
      <c r="H6831" t="s">
        <v>23</v>
      </c>
      <c r="I6831">
        <v>1561845</v>
      </c>
      <c r="J6831">
        <v>10</v>
      </c>
      <c r="K6831" s="1">
        <v>11.94</v>
      </c>
      <c r="L6831" s="1">
        <v>56.58</v>
      </c>
      <c r="M6831" s="1">
        <f>All_Data[[#This Row],[EUR Sales Amount]]-All_Data[[#This Row],[EUR Cost Amount]]</f>
        <v>-44.64</v>
      </c>
      <c r="N6831">
        <f>IF(All_Data[[#This Row],[Order Line Quantity]]&lt;0,1,0)</f>
        <v>0</v>
      </c>
      <c r="O6831" s="1" t="str">
        <f>All_Data[[#This Row],[Tier2 Description]]&amp;All_Data[[#This Row],[Order No]]</f>
        <v>CATALOGUES1561845</v>
      </c>
    </row>
    <row r="6832" spans="1:15" x14ac:dyDescent="0.35">
      <c r="A6832">
        <v>202006</v>
      </c>
      <c r="B6832" t="str">
        <f>LEFT(All_Data[[#This Row],[Invoice (Year+Month)]],4)</f>
        <v>2020</v>
      </c>
      <c r="C6832" t="str">
        <f>RIGHT(All_Data[[#This Row],[Invoice (Year+Month)]],2)</f>
        <v>06</v>
      </c>
      <c r="D6832" t="s">
        <v>56</v>
      </c>
      <c r="E6832">
        <v>3013815</v>
      </c>
      <c r="F6832" t="s">
        <v>10</v>
      </c>
      <c r="G6832" t="s">
        <v>13</v>
      </c>
      <c r="H6832" t="s">
        <v>16</v>
      </c>
      <c r="I6832">
        <v>1559057</v>
      </c>
      <c r="J6832">
        <v>4</v>
      </c>
      <c r="K6832" s="1">
        <v>0.72</v>
      </c>
      <c r="L6832" s="1">
        <v>0.28000000000000003</v>
      </c>
      <c r="M6832" s="1">
        <f>All_Data[[#This Row],[EUR Sales Amount]]-All_Data[[#This Row],[EUR Cost Amount]]</f>
        <v>0.43999999999999995</v>
      </c>
      <c r="N6832">
        <f>IF(All_Data[[#This Row],[Order Line Quantity]]&lt;0,1,0)</f>
        <v>0</v>
      </c>
      <c r="O6832" s="1" t="str">
        <f>All_Data[[#This Row],[Tier2 Description]]&amp;All_Data[[#This Row],[Order No]]</f>
        <v>WRITING1559057</v>
      </c>
    </row>
    <row r="6833" spans="1:15" x14ac:dyDescent="0.35">
      <c r="A6833">
        <v>202006</v>
      </c>
      <c r="B6833" t="str">
        <f>LEFT(All_Data[[#This Row],[Invoice (Year+Month)]],4)</f>
        <v>2020</v>
      </c>
      <c r="C6833" t="str">
        <f>RIGHT(All_Data[[#This Row],[Invoice (Year+Month)]],2)</f>
        <v>06</v>
      </c>
      <c r="D6833" t="s">
        <v>56</v>
      </c>
      <c r="E6833">
        <v>3013816</v>
      </c>
      <c r="F6833" t="s">
        <v>10</v>
      </c>
      <c r="G6833" t="s">
        <v>11</v>
      </c>
      <c r="H6833" t="s">
        <v>46</v>
      </c>
      <c r="I6833">
        <v>1562504</v>
      </c>
      <c r="J6833">
        <v>2</v>
      </c>
      <c r="K6833" s="1">
        <v>5.48</v>
      </c>
      <c r="L6833" s="1">
        <v>3.12</v>
      </c>
      <c r="M6833" s="1">
        <f>All_Data[[#This Row],[EUR Sales Amount]]-All_Data[[#This Row],[EUR Cost Amount]]</f>
        <v>2.3600000000000003</v>
      </c>
      <c r="N6833">
        <f>IF(All_Data[[#This Row],[Order Line Quantity]]&lt;0,1,0)</f>
        <v>0</v>
      </c>
      <c r="O6833" s="1" t="str">
        <f>All_Data[[#This Row],[Tier2 Description]]&amp;All_Data[[#This Row],[Order No]]</f>
        <v>DUFFELS1562504</v>
      </c>
    </row>
    <row r="6834" spans="1:15" x14ac:dyDescent="0.35">
      <c r="A6834">
        <v>202006</v>
      </c>
      <c r="B6834" t="str">
        <f>LEFT(All_Data[[#This Row],[Invoice (Year+Month)]],4)</f>
        <v>2020</v>
      </c>
      <c r="C6834" t="str">
        <f>RIGHT(All_Data[[#This Row],[Invoice (Year+Month)]],2)</f>
        <v>06</v>
      </c>
      <c r="D6834" t="s">
        <v>56</v>
      </c>
      <c r="E6834">
        <v>3013816</v>
      </c>
      <c r="F6834" t="s">
        <v>10</v>
      </c>
      <c r="G6834" t="s">
        <v>32</v>
      </c>
      <c r="H6834" t="s">
        <v>51</v>
      </c>
      <c r="I6834">
        <v>1558796</v>
      </c>
      <c r="J6834">
        <v>2</v>
      </c>
      <c r="K6834" s="1">
        <v>8.68</v>
      </c>
      <c r="L6834" s="1">
        <v>4.54</v>
      </c>
      <c r="M6834" s="1">
        <f>All_Data[[#This Row],[EUR Sales Amount]]-All_Data[[#This Row],[EUR Cost Amount]]</f>
        <v>4.1399999999999997</v>
      </c>
      <c r="N6834">
        <f>IF(All_Data[[#This Row],[Order Line Quantity]]&lt;0,1,0)</f>
        <v>0</v>
      </c>
      <c r="O6834" s="1" t="str">
        <f>All_Data[[#This Row],[Tier2 Description]]&amp;All_Data[[#This Row],[Order No]]</f>
        <v>MUGS &amp; TUMBLERS1558796</v>
      </c>
    </row>
    <row r="6835" spans="1:15" x14ac:dyDescent="0.35">
      <c r="A6835">
        <v>202006</v>
      </c>
      <c r="B6835" t="str">
        <f>LEFT(All_Data[[#This Row],[Invoice (Year+Month)]],4)</f>
        <v>2020</v>
      </c>
      <c r="C6835" t="str">
        <f>RIGHT(All_Data[[#This Row],[Invoice (Year+Month)]],2)</f>
        <v>06</v>
      </c>
      <c r="D6835" t="s">
        <v>56</v>
      </c>
      <c r="E6835">
        <v>3013816</v>
      </c>
      <c r="F6835" t="s">
        <v>10</v>
      </c>
      <c r="G6835" t="s">
        <v>48</v>
      </c>
      <c r="H6835" t="s">
        <v>48</v>
      </c>
      <c r="I6835">
        <v>1562504</v>
      </c>
      <c r="J6835">
        <v>2</v>
      </c>
      <c r="K6835" s="1">
        <v>6.86</v>
      </c>
      <c r="L6835" s="1">
        <v>3.66</v>
      </c>
      <c r="M6835" s="1">
        <f>All_Data[[#This Row],[EUR Sales Amount]]-All_Data[[#This Row],[EUR Cost Amount]]</f>
        <v>3.2</v>
      </c>
      <c r="N6835">
        <f>IF(All_Data[[#This Row],[Order Line Quantity]]&lt;0,1,0)</f>
        <v>0</v>
      </c>
      <c r="O6835" s="1" t="str">
        <f>All_Data[[#This Row],[Tier2 Description]]&amp;All_Data[[#This Row],[Order No]]</f>
        <v>HEADWEAR1562504</v>
      </c>
    </row>
    <row r="6836" spans="1:15" x14ac:dyDescent="0.35">
      <c r="A6836">
        <v>202006</v>
      </c>
      <c r="B6836" t="str">
        <f>LEFT(All_Data[[#This Row],[Invoice (Year+Month)]],4)</f>
        <v>2020</v>
      </c>
      <c r="C6836" t="str">
        <f>RIGHT(All_Data[[#This Row],[Invoice (Year+Month)]],2)</f>
        <v>06</v>
      </c>
      <c r="D6836" t="s">
        <v>56</v>
      </c>
      <c r="E6836">
        <v>3013816</v>
      </c>
      <c r="F6836" t="s">
        <v>10</v>
      </c>
      <c r="G6836" t="s">
        <v>18</v>
      </c>
      <c r="H6836" t="s">
        <v>20</v>
      </c>
      <c r="I6836">
        <v>1562504</v>
      </c>
      <c r="J6836">
        <v>16</v>
      </c>
      <c r="K6836" s="1">
        <v>125</v>
      </c>
      <c r="L6836" s="1">
        <v>59.5</v>
      </c>
      <c r="M6836" s="1">
        <f>All_Data[[#This Row],[EUR Sales Amount]]-All_Data[[#This Row],[EUR Cost Amount]]</f>
        <v>65.5</v>
      </c>
      <c r="N6836">
        <f>IF(All_Data[[#This Row],[Order Line Quantity]]&lt;0,1,0)</f>
        <v>0</v>
      </c>
      <c r="O6836" s="1" t="str">
        <f>All_Data[[#This Row],[Tier2 Description]]&amp;All_Data[[#This Row],[Order No]]</f>
        <v>POLOS1562504</v>
      </c>
    </row>
    <row r="6837" spans="1:15" x14ac:dyDescent="0.35">
      <c r="A6837">
        <v>202006</v>
      </c>
      <c r="B6837" t="str">
        <f>LEFT(All_Data[[#This Row],[Invoice (Year+Month)]],4)</f>
        <v>2020</v>
      </c>
      <c r="C6837" t="str">
        <f>RIGHT(All_Data[[#This Row],[Invoice (Year+Month)]],2)</f>
        <v>06</v>
      </c>
      <c r="D6837" t="s">
        <v>56</v>
      </c>
      <c r="E6837">
        <v>3013821</v>
      </c>
      <c r="F6837" t="s">
        <v>17</v>
      </c>
      <c r="G6837" t="s">
        <v>26</v>
      </c>
      <c r="H6837" t="s">
        <v>50</v>
      </c>
      <c r="I6837">
        <v>1562133</v>
      </c>
      <c r="J6837">
        <v>140</v>
      </c>
      <c r="K6837" s="1">
        <v>859.6</v>
      </c>
      <c r="L6837" s="1">
        <v>436.02</v>
      </c>
      <c r="M6837" s="1">
        <f>All_Data[[#This Row],[EUR Sales Amount]]-All_Data[[#This Row],[EUR Cost Amount]]</f>
        <v>423.58000000000004</v>
      </c>
      <c r="N6837">
        <f>IF(All_Data[[#This Row],[Order Line Quantity]]&lt;0,1,0)</f>
        <v>0</v>
      </c>
      <c r="O6837" s="1" t="str">
        <f>All_Data[[#This Row],[Tier2 Description]]&amp;All_Data[[#This Row],[Order No]]</f>
        <v>OUTDOOR &amp; LEISURE1562133</v>
      </c>
    </row>
    <row r="6838" spans="1:15" x14ac:dyDescent="0.35">
      <c r="A6838">
        <v>202006</v>
      </c>
      <c r="B6838" t="str">
        <f>LEFT(All_Data[[#This Row],[Invoice (Year+Month)]],4)</f>
        <v>2020</v>
      </c>
      <c r="C6838" t="str">
        <f>RIGHT(All_Data[[#This Row],[Invoice (Year+Month)]],2)</f>
        <v>06</v>
      </c>
      <c r="D6838" t="s">
        <v>56</v>
      </c>
      <c r="E6838">
        <v>3013838</v>
      </c>
      <c r="F6838" t="s">
        <v>10</v>
      </c>
      <c r="G6838" t="s">
        <v>11</v>
      </c>
      <c r="H6838" t="s">
        <v>38</v>
      </c>
      <c r="I6838">
        <v>1560973</v>
      </c>
      <c r="J6838">
        <v>6</v>
      </c>
      <c r="K6838" s="1">
        <v>2.2799999999999998</v>
      </c>
      <c r="L6838" s="1">
        <v>1.48</v>
      </c>
      <c r="M6838" s="1">
        <f>All_Data[[#This Row],[EUR Sales Amount]]-All_Data[[#This Row],[EUR Cost Amount]]</f>
        <v>0.79999999999999982</v>
      </c>
      <c r="N6838">
        <f>IF(All_Data[[#This Row],[Order Line Quantity]]&lt;0,1,0)</f>
        <v>0</v>
      </c>
      <c r="O6838" s="1" t="str">
        <f>All_Data[[#This Row],[Tier2 Description]]&amp;All_Data[[#This Row],[Order No]]</f>
        <v>BACKPACKS1560973</v>
      </c>
    </row>
    <row r="6839" spans="1:15" x14ac:dyDescent="0.35">
      <c r="A6839">
        <v>202006</v>
      </c>
      <c r="B6839" t="str">
        <f>LEFT(All_Data[[#This Row],[Invoice (Year+Month)]],4)</f>
        <v>2020</v>
      </c>
      <c r="C6839" t="str">
        <f>RIGHT(All_Data[[#This Row],[Invoice (Year+Month)]],2)</f>
        <v>06</v>
      </c>
      <c r="D6839" t="s">
        <v>56</v>
      </c>
      <c r="E6839">
        <v>3013838</v>
      </c>
      <c r="F6839" t="s">
        <v>10</v>
      </c>
      <c r="G6839" t="s">
        <v>11</v>
      </c>
      <c r="H6839" t="s">
        <v>40</v>
      </c>
      <c r="I6839">
        <v>1561127</v>
      </c>
      <c r="J6839">
        <v>2</v>
      </c>
      <c r="K6839" s="1">
        <v>0.16</v>
      </c>
      <c r="L6839" s="1">
        <v>0.16</v>
      </c>
      <c r="M6839" s="1">
        <f>All_Data[[#This Row],[EUR Sales Amount]]-All_Data[[#This Row],[EUR Cost Amount]]</f>
        <v>0</v>
      </c>
      <c r="N6839">
        <f>IF(All_Data[[#This Row],[Order Line Quantity]]&lt;0,1,0)</f>
        <v>0</v>
      </c>
      <c r="O6839" s="1" t="str">
        <f>All_Data[[#This Row],[Tier2 Description]]&amp;All_Data[[#This Row],[Order No]]</f>
        <v>TOTES1561127</v>
      </c>
    </row>
    <row r="6840" spans="1:15" x14ac:dyDescent="0.35">
      <c r="A6840">
        <v>202006</v>
      </c>
      <c r="B6840" t="str">
        <f>LEFT(All_Data[[#This Row],[Invoice (Year+Month)]],4)</f>
        <v>2020</v>
      </c>
      <c r="C6840" t="str">
        <f>RIGHT(All_Data[[#This Row],[Invoice (Year+Month)]],2)</f>
        <v>06</v>
      </c>
      <c r="D6840" t="s">
        <v>56</v>
      </c>
      <c r="E6840">
        <v>3013843</v>
      </c>
      <c r="F6840" t="s">
        <v>17</v>
      </c>
      <c r="G6840" t="s">
        <v>11</v>
      </c>
      <c r="H6840" t="s">
        <v>39</v>
      </c>
      <c r="I6840">
        <v>1559577</v>
      </c>
      <c r="J6840">
        <v>2</v>
      </c>
      <c r="K6840" s="1">
        <v>1.88</v>
      </c>
      <c r="L6840" s="1">
        <v>1.1000000000000001</v>
      </c>
      <c r="M6840" s="1">
        <f>All_Data[[#This Row],[EUR Sales Amount]]-All_Data[[#This Row],[EUR Cost Amount]]</f>
        <v>0.7799999999999998</v>
      </c>
      <c r="N6840">
        <f>IF(All_Data[[#This Row],[Order Line Quantity]]&lt;0,1,0)</f>
        <v>0</v>
      </c>
      <c r="O6840" s="1" t="str">
        <f>All_Data[[#This Row],[Tier2 Description]]&amp;All_Data[[#This Row],[Order No]]</f>
        <v>COOLERS1559577</v>
      </c>
    </row>
    <row r="6841" spans="1:15" x14ac:dyDescent="0.35">
      <c r="A6841">
        <v>202006</v>
      </c>
      <c r="B6841" t="str">
        <f>LEFT(All_Data[[#This Row],[Invoice (Year+Month)]],4)</f>
        <v>2020</v>
      </c>
      <c r="C6841" t="str">
        <f>RIGHT(All_Data[[#This Row],[Invoice (Year+Month)]],2)</f>
        <v>06</v>
      </c>
      <c r="D6841" t="s">
        <v>56</v>
      </c>
      <c r="E6841">
        <v>3013843</v>
      </c>
      <c r="F6841" t="s">
        <v>17</v>
      </c>
      <c r="G6841" t="s">
        <v>18</v>
      </c>
      <c r="H6841" t="s">
        <v>20</v>
      </c>
      <c r="I6841">
        <v>1561906</v>
      </c>
      <c r="J6841">
        <v>64</v>
      </c>
      <c r="K6841" s="1">
        <v>255.36</v>
      </c>
      <c r="L6841" s="1">
        <v>150.91999999999999</v>
      </c>
      <c r="M6841" s="1">
        <f>All_Data[[#This Row],[EUR Sales Amount]]-All_Data[[#This Row],[EUR Cost Amount]]</f>
        <v>104.44000000000003</v>
      </c>
      <c r="N6841">
        <f>IF(All_Data[[#This Row],[Order Line Quantity]]&lt;0,1,0)</f>
        <v>0</v>
      </c>
      <c r="O6841" s="1" t="str">
        <f>All_Data[[#This Row],[Tier2 Description]]&amp;All_Data[[#This Row],[Order No]]</f>
        <v>POLOS1561906</v>
      </c>
    </row>
    <row r="6842" spans="1:15" x14ac:dyDescent="0.35">
      <c r="A6842">
        <v>202006</v>
      </c>
      <c r="B6842" t="str">
        <f>LEFT(All_Data[[#This Row],[Invoice (Year+Month)]],4)</f>
        <v>2020</v>
      </c>
      <c r="C6842" t="str">
        <f>RIGHT(All_Data[[#This Row],[Invoice (Year+Month)]],2)</f>
        <v>06</v>
      </c>
      <c r="D6842" t="s">
        <v>56</v>
      </c>
      <c r="E6842">
        <v>3013843</v>
      </c>
      <c r="F6842" t="s">
        <v>17</v>
      </c>
      <c r="G6842" t="s">
        <v>22</v>
      </c>
      <c r="H6842" t="s">
        <v>35</v>
      </c>
      <c r="I6842">
        <v>1561906</v>
      </c>
      <c r="J6842">
        <v>70</v>
      </c>
      <c r="K6842" s="1">
        <v>294.39999999999998</v>
      </c>
      <c r="L6842" s="1">
        <v>6.64</v>
      </c>
      <c r="M6842" s="1">
        <f>All_Data[[#This Row],[EUR Sales Amount]]-All_Data[[#This Row],[EUR Cost Amount]]</f>
        <v>287.76</v>
      </c>
      <c r="N6842">
        <f>IF(All_Data[[#This Row],[Order Line Quantity]]&lt;0,1,0)</f>
        <v>0</v>
      </c>
      <c r="O6842" s="1" t="str">
        <f>All_Data[[#This Row],[Tier2 Description]]&amp;All_Data[[#This Row],[Order No]]</f>
        <v>DECORATION CHARGES1561906</v>
      </c>
    </row>
    <row r="6843" spans="1:15" x14ac:dyDescent="0.35">
      <c r="A6843">
        <v>202006</v>
      </c>
      <c r="B6843" t="str">
        <f>LEFT(All_Data[[#This Row],[Invoice (Year+Month)]],4)</f>
        <v>2020</v>
      </c>
      <c r="C6843" t="str">
        <f>RIGHT(All_Data[[#This Row],[Invoice (Year+Month)]],2)</f>
        <v>06</v>
      </c>
      <c r="D6843" t="s">
        <v>56</v>
      </c>
      <c r="E6843">
        <v>3013844</v>
      </c>
      <c r="F6843" t="s">
        <v>10</v>
      </c>
      <c r="G6843" t="s">
        <v>32</v>
      </c>
      <c r="H6843" t="s">
        <v>33</v>
      </c>
      <c r="I6843">
        <v>1561921</v>
      </c>
      <c r="J6843">
        <v>4</v>
      </c>
      <c r="K6843" s="1">
        <v>34</v>
      </c>
      <c r="L6843" s="1">
        <v>21</v>
      </c>
      <c r="M6843" s="1">
        <f>All_Data[[#This Row],[EUR Sales Amount]]-All_Data[[#This Row],[EUR Cost Amount]]</f>
        <v>13</v>
      </c>
      <c r="N6843">
        <f>IF(All_Data[[#This Row],[Order Line Quantity]]&lt;0,1,0)</f>
        <v>0</v>
      </c>
      <c r="O6843" s="1" t="str">
        <f>All_Data[[#This Row],[Tier2 Description]]&amp;All_Data[[#This Row],[Order No]]</f>
        <v>SPORT BOTTLES1561921</v>
      </c>
    </row>
    <row r="6844" spans="1:15" x14ac:dyDescent="0.35">
      <c r="A6844">
        <v>202006</v>
      </c>
      <c r="B6844" t="str">
        <f>LEFT(All_Data[[#This Row],[Invoice (Year+Month)]],4)</f>
        <v>2020</v>
      </c>
      <c r="C6844" t="str">
        <f>RIGHT(All_Data[[#This Row],[Invoice (Year+Month)]],2)</f>
        <v>06</v>
      </c>
      <c r="D6844" t="s">
        <v>56</v>
      </c>
      <c r="E6844">
        <v>3013845</v>
      </c>
      <c r="F6844" t="s">
        <v>10</v>
      </c>
      <c r="G6844" t="s">
        <v>11</v>
      </c>
      <c r="H6844" t="s">
        <v>40</v>
      </c>
      <c r="I6844">
        <v>1562231</v>
      </c>
      <c r="J6844">
        <v>50</v>
      </c>
      <c r="K6844" s="1">
        <v>25.5</v>
      </c>
      <c r="L6844" s="1">
        <v>13.52</v>
      </c>
      <c r="M6844" s="1">
        <f>All_Data[[#This Row],[EUR Sales Amount]]-All_Data[[#This Row],[EUR Cost Amount]]</f>
        <v>11.98</v>
      </c>
      <c r="N6844">
        <f>IF(All_Data[[#This Row],[Order Line Quantity]]&lt;0,1,0)</f>
        <v>0</v>
      </c>
      <c r="O6844" s="1" t="str">
        <f>All_Data[[#This Row],[Tier2 Description]]&amp;All_Data[[#This Row],[Order No]]</f>
        <v>TOTES1562231</v>
      </c>
    </row>
    <row r="6845" spans="1:15" x14ac:dyDescent="0.35">
      <c r="A6845">
        <v>202006</v>
      </c>
      <c r="B6845" t="str">
        <f>LEFT(All_Data[[#This Row],[Invoice (Year+Month)]],4)</f>
        <v>2020</v>
      </c>
      <c r="C6845" t="str">
        <f>RIGHT(All_Data[[#This Row],[Invoice (Year+Month)]],2)</f>
        <v>06</v>
      </c>
      <c r="D6845" t="s">
        <v>56</v>
      </c>
      <c r="E6845">
        <v>3013845</v>
      </c>
      <c r="F6845" t="s">
        <v>10</v>
      </c>
      <c r="G6845" t="s">
        <v>29</v>
      </c>
      <c r="H6845" t="s">
        <v>30</v>
      </c>
      <c r="I6845">
        <v>1562231</v>
      </c>
      <c r="J6845">
        <v>2</v>
      </c>
      <c r="K6845" s="1">
        <v>66.459999999999994</v>
      </c>
      <c r="L6845" s="1">
        <v>30.62</v>
      </c>
      <c r="M6845" s="1">
        <f>All_Data[[#This Row],[EUR Sales Amount]]-All_Data[[#This Row],[EUR Cost Amount]]</f>
        <v>35.839999999999989</v>
      </c>
      <c r="N6845">
        <f>IF(All_Data[[#This Row],[Order Line Quantity]]&lt;0,1,0)</f>
        <v>0</v>
      </c>
      <c r="O6845" s="1" t="str">
        <f>All_Data[[#This Row],[Tier2 Description]]&amp;All_Data[[#This Row],[Order No]]</f>
        <v>AUDIO1562231</v>
      </c>
    </row>
    <row r="6846" spans="1:15" x14ac:dyDescent="0.35">
      <c r="A6846">
        <v>202006</v>
      </c>
      <c r="B6846" t="str">
        <f>LEFT(All_Data[[#This Row],[Invoice (Year+Month)]],4)</f>
        <v>2020</v>
      </c>
      <c r="C6846" t="str">
        <f>RIGHT(All_Data[[#This Row],[Invoice (Year+Month)]],2)</f>
        <v>06</v>
      </c>
      <c r="D6846" t="s">
        <v>56</v>
      </c>
      <c r="E6846">
        <v>3013849</v>
      </c>
      <c r="F6846" t="s">
        <v>10</v>
      </c>
      <c r="G6846" t="s">
        <v>13</v>
      </c>
      <c r="H6846" t="s">
        <v>15</v>
      </c>
      <c r="I6846">
        <v>1562101</v>
      </c>
      <c r="J6846">
        <v>2</v>
      </c>
      <c r="K6846" s="1">
        <v>10.78</v>
      </c>
      <c r="L6846" s="1">
        <v>4.6399999999999997</v>
      </c>
      <c r="M6846" s="1">
        <f>All_Data[[#This Row],[EUR Sales Amount]]-All_Data[[#This Row],[EUR Cost Amount]]</f>
        <v>6.14</v>
      </c>
      <c r="N6846">
        <f>IF(All_Data[[#This Row],[Order Line Quantity]]&lt;0,1,0)</f>
        <v>0</v>
      </c>
      <c r="O6846" s="1" t="str">
        <f>All_Data[[#This Row],[Tier2 Description]]&amp;All_Data[[#This Row],[Order No]]</f>
        <v>UMBRELLAS1562101</v>
      </c>
    </row>
    <row r="6847" spans="1:15" x14ac:dyDescent="0.35">
      <c r="A6847">
        <v>202006</v>
      </c>
      <c r="B6847" t="str">
        <f>LEFT(All_Data[[#This Row],[Invoice (Year+Month)]],4)</f>
        <v>2020</v>
      </c>
      <c r="C6847" t="str">
        <f>RIGHT(All_Data[[#This Row],[Invoice (Year+Month)]],2)</f>
        <v>06</v>
      </c>
      <c r="D6847" t="s">
        <v>56</v>
      </c>
      <c r="E6847">
        <v>3013849</v>
      </c>
      <c r="F6847" t="s">
        <v>10</v>
      </c>
      <c r="G6847" t="s">
        <v>13</v>
      </c>
      <c r="H6847" t="s">
        <v>16</v>
      </c>
      <c r="I6847">
        <v>1561583</v>
      </c>
      <c r="J6847">
        <v>100</v>
      </c>
      <c r="K6847" s="1">
        <v>319</v>
      </c>
      <c r="L6847" s="1">
        <v>194.78</v>
      </c>
      <c r="M6847" s="1">
        <f>All_Data[[#This Row],[EUR Sales Amount]]-All_Data[[#This Row],[EUR Cost Amount]]</f>
        <v>124.22</v>
      </c>
      <c r="N6847">
        <f>IF(All_Data[[#This Row],[Order Line Quantity]]&lt;0,1,0)</f>
        <v>0</v>
      </c>
      <c r="O6847" s="1" t="str">
        <f>All_Data[[#This Row],[Tier2 Description]]&amp;All_Data[[#This Row],[Order No]]</f>
        <v>WRITING1561583</v>
      </c>
    </row>
    <row r="6848" spans="1:15" x14ac:dyDescent="0.35">
      <c r="A6848">
        <v>202006</v>
      </c>
      <c r="B6848" t="str">
        <f>LEFT(All_Data[[#This Row],[Invoice (Year+Month)]],4)</f>
        <v>2020</v>
      </c>
      <c r="C6848" t="str">
        <f>RIGHT(All_Data[[#This Row],[Invoice (Year+Month)]],2)</f>
        <v>06</v>
      </c>
      <c r="D6848" t="s">
        <v>56</v>
      </c>
      <c r="E6848">
        <v>3013853</v>
      </c>
      <c r="F6848" t="s">
        <v>10</v>
      </c>
      <c r="G6848" t="s">
        <v>26</v>
      </c>
      <c r="H6848" t="s">
        <v>43</v>
      </c>
      <c r="I6848">
        <v>1561790</v>
      </c>
      <c r="J6848">
        <v>100</v>
      </c>
      <c r="K6848" s="1">
        <v>689</v>
      </c>
      <c r="L6848" s="1">
        <v>325.83999999999997</v>
      </c>
      <c r="M6848" s="1">
        <f>All_Data[[#This Row],[EUR Sales Amount]]-All_Data[[#This Row],[EUR Cost Amount]]</f>
        <v>363.16</v>
      </c>
      <c r="N6848">
        <f>IF(All_Data[[#This Row],[Order Line Quantity]]&lt;0,1,0)</f>
        <v>0</v>
      </c>
      <c r="O6848" s="1" t="str">
        <f>All_Data[[#This Row],[Tier2 Description]]&amp;All_Data[[#This Row],[Order No]]</f>
        <v>SAFETY AUTO &amp; TOOLS1561790</v>
      </c>
    </row>
    <row r="6849" spans="1:15" x14ac:dyDescent="0.35">
      <c r="A6849">
        <v>202006</v>
      </c>
      <c r="B6849" t="str">
        <f>LEFT(All_Data[[#This Row],[Invoice (Year+Month)]],4)</f>
        <v>2020</v>
      </c>
      <c r="C6849" t="str">
        <f>RIGHT(All_Data[[#This Row],[Invoice (Year+Month)]],2)</f>
        <v>06</v>
      </c>
      <c r="D6849" t="s">
        <v>56</v>
      </c>
      <c r="E6849">
        <v>3013853</v>
      </c>
      <c r="F6849" t="s">
        <v>10</v>
      </c>
      <c r="G6849" t="s">
        <v>18</v>
      </c>
      <c r="H6849" t="s">
        <v>20</v>
      </c>
      <c r="I6849">
        <v>1562695</v>
      </c>
      <c r="J6849">
        <v>196</v>
      </c>
      <c r="K6849" s="1">
        <v>978.04</v>
      </c>
      <c r="L6849" s="1">
        <v>596.16</v>
      </c>
      <c r="M6849" s="1">
        <f>All_Data[[#This Row],[EUR Sales Amount]]-All_Data[[#This Row],[EUR Cost Amount]]</f>
        <v>381.88</v>
      </c>
      <c r="N6849">
        <f>IF(All_Data[[#This Row],[Order Line Quantity]]&lt;0,1,0)</f>
        <v>0</v>
      </c>
      <c r="O6849" s="1" t="str">
        <f>All_Data[[#This Row],[Tier2 Description]]&amp;All_Data[[#This Row],[Order No]]</f>
        <v>POLOS1562695</v>
      </c>
    </row>
    <row r="6850" spans="1:15" x14ac:dyDescent="0.35">
      <c r="A6850">
        <v>202006</v>
      </c>
      <c r="B6850" t="str">
        <f>LEFT(All_Data[[#This Row],[Invoice (Year+Month)]],4)</f>
        <v>2020</v>
      </c>
      <c r="C6850" t="str">
        <f>RIGHT(All_Data[[#This Row],[Invoice (Year+Month)]],2)</f>
        <v>06</v>
      </c>
      <c r="D6850" t="s">
        <v>56</v>
      </c>
      <c r="E6850">
        <v>3013866</v>
      </c>
      <c r="F6850" t="s">
        <v>17</v>
      </c>
      <c r="G6850" t="s">
        <v>32</v>
      </c>
      <c r="H6850" t="s">
        <v>33</v>
      </c>
      <c r="I6850">
        <v>1562052</v>
      </c>
      <c r="J6850">
        <v>10</v>
      </c>
      <c r="K6850" s="1">
        <v>15.4</v>
      </c>
      <c r="L6850" s="1">
        <v>3.78</v>
      </c>
      <c r="M6850" s="1">
        <f>All_Data[[#This Row],[EUR Sales Amount]]-All_Data[[#This Row],[EUR Cost Amount]]</f>
        <v>11.620000000000001</v>
      </c>
      <c r="N6850">
        <f>IF(All_Data[[#This Row],[Order Line Quantity]]&lt;0,1,0)</f>
        <v>0</v>
      </c>
      <c r="O6850" s="1" t="str">
        <f>All_Data[[#This Row],[Tier2 Description]]&amp;All_Data[[#This Row],[Order No]]</f>
        <v>SPORT BOTTLES1562052</v>
      </c>
    </row>
    <row r="6851" spans="1:15" x14ac:dyDescent="0.35">
      <c r="A6851">
        <v>202006</v>
      </c>
      <c r="B6851" t="str">
        <f>LEFT(All_Data[[#This Row],[Invoice (Year+Month)]],4)</f>
        <v>2020</v>
      </c>
      <c r="C6851" t="str">
        <f>RIGHT(All_Data[[#This Row],[Invoice (Year+Month)]],2)</f>
        <v>06</v>
      </c>
      <c r="D6851" t="s">
        <v>56</v>
      </c>
      <c r="E6851">
        <v>3013866</v>
      </c>
      <c r="F6851" t="s">
        <v>17</v>
      </c>
      <c r="G6851" t="s">
        <v>13</v>
      </c>
      <c r="H6851" t="s">
        <v>15</v>
      </c>
      <c r="I6851">
        <v>1562039</v>
      </c>
      <c r="J6851">
        <v>4</v>
      </c>
      <c r="K6851" s="1">
        <v>47.96</v>
      </c>
      <c r="L6851" s="1">
        <v>18.78</v>
      </c>
      <c r="M6851" s="1">
        <f>All_Data[[#This Row],[EUR Sales Amount]]-All_Data[[#This Row],[EUR Cost Amount]]</f>
        <v>29.18</v>
      </c>
      <c r="N6851">
        <f>IF(All_Data[[#This Row],[Order Line Quantity]]&lt;0,1,0)</f>
        <v>0</v>
      </c>
      <c r="O6851" s="1" t="str">
        <f>All_Data[[#This Row],[Tier2 Description]]&amp;All_Data[[#This Row],[Order No]]</f>
        <v>UMBRELLAS1562039</v>
      </c>
    </row>
    <row r="6852" spans="1:15" x14ac:dyDescent="0.35">
      <c r="A6852">
        <v>202006</v>
      </c>
      <c r="B6852" t="str">
        <f>LEFT(All_Data[[#This Row],[Invoice (Year+Month)]],4)</f>
        <v>2020</v>
      </c>
      <c r="C6852" t="str">
        <f>RIGHT(All_Data[[#This Row],[Invoice (Year+Month)]],2)</f>
        <v>06</v>
      </c>
      <c r="D6852" t="s">
        <v>56</v>
      </c>
      <c r="E6852">
        <v>3013866</v>
      </c>
      <c r="F6852" t="s">
        <v>17</v>
      </c>
      <c r="G6852" t="s">
        <v>13</v>
      </c>
      <c r="H6852" t="s">
        <v>16</v>
      </c>
      <c r="I6852">
        <v>1562039</v>
      </c>
      <c r="J6852">
        <v>8</v>
      </c>
      <c r="K6852" s="1">
        <v>80.02</v>
      </c>
      <c r="L6852" s="1">
        <v>37.119999999999997</v>
      </c>
      <c r="M6852" s="1">
        <f>All_Data[[#This Row],[EUR Sales Amount]]-All_Data[[#This Row],[EUR Cost Amount]]</f>
        <v>42.9</v>
      </c>
      <c r="N6852">
        <f>IF(All_Data[[#This Row],[Order Line Quantity]]&lt;0,1,0)</f>
        <v>0</v>
      </c>
      <c r="O6852" s="1" t="str">
        <f>All_Data[[#This Row],[Tier2 Description]]&amp;All_Data[[#This Row],[Order No]]</f>
        <v>WRITING1562039</v>
      </c>
    </row>
    <row r="6853" spans="1:15" x14ac:dyDescent="0.35">
      <c r="A6853">
        <v>202006</v>
      </c>
      <c r="B6853" t="str">
        <f>LEFT(All_Data[[#This Row],[Invoice (Year+Month)]],4)</f>
        <v>2020</v>
      </c>
      <c r="C6853" t="str">
        <f>RIGHT(All_Data[[#This Row],[Invoice (Year+Month)]],2)</f>
        <v>06</v>
      </c>
      <c r="D6853" t="s">
        <v>56</v>
      </c>
      <c r="E6853">
        <v>3013866</v>
      </c>
      <c r="F6853" t="s">
        <v>17</v>
      </c>
      <c r="G6853" t="s">
        <v>29</v>
      </c>
      <c r="H6853" t="s">
        <v>30</v>
      </c>
      <c r="I6853">
        <v>1562095</v>
      </c>
      <c r="J6853">
        <v>2</v>
      </c>
      <c r="K6853" s="1">
        <v>29.2</v>
      </c>
      <c r="L6853" s="1">
        <v>22.98</v>
      </c>
      <c r="M6853" s="1">
        <f>All_Data[[#This Row],[EUR Sales Amount]]-All_Data[[#This Row],[EUR Cost Amount]]</f>
        <v>6.2199999999999989</v>
      </c>
      <c r="N6853">
        <f>IF(All_Data[[#This Row],[Order Line Quantity]]&lt;0,1,0)</f>
        <v>0</v>
      </c>
      <c r="O6853" s="1" t="str">
        <f>All_Data[[#This Row],[Tier2 Description]]&amp;All_Data[[#This Row],[Order No]]</f>
        <v>AUDIO1562095</v>
      </c>
    </row>
    <row r="6854" spans="1:15" x14ac:dyDescent="0.35">
      <c r="A6854">
        <v>202006</v>
      </c>
      <c r="B6854" t="str">
        <f>LEFT(All_Data[[#This Row],[Invoice (Year+Month)]],4)</f>
        <v>2020</v>
      </c>
      <c r="C6854" t="str">
        <f>RIGHT(All_Data[[#This Row],[Invoice (Year+Month)]],2)</f>
        <v>06</v>
      </c>
      <c r="D6854" t="s">
        <v>56</v>
      </c>
      <c r="E6854">
        <v>3013866</v>
      </c>
      <c r="F6854" t="s">
        <v>17</v>
      </c>
      <c r="G6854" t="s">
        <v>29</v>
      </c>
      <c r="H6854" t="s">
        <v>31</v>
      </c>
      <c r="I6854">
        <v>1562039</v>
      </c>
      <c r="J6854">
        <v>4</v>
      </c>
      <c r="K6854" s="1">
        <v>19.760000000000002</v>
      </c>
      <c r="L6854" s="1">
        <v>10.8</v>
      </c>
      <c r="M6854" s="1">
        <f>All_Data[[#This Row],[EUR Sales Amount]]-All_Data[[#This Row],[EUR Cost Amount]]</f>
        <v>8.9600000000000009</v>
      </c>
      <c r="N6854">
        <f>IF(All_Data[[#This Row],[Order Line Quantity]]&lt;0,1,0)</f>
        <v>0</v>
      </c>
      <c r="O6854" s="1" t="str">
        <f>All_Data[[#This Row],[Tier2 Description]]&amp;All_Data[[#This Row],[Order No]]</f>
        <v>POWER1562039</v>
      </c>
    </row>
    <row r="6855" spans="1:15" x14ac:dyDescent="0.35">
      <c r="A6855">
        <v>202006</v>
      </c>
      <c r="B6855" t="str">
        <f>LEFT(All_Data[[#This Row],[Invoice (Year+Month)]],4)</f>
        <v>2020</v>
      </c>
      <c r="C6855" t="str">
        <f>RIGHT(All_Data[[#This Row],[Invoice (Year+Month)]],2)</f>
        <v>06</v>
      </c>
      <c r="D6855" t="s">
        <v>56</v>
      </c>
      <c r="E6855">
        <v>3013867</v>
      </c>
      <c r="F6855" t="s">
        <v>17</v>
      </c>
      <c r="G6855" t="s">
        <v>48</v>
      </c>
      <c r="H6855" t="s">
        <v>48</v>
      </c>
      <c r="I6855">
        <v>1562042</v>
      </c>
      <c r="J6855">
        <v>4</v>
      </c>
      <c r="K6855" s="1">
        <v>2.48</v>
      </c>
      <c r="L6855" s="1">
        <v>1.66</v>
      </c>
      <c r="M6855" s="1">
        <f>All_Data[[#This Row],[EUR Sales Amount]]-All_Data[[#This Row],[EUR Cost Amount]]</f>
        <v>0.82000000000000006</v>
      </c>
      <c r="N6855">
        <f>IF(All_Data[[#This Row],[Order Line Quantity]]&lt;0,1,0)</f>
        <v>0</v>
      </c>
      <c r="O6855" s="1" t="str">
        <f>All_Data[[#This Row],[Tier2 Description]]&amp;All_Data[[#This Row],[Order No]]</f>
        <v>HEADWEAR1562042</v>
      </c>
    </row>
    <row r="6856" spans="1:15" x14ac:dyDescent="0.35">
      <c r="A6856">
        <v>202006</v>
      </c>
      <c r="B6856" t="str">
        <f>LEFT(All_Data[[#This Row],[Invoice (Year+Month)]],4)</f>
        <v>2020</v>
      </c>
      <c r="C6856" t="str">
        <f>RIGHT(All_Data[[#This Row],[Invoice (Year+Month)]],2)</f>
        <v>06</v>
      </c>
      <c r="D6856" t="s">
        <v>56</v>
      </c>
      <c r="E6856">
        <v>3013867</v>
      </c>
      <c r="F6856" t="s">
        <v>17</v>
      </c>
      <c r="G6856" t="s">
        <v>13</v>
      </c>
      <c r="H6856" t="s">
        <v>16</v>
      </c>
      <c r="I6856">
        <v>1561602</v>
      </c>
      <c r="J6856">
        <v>5000</v>
      </c>
      <c r="K6856" s="1">
        <v>500</v>
      </c>
      <c r="L6856" s="1">
        <v>358.9</v>
      </c>
      <c r="M6856" s="1">
        <f>All_Data[[#This Row],[EUR Sales Amount]]-All_Data[[#This Row],[EUR Cost Amount]]</f>
        <v>141.10000000000002</v>
      </c>
      <c r="N6856">
        <f>IF(All_Data[[#This Row],[Order Line Quantity]]&lt;0,1,0)</f>
        <v>0</v>
      </c>
      <c r="O6856" s="1" t="str">
        <f>All_Data[[#This Row],[Tier2 Description]]&amp;All_Data[[#This Row],[Order No]]</f>
        <v>WRITING1561602</v>
      </c>
    </row>
    <row r="6857" spans="1:15" x14ac:dyDescent="0.35">
      <c r="A6857">
        <v>202006</v>
      </c>
      <c r="B6857" t="str">
        <f>LEFT(All_Data[[#This Row],[Invoice (Year+Month)]],4)</f>
        <v>2020</v>
      </c>
      <c r="C6857" t="str">
        <f>RIGHT(All_Data[[#This Row],[Invoice (Year+Month)]],2)</f>
        <v>06</v>
      </c>
      <c r="D6857" t="s">
        <v>56</v>
      </c>
      <c r="E6857">
        <v>3013867</v>
      </c>
      <c r="F6857" t="s">
        <v>17</v>
      </c>
      <c r="G6857" t="s">
        <v>18</v>
      </c>
      <c r="H6857" t="s">
        <v>20</v>
      </c>
      <c r="I6857">
        <v>1561707</v>
      </c>
      <c r="J6857">
        <v>66</v>
      </c>
      <c r="K6857" s="1">
        <v>337.5</v>
      </c>
      <c r="L6857" s="1">
        <v>235.6</v>
      </c>
      <c r="M6857" s="1">
        <f>All_Data[[#This Row],[EUR Sales Amount]]-All_Data[[#This Row],[EUR Cost Amount]]</f>
        <v>101.9</v>
      </c>
      <c r="N6857">
        <f>IF(All_Data[[#This Row],[Order Line Quantity]]&lt;0,1,0)</f>
        <v>0</v>
      </c>
      <c r="O6857" s="1" t="str">
        <f>All_Data[[#This Row],[Tier2 Description]]&amp;All_Data[[#This Row],[Order No]]</f>
        <v>POLOS1561707</v>
      </c>
    </row>
    <row r="6858" spans="1:15" x14ac:dyDescent="0.35">
      <c r="A6858">
        <v>202006</v>
      </c>
      <c r="B6858" t="str">
        <f>LEFT(All_Data[[#This Row],[Invoice (Year+Month)]],4)</f>
        <v>2020</v>
      </c>
      <c r="C6858" t="str">
        <f>RIGHT(All_Data[[#This Row],[Invoice (Year+Month)]],2)</f>
        <v>06</v>
      </c>
      <c r="D6858" t="s">
        <v>56</v>
      </c>
      <c r="E6858">
        <v>3013867</v>
      </c>
      <c r="F6858" t="s">
        <v>17</v>
      </c>
      <c r="G6858" t="s">
        <v>18</v>
      </c>
      <c r="H6858" t="s">
        <v>21</v>
      </c>
      <c r="I6858">
        <v>1562042</v>
      </c>
      <c r="J6858">
        <v>22</v>
      </c>
      <c r="K6858" s="1">
        <v>110.8</v>
      </c>
      <c r="L6858" s="1">
        <v>62.78</v>
      </c>
      <c r="M6858" s="1">
        <f>All_Data[[#This Row],[EUR Sales Amount]]-All_Data[[#This Row],[EUR Cost Amount]]</f>
        <v>48.019999999999996</v>
      </c>
      <c r="N6858">
        <f>IF(All_Data[[#This Row],[Order Line Quantity]]&lt;0,1,0)</f>
        <v>0</v>
      </c>
      <c r="O6858" s="1" t="str">
        <f>All_Data[[#This Row],[Tier2 Description]]&amp;All_Data[[#This Row],[Order No]]</f>
        <v>T-SHIRTS &amp; ACTIVE TOPS1562042</v>
      </c>
    </row>
    <row r="6859" spans="1:15" x14ac:dyDescent="0.35">
      <c r="A6859">
        <v>202006</v>
      </c>
      <c r="B6859" t="str">
        <f>LEFT(All_Data[[#This Row],[Invoice (Year+Month)]],4)</f>
        <v>2020</v>
      </c>
      <c r="C6859" t="str">
        <f>RIGHT(All_Data[[#This Row],[Invoice (Year+Month)]],2)</f>
        <v>06</v>
      </c>
      <c r="D6859" t="s">
        <v>56</v>
      </c>
      <c r="E6859">
        <v>3013867</v>
      </c>
      <c r="F6859" t="s">
        <v>17</v>
      </c>
      <c r="G6859" t="s">
        <v>29</v>
      </c>
      <c r="H6859" t="s">
        <v>30</v>
      </c>
      <c r="I6859">
        <v>1557217</v>
      </c>
      <c r="J6859">
        <v>2</v>
      </c>
      <c r="K6859" s="1">
        <v>11.08</v>
      </c>
      <c r="L6859" s="1">
        <v>9.64</v>
      </c>
      <c r="M6859" s="1">
        <f>All_Data[[#This Row],[EUR Sales Amount]]-All_Data[[#This Row],[EUR Cost Amount]]</f>
        <v>1.4399999999999995</v>
      </c>
      <c r="N6859">
        <f>IF(All_Data[[#This Row],[Order Line Quantity]]&lt;0,1,0)</f>
        <v>0</v>
      </c>
      <c r="O6859" s="1" t="str">
        <f>All_Data[[#This Row],[Tier2 Description]]&amp;All_Data[[#This Row],[Order No]]</f>
        <v>AUDIO1557217</v>
      </c>
    </row>
    <row r="6860" spans="1:15" x14ac:dyDescent="0.35">
      <c r="A6860">
        <v>202006</v>
      </c>
      <c r="B6860" t="str">
        <f>LEFT(All_Data[[#This Row],[Invoice (Year+Month)]],4)</f>
        <v>2020</v>
      </c>
      <c r="C6860" t="str">
        <f>RIGHT(All_Data[[#This Row],[Invoice (Year+Month)]],2)</f>
        <v>06</v>
      </c>
      <c r="D6860" t="s">
        <v>56</v>
      </c>
      <c r="E6860">
        <v>3013877</v>
      </c>
      <c r="F6860" t="s">
        <v>17</v>
      </c>
      <c r="G6860" t="s">
        <v>11</v>
      </c>
      <c r="H6860" t="s">
        <v>38</v>
      </c>
      <c r="I6860">
        <v>1562157</v>
      </c>
      <c r="J6860">
        <v>14</v>
      </c>
      <c r="K6860" s="1">
        <v>18.16</v>
      </c>
      <c r="L6860" s="1">
        <v>10.36</v>
      </c>
      <c r="M6860" s="1">
        <f>All_Data[[#This Row],[EUR Sales Amount]]-All_Data[[#This Row],[EUR Cost Amount]]</f>
        <v>7.8000000000000007</v>
      </c>
      <c r="N6860">
        <f>IF(All_Data[[#This Row],[Order Line Quantity]]&lt;0,1,0)</f>
        <v>0</v>
      </c>
      <c r="O6860" s="1" t="str">
        <f>All_Data[[#This Row],[Tier2 Description]]&amp;All_Data[[#This Row],[Order No]]</f>
        <v>BACKPACKS1562157</v>
      </c>
    </row>
    <row r="6861" spans="1:15" x14ac:dyDescent="0.35">
      <c r="A6861">
        <v>202006</v>
      </c>
      <c r="B6861" t="str">
        <f>LEFT(All_Data[[#This Row],[Invoice (Year+Month)]],4)</f>
        <v>2020</v>
      </c>
      <c r="C6861" t="str">
        <f>RIGHT(All_Data[[#This Row],[Invoice (Year+Month)]],2)</f>
        <v>06</v>
      </c>
      <c r="D6861" t="s">
        <v>56</v>
      </c>
      <c r="E6861">
        <v>3013877</v>
      </c>
      <c r="F6861" t="s">
        <v>17</v>
      </c>
      <c r="G6861" t="s">
        <v>11</v>
      </c>
      <c r="H6861" t="s">
        <v>40</v>
      </c>
      <c r="I6861">
        <v>1562157</v>
      </c>
      <c r="J6861">
        <v>2</v>
      </c>
      <c r="K6861" s="1">
        <v>1.48</v>
      </c>
      <c r="L6861" s="1">
        <v>0.74</v>
      </c>
      <c r="M6861" s="1">
        <f>All_Data[[#This Row],[EUR Sales Amount]]-All_Data[[#This Row],[EUR Cost Amount]]</f>
        <v>0.74</v>
      </c>
      <c r="N6861">
        <f>IF(All_Data[[#This Row],[Order Line Quantity]]&lt;0,1,0)</f>
        <v>0</v>
      </c>
      <c r="O6861" s="1" t="str">
        <f>All_Data[[#This Row],[Tier2 Description]]&amp;All_Data[[#This Row],[Order No]]</f>
        <v>TOTES1562157</v>
      </c>
    </row>
    <row r="6862" spans="1:15" x14ac:dyDescent="0.35">
      <c r="A6862">
        <v>202006</v>
      </c>
      <c r="B6862" t="str">
        <f>LEFT(All_Data[[#This Row],[Invoice (Year+Month)]],4)</f>
        <v>2020</v>
      </c>
      <c r="C6862" t="str">
        <f>RIGHT(All_Data[[#This Row],[Invoice (Year+Month)]],2)</f>
        <v>06</v>
      </c>
      <c r="D6862" t="s">
        <v>56</v>
      </c>
      <c r="E6862">
        <v>3013877</v>
      </c>
      <c r="F6862" t="s">
        <v>17</v>
      </c>
      <c r="G6862" t="s">
        <v>13</v>
      </c>
      <c r="H6862" t="s">
        <v>37</v>
      </c>
      <c r="I6862">
        <v>1561486</v>
      </c>
      <c r="J6862">
        <v>500</v>
      </c>
      <c r="K6862" s="1">
        <v>170</v>
      </c>
      <c r="L6862" s="1">
        <v>120</v>
      </c>
      <c r="M6862" s="1">
        <f>All_Data[[#This Row],[EUR Sales Amount]]-All_Data[[#This Row],[EUR Cost Amount]]</f>
        <v>50</v>
      </c>
      <c r="N6862">
        <f>IF(All_Data[[#This Row],[Order Line Quantity]]&lt;0,1,0)</f>
        <v>0</v>
      </c>
      <c r="O6862" s="1" t="str">
        <f>All_Data[[#This Row],[Tier2 Description]]&amp;All_Data[[#This Row],[Order No]]</f>
        <v>GENERAL1561486</v>
      </c>
    </row>
    <row r="6863" spans="1:15" x14ac:dyDescent="0.35">
      <c r="A6863">
        <v>202006</v>
      </c>
      <c r="B6863" t="str">
        <f>LEFT(All_Data[[#This Row],[Invoice (Year+Month)]],4)</f>
        <v>2020</v>
      </c>
      <c r="C6863" t="str">
        <f>RIGHT(All_Data[[#This Row],[Invoice (Year+Month)]],2)</f>
        <v>06</v>
      </c>
      <c r="D6863" t="s">
        <v>56</v>
      </c>
      <c r="E6863">
        <v>3013877</v>
      </c>
      <c r="F6863" t="s">
        <v>17</v>
      </c>
      <c r="G6863" t="s">
        <v>13</v>
      </c>
      <c r="H6863" t="s">
        <v>37</v>
      </c>
      <c r="I6863">
        <v>1561489</v>
      </c>
      <c r="J6863">
        <v>1000</v>
      </c>
      <c r="K6863" s="1">
        <v>240</v>
      </c>
      <c r="L6863" s="1">
        <v>180</v>
      </c>
      <c r="M6863" s="1">
        <f>All_Data[[#This Row],[EUR Sales Amount]]-All_Data[[#This Row],[EUR Cost Amount]]</f>
        <v>60</v>
      </c>
      <c r="N6863">
        <f>IF(All_Data[[#This Row],[Order Line Quantity]]&lt;0,1,0)</f>
        <v>0</v>
      </c>
      <c r="O6863" s="1" t="str">
        <f>All_Data[[#This Row],[Tier2 Description]]&amp;All_Data[[#This Row],[Order No]]</f>
        <v>GENERAL1561489</v>
      </c>
    </row>
    <row r="6864" spans="1:15" x14ac:dyDescent="0.35">
      <c r="A6864">
        <v>202006</v>
      </c>
      <c r="B6864" t="str">
        <f>LEFT(All_Data[[#This Row],[Invoice (Year+Month)]],4)</f>
        <v>2020</v>
      </c>
      <c r="C6864" t="str">
        <f>RIGHT(All_Data[[#This Row],[Invoice (Year+Month)]],2)</f>
        <v>06</v>
      </c>
      <c r="D6864" t="s">
        <v>56</v>
      </c>
      <c r="E6864">
        <v>3013877</v>
      </c>
      <c r="F6864" t="s">
        <v>17</v>
      </c>
      <c r="G6864" t="s">
        <v>13</v>
      </c>
      <c r="H6864" t="s">
        <v>37</v>
      </c>
      <c r="I6864">
        <v>1561957</v>
      </c>
      <c r="J6864">
        <v>1500</v>
      </c>
      <c r="K6864" s="1">
        <v>480</v>
      </c>
      <c r="L6864" s="1">
        <v>375</v>
      </c>
      <c r="M6864" s="1">
        <f>All_Data[[#This Row],[EUR Sales Amount]]-All_Data[[#This Row],[EUR Cost Amount]]</f>
        <v>105</v>
      </c>
      <c r="N6864">
        <f>IF(All_Data[[#This Row],[Order Line Quantity]]&lt;0,1,0)</f>
        <v>0</v>
      </c>
      <c r="O6864" s="1" t="str">
        <f>All_Data[[#This Row],[Tier2 Description]]&amp;All_Data[[#This Row],[Order No]]</f>
        <v>GENERAL1561957</v>
      </c>
    </row>
    <row r="6865" spans="1:15" x14ac:dyDescent="0.35">
      <c r="A6865">
        <v>202006</v>
      </c>
      <c r="B6865" t="str">
        <f>LEFT(All_Data[[#This Row],[Invoice (Year+Month)]],4)</f>
        <v>2020</v>
      </c>
      <c r="C6865" t="str">
        <f>RIGHT(All_Data[[#This Row],[Invoice (Year+Month)]],2)</f>
        <v>06</v>
      </c>
      <c r="D6865" t="s">
        <v>56</v>
      </c>
      <c r="E6865">
        <v>3013880</v>
      </c>
      <c r="F6865" t="s">
        <v>17</v>
      </c>
      <c r="G6865" t="s">
        <v>32</v>
      </c>
      <c r="H6865" t="s">
        <v>33</v>
      </c>
      <c r="I6865">
        <v>1562537</v>
      </c>
      <c r="J6865">
        <v>4</v>
      </c>
      <c r="K6865" s="1">
        <v>16.559999999999999</v>
      </c>
      <c r="L6865" s="1">
        <v>7.74</v>
      </c>
      <c r="M6865" s="1">
        <f>All_Data[[#This Row],[EUR Sales Amount]]-All_Data[[#This Row],[EUR Cost Amount]]</f>
        <v>8.8199999999999985</v>
      </c>
      <c r="N6865">
        <f>IF(All_Data[[#This Row],[Order Line Quantity]]&lt;0,1,0)</f>
        <v>0</v>
      </c>
      <c r="O6865" s="1" t="str">
        <f>All_Data[[#This Row],[Tier2 Description]]&amp;All_Data[[#This Row],[Order No]]</f>
        <v>SPORT BOTTLES1562537</v>
      </c>
    </row>
    <row r="6866" spans="1:15" x14ac:dyDescent="0.35">
      <c r="A6866">
        <v>202006</v>
      </c>
      <c r="B6866" t="str">
        <f>LEFT(All_Data[[#This Row],[Invoice (Year+Month)]],4)</f>
        <v>2020</v>
      </c>
      <c r="C6866" t="str">
        <f>RIGHT(All_Data[[#This Row],[Invoice (Year+Month)]],2)</f>
        <v>06</v>
      </c>
      <c r="D6866" t="s">
        <v>56</v>
      </c>
      <c r="E6866">
        <v>3013880</v>
      </c>
      <c r="F6866" t="s">
        <v>17</v>
      </c>
      <c r="G6866" t="s">
        <v>13</v>
      </c>
      <c r="H6866" t="s">
        <v>34</v>
      </c>
      <c r="I6866">
        <v>1561855</v>
      </c>
      <c r="J6866">
        <v>4</v>
      </c>
      <c r="K6866" s="1">
        <v>4.04</v>
      </c>
      <c r="L6866" s="1">
        <v>1.36</v>
      </c>
      <c r="M6866" s="1">
        <f>All_Data[[#This Row],[EUR Sales Amount]]-All_Data[[#This Row],[EUR Cost Amount]]</f>
        <v>2.6799999999999997</v>
      </c>
      <c r="N6866">
        <f>IF(All_Data[[#This Row],[Order Line Quantity]]&lt;0,1,0)</f>
        <v>0</v>
      </c>
      <c r="O6866" s="1" t="str">
        <f>All_Data[[#This Row],[Tier2 Description]]&amp;All_Data[[#This Row],[Order No]]</f>
        <v>STATIONERY1561855</v>
      </c>
    </row>
    <row r="6867" spans="1:15" x14ac:dyDescent="0.35">
      <c r="A6867">
        <v>202006</v>
      </c>
      <c r="B6867" t="str">
        <f>LEFT(All_Data[[#This Row],[Invoice (Year+Month)]],4)</f>
        <v>2020</v>
      </c>
      <c r="C6867" t="str">
        <f>RIGHT(All_Data[[#This Row],[Invoice (Year+Month)]],2)</f>
        <v>06</v>
      </c>
      <c r="D6867" t="s">
        <v>56</v>
      </c>
      <c r="E6867">
        <v>3013881</v>
      </c>
      <c r="F6867" t="s">
        <v>10</v>
      </c>
      <c r="G6867" t="s">
        <v>32</v>
      </c>
      <c r="H6867" t="s">
        <v>33</v>
      </c>
      <c r="I6867">
        <v>1561955</v>
      </c>
      <c r="J6867">
        <v>200</v>
      </c>
      <c r="K6867" s="1">
        <v>212</v>
      </c>
      <c r="L6867" s="1">
        <v>131.13999999999999</v>
      </c>
      <c r="M6867" s="1">
        <f>All_Data[[#This Row],[EUR Sales Amount]]-All_Data[[#This Row],[EUR Cost Amount]]</f>
        <v>80.860000000000014</v>
      </c>
      <c r="N6867">
        <f>IF(All_Data[[#This Row],[Order Line Quantity]]&lt;0,1,0)</f>
        <v>0</v>
      </c>
      <c r="O6867" s="1" t="str">
        <f>All_Data[[#This Row],[Tier2 Description]]&amp;All_Data[[#This Row],[Order No]]</f>
        <v>SPORT BOTTLES1561955</v>
      </c>
    </row>
    <row r="6868" spans="1:15" x14ac:dyDescent="0.35">
      <c r="A6868">
        <v>202006</v>
      </c>
      <c r="B6868" t="str">
        <f>LEFT(All_Data[[#This Row],[Invoice (Year+Month)]],4)</f>
        <v>2020</v>
      </c>
      <c r="C6868" t="str">
        <f>RIGHT(All_Data[[#This Row],[Invoice (Year+Month)]],2)</f>
        <v>06</v>
      </c>
      <c r="D6868" t="s">
        <v>56</v>
      </c>
      <c r="E6868">
        <v>3013881</v>
      </c>
      <c r="F6868" t="s">
        <v>10</v>
      </c>
      <c r="G6868" t="s">
        <v>26</v>
      </c>
      <c r="H6868" t="s">
        <v>44</v>
      </c>
      <c r="I6868">
        <v>1561722</v>
      </c>
      <c r="J6868">
        <v>12</v>
      </c>
      <c r="K6868" s="1">
        <v>12</v>
      </c>
      <c r="L6868" s="1">
        <v>1.92</v>
      </c>
      <c r="M6868" s="1">
        <f>All_Data[[#This Row],[EUR Sales Amount]]-All_Data[[#This Row],[EUR Cost Amount]]</f>
        <v>10.08</v>
      </c>
      <c r="N6868">
        <f>IF(All_Data[[#This Row],[Order Line Quantity]]&lt;0,1,0)</f>
        <v>0</v>
      </c>
      <c r="O6868" s="1" t="str">
        <f>All_Data[[#This Row],[Tier2 Description]]&amp;All_Data[[#This Row],[Order No]]</f>
        <v>HBA1561722</v>
      </c>
    </row>
    <row r="6869" spans="1:15" x14ac:dyDescent="0.35">
      <c r="A6869">
        <v>202006</v>
      </c>
      <c r="B6869" t="str">
        <f>LEFT(All_Data[[#This Row],[Invoice (Year+Month)]],4)</f>
        <v>2020</v>
      </c>
      <c r="C6869" t="str">
        <f>RIGHT(All_Data[[#This Row],[Invoice (Year+Month)]],2)</f>
        <v>06</v>
      </c>
      <c r="D6869" t="s">
        <v>56</v>
      </c>
      <c r="E6869">
        <v>3013881</v>
      </c>
      <c r="F6869" t="s">
        <v>10</v>
      </c>
      <c r="G6869" t="s">
        <v>22</v>
      </c>
      <c r="H6869" t="s">
        <v>35</v>
      </c>
      <c r="I6869">
        <v>1561955</v>
      </c>
      <c r="J6869">
        <v>202</v>
      </c>
      <c r="K6869" s="1">
        <v>134</v>
      </c>
      <c r="L6869" s="1">
        <v>23.18</v>
      </c>
      <c r="M6869" s="1">
        <f>All_Data[[#This Row],[EUR Sales Amount]]-All_Data[[#This Row],[EUR Cost Amount]]</f>
        <v>110.82</v>
      </c>
      <c r="N6869">
        <f>IF(All_Data[[#This Row],[Order Line Quantity]]&lt;0,1,0)</f>
        <v>0</v>
      </c>
      <c r="O6869" s="1" t="str">
        <f>All_Data[[#This Row],[Tier2 Description]]&amp;All_Data[[#This Row],[Order No]]</f>
        <v>DECORATION CHARGES1561955</v>
      </c>
    </row>
    <row r="6870" spans="1:15" x14ac:dyDescent="0.35">
      <c r="A6870">
        <v>202006</v>
      </c>
      <c r="B6870" t="str">
        <f>LEFT(All_Data[[#This Row],[Invoice (Year+Month)]],4)</f>
        <v>2020</v>
      </c>
      <c r="C6870" t="str">
        <f>RIGHT(All_Data[[#This Row],[Invoice (Year+Month)]],2)</f>
        <v>06</v>
      </c>
      <c r="D6870" t="s">
        <v>56</v>
      </c>
      <c r="E6870">
        <v>3013893</v>
      </c>
      <c r="F6870" t="s">
        <v>10</v>
      </c>
      <c r="G6870" t="s">
        <v>48</v>
      </c>
      <c r="H6870" t="s">
        <v>48</v>
      </c>
      <c r="I6870">
        <v>1562447</v>
      </c>
      <c r="J6870">
        <v>8</v>
      </c>
      <c r="K6870" s="1">
        <v>8</v>
      </c>
      <c r="L6870" s="1">
        <v>4.5599999999999996</v>
      </c>
      <c r="M6870" s="1">
        <f>All_Data[[#This Row],[EUR Sales Amount]]-All_Data[[#This Row],[EUR Cost Amount]]</f>
        <v>3.4400000000000004</v>
      </c>
      <c r="N6870">
        <f>IF(All_Data[[#This Row],[Order Line Quantity]]&lt;0,1,0)</f>
        <v>0</v>
      </c>
      <c r="O6870" s="1" t="str">
        <f>All_Data[[#This Row],[Tier2 Description]]&amp;All_Data[[#This Row],[Order No]]</f>
        <v>HEADWEAR1562447</v>
      </c>
    </row>
    <row r="6871" spans="1:15" x14ac:dyDescent="0.35">
      <c r="A6871">
        <v>202006</v>
      </c>
      <c r="B6871" t="str">
        <f>LEFT(All_Data[[#This Row],[Invoice (Year+Month)]],4)</f>
        <v>2020</v>
      </c>
      <c r="C6871" t="str">
        <f>RIGHT(All_Data[[#This Row],[Invoice (Year+Month)]],2)</f>
        <v>06</v>
      </c>
      <c r="D6871" t="s">
        <v>56</v>
      </c>
      <c r="E6871">
        <v>3013893</v>
      </c>
      <c r="F6871" t="s">
        <v>10</v>
      </c>
      <c r="G6871" t="s">
        <v>18</v>
      </c>
      <c r="H6871" t="s">
        <v>20</v>
      </c>
      <c r="I6871">
        <v>1562362</v>
      </c>
      <c r="J6871">
        <v>30</v>
      </c>
      <c r="K6871" s="1">
        <v>149.69999999999999</v>
      </c>
      <c r="L6871" s="1">
        <v>90.36</v>
      </c>
      <c r="M6871" s="1">
        <f>All_Data[[#This Row],[EUR Sales Amount]]-All_Data[[#This Row],[EUR Cost Amount]]</f>
        <v>59.339999999999989</v>
      </c>
      <c r="N6871">
        <f>IF(All_Data[[#This Row],[Order Line Quantity]]&lt;0,1,0)</f>
        <v>0</v>
      </c>
      <c r="O6871" s="1" t="str">
        <f>All_Data[[#This Row],[Tier2 Description]]&amp;All_Data[[#This Row],[Order No]]</f>
        <v>POLOS1562362</v>
      </c>
    </row>
    <row r="6872" spans="1:15" x14ac:dyDescent="0.35">
      <c r="A6872">
        <v>202006</v>
      </c>
      <c r="B6872" t="str">
        <f>LEFT(All_Data[[#This Row],[Invoice (Year+Month)]],4)</f>
        <v>2020</v>
      </c>
      <c r="C6872" t="str">
        <f>RIGHT(All_Data[[#This Row],[Invoice (Year+Month)]],2)</f>
        <v>06</v>
      </c>
      <c r="D6872" t="s">
        <v>56</v>
      </c>
      <c r="E6872">
        <v>3013909</v>
      </c>
      <c r="F6872" t="s">
        <v>10</v>
      </c>
      <c r="G6872" t="s">
        <v>36</v>
      </c>
      <c r="H6872" t="s">
        <v>36</v>
      </c>
      <c r="I6872">
        <v>1561539</v>
      </c>
      <c r="J6872">
        <v>200</v>
      </c>
      <c r="K6872" s="1">
        <v>332</v>
      </c>
      <c r="L6872" s="1">
        <v>286</v>
      </c>
      <c r="M6872" s="1">
        <f>All_Data[[#This Row],[EUR Sales Amount]]-All_Data[[#This Row],[EUR Cost Amount]]</f>
        <v>46</v>
      </c>
      <c r="N6872">
        <f>IF(All_Data[[#This Row],[Order Line Quantity]]&lt;0,1,0)</f>
        <v>0</v>
      </c>
      <c r="O6872" s="1" t="str">
        <f>All_Data[[#This Row],[Tier2 Description]]&amp;All_Data[[#This Row],[Order No]]</f>
        <v>MEMORY1561539</v>
      </c>
    </row>
    <row r="6873" spans="1:15" x14ac:dyDescent="0.35">
      <c r="A6873">
        <v>202006</v>
      </c>
      <c r="B6873" t="str">
        <f>LEFT(All_Data[[#This Row],[Invoice (Year+Month)]],4)</f>
        <v>2020</v>
      </c>
      <c r="C6873" t="str">
        <f>RIGHT(All_Data[[#This Row],[Invoice (Year+Month)]],2)</f>
        <v>06</v>
      </c>
      <c r="D6873" t="s">
        <v>56</v>
      </c>
      <c r="E6873">
        <v>3013909</v>
      </c>
      <c r="F6873" t="s">
        <v>10</v>
      </c>
      <c r="G6873" t="s">
        <v>36</v>
      </c>
      <c r="H6873" t="s">
        <v>36</v>
      </c>
      <c r="I6873">
        <v>1562214</v>
      </c>
      <c r="J6873">
        <v>60</v>
      </c>
      <c r="K6873" s="1">
        <v>132</v>
      </c>
      <c r="L6873" s="1">
        <v>125.7</v>
      </c>
      <c r="M6873" s="1">
        <f>All_Data[[#This Row],[EUR Sales Amount]]-All_Data[[#This Row],[EUR Cost Amount]]</f>
        <v>6.2999999999999972</v>
      </c>
      <c r="N6873">
        <f>IF(All_Data[[#This Row],[Order Line Quantity]]&lt;0,1,0)</f>
        <v>0</v>
      </c>
      <c r="O6873" s="1" t="str">
        <f>All_Data[[#This Row],[Tier2 Description]]&amp;All_Data[[#This Row],[Order No]]</f>
        <v>MEMORY1562214</v>
      </c>
    </row>
    <row r="6874" spans="1:15" x14ac:dyDescent="0.35">
      <c r="A6874">
        <v>202006</v>
      </c>
      <c r="B6874" t="str">
        <f>LEFT(All_Data[[#This Row],[Invoice (Year+Month)]],4)</f>
        <v>2020</v>
      </c>
      <c r="C6874" t="str">
        <f>RIGHT(All_Data[[#This Row],[Invoice (Year+Month)]],2)</f>
        <v>06</v>
      </c>
      <c r="D6874" t="s">
        <v>56</v>
      </c>
      <c r="E6874">
        <v>3013909</v>
      </c>
      <c r="F6874" t="s">
        <v>10</v>
      </c>
      <c r="G6874" t="s">
        <v>22</v>
      </c>
      <c r="H6874" t="s">
        <v>35</v>
      </c>
      <c r="I6874">
        <v>1562214</v>
      </c>
      <c r="J6874">
        <v>62</v>
      </c>
      <c r="K6874" s="1">
        <v>77.400000000000006</v>
      </c>
      <c r="L6874" s="1">
        <v>18.48</v>
      </c>
      <c r="M6874" s="1">
        <f>All_Data[[#This Row],[EUR Sales Amount]]-All_Data[[#This Row],[EUR Cost Amount]]</f>
        <v>58.92</v>
      </c>
      <c r="N6874">
        <f>IF(All_Data[[#This Row],[Order Line Quantity]]&lt;0,1,0)</f>
        <v>0</v>
      </c>
      <c r="O6874" s="1" t="str">
        <f>All_Data[[#This Row],[Tier2 Description]]&amp;All_Data[[#This Row],[Order No]]</f>
        <v>DECORATION CHARGES1562214</v>
      </c>
    </row>
    <row r="6875" spans="1:15" x14ac:dyDescent="0.35">
      <c r="A6875">
        <v>202006</v>
      </c>
      <c r="B6875" t="str">
        <f>LEFT(All_Data[[#This Row],[Invoice (Year+Month)]],4)</f>
        <v>2020</v>
      </c>
      <c r="C6875" t="str">
        <f>RIGHT(All_Data[[#This Row],[Invoice (Year+Month)]],2)</f>
        <v>06</v>
      </c>
      <c r="D6875" t="s">
        <v>56</v>
      </c>
      <c r="E6875">
        <v>3013913</v>
      </c>
      <c r="F6875" t="s">
        <v>17</v>
      </c>
      <c r="G6875" t="s">
        <v>18</v>
      </c>
      <c r="H6875" t="s">
        <v>20</v>
      </c>
      <c r="I6875">
        <v>1562598</v>
      </c>
      <c r="J6875">
        <v>8</v>
      </c>
      <c r="K6875" s="1">
        <v>60.56</v>
      </c>
      <c r="L6875" s="1">
        <v>29.9</v>
      </c>
      <c r="M6875" s="1">
        <f>All_Data[[#This Row],[EUR Sales Amount]]-All_Data[[#This Row],[EUR Cost Amount]]</f>
        <v>30.660000000000004</v>
      </c>
      <c r="N6875">
        <f>IF(All_Data[[#This Row],[Order Line Quantity]]&lt;0,1,0)</f>
        <v>0</v>
      </c>
      <c r="O6875" s="1" t="str">
        <f>All_Data[[#This Row],[Tier2 Description]]&amp;All_Data[[#This Row],[Order No]]</f>
        <v>POLOS1562598</v>
      </c>
    </row>
    <row r="6876" spans="1:15" x14ac:dyDescent="0.35">
      <c r="A6876">
        <v>202006</v>
      </c>
      <c r="B6876" t="str">
        <f>LEFT(All_Data[[#This Row],[Invoice (Year+Month)]],4)</f>
        <v>2020</v>
      </c>
      <c r="C6876" t="str">
        <f>RIGHT(All_Data[[#This Row],[Invoice (Year+Month)]],2)</f>
        <v>06</v>
      </c>
      <c r="D6876" t="s">
        <v>56</v>
      </c>
      <c r="E6876">
        <v>3013915</v>
      </c>
      <c r="F6876" t="s">
        <v>10</v>
      </c>
      <c r="G6876" t="s">
        <v>18</v>
      </c>
      <c r="H6876" t="s">
        <v>20</v>
      </c>
      <c r="I6876">
        <v>1561831</v>
      </c>
      <c r="J6876">
        <v>104</v>
      </c>
      <c r="K6876" s="1">
        <v>744.56</v>
      </c>
      <c r="L6876" s="1">
        <v>374.16</v>
      </c>
      <c r="M6876" s="1">
        <f>All_Data[[#This Row],[EUR Sales Amount]]-All_Data[[#This Row],[EUR Cost Amount]]</f>
        <v>370.39999999999992</v>
      </c>
      <c r="N6876">
        <f>IF(All_Data[[#This Row],[Order Line Quantity]]&lt;0,1,0)</f>
        <v>0</v>
      </c>
      <c r="O6876" s="1" t="str">
        <f>All_Data[[#This Row],[Tier2 Description]]&amp;All_Data[[#This Row],[Order No]]</f>
        <v>POLOS1561831</v>
      </c>
    </row>
    <row r="6877" spans="1:15" x14ac:dyDescent="0.35">
      <c r="A6877">
        <v>202006</v>
      </c>
      <c r="B6877" t="str">
        <f>LEFT(All_Data[[#This Row],[Invoice (Year+Month)]],4)</f>
        <v>2020</v>
      </c>
      <c r="C6877" t="str">
        <f>RIGHT(All_Data[[#This Row],[Invoice (Year+Month)]],2)</f>
        <v>06</v>
      </c>
      <c r="D6877" t="s">
        <v>56</v>
      </c>
      <c r="E6877">
        <v>3013926</v>
      </c>
      <c r="F6877" t="s">
        <v>10</v>
      </c>
      <c r="G6877" t="s">
        <v>18</v>
      </c>
      <c r="H6877" t="s">
        <v>19</v>
      </c>
      <c r="I6877">
        <v>1562333</v>
      </c>
      <c r="J6877">
        <v>2</v>
      </c>
      <c r="K6877" s="1">
        <v>32.94</v>
      </c>
      <c r="L6877" s="1">
        <v>16.760000000000002</v>
      </c>
      <c r="M6877" s="1">
        <f>All_Data[[#This Row],[EUR Sales Amount]]-All_Data[[#This Row],[EUR Cost Amount]]</f>
        <v>16.179999999999996</v>
      </c>
      <c r="N6877">
        <f>IF(All_Data[[#This Row],[Order Line Quantity]]&lt;0,1,0)</f>
        <v>0</v>
      </c>
      <c r="O6877" s="1" t="str">
        <f>All_Data[[#This Row],[Tier2 Description]]&amp;All_Data[[#This Row],[Order No]]</f>
        <v>FLEECE &amp; KNITS1562333</v>
      </c>
    </row>
    <row r="6878" spans="1:15" x14ac:dyDescent="0.35">
      <c r="A6878">
        <v>202006</v>
      </c>
      <c r="B6878" t="str">
        <f>LEFT(All_Data[[#This Row],[Invoice (Year+Month)]],4)</f>
        <v>2020</v>
      </c>
      <c r="C6878" t="str">
        <f>RIGHT(All_Data[[#This Row],[Invoice (Year+Month)]],2)</f>
        <v>06</v>
      </c>
      <c r="D6878" t="s">
        <v>56</v>
      </c>
      <c r="E6878">
        <v>3013926</v>
      </c>
      <c r="F6878" t="s">
        <v>10</v>
      </c>
      <c r="G6878" t="s">
        <v>24</v>
      </c>
      <c r="H6878" t="s">
        <v>54</v>
      </c>
      <c r="I6878">
        <v>1562198</v>
      </c>
      <c r="J6878">
        <v>2</v>
      </c>
      <c r="K6878" s="1">
        <v>39.979999999999997</v>
      </c>
      <c r="L6878" s="1">
        <v>18.600000000000001</v>
      </c>
      <c r="M6878" s="1">
        <f>All_Data[[#This Row],[EUR Sales Amount]]-All_Data[[#This Row],[EUR Cost Amount]]</f>
        <v>21.379999999999995</v>
      </c>
      <c r="N6878">
        <f>IF(All_Data[[#This Row],[Order Line Quantity]]&lt;0,1,0)</f>
        <v>0</v>
      </c>
      <c r="O6878" s="1" t="str">
        <f>All_Data[[#This Row],[Tier2 Description]]&amp;All_Data[[#This Row],[Order No]]</f>
        <v>VESTS-BODYWARMERS1562198</v>
      </c>
    </row>
    <row r="6879" spans="1:15" x14ac:dyDescent="0.35">
      <c r="A6879">
        <v>202006</v>
      </c>
      <c r="B6879" t="str">
        <f>LEFT(All_Data[[#This Row],[Invoice (Year+Month)]],4)</f>
        <v>2020</v>
      </c>
      <c r="C6879" t="str">
        <f>RIGHT(All_Data[[#This Row],[Invoice (Year+Month)]],2)</f>
        <v>06</v>
      </c>
      <c r="D6879" t="s">
        <v>56</v>
      </c>
      <c r="E6879">
        <v>3013926</v>
      </c>
      <c r="F6879" t="s">
        <v>10</v>
      </c>
      <c r="G6879" t="s">
        <v>57</v>
      </c>
      <c r="H6879" t="s">
        <v>58</v>
      </c>
      <c r="I6879">
        <v>1562067</v>
      </c>
      <c r="J6879">
        <v>18</v>
      </c>
      <c r="K6879" s="1">
        <v>280.82</v>
      </c>
      <c r="L6879" s="1">
        <v>138.5</v>
      </c>
      <c r="M6879" s="1">
        <f>All_Data[[#This Row],[EUR Sales Amount]]-All_Data[[#This Row],[EUR Cost Amount]]</f>
        <v>142.32</v>
      </c>
      <c r="N6879">
        <f>IF(All_Data[[#This Row],[Order Line Quantity]]&lt;0,1,0)</f>
        <v>0</v>
      </c>
      <c r="O6879" s="1" t="str">
        <f>All_Data[[#This Row],[Tier2 Description]]&amp;All_Data[[#This Row],[Order No]]</f>
        <v>SHIRTS1562067</v>
      </c>
    </row>
    <row r="6880" spans="1:15" x14ac:dyDescent="0.35">
      <c r="A6880">
        <v>202006</v>
      </c>
      <c r="B6880" t="str">
        <f>LEFT(All_Data[[#This Row],[Invoice (Year+Month)]],4)</f>
        <v>2020</v>
      </c>
      <c r="C6880" t="str">
        <f>RIGHT(All_Data[[#This Row],[Invoice (Year+Month)]],2)</f>
        <v>06</v>
      </c>
      <c r="D6880" t="s">
        <v>56</v>
      </c>
      <c r="E6880">
        <v>3013930</v>
      </c>
      <c r="F6880" t="s">
        <v>10</v>
      </c>
      <c r="G6880" t="s">
        <v>13</v>
      </c>
      <c r="H6880" t="s">
        <v>37</v>
      </c>
      <c r="I6880">
        <v>1561902</v>
      </c>
      <c r="J6880">
        <v>2000</v>
      </c>
      <c r="K6880" s="1">
        <v>400</v>
      </c>
      <c r="L6880" s="1">
        <v>280</v>
      </c>
      <c r="M6880" s="1">
        <f>All_Data[[#This Row],[EUR Sales Amount]]-All_Data[[#This Row],[EUR Cost Amount]]</f>
        <v>120</v>
      </c>
      <c r="N6880">
        <f>IF(All_Data[[#This Row],[Order Line Quantity]]&lt;0,1,0)</f>
        <v>0</v>
      </c>
      <c r="O6880" s="1" t="str">
        <f>All_Data[[#This Row],[Tier2 Description]]&amp;All_Data[[#This Row],[Order No]]</f>
        <v>GENERAL1561902</v>
      </c>
    </row>
    <row r="6881" spans="1:15" x14ac:dyDescent="0.35">
      <c r="A6881">
        <v>202006</v>
      </c>
      <c r="B6881" t="str">
        <f>LEFT(All_Data[[#This Row],[Invoice (Year+Month)]],4)</f>
        <v>2020</v>
      </c>
      <c r="C6881" t="str">
        <f>RIGHT(All_Data[[#This Row],[Invoice (Year+Month)]],2)</f>
        <v>06</v>
      </c>
      <c r="D6881" t="s">
        <v>56</v>
      </c>
      <c r="E6881">
        <v>3013931</v>
      </c>
      <c r="F6881" t="s">
        <v>17</v>
      </c>
      <c r="G6881" t="s">
        <v>32</v>
      </c>
      <c r="H6881" t="s">
        <v>33</v>
      </c>
      <c r="I6881">
        <v>1562332</v>
      </c>
      <c r="J6881">
        <v>20</v>
      </c>
      <c r="K6881" s="1">
        <v>179.8</v>
      </c>
      <c r="L6881" s="1">
        <v>82.84</v>
      </c>
      <c r="M6881" s="1">
        <f>All_Data[[#This Row],[EUR Sales Amount]]-All_Data[[#This Row],[EUR Cost Amount]]</f>
        <v>96.960000000000008</v>
      </c>
      <c r="N6881">
        <f>IF(All_Data[[#This Row],[Order Line Quantity]]&lt;0,1,0)</f>
        <v>0</v>
      </c>
      <c r="O6881" s="1" t="str">
        <f>All_Data[[#This Row],[Tier2 Description]]&amp;All_Data[[#This Row],[Order No]]</f>
        <v>SPORT BOTTLES1562332</v>
      </c>
    </row>
    <row r="6882" spans="1:15" x14ac:dyDescent="0.35">
      <c r="A6882">
        <v>202006</v>
      </c>
      <c r="B6882" t="str">
        <f>LEFT(All_Data[[#This Row],[Invoice (Year+Month)]],4)</f>
        <v>2020</v>
      </c>
      <c r="C6882" t="str">
        <f>RIGHT(All_Data[[#This Row],[Invoice (Year+Month)]],2)</f>
        <v>06</v>
      </c>
      <c r="D6882" t="s">
        <v>56</v>
      </c>
      <c r="E6882">
        <v>3013938</v>
      </c>
      <c r="F6882" t="s">
        <v>10</v>
      </c>
      <c r="G6882" t="s">
        <v>26</v>
      </c>
      <c r="H6882" t="s">
        <v>42</v>
      </c>
      <c r="I6882">
        <v>1562418</v>
      </c>
      <c r="J6882">
        <v>2</v>
      </c>
      <c r="K6882" s="1">
        <v>3.66</v>
      </c>
      <c r="L6882" s="1">
        <v>1.6</v>
      </c>
      <c r="M6882" s="1">
        <f>All_Data[[#This Row],[EUR Sales Amount]]-All_Data[[#This Row],[EUR Cost Amount]]</f>
        <v>2.06</v>
      </c>
      <c r="N6882">
        <f>IF(All_Data[[#This Row],[Order Line Quantity]]&lt;0,1,0)</f>
        <v>0</v>
      </c>
      <c r="O6882" s="1" t="str">
        <f>All_Data[[#This Row],[Tier2 Description]]&amp;All_Data[[#This Row],[Order No]]</f>
        <v>LIGHTING1562418</v>
      </c>
    </row>
    <row r="6883" spans="1:15" x14ac:dyDescent="0.35">
      <c r="A6883">
        <v>202006</v>
      </c>
      <c r="B6883" t="str">
        <f>LEFT(All_Data[[#This Row],[Invoice (Year+Month)]],4)</f>
        <v>2020</v>
      </c>
      <c r="C6883" t="str">
        <f>RIGHT(All_Data[[#This Row],[Invoice (Year+Month)]],2)</f>
        <v>06</v>
      </c>
      <c r="D6883" t="s">
        <v>56</v>
      </c>
      <c r="E6883">
        <v>3013938</v>
      </c>
      <c r="F6883" t="s">
        <v>10</v>
      </c>
      <c r="G6883" t="s">
        <v>26</v>
      </c>
      <c r="H6883" t="s">
        <v>43</v>
      </c>
      <c r="I6883">
        <v>1562418</v>
      </c>
      <c r="J6883">
        <v>2</v>
      </c>
      <c r="K6883" s="1">
        <v>3.2</v>
      </c>
      <c r="L6883" s="1">
        <v>2</v>
      </c>
      <c r="M6883" s="1">
        <f>All_Data[[#This Row],[EUR Sales Amount]]-All_Data[[#This Row],[EUR Cost Amount]]</f>
        <v>1.2000000000000002</v>
      </c>
      <c r="N6883">
        <f>IF(All_Data[[#This Row],[Order Line Quantity]]&lt;0,1,0)</f>
        <v>0</v>
      </c>
      <c r="O6883" s="1" t="str">
        <f>All_Data[[#This Row],[Tier2 Description]]&amp;All_Data[[#This Row],[Order No]]</f>
        <v>SAFETY AUTO &amp; TOOLS1562418</v>
      </c>
    </row>
    <row r="6884" spans="1:15" x14ac:dyDescent="0.35">
      <c r="A6884">
        <v>202006</v>
      </c>
      <c r="B6884" t="str">
        <f>LEFT(All_Data[[#This Row],[Invoice (Year+Month)]],4)</f>
        <v>2020</v>
      </c>
      <c r="C6884" t="str">
        <f>RIGHT(All_Data[[#This Row],[Invoice (Year+Month)]],2)</f>
        <v>06</v>
      </c>
      <c r="D6884" t="s">
        <v>56</v>
      </c>
      <c r="E6884">
        <v>3013938</v>
      </c>
      <c r="F6884" t="s">
        <v>10</v>
      </c>
      <c r="G6884" t="s">
        <v>57</v>
      </c>
      <c r="H6884" t="s">
        <v>58</v>
      </c>
      <c r="I6884">
        <v>1562418</v>
      </c>
      <c r="J6884">
        <v>30</v>
      </c>
      <c r="K6884" s="1">
        <v>462.3</v>
      </c>
      <c r="L6884" s="1">
        <v>199.64</v>
      </c>
      <c r="M6884" s="1">
        <f>All_Data[[#This Row],[EUR Sales Amount]]-All_Data[[#This Row],[EUR Cost Amount]]</f>
        <v>262.66000000000003</v>
      </c>
      <c r="N6884">
        <f>IF(All_Data[[#This Row],[Order Line Quantity]]&lt;0,1,0)</f>
        <v>0</v>
      </c>
      <c r="O6884" s="1" t="str">
        <f>All_Data[[#This Row],[Tier2 Description]]&amp;All_Data[[#This Row],[Order No]]</f>
        <v>SHIRTS1562418</v>
      </c>
    </row>
    <row r="6885" spans="1:15" x14ac:dyDescent="0.35">
      <c r="A6885">
        <v>202006</v>
      </c>
      <c r="B6885" t="str">
        <f>LEFT(All_Data[[#This Row],[Invoice (Year+Month)]],4)</f>
        <v>2020</v>
      </c>
      <c r="C6885" t="str">
        <f>RIGHT(All_Data[[#This Row],[Invoice (Year+Month)]],2)</f>
        <v>06</v>
      </c>
      <c r="D6885" t="s">
        <v>56</v>
      </c>
      <c r="E6885">
        <v>3013946</v>
      </c>
      <c r="F6885" t="s">
        <v>10</v>
      </c>
      <c r="G6885" t="s">
        <v>13</v>
      </c>
      <c r="H6885" t="s">
        <v>16</v>
      </c>
      <c r="I6885">
        <v>1561506</v>
      </c>
      <c r="J6885">
        <v>4</v>
      </c>
      <c r="K6885" s="1">
        <v>39.08</v>
      </c>
      <c r="L6885" s="1">
        <v>23.54</v>
      </c>
      <c r="M6885" s="1">
        <f>All_Data[[#This Row],[EUR Sales Amount]]-All_Data[[#This Row],[EUR Cost Amount]]</f>
        <v>15.54</v>
      </c>
      <c r="N6885">
        <f>IF(All_Data[[#This Row],[Order Line Quantity]]&lt;0,1,0)</f>
        <v>0</v>
      </c>
      <c r="O6885" s="1" t="str">
        <f>All_Data[[#This Row],[Tier2 Description]]&amp;All_Data[[#This Row],[Order No]]</f>
        <v>WRITING1561506</v>
      </c>
    </row>
    <row r="6886" spans="1:15" x14ac:dyDescent="0.35">
      <c r="A6886">
        <v>202006</v>
      </c>
      <c r="B6886" t="str">
        <f>LEFT(All_Data[[#This Row],[Invoice (Year+Month)]],4)</f>
        <v>2020</v>
      </c>
      <c r="C6886" t="str">
        <f>RIGHT(All_Data[[#This Row],[Invoice (Year+Month)]],2)</f>
        <v>06</v>
      </c>
      <c r="D6886" t="s">
        <v>56</v>
      </c>
      <c r="E6886">
        <v>3013948</v>
      </c>
      <c r="F6886" t="s">
        <v>17</v>
      </c>
      <c r="G6886" t="s">
        <v>11</v>
      </c>
      <c r="H6886" t="s">
        <v>39</v>
      </c>
      <c r="I6886">
        <v>1560366</v>
      </c>
      <c r="J6886">
        <v>2</v>
      </c>
      <c r="K6886" s="1">
        <v>3.38</v>
      </c>
      <c r="L6886" s="1">
        <v>1.46</v>
      </c>
      <c r="M6886" s="1">
        <f>All_Data[[#This Row],[EUR Sales Amount]]-All_Data[[#This Row],[EUR Cost Amount]]</f>
        <v>1.92</v>
      </c>
      <c r="N6886">
        <f>IF(All_Data[[#This Row],[Order Line Quantity]]&lt;0,1,0)</f>
        <v>0</v>
      </c>
      <c r="O6886" s="1" t="str">
        <f>All_Data[[#This Row],[Tier2 Description]]&amp;All_Data[[#This Row],[Order No]]</f>
        <v>COOLERS1560366</v>
      </c>
    </row>
    <row r="6887" spans="1:15" x14ac:dyDescent="0.35">
      <c r="A6887">
        <v>202006</v>
      </c>
      <c r="B6887" t="str">
        <f>LEFT(All_Data[[#This Row],[Invoice (Year+Month)]],4)</f>
        <v>2020</v>
      </c>
      <c r="C6887" t="str">
        <f>RIGHT(All_Data[[#This Row],[Invoice (Year+Month)]],2)</f>
        <v>06</v>
      </c>
      <c r="D6887" t="s">
        <v>56</v>
      </c>
      <c r="E6887">
        <v>3013949</v>
      </c>
      <c r="F6887" t="s">
        <v>17</v>
      </c>
      <c r="G6887" t="s">
        <v>18</v>
      </c>
      <c r="H6887" t="s">
        <v>20</v>
      </c>
      <c r="I6887">
        <v>1562453</v>
      </c>
      <c r="J6887">
        <v>404</v>
      </c>
      <c r="K6887" s="1">
        <v>2666.4</v>
      </c>
      <c r="L6887" s="1">
        <v>1392.7</v>
      </c>
      <c r="M6887" s="1">
        <f>All_Data[[#This Row],[EUR Sales Amount]]-All_Data[[#This Row],[EUR Cost Amount]]</f>
        <v>1273.7</v>
      </c>
      <c r="N6887">
        <f>IF(All_Data[[#This Row],[Order Line Quantity]]&lt;0,1,0)</f>
        <v>0</v>
      </c>
      <c r="O6887" s="1" t="str">
        <f>All_Data[[#This Row],[Tier2 Description]]&amp;All_Data[[#This Row],[Order No]]</f>
        <v>POLOS1562453</v>
      </c>
    </row>
    <row r="6888" spans="1:15" x14ac:dyDescent="0.35">
      <c r="A6888">
        <v>202006</v>
      </c>
      <c r="B6888" t="str">
        <f>LEFT(All_Data[[#This Row],[Invoice (Year+Month)]],4)</f>
        <v>2020</v>
      </c>
      <c r="C6888" t="str">
        <f>RIGHT(All_Data[[#This Row],[Invoice (Year+Month)]],2)</f>
        <v>06</v>
      </c>
      <c r="D6888" t="s">
        <v>56</v>
      </c>
      <c r="E6888">
        <v>3013960</v>
      </c>
      <c r="F6888" t="s">
        <v>17</v>
      </c>
      <c r="G6888" t="s">
        <v>26</v>
      </c>
      <c r="H6888" t="s">
        <v>44</v>
      </c>
      <c r="I6888">
        <v>1561988</v>
      </c>
      <c r="J6888">
        <v>4</v>
      </c>
      <c r="K6888" s="1">
        <v>4</v>
      </c>
      <c r="L6888" s="1">
        <v>5.9</v>
      </c>
      <c r="M6888" s="1">
        <f>All_Data[[#This Row],[EUR Sales Amount]]-All_Data[[#This Row],[EUR Cost Amount]]</f>
        <v>-1.9000000000000004</v>
      </c>
      <c r="N6888">
        <f>IF(All_Data[[#This Row],[Order Line Quantity]]&lt;0,1,0)</f>
        <v>0</v>
      </c>
      <c r="O6888" s="1" t="str">
        <f>All_Data[[#This Row],[Tier2 Description]]&amp;All_Data[[#This Row],[Order No]]</f>
        <v>HBA1561988</v>
      </c>
    </row>
    <row r="6889" spans="1:15" x14ac:dyDescent="0.35">
      <c r="A6889">
        <v>202006</v>
      </c>
      <c r="B6889" t="str">
        <f>LEFT(All_Data[[#This Row],[Invoice (Year+Month)]],4)</f>
        <v>2020</v>
      </c>
      <c r="C6889" t="str">
        <f>RIGHT(All_Data[[#This Row],[Invoice (Year+Month)]],2)</f>
        <v>06</v>
      </c>
      <c r="D6889" t="s">
        <v>56</v>
      </c>
      <c r="E6889">
        <v>3013967</v>
      </c>
      <c r="F6889" t="s">
        <v>17</v>
      </c>
      <c r="G6889" t="s">
        <v>26</v>
      </c>
      <c r="H6889" t="s">
        <v>44</v>
      </c>
      <c r="I6889">
        <v>1562801</v>
      </c>
      <c r="J6889">
        <v>4</v>
      </c>
      <c r="K6889" s="1">
        <v>4</v>
      </c>
      <c r="L6889" s="1">
        <v>4.5999999999999996</v>
      </c>
      <c r="M6889" s="1">
        <f>All_Data[[#This Row],[EUR Sales Amount]]-All_Data[[#This Row],[EUR Cost Amount]]</f>
        <v>-0.59999999999999964</v>
      </c>
      <c r="N6889">
        <f>IF(All_Data[[#This Row],[Order Line Quantity]]&lt;0,1,0)</f>
        <v>0</v>
      </c>
      <c r="O6889" s="1" t="str">
        <f>All_Data[[#This Row],[Tier2 Description]]&amp;All_Data[[#This Row],[Order No]]</f>
        <v>HBA1562801</v>
      </c>
    </row>
    <row r="6890" spans="1:15" x14ac:dyDescent="0.35">
      <c r="A6890">
        <v>202006</v>
      </c>
      <c r="B6890" t="str">
        <f>LEFT(All_Data[[#This Row],[Invoice (Year+Month)]],4)</f>
        <v>2020</v>
      </c>
      <c r="C6890" t="str">
        <f>RIGHT(All_Data[[#This Row],[Invoice (Year+Month)]],2)</f>
        <v>06</v>
      </c>
      <c r="D6890" t="s">
        <v>56</v>
      </c>
      <c r="E6890">
        <v>3013967</v>
      </c>
      <c r="F6890" t="s">
        <v>17</v>
      </c>
      <c r="G6890" t="s">
        <v>26</v>
      </c>
      <c r="H6890" t="s">
        <v>43</v>
      </c>
      <c r="I6890">
        <v>1561378</v>
      </c>
      <c r="J6890">
        <v>6000</v>
      </c>
      <c r="K6890" s="1">
        <v>1320</v>
      </c>
      <c r="L6890" s="1">
        <v>484.42</v>
      </c>
      <c r="M6890" s="1">
        <f>All_Data[[#This Row],[EUR Sales Amount]]-All_Data[[#This Row],[EUR Cost Amount]]</f>
        <v>835.57999999999993</v>
      </c>
      <c r="N6890">
        <f>IF(All_Data[[#This Row],[Order Line Quantity]]&lt;0,1,0)</f>
        <v>0</v>
      </c>
      <c r="O6890" s="1" t="str">
        <f>All_Data[[#This Row],[Tier2 Description]]&amp;All_Data[[#This Row],[Order No]]</f>
        <v>SAFETY AUTO &amp; TOOLS1561378</v>
      </c>
    </row>
    <row r="6891" spans="1:15" x14ac:dyDescent="0.35">
      <c r="A6891">
        <v>202006</v>
      </c>
      <c r="B6891" t="str">
        <f>LEFT(All_Data[[#This Row],[Invoice (Year+Month)]],4)</f>
        <v>2020</v>
      </c>
      <c r="C6891" t="str">
        <f>RIGHT(All_Data[[#This Row],[Invoice (Year+Month)]],2)</f>
        <v>06</v>
      </c>
      <c r="D6891" t="s">
        <v>56</v>
      </c>
      <c r="E6891">
        <v>3013967</v>
      </c>
      <c r="F6891" t="s">
        <v>17</v>
      </c>
      <c r="G6891" t="s">
        <v>22</v>
      </c>
      <c r="H6891" t="s">
        <v>35</v>
      </c>
      <c r="I6891">
        <v>1561378</v>
      </c>
      <c r="J6891">
        <v>6242</v>
      </c>
      <c r="K6891" s="1">
        <v>801.6</v>
      </c>
      <c r="L6891" s="1">
        <v>97.08</v>
      </c>
      <c r="M6891" s="1">
        <f>All_Data[[#This Row],[EUR Sales Amount]]-All_Data[[#This Row],[EUR Cost Amount]]</f>
        <v>704.52</v>
      </c>
      <c r="N6891">
        <f>IF(All_Data[[#This Row],[Order Line Quantity]]&lt;0,1,0)</f>
        <v>0</v>
      </c>
      <c r="O6891" s="1" t="str">
        <f>All_Data[[#This Row],[Tier2 Description]]&amp;All_Data[[#This Row],[Order No]]</f>
        <v>DECORATION CHARGES1561378</v>
      </c>
    </row>
    <row r="6892" spans="1:15" x14ac:dyDescent="0.35">
      <c r="A6892">
        <v>202006</v>
      </c>
      <c r="B6892" t="str">
        <f>LEFT(All_Data[[#This Row],[Invoice (Year+Month)]],4)</f>
        <v>2020</v>
      </c>
      <c r="C6892" t="str">
        <f>RIGHT(All_Data[[#This Row],[Invoice (Year+Month)]],2)</f>
        <v>06</v>
      </c>
      <c r="D6892" t="s">
        <v>56</v>
      </c>
      <c r="E6892">
        <v>3013969</v>
      </c>
      <c r="F6892" t="s">
        <v>17</v>
      </c>
      <c r="G6892" t="s">
        <v>48</v>
      </c>
      <c r="H6892" t="s">
        <v>48</v>
      </c>
      <c r="I6892">
        <v>1561731</v>
      </c>
      <c r="J6892">
        <v>52</v>
      </c>
      <c r="K6892" s="1">
        <v>70.48</v>
      </c>
      <c r="L6892" s="1">
        <v>41.04</v>
      </c>
      <c r="M6892" s="1">
        <f>All_Data[[#This Row],[EUR Sales Amount]]-All_Data[[#This Row],[EUR Cost Amount]]</f>
        <v>29.440000000000005</v>
      </c>
      <c r="N6892">
        <f>IF(All_Data[[#This Row],[Order Line Quantity]]&lt;0,1,0)</f>
        <v>0</v>
      </c>
      <c r="O6892" s="1" t="str">
        <f>All_Data[[#This Row],[Tier2 Description]]&amp;All_Data[[#This Row],[Order No]]</f>
        <v>HEADWEAR1561731</v>
      </c>
    </row>
    <row r="6893" spans="1:15" x14ac:dyDescent="0.35">
      <c r="A6893">
        <v>202006</v>
      </c>
      <c r="B6893" t="str">
        <f>LEFT(All_Data[[#This Row],[Invoice (Year+Month)]],4)</f>
        <v>2020</v>
      </c>
      <c r="C6893" t="str">
        <f>RIGHT(All_Data[[#This Row],[Invoice (Year+Month)]],2)</f>
        <v>06</v>
      </c>
      <c r="D6893" t="s">
        <v>56</v>
      </c>
      <c r="E6893">
        <v>3013969</v>
      </c>
      <c r="F6893" t="s">
        <v>17</v>
      </c>
      <c r="G6893" t="s">
        <v>48</v>
      </c>
      <c r="H6893" t="s">
        <v>48</v>
      </c>
      <c r="I6893">
        <v>1562343</v>
      </c>
      <c r="J6893">
        <v>1400</v>
      </c>
      <c r="K6893" s="1">
        <v>910</v>
      </c>
      <c r="L6893" s="1">
        <v>838.8</v>
      </c>
      <c r="M6893" s="1">
        <f>All_Data[[#This Row],[EUR Sales Amount]]-All_Data[[#This Row],[EUR Cost Amount]]</f>
        <v>71.200000000000045</v>
      </c>
      <c r="N6893">
        <f>IF(All_Data[[#This Row],[Order Line Quantity]]&lt;0,1,0)</f>
        <v>0</v>
      </c>
      <c r="O6893" s="1" t="str">
        <f>All_Data[[#This Row],[Tier2 Description]]&amp;All_Data[[#This Row],[Order No]]</f>
        <v>HEADWEAR1562343</v>
      </c>
    </row>
    <row r="6894" spans="1:15" x14ac:dyDescent="0.35">
      <c r="A6894">
        <v>202006</v>
      </c>
      <c r="B6894" t="str">
        <f>LEFT(All_Data[[#This Row],[Invoice (Year+Month)]],4)</f>
        <v>2020</v>
      </c>
      <c r="C6894" t="str">
        <f>RIGHT(All_Data[[#This Row],[Invoice (Year+Month)]],2)</f>
        <v>06</v>
      </c>
      <c r="D6894" t="s">
        <v>56</v>
      </c>
      <c r="E6894">
        <v>3013971</v>
      </c>
      <c r="F6894" t="s">
        <v>10</v>
      </c>
      <c r="G6894" t="s">
        <v>11</v>
      </c>
      <c r="H6894" t="s">
        <v>38</v>
      </c>
      <c r="I6894">
        <v>1562257</v>
      </c>
      <c r="J6894">
        <v>400</v>
      </c>
      <c r="K6894" s="1">
        <v>160</v>
      </c>
      <c r="L6894" s="1">
        <v>86.12</v>
      </c>
      <c r="M6894" s="1">
        <f>All_Data[[#This Row],[EUR Sales Amount]]-All_Data[[#This Row],[EUR Cost Amount]]</f>
        <v>73.88</v>
      </c>
      <c r="N6894">
        <f>IF(All_Data[[#This Row],[Order Line Quantity]]&lt;0,1,0)</f>
        <v>0</v>
      </c>
      <c r="O6894" s="1" t="str">
        <f>All_Data[[#This Row],[Tier2 Description]]&amp;All_Data[[#This Row],[Order No]]</f>
        <v>BACKPACKS1562257</v>
      </c>
    </row>
    <row r="6895" spans="1:15" x14ac:dyDescent="0.35">
      <c r="A6895">
        <v>202006</v>
      </c>
      <c r="B6895" t="str">
        <f>LEFT(All_Data[[#This Row],[Invoice (Year+Month)]],4)</f>
        <v>2020</v>
      </c>
      <c r="C6895" t="str">
        <f>RIGHT(All_Data[[#This Row],[Invoice (Year+Month)]],2)</f>
        <v>06</v>
      </c>
      <c r="D6895" t="s">
        <v>56</v>
      </c>
      <c r="E6895">
        <v>3013971</v>
      </c>
      <c r="F6895" t="s">
        <v>10</v>
      </c>
      <c r="G6895" t="s">
        <v>26</v>
      </c>
      <c r="H6895" t="s">
        <v>44</v>
      </c>
      <c r="I6895">
        <v>1562180</v>
      </c>
      <c r="J6895">
        <v>200</v>
      </c>
      <c r="K6895" s="1">
        <v>456</v>
      </c>
      <c r="L6895" s="1">
        <v>280</v>
      </c>
      <c r="M6895" s="1">
        <f>All_Data[[#This Row],[EUR Sales Amount]]-All_Data[[#This Row],[EUR Cost Amount]]</f>
        <v>176</v>
      </c>
      <c r="N6895">
        <f>IF(All_Data[[#This Row],[Order Line Quantity]]&lt;0,1,0)</f>
        <v>0</v>
      </c>
      <c r="O6895" s="1" t="str">
        <f>All_Data[[#This Row],[Tier2 Description]]&amp;All_Data[[#This Row],[Order No]]</f>
        <v>HBA1562180</v>
      </c>
    </row>
    <row r="6896" spans="1:15" x14ac:dyDescent="0.35">
      <c r="A6896">
        <v>202006</v>
      </c>
      <c r="B6896" t="str">
        <f>LEFT(All_Data[[#This Row],[Invoice (Year+Month)]],4)</f>
        <v>2020</v>
      </c>
      <c r="C6896" t="str">
        <f>RIGHT(All_Data[[#This Row],[Invoice (Year+Month)]],2)</f>
        <v>06</v>
      </c>
      <c r="D6896" t="s">
        <v>56</v>
      </c>
      <c r="E6896">
        <v>3013971</v>
      </c>
      <c r="F6896" t="s">
        <v>10</v>
      </c>
      <c r="G6896" t="s">
        <v>22</v>
      </c>
      <c r="H6896" t="s">
        <v>35</v>
      </c>
      <c r="I6896">
        <v>1562257</v>
      </c>
      <c r="J6896">
        <v>402</v>
      </c>
      <c r="K6896" s="1">
        <v>228</v>
      </c>
      <c r="L6896" s="1">
        <v>33.58</v>
      </c>
      <c r="M6896" s="1">
        <f>All_Data[[#This Row],[EUR Sales Amount]]-All_Data[[#This Row],[EUR Cost Amount]]</f>
        <v>194.42000000000002</v>
      </c>
      <c r="N6896">
        <f>IF(All_Data[[#This Row],[Order Line Quantity]]&lt;0,1,0)</f>
        <v>0</v>
      </c>
      <c r="O6896" s="1" t="str">
        <f>All_Data[[#This Row],[Tier2 Description]]&amp;All_Data[[#This Row],[Order No]]</f>
        <v>DECORATION CHARGES1562257</v>
      </c>
    </row>
    <row r="6897" spans="1:15" x14ac:dyDescent="0.35">
      <c r="A6897">
        <v>202006</v>
      </c>
      <c r="B6897" t="str">
        <f>LEFT(All_Data[[#This Row],[Invoice (Year+Month)]],4)</f>
        <v>2020</v>
      </c>
      <c r="C6897" t="str">
        <f>RIGHT(All_Data[[#This Row],[Invoice (Year+Month)]],2)</f>
        <v>06</v>
      </c>
      <c r="D6897" t="s">
        <v>56</v>
      </c>
      <c r="E6897">
        <v>3013977</v>
      </c>
      <c r="F6897" t="s">
        <v>17</v>
      </c>
      <c r="G6897" t="s">
        <v>26</v>
      </c>
      <c r="H6897" t="s">
        <v>43</v>
      </c>
      <c r="I6897">
        <v>1561375</v>
      </c>
      <c r="J6897">
        <v>12</v>
      </c>
      <c r="K6897" s="1">
        <v>3.48</v>
      </c>
      <c r="L6897" s="1">
        <v>0.72</v>
      </c>
      <c r="M6897" s="1">
        <f>All_Data[[#This Row],[EUR Sales Amount]]-All_Data[[#This Row],[EUR Cost Amount]]</f>
        <v>2.76</v>
      </c>
      <c r="N6897">
        <f>IF(All_Data[[#This Row],[Order Line Quantity]]&lt;0,1,0)</f>
        <v>0</v>
      </c>
      <c r="O6897" s="1" t="str">
        <f>All_Data[[#This Row],[Tier2 Description]]&amp;All_Data[[#This Row],[Order No]]</f>
        <v>SAFETY AUTO &amp; TOOLS1561375</v>
      </c>
    </row>
    <row r="6898" spans="1:15" x14ac:dyDescent="0.35">
      <c r="A6898">
        <v>202006</v>
      </c>
      <c r="B6898" t="str">
        <f>LEFT(All_Data[[#This Row],[Invoice (Year+Month)]],4)</f>
        <v>2020</v>
      </c>
      <c r="C6898" t="str">
        <f>RIGHT(All_Data[[#This Row],[Invoice (Year+Month)]],2)</f>
        <v>06</v>
      </c>
      <c r="D6898" t="s">
        <v>56</v>
      </c>
      <c r="E6898">
        <v>3013977</v>
      </c>
      <c r="F6898" t="s">
        <v>17</v>
      </c>
      <c r="G6898" t="s">
        <v>26</v>
      </c>
      <c r="H6898" t="s">
        <v>43</v>
      </c>
      <c r="I6898">
        <v>1561517</v>
      </c>
      <c r="J6898">
        <v>1000</v>
      </c>
      <c r="K6898" s="1">
        <v>290</v>
      </c>
      <c r="L6898" s="1">
        <v>80.739999999999995</v>
      </c>
      <c r="M6898" s="1">
        <f>All_Data[[#This Row],[EUR Sales Amount]]-All_Data[[#This Row],[EUR Cost Amount]]</f>
        <v>209.26</v>
      </c>
      <c r="N6898">
        <f>IF(All_Data[[#This Row],[Order Line Quantity]]&lt;0,1,0)</f>
        <v>0</v>
      </c>
      <c r="O6898" s="1" t="str">
        <f>All_Data[[#This Row],[Tier2 Description]]&amp;All_Data[[#This Row],[Order No]]</f>
        <v>SAFETY AUTO &amp; TOOLS1561517</v>
      </c>
    </row>
    <row r="6899" spans="1:15" x14ac:dyDescent="0.35">
      <c r="A6899">
        <v>202006</v>
      </c>
      <c r="B6899" t="str">
        <f>LEFT(All_Data[[#This Row],[Invoice (Year+Month)]],4)</f>
        <v>2020</v>
      </c>
      <c r="C6899" t="str">
        <f>RIGHT(All_Data[[#This Row],[Invoice (Year+Month)]],2)</f>
        <v>06</v>
      </c>
      <c r="D6899" t="s">
        <v>56</v>
      </c>
      <c r="E6899">
        <v>3013977</v>
      </c>
      <c r="F6899" t="s">
        <v>17</v>
      </c>
      <c r="G6899" t="s">
        <v>22</v>
      </c>
      <c r="H6899" t="s">
        <v>35</v>
      </c>
      <c r="I6899">
        <v>1561517</v>
      </c>
      <c r="J6899">
        <v>1002</v>
      </c>
      <c r="K6899" s="1">
        <v>200</v>
      </c>
      <c r="L6899" s="1">
        <v>27.88</v>
      </c>
      <c r="M6899" s="1">
        <f>All_Data[[#This Row],[EUR Sales Amount]]-All_Data[[#This Row],[EUR Cost Amount]]</f>
        <v>172.12</v>
      </c>
      <c r="N6899">
        <f>IF(All_Data[[#This Row],[Order Line Quantity]]&lt;0,1,0)</f>
        <v>0</v>
      </c>
      <c r="O6899" s="1" t="str">
        <f>All_Data[[#This Row],[Tier2 Description]]&amp;All_Data[[#This Row],[Order No]]</f>
        <v>DECORATION CHARGES1561517</v>
      </c>
    </row>
    <row r="6900" spans="1:15" x14ac:dyDescent="0.35">
      <c r="A6900">
        <v>202006</v>
      </c>
      <c r="B6900" t="str">
        <f>LEFT(All_Data[[#This Row],[Invoice (Year+Month)]],4)</f>
        <v>2020</v>
      </c>
      <c r="C6900" t="str">
        <f>RIGHT(All_Data[[#This Row],[Invoice (Year+Month)]],2)</f>
        <v>06</v>
      </c>
      <c r="D6900" t="s">
        <v>56</v>
      </c>
      <c r="E6900">
        <v>3014002</v>
      </c>
      <c r="F6900" t="s">
        <v>17</v>
      </c>
      <c r="G6900" t="s">
        <v>11</v>
      </c>
      <c r="H6900" t="s">
        <v>38</v>
      </c>
      <c r="I6900">
        <v>1562566</v>
      </c>
      <c r="J6900">
        <v>4</v>
      </c>
      <c r="K6900" s="1">
        <v>76.459999999999994</v>
      </c>
      <c r="L6900" s="1">
        <v>32.46</v>
      </c>
      <c r="M6900" s="1">
        <f>All_Data[[#This Row],[EUR Sales Amount]]-All_Data[[#This Row],[EUR Cost Amount]]</f>
        <v>43.999999999999993</v>
      </c>
      <c r="N6900">
        <f>IF(All_Data[[#This Row],[Order Line Quantity]]&lt;0,1,0)</f>
        <v>0</v>
      </c>
      <c r="O6900" s="1" t="str">
        <f>All_Data[[#This Row],[Tier2 Description]]&amp;All_Data[[#This Row],[Order No]]</f>
        <v>BACKPACKS1562566</v>
      </c>
    </row>
    <row r="6901" spans="1:15" x14ac:dyDescent="0.35">
      <c r="A6901">
        <v>202006</v>
      </c>
      <c r="B6901" t="str">
        <f>LEFT(All_Data[[#This Row],[Invoice (Year+Month)]],4)</f>
        <v>2020</v>
      </c>
      <c r="C6901" t="str">
        <f>RIGHT(All_Data[[#This Row],[Invoice (Year+Month)]],2)</f>
        <v>06</v>
      </c>
      <c r="D6901" t="s">
        <v>56</v>
      </c>
      <c r="E6901">
        <v>3014002</v>
      </c>
      <c r="F6901" t="s">
        <v>17</v>
      </c>
      <c r="G6901" t="s">
        <v>13</v>
      </c>
      <c r="H6901" t="s">
        <v>37</v>
      </c>
      <c r="I6901">
        <v>1561380</v>
      </c>
      <c r="J6901">
        <v>1000</v>
      </c>
      <c r="K6901" s="1">
        <v>320</v>
      </c>
      <c r="L6901" s="1">
        <v>260</v>
      </c>
      <c r="M6901" s="1">
        <f>All_Data[[#This Row],[EUR Sales Amount]]-All_Data[[#This Row],[EUR Cost Amount]]</f>
        <v>60</v>
      </c>
      <c r="N6901">
        <f>IF(All_Data[[#This Row],[Order Line Quantity]]&lt;0,1,0)</f>
        <v>0</v>
      </c>
      <c r="O6901" s="1" t="str">
        <f>All_Data[[#This Row],[Tier2 Description]]&amp;All_Data[[#This Row],[Order No]]</f>
        <v>GENERAL1561380</v>
      </c>
    </row>
    <row r="6902" spans="1:15" x14ac:dyDescent="0.35">
      <c r="A6902">
        <v>202006</v>
      </c>
      <c r="B6902" t="str">
        <f>LEFT(All_Data[[#This Row],[Invoice (Year+Month)]],4)</f>
        <v>2020</v>
      </c>
      <c r="C6902" t="str">
        <f>RIGHT(All_Data[[#This Row],[Invoice (Year+Month)]],2)</f>
        <v>06</v>
      </c>
      <c r="D6902" t="s">
        <v>56</v>
      </c>
      <c r="E6902">
        <v>3014002</v>
      </c>
      <c r="F6902" t="s">
        <v>17</v>
      </c>
      <c r="G6902" t="s">
        <v>13</v>
      </c>
      <c r="H6902" t="s">
        <v>34</v>
      </c>
      <c r="I6902">
        <v>1559337</v>
      </c>
      <c r="J6902">
        <v>2</v>
      </c>
      <c r="K6902" s="1">
        <v>1.98</v>
      </c>
      <c r="L6902" s="1">
        <v>1.02</v>
      </c>
      <c r="M6902" s="1">
        <f>All_Data[[#This Row],[EUR Sales Amount]]-All_Data[[#This Row],[EUR Cost Amount]]</f>
        <v>0.96</v>
      </c>
      <c r="N6902">
        <f>IF(All_Data[[#This Row],[Order Line Quantity]]&lt;0,1,0)</f>
        <v>0</v>
      </c>
      <c r="O6902" s="1" t="str">
        <f>All_Data[[#This Row],[Tier2 Description]]&amp;All_Data[[#This Row],[Order No]]</f>
        <v>STATIONERY1559337</v>
      </c>
    </row>
    <row r="6903" spans="1:15" x14ac:dyDescent="0.35">
      <c r="A6903">
        <v>202006</v>
      </c>
      <c r="B6903" t="str">
        <f>LEFT(All_Data[[#This Row],[Invoice (Year+Month)]],4)</f>
        <v>2020</v>
      </c>
      <c r="C6903" t="str">
        <f>RIGHT(All_Data[[#This Row],[Invoice (Year+Month)]],2)</f>
        <v>06</v>
      </c>
      <c r="D6903" t="s">
        <v>56</v>
      </c>
      <c r="E6903">
        <v>3014002</v>
      </c>
      <c r="F6903" t="s">
        <v>17</v>
      </c>
      <c r="G6903" t="s">
        <v>13</v>
      </c>
      <c r="H6903" t="s">
        <v>15</v>
      </c>
      <c r="I6903">
        <v>1562353</v>
      </c>
      <c r="J6903">
        <v>100</v>
      </c>
      <c r="K6903" s="1">
        <v>399</v>
      </c>
      <c r="L6903" s="1">
        <v>215.6</v>
      </c>
      <c r="M6903" s="1">
        <f>All_Data[[#This Row],[EUR Sales Amount]]-All_Data[[#This Row],[EUR Cost Amount]]</f>
        <v>183.4</v>
      </c>
      <c r="N6903">
        <f>IF(All_Data[[#This Row],[Order Line Quantity]]&lt;0,1,0)</f>
        <v>0</v>
      </c>
      <c r="O6903" s="1" t="str">
        <f>All_Data[[#This Row],[Tier2 Description]]&amp;All_Data[[#This Row],[Order No]]</f>
        <v>UMBRELLAS1562353</v>
      </c>
    </row>
    <row r="6904" spans="1:15" x14ac:dyDescent="0.35">
      <c r="A6904">
        <v>202006</v>
      </c>
      <c r="B6904" t="str">
        <f>LEFT(All_Data[[#This Row],[Invoice (Year+Month)]],4)</f>
        <v>2020</v>
      </c>
      <c r="C6904" t="str">
        <f>RIGHT(All_Data[[#This Row],[Invoice (Year+Month)]],2)</f>
        <v>06</v>
      </c>
      <c r="D6904" t="s">
        <v>56</v>
      </c>
      <c r="E6904">
        <v>3014006</v>
      </c>
      <c r="F6904" t="s">
        <v>17</v>
      </c>
      <c r="G6904" t="s">
        <v>48</v>
      </c>
      <c r="H6904" t="s">
        <v>48</v>
      </c>
      <c r="I6904">
        <v>1562550</v>
      </c>
      <c r="J6904">
        <v>4</v>
      </c>
      <c r="K6904" s="1">
        <v>4.3600000000000003</v>
      </c>
      <c r="L6904" s="1">
        <v>4.12</v>
      </c>
      <c r="M6904" s="1">
        <f>All_Data[[#This Row],[EUR Sales Amount]]-All_Data[[#This Row],[EUR Cost Amount]]</f>
        <v>0.24000000000000021</v>
      </c>
      <c r="N6904">
        <f>IF(All_Data[[#This Row],[Order Line Quantity]]&lt;0,1,0)</f>
        <v>0</v>
      </c>
      <c r="O6904" s="1" t="str">
        <f>All_Data[[#This Row],[Tier2 Description]]&amp;All_Data[[#This Row],[Order No]]</f>
        <v>HEADWEAR1562550</v>
      </c>
    </row>
    <row r="6905" spans="1:15" x14ac:dyDescent="0.35">
      <c r="A6905">
        <v>202006</v>
      </c>
      <c r="B6905" t="str">
        <f>LEFT(All_Data[[#This Row],[Invoice (Year+Month)]],4)</f>
        <v>2020</v>
      </c>
      <c r="C6905" t="str">
        <f>RIGHT(All_Data[[#This Row],[Invoice (Year+Month)]],2)</f>
        <v>06</v>
      </c>
      <c r="D6905" t="s">
        <v>56</v>
      </c>
      <c r="E6905">
        <v>3014006</v>
      </c>
      <c r="F6905" t="s">
        <v>17</v>
      </c>
      <c r="G6905" t="s">
        <v>18</v>
      </c>
      <c r="H6905" t="s">
        <v>19</v>
      </c>
      <c r="I6905">
        <v>1562056</v>
      </c>
      <c r="J6905">
        <v>6</v>
      </c>
      <c r="K6905" s="1">
        <v>73.94</v>
      </c>
      <c r="L6905" s="1">
        <v>68.42</v>
      </c>
      <c r="M6905" s="1">
        <f>All_Data[[#This Row],[EUR Sales Amount]]-All_Data[[#This Row],[EUR Cost Amount]]</f>
        <v>5.519999999999996</v>
      </c>
      <c r="N6905">
        <f>IF(All_Data[[#This Row],[Order Line Quantity]]&lt;0,1,0)</f>
        <v>0</v>
      </c>
      <c r="O6905" s="1" t="str">
        <f>All_Data[[#This Row],[Tier2 Description]]&amp;All_Data[[#This Row],[Order No]]</f>
        <v>FLEECE &amp; KNITS1562056</v>
      </c>
    </row>
    <row r="6906" spans="1:15" x14ac:dyDescent="0.35">
      <c r="A6906">
        <v>202006</v>
      </c>
      <c r="B6906" t="str">
        <f>LEFT(All_Data[[#This Row],[Invoice (Year+Month)]],4)</f>
        <v>2020</v>
      </c>
      <c r="C6906" t="str">
        <f>RIGHT(All_Data[[#This Row],[Invoice (Year+Month)]],2)</f>
        <v>06</v>
      </c>
      <c r="D6906" t="s">
        <v>56</v>
      </c>
      <c r="E6906">
        <v>3014006</v>
      </c>
      <c r="F6906" t="s">
        <v>17</v>
      </c>
      <c r="G6906" t="s">
        <v>24</v>
      </c>
      <c r="H6906" t="s">
        <v>25</v>
      </c>
      <c r="I6906">
        <v>1562056</v>
      </c>
      <c r="J6906">
        <v>16</v>
      </c>
      <c r="K6906" s="1">
        <v>391.52</v>
      </c>
      <c r="L6906" s="1">
        <v>154.46</v>
      </c>
      <c r="M6906" s="1">
        <f>All_Data[[#This Row],[EUR Sales Amount]]-All_Data[[#This Row],[EUR Cost Amount]]</f>
        <v>237.05999999999997</v>
      </c>
      <c r="N6906">
        <f>IF(All_Data[[#This Row],[Order Line Quantity]]&lt;0,1,0)</f>
        <v>0</v>
      </c>
      <c r="O6906" s="1" t="str">
        <f>All_Data[[#This Row],[Tier2 Description]]&amp;All_Data[[#This Row],[Order No]]</f>
        <v>JACKETS1562056</v>
      </c>
    </row>
    <row r="6907" spans="1:15" x14ac:dyDescent="0.35">
      <c r="A6907">
        <v>202006</v>
      </c>
      <c r="B6907" t="str">
        <f>LEFT(All_Data[[#This Row],[Invoice (Year+Month)]],4)</f>
        <v>2020</v>
      </c>
      <c r="C6907" t="str">
        <f>RIGHT(All_Data[[#This Row],[Invoice (Year+Month)]],2)</f>
        <v>06</v>
      </c>
      <c r="D6907" t="s">
        <v>56</v>
      </c>
      <c r="E6907">
        <v>3014013</v>
      </c>
      <c r="F6907" t="s">
        <v>17</v>
      </c>
      <c r="G6907" t="s">
        <v>11</v>
      </c>
      <c r="H6907" t="s">
        <v>38</v>
      </c>
      <c r="I6907">
        <v>1562608</v>
      </c>
      <c r="J6907">
        <v>5000</v>
      </c>
      <c r="K6907" s="1">
        <v>1900</v>
      </c>
      <c r="L6907" s="1">
        <v>1231.18</v>
      </c>
      <c r="M6907" s="1">
        <f>All_Data[[#This Row],[EUR Sales Amount]]-All_Data[[#This Row],[EUR Cost Amount]]</f>
        <v>668.81999999999994</v>
      </c>
      <c r="N6907">
        <f>IF(All_Data[[#This Row],[Order Line Quantity]]&lt;0,1,0)</f>
        <v>0</v>
      </c>
      <c r="O6907" s="1" t="str">
        <f>All_Data[[#This Row],[Tier2 Description]]&amp;All_Data[[#This Row],[Order No]]</f>
        <v>BACKPACKS1562608</v>
      </c>
    </row>
    <row r="6908" spans="1:15" x14ac:dyDescent="0.35">
      <c r="A6908">
        <v>202006</v>
      </c>
      <c r="B6908" t="str">
        <f>LEFT(All_Data[[#This Row],[Invoice (Year+Month)]],4)</f>
        <v>2020</v>
      </c>
      <c r="C6908" t="str">
        <f>RIGHT(All_Data[[#This Row],[Invoice (Year+Month)]],2)</f>
        <v>06</v>
      </c>
      <c r="D6908" t="s">
        <v>56</v>
      </c>
      <c r="E6908">
        <v>3014013</v>
      </c>
      <c r="F6908" t="s">
        <v>17</v>
      </c>
      <c r="G6908" t="s">
        <v>13</v>
      </c>
      <c r="H6908" t="s">
        <v>37</v>
      </c>
      <c r="I6908">
        <v>1561381</v>
      </c>
      <c r="J6908">
        <v>10000</v>
      </c>
      <c r="K6908" s="1">
        <v>1200</v>
      </c>
      <c r="L6908" s="1">
        <v>900</v>
      </c>
      <c r="M6908" s="1">
        <f>All_Data[[#This Row],[EUR Sales Amount]]-All_Data[[#This Row],[EUR Cost Amount]]</f>
        <v>300</v>
      </c>
      <c r="N6908">
        <f>IF(All_Data[[#This Row],[Order Line Quantity]]&lt;0,1,0)</f>
        <v>0</v>
      </c>
      <c r="O6908" s="1" t="str">
        <f>All_Data[[#This Row],[Tier2 Description]]&amp;All_Data[[#This Row],[Order No]]</f>
        <v>GENERAL1561381</v>
      </c>
    </row>
    <row r="6909" spans="1:15" x14ac:dyDescent="0.35">
      <c r="A6909">
        <v>202006</v>
      </c>
      <c r="B6909" t="str">
        <f>LEFT(All_Data[[#This Row],[Invoice (Year+Month)]],4)</f>
        <v>2020</v>
      </c>
      <c r="C6909" t="str">
        <f>RIGHT(All_Data[[#This Row],[Invoice (Year+Month)]],2)</f>
        <v>06</v>
      </c>
      <c r="D6909" t="s">
        <v>56</v>
      </c>
      <c r="E6909">
        <v>3014019</v>
      </c>
      <c r="F6909" t="s">
        <v>17</v>
      </c>
      <c r="G6909" t="s">
        <v>18</v>
      </c>
      <c r="H6909" t="s">
        <v>20</v>
      </c>
      <c r="I6909">
        <v>1562230</v>
      </c>
      <c r="J6909">
        <v>4</v>
      </c>
      <c r="K6909" s="1">
        <v>30.28</v>
      </c>
      <c r="L6909" s="1">
        <v>15.3</v>
      </c>
      <c r="M6909" s="1">
        <f>All_Data[[#This Row],[EUR Sales Amount]]-All_Data[[#This Row],[EUR Cost Amount]]</f>
        <v>14.98</v>
      </c>
      <c r="N6909">
        <f>IF(All_Data[[#This Row],[Order Line Quantity]]&lt;0,1,0)</f>
        <v>0</v>
      </c>
      <c r="O6909" s="1" t="str">
        <f>All_Data[[#This Row],[Tier2 Description]]&amp;All_Data[[#This Row],[Order No]]</f>
        <v>POLOS1562230</v>
      </c>
    </row>
    <row r="6910" spans="1:15" x14ac:dyDescent="0.35">
      <c r="A6910">
        <v>202006</v>
      </c>
      <c r="B6910" t="str">
        <f>LEFT(All_Data[[#This Row],[Invoice (Year+Month)]],4)</f>
        <v>2020</v>
      </c>
      <c r="C6910" t="str">
        <f>RIGHT(All_Data[[#This Row],[Invoice (Year+Month)]],2)</f>
        <v>06</v>
      </c>
      <c r="D6910" t="s">
        <v>56</v>
      </c>
      <c r="E6910">
        <v>3014019</v>
      </c>
      <c r="F6910" t="s">
        <v>17</v>
      </c>
      <c r="G6910" t="s">
        <v>24</v>
      </c>
      <c r="H6910" t="s">
        <v>25</v>
      </c>
      <c r="I6910">
        <v>1562230</v>
      </c>
      <c r="J6910">
        <v>2</v>
      </c>
      <c r="K6910" s="1">
        <v>41.98</v>
      </c>
      <c r="L6910" s="1">
        <v>19.760000000000002</v>
      </c>
      <c r="M6910" s="1">
        <f>All_Data[[#This Row],[EUR Sales Amount]]-All_Data[[#This Row],[EUR Cost Amount]]</f>
        <v>22.219999999999995</v>
      </c>
      <c r="N6910">
        <f>IF(All_Data[[#This Row],[Order Line Quantity]]&lt;0,1,0)</f>
        <v>0</v>
      </c>
      <c r="O6910" s="1" t="str">
        <f>All_Data[[#This Row],[Tier2 Description]]&amp;All_Data[[#This Row],[Order No]]</f>
        <v>JACKETS1562230</v>
      </c>
    </row>
    <row r="6911" spans="1:15" x14ac:dyDescent="0.35">
      <c r="A6911">
        <v>202006</v>
      </c>
      <c r="B6911" t="str">
        <f>LEFT(All_Data[[#This Row],[Invoice (Year+Month)]],4)</f>
        <v>2020</v>
      </c>
      <c r="C6911" t="str">
        <f>RIGHT(All_Data[[#This Row],[Invoice (Year+Month)]],2)</f>
        <v>06</v>
      </c>
      <c r="D6911" t="s">
        <v>56</v>
      </c>
      <c r="E6911">
        <v>3014029</v>
      </c>
      <c r="F6911" t="s">
        <v>10</v>
      </c>
      <c r="G6911" t="s">
        <v>26</v>
      </c>
      <c r="H6911" t="s">
        <v>44</v>
      </c>
      <c r="I6911">
        <v>1561675</v>
      </c>
      <c r="J6911">
        <v>6</v>
      </c>
      <c r="K6911" s="1">
        <v>6</v>
      </c>
      <c r="L6911" s="1">
        <v>0.96</v>
      </c>
      <c r="M6911" s="1">
        <f>All_Data[[#This Row],[EUR Sales Amount]]-All_Data[[#This Row],[EUR Cost Amount]]</f>
        <v>5.04</v>
      </c>
      <c r="N6911">
        <f>IF(All_Data[[#This Row],[Order Line Quantity]]&lt;0,1,0)</f>
        <v>0</v>
      </c>
      <c r="O6911" s="1" t="str">
        <f>All_Data[[#This Row],[Tier2 Description]]&amp;All_Data[[#This Row],[Order No]]</f>
        <v>HBA1561675</v>
      </c>
    </row>
    <row r="6912" spans="1:15" x14ac:dyDescent="0.35">
      <c r="A6912">
        <v>202006</v>
      </c>
      <c r="B6912" t="str">
        <f>LEFT(All_Data[[#This Row],[Invoice (Year+Month)]],4)</f>
        <v>2020</v>
      </c>
      <c r="C6912" t="str">
        <f>RIGHT(All_Data[[#This Row],[Invoice (Year+Month)]],2)</f>
        <v>06</v>
      </c>
      <c r="D6912" t="s">
        <v>56</v>
      </c>
      <c r="E6912">
        <v>3014040</v>
      </c>
      <c r="F6912" t="s">
        <v>17</v>
      </c>
      <c r="G6912" t="s">
        <v>13</v>
      </c>
      <c r="H6912" t="s">
        <v>37</v>
      </c>
      <c r="I6912">
        <v>1562217</v>
      </c>
      <c r="J6912">
        <v>1000</v>
      </c>
      <c r="K6912" s="1">
        <v>380</v>
      </c>
      <c r="L6912" s="1">
        <v>290</v>
      </c>
      <c r="M6912" s="1">
        <f>All_Data[[#This Row],[EUR Sales Amount]]-All_Data[[#This Row],[EUR Cost Amount]]</f>
        <v>90</v>
      </c>
      <c r="N6912">
        <f>IF(All_Data[[#This Row],[Order Line Quantity]]&lt;0,1,0)</f>
        <v>0</v>
      </c>
      <c r="O6912" s="1" t="str">
        <f>All_Data[[#This Row],[Tier2 Description]]&amp;All_Data[[#This Row],[Order No]]</f>
        <v>GENERAL1562217</v>
      </c>
    </row>
    <row r="6913" spans="1:15" x14ac:dyDescent="0.35">
      <c r="A6913">
        <v>202006</v>
      </c>
      <c r="B6913" t="str">
        <f>LEFT(All_Data[[#This Row],[Invoice (Year+Month)]],4)</f>
        <v>2020</v>
      </c>
      <c r="C6913" t="str">
        <f>RIGHT(All_Data[[#This Row],[Invoice (Year+Month)]],2)</f>
        <v>06</v>
      </c>
      <c r="D6913" t="s">
        <v>56</v>
      </c>
      <c r="E6913">
        <v>3014048</v>
      </c>
      <c r="F6913" t="s">
        <v>17</v>
      </c>
      <c r="G6913" t="s">
        <v>18</v>
      </c>
      <c r="H6913" t="s">
        <v>20</v>
      </c>
      <c r="I6913">
        <v>1561689</v>
      </c>
      <c r="J6913">
        <v>4</v>
      </c>
      <c r="K6913" s="1">
        <v>29.16</v>
      </c>
      <c r="L6913" s="1">
        <v>15.3</v>
      </c>
      <c r="M6913" s="1">
        <f>All_Data[[#This Row],[EUR Sales Amount]]-All_Data[[#This Row],[EUR Cost Amount]]</f>
        <v>13.86</v>
      </c>
      <c r="N6913">
        <f>IF(All_Data[[#This Row],[Order Line Quantity]]&lt;0,1,0)</f>
        <v>0</v>
      </c>
      <c r="O6913" s="1" t="str">
        <f>All_Data[[#This Row],[Tier2 Description]]&amp;All_Data[[#This Row],[Order No]]</f>
        <v>POLOS1561689</v>
      </c>
    </row>
    <row r="6914" spans="1:15" x14ac:dyDescent="0.35">
      <c r="A6914">
        <v>202006</v>
      </c>
      <c r="B6914" t="str">
        <f>LEFT(All_Data[[#This Row],[Invoice (Year+Month)]],4)</f>
        <v>2020</v>
      </c>
      <c r="C6914" t="str">
        <f>RIGHT(All_Data[[#This Row],[Invoice (Year+Month)]],2)</f>
        <v>06</v>
      </c>
      <c r="D6914" t="s">
        <v>56</v>
      </c>
      <c r="E6914">
        <v>3014048</v>
      </c>
      <c r="F6914" t="s">
        <v>17</v>
      </c>
      <c r="G6914" t="s">
        <v>18</v>
      </c>
      <c r="H6914" t="s">
        <v>20</v>
      </c>
      <c r="I6914">
        <v>1562357</v>
      </c>
      <c r="J6914">
        <v>8</v>
      </c>
      <c r="K6914" s="1">
        <v>71.92</v>
      </c>
      <c r="L6914" s="1">
        <v>38.520000000000003</v>
      </c>
      <c r="M6914" s="1">
        <f>All_Data[[#This Row],[EUR Sales Amount]]-All_Data[[#This Row],[EUR Cost Amount]]</f>
        <v>33.4</v>
      </c>
      <c r="N6914">
        <f>IF(All_Data[[#This Row],[Order Line Quantity]]&lt;0,1,0)</f>
        <v>0</v>
      </c>
      <c r="O6914" s="1" t="str">
        <f>All_Data[[#This Row],[Tier2 Description]]&amp;All_Data[[#This Row],[Order No]]</f>
        <v>POLOS1562357</v>
      </c>
    </row>
    <row r="6915" spans="1:15" x14ac:dyDescent="0.35">
      <c r="A6915">
        <v>202006</v>
      </c>
      <c r="B6915" t="str">
        <f>LEFT(All_Data[[#This Row],[Invoice (Year+Month)]],4)</f>
        <v>2020</v>
      </c>
      <c r="C6915" t="str">
        <f>RIGHT(All_Data[[#This Row],[Invoice (Year+Month)]],2)</f>
        <v>06</v>
      </c>
      <c r="D6915" t="s">
        <v>56</v>
      </c>
      <c r="E6915">
        <v>3014048</v>
      </c>
      <c r="F6915" t="s">
        <v>17</v>
      </c>
      <c r="G6915" t="s">
        <v>18</v>
      </c>
      <c r="H6915" t="s">
        <v>20</v>
      </c>
      <c r="I6915">
        <v>1562738</v>
      </c>
      <c r="J6915">
        <v>16</v>
      </c>
      <c r="K6915" s="1">
        <v>143.84</v>
      </c>
      <c r="L6915" s="1">
        <v>78.459999999999994</v>
      </c>
      <c r="M6915" s="1">
        <f>All_Data[[#This Row],[EUR Sales Amount]]-All_Data[[#This Row],[EUR Cost Amount]]</f>
        <v>65.38000000000001</v>
      </c>
      <c r="N6915">
        <f>IF(All_Data[[#This Row],[Order Line Quantity]]&lt;0,1,0)</f>
        <v>0</v>
      </c>
      <c r="O6915" s="1" t="str">
        <f>All_Data[[#This Row],[Tier2 Description]]&amp;All_Data[[#This Row],[Order No]]</f>
        <v>POLOS1562738</v>
      </c>
    </row>
    <row r="6916" spans="1:15" x14ac:dyDescent="0.35">
      <c r="A6916">
        <v>202006</v>
      </c>
      <c r="B6916" t="str">
        <f>LEFT(All_Data[[#This Row],[Invoice (Year+Month)]],4)</f>
        <v>2020</v>
      </c>
      <c r="C6916" t="str">
        <f>RIGHT(All_Data[[#This Row],[Invoice (Year+Month)]],2)</f>
        <v>06</v>
      </c>
      <c r="D6916" t="s">
        <v>56</v>
      </c>
      <c r="E6916">
        <v>3014048</v>
      </c>
      <c r="F6916" t="s">
        <v>17</v>
      </c>
      <c r="G6916" t="s">
        <v>18</v>
      </c>
      <c r="H6916" t="s">
        <v>21</v>
      </c>
      <c r="I6916">
        <v>1561689</v>
      </c>
      <c r="J6916">
        <v>16</v>
      </c>
      <c r="K6916" s="1">
        <v>88.64</v>
      </c>
      <c r="L6916" s="1">
        <v>44.18</v>
      </c>
      <c r="M6916" s="1">
        <f>All_Data[[#This Row],[EUR Sales Amount]]-All_Data[[#This Row],[EUR Cost Amount]]</f>
        <v>44.46</v>
      </c>
      <c r="N6916">
        <f>IF(All_Data[[#This Row],[Order Line Quantity]]&lt;0,1,0)</f>
        <v>0</v>
      </c>
      <c r="O6916" s="1" t="str">
        <f>All_Data[[#This Row],[Tier2 Description]]&amp;All_Data[[#This Row],[Order No]]</f>
        <v>T-SHIRTS &amp; ACTIVE TOPS1561689</v>
      </c>
    </row>
    <row r="6917" spans="1:15" x14ac:dyDescent="0.35">
      <c r="A6917">
        <v>202006</v>
      </c>
      <c r="B6917" t="str">
        <f>LEFT(All_Data[[#This Row],[Invoice (Year+Month)]],4)</f>
        <v>2020</v>
      </c>
      <c r="C6917" t="str">
        <f>RIGHT(All_Data[[#This Row],[Invoice (Year+Month)]],2)</f>
        <v>06</v>
      </c>
      <c r="D6917" t="s">
        <v>56</v>
      </c>
      <c r="E6917">
        <v>3014052</v>
      </c>
      <c r="F6917" t="s">
        <v>10</v>
      </c>
      <c r="G6917" t="s">
        <v>26</v>
      </c>
      <c r="H6917" t="s">
        <v>50</v>
      </c>
      <c r="I6917">
        <v>1560690</v>
      </c>
      <c r="J6917">
        <v>2</v>
      </c>
      <c r="K6917" s="1">
        <v>3.14</v>
      </c>
      <c r="L6917" s="1">
        <v>1.72</v>
      </c>
      <c r="M6917" s="1">
        <f>All_Data[[#This Row],[EUR Sales Amount]]-All_Data[[#This Row],[EUR Cost Amount]]</f>
        <v>1.4200000000000002</v>
      </c>
      <c r="N6917">
        <f>IF(All_Data[[#This Row],[Order Line Quantity]]&lt;0,1,0)</f>
        <v>0</v>
      </c>
      <c r="O6917" s="1" t="str">
        <f>All_Data[[#This Row],[Tier2 Description]]&amp;All_Data[[#This Row],[Order No]]</f>
        <v>OUTDOOR &amp; LEISURE1560690</v>
      </c>
    </row>
    <row r="6918" spans="1:15" x14ac:dyDescent="0.35">
      <c r="A6918">
        <v>202006</v>
      </c>
      <c r="B6918" t="str">
        <f>LEFT(All_Data[[#This Row],[Invoice (Year+Month)]],4)</f>
        <v>2020</v>
      </c>
      <c r="C6918" t="str">
        <f>RIGHT(All_Data[[#This Row],[Invoice (Year+Month)]],2)</f>
        <v>06</v>
      </c>
      <c r="D6918" t="s">
        <v>56</v>
      </c>
      <c r="E6918">
        <v>3014052</v>
      </c>
      <c r="F6918" t="s">
        <v>10</v>
      </c>
      <c r="G6918" t="s">
        <v>26</v>
      </c>
      <c r="H6918" t="s">
        <v>50</v>
      </c>
      <c r="I6918">
        <v>1561623</v>
      </c>
      <c r="J6918">
        <v>1450</v>
      </c>
      <c r="K6918" s="1">
        <v>7872.3</v>
      </c>
      <c r="L6918" s="1">
        <v>3897.4</v>
      </c>
      <c r="M6918" s="1">
        <f>All_Data[[#This Row],[EUR Sales Amount]]-All_Data[[#This Row],[EUR Cost Amount]]</f>
        <v>3974.9</v>
      </c>
      <c r="N6918">
        <f>IF(All_Data[[#This Row],[Order Line Quantity]]&lt;0,1,0)</f>
        <v>0</v>
      </c>
      <c r="O6918" s="1" t="str">
        <f>All_Data[[#This Row],[Tier2 Description]]&amp;All_Data[[#This Row],[Order No]]</f>
        <v>OUTDOOR &amp; LEISURE1561623</v>
      </c>
    </row>
    <row r="6919" spans="1:15" x14ac:dyDescent="0.35">
      <c r="A6919">
        <v>202006</v>
      </c>
      <c r="B6919" t="str">
        <f>LEFT(All_Data[[#This Row],[Invoice (Year+Month)]],4)</f>
        <v>2020</v>
      </c>
      <c r="C6919" t="str">
        <f>RIGHT(All_Data[[#This Row],[Invoice (Year+Month)]],2)</f>
        <v>06</v>
      </c>
      <c r="D6919" t="s">
        <v>56</v>
      </c>
      <c r="E6919">
        <v>3014052</v>
      </c>
      <c r="F6919" t="s">
        <v>10</v>
      </c>
      <c r="G6919" t="s">
        <v>26</v>
      </c>
      <c r="H6919" t="s">
        <v>62</v>
      </c>
      <c r="I6919">
        <v>1561623</v>
      </c>
      <c r="J6919">
        <v>480</v>
      </c>
      <c r="K6919" s="1">
        <v>628.79999999999995</v>
      </c>
      <c r="L6919" s="1">
        <v>390.94</v>
      </c>
      <c r="M6919" s="1">
        <f>All_Data[[#This Row],[EUR Sales Amount]]-All_Data[[#This Row],[EUR Cost Amount]]</f>
        <v>237.85999999999996</v>
      </c>
      <c r="N6919">
        <f>IF(All_Data[[#This Row],[Order Line Quantity]]&lt;0,1,0)</f>
        <v>0</v>
      </c>
      <c r="O6919" s="1" t="str">
        <f>All_Data[[#This Row],[Tier2 Description]]&amp;All_Data[[#This Row],[Order No]]</f>
        <v>TOWELS1561623</v>
      </c>
    </row>
    <row r="6920" spans="1:15" x14ac:dyDescent="0.35">
      <c r="A6920">
        <v>202006</v>
      </c>
      <c r="B6920" t="str">
        <f>LEFT(All_Data[[#This Row],[Invoice (Year+Month)]],4)</f>
        <v>2020</v>
      </c>
      <c r="C6920" t="str">
        <f>RIGHT(All_Data[[#This Row],[Invoice (Year+Month)]],2)</f>
        <v>06</v>
      </c>
      <c r="D6920" t="s">
        <v>56</v>
      </c>
      <c r="E6920">
        <v>3014053</v>
      </c>
      <c r="F6920" t="s">
        <v>17</v>
      </c>
      <c r="G6920" t="s">
        <v>26</v>
      </c>
      <c r="H6920" t="s">
        <v>43</v>
      </c>
      <c r="I6920">
        <v>1560869</v>
      </c>
      <c r="J6920">
        <v>4</v>
      </c>
      <c r="K6920" s="1">
        <v>1.96</v>
      </c>
      <c r="L6920" s="1">
        <v>0.28000000000000003</v>
      </c>
      <c r="M6920" s="1">
        <f>All_Data[[#This Row],[EUR Sales Amount]]-All_Data[[#This Row],[EUR Cost Amount]]</f>
        <v>1.68</v>
      </c>
      <c r="N6920">
        <f>IF(All_Data[[#This Row],[Order Line Quantity]]&lt;0,1,0)</f>
        <v>0</v>
      </c>
      <c r="O6920" s="1" t="str">
        <f>All_Data[[#This Row],[Tier2 Description]]&amp;All_Data[[#This Row],[Order No]]</f>
        <v>SAFETY AUTO &amp; TOOLS1560869</v>
      </c>
    </row>
    <row r="6921" spans="1:15" x14ac:dyDescent="0.35">
      <c r="A6921">
        <v>202006</v>
      </c>
      <c r="B6921" t="str">
        <f>LEFT(All_Data[[#This Row],[Invoice (Year+Month)]],4)</f>
        <v>2020</v>
      </c>
      <c r="C6921" t="str">
        <f>RIGHT(All_Data[[#This Row],[Invoice (Year+Month)]],2)</f>
        <v>06</v>
      </c>
      <c r="D6921" t="s">
        <v>56</v>
      </c>
      <c r="E6921">
        <v>3014054</v>
      </c>
      <c r="F6921" t="s">
        <v>17</v>
      </c>
      <c r="G6921" t="s">
        <v>13</v>
      </c>
      <c r="H6921" t="s">
        <v>34</v>
      </c>
      <c r="I6921">
        <v>1561699</v>
      </c>
      <c r="J6921">
        <v>200</v>
      </c>
      <c r="K6921" s="1">
        <v>418</v>
      </c>
      <c r="L6921" s="1">
        <v>184.82</v>
      </c>
      <c r="M6921" s="1">
        <f>All_Data[[#This Row],[EUR Sales Amount]]-All_Data[[#This Row],[EUR Cost Amount]]</f>
        <v>233.18</v>
      </c>
      <c r="N6921">
        <f>IF(All_Data[[#This Row],[Order Line Quantity]]&lt;0,1,0)</f>
        <v>0</v>
      </c>
      <c r="O6921" s="1" t="str">
        <f>All_Data[[#This Row],[Tier2 Description]]&amp;All_Data[[#This Row],[Order No]]</f>
        <v>STATIONERY1561699</v>
      </c>
    </row>
    <row r="6922" spans="1:15" x14ac:dyDescent="0.35">
      <c r="A6922">
        <v>202006</v>
      </c>
      <c r="B6922" t="str">
        <f>LEFT(All_Data[[#This Row],[Invoice (Year+Month)]],4)</f>
        <v>2020</v>
      </c>
      <c r="C6922" t="str">
        <f>RIGHT(All_Data[[#This Row],[Invoice (Year+Month)]],2)</f>
        <v>06</v>
      </c>
      <c r="D6922" t="s">
        <v>56</v>
      </c>
      <c r="E6922">
        <v>3014054</v>
      </c>
      <c r="F6922" t="s">
        <v>17</v>
      </c>
      <c r="G6922" t="s">
        <v>13</v>
      </c>
      <c r="H6922" t="s">
        <v>34</v>
      </c>
      <c r="I6922">
        <v>1562168</v>
      </c>
      <c r="J6922">
        <v>6</v>
      </c>
      <c r="K6922" s="1">
        <v>12.54</v>
      </c>
      <c r="L6922" s="1">
        <v>5.54</v>
      </c>
      <c r="M6922" s="1">
        <f>All_Data[[#This Row],[EUR Sales Amount]]-All_Data[[#This Row],[EUR Cost Amount]]</f>
        <v>6.9999999999999991</v>
      </c>
      <c r="N6922">
        <f>IF(All_Data[[#This Row],[Order Line Quantity]]&lt;0,1,0)</f>
        <v>0</v>
      </c>
      <c r="O6922" s="1" t="str">
        <f>All_Data[[#This Row],[Tier2 Description]]&amp;All_Data[[#This Row],[Order No]]</f>
        <v>STATIONERY1562168</v>
      </c>
    </row>
    <row r="6923" spans="1:15" x14ac:dyDescent="0.35">
      <c r="A6923">
        <v>202006</v>
      </c>
      <c r="B6923" t="str">
        <f>LEFT(All_Data[[#This Row],[Invoice (Year+Month)]],4)</f>
        <v>2020</v>
      </c>
      <c r="C6923" t="str">
        <f>RIGHT(All_Data[[#This Row],[Invoice (Year+Month)]],2)</f>
        <v>06</v>
      </c>
      <c r="D6923" t="s">
        <v>56</v>
      </c>
      <c r="E6923">
        <v>3014054</v>
      </c>
      <c r="F6923" t="s">
        <v>17</v>
      </c>
      <c r="G6923" t="s">
        <v>26</v>
      </c>
      <c r="H6923" t="s">
        <v>43</v>
      </c>
      <c r="I6923">
        <v>1561480</v>
      </c>
      <c r="J6923">
        <v>500</v>
      </c>
      <c r="K6923" s="1">
        <v>245</v>
      </c>
      <c r="L6923" s="1">
        <v>18.54</v>
      </c>
      <c r="M6923" s="1">
        <f>All_Data[[#This Row],[EUR Sales Amount]]-All_Data[[#This Row],[EUR Cost Amount]]</f>
        <v>226.46</v>
      </c>
      <c r="N6923">
        <f>IF(All_Data[[#This Row],[Order Line Quantity]]&lt;0,1,0)</f>
        <v>0</v>
      </c>
      <c r="O6923" s="1" t="str">
        <f>All_Data[[#This Row],[Tier2 Description]]&amp;All_Data[[#This Row],[Order No]]</f>
        <v>SAFETY AUTO &amp; TOOLS1561480</v>
      </c>
    </row>
    <row r="6924" spans="1:15" x14ac:dyDescent="0.35">
      <c r="A6924">
        <v>202006</v>
      </c>
      <c r="B6924" t="str">
        <f>LEFT(All_Data[[#This Row],[Invoice (Year+Month)]],4)</f>
        <v>2020</v>
      </c>
      <c r="C6924" t="str">
        <f>RIGHT(All_Data[[#This Row],[Invoice (Year+Month)]],2)</f>
        <v>06</v>
      </c>
      <c r="D6924" t="s">
        <v>56</v>
      </c>
      <c r="E6924">
        <v>3014061</v>
      </c>
      <c r="F6924" t="s">
        <v>17</v>
      </c>
      <c r="G6924" t="s">
        <v>26</v>
      </c>
      <c r="H6924" t="s">
        <v>44</v>
      </c>
      <c r="I6924">
        <v>1562650</v>
      </c>
      <c r="J6924">
        <v>200</v>
      </c>
      <c r="K6924" s="1">
        <v>558</v>
      </c>
      <c r="L6924" s="1">
        <v>296</v>
      </c>
      <c r="M6924" s="1">
        <f>All_Data[[#This Row],[EUR Sales Amount]]-All_Data[[#This Row],[EUR Cost Amount]]</f>
        <v>262</v>
      </c>
      <c r="N6924">
        <f>IF(All_Data[[#This Row],[Order Line Quantity]]&lt;0,1,0)</f>
        <v>0</v>
      </c>
      <c r="O6924" s="1" t="str">
        <f>All_Data[[#This Row],[Tier2 Description]]&amp;All_Data[[#This Row],[Order No]]</f>
        <v>HBA1562650</v>
      </c>
    </row>
    <row r="6925" spans="1:15" x14ac:dyDescent="0.35">
      <c r="A6925">
        <v>202006</v>
      </c>
      <c r="B6925" t="str">
        <f>LEFT(All_Data[[#This Row],[Invoice (Year+Month)]],4)</f>
        <v>2020</v>
      </c>
      <c r="C6925" t="str">
        <f>RIGHT(All_Data[[#This Row],[Invoice (Year+Month)]],2)</f>
        <v>06</v>
      </c>
      <c r="D6925" t="s">
        <v>56</v>
      </c>
      <c r="E6925">
        <v>3014061</v>
      </c>
      <c r="F6925" t="s">
        <v>17</v>
      </c>
      <c r="G6925" t="s">
        <v>26</v>
      </c>
      <c r="H6925" t="s">
        <v>44</v>
      </c>
      <c r="I6925">
        <v>1562651</v>
      </c>
      <c r="J6925">
        <v>200</v>
      </c>
      <c r="K6925" s="1">
        <v>538</v>
      </c>
      <c r="L6925" s="1">
        <v>296</v>
      </c>
      <c r="M6925" s="1">
        <f>All_Data[[#This Row],[EUR Sales Amount]]-All_Data[[#This Row],[EUR Cost Amount]]</f>
        <v>242</v>
      </c>
      <c r="N6925">
        <f>IF(All_Data[[#This Row],[Order Line Quantity]]&lt;0,1,0)</f>
        <v>0</v>
      </c>
      <c r="O6925" s="1" t="str">
        <f>All_Data[[#This Row],[Tier2 Description]]&amp;All_Data[[#This Row],[Order No]]</f>
        <v>HBA1562651</v>
      </c>
    </row>
    <row r="6926" spans="1:15" x14ac:dyDescent="0.35">
      <c r="A6926">
        <v>202006</v>
      </c>
      <c r="B6926" t="str">
        <f>LEFT(All_Data[[#This Row],[Invoice (Year+Month)]],4)</f>
        <v>2020</v>
      </c>
      <c r="C6926" t="str">
        <f>RIGHT(All_Data[[#This Row],[Invoice (Year+Month)]],2)</f>
        <v>06</v>
      </c>
      <c r="D6926" t="s">
        <v>56</v>
      </c>
      <c r="E6926">
        <v>3014061</v>
      </c>
      <c r="F6926" t="s">
        <v>17</v>
      </c>
      <c r="G6926" t="s">
        <v>26</v>
      </c>
      <c r="H6926" t="s">
        <v>28</v>
      </c>
      <c r="I6926">
        <v>1561681</v>
      </c>
      <c r="J6926">
        <v>500</v>
      </c>
      <c r="K6926" s="1">
        <v>1495</v>
      </c>
      <c r="L6926" s="1">
        <v>883.48</v>
      </c>
      <c r="M6926" s="1">
        <f>All_Data[[#This Row],[EUR Sales Amount]]-All_Data[[#This Row],[EUR Cost Amount]]</f>
        <v>611.52</v>
      </c>
      <c r="N6926">
        <f>IF(All_Data[[#This Row],[Order Line Quantity]]&lt;0,1,0)</f>
        <v>0</v>
      </c>
      <c r="O6926" s="1" t="str">
        <f>All_Data[[#This Row],[Tier2 Description]]&amp;All_Data[[#This Row],[Order No]]</f>
        <v>HOUSEWARES1561681</v>
      </c>
    </row>
    <row r="6927" spans="1:15" x14ac:dyDescent="0.35">
      <c r="A6927">
        <v>202006</v>
      </c>
      <c r="B6927" t="str">
        <f>LEFT(All_Data[[#This Row],[Invoice (Year+Month)]],4)</f>
        <v>2020</v>
      </c>
      <c r="C6927" t="str">
        <f>RIGHT(All_Data[[#This Row],[Invoice (Year+Month)]],2)</f>
        <v>06</v>
      </c>
      <c r="D6927" t="s">
        <v>56</v>
      </c>
      <c r="E6927">
        <v>3014061</v>
      </c>
      <c r="F6927" t="s">
        <v>17</v>
      </c>
      <c r="G6927" t="s">
        <v>29</v>
      </c>
      <c r="H6927" t="s">
        <v>52</v>
      </c>
      <c r="I6927">
        <v>1561681</v>
      </c>
      <c r="J6927">
        <v>12</v>
      </c>
      <c r="K6927" s="1">
        <v>2.2799999999999998</v>
      </c>
      <c r="L6927" s="1">
        <v>0.84</v>
      </c>
      <c r="M6927" s="1">
        <f>All_Data[[#This Row],[EUR Sales Amount]]-All_Data[[#This Row],[EUR Cost Amount]]</f>
        <v>1.44</v>
      </c>
      <c r="N6927">
        <f>IF(All_Data[[#This Row],[Order Line Quantity]]&lt;0,1,0)</f>
        <v>0</v>
      </c>
      <c r="O6927" s="1" t="str">
        <f>All_Data[[#This Row],[Tier2 Description]]&amp;All_Data[[#This Row],[Order No]]</f>
        <v>GENERAL TECH1561681</v>
      </c>
    </row>
    <row r="6928" spans="1:15" x14ac:dyDescent="0.35">
      <c r="A6928">
        <v>202006</v>
      </c>
      <c r="B6928" t="str">
        <f>LEFT(All_Data[[#This Row],[Invoice (Year+Month)]],4)</f>
        <v>2020</v>
      </c>
      <c r="C6928" t="str">
        <f>RIGHT(All_Data[[#This Row],[Invoice (Year+Month)]],2)</f>
        <v>06</v>
      </c>
      <c r="D6928" t="s">
        <v>56</v>
      </c>
      <c r="E6928">
        <v>3014064</v>
      </c>
      <c r="F6928" t="s">
        <v>10</v>
      </c>
      <c r="G6928" t="s">
        <v>11</v>
      </c>
      <c r="H6928" t="s">
        <v>38</v>
      </c>
      <c r="I6928">
        <v>1562568</v>
      </c>
      <c r="J6928">
        <v>4</v>
      </c>
      <c r="K6928" s="1">
        <v>5.28</v>
      </c>
      <c r="L6928" s="1">
        <v>2.2200000000000002</v>
      </c>
      <c r="M6928" s="1">
        <f>All_Data[[#This Row],[EUR Sales Amount]]-All_Data[[#This Row],[EUR Cost Amount]]</f>
        <v>3.06</v>
      </c>
      <c r="N6928">
        <f>IF(All_Data[[#This Row],[Order Line Quantity]]&lt;0,1,0)</f>
        <v>0</v>
      </c>
      <c r="O6928" s="1" t="str">
        <f>All_Data[[#This Row],[Tier2 Description]]&amp;All_Data[[#This Row],[Order No]]</f>
        <v>BACKPACKS1562568</v>
      </c>
    </row>
    <row r="6929" spans="1:15" x14ac:dyDescent="0.35">
      <c r="A6929">
        <v>202006</v>
      </c>
      <c r="B6929" t="str">
        <f>LEFT(All_Data[[#This Row],[Invoice (Year+Month)]],4)</f>
        <v>2020</v>
      </c>
      <c r="C6929" t="str">
        <f>RIGHT(All_Data[[#This Row],[Invoice (Year+Month)]],2)</f>
        <v>06</v>
      </c>
      <c r="D6929" t="s">
        <v>56</v>
      </c>
      <c r="E6929">
        <v>3014064</v>
      </c>
      <c r="F6929" t="s">
        <v>10</v>
      </c>
      <c r="G6929" t="s">
        <v>11</v>
      </c>
      <c r="H6929" t="s">
        <v>46</v>
      </c>
      <c r="I6929">
        <v>1562568</v>
      </c>
      <c r="J6929">
        <v>200</v>
      </c>
      <c r="K6929" s="1">
        <v>548</v>
      </c>
      <c r="L6929" s="1">
        <v>316.18</v>
      </c>
      <c r="M6929" s="1">
        <f>All_Data[[#This Row],[EUR Sales Amount]]-All_Data[[#This Row],[EUR Cost Amount]]</f>
        <v>231.82</v>
      </c>
      <c r="N6929">
        <f>IF(All_Data[[#This Row],[Order Line Quantity]]&lt;0,1,0)</f>
        <v>0</v>
      </c>
      <c r="O6929" s="1" t="str">
        <f>All_Data[[#This Row],[Tier2 Description]]&amp;All_Data[[#This Row],[Order No]]</f>
        <v>DUFFELS1562568</v>
      </c>
    </row>
    <row r="6930" spans="1:15" x14ac:dyDescent="0.35">
      <c r="A6930">
        <v>202006</v>
      </c>
      <c r="B6930" t="str">
        <f>LEFT(All_Data[[#This Row],[Invoice (Year+Month)]],4)</f>
        <v>2020</v>
      </c>
      <c r="C6930" t="str">
        <f>RIGHT(All_Data[[#This Row],[Invoice (Year+Month)]],2)</f>
        <v>06</v>
      </c>
      <c r="D6930" t="s">
        <v>56</v>
      </c>
      <c r="E6930">
        <v>3014064</v>
      </c>
      <c r="F6930" t="s">
        <v>10</v>
      </c>
      <c r="G6930" t="s">
        <v>13</v>
      </c>
      <c r="H6930" t="s">
        <v>37</v>
      </c>
      <c r="I6930">
        <v>1562455</v>
      </c>
      <c r="J6930">
        <v>3000</v>
      </c>
      <c r="K6930" s="1">
        <v>720</v>
      </c>
      <c r="L6930" s="1">
        <v>480</v>
      </c>
      <c r="M6930" s="1">
        <f>All_Data[[#This Row],[EUR Sales Amount]]-All_Data[[#This Row],[EUR Cost Amount]]</f>
        <v>240</v>
      </c>
      <c r="N6930">
        <f>IF(All_Data[[#This Row],[Order Line Quantity]]&lt;0,1,0)</f>
        <v>0</v>
      </c>
      <c r="O6930" s="1" t="str">
        <f>All_Data[[#This Row],[Tier2 Description]]&amp;All_Data[[#This Row],[Order No]]</f>
        <v>GENERAL1562455</v>
      </c>
    </row>
    <row r="6931" spans="1:15" x14ac:dyDescent="0.35">
      <c r="A6931">
        <v>202006</v>
      </c>
      <c r="B6931" t="str">
        <f>LEFT(All_Data[[#This Row],[Invoice (Year+Month)]],4)</f>
        <v>2020</v>
      </c>
      <c r="C6931" t="str">
        <f>RIGHT(All_Data[[#This Row],[Invoice (Year+Month)]],2)</f>
        <v>06</v>
      </c>
      <c r="D6931" t="s">
        <v>56</v>
      </c>
      <c r="E6931">
        <v>3014064</v>
      </c>
      <c r="F6931" t="s">
        <v>10</v>
      </c>
      <c r="G6931" t="s">
        <v>26</v>
      </c>
      <c r="H6931" t="s">
        <v>28</v>
      </c>
      <c r="I6931">
        <v>1562568</v>
      </c>
      <c r="J6931">
        <v>4</v>
      </c>
      <c r="K6931" s="1">
        <v>17.96</v>
      </c>
      <c r="L6931" s="1">
        <v>10.66</v>
      </c>
      <c r="M6931" s="1">
        <f>All_Data[[#This Row],[EUR Sales Amount]]-All_Data[[#This Row],[EUR Cost Amount]]</f>
        <v>7.3000000000000007</v>
      </c>
      <c r="N6931">
        <f>IF(All_Data[[#This Row],[Order Line Quantity]]&lt;0,1,0)</f>
        <v>0</v>
      </c>
      <c r="O6931" s="1" t="str">
        <f>All_Data[[#This Row],[Tier2 Description]]&amp;All_Data[[#This Row],[Order No]]</f>
        <v>HOUSEWARES1562568</v>
      </c>
    </row>
    <row r="6932" spans="1:15" x14ac:dyDescent="0.35">
      <c r="A6932">
        <v>202006</v>
      </c>
      <c r="B6932" t="str">
        <f>LEFT(All_Data[[#This Row],[Invoice (Year+Month)]],4)</f>
        <v>2020</v>
      </c>
      <c r="C6932" t="str">
        <f>RIGHT(All_Data[[#This Row],[Invoice (Year+Month)]],2)</f>
        <v>06</v>
      </c>
      <c r="D6932" t="s">
        <v>56</v>
      </c>
      <c r="E6932">
        <v>3014064</v>
      </c>
      <c r="F6932" t="s">
        <v>10</v>
      </c>
      <c r="G6932" t="s">
        <v>18</v>
      </c>
      <c r="H6932" t="s">
        <v>20</v>
      </c>
      <c r="I6932">
        <v>1562568</v>
      </c>
      <c r="J6932">
        <v>120</v>
      </c>
      <c r="K6932" s="1">
        <v>1180.8</v>
      </c>
      <c r="L6932" s="1">
        <v>557.79999999999995</v>
      </c>
      <c r="M6932" s="1">
        <f>All_Data[[#This Row],[EUR Sales Amount]]-All_Data[[#This Row],[EUR Cost Amount]]</f>
        <v>623</v>
      </c>
      <c r="N6932">
        <f>IF(All_Data[[#This Row],[Order Line Quantity]]&lt;0,1,0)</f>
        <v>0</v>
      </c>
      <c r="O6932" s="1" t="str">
        <f>All_Data[[#This Row],[Tier2 Description]]&amp;All_Data[[#This Row],[Order No]]</f>
        <v>POLOS1562568</v>
      </c>
    </row>
    <row r="6933" spans="1:15" x14ac:dyDescent="0.35">
      <c r="A6933">
        <v>202006</v>
      </c>
      <c r="B6933" t="str">
        <f>LEFT(All_Data[[#This Row],[Invoice (Year+Month)]],4)</f>
        <v>2020</v>
      </c>
      <c r="C6933" t="str">
        <f>RIGHT(All_Data[[#This Row],[Invoice (Year+Month)]],2)</f>
        <v>06</v>
      </c>
      <c r="D6933" t="s">
        <v>56</v>
      </c>
      <c r="E6933">
        <v>3014069</v>
      </c>
      <c r="F6933" t="s">
        <v>17</v>
      </c>
      <c r="G6933" t="s">
        <v>18</v>
      </c>
      <c r="H6933" t="s">
        <v>20</v>
      </c>
      <c r="I6933">
        <v>1562538</v>
      </c>
      <c r="J6933">
        <v>34</v>
      </c>
      <c r="K6933" s="1">
        <v>196.86</v>
      </c>
      <c r="L6933" s="1">
        <v>113.06</v>
      </c>
      <c r="M6933" s="1">
        <f>All_Data[[#This Row],[EUR Sales Amount]]-All_Data[[#This Row],[EUR Cost Amount]]</f>
        <v>83.800000000000011</v>
      </c>
      <c r="N6933">
        <f>IF(All_Data[[#This Row],[Order Line Quantity]]&lt;0,1,0)</f>
        <v>0</v>
      </c>
      <c r="O6933" s="1" t="str">
        <f>All_Data[[#This Row],[Tier2 Description]]&amp;All_Data[[#This Row],[Order No]]</f>
        <v>POLOS1562538</v>
      </c>
    </row>
    <row r="6934" spans="1:15" x14ac:dyDescent="0.35">
      <c r="A6934">
        <v>202006</v>
      </c>
      <c r="B6934" t="str">
        <f>LEFT(All_Data[[#This Row],[Invoice (Year+Month)]],4)</f>
        <v>2020</v>
      </c>
      <c r="C6934" t="str">
        <f>RIGHT(All_Data[[#This Row],[Invoice (Year+Month)]],2)</f>
        <v>06</v>
      </c>
      <c r="D6934" t="s">
        <v>56</v>
      </c>
      <c r="E6934">
        <v>3014069</v>
      </c>
      <c r="F6934" t="s">
        <v>17</v>
      </c>
      <c r="G6934" t="s">
        <v>57</v>
      </c>
      <c r="H6934" t="s">
        <v>58</v>
      </c>
      <c r="I6934">
        <v>1562791</v>
      </c>
      <c r="J6934">
        <v>20</v>
      </c>
      <c r="K6934" s="1">
        <v>318.10000000000002</v>
      </c>
      <c r="L6934" s="1">
        <v>156.38</v>
      </c>
      <c r="M6934" s="1">
        <f>All_Data[[#This Row],[EUR Sales Amount]]-All_Data[[#This Row],[EUR Cost Amount]]</f>
        <v>161.72000000000003</v>
      </c>
      <c r="N6934">
        <f>IF(All_Data[[#This Row],[Order Line Quantity]]&lt;0,1,0)</f>
        <v>0</v>
      </c>
      <c r="O6934" s="1" t="str">
        <f>All_Data[[#This Row],[Tier2 Description]]&amp;All_Data[[#This Row],[Order No]]</f>
        <v>SHIRTS1562791</v>
      </c>
    </row>
    <row r="6935" spans="1:15" x14ac:dyDescent="0.35">
      <c r="A6935">
        <v>202006</v>
      </c>
      <c r="B6935" t="str">
        <f>LEFT(All_Data[[#This Row],[Invoice (Year+Month)]],4)</f>
        <v>2020</v>
      </c>
      <c r="C6935" t="str">
        <f>RIGHT(All_Data[[#This Row],[Invoice (Year+Month)]],2)</f>
        <v>06</v>
      </c>
      <c r="D6935" t="s">
        <v>56</v>
      </c>
      <c r="E6935">
        <v>3014071</v>
      </c>
      <c r="F6935" t="s">
        <v>17</v>
      </c>
      <c r="G6935" t="s">
        <v>18</v>
      </c>
      <c r="H6935" t="s">
        <v>21</v>
      </c>
      <c r="I6935">
        <v>1561672</v>
      </c>
      <c r="J6935">
        <v>10</v>
      </c>
      <c r="K6935" s="1">
        <v>58.3</v>
      </c>
      <c r="L6935" s="1">
        <v>27.94</v>
      </c>
      <c r="M6935" s="1">
        <f>All_Data[[#This Row],[EUR Sales Amount]]-All_Data[[#This Row],[EUR Cost Amount]]</f>
        <v>30.359999999999996</v>
      </c>
      <c r="N6935">
        <f>IF(All_Data[[#This Row],[Order Line Quantity]]&lt;0,1,0)</f>
        <v>0</v>
      </c>
      <c r="O6935" s="1" t="str">
        <f>All_Data[[#This Row],[Tier2 Description]]&amp;All_Data[[#This Row],[Order No]]</f>
        <v>T-SHIRTS &amp; ACTIVE TOPS1561672</v>
      </c>
    </row>
    <row r="6936" spans="1:15" x14ac:dyDescent="0.35">
      <c r="A6936">
        <v>202006</v>
      </c>
      <c r="B6936" t="str">
        <f>LEFT(All_Data[[#This Row],[Invoice (Year+Month)]],4)</f>
        <v>2020</v>
      </c>
      <c r="C6936" t="str">
        <f>RIGHT(All_Data[[#This Row],[Invoice (Year+Month)]],2)</f>
        <v>06</v>
      </c>
      <c r="D6936" t="s">
        <v>56</v>
      </c>
      <c r="E6936">
        <v>3014074</v>
      </c>
      <c r="F6936" t="s">
        <v>17</v>
      </c>
      <c r="G6936" t="s">
        <v>57</v>
      </c>
      <c r="H6936" t="s">
        <v>58</v>
      </c>
      <c r="I6936">
        <v>1562384</v>
      </c>
      <c r="J6936">
        <v>8</v>
      </c>
      <c r="K6936" s="1">
        <v>160.16</v>
      </c>
      <c r="L6936" s="1">
        <v>66.84</v>
      </c>
      <c r="M6936" s="1">
        <f>All_Data[[#This Row],[EUR Sales Amount]]-All_Data[[#This Row],[EUR Cost Amount]]</f>
        <v>93.32</v>
      </c>
      <c r="N6936">
        <f>IF(All_Data[[#This Row],[Order Line Quantity]]&lt;0,1,0)</f>
        <v>0</v>
      </c>
      <c r="O6936" s="1" t="str">
        <f>All_Data[[#This Row],[Tier2 Description]]&amp;All_Data[[#This Row],[Order No]]</f>
        <v>SHIRTS1562384</v>
      </c>
    </row>
    <row r="6937" spans="1:15" x14ac:dyDescent="0.35">
      <c r="A6937">
        <v>202006</v>
      </c>
      <c r="B6937" t="str">
        <f>LEFT(All_Data[[#This Row],[Invoice (Year+Month)]],4)</f>
        <v>2020</v>
      </c>
      <c r="C6937" t="str">
        <f>RIGHT(All_Data[[#This Row],[Invoice (Year+Month)]],2)</f>
        <v>06</v>
      </c>
      <c r="D6937" t="s">
        <v>56</v>
      </c>
      <c r="E6937">
        <v>3014079</v>
      </c>
      <c r="F6937" t="s">
        <v>10</v>
      </c>
      <c r="G6937" t="s">
        <v>18</v>
      </c>
      <c r="H6937" t="s">
        <v>20</v>
      </c>
      <c r="I6937">
        <v>1562248</v>
      </c>
      <c r="J6937">
        <v>124</v>
      </c>
      <c r="K6937" s="1">
        <v>1514.04</v>
      </c>
      <c r="L6937" s="1">
        <v>576.72</v>
      </c>
      <c r="M6937" s="1">
        <f>All_Data[[#This Row],[EUR Sales Amount]]-All_Data[[#This Row],[EUR Cost Amount]]</f>
        <v>937.31999999999994</v>
      </c>
      <c r="N6937">
        <f>IF(All_Data[[#This Row],[Order Line Quantity]]&lt;0,1,0)</f>
        <v>0</v>
      </c>
      <c r="O6937" s="1" t="str">
        <f>All_Data[[#This Row],[Tier2 Description]]&amp;All_Data[[#This Row],[Order No]]</f>
        <v>POLOS1562248</v>
      </c>
    </row>
    <row r="6938" spans="1:15" x14ac:dyDescent="0.35">
      <c r="A6938">
        <v>202006</v>
      </c>
      <c r="B6938" t="str">
        <f>LEFT(All_Data[[#This Row],[Invoice (Year+Month)]],4)</f>
        <v>2020</v>
      </c>
      <c r="C6938" t="str">
        <f>RIGHT(All_Data[[#This Row],[Invoice (Year+Month)]],2)</f>
        <v>06</v>
      </c>
      <c r="D6938" t="s">
        <v>56</v>
      </c>
      <c r="E6938">
        <v>3014090</v>
      </c>
      <c r="F6938" t="s">
        <v>17</v>
      </c>
      <c r="G6938" t="s">
        <v>26</v>
      </c>
      <c r="H6938" t="s">
        <v>44</v>
      </c>
      <c r="I6938">
        <v>1562389</v>
      </c>
      <c r="J6938">
        <v>200</v>
      </c>
      <c r="K6938" s="1">
        <v>518</v>
      </c>
      <c r="L6938" s="1">
        <v>288</v>
      </c>
      <c r="M6938" s="1">
        <f>All_Data[[#This Row],[EUR Sales Amount]]-All_Data[[#This Row],[EUR Cost Amount]]</f>
        <v>230</v>
      </c>
      <c r="N6938">
        <f>IF(All_Data[[#This Row],[Order Line Quantity]]&lt;0,1,0)</f>
        <v>0</v>
      </c>
      <c r="O6938" s="1" t="str">
        <f>All_Data[[#This Row],[Tier2 Description]]&amp;All_Data[[#This Row],[Order No]]</f>
        <v>HBA1562389</v>
      </c>
    </row>
    <row r="6939" spans="1:15" x14ac:dyDescent="0.35">
      <c r="A6939">
        <v>202006</v>
      </c>
      <c r="B6939" t="str">
        <f>LEFT(All_Data[[#This Row],[Invoice (Year+Month)]],4)</f>
        <v>2020</v>
      </c>
      <c r="C6939" t="str">
        <f>RIGHT(All_Data[[#This Row],[Invoice (Year+Month)]],2)</f>
        <v>06</v>
      </c>
      <c r="D6939" t="s">
        <v>56</v>
      </c>
      <c r="E6939">
        <v>3014090</v>
      </c>
      <c r="F6939" t="s">
        <v>17</v>
      </c>
      <c r="G6939" t="s">
        <v>36</v>
      </c>
      <c r="H6939" t="s">
        <v>36</v>
      </c>
      <c r="I6939">
        <v>1562150</v>
      </c>
      <c r="J6939">
        <v>84</v>
      </c>
      <c r="K6939" s="1">
        <v>231</v>
      </c>
      <c r="L6939" s="1">
        <v>195.72</v>
      </c>
      <c r="M6939" s="1">
        <f>All_Data[[#This Row],[EUR Sales Amount]]-All_Data[[#This Row],[EUR Cost Amount]]</f>
        <v>35.28</v>
      </c>
      <c r="N6939">
        <f>IF(All_Data[[#This Row],[Order Line Quantity]]&lt;0,1,0)</f>
        <v>0</v>
      </c>
      <c r="O6939" s="1" t="str">
        <f>All_Data[[#This Row],[Tier2 Description]]&amp;All_Data[[#This Row],[Order No]]</f>
        <v>MEMORY1562150</v>
      </c>
    </row>
    <row r="6940" spans="1:15" x14ac:dyDescent="0.35">
      <c r="A6940">
        <v>202006</v>
      </c>
      <c r="B6940" t="str">
        <f>LEFT(All_Data[[#This Row],[Invoice (Year+Month)]],4)</f>
        <v>2020</v>
      </c>
      <c r="C6940" t="str">
        <f>RIGHT(All_Data[[#This Row],[Invoice (Year+Month)]],2)</f>
        <v>06</v>
      </c>
      <c r="D6940" t="s">
        <v>56</v>
      </c>
      <c r="E6940">
        <v>3014091</v>
      </c>
      <c r="F6940" t="s">
        <v>10</v>
      </c>
      <c r="G6940" t="s">
        <v>26</v>
      </c>
      <c r="H6940" t="s">
        <v>50</v>
      </c>
      <c r="I6940">
        <v>1562063</v>
      </c>
      <c r="J6940">
        <v>60</v>
      </c>
      <c r="K6940" s="1">
        <v>368.4</v>
      </c>
      <c r="L6940" s="1">
        <v>186.86</v>
      </c>
      <c r="M6940" s="1">
        <f>All_Data[[#This Row],[EUR Sales Amount]]-All_Data[[#This Row],[EUR Cost Amount]]</f>
        <v>181.53999999999996</v>
      </c>
      <c r="N6940">
        <f>IF(All_Data[[#This Row],[Order Line Quantity]]&lt;0,1,0)</f>
        <v>0</v>
      </c>
      <c r="O6940" s="1" t="str">
        <f>All_Data[[#This Row],[Tier2 Description]]&amp;All_Data[[#This Row],[Order No]]</f>
        <v>OUTDOOR &amp; LEISURE1562063</v>
      </c>
    </row>
    <row r="6941" spans="1:15" x14ac:dyDescent="0.35">
      <c r="A6941">
        <v>202006</v>
      </c>
      <c r="B6941" t="str">
        <f>LEFT(All_Data[[#This Row],[Invoice (Year+Month)]],4)</f>
        <v>2020</v>
      </c>
      <c r="C6941" t="str">
        <f>RIGHT(All_Data[[#This Row],[Invoice (Year+Month)]],2)</f>
        <v>06</v>
      </c>
      <c r="D6941" t="s">
        <v>56</v>
      </c>
      <c r="E6941">
        <v>3014102</v>
      </c>
      <c r="F6941" t="s">
        <v>10</v>
      </c>
      <c r="G6941" t="s">
        <v>32</v>
      </c>
      <c r="H6941" t="s">
        <v>33</v>
      </c>
      <c r="I6941">
        <v>1562533</v>
      </c>
      <c r="J6941">
        <v>4</v>
      </c>
      <c r="K6941" s="1">
        <v>22.1</v>
      </c>
      <c r="L6941" s="1">
        <v>8.8000000000000007</v>
      </c>
      <c r="M6941" s="1">
        <f>All_Data[[#This Row],[EUR Sales Amount]]-All_Data[[#This Row],[EUR Cost Amount]]</f>
        <v>13.3</v>
      </c>
      <c r="N6941">
        <f>IF(All_Data[[#This Row],[Order Line Quantity]]&lt;0,1,0)</f>
        <v>0</v>
      </c>
      <c r="O6941" s="1" t="str">
        <f>All_Data[[#This Row],[Tier2 Description]]&amp;All_Data[[#This Row],[Order No]]</f>
        <v>SPORT BOTTLES1562533</v>
      </c>
    </row>
    <row r="6942" spans="1:15" x14ac:dyDescent="0.35">
      <c r="A6942">
        <v>202006</v>
      </c>
      <c r="B6942" t="str">
        <f>LEFT(All_Data[[#This Row],[Invoice (Year+Month)]],4)</f>
        <v>2020</v>
      </c>
      <c r="C6942" t="str">
        <f>RIGHT(All_Data[[#This Row],[Invoice (Year+Month)]],2)</f>
        <v>06</v>
      </c>
      <c r="D6942" t="s">
        <v>56</v>
      </c>
      <c r="E6942">
        <v>3014102</v>
      </c>
      <c r="F6942" t="s">
        <v>10</v>
      </c>
      <c r="G6942" t="s">
        <v>18</v>
      </c>
      <c r="H6942" t="s">
        <v>19</v>
      </c>
      <c r="I6942">
        <v>1562533</v>
      </c>
      <c r="J6942">
        <v>4</v>
      </c>
      <c r="K6942" s="1">
        <v>39.96</v>
      </c>
      <c r="L6942" s="1">
        <v>36.06</v>
      </c>
      <c r="M6942" s="1">
        <f>All_Data[[#This Row],[EUR Sales Amount]]-All_Data[[#This Row],[EUR Cost Amount]]</f>
        <v>3.8999999999999986</v>
      </c>
      <c r="N6942">
        <f>IF(All_Data[[#This Row],[Order Line Quantity]]&lt;0,1,0)</f>
        <v>0</v>
      </c>
      <c r="O6942" s="1" t="str">
        <f>All_Data[[#This Row],[Tier2 Description]]&amp;All_Data[[#This Row],[Order No]]</f>
        <v>FLEECE &amp; KNITS1562533</v>
      </c>
    </row>
    <row r="6943" spans="1:15" x14ac:dyDescent="0.35">
      <c r="A6943">
        <v>202006</v>
      </c>
      <c r="B6943" t="str">
        <f>LEFT(All_Data[[#This Row],[Invoice (Year+Month)]],4)</f>
        <v>2020</v>
      </c>
      <c r="C6943" t="str">
        <f>RIGHT(All_Data[[#This Row],[Invoice (Year+Month)]],2)</f>
        <v>06</v>
      </c>
      <c r="D6943" t="s">
        <v>56</v>
      </c>
      <c r="E6943">
        <v>3014104</v>
      </c>
      <c r="F6943" t="s">
        <v>17</v>
      </c>
      <c r="G6943" t="s">
        <v>48</v>
      </c>
      <c r="H6943" t="s">
        <v>48</v>
      </c>
      <c r="I6943">
        <v>1561724</v>
      </c>
      <c r="J6943">
        <v>400</v>
      </c>
      <c r="K6943" s="1">
        <v>232</v>
      </c>
      <c r="L6943" s="1">
        <v>164.24</v>
      </c>
      <c r="M6943" s="1">
        <f>All_Data[[#This Row],[EUR Sales Amount]]-All_Data[[#This Row],[EUR Cost Amount]]</f>
        <v>67.759999999999991</v>
      </c>
      <c r="N6943">
        <f>IF(All_Data[[#This Row],[Order Line Quantity]]&lt;0,1,0)</f>
        <v>0</v>
      </c>
      <c r="O6943" s="1" t="str">
        <f>All_Data[[#This Row],[Tier2 Description]]&amp;All_Data[[#This Row],[Order No]]</f>
        <v>HEADWEAR1561724</v>
      </c>
    </row>
    <row r="6944" spans="1:15" x14ac:dyDescent="0.35">
      <c r="A6944">
        <v>202006</v>
      </c>
      <c r="B6944" t="str">
        <f>LEFT(All_Data[[#This Row],[Invoice (Year+Month)]],4)</f>
        <v>2020</v>
      </c>
      <c r="C6944" t="str">
        <f>RIGHT(All_Data[[#This Row],[Invoice (Year+Month)]],2)</f>
        <v>06</v>
      </c>
      <c r="D6944" t="s">
        <v>56</v>
      </c>
      <c r="E6944">
        <v>3014127</v>
      </c>
      <c r="F6944" t="s">
        <v>17</v>
      </c>
      <c r="G6944" t="s">
        <v>36</v>
      </c>
      <c r="H6944" t="s">
        <v>36</v>
      </c>
      <c r="I6944">
        <v>1561796</v>
      </c>
      <c r="J6944">
        <v>2810</v>
      </c>
      <c r="K6944" s="1">
        <v>4889.3999999999996</v>
      </c>
      <c r="L6944" s="1">
        <v>5025.88</v>
      </c>
      <c r="M6944" s="1">
        <f>All_Data[[#This Row],[EUR Sales Amount]]-All_Data[[#This Row],[EUR Cost Amount]]</f>
        <v>-136.48000000000047</v>
      </c>
      <c r="N6944">
        <f>IF(All_Data[[#This Row],[Order Line Quantity]]&lt;0,1,0)</f>
        <v>0</v>
      </c>
      <c r="O6944" s="1" t="str">
        <f>All_Data[[#This Row],[Tier2 Description]]&amp;All_Data[[#This Row],[Order No]]</f>
        <v>MEMORY1561796</v>
      </c>
    </row>
    <row r="6945" spans="1:15" x14ac:dyDescent="0.35">
      <c r="A6945">
        <v>202006</v>
      </c>
      <c r="B6945" t="str">
        <f>LEFT(All_Data[[#This Row],[Invoice (Year+Month)]],4)</f>
        <v>2020</v>
      </c>
      <c r="C6945" t="str">
        <f>RIGHT(All_Data[[#This Row],[Invoice (Year+Month)]],2)</f>
        <v>06</v>
      </c>
      <c r="D6945" t="s">
        <v>56</v>
      </c>
      <c r="E6945">
        <v>3014131</v>
      </c>
      <c r="F6945" t="s">
        <v>17</v>
      </c>
      <c r="G6945" t="s">
        <v>26</v>
      </c>
      <c r="H6945" t="s">
        <v>44</v>
      </c>
      <c r="I6945">
        <v>1561851</v>
      </c>
      <c r="J6945">
        <v>4</v>
      </c>
      <c r="K6945" s="1">
        <v>4</v>
      </c>
      <c r="L6945" s="1">
        <v>0.94</v>
      </c>
      <c r="M6945" s="1">
        <f>All_Data[[#This Row],[EUR Sales Amount]]-All_Data[[#This Row],[EUR Cost Amount]]</f>
        <v>3.06</v>
      </c>
      <c r="N6945">
        <f>IF(All_Data[[#This Row],[Order Line Quantity]]&lt;0,1,0)</f>
        <v>0</v>
      </c>
      <c r="O6945" s="1" t="str">
        <f>All_Data[[#This Row],[Tier2 Description]]&amp;All_Data[[#This Row],[Order No]]</f>
        <v>HBA1561851</v>
      </c>
    </row>
    <row r="6946" spans="1:15" x14ac:dyDescent="0.35">
      <c r="A6946">
        <v>202006</v>
      </c>
      <c r="B6946" t="str">
        <f>LEFT(All_Data[[#This Row],[Invoice (Year+Month)]],4)</f>
        <v>2020</v>
      </c>
      <c r="C6946" t="str">
        <f>RIGHT(All_Data[[#This Row],[Invoice (Year+Month)]],2)</f>
        <v>06</v>
      </c>
      <c r="D6946" t="s">
        <v>56</v>
      </c>
      <c r="E6946">
        <v>3014131</v>
      </c>
      <c r="F6946" t="s">
        <v>17</v>
      </c>
      <c r="G6946" t="s">
        <v>29</v>
      </c>
      <c r="H6946" t="s">
        <v>30</v>
      </c>
      <c r="I6946">
        <v>1561926</v>
      </c>
      <c r="J6946">
        <v>2</v>
      </c>
      <c r="K6946" s="1">
        <v>20.48</v>
      </c>
      <c r="L6946" s="1">
        <v>22.38</v>
      </c>
      <c r="M6946" s="1">
        <f>All_Data[[#This Row],[EUR Sales Amount]]-All_Data[[#This Row],[EUR Cost Amount]]</f>
        <v>-1.8999999999999986</v>
      </c>
      <c r="N6946">
        <f>IF(All_Data[[#This Row],[Order Line Quantity]]&lt;0,1,0)</f>
        <v>0</v>
      </c>
      <c r="O6946" s="1" t="str">
        <f>All_Data[[#This Row],[Tier2 Description]]&amp;All_Data[[#This Row],[Order No]]</f>
        <v>AUDIO1561926</v>
      </c>
    </row>
    <row r="6947" spans="1:15" x14ac:dyDescent="0.35">
      <c r="A6947">
        <v>202006</v>
      </c>
      <c r="B6947" t="str">
        <f>LEFT(All_Data[[#This Row],[Invoice (Year+Month)]],4)</f>
        <v>2020</v>
      </c>
      <c r="C6947" t="str">
        <f>RIGHT(All_Data[[#This Row],[Invoice (Year+Month)]],2)</f>
        <v>06</v>
      </c>
      <c r="D6947" t="s">
        <v>56</v>
      </c>
      <c r="E6947">
        <v>3014131</v>
      </c>
      <c r="F6947" t="s">
        <v>17</v>
      </c>
      <c r="G6947" t="s">
        <v>29</v>
      </c>
      <c r="H6947" t="s">
        <v>52</v>
      </c>
      <c r="I6947">
        <v>1561761</v>
      </c>
      <c r="J6947">
        <v>144</v>
      </c>
      <c r="K6947" s="1">
        <v>1404</v>
      </c>
      <c r="L6947" s="1">
        <v>1179.3599999999999</v>
      </c>
      <c r="M6947" s="1">
        <f>All_Data[[#This Row],[EUR Sales Amount]]-All_Data[[#This Row],[EUR Cost Amount]]</f>
        <v>224.6400000000001</v>
      </c>
      <c r="N6947">
        <f>IF(All_Data[[#This Row],[Order Line Quantity]]&lt;0,1,0)</f>
        <v>0</v>
      </c>
      <c r="O6947" s="1" t="str">
        <f>All_Data[[#This Row],[Tier2 Description]]&amp;All_Data[[#This Row],[Order No]]</f>
        <v>GENERAL TECH1561761</v>
      </c>
    </row>
    <row r="6948" spans="1:15" x14ac:dyDescent="0.35">
      <c r="A6948">
        <v>202006</v>
      </c>
      <c r="B6948" t="str">
        <f>LEFT(All_Data[[#This Row],[Invoice (Year+Month)]],4)</f>
        <v>2020</v>
      </c>
      <c r="C6948" t="str">
        <f>RIGHT(All_Data[[#This Row],[Invoice (Year+Month)]],2)</f>
        <v>06</v>
      </c>
      <c r="D6948" t="s">
        <v>56</v>
      </c>
      <c r="E6948">
        <v>3014137</v>
      </c>
      <c r="F6948" t="s">
        <v>17</v>
      </c>
      <c r="G6948" t="s">
        <v>32</v>
      </c>
      <c r="H6948" t="s">
        <v>49</v>
      </c>
      <c r="I6948">
        <v>1561596</v>
      </c>
      <c r="J6948">
        <v>200</v>
      </c>
      <c r="K6948" s="1">
        <v>174</v>
      </c>
      <c r="L6948" s="1">
        <v>145.5</v>
      </c>
      <c r="M6948" s="1">
        <f>All_Data[[#This Row],[EUR Sales Amount]]-All_Data[[#This Row],[EUR Cost Amount]]</f>
        <v>28.5</v>
      </c>
      <c r="N6948">
        <f>IF(All_Data[[#This Row],[Order Line Quantity]]&lt;0,1,0)</f>
        <v>0</v>
      </c>
      <c r="O6948" s="1" t="str">
        <f>All_Data[[#This Row],[Tier2 Description]]&amp;All_Data[[#This Row],[Order No]]</f>
        <v>CERAMICS1561596</v>
      </c>
    </row>
    <row r="6949" spans="1:15" x14ac:dyDescent="0.35">
      <c r="A6949">
        <v>202006</v>
      </c>
      <c r="B6949" t="str">
        <f>LEFT(All_Data[[#This Row],[Invoice (Year+Month)]],4)</f>
        <v>2020</v>
      </c>
      <c r="C6949" t="str">
        <f>RIGHT(All_Data[[#This Row],[Invoice (Year+Month)]],2)</f>
        <v>06</v>
      </c>
      <c r="D6949" t="s">
        <v>56</v>
      </c>
      <c r="E6949">
        <v>3014137</v>
      </c>
      <c r="F6949" t="s">
        <v>17</v>
      </c>
      <c r="G6949" t="s">
        <v>22</v>
      </c>
      <c r="H6949" t="s">
        <v>35</v>
      </c>
      <c r="I6949">
        <v>1561596</v>
      </c>
      <c r="J6949">
        <v>202</v>
      </c>
      <c r="K6949" s="1">
        <v>238</v>
      </c>
      <c r="L6949" s="1">
        <v>24.22</v>
      </c>
      <c r="M6949" s="1">
        <f>All_Data[[#This Row],[EUR Sales Amount]]-All_Data[[#This Row],[EUR Cost Amount]]</f>
        <v>213.78</v>
      </c>
      <c r="N6949">
        <f>IF(All_Data[[#This Row],[Order Line Quantity]]&lt;0,1,0)</f>
        <v>0</v>
      </c>
      <c r="O6949" s="1" t="str">
        <f>All_Data[[#This Row],[Tier2 Description]]&amp;All_Data[[#This Row],[Order No]]</f>
        <v>DECORATION CHARGES1561596</v>
      </c>
    </row>
    <row r="6950" spans="1:15" x14ac:dyDescent="0.35">
      <c r="A6950">
        <v>202006</v>
      </c>
      <c r="B6950" t="str">
        <f>LEFT(All_Data[[#This Row],[Invoice (Year+Month)]],4)</f>
        <v>2020</v>
      </c>
      <c r="C6950" t="str">
        <f>RIGHT(All_Data[[#This Row],[Invoice (Year+Month)]],2)</f>
        <v>06</v>
      </c>
      <c r="D6950" t="s">
        <v>56</v>
      </c>
      <c r="E6950">
        <v>3014141</v>
      </c>
      <c r="F6950" t="s">
        <v>17</v>
      </c>
      <c r="G6950" t="s">
        <v>13</v>
      </c>
      <c r="H6950" t="s">
        <v>37</v>
      </c>
      <c r="I6950">
        <v>1561531</v>
      </c>
      <c r="J6950">
        <v>2000</v>
      </c>
      <c r="K6950" s="1">
        <v>320</v>
      </c>
      <c r="L6950" s="1">
        <v>300</v>
      </c>
      <c r="M6950" s="1">
        <f>All_Data[[#This Row],[EUR Sales Amount]]-All_Data[[#This Row],[EUR Cost Amount]]</f>
        <v>20</v>
      </c>
      <c r="N6950">
        <f>IF(All_Data[[#This Row],[Order Line Quantity]]&lt;0,1,0)</f>
        <v>0</v>
      </c>
      <c r="O6950" s="1" t="str">
        <f>All_Data[[#This Row],[Tier2 Description]]&amp;All_Data[[#This Row],[Order No]]</f>
        <v>GENERAL1561531</v>
      </c>
    </row>
    <row r="6951" spans="1:15" x14ac:dyDescent="0.35">
      <c r="A6951">
        <v>202006</v>
      </c>
      <c r="B6951" t="str">
        <f>LEFT(All_Data[[#This Row],[Invoice (Year+Month)]],4)</f>
        <v>2020</v>
      </c>
      <c r="C6951" t="str">
        <f>RIGHT(All_Data[[#This Row],[Invoice (Year+Month)]],2)</f>
        <v>06</v>
      </c>
      <c r="D6951" t="s">
        <v>56</v>
      </c>
      <c r="E6951">
        <v>3014141</v>
      </c>
      <c r="F6951" t="s">
        <v>17</v>
      </c>
      <c r="G6951" t="s">
        <v>13</v>
      </c>
      <c r="H6951" t="s">
        <v>16</v>
      </c>
      <c r="I6951">
        <v>1562360</v>
      </c>
      <c r="J6951">
        <v>2</v>
      </c>
      <c r="K6951" s="1">
        <v>22.02</v>
      </c>
      <c r="L6951" s="1">
        <v>16.399999999999999</v>
      </c>
      <c r="M6951" s="1">
        <f>All_Data[[#This Row],[EUR Sales Amount]]-All_Data[[#This Row],[EUR Cost Amount]]</f>
        <v>5.620000000000001</v>
      </c>
      <c r="N6951">
        <f>IF(All_Data[[#This Row],[Order Line Quantity]]&lt;0,1,0)</f>
        <v>0</v>
      </c>
      <c r="O6951" s="1" t="str">
        <f>All_Data[[#This Row],[Tier2 Description]]&amp;All_Data[[#This Row],[Order No]]</f>
        <v>WRITING1562360</v>
      </c>
    </row>
    <row r="6952" spans="1:15" x14ac:dyDescent="0.35">
      <c r="A6952">
        <v>202006</v>
      </c>
      <c r="B6952" t="str">
        <f>LEFT(All_Data[[#This Row],[Invoice (Year+Month)]],4)</f>
        <v>2020</v>
      </c>
      <c r="C6952" t="str">
        <f>RIGHT(All_Data[[#This Row],[Invoice (Year+Month)]],2)</f>
        <v>06</v>
      </c>
      <c r="D6952" t="s">
        <v>56</v>
      </c>
      <c r="E6952">
        <v>3014141</v>
      </c>
      <c r="F6952" t="s">
        <v>17</v>
      </c>
      <c r="G6952" t="s">
        <v>26</v>
      </c>
      <c r="H6952" t="s">
        <v>44</v>
      </c>
      <c r="I6952">
        <v>1562152</v>
      </c>
      <c r="J6952">
        <v>600</v>
      </c>
      <c r="K6952" s="1">
        <v>1194</v>
      </c>
      <c r="L6952" s="1">
        <v>840</v>
      </c>
      <c r="M6952" s="1">
        <f>All_Data[[#This Row],[EUR Sales Amount]]-All_Data[[#This Row],[EUR Cost Amount]]</f>
        <v>354</v>
      </c>
      <c r="N6952">
        <f>IF(All_Data[[#This Row],[Order Line Quantity]]&lt;0,1,0)</f>
        <v>0</v>
      </c>
      <c r="O6952" s="1" t="str">
        <f>All_Data[[#This Row],[Tier2 Description]]&amp;All_Data[[#This Row],[Order No]]</f>
        <v>HBA1562152</v>
      </c>
    </row>
    <row r="6953" spans="1:15" x14ac:dyDescent="0.35">
      <c r="A6953">
        <v>202006</v>
      </c>
      <c r="B6953" t="str">
        <f>LEFT(All_Data[[#This Row],[Invoice (Year+Month)]],4)</f>
        <v>2020</v>
      </c>
      <c r="C6953" t="str">
        <f>RIGHT(All_Data[[#This Row],[Invoice (Year+Month)]],2)</f>
        <v>06</v>
      </c>
      <c r="D6953" t="s">
        <v>56</v>
      </c>
      <c r="E6953">
        <v>3014141</v>
      </c>
      <c r="F6953" t="s">
        <v>17</v>
      </c>
      <c r="G6953" t="s">
        <v>26</v>
      </c>
      <c r="H6953" t="s">
        <v>44</v>
      </c>
      <c r="I6953">
        <v>1562167</v>
      </c>
      <c r="J6953">
        <v>600</v>
      </c>
      <c r="K6953" s="1">
        <v>1272</v>
      </c>
      <c r="L6953" s="1">
        <v>840</v>
      </c>
      <c r="M6953" s="1">
        <f>All_Data[[#This Row],[EUR Sales Amount]]-All_Data[[#This Row],[EUR Cost Amount]]</f>
        <v>432</v>
      </c>
      <c r="N6953">
        <f>IF(All_Data[[#This Row],[Order Line Quantity]]&lt;0,1,0)</f>
        <v>0</v>
      </c>
      <c r="O6953" s="1" t="str">
        <f>All_Data[[#This Row],[Tier2 Description]]&amp;All_Data[[#This Row],[Order No]]</f>
        <v>HBA1562167</v>
      </c>
    </row>
    <row r="6954" spans="1:15" x14ac:dyDescent="0.35">
      <c r="A6954">
        <v>202006</v>
      </c>
      <c r="B6954" t="str">
        <f>LEFT(All_Data[[#This Row],[Invoice (Year+Month)]],4)</f>
        <v>2020</v>
      </c>
      <c r="C6954" t="str">
        <f>RIGHT(All_Data[[#This Row],[Invoice (Year+Month)]],2)</f>
        <v>06</v>
      </c>
      <c r="D6954" t="s">
        <v>56</v>
      </c>
      <c r="E6954">
        <v>3014141</v>
      </c>
      <c r="F6954" t="s">
        <v>17</v>
      </c>
      <c r="G6954" t="s">
        <v>26</v>
      </c>
      <c r="H6954" t="s">
        <v>44</v>
      </c>
      <c r="I6954">
        <v>1562390</v>
      </c>
      <c r="J6954">
        <v>200</v>
      </c>
      <c r="K6954" s="1">
        <v>518</v>
      </c>
      <c r="L6954" s="1">
        <v>288</v>
      </c>
      <c r="M6954" s="1">
        <f>All_Data[[#This Row],[EUR Sales Amount]]-All_Data[[#This Row],[EUR Cost Amount]]</f>
        <v>230</v>
      </c>
      <c r="N6954">
        <f>IF(All_Data[[#This Row],[Order Line Quantity]]&lt;0,1,0)</f>
        <v>0</v>
      </c>
      <c r="O6954" s="1" t="str">
        <f>All_Data[[#This Row],[Tier2 Description]]&amp;All_Data[[#This Row],[Order No]]</f>
        <v>HBA1562390</v>
      </c>
    </row>
    <row r="6955" spans="1:15" x14ac:dyDescent="0.35">
      <c r="A6955">
        <v>202006</v>
      </c>
      <c r="B6955" t="str">
        <f>LEFT(All_Data[[#This Row],[Invoice (Year+Month)]],4)</f>
        <v>2020</v>
      </c>
      <c r="C6955" t="str">
        <f>RIGHT(All_Data[[#This Row],[Invoice (Year+Month)]],2)</f>
        <v>06</v>
      </c>
      <c r="D6955" t="s">
        <v>56</v>
      </c>
      <c r="E6955">
        <v>3014141</v>
      </c>
      <c r="F6955" t="s">
        <v>17</v>
      </c>
      <c r="G6955" t="s">
        <v>26</v>
      </c>
      <c r="H6955" t="s">
        <v>44</v>
      </c>
      <c r="I6955">
        <v>1562405</v>
      </c>
      <c r="J6955">
        <v>500</v>
      </c>
      <c r="K6955" s="1">
        <v>1125</v>
      </c>
      <c r="L6955" s="1">
        <v>720</v>
      </c>
      <c r="M6955" s="1">
        <f>All_Data[[#This Row],[EUR Sales Amount]]-All_Data[[#This Row],[EUR Cost Amount]]</f>
        <v>405</v>
      </c>
      <c r="N6955">
        <f>IF(All_Data[[#This Row],[Order Line Quantity]]&lt;0,1,0)</f>
        <v>0</v>
      </c>
      <c r="O6955" s="1" t="str">
        <f>All_Data[[#This Row],[Tier2 Description]]&amp;All_Data[[#This Row],[Order No]]</f>
        <v>HBA1562405</v>
      </c>
    </row>
    <row r="6956" spans="1:15" x14ac:dyDescent="0.35">
      <c r="A6956">
        <v>202006</v>
      </c>
      <c r="B6956" t="str">
        <f>LEFT(All_Data[[#This Row],[Invoice (Year+Month)]],4)</f>
        <v>2020</v>
      </c>
      <c r="C6956" t="str">
        <f>RIGHT(All_Data[[#This Row],[Invoice (Year+Month)]],2)</f>
        <v>06</v>
      </c>
      <c r="D6956" t="s">
        <v>56</v>
      </c>
      <c r="E6956">
        <v>3014141</v>
      </c>
      <c r="F6956" t="s">
        <v>17</v>
      </c>
      <c r="G6956" t="s">
        <v>26</v>
      </c>
      <c r="H6956" t="s">
        <v>44</v>
      </c>
      <c r="I6956">
        <v>1562746</v>
      </c>
      <c r="J6956">
        <v>400</v>
      </c>
      <c r="K6956" s="1">
        <v>1116</v>
      </c>
      <c r="L6956" s="1">
        <v>584</v>
      </c>
      <c r="M6956" s="1">
        <f>All_Data[[#This Row],[EUR Sales Amount]]-All_Data[[#This Row],[EUR Cost Amount]]</f>
        <v>532</v>
      </c>
      <c r="N6956">
        <f>IF(All_Data[[#This Row],[Order Line Quantity]]&lt;0,1,0)</f>
        <v>0</v>
      </c>
      <c r="O6956" s="1" t="str">
        <f>All_Data[[#This Row],[Tier2 Description]]&amp;All_Data[[#This Row],[Order No]]</f>
        <v>HBA1562746</v>
      </c>
    </row>
    <row r="6957" spans="1:15" x14ac:dyDescent="0.35">
      <c r="A6957">
        <v>202006</v>
      </c>
      <c r="B6957" t="str">
        <f>LEFT(All_Data[[#This Row],[Invoice (Year+Month)]],4)</f>
        <v>2020</v>
      </c>
      <c r="C6957" t="str">
        <f>RIGHT(All_Data[[#This Row],[Invoice (Year+Month)]],2)</f>
        <v>06</v>
      </c>
      <c r="D6957" t="s">
        <v>56</v>
      </c>
      <c r="E6957">
        <v>3014144</v>
      </c>
      <c r="F6957" t="s">
        <v>10</v>
      </c>
      <c r="G6957" t="s">
        <v>26</v>
      </c>
      <c r="H6957" t="s">
        <v>43</v>
      </c>
      <c r="I6957">
        <v>1562125</v>
      </c>
      <c r="J6957">
        <v>500</v>
      </c>
      <c r="K6957" s="1">
        <v>245</v>
      </c>
      <c r="L6957" s="1">
        <v>18.54</v>
      </c>
      <c r="M6957" s="1">
        <f>All_Data[[#This Row],[EUR Sales Amount]]-All_Data[[#This Row],[EUR Cost Amount]]</f>
        <v>226.46</v>
      </c>
      <c r="N6957">
        <f>IF(All_Data[[#This Row],[Order Line Quantity]]&lt;0,1,0)</f>
        <v>0</v>
      </c>
      <c r="O6957" s="1" t="str">
        <f>All_Data[[#This Row],[Tier2 Description]]&amp;All_Data[[#This Row],[Order No]]</f>
        <v>SAFETY AUTO &amp; TOOLS1562125</v>
      </c>
    </row>
    <row r="6958" spans="1:15" x14ac:dyDescent="0.35">
      <c r="A6958">
        <v>202006</v>
      </c>
      <c r="B6958" t="str">
        <f>LEFT(All_Data[[#This Row],[Invoice (Year+Month)]],4)</f>
        <v>2020</v>
      </c>
      <c r="C6958" t="str">
        <f>RIGHT(All_Data[[#This Row],[Invoice (Year+Month)]],2)</f>
        <v>06</v>
      </c>
      <c r="D6958" t="s">
        <v>56</v>
      </c>
      <c r="E6958">
        <v>3014145</v>
      </c>
      <c r="F6958" t="s">
        <v>10</v>
      </c>
      <c r="G6958" t="s">
        <v>36</v>
      </c>
      <c r="H6958" t="s">
        <v>36</v>
      </c>
      <c r="I6958">
        <v>1561711</v>
      </c>
      <c r="J6958">
        <v>100</v>
      </c>
      <c r="K6958" s="1">
        <v>522</v>
      </c>
      <c r="L6958" s="1">
        <v>236.76</v>
      </c>
      <c r="M6958" s="1">
        <f>All_Data[[#This Row],[EUR Sales Amount]]-All_Data[[#This Row],[EUR Cost Amount]]</f>
        <v>285.24</v>
      </c>
      <c r="N6958">
        <f>IF(All_Data[[#This Row],[Order Line Quantity]]&lt;0,1,0)</f>
        <v>0</v>
      </c>
      <c r="O6958" s="1" t="str">
        <f>All_Data[[#This Row],[Tier2 Description]]&amp;All_Data[[#This Row],[Order No]]</f>
        <v>MEMORY1561711</v>
      </c>
    </row>
    <row r="6959" spans="1:15" x14ac:dyDescent="0.35">
      <c r="A6959">
        <v>202006</v>
      </c>
      <c r="B6959" t="str">
        <f>LEFT(All_Data[[#This Row],[Invoice (Year+Month)]],4)</f>
        <v>2020</v>
      </c>
      <c r="C6959" t="str">
        <f>RIGHT(All_Data[[#This Row],[Invoice (Year+Month)]],2)</f>
        <v>06</v>
      </c>
      <c r="D6959" t="s">
        <v>56</v>
      </c>
      <c r="E6959">
        <v>3014145</v>
      </c>
      <c r="F6959" t="s">
        <v>10</v>
      </c>
      <c r="G6959" t="s">
        <v>29</v>
      </c>
      <c r="H6959" t="s">
        <v>30</v>
      </c>
      <c r="I6959">
        <v>1561711</v>
      </c>
      <c r="J6959">
        <v>80</v>
      </c>
      <c r="K6959" s="1">
        <v>1709.2</v>
      </c>
      <c r="L6959" s="1">
        <v>880.5</v>
      </c>
      <c r="M6959" s="1">
        <f>All_Data[[#This Row],[EUR Sales Amount]]-All_Data[[#This Row],[EUR Cost Amount]]</f>
        <v>828.7</v>
      </c>
      <c r="N6959">
        <f>IF(All_Data[[#This Row],[Order Line Quantity]]&lt;0,1,0)</f>
        <v>0</v>
      </c>
      <c r="O6959" s="1" t="str">
        <f>All_Data[[#This Row],[Tier2 Description]]&amp;All_Data[[#This Row],[Order No]]</f>
        <v>AUDIO1561711</v>
      </c>
    </row>
    <row r="6960" spans="1:15" x14ac:dyDescent="0.35">
      <c r="A6960">
        <v>202006</v>
      </c>
      <c r="B6960" t="str">
        <f>LEFT(All_Data[[#This Row],[Invoice (Year+Month)]],4)</f>
        <v>2020</v>
      </c>
      <c r="C6960" t="str">
        <f>RIGHT(All_Data[[#This Row],[Invoice (Year+Month)]],2)</f>
        <v>06</v>
      </c>
      <c r="D6960" t="s">
        <v>56</v>
      </c>
      <c r="E6960">
        <v>3014145</v>
      </c>
      <c r="F6960" t="s">
        <v>10</v>
      </c>
      <c r="G6960" t="s">
        <v>29</v>
      </c>
      <c r="H6960" t="s">
        <v>52</v>
      </c>
      <c r="I6960">
        <v>1561711</v>
      </c>
      <c r="J6960">
        <v>100</v>
      </c>
      <c r="K6960" s="1">
        <v>534</v>
      </c>
      <c r="L6960" s="1">
        <v>287.60000000000002</v>
      </c>
      <c r="M6960" s="1">
        <f>All_Data[[#This Row],[EUR Sales Amount]]-All_Data[[#This Row],[EUR Cost Amount]]</f>
        <v>246.39999999999998</v>
      </c>
      <c r="N6960">
        <f>IF(All_Data[[#This Row],[Order Line Quantity]]&lt;0,1,0)</f>
        <v>0</v>
      </c>
      <c r="O6960" s="1" t="str">
        <f>All_Data[[#This Row],[Tier2 Description]]&amp;All_Data[[#This Row],[Order No]]</f>
        <v>GENERAL TECH1561711</v>
      </c>
    </row>
    <row r="6961" spans="1:15" x14ac:dyDescent="0.35">
      <c r="A6961">
        <v>202006</v>
      </c>
      <c r="B6961" t="str">
        <f>LEFT(All_Data[[#This Row],[Invoice (Year+Month)]],4)</f>
        <v>2020</v>
      </c>
      <c r="C6961" t="str">
        <f>RIGHT(All_Data[[#This Row],[Invoice (Year+Month)]],2)</f>
        <v>06</v>
      </c>
      <c r="D6961" t="s">
        <v>56</v>
      </c>
      <c r="E6961">
        <v>3014145</v>
      </c>
      <c r="F6961" t="s">
        <v>10</v>
      </c>
      <c r="G6961" t="s">
        <v>29</v>
      </c>
      <c r="H6961" t="s">
        <v>31</v>
      </c>
      <c r="I6961">
        <v>1561711</v>
      </c>
      <c r="J6961">
        <v>760</v>
      </c>
      <c r="K6961" s="1">
        <v>5765.8</v>
      </c>
      <c r="L6961" s="1">
        <v>3185.7</v>
      </c>
      <c r="M6961" s="1">
        <f>All_Data[[#This Row],[EUR Sales Amount]]-All_Data[[#This Row],[EUR Cost Amount]]</f>
        <v>2580.1000000000004</v>
      </c>
      <c r="N6961">
        <f>IF(All_Data[[#This Row],[Order Line Quantity]]&lt;0,1,0)</f>
        <v>0</v>
      </c>
      <c r="O6961" s="1" t="str">
        <f>All_Data[[#This Row],[Tier2 Description]]&amp;All_Data[[#This Row],[Order No]]</f>
        <v>POWER1561711</v>
      </c>
    </row>
    <row r="6962" spans="1:15" x14ac:dyDescent="0.35">
      <c r="A6962">
        <v>202006</v>
      </c>
      <c r="B6962" t="str">
        <f>LEFT(All_Data[[#This Row],[Invoice (Year+Month)]],4)</f>
        <v>2020</v>
      </c>
      <c r="C6962" t="str">
        <f>RIGHT(All_Data[[#This Row],[Invoice (Year+Month)]],2)</f>
        <v>06</v>
      </c>
      <c r="D6962" t="s">
        <v>56</v>
      </c>
      <c r="E6962">
        <v>3014147</v>
      </c>
      <c r="F6962" t="s">
        <v>10</v>
      </c>
      <c r="G6962" t="s">
        <v>18</v>
      </c>
      <c r="H6962" t="s">
        <v>20</v>
      </c>
      <c r="I6962">
        <v>1562188</v>
      </c>
      <c r="J6962">
        <v>10</v>
      </c>
      <c r="K6962" s="1">
        <v>99.6</v>
      </c>
      <c r="L6962" s="1">
        <v>47.34</v>
      </c>
      <c r="M6962" s="1">
        <f>All_Data[[#This Row],[EUR Sales Amount]]-All_Data[[#This Row],[EUR Cost Amount]]</f>
        <v>52.259999999999991</v>
      </c>
      <c r="N6962">
        <f>IF(All_Data[[#This Row],[Order Line Quantity]]&lt;0,1,0)</f>
        <v>0</v>
      </c>
      <c r="O6962" s="1" t="str">
        <f>All_Data[[#This Row],[Tier2 Description]]&amp;All_Data[[#This Row],[Order No]]</f>
        <v>POLOS1562188</v>
      </c>
    </row>
    <row r="6963" spans="1:15" x14ac:dyDescent="0.35">
      <c r="A6963">
        <v>202006</v>
      </c>
      <c r="B6963" t="str">
        <f>LEFT(All_Data[[#This Row],[Invoice (Year+Month)]],4)</f>
        <v>2020</v>
      </c>
      <c r="C6963" t="str">
        <f>RIGHT(All_Data[[#This Row],[Invoice (Year+Month)]],2)</f>
        <v>06</v>
      </c>
      <c r="D6963" t="s">
        <v>56</v>
      </c>
      <c r="E6963">
        <v>3014149</v>
      </c>
      <c r="F6963" t="s">
        <v>10</v>
      </c>
      <c r="G6963" t="s">
        <v>26</v>
      </c>
      <c r="H6963" t="s">
        <v>44</v>
      </c>
      <c r="I6963">
        <v>1561907</v>
      </c>
      <c r="J6963">
        <v>2000</v>
      </c>
      <c r="K6963" s="1">
        <v>4780</v>
      </c>
      <c r="L6963" s="1">
        <v>3880</v>
      </c>
      <c r="M6963" s="1">
        <f>All_Data[[#This Row],[EUR Sales Amount]]-All_Data[[#This Row],[EUR Cost Amount]]</f>
        <v>900</v>
      </c>
      <c r="N6963">
        <f>IF(All_Data[[#This Row],[Order Line Quantity]]&lt;0,1,0)</f>
        <v>0</v>
      </c>
      <c r="O6963" s="1" t="str">
        <f>All_Data[[#This Row],[Tier2 Description]]&amp;All_Data[[#This Row],[Order No]]</f>
        <v>HBA1561907</v>
      </c>
    </row>
    <row r="6964" spans="1:15" x14ac:dyDescent="0.35">
      <c r="A6964">
        <v>202006</v>
      </c>
      <c r="B6964" t="str">
        <f>LEFT(All_Data[[#This Row],[Invoice (Year+Month)]],4)</f>
        <v>2020</v>
      </c>
      <c r="C6964" t="str">
        <f>RIGHT(All_Data[[#This Row],[Invoice (Year+Month)]],2)</f>
        <v>06</v>
      </c>
      <c r="D6964" t="s">
        <v>56</v>
      </c>
      <c r="E6964">
        <v>3014154</v>
      </c>
      <c r="F6964" t="s">
        <v>10</v>
      </c>
      <c r="G6964" t="s">
        <v>29</v>
      </c>
      <c r="H6964" t="s">
        <v>30</v>
      </c>
      <c r="I6964">
        <v>1561600</v>
      </c>
      <c r="J6964">
        <v>12</v>
      </c>
      <c r="K6964" s="1">
        <v>4.5599999999999996</v>
      </c>
      <c r="L6964" s="1">
        <v>3.88</v>
      </c>
      <c r="M6964" s="1">
        <f>All_Data[[#This Row],[EUR Sales Amount]]-All_Data[[#This Row],[EUR Cost Amount]]</f>
        <v>0.67999999999999972</v>
      </c>
      <c r="N6964">
        <f>IF(All_Data[[#This Row],[Order Line Quantity]]&lt;0,1,0)</f>
        <v>0</v>
      </c>
      <c r="O6964" s="1" t="str">
        <f>All_Data[[#This Row],[Tier2 Description]]&amp;All_Data[[#This Row],[Order No]]</f>
        <v>AUDIO1561600</v>
      </c>
    </row>
    <row r="6965" spans="1:15" x14ac:dyDescent="0.35">
      <c r="A6965">
        <v>202006</v>
      </c>
      <c r="B6965" t="str">
        <f>LEFT(All_Data[[#This Row],[Invoice (Year+Month)]],4)</f>
        <v>2020</v>
      </c>
      <c r="C6965" t="str">
        <f>RIGHT(All_Data[[#This Row],[Invoice (Year+Month)]],2)</f>
        <v>06</v>
      </c>
      <c r="D6965" t="s">
        <v>56</v>
      </c>
      <c r="E6965">
        <v>3014156</v>
      </c>
      <c r="F6965" t="s">
        <v>17</v>
      </c>
      <c r="G6965" t="s">
        <v>26</v>
      </c>
      <c r="H6965" t="s">
        <v>28</v>
      </c>
      <c r="I6965">
        <v>1561909</v>
      </c>
      <c r="J6965">
        <v>2</v>
      </c>
      <c r="K6965" s="1">
        <v>14.98</v>
      </c>
      <c r="L6965" s="1">
        <v>5.76</v>
      </c>
      <c r="M6965" s="1">
        <f>All_Data[[#This Row],[EUR Sales Amount]]-All_Data[[#This Row],[EUR Cost Amount]]</f>
        <v>9.2200000000000006</v>
      </c>
      <c r="N6965">
        <f>IF(All_Data[[#This Row],[Order Line Quantity]]&lt;0,1,0)</f>
        <v>0</v>
      </c>
      <c r="O6965" s="1" t="str">
        <f>All_Data[[#This Row],[Tier2 Description]]&amp;All_Data[[#This Row],[Order No]]</f>
        <v>HOUSEWARES1561909</v>
      </c>
    </row>
    <row r="6966" spans="1:15" x14ac:dyDescent="0.35">
      <c r="A6966">
        <v>202006</v>
      </c>
      <c r="B6966" t="str">
        <f>LEFT(All_Data[[#This Row],[Invoice (Year+Month)]],4)</f>
        <v>2020</v>
      </c>
      <c r="C6966" t="str">
        <f>RIGHT(All_Data[[#This Row],[Invoice (Year+Month)]],2)</f>
        <v>06</v>
      </c>
      <c r="D6966" t="s">
        <v>56</v>
      </c>
      <c r="E6966">
        <v>3014158</v>
      </c>
      <c r="F6966" t="s">
        <v>17</v>
      </c>
      <c r="G6966" t="s">
        <v>32</v>
      </c>
      <c r="H6966" t="s">
        <v>33</v>
      </c>
      <c r="I6966">
        <v>1561579</v>
      </c>
      <c r="J6966">
        <v>200</v>
      </c>
      <c r="K6966" s="1">
        <v>196</v>
      </c>
      <c r="L6966" s="1">
        <v>101.56</v>
      </c>
      <c r="M6966" s="1">
        <f>All_Data[[#This Row],[EUR Sales Amount]]-All_Data[[#This Row],[EUR Cost Amount]]</f>
        <v>94.44</v>
      </c>
      <c r="N6966">
        <f>IF(All_Data[[#This Row],[Order Line Quantity]]&lt;0,1,0)</f>
        <v>0</v>
      </c>
      <c r="O6966" s="1" t="str">
        <f>All_Data[[#This Row],[Tier2 Description]]&amp;All_Data[[#This Row],[Order No]]</f>
        <v>SPORT BOTTLES1561579</v>
      </c>
    </row>
    <row r="6967" spans="1:15" x14ac:dyDescent="0.35">
      <c r="A6967">
        <v>202006</v>
      </c>
      <c r="B6967" t="str">
        <f>LEFT(All_Data[[#This Row],[Invoice (Year+Month)]],4)</f>
        <v>2020</v>
      </c>
      <c r="C6967" t="str">
        <f>RIGHT(All_Data[[#This Row],[Invoice (Year+Month)]],2)</f>
        <v>06</v>
      </c>
      <c r="D6967" t="s">
        <v>56</v>
      </c>
      <c r="E6967">
        <v>3014158</v>
      </c>
      <c r="F6967" t="s">
        <v>17</v>
      </c>
      <c r="G6967" t="s">
        <v>48</v>
      </c>
      <c r="H6967" t="s">
        <v>48</v>
      </c>
      <c r="I6967">
        <v>1562035</v>
      </c>
      <c r="J6967">
        <v>2</v>
      </c>
      <c r="K6967" s="1">
        <v>6.86</v>
      </c>
      <c r="L6967" s="1">
        <v>3.74</v>
      </c>
      <c r="M6967" s="1">
        <f>All_Data[[#This Row],[EUR Sales Amount]]-All_Data[[#This Row],[EUR Cost Amount]]</f>
        <v>3.12</v>
      </c>
      <c r="N6967">
        <f>IF(All_Data[[#This Row],[Order Line Quantity]]&lt;0,1,0)</f>
        <v>0</v>
      </c>
      <c r="O6967" s="1" t="str">
        <f>All_Data[[#This Row],[Tier2 Description]]&amp;All_Data[[#This Row],[Order No]]</f>
        <v>HEADWEAR1562035</v>
      </c>
    </row>
    <row r="6968" spans="1:15" x14ac:dyDescent="0.35">
      <c r="A6968">
        <v>202006</v>
      </c>
      <c r="B6968" t="str">
        <f>LEFT(All_Data[[#This Row],[Invoice (Year+Month)]],4)</f>
        <v>2020</v>
      </c>
      <c r="C6968" t="str">
        <f>RIGHT(All_Data[[#This Row],[Invoice (Year+Month)]],2)</f>
        <v>06</v>
      </c>
      <c r="D6968" t="s">
        <v>56</v>
      </c>
      <c r="E6968">
        <v>3014158</v>
      </c>
      <c r="F6968" t="s">
        <v>17</v>
      </c>
      <c r="G6968" t="s">
        <v>26</v>
      </c>
      <c r="H6968" t="s">
        <v>43</v>
      </c>
      <c r="I6968">
        <v>1561700</v>
      </c>
      <c r="J6968">
        <v>500</v>
      </c>
      <c r="K6968" s="1">
        <v>245</v>
      </c>
      <c r="L6968" s="1">
        <v>18.54</v>
      </c>
      <c r="M6968" s="1">
        <f>All_Data[[#This Row],[EUR Sales Amount]]-All_Data[[#This Row],[EUR Cost Amount]]</f>
        <v>226.46</v>
      </c>
      <c r="N6968">
        <f>IF(All_Data[[#This Row],[Order Line Quantity]]&lt;0,1,0)</f>
        <v>0</v>
      </c>
      <c r="O6968" s="1" t="str">
        <f>All_Data[[#This Row],[Tier2 Description]]&amp;All_Data[[#This Row],[Order No]]</f>
        <v>SAFETY AUTO &amp; TOOLS1561700</v>
      </c>
    </row>
    <row r="6969" spans="1:15" x14ac:dyDescent="0.35">
      <c r="A6969">
        <v>202006</v>
      </c>
      <c r="B6969" t="str">
        <f>LEFT(All_Data[[#This Row],[Invoice (Year+Month)]],4)</f>
        <v>2020</v>
      </c>
      <c r="C6969" t="str">
        <f>RIGHT(All_Data[[#This Row],[Invoice (Year+Month)]],2)</f>
        <v>06</v>
      </c>
      <c r="D6969" t="s">
        <v>56</v>
      </c>
      <c r="E6969">
        <v>3014158</v>
      </c>
      <c r="F6969" t="s">
        <v>17</v>
      </c>
      <c r="G6969" t="s">
        <v>26</v>
      </c>
      <c r="H6969" t="s">
        <v>43</v>
      </c>
      <c r="I6969">
        <v>1561791</v>
      </c>
      <c r="J6969">
        <v>500</v>
      </c>
      <c r="K6969" s="1">
        <v>245</v>
      </c>
      <c r="L6969" s="1">
        <v>18.54</v>
      </c>
      <c r="M6969" s="1">
        <f>All_Data[[#This Row],[EUR Sales Amount]]-All_Data[[#This Row],[EUR Cost Amount]]</f>
        <v>226.46</v>
      </c>
      <c r="N6969">
        <f>IF(All_Data[[#This Row],[Order Line Quantity]]&lt;0,1,0)</f>
        <v>0</v>
      </c>
      <c r="O6969" s="1" t="str">
        <f>All_Data[[#This Row],[Tier2 Description]]&amp;All_Data[[#This Row],[Order No]]</f>
        <v>SAFETY AUTO &amp; TOOLS1561791</v>
      </c>
    </row>
    <row r="6970" spans="1:15" x14ac:dyDescent="0.35">
      <c r="A6970">
        <v>202006</v>
      </c>
      <c r="B6970" t="str">
        <f>LEFT(All_Data[[#This Row],[Invoice (Year+Month)]],4)</f>
        <v>2020</v>
      </c>
      <c r="C6970" t="str">
        <f>RIGHT(All_Data[[#This Row],[Invoice (Year+Month)]],2)</f>
        <v>06</v>
      </c>
      <c r="D6970" t="s">
        <v>56</v>
      </c>
      <c r="E6970">
        <v>3014158</v>
      </c>
      <c r="F6970" t="s">
        <v>17</v>
      </c>
      <c r="G6970" t="s">
        <v>26</v>
      </c>
      <c r="H6970" t="s">
        <v>43</v>
      </c>
      <c r="I6970">
        <v>1562464</v>
      </c>
      <c r="J6970">
        <v>100</v>
      </c>
      <c r="K6970" s="1">
        <v>29</v>
      </c>
      <c r="L6970" s="1">
        <v>7</v>
      </c>
      <c r="M6970" s="1">
        <f>All_Data[[#This Row],[EUR Sales Amount]]-All_Data[[#This Row],[EUR Cost Amount]]</f>
        <v>22</v>
      </c>
      <c r="N6970">
        <f>IF(All_Data[[#This Row],[Order Line Quantity]]&lt;0,1,0)</f>
        <v>0</v>
      </c>
      <c r="O6970" s="1" t="str">
        <f>All_Data[[#This Row],[Tier2 Description]]&amp;All_Data[[#This Row],[Order No]]</f>
        <v>SAFETY AUTO &amp; TOOLS1562464</v>
      </c>
    </row>
    <row r="6971" spans="1:15" x14ac:dyDescent="0.35">
      <c r="A6971">
        <v>202006</v>
      </c>
      <c r="B6971" t="str">
        <f>LEFT(All_Data[[#This Row],[Invoice (Year+Month)]],4)</f>
        <v>2020</v>
      </c>
      <c r="C6971" t="str">
        <f>RIGHT(All_Data[[#This Row],[Invoice (Year+Month)]],2)</f>
        <v>06</v>
      </c>
      <c r="D6971" t="s">
        <v>56</v>
      </c>
      <c r="E6971">
        <v>3014158</v>
      </c>
      <c r="F6971" t="s">
        <v>17</v>
      </c>
      <c r="G6971" t="s">
        <v>22</v>
      </c>
      <c r="H6971" t="s">
        <v>35</v>
      </c>
      <c r="I6971">
        <v>1561579</v>
      </c>
      <c r="J6971">
        <v>202</v>
      </c>
      <c r="K6971" s="1">
        <v>102</v>
      </c>
      <c r="L6971" s="1">
        <v>17.46</v>
      </c>
      <c r="M6971" s="1">
        <f>All_Data[[#This Row],[EUR Sales Amount]]-All_Data[[#This Row],[EUR Cost Amount]]</f>
        <v>84.539999999999992</v>
      </c>
      <c r="N6971">
        <f>IF(All_Data[[#This Row],[Order Line Quantity]]&lt;0,1,0)</f>
        <v>0</v>
      </c>
      <c r="O6971" s="1" t="str">
        <f>All_Data[[#This Row],[Tier2 Description]]&amp;All_Data[[#This Row],[Order No]]</f>
        <v>DECORATION CHARGES1561579</v>
      </c>
    </row>
    <row r="6972" spans="1:15" x14ac:dyDescent="0.35">
      <c r="A6972">
        <v>202006</v>
      </c>
      <c r="B6972" t="str">
        <f>LEFT(All_Data[[#This Row],[Invoice (Year+Month)]],4)</f>
        <v>2020</v>
      </c>
      <c r="C6972" t="str">
        <f>RIGHT(All_Data[[#This Row],[Invoice (Year+Month)]],2)</f>
        <v>06</v>
      </c>
      <c r="D6972" t="s">
        <v>56</v>
      </c>
      <c r="E6972">
        <v>3014158</v>
      </c>
      <c r="F6972" t="s">
        <v>17</v>
      </c>
      <c r="G6972" t="s">
        <v>22</v>
      </c>
      <c r="H6972" t="s">
        <v>35</v>
      </c>
      <c r="I6972">
        <v>1561700</v>
      </c>
      <c r="J6972">
        <v>502</v>
      </c>
      <c r="K6972" s="1">
        <v>135</v>
      </c>
      <c r="L6972" s="1">
        <v>22.88</v>
      </c>
      <c r="M6972" s="1">
        <f>All_Data[[#This Row],[EUR Sales Amount]]-All_Data[[#This Row],[EUR Cost Amount]]</f>
        <v>112.12</v>
      </c>
      <c r="N6972">
        <f>IF(All_Data[[#This Row],[Order Line Quantity]]&lt;0,1,0)</f>
        <v>0</v>
      </c>
      <c r="O6972" s="1" t="str">
        <f>All_Data[[#This Row],[Tier2 Description]]&amp;All_Data[[#This Row],[Order No]]</f>
        <v>DECORATION CHARGES1561700</v>
      </c>
    </row>
    <row r="6973" spans="1:15" x14ac:dyDescent="0.35">
      <c r="A6973">
        <v>202006</v>
      </c>
      <c r="B6973" t="str">
        <f>LEFT(All_Data[[#This Row],[Invoice (Year+Month)]],4)</f>
        <v>2020</v>
      </c>
      <c r="C6973" t="str">
        <f>RIGHT(All_Data[[#This Row],[Invoice (Year+Month)]],2)</f>
        <v>06</v>
      </c>
      <c r="D6973" t="s">
        <v>56</v>
      </c>
      <c r="E6973">
        <v>3014160</v>
      </c>
      <c r="F6973" t="s">
        <v>10</v>
      </c>
      <c r="G6973" t="s">
        <v>26</v>
      </c>
      <c r="H6973" t="s">
        <v>28</v>
      </c>
      <c r="I6973">
        <v>1561821</v>
      </c>
      <c r="J6973">
        <v>2</v>
      </c>
      <c r="K6973" s="1">
        <v>16.28</v>
      </c>
      <c r="L6973" s="1">
        <v>10.48</v>
      </c>
      <c r="M6973" s="1">
        <f>All_Data[[#This Row],[EUR Sales Amount]]-All_Data[[#This Row],[EUR Cost Amount]]</f>
        <v>5.8000000000000007</v>
      </c>
      <c r="N6973">
        <f>IF(All_Data[[#This Row],[Order Line Quantity]]&lt;0,1,0)</f>
        <v>0</v>
      </c>
      <c r="O6973" s="1" t="str">
        <f>All_Data[[#This Row],[Tier2 Description]]&amp;All_Data[[#This Row],[Order No]]</f>
        <v>HOUSEWARES1561821</v>
      </c>
    </row>
    <row r="6974" spans="1:15" x14ac:dyDescent="0.35">
      <c r="A6974">
        <v>202006</v>
      </c>
      <c r="B6974" t="str">
        <f>LEFT(All_Data[[#This Row],[Invoice (Year+Month)]],4)</f>
        <v>2020</v>
      </c>
      <c r="C6974" t="str">
        <f>RIGHT(All_Data[[#This Row],[Invoice (Year+Month)]],2)</f>
        <v>06</v>
      </c>
      <c r="D6974" t="s">
        <v>56</v>
      </c>
      <c r="E6974">
        <v>3014163</v>
      </c>
      <c r="F6974" t="s">
        <v>10</v>
      </c>
      <c r="G6974" t="s">
        <v>26</v>
      </c>
      <c r="H6974" t="s">
        <v>43</v>
      </c>
      <c r="I6974">
        <v>1561100</v>
      </c>
      <c r="J6974">
        <v>2</v>
      </c>
      <c r="K6974" s="1">
        <v>0.98</v>
      </c>
      <c r="L6974" s="1">
        <v>0.26</v>
      </c>
      <c r="M6974" s="1">
        <f>All_Data[[#This Row],[EUR Sales Amount]]-All_Data[[#This Row],[EUR Cost Amount]]</f>
        <v>0.72</v>
      </c>
      <c r="N6974">
        <f>IF(All_Data[[#This Row],[Order Line Quantity]]&lt;0,1,0)</f>
        <v>0</v>
      </c>
      <c r="O6974" s="1" t="str">
        <f>All_Data[[#This Row],[Tier2 Description]]&amp;All_Data[[#This Row],[Order No]]</f>
        <v>SAFETY AUTO &amp; TOOLS1561100</v>
      </c>
    </row>
    <row r="6975" spans="1:15" x14ac:dyDescent="0.35">
      <c r="A6975">
        <v>202006</v>
      </c>
      <c r="B6975" t="str">
        <f>LEFT(All_Data[[#This Row],[Invoice (Year+Month)]],4)</f>
        <v>2020</v>
      </c>
      <c r="C6975" t="str">
        <f>RIGHT(All_Data[[#This Row],[Invoice (Year+Month)]],2)</f>
        <v>06</v>
      </c>
      <c r="D6975" t="s">
        <v>56</v>
      </c>
      <c r="E6975">
        <v>3014163</v>
      </c>
      <c r="F6975" t="s">
        <v>10</v>
      </c>
      <c r="G6975" t="s">
        <v>18</v>
      </c>
      <c r="H6975" t="s">
        <v>20</v>
      </c>
      <c r="I6975">
        <v>1562105</v>
      </c>
      <c r="J6975">
        <v>50</v>
      </c>
      <c r="K6975" s="1">
        <v>249.5</v>
      </c>
      <c r="L6975" s="1">
        <v>151.02000000000001</v>
      </c>
      <c r="M6975" s="1">
        <f>All_Data[[#This Row],[EUR Sales Amount]]-All_Data[[#This Row],[EUR Cost Amount]]</f>
        <v>98.47999999999999</v>
      </c>
      <c r="N6975">
        <f>IF(All_Data[[#This Row],[Order Line Quantity]]&lt;0,1,0)</f>
        <v>0</v>
      </c>
      <c r="O6975" s="1" t="str">
        <f>All_Data[[#This Row],[Tier2 Description]]&amp;All_Data[[#This Row],[Order No]]</f>
        <v>POLOS1562105</v>
      </c>
    </row>
    <row r="6976" spans="1:15" x14ac:dyDescent="0.35">
      <c r="A6976">
        <v>202006</v>
      </c>
      <c r="B6976" t="str">
        <f>LEFT(All_Data[[#This Row],[Invoice (Year+Month)]],4)</f>
        <v>2020</v>
      </c>
      <c r="C6976" t="str">
        <f>RIGHT(All_Data[[#This Row],[Invoice (Year+Month)]],2)</f>
        <v>06</v>
      </c>
      <c r="D6976" t="s">
        <v>56</v>
      </c>
      <c r="E6976">
        <v>3014164</v>
      </c>
      <c r="F6976" t="s">
        <v>17</v>
      </c>
      <c r="G6976" t="s">
        <v>26</v>
      </c>
      <c r="H6976" t="s">
        <v>50</v>
      </c>
      <c r="I6976">
        <v>1562276</v>
      </c>
      <c r="J6976">
        <v>200</v>
      </c>
      <c r="K6976" s="1">
        <v>150</v>
      </c>
      <c r="L6976" s="1">
        <v>94.9</v>
      </c>
      <c r="M6976" s="1">
        <f>All_Data[[#This Row],[EUR Sales Amount]]-All_Data[[#This Row],[EUR Cost Amount]]</f>
        <v>55.099999999999994</v>
      </c>
      <c r="N6976">
        <f>IF(All_Data[[#This Row],[Order Line Quantity]]&lt;0,1,0)</f>
        <v>0</v>
      </c>
      <c r="O6976" s="1" t="str">
        <f>All_Data[[#This Row],[Tier2 Description]]&amp;All_Data[[#This Row],[Order No]]</f>
        <v>OUTDOOR &amp; LEISURE1562276</v>
      </c>
    </row>
    <row r="6977" spans="1:15" x14ac:dyDescent="0.35">
      <c r="A6977">
        <v>202006</v>
      </c>
      <c r="B6977" t="str">
        <f>LEFT(All_Data[[#This Row],[Invoice (Year+Month)]],4)</f>
        <v>2020</v>
      </c>
      <c r="C6977" t="str">
        <f>RIGHT(All_Data[[#This Row],[Invoice (Year+Month)]],2)</f>
        <v>06</v>
      </c>
      <c r="D6977" t="s">
        <v>56</v>
      </c>
      <c r="E6977">
        <v>3014164</v>
      </c>
      <c r="F6977" t="s">
        <v>17</v>
      </c>
      <c r="G6977" t="s">
        <v>22</v>
      </c>
      <c r="H6977" t="s">
        <v>35</v>
      </c>
      <c r="I6977">
        <v>1562276</v>
      </c>
      <c r="J6977">
        <v>202</v>
      </c>
      <c r="K6977" s="1">
        <v>104</v>
      </c>
      <c r="L6977" s="1">
        <v>19.88</v>
      </c>
      <c r="M6977" s="1">
        <f>All_Data[[#This Row],[EUR Sales Amount]]-All_Data[[#This Row],[EUR Cost Amount]]</f>
        <v>84.12</v>
      </c>
      <c r="N6977">
        <f>IF(All_Data[[#This Row],[Order Line Quantity]]&lt;0,1,0)</f>
        <v>0</v>
      </c>
      <c r="O6977" s="1" t="str">
        <f>All_Data[[#This Row],[Tier2 Description]]&amp;All_Data[[#This Row],[Order No]]</f>
        <v>DECORATION CHARGES1562276</v>
      </c>
    </row>
    <row r="6978" spans="1:15" x14ac:dyDescent="0.35">
      <c r="A6978">
        <v>202006</v>
      </c>
      <c r="B6978" t="str">
        <f>LEFT(All_Data[[#This Row],[Invoice (Year+Month)]],4)</f>
        <v>2020</v>
      </c>
      <c r="C6978" t="str">
        <f>RIGHT(All_Data[[#This Row],[Invoice (Year+Month)]],2)</f>
        <v>06</v>
      </c>
      <c r="D6978" t="s">
        <v>56</v>
      </c>
      <c r="E6978">
        <v>3014167</v>
      </c>
      <c r="F6978" t="s">
        <v>17</v>
      </c>
      <c r="G6978" t="s">
        <v>48</v>
      </c>
      <c r="H6978" t="s">
        <v>48</v>
      </c>
      <c r="I6978">
        <v>1561897</v>
      </c>
      <c r="J6978">
        <v>250</v>
      </c>
      <c r="K6978" s="1">
        <v>145</v>
      </c>
      <c r="L6978" s="1">
        <v>102.64</v>
      </c>
      <c r="M6978" s="1">
        <f>All_Data[[#This Row],[EUR Sales Amount]]-All_Data[[#This Row],[EUR Cost Amount]]</f>
        <v>42.36</v>
      </c>
      <c r="N6978">
        <f>IF(All_Data[[#This Row],[Order Line Quantity]]&lt;0,1,0)</f>
        <v>0</v>
      </c>
      <c r="O6978" s="1" t="str">
        <f>All_Data[[#This Row],[Tier2 Description]]&amp;All_Data[[#This Row],[Order No]]</f>
        <v>HEADWEAR1561897</v>
      </c>
    </row>
    <row r="6979" spans="1:15" x14ac:dyDescent="0.35">
      <c r="A6979">
        <v>202006</v>
      </c>
      <c r="B6979" t="str">
        <f>LEFT(All_Data[[#This Row],[Invoice (Year+Month)]],4)</f>
        <v>2020</v>
      </c>
      <c r="C6979" t="str">
        <f>RIGHT(All_Data[[#This Row],[Invoice (Year+Month)]],2)</f>
        <v>06</v>
      </c>
      <c r="D6979" t="s">
        <v>56</v>
      </c>
      <c r="E6979">
        <v>3014167</v>
      </c>
      <c r="F6979" t="s">
        <v>17</v>
      </c>
      <c r="G6979" t="s">
        <v>22</v>
      </c>
      <c r="H6979" t="s">
        <v>35</v>
      </c>
      <c r="I6979">
        <v>1561897</v>
      </c>
      <c r="J6979">
        <v>252</v>
      </c>
      <c r="K6979" s="1">
        <v>157.5</v>
      </c>
      <c r="L6979" s="1">
        <v>47.44</v>
      </c>
      <c r="M6979" s="1">
        <f>All_Data[[#This Row],[EUR Sales Amount]]-All_Data[[#This Row],[EUR Cost Amount]]</f>
        <v>110.06</v>
      </c>
      <c r="N6979">
        <f>IF(All_Data[[#This Row],[Order Line Quantity]]&lt;0,1,0)</f>
        <v>0</v>
      </c>
      <c r="O6979" s="1" t="str">
        <f>All_Data[[#This Row],[Tier2 Description]]&amp;All_Data[[#This Row],[Order No]]</f>
        <v>DECORATION CHARGES1561897</v>
      </c>
    </row>
    <row r="6980" spans="1:15" x14ac:dyDescent="0.35">
      <c r="A6980">
        <v>202006</v>
      </c>
      <c r="B6980" t="str">
        <f>LEFT(All_Data[[#This Row],[Invoice (Year+Month)]],4)</f>
        <v>2020</v>
      </c>
      <c r="C6980" t="str">
        <f>RIGHT(All_Data[[#This Row],[Invoice (Year+Month)]],2)</f>
        <v>06</v>
      </c>
      <c r="D6980" t="s">
        <v>56</v>
      </c>
      <c r="E6980">
        <v>3014167</v>
      </c>
      <c r="F6980" t="s">
        <v>17</v>
      </c>
      <c r="G6980" t="s">
        <v>29</v>
      </c>
      <c r="H6980" t="s">
        <v>30</v>
      </c>
      <c r="I6980">
        <v>1562426</v>
      </c>
      <c r="J6980">
        <v>4</v>
      </c>
      <c r="K6980" s="1">
        <v>75.8</v>
      </c>
      <c r="L6980" s="1">
        <v>55.46</v>
      </c>
      <c r="M6980" s="1">
        <f>All_Data[[#This Row],[EUR Sales Amount]]-All_Data[[#This Row],[EUR Cost Amount]]</f>
        <v>20.339999999999996</v>
      </c>
      <c r="N6980">
        <f>IF(All_Data[[#This Row],[Order Line Quantity]]&lt;0,1,0)</f>
        <v>0</v>
      </c>
      <c r="O6980" s="1" t="str">
        <f>All_Data[[#This Row],[Tier2 Description]]&amp;All_Data[[#This Row],[Order No]]</f>
        <v>AUDIO1562426</v>
      </c>
    </row>
    <row r="6981" spans="1:15" x14ac:dyDescent="0.35">
      <c r="A6981">
        <v>202006</v>
      </c>
      <c r="B6981" t="str">
        <f>LEFT(All_Data[[#This Row],[Invoice (Year+Month)]],4)</f>
        <v>2020</v>
      </c>
      <c r="C6981" t="str">
        <f>RIGHT(All_Data[[#This Row],[Invoice (Year+Month)]],2)</f>
        <v>06</v>
      </c>
      <c r="D6981" t="s">
        <v>56</v>
      </c>
      <c r="E6981">
        <v>3014174</v>
      </c>
      <c r="F6981" t="s">
        <v>17</v>
      </c>
      <c r="G6981" t="s">
        <v>13</v>
      </c>
      <c r="H6981" t="s">
        <v>16</v>
      </c>
      <c r="I6981">
        <v>1561540</v>
      </c>
      <c r="J6981">
        <v>2</v>
      </c>
      <c r="K6981" s="1">
        <v>20.66</v>
      </c>
      <c r="L6981" s="1">
        <v>11.02</v>
      </c>
      <c r="M6981" s="1">
        <f>All_Data[[#This Row],[EUR Sales Amount]]-All_Data[[#This Row],[EUR Cost Amount]]</f>
        <v>9.64</v>
      </c>
      <c r="N6981">
        <f>IF(All_Data[[#This Row],[Order Line Quantity]]&lt;0,1,0)</f>
        <v>0</v>
      </c>
      <c r="O6981" s="1" t="str">
        <f>All_Data[[#This Row],[Tier2 Description]]&amp;All_Data[[#This Row],[Order No]]</f>
        <v>WRITING1561540</v>
      </c>
    </row>
    <row r="6982" spans="1:15" x14ac:dyDescent="0.35">
      <c r="A6982">
        <v>202006</v>
      </c>
      <c r="B6982" t="str">
        <f>LEFT(All_Data[[#This Row],[Invoice (Year+Month)]],4)</f>
        <v>2020</v>
      </c>
      <c r="C6982" t="str">
        <f>RIGHT(All_Data[[#This Row],[Invoice (Year+Month)]],2)</f>
        <v>06</v>
      </c>
      <c r="D6982" t="s">
        <v>56</v>
      </c>
      <c r="E6982">
        <v>3014182</v>
      </c>
      <c r="F6982" t="s">
        <v>17</v>
      </c>
      <c r="G6982" t="s">
        <v>18</v>
      </c>
      <c r="H6982" t="s">
        <v>20</v>
      </c>
      <c r="I6982">
        <v>1561833</v>
      </c>
      <c r="J6982">
        <v>18</v>
      </c>
      <c r="K6982" s="1">
        <v>136.26</v>
      </c>
      <c r="L6982" s="1">
        <v>65.28</v>
      </c>
      <c r="M6982" s="1">
        <f>All_Data[[#This Row],[EUR Sales Amount]]-All_Data[[#This Row],[EUR Cost Amount]]</f>
        <v>70.97999999999999</v>
      </c>
      <c r="N6982">
        <f>IF(All_Data[[#This Row],[Order Line Quantity]]&lt;0,1,0)</f>
        <v>0</v>
      </c>
      <c r="O6982" s="1" t="str">
        <f>All_Data[[#This Row],[Tier2 Description]]&amp;All_Data[[#This Row],[Order No]]</f>
        <v>POLOS1561833</v>
      </c>
    </row>
    <row r="6983" spans="1:15" x14ac:dyDescent="0.35">
      <c r="A6983">
        <v>202006</v>
      </c>
      <c r="B6983" t="str">
        <f>LEFT(All_Data[[#This Row],[Invoice (Year+Month)]],4)</f>
        <v>2020</v>
      </c>
      <c r="C6983" t="str">
        <f>RIGHT(All_Data[[#This Row],[Invoice (Year+Month)]],2)</f>
        <v>06</v>
      </c>
      <c r="D6983" t="s">
        <v>56</v>
      </c>
      <c r="E6983">
        <v>3014182</v>
      </c>
      <c r="F6983" t="s">
        <v>17</v>
      </c>
      <c r="G6983" t="s">
        <v>18</v>
      </c>
      <c r="H6983" t="s">
        <v>20</v>
      </c>
      <c r="I6983">
        <v>1561986</v>
      </c>
      <c r="J6983">
        <v>4</v>
      </c>
      <c r="K6983" s="1">
        <v>30.28</v>
      </c>
      <c r="L6983" s="1">
        <v>15.12</v>
      </c>
      <c r="M6983" s="1">
        <f>All_Data[[#This Row],[EUR Sales Amount]]-All_Data[[#This Row],[EUR Cost Amount]]</f>
        <v>15.160000000000002</v>
      </c>
      <c r="N6983">
        <f>IF(All_Data[[#This Row],[Order Line Quantity]]&lt;0,1,0)</f>
        <v>0</v>
      </c>
      <c r="O6983" s="1" t="str">
        <f>All_Data[[#This Row],[Tier2 Description]]&amp;All_Data[[#This Row],[Order No]]</f>
        <v>POLOS1561986</v>
      </c>
    </row>
    <row r="6984" spans="1:15" x14ac:dyDescent="0.35">
      <c r="A6984">
        <v>202006</v>
      </c>
      <c r="B6984" t="str">
        <f>LEFT(All_Data[[#This Row],[Invoice (Year+Month)]],4)</f>
        <v>2020</v>
      </c>
      <c r="C6984" t="str">
        <f>RIGHT(All_Data[[#This Row],[Invoice (Year+Month)]],2)</f>
        <v>06</v>
      </c>
      <c r="D6984" t="s">
        <v>56</v>
      </c>
      <c r="E6984">
        <v>3014182</v>
      </c>
      <c r="F6984" t="s">
        <v>17</v>
      </c>
      <c r="G6984" t="s">
        <v>18</v>
      </c>
      <c r="H6984" t="s">
        <v>20</v>
      </c>
      <c r="I6984">
        <v>1562364</v>
      </c>
      <c r="J6984">
        <v>192</v>
      </c>
      <c r="K6984" s="1">
        <v>1453.44</v>
      </c>
      <c r="L6984" s="1">
        <v>715.92</v>
      </c>
      <c r="M6984" s="1">
        <f>All_Data[[#This Row],[EUR Sales Amount]]-All_Data[[#This Row],[EUR Cost Amount]]</f>
        <v>737.5200000000001</v>
      </c>
      <c r="N6984">
        <f>IF(All_Data[[#This Row],[Order Line Quantity]]&lt;0,1,0)</f>
        <v>0</v>
      </c>
      <c r="O6984" s="1" t="str">
        <f>All_Data[[#This Row],[Tier2 Description]]&amp;All_Data[[#This Row],[Order No]]</f>
        <v>POLOS1562364</v>
      </c>
    </row>
    <row r="6985" spans="1:15" x14ac:dyDescent="0.35">
      <c r="A6985">
        <v>202006</v>
      </c>
      <c r="B6985" t="str">
        <f>LEFT(All_Data[[#This Row],[Invoice (Year+Month)]],4)</f>
        <v>2020</v>
      </c>
      <c r="C6985" t="str">
        <f>RIGHT(All_Data[[#This Row],[Invoice (Year+Month)]],2)</f>
        <v>06</v>
      </c>
      <c r="D6985" t="s">
        <v>56</v>
      </c>
      <c r="E6985">
        <v>3014182</v>
      </c>
      <c r="F6985" t="s">
        <v>17</v>
      </c>
      <c r="G6985" t="s">
        <v>18</v>
      </c>
      <c r="H6985" t="s">
        <v>20</v>
      </c>
      <c r="I6985">
        <v>1562520</v>
      </c>
      <c r="J6985">
        <v>70</v>
      </c>
      <c r="K6985" s="1">
        <v>529.9</v>
      </c>
      <c r="L6985" s="1">
        <v>259.06</v>
      </c>
      <c r="M6985" s="1">
        <f>All_Data[[#This Row],[EUR Sales Amount]]-All_Data[[#This Row],[EUR Cost Amount]]</f>
        <v>270.83999999999997</v>
      </c>
      <c r="N6985">
        <f>IF(All_Data[[#This Row],[Order Line Quantity]]&lt;0,1,0)</f>
        <v>0</v>
      </c>
      <c r="O6985" s="1" t="str">
        <f>All_Data[[#This Row],[Tier2 Description]]&amp;All_Data[[#This Row],[Order No]]</f>
        <v>POLOS1562520</v>
      </c>
    </row>
    <row r="6986" spans="1:15" x14ac:dyDescent="0.35">
      <c r="A6986">
        <v>202006</v>
      </c>
      <c r="B6986" t="str">
        <f>LEFT(All_Data[[#This Row],[Invoice (Year+Month)]],4)</f>
        <v>2020</v>
      </c>
      <c r="C6986" t="str">
        <f>RIGHT(All_Data[[#This Row],[Invoice (Year+Month)]],2)</f>
        <v>06</v>
      </c>
      <c r="D6986" t="s">
        <v>56</v>
      </c>
      <c r="E6986">
        <v>3014190</v>
      </c>
      <c r="F6986" t="s">
        <v>17</v>
      </c>
      <c r="G6986" t="s">
        <v>48</v>
      </c>
      <c r="H6986" t="s">
        <v>48</v>
      </c>
      <c r="I6986">
        <v>1562241</v>
      </c>
      <c r="J6986">
        <v>376</v>
      </c>
      <c r="K6986" s="1">
        <v>353.44</v>
      </c>
      <c r="L6986" s="1">
        <v>108.8</v>
      </c>
      <c r="M6986" s="1">
        <f>All_Data[[#This Row],[EUR Sales Amount]]-All_Data[[#This Row],[EUR Cost Amount]]</f>
        <v>244.64</v>
      </c>
      <c r="N6986">
        <f>IF(All_Data[[#This Row],[Order Line Quantity]]&lt;0,1,0)</f>
        <v>0</v>
      </c>
      <c r="O6986" s="1" t="str">
        <f>All_Data[[#This Row],[Tier2 Description]]&amp;All_Data[[#This Row],[Order No]]</f>
        <v>HEADWEAR1562241</v>
      </c>
    </row>
    <row r="6987" spans="1:15" x14ac:dyDescent="0.35">
      <c r="A6987">
        <v>202006</v>
      </c>
      <c r="B6987" t="str">
        <f>LEFT(All_Data[[#This Row],[Invoice (Year+Month)]],4)</f>
        <v>2020</v>
      </c>
      <c r="C6987" t="str">
        <f>RIGHT(All_Data[[#This Row],[Invoice (Year+Month)]],2)</f>
        <v>06</v>
      </c>
      <c r="D6987" t="s">
        <v>56</v>
      </c>
      <c r="E6987">
        <v>3014192</v>
      </c>
      <c r="F6987" t="s">
        <v>10</v>
      </c>
      <c r="G6987" t="s">
        <v>26</v>
      </c>
      <c r="H6987" t="s">
        <v>43</v>
      </c>
      <c r="I6987">
        <v>1561099</v>
      </c>
      <c r="J6987">
        <v>3000</v>
      </c>
      <c r="K6987" s="1">
        <v>3240</v>
      </c>
      <c r="L6987" s="1">
        <v>2550</v>
      </c>
      <c r="M6987" s="1">
        <f>All_Data[[#This Row],[EUR Sales Amount]]-All_Data[[#This Row],[EUR Cost Amount]]</f>
        <v>690</v>
      </c>
      <c r="N6987">
        <f>IF(All_Data[[#This Row],[Order Line Quantity]]&lt;0,1,0)</f>
        <v>0</v>
      </c>
      <c r="O6987" s="1" t="str">
        <f>All_Data[[#This Row],[Tier2 Description]]&amp;All_Data[[#This Row],[Order No]]</f>
        <v>SAFETY AUTO &amp; TOOLS1561099</v>
      </c>
    </row>
    <row r="6988" spans="1:15" x14ac:dyDescent="0.35">
      <c r="A6988">
        <v>202006</v>
      </c>
      <c r="B6988" t="str">
        <f>LEFT(All_Data[[#This Row],[Invoice (Year+Month)]],4)</f>
        <v>2020</v>
      </c>
      <c r="C6988" t="str">
        <f>RIGHT(All_Data[[#This Row],[Invoice (Year+Month)]],2)</f>
        <v>06</v>
      </c>
      <c r="D6988" t="s">
        <v>56</v>
      </c>
      <c r="E6988">
        <v>3014192</v>
      </c>
      <c r="F6988" t="s">
        <v>10</v>
      </c>
      <c r="G6988" t="s">
        <v>18</v>
      </c>
      <c r="H6988" t="s">
        <v>20</v>
      </c>
      <c r="I6988">
        <v>1562024</v>
      </c>
      <c r="J6988">
        <v>8</v>
      </c>
      <c r="K6988" s="1">
        <v>35.92</v>
      </c>
      <c r="L6988" s="1">
        <v>29.38</v>
      </c>
      <c r="M6988" s="1">
        <f>All_Data[[#This Row],[EUR Sales Amount]]-All_Data[[#This Row],[EUR Cost Amount]]</f>
        <v>6.5400000000000027</v>
      </c>
      <c r="N6988">
        <f>IF(All_Data[[#This Row],[Order Line Quantity]]&lt;0,1,0)</f>
        <v>0</v>
      </c>
      <c r="O6988" s="1" t="str">
        <f>All_Data[[#This Row],[Tier2 Description]]&amp;All_Data[[#This Row],[Order No]]</f>
        <v>POLOS1562024</v>
      </c>
    </row>
    <row r="6989" spans="1:15" x14ac:dyDescent="0.35">
      <c r="A6989">
        <v>202006</v>
      </c>
      <c r="B6989" t="str">
        <f>LEFT(All_Data[[#This Row],[Invoice (Year+Month)]],4)</f>
        <v>2020</v>
      </c>
      <c r="C6989" t="str">
        <f>RIGHT(All_Data[[#This Row],[Invoice (Year+Month)]],2)</f>
        <v>06</v>
      </c>
      <c r="D6989" t="s">
        <v>56</v>
      </c>
      <c r="E6989">
        <v>3014196</v>
      </c>
      <c r="F6989" t="s">
        <v>10</v>
      </c>
      <c r="G6989" t="s">
        <v>11</v>
      </c>
      <c r="H6989" t="s">
        <v>40</v>
      </c>
      <c r="I6989">
        <v>1560977</v>
      </c>
      <c r="J6989">
        <v>20000</v>
      </c>
      <c r="K6989" s="1">
        <v>39000</v>
      </c>
      <c r="L6989" s="1">
        <v>17860.48</v>
      </c>
      <c r="M6989" s="1">
        <f>All_Data[[#This Row],[EUR Sales Amount]]-All_Data[[#This Row],[EUR Cost Amount]]</f>
        <v>21139.52</v>
      </c>
      <c r="N6989">
        <f>IF(All_Data[[#This Row],[Order Line Quantity]]&lt;0,1,0)</f>
        <v>0</v>
      </c>
      <c r="O6989" s="1" t="str">
        <f>All_Data[[#This Row],[Tier2 Description]]&amp;All_Data[[#This Row],[Order No]]</f>
        <v>TOTES1560977</v>
      </c>
    </row>
    <row r="6990" spans="1:15" x14ac:dyDescent="0.35">
      <c r="A6990">
        <v>202006</v>
      </c>
      <c r="B6990" t="str">
        <f>LEFT(All_Data[[#This Row],[Invoice (Year+Month)]],4)</f>
        <v>2020</v>
      </c>
      <c r="C6990" t="str">
        <f>RIGHT(All_Data[[#This Row],[Invoice (Year+Month)]],2)</f>
        <v>06</v>
      </c>
      <c r="D6990" t="s">
        <v>56</v>
      </c>
      <c r="E6990">
        <v>3014196</v>
      </c>
      <c r="F6990" t="s">
        <v>10</v>
      </c>
      <c r="G6990" t="s">
        <v>22</v>
      </c>
      <c r="H6990" t="s">
        <v>35</v>
      </c>
      <c r="I6990">
        <v>1560977</v>
      </c>
      <c r="J6990">
        <v>40004</v>
      </c>
      <c r="K6990" s="1">
        <v>6664</v>
      </c>
      <c r="L6990" s="1">
        <v>1027.1600000000001</v>
      </c>
      <c r="M6990" s="1">
        <f>All_Data[[#This Row],[EUR Sales Amount]]-All_Data[[#This Row],[EUR Cost Amount]]</f>
        <v>5636.84</v>
      </c>
      <c r="N6990">
        <f>IF(All_Data[[#This Row],[Order Line Quantity]]&lt;0,1,0)</f>
        <v>0</v>
      </c>
      <c r="O6990" s="1" t="str">
        <f>All_Data[[#This Row],[Tier2 Description]]&amp;All_Data[[#This Row],[Order No]]</f>
        <v>DECORATION CHARGES1560977</v>
      </c>
    </row>
    <row r="6991" spans="1:15" x14ac:dyDescent="0.35">
      <c r="A6991">
        <v>202006</v>
      </c>
      <c r="B6991" t="str">
        <f>LEFT(All_Data[[#This Row],[Invoice (Year+Month)]],4)</f>
        <v>2020</v>
      </c>
      <c r="C6991" t="str">
        <f>RIGHT(All_Data[[#This Row],[Invoice (Year+Month)]],2)</f>
        <v>06</v>
      </c>
      <c r="D6991" t="s">
        <v>56</v>
      </c>
      <c r="E6991">
        <v>3014197</v>
      </c>
      <c r="F6991" t="s">
        <v>17</v>
      </c>
      <c r="G6991" t="s">
        <v>13</v>
      </c>
      <c r="H6991" t="s">
        <v>41</v>
      </c>
      <c r="I6991">
        <v>1562466</v>
      </c>
      <c r="J6991">
        <v>500</v>
      </c>
      <c r="K6991" s="1">
        <v>600</v>
      </c>
      <c r="L6991" s="1">
        <v>305.3</v>
      </c>
      <c r="M6991" s="1">
        <f>All_Data[[#This Row],[EUR Sales Amount]]-All_Data[[#This Row],[EUR Cost Amount]]</f>
        <v>294.7</v>
      </c>
      <c r="N6991">
        <f>IF(All_Data[[#This Row],[Order Line Quantity]]&lt;0,1,0)</f>
        <v>0</v>
      </c>
      <c r="O6991" s="1" t="str">
        <f>All_Data[[#This Row],[Tier2 Description]]&amp;All_Data[[#This Row],[Order No]]</f>
        <v>KEYCHAINS1562466</v>
      </c>
    </row>
    <row r="6992" spans="1:15" x14ac:dyDescent="0.35">
      <c r="A6992">
        <v>202006</v>
      </c>
      <c r="B6992" t="str">
        <f>LEFT(All_Data[[#This Row],[Invoice (Year+Month)]],4)</f>
        <v>2020</v>
      </c>
      <c r="C6992" t="str">
        <f>RIGHT(All_Data[[#This Row],[Invoice (Year+Month)]],2)</f>
        <v>06</v>
      </c>
      <c r="D6992" t="s">
        <v>56</v>
      </c>
      <c r="E6992">
        <v>3014197</v>
      </c>
      <c r="F6992" t="s">
        <v>17</v>
      </c>
      <c r="G6992" t="s">
        <v>18</v>
      </c>
      <c r="H6992" t="s">
        <v>21</v>
      </c>
      <c r="I6992">
        <v>1562292</v>
      </c>
      <c r="J6992">
        <v>28</v>
      </c>
      <c r="K6992" s="1">
        <v>117.16</v>
      </c>
      <c r="L6992" s="1">
        <v>66.3</v>
      </c>
      <c r="M6992" s="1">
        <f>All_Data[[#This Row],[EUR Sales Amount]]-All_Data[[#This Row],[EUR Cost Amount]]</f>
        <v>50.86</v>
      </c>
      <c r="N6992">
        <f>IF(All_Data[[#This Row],[Order Line Quantity]]&lt;0,1,0)</f>
        <v>0</v>
      </c>
      <c r="O6992" s="1" t="str">
        <f>All_Data[[#This Row],[Tier2 Description]]&amp;All_Data[[#This Row],[Order No]]</f>
        <v>T-SHIRTS &amp; ACTIVE TOPS1562292</v>
      </c>
    </row>
    <row r="6993" spans="1:15" x14ac:dyDescent="0.35">
      <c r="A6993">
        <v>202006</v>
      </c>
      <c r="B6993" t="str">
        <f>LEFT(All_Data[[#This Row],[Invoice (Year+Month)]],4)</f>
        <v>2020</v>
      </c>
      <c r="C6993" t="str">
        <f>RIGHT(All_Data[[#This Row],[Invoice (Year+Month)]],2)</f>
        <v>06</v>
      </c>
      <c r="D6993" t="s">
        <v>56</v>
      </c>
      <c r="E6993">
        <v>3014197</v>
      </c>
      <c r="F6993" t="s">
        <v>17</v>
      </c>
      <c r="G6993" t="s">
        <v>18</v>
      </c>
      <c r="H6993" t="s">
        <v>21</v>
      </c>
      <c r="I6993">
        <v>1562758</v>
      </c>
      <c r="J6993">
        <v>14</v>
      </c>
      <c r="K6993" s="1">
        <v>53.06</v>
      </c>
      <c r="L6993" s="1">
        <v>31.7</v>
      </c>
      <c r="M6993" s="1">
        <f>All_Data[[#This Row],[EUR Sales Amount]]-All_Data[[#This Row],[EUR Cost Amount]]</f>
        <v>21.360000000000003</v>
      </c>
      <c r="N6993">
        <f>IF(All_Data[[#This Row],[Order Line Quantity]]&lt;0,1,0)</f>
        <v>0</v>
      </c>
      <c r="O6993" s="1" t="str">
        <f>All_Data[[#This Row],[Tier2 Description]]&amp;All_Data[[#This Row],[Order No]]</f>
        <v>T-SHIRTS &amp; ACTIVE TOPS1562758</v>
      </c>
    </row>
    <row r="6994" spans="1:15" x14ac:dyDescent="0.35">
      <c r="A6994">
        <v>202006</v>
      </c>
      <c r="B6994" t="str">
        <f>LEFT(All_Data[[#This Row],[Invoice (Year+Month)]],4)</f>
        <v>2020</v>
      </c>
      <c r="C6994" t="str">
        <f>RIGHT(All_Data[[#This Row],[Invoice (Year+Month)]],2)</f>
        <v>06</v>
      </c>
      <c r="D6994" t="s">
        <v>56</v>
      </c>
      <c r="E6994">
        <v>3014197</v>
      </c>
      <c r="F6994" t="s">
        <v>17</v>
      </c>
      <c r="G6994" t="s">
        <v>22</v>
      </c>
      <c r="H6994" t="s">
        <v>35</v>
      </c>
      <c r="I6994">
        <v>1562466</v>
      </c>
      <c r="J6994">
        <v>502</v>
      </c>
      <c r="K6994" s="1">
        <v>240</v>
      </c>
      <c r="L6994" s="1">
        <v>5.44</v>
      </c>
      <c r="M6994" s="1">
        <f>All_Data[[#This Row],[EUR Sales Amount]]-All_Data[[#This Row],[EUR Cost Amount]]</f>
        <v>234.56</v>
      </c>
      <c r="N6994">
        <f>IF(All_Data[[#This Row],[Order Line Quantity]]&lt;0,1,0)</f>
        <v>0</v>
      </c>
      <c r="O6994" s="1" t="str">
        <f>All_Data[[#This Row],[Tier2 Description]]&amp;All_Data[[#This Row],[Order No]]</f>
        <v>DECORATION CHARGES1562466</v>
      </c>
    </row>
    <row r="6995" spans="1:15" x14ac:dyDescent="0.35">
      <c r="A6995">
        <v>202006</v>
      </c>
      <c r="B6995" t="str">
        <f>LEFT(All_Data[[#This Row],[Invoice (Year+Month)]],4)</f>
        <v>2020</v>
      </c>
      <c r="C6995" t="str">
        <f>RIGHT(All_Data[[#This Row],[Invoice (Year+Month)]],2)</f>
        <v>06</v>
      </c>
      <c r="D6995" t="s">
        <v>56</v>
      </c>
      <c r="E6995">
        <v>3014198</v>
      </c>
      <c r="F6995" t="s">
        <v>10</v>
      </c>
      <c r="G6995" t="s">
        <v>18</v>
      </c>
      <c r="H6995" t="s">
        <v>20</v>
      </c>
      <c r="I6995">
        <v>1561911</v>
      </c>
      <c r="J6995">
        <v>12</v>
      </c>
      <c r="K6995" s="1">
        <v>69.239999999999995</v>
      </c>
      <c r="L6995" s="1">
        <v>37.96</v>
      </c>
      <c r="M6995" s="1">
        <f>All_Data[[#This Row],[EUR Sales Amount]]-All_Data[[#This Row],[EUR Cost Amount]]</f>
        <v>31.279999999999994</v>
      </c>
      <c r="N6995">
        <f>IF(All_Data[[#This Row],[Order Line Quantity]]&lt;0,1,0)</f>
        <v>0</v>
      </c>
      <c r="O6995" s="1" t="str">
        <f>All_Data[[#This Row],[Tier2 Description]]&amp;All_Data[[#This Row],[Order No]]</f>
        <v>POLOS1561911</v>
      </c>
    </row>
    <row r="6996" spans="1:15" x14ac:dyDescent="0.35">
      <c r="A6996">
        <v>202006</v>
      </c>
      <c r="B6996" t="str">
        <f>LEFT(All_Data[[#This Row],[Invoice (Year+Month)]],4)</f>
        <v>2020</v>
      </c>
      <c r="C6996" t="str">
        <f>RIGHT(All_Data[[#This Row],[Invoice (Year+Month)]],2)</f>
        <v>06</v>
      </c>
      <c r="D6996" t="s">
        <v>56</v>
      </c>
      <c r="E6996">
        <v>3014201</v>
      </c>
      <c r="F6996" t="s">
        <v>17</v>
      </c>
      <c r="G6996" t="s">
        <v>13</v>
      </c>
      <c r="H6996" t="s">
        <v>15</v>
      </c>
      <c r="I6996">
        <v>1559092</v>
      </c>
      <c r="J6996">
        <v>400</v>
      </c>
      <c r="K6996" s="1">
        <v>1468</v>
      </c>
      <c r="L6996" s="1">
        <v>651.38</v>
      </c>
      <c r="M6996" s="1">
        <f>All_Data[[#This Row],[EUR Sales Amount]]-All_Data[[#This Row],[EUR Cost Amount]]</f>
        <v>816.62</v>
      </c>
      <c r="N6996">
        <f>IF(All_Data[[#This Row],[Order Line Quantity]]&lt;0,1,0)</f>
        <v>0</v>
      </c>
      <c r="O6996" s="1" t="str">
        <f>All_Data[[#This Row],[Tier2 Description]]&amp;All_Data[[#This Row],[Order No]]</f>
        <v>UMBRELLAS1559092</v>
      </c>
    </row>
    <row r="6997" spans="1:15" x14ac:dyDescent="0.35">
      <c r="A6997">
        <v>202006</v>
      </c>
      <c r="B6997" t="str">
        <f>LEFT(All_Data[[#This Row],[Invoice (Year+Month)]],4)</f>
        <v>2020</v>
      </c>
      <c r="C6997" t="str">
        <f>RIGHT(All_Data[[#This Row],[Invoice (Year+Month)]],2)</f>
        <v>06</v>
      </c>
      <c r="D6997" t="s">
        <v>56</v>
      </c>
      <c r="E6997">
        <v>3014201</v>
      </c>
      <c r="F6997" t="s">
        <v>17</v>
      </c>
      <c r="G6997" t="s">
        <v>18</v>
      </c>
      <c r="H6997" t="s">
        <v>21</v>
      </c>
      <c r="I6997">
        <v>1559092</v>
      </c>
      <c r="J6997">
        <v>1300</v>
      </c>
      <c r="K6997" s="1">
        <v>2470</v>
      </c>
      <c r="L6997" s="1">
        <v>1738.04</v>
      </c>
      <c r="M6997" s="1">
        <f>All_Data[[#This Row],[EUR Sales Amount]]-All_Data[[#This Row],[EUR Cost Amount]]</f>
        <v>731.96</v>
      </c>
      <c r="N6997">
        <f>IF(All_Data[[#This Row],[Order Line Quantity]]&lt;0,1,0)</f>
        <v>0</v>
      </c>
      <c r="O6997" s="1" t="str">
        <f>All_Data[[#This Row],[Tier2 Description]]&amp;All_Data[[#This Row],[Order No]]</f>
        <v>T-SHIRTS &amp; ACTIVE TOPS1559092</v>
      </c>
    </row>
    <row r="6998" spans="1:15" x14ac:dyDescent="0.35">
      <c r="A6998">
        <v>202006</v>
      </c>
      <c r="B6998" t="str">
        <f>LEFT(All_Data[[#This Row],[Invoice (Year+Month)]],4)</f>
        <v>2020</v>
      </c>
      <c r="C6998" t="str">
        <f>RIGHT(All_Data[[#This Row],[Invoice (Year+Month)]],2)</f>
        <v>06</v>
      </c>
      <c r="D6998" t="s">
        <v>56</v>
      </c>
      <c r="E6998">
        <v>3014201</v>
      </c>
      <c r="F6998" t="s">
        <v>17</v>
      </c>
      <c r="G6998" t="s">
        <v>22</v>
      </c>
      <c r="H6998" t="s">
        <v>35</v>
      </c>
      <c r="I6998">
        <v>1559092</v>
      </c>
      <c r="J6998">
        <v>3008</v>
      </c>
      <c r="K6998" s="1">
        <v>1789</v>
      </c>
      <c r="L6998" s="1">
        <v>204.32</v>
      </c>
      <c r="M6998" s="1">
        <f>All_Data[[#This Row],[EUR Sales Amount]]-All_Data[[#This Row],[EUR Cost Amount]]</f>
        <v>1584.68</v>
      </c>
      <c r="N6998">
        <f>IF(All_Data[[#This Row],[Order Line Quantity]]&lt;0,1,0)</f>
        <v>0</v>
      </c>
      <c r="O6998" s="1" t="str">
        <f>All_Data[[#This Row],[Tier2 Description]]&amp;All_Data[[#This Row],[Order No]]</f>
        <v>DECORATION CHARGES1559092</v>
      </c>
    </row>
    <row r="6999" spans="1:15" x14ac:dyDescent="0.35">
      <c r="A6999">
        <v>202006</v>
      </c>
      <c r="B6999" t="str">
        <f>LEFT(All_Data[[#This Row],[Invoice (Year+Month)]],4)</f>
        <v>2020</v>
      </c>
      <c r="C6999" t="str">
        <f>RIGHT(All_Data[[#This Row],[Invoice (Year+Month)]],2)</f>
        <v>06</v>
      </c>
      <c r="D6999" t="s">
        <v>56</v>
      </c>
      <c r="E6999">
        <v>3014208</v>
      </c>
      <c r="F6999" t="s">
        <v>17</v>
      </c>
      <c r="G6999" t="s">
        <v>11</v>
      </c>
      <c r="H6999" t="s">
        <v>38</v>
      </c>
      <c r="I6999">
        <v>1562001</v>
      </c>
      <c r="J6999">
        <v>8</v>
      </c>
      <c r="K6999" s="1">
        <v>31.92</v>
      </c>
      <c r="L6999" s="1">
        <v>19</v>
      </c>
      <c r="M6999" s="1">
        <f>All_Data[[#This Row],[EUR Sales Amount]]-All_Data[[#This Row],[EUR Cost Amount]]</f>
        <v>12.920000000000002</v>
      </c>
      <c r="N6999">
        <f>IF(All_Data[[#This Row],[Order Line Quantity]]&lt;0,1,0)</f>
        <v>0</v>
      </c>
      <c r="O6999" s="1" t="str">
        <f>All_Data[[#This Row],[Tier2 Description]]&amp;All_Data[[#This Row],[Order No]]</f>
        <v>BACKPACKS1562001</v>
      </c>
    </row>
    <row r="7000" spans="1:15" x14ac:dyDescent="0.35">
      <c r="A7000">
        <v>202006</v>
      </c>
      <c r="B7000" t="str">
        <f>LEFT(All_Data[[#This Row],[Invoice (Year+Month)]],4)</f>
        <v>2020</v>
      </c>
      <c r="C7000" t="str">
        <f>RIGHT(All_Data[[#This Row],[Invoice (Year+Month)]],2)</f>
        <v>06</v>
      </c>
      <c r="D7000" t="s">
        <v>56</v>
      </c>
      <c r="E7000">
        <v>3014208</v>
      </c>
      <c r="F7000" t="s">
        <v>17</v>
      </c>
      <c r="G7000" t="s">
        <v>11</v>
      </c>
      <c r="H7000" t="s">
        <v>38</v>
      </c>
      <c r="I7000">
        <v>1562296</v>
      </c>
      <c r="J7000">
        <v>94</v>
      </c>
      <c r="K7000" s="1">
        <v>375.06</v>
      </c>
      <c r="L7000" s="1">
        <v>223.38</v>
      </c>
      <c r="M7000" s="1">
        <f>All_Data[[#This Row],[EUR Sales Amount]]-All_Data[[#This Row],[EUR Cost Amount]]</f>
        <v>151.68</v>
      </c>
      <c r="N7000">
        <f>IF(All_Data[[#This Row],[Order Line Quantity]]&lt;0,1,0)</f>
        <v>0</v>
      </c>
      <c r="O7000" s="1" t="str">
        <f>All_Data[[#This Row],[Tier2 Description]]&amp;All_Data[[#This Row],[Order No]]</f>
        <v>BACKPACKS1562296</v>
      </c>
    </row>
    <row r="7001" spans="1:15" x14ac:dyDescent="0.35">
      <c r="A7001">
        <v>202006</v>
      </c>
      <c r="B7001" t="str">
        <f>LEFT(All_Data[[#This Row],[Invoice (Year+Month)]],4)</f>
        <v>2020</v>
      </c>
      <c r="C7001" t="str">
        <f>RIGHT(All_Data[[#This Row],[Invoice (Year+Month)]],2)</f>
        <v>06</v>
      </c>
      <c r="D7001" t="s">
        <v>56</v>
      </c>
      <c r="E7001">
        <v>3014208</v>
      </c>
      <c r="F7001" t="s">
        <v>17</v>
      </c>
      <c r="G7001" t="s">
        <v>32</v>
      </c>
      <c r="H7001" t="s">
        <v>49</v>
      </c>
      <c r="I7001">
        <v>1561732</v>
      </c>
      <c r="J7001">
        <v>200</v>
      </c>
      <c r="K7001" s="1">
        <v>948</v>
      </c>
      <c r="L7001" s="1">
        <v>362.86</v>
      </c>
      <c r="M7001" s="1">
        <f>All_Data[[#This Row],[EUR Sales Amount]]-All_Data[[#This Row],[EUR Cost Amount]]</f>
        <v>585.14</v>
      </c>
      <c r="N7001">
        <f>IF(All_Data[[#This Row],[Order Line Quantity]]&lt;0,1,0)</f>
        <v>0</v>
      </c>
      <c r="O7001" s="1" t="str">
        <f>All_Data[[#This Row],[Tier2 Description]]&amp;All_Data[[#This Row],[Order No]]</f>
        <v>CERAMICS1561732</v>
      </c>
    </row>
    <row r="7002" spans="1:15" x14ac:dyDescent="0.35">
      <c r="A7002">
        <v>202006</v>
      </c>
      <c r="B7002" t="str">
        <f>LEFT(All_Data[[#This Row],[Invoice (Year+Month)]],4)</f>
        <v>2020</v>
      </c>
      <c r="C7002" t="str">
        <f>RIGHT(All_Data[[#This Row],[Invoice (Year+Month)]],2)</f>
        <v>06</v>
      </c>
      <c r="D7002" t="s">
        <v>56</v>
      </c>
      <c r="E7002">
        <v>3014208</v>
      </c>
      <c r="F7002" t="s">
        <v>17</v>
      </c>
      <c r="G7002" t="s">
        <v>26</v>
      </c>
      <c r="H7002" t="s">
        <v>44</v>
      </c>
      <c r="I7002">
        <v>1562146</v>
      </c>
      <c r="J7002">
        <v>500</v>
      </c>
      <c r="K7002" s="1">
        <v>1125</v>
      </c>
      <c r="L7002" s="1">
        <v>700</v>
      </c>
      <c r="M7002" s="1">
        <f>All_Data[[#This Row],[EUR Sales Amount]]-All_Data[[#This Row],[EUR Cost Amount]]</f>
        <v>425</v>
      </c>
      <c r="N7002">
        <f>IF(All_Data[[#This Row],[Order Line Quantity]]&lt;0,1,0)</f>
        <v>0</v>
      </c>
      <c r="O7002" s="1" t="str">
        <f>All_Data[[#This Row],[Tier2 Description]]&amp;All_Data[[#This Row],[Order No]]</f>
        <v>HBA1562146</v>
      </c>
    </row>
    <row r="7003" spans="1:15" x14ac:dyDescent="0.35">
      <c r="A7003">
        <v>202006</v>
      </c>
      <c r="B7003" t="str">
        <f>LEFT(All_Data[[#This Row],[Invoice (Year+Month)]],4)</f>
        <v>2020</v>
      </c>
      <c r="C7003" t="str">
        <f>RIGHT(All_Data[[#This Row],[Invoice (Year+Month)]],2)</f>
        <v>06</v>
      </c>
      <c r="D7003" t="s">
        <v>56</v>
      </c>
      <c r="E7003">
        <v>3014208</v>
      </c>
      <c r="F7003" t="s">
        <v>17</v>
      </c>
      <c r="G7003" t="s">
        <v>36</v>
      </c>
      <c r="H7003" t="s">
        <v>36</v>
      </c>
      <c r="I7003">
        <v>1560643</v>
      </c>
      <c r="J7003">
        <v>400</v>
      </c>
      <c r="K7003" s="1">
        <v>880</v>
      </c>
      <c r="L7003" s="1">
        <v>788</v>
      </c>
      <c r="M7003" s="1">
        <f>All_Data[[#This Row],[EUR Sales Amount]]-All_Data[[#This Row],[EUR Cost Amount]]</f>
        <v>92</v>
      </c>
      <c r="N7003">
        <f>IF(All_Data[[#This Row],[Order Line Quantity]]&lt;0,1,0)</f>
        <v>0</v>
      </c>
      <c r="O7003" s="1" t="str">
        <f>All_Data[[#This Row],[Tier2 Description]]&amp;All_Data[[#This Row],[Order No]]</f>
        <v>MEMORY1560643</v>
      </c>
    </row>
    <row r="7004" spans="1:15" x14ac:dyDescent="0.35">
      <c r="A7004">
        <v>202006</v>
      </c>
      <c r="B7004" t="str">
        <f>LEFT(All_Data[[#This Row],[Invoice (Year+Month)]],4)</f>
        <v>2020</v>
      </c>
      <c r="C7004" t="str">
        <f>RIGHT(All_Data[[#This Row],[Invoice (Year+Month)]],2)</f>
        <v>06</v>
      </c>
      <c r="D7004" t="s">
        <v>56</v>
      </c>
      <c r="E7004">
        <v>3014208</v>
      </c>
      <c r="F7004" t="s">
        <v>17</v>
      </c>
      <c r="G7004" t="s">
        <v>22</v>
      </c>
      <c r="H7004" t="s">
        <v>35</v>
      </c>
      <c r="I7004">
        <v>1561732</v>
      </c>
      <c r="J7004">
        <v>402</v>
      </c>
      <c r="K7004" s="1">
        <v>342</v>
      </c>
      <c r="L7004" s="1">
        <v>4.4400000000000004</v>
      </c>
      <c r="M7004" s="1">
        <f>All_Data[[#This Row],[EUR Sales Amount]]-All_Data[[#This Row],[EUR Cost Amount]]</f>
        <v>337.56</v>
      </c>
      <c r="N7004">
        <f>IF(All_Data[[#This Row],[Order Line Quantity]]&lt;0,1,0)</f>
        <v>0</v>
      </c>
      <c r="O7004" s="1" t="str">
        <f>All_Data[[#This Row],[Tier2 Description]]&amp;All_Data[[#This Row],[Order No]]</f>
        <v>DECORATION CHARGES1561732</v>
      </c>
    </row>
    <row r="7005" spans="1:15" x14ac:dyDescent="0.35">
      <c r="A7005">
        <v>202006</v>
      </c>
      <c r="B7005" t="str">
        <f>LEFT(All_Data[[#This Row],[Invoice (Year+Month)]],4)</f>
        <v>2020</v>
      </c>
      <c r="C7005" t="str">
        <f>RIGHT(All_Data[[#This Row],[Invoice (Year+Month)]],2)</f>
        <v>06</v>
      </c>
      <c r="D7005" t="s">
        <v>56</v>
      </c>
      <c r="E7005">
        <v>3014215</v>
      </c>
      <c r="F7005" t="s">
        <v>17</v>
      </c>
      <c r="G7005" t="s">
        <v>11</v>
      </c>
      <c r="H7005" t="s">
        <v>38</v>
      </c>
      <c r="I7005">
        <v>1562681</v>
      </c>
      <c r="J7005">
        <v>200</v>
      </c>
      <c r="K7005" s="1">
        <v>154</v>
      </c>
      <c r="L7005" s="1">
        <v>90.36</v>
      </c>
      <c r="M7005" s="1">
        <f>All_Data[[#This Row],[EUR Sales Amount]]-All_Data[[#This Row],[EUR Cost Amount]]</f>
        <v>63.64</v>
      </c>
      <c r="N7005">
        <f>IF(All_Data[[#This Row],[Order Line Quantity]]&lt;0,1,0)</f>
        <v>0</v>
      </c>
      <c r="O7005" s="1" t="str">
        <f>All_Data[[#This Row],[Tier2 Description]]&amp;All_Data[[#This Row],[Order No]]</f>
        <v>BACKPACKS1562681</v>
      </c>
    </row>
    <row r="7006" spans="1:15" x14ac:dyDescent="0.35">
      <c r="A7006">
        <v>202006</v>
      </c>
      <c r="B7006" t="str">
        <f>LEFT(All_Data[[#This Row],[Invoice (Year+Month)]],4)</f>
        <v>2020</v>
      </c>
      <c r="C7006" t="str">
        <f>RIGHT(All_Data[[#This Row],[Invoice (Year+Month)]],2)</f>
        <v>06</v>
      </c>
      <c r="D7006" t="s">
        <v>56</v>
      </c>
      <c r="E7006">
        <v>3014215</v>
      </c>
      <c r="F7006" t="s">
        <v>17</v>
      </c>
      <c r="G7006" t="s">
        <v>48</v>
      </c>
      <c r="H7006" t="s">
        <v>48</v>
      </c>
      <c r="I7006">
        <v>1562615</v>
      </c>
      <c r="J7006">
        <v>70</v>
      </c>
      <c r="K7006" s="1">
        <v>97.3</v>
      </c>
      <c r="L7006" s="1">
        <v>80.02</v>
      </c>
      <c r="M7006" s="1">
        <f>All_Data[[#This Row],[EUR Sales Amount]]-All_Data[[#This Row],[EUR Cost Amount]]</f>
        <v>17.28</v>
      </c>
      <c r="N7006">
        <f>IF(All_Data[[#This Row],[Order Line Quantity]]&lt;0,1,0)</f>
        <v>0</v>
      </c>
      <c r="O7006" s="1" t="str">
        <f>All_Data[[#This Row],[Tier2 Description]]&amp;All_Data[[#This Row],[Order No]]</f>
        <v>HEADWEAR1562615</v>
      </c>
    </row>
    <row r="7007" spans="1:15" x14ac:dyDescent="0.35">
      <c r="A7007">
        <v>202006</v>
      </c>
      <c r="B7007" t="str">
        <f>LEFT(All_Data[[#This Row],[Invoice (Year+Month)]],4)</f>
        <v>2020</v>
      </c>
      <c r="C7007" t="str">
        <f>RIGHT(All_Data[[#This Row],[Invoice (Year+Month)]],2)</f>
        <v>06</v>
      </c>
      <c r="D7007" t="s">
        <v>56</v>
      </c>
      <c r="E7007">
        <v>3014215</v>
      </c>
      <c r="F7007" t="s">
        <v>17</v>
      </c>
      <c r="G7007" t="s">
        <v>26</v>
      </c>
      <c r="H7007" t="s">
        <v>43</v>
      </c>
      <c r="I7007">
        <v>1560631</v>
      </c>
      <c r="J7007">
        <v>2</v>
      </c>
      <c r="K7007" s="1">
        <v>0.98</v>
      </c>
      <c r="L7007" s="1">
        <v>0.14000000000000001</v>
      </c>
      <c r="M7007" s="1">
        <f>All_Data[[#This Row],[EUR Sales Amount]]-All_Data[[#This Row],[EUR Cost Amount]]</f>
        <v>0.84</v>
      </c>
      <c r="N7007">
        <f>IF(All_Data[[#This Row],[Order Line Quantity]]&lt;0,1,0)</f>
        <v>0</v>
      </c>
      <c r="O7007" s="1" t="str">
        <f>All_Data[[#This Row],[Tier2 Description]]&amp;All_Data[[#This Row],[Order No]]</f>
        <v>SAFETY AUTO &amp; TOOLS1560631</v>
      </c>
    </row>
    <row r="7008" spans="1:15" x14ac:dyDescent="0.35">
      <c r="A7008">
        <v>202006</v>
      </c>
      <c r="B7008" t="str">
        <f>LEFT(All_Data[[#This Row],[Invoice (Year+Month)]],4)</f>
        <v>2020</v>
      </c>
      <c r="C7008" t="str">
        <f>RIGHT(All_Data[[#This Row],[Invoice (Year+Month)]],2)</f>
        <v>06</v>
      </c>
      <c r="D7008" t="s">
        <v>56</v>
      </c>
      <c r="E7008">
        <v>3014215</v>
      </c>
      <c r="F7008" t="s">
        <v>17</v>
      </c>
      <c r="G7008" t="s">
        <v>18</v>
      </c>
      <c r="H7008" t="s">
        <v>20</v>
      </c>
      <c r="I7008">
        <v>1562588</v>
      </c>
      <c r="J7008">
        <v>12</v>
      </c>
      <c r="K7008" s="1">
        <v>81.48</v>
      </c>
      <c r="L7008" s="1">
        <v>46.7</v>
      </c>
      <c r="M7008" s="1">
        <f>All_Data[[#This Row],[EUR Sales Amount]]-All_Data[[#This Row],[EUR Cost Amount]]</f>
        <v>34.78</v>
      </c>
      <c r="N7008">
        <f>IF(All_Data[[#This Row],[Order Line Quantity]]&lt;0,1,0)</f>
        <v>0</v>
      </c>
      <c r="O7008" s="1" t="str">
        <f>All_Data[[#This Row],[Tier2 Description]]&amp;All_Data[[#This Row],[Order No]]</f>
        <v>POLOS1562588</v>
      </c>
    </row>
    <row r="7009" spans="1:15" x14ac:dyDescent="0.35">
      <c r="A7009">
        <v>202006</v>
      </c>
      <c r="B7009" t="str">
        <f>LEFT(All_Data[[#This Row],[Invoice (Year+Month)]],4)</f>
        <v>2020</v>
      </c>
      <c r="C7009" t="str">
        <f>RIGHT(All_Data[[#This Row],[Invoice (Year+Month)]],2)</f>
        <v>06</v>
      </c>
      <c r="D7009" t="s">
        <v>56</v>
      </c>
      <c r="E7009">
        <v>3014215</v>
      </c>
      <c r="F7009" t="s">
        <v>17</v>
      </c>
      <c r="G7009" t="s">
        <v>18</v>
      </c>
      <c r="H7009" t="s">
        <v>20</v>
      </c>
      <c r="I7009">
        <v>1562615</v>
      </c>
      <c r="J7009">
        <v>224</v>
      </c>
      <c r="K7009" s="1">
        <v>861.76</v>
      </c>
      <c r="L7009" s="1">
        <v>1144.8599999999999</v>
      </c>
      <c r="M7009" s="1">
        <f>All_Data[[#This Row],[EUR Sales Amount]]-All_Data[[#This Row],[EUR Cost Amount]]</f>
        <v>-283.09999999999991</v>
      </c>
      <c r="N7009">
        <f>IF(All_Data[[#This Row],[Order Line Quantity]]&lt;0,1,0)</f>
        <v>0</v>
      </c>
      <c r="O7009" s="1" t="str">
        <f>All_Data[[#This Row],[Tier2 Description]]&amp;All_Data[[#This Row],[Order No]]</f>
        <v>POLOS1562615</v>
      </c>
    </row>
    <row r="7010" spans="1:15" x14ac:dyDescent="0.35">
      <c r="A7010">
        <v>202006</v>
      </c>
      <c r="B7010" t="str">
        <f>LEFT(All_Data[[#This Row],[Invoice (Year+Month)]],4)</f>
        <v>2020</v>
      </c>
      <c r="C7010" t="str">
        <f>RIGHT(All_Data[[#This Row],[Invoice (Year+Month)]],2)</f>
        <v>06</v>
      </c>
      <c r="D7010" t="s">
        <v>56</v>
      </c>
      <c r="E7010">
        <v>3014215</v>
      </c>
      <c r="F7010" t="s">
        <v>17</v>
      </c>
      <c r="G7010" t="s">
        <v>18</v>
      </c>
      <c r="H7010" t="s">
        <v>20</v>
      </c>
      <c r="I7010">
        <v>1562750</v>
      </c>
      <c r="J7010">
        <v>100</v>
      </c>
      <c r="K7010" s="1">
        <v>679</v>
      </c>
      <c r="L7010" s="1">
        <v>357.54</v>
      </c>
      <c r="M7010" s="1">
        <f>All_Data[[#This Row],[EUR Sales Amount]]-All_Data[[#This Row],[EUR Cost Amount]]</f>
        <v>321.45999999999998</v>
      </c>
      <c r="N7010">
        <f>IF(All_Data[[#This Row],[Order Line Quantity]]&lt;0,1,0)</f>
        <v>0</v>
      </c>
      <c r="O7010" s="1" t="str">
        <f>All_Data[[#This Row],[Tier2 Description]]&amp;All_Data[[#This Row],[Order No]]</f>
        <v>POLOS1562750</v>
      </c>
    </row>
    <row r="7011" spans="1:15" x14ac:dyDescent="0.35">
      <c r="A7011">
        <v>202006</v>
      </c>
      <c r="B7011" t="str">
        <f>LEFT(All_Data[[#This Row],[Invoice (Year+Month)]],4)</f>
        <v>2020</v>
      </c>
      <c r="C7011" t="str">
        <f>RIGHT(All_Data[[#This Row],[Invoice (Year+Month)]],2)</f>
        <v>06</v>
      </c>
      <c r="D7011" t="s">
        <v>56</v>
      </c>
      <c r="E7011">
        <v>3014215</v>
      </c>
      <c r="F7011" t="s">
        <v>17</v>
      </c>
      <c r="G7011" t="s">
        <v>18</v>
      </c>
      <c r="H7011" t="s">
        <v>21</v>
      </c>
      <c r="I7011">
        <v>1562750</v>
      </c>
      <c r="J7011">
        <v>8</v>
      </c>
      <c r="K7011" s="1">
        <v>12.72</v>
      </c>
      <c r="L7011" s="1">
        <v>9.82</v>
      </c>
      <c r="M7011" s="1">
        <f>All_Data[[#This Row],[EUR Sales Amount]]-All_Data[[#This Row],[EUR Cost Amount]]</f>
        <v>2.9000000000000004</v>
      </c>
      <c r="N7011">
        <f>IF(All_Data[[#This Row],[Order Line Quantity]]&lt;0,1,0)</f>
        <v>0</v>
      </c>
      <c r="O7011" s="1" t="str">
        <f>All_Data[[#This Row],[Tier2 Description]]&amp;All_Data[[#This Row],[Order No]]</f>
        <v>T-SHIRTS &amp; ACTIVE TOPS1562750</v>
      </c>
    </row>
    <row r="7012" spans="1:15" x14ac:dyDescent="0.35">
      <c r="A7012">
        <v>202006</v>
      </c>
      <c r="B7012" t="str">
        <f>LEFT(All_Data[[#This Row],[Invoice (Year+Month)]],4)</f>
        <v>2020</v>
      </c>
      <c r="C7012" t="str">
        <f>RIGHT(All_Data[[#This Row],[Invoice (Year+Month)]],2)</f>
        <v>06</v>
      </c>
      <c r="D7012" t="s">
        <v>56</v>
      </c>
      <c r="E7012">
        <v>3014215</v>
      </c>
      <c r="F7012" t="s">
        <v>17</v>
      </c>
      <c r="G7012" t="s">
        <v>36</v>
      </c>
      <c r="H7012" t="s">
        <v>36</v>
      </c>
      <c r="I7012">
        <v>1561207</v>
      </c>
      <c r="J7012">
        <v>200</v>
      </c>
      <c r="K7012" s="1">
        <v>382</v>
      </c>
      <c r="L7012" s="1">
        <v>334</v>
      </c>
      <c r="M7012" s="1">
        <f>All_Data[[#This Row],[EUR Sales Amount]]-All_Data[[#This Row],[EUR Cost Amount]]</f>
        <v>48</v>
      </c>
      <c r="N7012">
        <f>IF(All_Data[[#This Row],[Order Line Quantity]]&lt;0,1,0)</f>
        <v>0</v>
      </c>
      <c r="O7012" s="1" t="str">
        <f>All_Data[[#This Row],[Tier2 Description]]&amp;All_Data[[#This Row],[Order No]]</f>
        <v>MEMORY1561207</v>
      </c>
    </row>
    <row r="7013" spans="1:15" x14ac:dyDescent="0.35">
      <c r="A7013">
        <v>202006</v>
      </c>
      <c r="B7013" t="str">
        <f>LEFT(All_Data[[#This Row],[Invoice (Year+Month)]],4)</f>
        <v>2020</v>
      </c>
      <c r="C7013" t="str">
        <f>RIGHT(All_Data[[#This Row],[Invoice (Year+Month)]],2)</f>
        <v>06</v>
      </c>
      <c r="D7013" t="s">
        <v>56</v>
      </c>
      <c r="E7013">
        <v>3014219</v>
      </c>
      <c r="F7013" t="s">
        <v>17</v>
      </c>
      <c r="G7013" t="s">
        <v>11</v>
      </c>
      <c r="H7013" t="s">
        <v>12</v>
      </c>
      <c r="I7013">
        <v>1562587</v>
      </c>
      <c r="J7013">
        <v>80</v>
      </c>
      <c r="K7013" s="1">
        <v>287.2</v>
      </c>
      <c r="L7013" s="1">
        <v>117.62</v>
      </c>
      <c r="M7013" s="1">
        <f>All_Data[[#This Row],[EUR Sales Amount]]-All_Data[[#This Row],[EUR Cost Amount]]</f>
        <v>169.57999999999998</v>
      </c>
      <c r="N7013">
        <f>IF(All_Data[[#This Row],[Order Line Quantity]]&lt;0,1,0)</f>
        <v>0</v>
      </c>
      <c r="O7013" s="1" t="str">
        <f>All_Data[[#This Row],[Tier2 Description]]&amp;All_Data[[#This Row],[Order No]]</f>
        <v>BUSINESS CASES1562587</v>
      </c>
    </row>
    <row r="7014" spans="1:15" x14ac:dyDescent="0.35">
      <c r="A7014">
        <v>202006</v>
      </c>
      <c r="B7014" t="str">
        <f>LEFT(All_Data[[#This Row],[Invoice (Year+Month)]],4)</f>
        <v>2020</v>
      </c>
      <c r="C7014" t="str">
        <f>RIGHT(All_Data[[#This Row],[Invoice (Year+Month)]],2)</f>
        <v>06</v>
      </c>
      <c r="D7014" t="s">
        <v>56</v>
      </c>
      <c r="E7014">
        <v>3014219</v>
      </c>
      <c r="F7014" t="s">
        <v>17</v>
      </c>
      <c r="G7014" t="s">
        <v>11</v>
      </c>
      <c r="H7014" t="s">
        <v>12</v>
      </c>
      <c r="I7014">
        <v>1562610</v>
      </c>
      <c r="J7014">
        <v>80</v>
      </c>
      <c r="K7014" s="1">
        <v>287.2</v>
      </c>
      <c r="L7014" s="1">
        <v>119.96</v>
      </c>
      <c r="M7014" s="1">
        <f>All_Data[[#This Row],[EUR Sales Amount]]-All_Data[[#This Row],[EUR Cost Amount]]</f>
        <v>167.24</v>
      </c>
      <c r="N7014">
        <f>IF(All_Data[[#This Row],[Order Line Quantity]]&lt;0,1,0)</f>
        <v>0</v>
      </c>
      <c r="O7014" s="1" t="str">
        <f>All_Data[[#This Row],[Tier2 Description]]&amp;All_Data[[#This Row],[Order No]]</f>
        <v>BUSINESS CASES1562610</v>
      </c>
    </row>
    <row r="7015" spans="1:15" x14ac:dyDescent="0.35">
      <c r="A7015">
        <v>202006</v>
      </c>
      <c r="B7015" t="str">
        <f>LEFT(All_Data[[#This Row],[Invoice (Year+Month)]],4)</f>
        <v>2020</v>
      </c>
      <c r="C7015" t="str">
        <f>RIGHT(All_Data[[#This Row],[Invoice (Year+Month)]],2)</f>
        <v>06</v>
      </c>
      <c r="D7015" t="s">
        <v>56</v>
      </c>
      <c r="E7015">
        <v>3014219</v>
      </c>
      <c r="F7015" t="s">
        <v>17</v>
      </c>
      <c r="G7015" t="s">
        <v>13</v>
      </c>
      <c r="H7015" t="s">
        <v>34</v>
      </c>
      <c r="I7015">
        <v>1561881</v>
      </c>
      <c r="J7015">
        <v>1000</v>
      </c>
      <c r="K7015" s="1">
        <v>1620</v>
      </c>
      <c r="L7015" s="1">
        <v>827.66</v>
      </c>
      <c r="M7015" s="1">
        <f>All_Data[[#This Row],[EUR Sales Amount]]-All_Data[[#This Row],[EUR Cost Amount]]</f>
        <v>792.34</v>
      </c>
      <c r="N7015">
        <f>IF(All_Data[[#This Row],[Order Line Quantity]]&lt;0,1,0)</f>
        <v>0</v>
      </c>
      <c r="O7015" s="1" t="str">
        <f>All_Data[[#This Row],[Tier2 Description]]&amp;All_Data[[#This Row],[Order No]]</f>
        <v>STATIONERY1561881</v>
      </c>
    </row>
    <row r="7016" spans="1:15" x14ac:dyDescent="0.35">
      <c r="A7016">
        <v>202006</v>
      </c>
      <c r="B7016" t="str">
        <f>LEFT(All_Data[[#This Row],[Invoice (Year+Month)]],4)</f>
        <v>2020</v>
      </c>
      <c r="C7016" t="str">
        <f>RIGHT(All_Data[[#This Row],[Invoice (Year+Month)]],2)</f>
        <v>06</v>
      </c>
      <c r="D7016" t="s">
        <v>56</v>
      </c>
      <c r="E7016">
        <v>3014219</v>
      </c>
      <c r="F7016" t="s">
        <v>17</v>
      </c>
      <c r="G7016" t="s">
        <v>18</v>
      </c>
      <c r="H7016" t="s">
        <v>20</v>
      </c>
      <c r="I7016">
        <v>1562281</v>
      </c>
      <c r="J7016">
        <v>116</v>
      </c>
      <c r="K7016" s="1">
        <v>466.44</v>
      </c>
      <c r="L7016" s="1">
        <v>403.68</v>
      </c>
      <c r="M7016" s="1">
        <f>All_Data[[#This Row],[EUR Sales Amount]]-All_Data[[#This Row],[EUR Cost Amount]]</f>
        <v>62.759999999999991</v>
      </c>
      <c r="N7016">
        <f>IF(All_Data[[#This Row],[Order Line Quantity]]&lt;0,1,0)</f>
        <v>0</v>
      </c>
      <c r="O7016" s="1" t="str">
        <f>All_Data[[#This Row],[Tier2 Description]]&amp;All_Data[[#This Row],[Order No]]</f>
        <v>POLOS1562281</v>
      </c>
    </row>
    <row r="7017" spans="1:15" x14ac:dyDescent="0.35">
      <c r="A7017">
        <v>202006</v>
      </c>
      <c r="B7017" t="str">
        <f>LEFT(All_Data[[#This Row],[Invoice (Year+Month)]],4)</f>
        <v>2020</v>
      </c>
      <c r="C7017" t="str">
        <f>RIGHT(All_Data[[#This Row],[Invoice (Year+Month)]],2)</f>
        <v>06</v>
      </c>
      <c r="D7017" t="s">
        <v>56</v>
      </c>
      <c r="E7017">
        <v>3014223</v>
      </c>
      <c r="F7017" t="s">
        <v>10</v>
      </c>
      <c r="G7017" t="s">
        <v>18</v>
      </c>
      <c r="H7017" t="s">
        <v>20</v>
      </c>
      <c r="I7017">
        <v>1561543</v>
      </c>
      <c r="J7017">
        <v>30</v>
      </c>
      <c r="K7017" s="1">
        <v>218.7</v>
      </c>
      <c r="L7017" s="1">
        <v>107.98</v>
      </c>
      <c r="M7017" s="1">
        <f>All_Data[[#This Row],[EUR Sales Amount]]-All_Data[[#This Row],[EUR Cost Amount]]</f>
        <v>110.71999999999998</v>
      </c>
      <c r="N7017">
        <f>IF(All_Data[[#This Row],[Order Line Quantity]]&lt;0,1,0)</f>
        <v>0</v>
      </c>
      <c r="O7017" s="1" t="str">
        <f>All_Data[[#This Row],[Tier2 Description]]&amp;All_Data[[#This Row],[Order No]]</f>
        <v>POLOS1561543</v>
      </c>
    </row>
    <row r="7018" spans="1:15" x14ac:dyDescent="0.35">
      <c r="A7018">
        <v>202006</v>
      </c>
      <c r="B7018" t="str">
        <f>LEFT(All_Data[[#This Row],[Invoice (Year+Month)]],4)</f>
        <v>2020</v>
      </c>
      <c r="C7018" t="str">
        <f>RIGHT(All_Data[[#This Row],[Invoice (Year+Month)]],2)</f>
        <v>06</v>
      </c>
      <c r="D7018" t="s">
        <v>56</v>
      </c>
      <c r="E7018">
        <v>3014223</v>
      </c>
      <c r="F7018" t="s">
        <v>10</v>
      </c>
      <c r="G7018" t="s">
        <v>18</v>
      </c>
      <c r="H7018" t="s">
        <v>20</v>
      </c>
      <c r="I7018">
        <v>1561619</v>
      </c>
      <c r="J7018">
        <v>20</v>
      </c>
      <c r="K7018" s="1">
        <v>151.4</v>
      </c>
      <c r="L7018" s="1">
        <v>70.52</v>
      </c>
      <c r="M7018" s="1">
        <f>All_Data[[#This Row],[EUR Sales Amount]]-All_Data[[#This Row],[EUR Cost Amount]]</f>
        <v>80.88000000000001</v>
      </c>
      <c r="N7018">
        <f>IF(All_Data[[#This Row],[Order Line Quantity]]&lt;0,1,0)</f>
        <v>0</v>
      </c>
      <c r="O7018" s="1" t="str">
        <f>All_Data[[#This Row],[Tier2 Description]]&amp;All_Data[[#This Row],[Order No]]</f>
        <v>POLOS1561619</v>
      </c>
    </row>
    <row r="7019" spans="1:15" x14ac:dyDescent="0.35">
      <c r="A7019">
        <v>202006</v>
      </c>
      <c r="B7019" t="str">
        <f>LEFT(All_Data[[#This Row],[Invoice (Year+Month)]],4)</f>
        <v>2020</v>
      </c>
      <c r="C7019" t="str">
        <f>RIGHT(All_Data[[#This Row],[Invoice (Year+Month)]],2)</f>
        <v>06</v>
      </c>
      <c r="D7019" t="s">
        <v>56</v>
      </c>
      <c r="E7019">
        <v>3014223</v>
      </c>
      <c r="F7019" t="s">
        <v>10</v>
      </c>
      <c r="G7019" t="s">
        <v>18</v>
      </c>
      <c r="H7019" t="s">
        <v>20</v>
      </c>
      <c r="I7019">
        <v>1561640</v>
      </c>
      <c r="J7019">
        <v>12</v>
      </c>
      <c r="K7019" s="1">
        <v>90.84</v>
      </c>
      <c r="L7019" s="1">
        <v>42.64</v>
      </c>
      <c r="M7019" s="1">
        <f>All_Data[[#This Row],[EUR Sales Amount]]-All_Data[[#This Row],[EUR Cost Amount]]</f>
        <v>48.2</v>
      </c>
      <c r="N7019">
        <f>IF(All_Data[[#This Row],[Order Line Quantity]]&lt;0,1,0)</f>
        <v>0</v>
      </c>
      <c r="O7019" s="1" t="str">
        <f>All_Data[[#This Row],[Tier2 Description]]&amp;All_Data[[#This Row],[Order No]]</f>
        <v>POLOS1561640</v>
      </c>
    </row>
    <row r="7020" spans="1:15" x14ac:dyDescent="0.35">
      <c r="A7020">
        <v>202006</v>
      </c>
      <c r="B7020" t="str">
        <f>LEFT(All_Data[[#This Row],[Invoice (Year+Month)]],4)</f>
        <v>2020</v>
      </c>
      <c r="C7020" t="str">
        <f>RIGHT(All_Data[[#This Row],[Invoice (Year+Month)]],2)</f>
        <v>06</v>
      </c>
      <c r="D7020" t="s">
        <v>56</v>
      </c>
      <c r="E7020">
        <v>3014223</v>
      </c>
      <c r="F7020" t="s">
        <v>10</v>
      </c>
      <c r="G7020" t="s">
        <v>18</v>
      </c>
      <c r="H7020" t="s">
        <v>20</v>
      </c>
      <c r="I7020">
        <v>1562543</v>
      </c>
      <c r="J7020">
        <v>428</v>
      </c>
      <c r="K7020" s="1">
        <v>3122.36</v>
      </c>
      <c r="L7020" s="1">
        <v>1531.98</v>
      </c>
      <c r="M7020" s="1">
        <f>All_Data[[#This Row],[EUR Sales Amount]]-All_Data[[#This Row],[EUR Cost Amount]]</f>
        <v>1590.38</v>
      </c>
      <c r="N7020">
        <f>IF(All_Data[[#This Row],[Order Line Quantity]]&lt;0,1,0)</f>
        <v>0</v>
      </c>
      <c r="O7020" s="1" t="str">
        <f>All_Data[[#This Row],[Tier2 Description]]&amp;All_Data[[#This Row],[Order No]]</f>
        <v>POLOS1562543</v>
      </c>
    </row>
    <row r="7021" spans="1:15" x14ac:dyDescent="0.35">
      <c r="A7021">
        <v>202006</v>
      </c>
      <c r="B7021" t="str">
        <f>LEFT(All_Data[[#This Row],[Invoice (Year+Month)]],4)</f>
        <v>2020</v>
      </c>
      <c r="C7021" t="str">
        <f>RIGHT(All_Data[[#This Row],[Invoice (Year+Month)]],2)</f>
        <v>06</v>
      </c>
      <c r="D7021" t="s">
        <v>56</v>
      </c>
      <c r="E7021">
        <v>3014223</v>
      </c>
      <c r="F7021" t="s">
        <v>10</v>
      </c>
      <c r="G7021" t="s">
        <v>18</v>
      </c>
      <c r="H7021" t="s">
        <v>20</v>
      </c>
      <c r="I7021">
        <v>1562614</v>
      </c>
      <c r="J7021">
        <v>58</v>
      </c>
      <c r="K7021" s="1">
        <v>570.72</v>
      </c>
      <c r="L7021" s="1">
        <v>278.68</v>
      </c>
      <c r="M7021" s="1">
        <f>All_Data[[#This Row],[EUR Sales Amount]]-All_Data[[#This Row],[EUR Cost Amount]]</f>
        <v>292.04000000000002</v>
      </c>
      <c r="N7021">
        <f>IF(All_Data[[#This Row],[Order Line Quantity]]&lt;0,1,0)</f>
        <v>0</v>
      </c>
      <c r="O7021" s="1" t="str">
        <f>All_Data[[#This Row],[Tier2 Description]]&amp;All_Data[[#This Row],[Order No]]</f>
        <v>POLOS1562614</v>
      </c>
    </row>
    <row r="7022" spans="1:15" x14ac:dyDescent="0.35">
      <c r="A7022">
        <v>202006</v>
      </c>
      <c r="B7022" t="str">
        <f>LEFT(All_Data[[#This Row],[Invoice (Year+Month)]],4)</f>
        <v>2020</v>
      </c>
      <c r="C7022" t="str">
        <f>RIGHT(All_Data[[#This Row],[Invoice (Year+Month)]],2)</f>
        <v>06</v>
      </c>
      <c r="D7022" t="s">
        <v>56</v>
      </c>
      <c r="E7022">
        <v>3014223</v>
      </c>
      <c r="F7022" t="s">
        <v>10</v>
      </c>
      <c r="G7022" t="s">
        <v>18</v>
      </c>
      <c r="H7022" t="s">
        <v>20</v>
      </c>
      <c r="I7022">
        <v>1562734</v>
      </c>
      <c r="J7022">
        <v>60</v>
      </c>
      <c r="K7022" s="1">
        <v>437.4</v>
      </c>
      <c r="L7022" s="1">
        <v>232.5</v>
      </c>
      <c r="M7022" s="1">
        <f>All_Data[[#This Row],[EUR Sales Amount]]-All_Data[[#This Row],[EUR Cost Amount]]</f>
        <v>204.89999999999998</v>
      </c>
      <c r="N7022">
        <f>IF(All_Data[[#This Row],[Order Line Quantity]]&lt;0,1,0)</f>
        <v>0</v>
      </c>
      <c r="O7022" s="1" t="str">
        <f>All_Data[[#This Row],[Tier2 Description]]&amp;All_Data[[#This Row],[Order No]]</f>
        <v>POLOS1562734</v>
      </c>
    </row>
    <row r="7023" spans="1:15" x14ac:dyDescent="0.35">
      <c r="A7023">
        <v>202006</v>
      </c>
      <c r="B7023" t="str">
        <f>LEFT(All_Data[[#This Row],[Invoice (Year+Month)]],4)</f>
        <v>2020</v>
      </c>
      <c r="C7023" t="str">
        <f>RIGHT(All_Data[[#This Row],[Invoice (Year+Month)]],2)</f>
        <v>06</v>
      </c>
      <c r="D7023" t="s">
        <v>56</v>
      </c>
      <c r="E7023">
        <v>3014223</v>
      </c>
      <c r="F7023" t="s">
        <v>10</v>
      </c>
      <c r="G7023" t="s">
        <v>18</v>
      </c>
      <c r="H7023" t="s">
        <v>21</v>
      </c>
      <c r="I7023">
        <v>1562616</v>
      </c>
      <c r="J7023">
        <v>100</v>
      </c>
      <c r="K7023" s="1">
        <v>299</v>
      </c>
      <c r="L7023" s="1">
        <v>204.66</v>
      </c>
      <c r="M7023" s="1">
        <f>All_Data[[#This Row],[EUR Sales Amount]]-All_Data[[#This Row],[EUR Cost Amount]]</f>
        <v>94.34</v>
      </c>
      <c r="N7023">
        <f>IF(All_Data[[#This Row],[Order Line Quantity]]&lt;0,1,0)</f>
        <v>0</v>
      </c>
      <c r="O7023" s="1" t="str">
        <f>All_Data[[#This Row],[Tier2 Description]]&amp;All_Data[[#This Row],[Order No]]</f>
        <v>T-SHIRTS &amp; ACTIVE TOPS1562616</v>
      </c>
    </row>
    <row r="7024" spans="1:15" x14ac:dyDescent="0.35">
      <c r="A7024">
        <v>202006</v>
      </c>
      <c r="B7024" t="str">
        <f>LEFT(All_Data[[#This Row],[Invoice (Year+Month)]],4)</f>
        <v>2020</v>
      </c>
      <c r="C7024" t="str">
        <f>RIGHT(All_Data[[#This Row],[Invoice (Year+Month)]],2)</f>
        <v>06</v>
      </c>
      <c r="D7024" t="s">
        <v>56</v>
      </c>
      <c r="E7024">
        <v>3014223</v>
      </c>
      <c r="F7024" t="s">
        <v>10</v>
      </c>
      <c r="G7024" t="s">
        <v>57</v>
      </c>
      <c r="H7024" t="s">
        <v>58</v>
      </c>
      <c r="I7024">
        <v>1562543</v>
      </c>
      <c r="J7024">
        <v>2</v>
      </c>
      <c r="K7024" s="1">
        <v>34.340000000000003</v>
      </c>
      <c r="L7024" s="1">
        <v>17.059999999999999</v>
      </c>
      <c r="M7024" s="1">
        <f>All_Data[[#This Row],[EUR Sales Amount]]-All_Data[[#This Row],[EUR Cost Amount]]</f>
        <v>17.280000000000005</v>
      </c>
      <c r="N7024">
        <f>IF(All_Data[[#This Row],[Order Line Quantity]]&lt;0,1,0)</f>
        <v>0</v>
      </c>
      <c r="O7024" s="1" t="str">
        <f>All_Data[[#This Row],[Tier2 Description]]&amp;All_Data[[#This Row],[Order No]]</f>
        <v>SHIRTS1562543</v>
      </c>
    </row>
    <row r="7025" spans="1:15" x14ac:dyDescent="0.35">
      <c r="A7025">
        <v>202006</v>
      </c>
      <c r="B7025" t="str">
        <f>LEFT(All_Data[[#This Row],[Invoice (Year+Month)]],4)</f>
        <v>2020</v>
      </c>
      <c r="C7025" t="str">
        <f>RIGHT(All_Data[[#This Row],[Invoice (Year+Month)]],2)</f>
        <v>06</v>
      </c>
      <c r="D7025" t="s">
        <v>56</v>
      </c>
      <c r="E7025">
        <v>3014225</v>
      </c>
      <c r="F7025" t="s">
        <v>17</v>
      </c>
      <c r="G7025" t="s">
        <v>11</v>
      </c>
      <c r="H7025" t="s">
        <v>38</v>
      </c>
      <c r="I7025">
        <v>1561688</v>
      </c>
      <c r="J7025">
        <v>100</v>
      </c>
      <c r="K7025" s="1">
        <v>3499</v>
      </c>
      <c r="L7025" s="1">
        <v>2288.44</v>
      </c>
      <c r="M7025" s="1">
        <f>All_Data[[#This Row],[EUR Sales Amount]]-All_Data[[#This Row],[EUR Cost Amount]]</f>
        <v>1210.56</v>
      </c>
      <c r="N7025">
        <f>IF(All_Data[[#This Row],[Order Line Quantity]]&lt;0,1,0)</f>
        <v>0</v>
      </c>
      <c r="O7025" s="1" t="str">
        <f>All_Data[[#This Row],[Tier2 Description]]&amp;All_Data[[#This Row],[Order No]]</f>
        <v>BACKPACKS1561688</v>
      </c>
    </row>
    <row r="7026" spans="1:15" x14ac:dyDescent="0.35">
      <c r="A7026">
        <v>202006</v>
      </c>
      <c r="B7026" t="str">
        <f>LEFT(All_Data[[#This Row],[Invoice (Year+Month)]],4)</f>
        <v>2020</v>
      </c>
      <c r="C7026" t="str">
        <f>RIGHT(All_Data[[#This Row],[Invoice (Year+Month)]],2)</f>
        <v>06</v>
      </c>
      <c r="D7026" t="s">
        <v>56</v>
      </c>
      <c r="E7026">
        <v>3014225</v>
      </c>
      <c r="F7026" t="s">
        <v>17</v>
      </c>
      <c r="G7026" t="s">
        <v>29</v>
      </c>
      <c r="H7026" t="s">
        <v>52</v>
      </c>
      <c r="I7026">
        <v>1562097</v>
      </c>
      <c r="J7026">
        <v>60</v>
      </c>
      <c r="K7026" s="1">
        <v>13753.2</v>
      </c>
      <c r="L7026" s="1">
        <v>11711.4</v>
      </c>
      <c r="M7026" s="1">
        <f>All_Data[[#This Row],[EUR Sales Amount]]-All_Data[[#This Row],[EUR Cost Amount]]</f>
        <v>2041.8000000000011</v>
      </c>
      <c r="N7026">
        <f>IF(All_Data[[#This Row],[Order Line Quantity]]&lt;0,1,0)</f>
        <v>0</v>
      </c>
      <c r="O7026" s="1" t="str">
        <f>All_Data[[#This Row],[Tier2 Description]]&amp;All_Data[[#This Row],[Order No]]</f>
        <v>GENERAL TECH1562097</v>
      </c>
    </row>
    <row r="7027" spans="1:15" x14ac:dyDescent="0.35">
      <c r="A7027">
        <v>202006</v>
      </c>
      <c r="B7027" t="str">
        <f>LEFT(All_Data[[#This Row],[Invoice (Year+Month)]],4)</f>
        <v>2020</v>
      </c>
      <c r="C7027" t="str">
        <f>RIGHT(All_Data[[#This Row],[Invoice (Year+Month)]],2)</f>
        <v>06</v>
      </c>
      <c r="D7027" t="s">
        <v>56</v>
      </c>
      <c r="E7027">
        <v>3014227</v>
      </c>
      <c r="F7027" t="s">
        <v>10</v>
      </c>
      <c r="G7027" t="s">
        <v>26</v>
      </c>
      <c r="H7027" t="s">
        <v>43</v>
      </c>
      <c r="I7027">
        <v>1560786</v>
      </c>
      <c r="J7027">
        <v>6</v>
      </c>
      <c r="K7027" s="1">
        <v>2.94</v>
      </c>
      <c r="L7027" s="1">
        <v>0.42</v>
      </c>
      <c r="M7027" s="1">
        <f>All_Data[[#This Row],[EUR Sales Amount]]-All_Data[[#This Row],[EUR Cost Amount]]</f>
        <v>2.52</v>
      </c>
      <c r="N7027">
        <f>IF(All_Data[[#This Row],[Order Line Quantity]]&lt;0,1,0)</f>
        <v>0</v>
      </c>
      <c r="O7027" s="1" t="str">
        <f>All_Data[[#This Row],[Tier2 Description]]&amp;All_Data[[#This Row],[Order No]]</f>
        <v>SAFETY AUTO &amp; TOOLS1560786</v>
      </c>
    </row>
    <row r="7028" spans="1:15" x14ac:dyDescent="0.35">
      <c r="A7028">
        <v>202006</v>
      </c>
      <c r="B7028" t="str">
        <f>LEFT(All_Data[[#This Row],[Invoice (Year+Month)]],4)</f>
        <v>2020</v>
      </c>
      <c r="C7028" t="str">
        <f>RIGHT(All_Data[[#This Row],[Invoice (Year+Month)]],2)</f>
        <v>06</v>
      </c>
      <c r="D7028" t="s">
        <v>56</v>
      </c>
      <c r="E7028">
        <v>3014230</v>
      </c>
      <c r="F7028" t="s">
        <v>17</v>
      </c>
      <c r="G7028" t="s">
        <v>11</v>
      </c>
      <c r="H7028" t="s">
        <v>40</v>
      </c>
      <c r="I7028">
        <v>1558366</v>
      </c>
      <c r="J7028">
        <v>2</v>
      </c>
      <c r="K7028" s="1">
        <v>1.98</v>
      </c>
      <c r="L7028" s="1">
        <v>0.68</v>
      </c>
      <c r="M7028" s="1">
        <f>All_Data[[#This Row],[EUR Sales Amount]]-All_Data[[#This Row],[EUR Cost Amount]]</f>
        <v>1.2999999999999998</v>
      </c>
      <c r="N7028">
        <f>IF(All_Data[[#This Row],[Order Line Quantity]]&lt;0,1,0)</f>
        <v>0</v>
      </c>
      <c r="O7028" s="1" t="str">
        <f>All_Data[[#This Row],[Tier2 Description]]&amp;All_Data[[#This Row],[Order No]]</f>
        <v>TOTES1558366</v>
      </c>
    </row>
    <row r="7029" spans="1:15" x14ac:dyDescent="0.35">
      <c r="A7029">
        <v>202006</v>
      </c>
      <c r="B7029" t="str">
        <f>LEFT(All_Data[[#This Row],[Invoice (Year+Month)]],4)</f>
        <v>2020</v>
      </c>
      <c r="C7029" t="str">
        <f>RIGHT(All_Data[[#This Row],[Invoice (Year+Month)]],2)</f>
        <v>06</v>
      </c>
      <c r="D7029" t="s">
        <v>56</v>
      </c>
      <c r="E7029">
        <v>3014232</v>
      </c>
      <c r="F7029" t="s">
        <v>10</v>
      </c>
      <c r="G7029" t="s">
        <v>26</v>
      </c>
      <c r="H7029" t="s">
        <v>44</v>
      </c>
      <c r="I7029">
        <v>1561879</v>
      </c>
      <c r="J7029">
        <v>4</v>
      </c>
      <c r="K7029" s="1">
        <v>0</v>
      </c>
      <c r="L7029" s="1">
        <v>1.84</v>
      </c>
      <c r="M7029" s="1">
        <f>All_Data[[#This Row],[EUR Sales Amount]]-All_Data[[#This Row],[EUR Cost Amount]]</f>
        <v>-1.84</v>
      </c>
      <c r="N7029">
        <f>IF(All_Data[[#This Row],[Order Line Quantity]]&lt;0,1,0)</f>
        <v>0</v>
      </c>
      <c r="O7029" s="1" t="str">
        <f>All_Data[[#This Row],[Tier2 Description]]&amp;All_Data[[#This Row],[Order No]]</f>
        <v>HBA1561879</v>
      </c>
    </row>
    <row r="7030" spans="1:15" x14ac:dyDescent="0.35">
      <c r="A7030">
        <v>202006</v>
      </c>
      <c r="B7030" t="str">
        <f>LEFT(All_Data[[#This Row],[Invoice (Year+Month)]],4)</f>
        <v>2020</v>
      </c>
      <c r="C7030" t="str">
        <f>RIGHT(All_Data[[#This Row],[Invoice (Year+Month)]],2)</f>
        <v>06</v>
      </c>
      <c r="D7030" t="s">
        <v>56</v>
      </c>
      <c r="E7030">
        <v>3014232</v>
      </c>
      <c r="F7030" t="s">
        <v>10</v>
      </c>
      <c r="G7030" t="s">
        <v>18</v>
      </c>
      <c r="H7030" t="s">
        <v>20</v>
      </c>
      <c r="I7030">
        <v>1561571</v>
      </c>
      <c r="J7030">
        <v>60</v>
      </c>
      <c r="K7030" s="1">
        <v>509.4</v>
      </c>
      <c r="L7030" s="1">
        <v>241.42</v>
      </c>
      <c r="M7030" s="1">
        <f>All_Data[[#This Row],[EUR Sales Amount]]-All_Data[[#This Row],[EUR Cost Amount]]</f>
        <v>267.98</v>
      </c>
      <c r="N7030">
        <f>IF(All_Data[[#This Row],[Order Line Quantity]]&lt;0,1,0)</f>
        <v>0</v>
      </c>
      <c r="O7030" s="1" t="str">
        <f>All_Data[[#This Row],[Tier2 Description]]&amp;All_Data[[#This Row],[Order No]]</f>
        <v>POLOS1561571</v>
      </c>
    </row>
    <row r="7031" spans="1:15" x14ac:dyDescent="0.35">
      <c r="A7031">
        <v>202006</v>
      </c>
      <c r="B7031" t="str">
        <f>LEFT(All_Data[[#This Row],[Invoice (Year+Month)]],4)</f>
        <v>2020</v>
      </c>
      <c r="C7031" t="str">
        <f>RIGHT(All_Data[[#This Row],[Invoice (Year+Month)]],2)</f>
        <v>06</v>
      </c>
      <c r="D7031" t="s">
        <v>56</v>
      </c>
      <c r="E7031">
        <v>3014233</v>
      </c>
      <c r="F7031" t="s">
        <v>10</v>
      </c>
      <c r="G7031" t="s">
        <v>13</v>
      </c>
      <c r="H7031" t="s">
        <v>37</v>
      </c>
      <c r="I7031">
        <v>1562450</v>
      </c>
      <c r="J7031">
        <v>500</v>
      </c>
      <c r="K7031" s="1">
        <v>230</v>
      </c>
      <c r="L7031" s="1">
        <v>180</v>
      </c>
      <c r="M7031" s="1">
        <f>All_Data[[#This Row],[EUR Sales Amount]]-All_Data[[#This Row],[EUR Cost Amount]]</f>
        <v>50</v>
      </c>
      <c r="N7031">
        <f>IF(All_Data[[#This Row],[Order Line Quantity]]&lt;0,1,0)</f>
        <v>0</v>
      </c>
      <c r="O7031" s="1" t="str">
        <f>All_Data[[#This Row],[Tier2 Description]]&amp;All_Data[[#This Row],[Order No]]</f>
        <v>GENERAL1562450</v>
      </c>
    </row>
    <row r="7032" spans="1:15" x14ac:dyDescent="0.35">
      <c r="A7032">
        <v>202006</v>
      </c>
      <c r="B7032" t="str">
        <f>LEFT(All_Data[[#This Row],[Invoice (Year+Month)]],4)</f>
        <v>2020</v>
      </c>
      <c r="C7032" t="str">
        <f>RIGHT(All_Data[[#This Row],[Invoice (Year+Month)]],2)</f>
        <v>06</v>
      </c>
      <c r="D7032" t="s">
        <v>56</v>
      </c>
      <c r="E7032">
        <v>3014233</v>
      </c>
      <c r="F7032" t="s">
        <v>10</v>
      </c>
      <c r="G7032" t="s">
        <v>18</v>
      </c>
      <c r="H7032" t="s">
        <v>21</v>
      </c>
      <c r="I7032">
        <v>1561943</v>
      </c>
      <c r="J7032">
        <v>20</v>
      </c>
      <c r="K7032" s="1">
        <v>90.96</v>
      </c>
      <c r="L7032" s="1">
        <v>52.46</v>
      </c>
      <c r="M7032" s="1">
        <f>All_Data[[#This Row],[EUR Sales Amount]]-All_Data[[#This Row],[EUR Cost Amount]]</f>
        <v>38.499999999999993</v>
      </c>
      <c r="N7032">
        <f>IF(All_Data[[#This Row],[Order Line Quantity]]&lt;0,1,0)</f>
        <v>0</v>
      </c>
      <c r="O7032" s="1" t="str">
        <f>All_Data[[#This Row],[Tier2 Description]]&amp;All_Data[[#This Row],[Order No]]</f>
        <v>T-SHIRTS &amp; ACTIVE TOPS1561943</v>
      </c>
    </row>
    <row r="7033" spans="1:15" x14ac:dyDescent="0.35">
      <c r="A7033">
        <v>202006</v>
      </c>
      <c r="B7033" t="str">
        <f>LEFT(All_Data[[#This Row],[Invoice (Year+Month)]],4)</f>
        <v>2020</v>
      </c>
      <c r="C7033" t="str">
        <f>RIGHT(All_Data[[#This Row],[Invoice (Year+Month)]],2)</f>
        <v>06</v>
      </c>
      <c r="D7033" t="s">
        <v>56</v>
      </c>
      <c r="E7033">
        <v>3014240</v>
      </c>
      <c r="F7033" t="s">
        <v>10</v>
      </c>
      <c r="G7033" t="s">
        <v>11</v>
      </c>
      <c r="H7033" t="s">
        <v>38</v>
      </c>
      <c r="I7033">
        <v>1561801</v>
      </c>
      <c r="J7033">
        <v>90</v>
      </c>
      <c r="K7033" s="1">
        <v>314.10000000000002</v>
      </c>
      <c r="L7033" s="1">
        <v>226.52</v>
      </c>
      <c r="M7033" s="1">
        <f>All_Data[[#This Row],[EUR Sales Amount]]-All_Data[[#This Row],[EUR Cost Amount]]</f>
        <v>87.580000000000013</v>
      </c>
      <c r="N7033">
        <f>IF(All_Data[[#This Row],[Order Line Quantity]]&lt;0,1,0)</f>
        <v>0</v>
      </c>
      <c r="O7033" s="1" t="str">
        <f>All_Data[[#This Row],[Tier2 Description]]&amp;All_Data[[#This Row],[Order No]]</f>
        <v>BACKPACKS1561801</v>
      </c>
    </row>
    <row r="7034" spans="1:15" x14ac:dyDescent="0.35">
      <c r="A7034">
        <v>202006</v>
      </c>
      <c r="B7034" t="str">
        <f>LEFT(All_Data[[#This Row],[Invoice (Year+Month)]],4)</f>
        <v>2020</v>
      </c>
      <c r="C7034" t="str">
        <f>RIGHT(All_Data[[#This Row],[Invoice (Year+Month)]],2)</f>
        <v>06</v>
      </c>
      <c r="D7034" t="s">
        <v>56</v>
      </c>
      <c r="E7034">
        <v>3014240</v>
      </c>
      <c r="F7034" t="s">
        <v>10</v>
      </c>
      <c r="G7034" t="s">
        <v>13</v>
      </c>
      <c r="H7034" t="s">
        <v>34</v>
      </c>
      <c r="I7034">
        <v>1558861</v>
      </c>
      <c r="J7034">
        <v>4</v>
      </c>
      <c r="K7034" s="1">
        <v>11.56</v>
      </c>
      <c r="L7034" s="1">
        <v>5.42</v>
      </c>
      <c r="M7034" s="1">
        <f>All_Data[[#This Row],[EUR Sales Amount]]-All_Data[[#This Row],[EUR Cost Amount]]</f>
        <v>6.1400000000000006</v>
      </c>
      <c r="N7034">
        <f>IF(All_Data[[#This Row],[Order Line Quantity]]&lt;0,1,0)</f>
        <v>0</v>
      </c>
      <c r="O7034" s="1" t="str">
        <f>All_Data[[#This Row],[Tier2 Description]]&amp;All_Data[[#This Row],[Order No]]</f>
        <v>STATIONERY1558861</v>
      </c>
    </row>
    <row r="7035" spans="1:15" x14ac:dyDescent="0.35">
      <c r="A7035">
        <v>202006</v>
      </c>
      <c r="B7035" t="str">
        <f>LEFT(All_Data[[#This Row],[Invoice (Year+Month)]],4)</f>
        <v>2020</v>
      </c>
      <c r="C7035" t="str">
        <f>RIGHT(All_Data[[#This Row],[Invoice (Year+Month)]],2)</f>
        <v>06</v>
      </c>
      <c r="D7035" t="s">
        <v>56</v>
      </c>
      <c r="E7035">
        <v>3014240</v>
      </c>
      <c r="F7035" t="s">
        <v>10</v>
      </c>
      <c r="G7035" t="s">
        <v>36</v>
      </c>
      <c r="H7035" t="s">
        <v>36</v>
      </c>
      <c r="I7035">
        <v>1562476</v>
      </c>
      <c r="J7035">
        <v>150</v>
      </c>
      <c r="K7035" s="1">
        <v>372</v>
      </c>
      <c r="L7035" s="1">
        <v>291.72000000000003</v>
      </c>
      <c r="M7035" s="1">
        <f>All_Data[[#This Row],[EUR Sales Amount]]-All_Data[[#This Row],[EUR Cost Amount]]</f>
        <v>80.279999999999973</v>
      </c>
      <c r="N7035">
        <f>IF(All_Data[[#This Row],[Order Line Quantity]]&lt;0,1,0)</f>
        <v>0</v>
      </c>
      <c r="O7035" s="1" t="str">
        <f>All_Data[[#This Row],[Tier2 Description]]&amp;All_Data[[#This Row],[Order No]]</f>
        <v>MEMORY1562476</v>
      </c>
    </row>
    <row r="7036" spans="1:15" x14ac:dyDescent="0.35">
      <c r="A7036">
        <v>202006</v>
      </c>
      <c r="B7036" t="str">
        <f>LEFT(All_Data[[#This Row],[Invoice (Year+Month)]],4)</f>
        <v>2020</v>
      </c>
      <c r="C7036" t="str">
        <f>RIGHT(All_Data[[#This Row],[Invoice (Year+Month)]],2)</f>
        <v>06</v>
      </c>
      <c r="D7036" t="s">
        <v>56</v>
      </c>
      <c r="E7036">
        <v>3014246</v>
      </c>
      <c r="F7036" t="s">
        <v>10</v>
      </c>
      <c r="G7036" t="s">
        <v>18</v>
      </c>
      <c r="H7036" t="s">
        <v>20</v>
      </c>
      <c r="I7036">
        <v>1562493</v>
      </c>
      <c r="J7036">
        <v>24</v>
      </c>
      <c r="K7036" s="1">
        <v>310.56</v>
      </c>
      <c r="L7036" s="1">
        <v>124.62</v>
      </c>
      <c r="M7036" s="1">
        <f>All_Data[[#This Row],[EUR Sales Amount]]-All_Data[[#This Row],[EUR Cost Amount]]</f>
        <v>185.94</v>
      </c>
      <c r="N7036">
        <f>IF(All_Data[[#This Row],[Order Line Quantity]]&lt;0,1,0)</f>
        <v>0</v>
      </c>
      <c r="O7036" s="1" t="str">
        <f>All_Data[[#This Row],[Tier2 Description]]&amp;All_Data[[#This Row],[Order No]]</f>
        <v>POLOS1562493</v>
      </c>
    </row>
    <row r="7037" spans="1:15" x14ac:dyDescent="0.35">
      <c r="A7037">
        <v>202006</v>
      </c>
      <c r="B7037" t="str">
        <f>LEFT(All_Data[[#This Row],[Invoice (Year+Month)]],4)</f>
        <v>2020</v>
      </c>
      <c r="C7037" t="str">
        <f>RIGHT(All_Data[[#This Row],[Invoice (Year+Month)]],2)</f>
        <v>06</v>
      </c>
      <c r="D7037" t="s">
        <v>56</v>
      </c>
      <c r="E7037">
        <v>3014249</v>
      </c>
      <c r="F7037" t="s">
        <v>10</v>
      </c>
      <c r="G7037" t="s">
        <v>26</v>
      </c>
      <c r="H7037" t="s">
        <v>28</v>
      </c>
      <c r="I7037">
        <v>1561610</v>
      </c>
      <c r="J7037">
        <v>160</v>
      </c>
      <c r="K7037" s="1">
        <v>162</v>
      </c>
      <c r="L7037" s="1">
        <v>106.96</v>
      </c>
      <c r="M7037" s="1">
        <f>All_Data[[#This Row],[EUR Sales Amount]]-All_Data[[#This Row],[EUR Cost Amount]]</f>
        <v>55.040000000000006</v>
      </c>
      <c r="N7037">
        <f>IF(All_Data[[#This Row],[Order Line Quantity]]&lt;0,1,0)</f>
        <v>0</v>
      </c>
      <c r="O7037" s="1" t="str">
        <f>All_Data[[#This Row],[Tier2 Description]]&amp;All_Data[[#This Row],[Order No]]</f>
        <v>HOUSEWARES1561610</v>
      </c>
    </row>
    <row r="7038" spans="1:15" x14ac:dyDescent="0.35">
      <c r="A7038">
        <v>202006</v>
      </c>
      <c r="B7038" t="str">
        <f>LEFT(All_Data[[#This Row],[Invoice (Year+Month)]],4)</f>
        <v>2020</v>
      </c>
      <c r="C7038" t="str">
        <f>RIGHT(All_Data[[#This Row],[Invoice (Year+Month)]],2)</f>
        <v>06</v>
      </c>
      <c r="D7038" t="s">
        <v>56</v>
      </c>
      <c r="E7038">
        <v>3014249</v>
      </c>
      <c r="F7038" t="s">
        <v>10</v>
      </c>
      <c r="G7038" t="s">
        <v>26</v>
      </c>
      <c r="H7038" t="s">
        <v>28</v>
      </c>
      <c r="I7038">
        <v>1562350</v>
      </c>
      <c r="J7038">
        <v>80</v>
      </c>
      <c r="K7038" s="1">
        <v>81.599999999999994</v>
      </c>
      <c r="L7038" s="1">
        <v>53.58</v>
      </c>
      <c r="M7038" s="1">
        <f>All_Data[[#This Row],[EUR Sales Amount]]-All_Data[[#This Row],[EUR Cost Amount]]</f>
        <v>28.019999999999996</v>
      </c>
      <c r="N7038">
        <f>IF(All_Data[[#This Row],[Order Line Quantity]]&lt;0,1,0)</f>
        <v>0</v>
      </c>
      <c r="O7038" s="1" t="str">
        <f>All_Data[[#This Row],[Tier2 Description]]&amp;All_Data[[#This Row],[Order No]]</f>
        <v>HOUSEWARES1562350</v>
      </c>
    </row>
    <row r="7039" spans="1:15" x14ac:dyDescent="0.35">
      <c r="A7039">
        <v>202006</v>
      </c>
      <c r="B7039" t="str">
        <f>LEFT(All_Data[[#This Row],[Invoice (Year+Month)]],4)</f>
        <v>2020</v>
      </c>
      <c r="C7039" t="str">
        <f>RIGHT(All_Data[[#This Row],[Invoice (Year+Month)]],2)</f>
        <v>06</v>
      </c>
      <c r="D7039" t="s">
        <v>56</v>
      </c>
      <c r="E7039">
        <v>3014249</v>
      </c>
      <c r="F7039" t="s">
        <v>10</v>
      </c>
      <c r="G7039" t="s">
        <v>26</v>
      </c>
      <c r="H7039" t="s">
        <v>28</v>
      </c>
      <c r="I7039">
        <v>1562641</v>
      </c>
      <c r="J7039">
        <v>140</v>
      </c>
      <c r="K7039" s="1">
        <v>138.6</v>
      </c>
      <c r="L7039" s="1">
        <v>92.5</v>
      </c>
      <c r="M7039" s="1">
        <f>All_Data[[#This Row],[EUR Sales Amount]]-All_Data[[#This Row],[EUR Cost Amount]]</f>
        <v>46.099999999999994</v>
      </c>
      <c r="N7039">
        <f>IF(All_Data[[#This Row],[Order Line Quantity]]&lt;0,1,0)</f>
        <v>0</v>
      </c>
      <c r="O7039" s="1" t="str">
        <f>All_Data[[#This Row],[Tier2 Description]]&amp;All_Data[[#This Row],[Order No]]</f>
        <v>HOUSEWARES1562641</v>
      </c>
    </row>
    <row r="7040" spans="1:15" x14ac:dyDescent="0.35">
      <c r="A7040">
        <v>202006</v>
      </c>
      <c r="B7040" t="str">
        <f>LEFT(All_Data[[#This Row],[Invoice (Year+Month)]],4)</f>
        <v>2020</v>
      </c>
      <c r="C7040" t="str">
        <f>RIGHT(All_Data[[#This Row],[Invoice (Year+Month)]],2)</f>
        <v>06</v>
      </c>
      <c r="D7040" t="s">
        <v>56</v>
      </c>
      <c r="E7040">
        <v>3014249</v>
      </c>
      <c r="F7040" t="s">
        <v>10</v>
      </c>
      <c r="G7040" t="s">
        <v>29</v>
      </c>
      <c r="H7040" t="s">
        <v>30</v>
      </c>
      <c r="I7040">
        <v>1561643</v>
      </c>
      <c r="J7040">
        <v>20</v>
      </c>
      <c r="K7040" s="1">
        <v>119.8</v>
      </c>
      <c r="L7040" s="1">
        <v>84</v>
      </c>
      <c r="M7040" s="1">
        <f>All_Data[[#This Row],[EUR Sales Amount]]-All_Data[[#This Row],[EUR Cost Amount]]</f>
        <v>35.799999999999997</v>
      </c>
      <c r="N7040">
        <f>IF(All_Data[[#This Row],[Order Line Quantity]]&lt;0,1,0)</f>
        <v>0</v>
      </c>
      <c r="O7040" s="1" t="str">
        <f>All_Data[[#This Row],[Tier2 Description]]&amp;All_Data[[#This Row],[Order No]]</f>
        <v>AUDIO1561643</v>
      </c>
    </row>
    <row r="7041" spans="1:15" x14ac:dyDescent="0.35">
      <c r="A7041">
        <v>202006</v>
      </c>
      <c r="B7041" t="str">
        <f>LEFT(All_Data[[#This Row],[Invoice (Year+Month)]],4)</f>
        <v>2020</v>
      </c>
      <c r="C7041" t="str">
        <f>RIGHT(All_Data[[#This Row],[Invoice (Year+Month)]],2)</f>
        <v>06</v>
      </c>
      <c r="D7041" t="s">
        <v>56</v>
      </c>
      <c r="E7041">
        <v>3014251</v>
      </c>
      <c r="F7041" t="s">
        <v>17</v>
      </c>
      <c r="G7041" t="s">
        <v>26</v>
      </c>
      <c r="H7041" t="s">
        <v>43</v>
      </c>
      <c r="I7041">
        <v>1561002</v>
      </c>
      <c r="J7041">
        <v>500</v>
      </c>
      <c r="K7041" s="1">
        <v>245</v>
      </c>
      <c r="L7041" s="1">
        <v>18.54</v>
      </c>
      <c r="M7041" s="1">
        <f>All_Data[[#This Row],[EUR Sales Amount]]-All_Data[[#This Row],[EUR Cost Amount]]</f>
        <v>226.46</v>
      </c>
      <c r="N7041">
        <f>IF(All_Data[[#This Row],[Order Line Quantity]]&lt;0,1,0)</f>
        <v>0</v>
      </c>
      <c r="O7041" s="1" t="str">
        <f>All_Data[[#This Row],[Tier2 Description]]&amp;All_Data[[#This Row],[Order No]]</f>
        <v>SAFETY AUTO &amp; TOOLS1561002</v>
      </c>
    </row>
    <row r="7042" spans="1:15" x14ac:dyDescent="0.35">
      <c r="A7042">
        <v>202006</v>
      </c>
      <c r="B7042" t="str">
        <f>LEFT(All_Data[[#This Row],[Invoice (Year+Month)]],4)</f>
        <v>2020</v>
      </c>
      <c r="C7042" t="str">
        <f>RIGHT(All_Data[[#This Row],[Invoice (Year+Month)]],2)</f>
        <v>06</v>
      </c>
      <c r="D7042" t="s">
        <v>56</v>
      </c>
      <c r="E7042">
        <v>3014251</v>
      </c>
      <c r="F7042" t="s">
        <v>17</v>
      </c>
      <c r="G7042" t="s">
        <v>26</v>
      </c>
      <c r="H7042" t="s">
        <v>43</v>
      </c>
      <c r="I7042">
        <v>1561792</v>
      </c>
      <c r="J7042">
        <v>1000</v>
      </c>
      <c r="K7042" s="1">
        <v>440</v>
      </c>
      <c r="L7042" s="1">
        <v>37.08</v>
      </c>
      <c r="M7042" s="1">
        <f>All_Data[[#This Row],[EUR Sales Amount]]-All_Data[[#This Row],[EUR Cost Amount]]</f>
        <v>402.92</v>
      </c>
      <c r="N7042">
        <f>IF(All_Data[[#This Row],[Order Line Quantity]]&lt;0,1,0)</f>
        <v>0</v>
      </c>
      <c r="O7042" s="1" t="str">
        <f>All_Data[[#This Row],[Tier2 Description]]&amp;All_Data[[#This Row],[Order No]]</f>
        <v>SAFETY AUTO &amp; TOOLS1561792</v>
      </c>
    </row>
    <row r="7043" spans="1:15" x14ac:dyDescent="0.35">
      <c r="A7043">
        <v>202006</v>
      </c>
      <c r="B7043" t="str">
        <f>LEFT(All_Data[[#This Row],[Invoice (Year+Month)]],4)</f>
        <v>2020</v>
      </c>
      <c r="C7043" t="str">
        <f>RIGHT(All_Data[[#This Row],[Invoice (Year+Month)]],2)</f>
        <v>06</v>
      </c>
      <c r="D7043" t="s">
        <v>56</v>
      </c>
      <c r="E7043">
        <v>3014251</v>
      </c>
      <c r="F7043" t="s">
        <v>17</v>
      </c>
      <c r="G7043" t="s">
        <v>26</v>
      </c>
      <c r="H7043" t="s">
        <v>43</v>
      </c>
      <c r="I7043">
        <v>1562415</v>
      </c>
      <c r="J7043">
        <v>1000</v>
      </c>
      <c r="K7043" s="1">
        <v>440</v>
      </c>
      <c r="L7043" s="1">
        <v>37.08</v>
      </c>
      <c r="M7043" s="1">
        <f>All_Data[[#This Row],[EUR Sales Amount]]-All_Data[[#This Row],[EUR Cost Amount]]</f>
        <v>402.92</v>
      </c>
      <c r="N7043">
        <f>IF(All_Data[[#This Row],[Order Line Quantity]]&lt;0,1,0)</f>
        <v>0</v>
      </c>
      <c r="O7043" s="1" t="str">
        <f>All_Data[[#This Row],[Tier2 Description]]&amp;All_Data[[#This Row],[Order No]]</f>
        <v>SAFETY AUTO &amp; TOOLS1562415</v>
      </c>
    </row>
    <row r="7044" spans="1:15" x14ac:dyDescent="0.35">
      <c r="A7044">
        <v>202006</v>
      </c>
      <c r="B7044" t="str">
        <f>LEFT(All_Data[[#This Row],[Invoice (Year+Month)]],4)</f>
        <v>2020</v>
      </c>
      <c r="C7044" t="str">
        <f>RIGHT(All_Data[[#This Row],[Invoice (Year+Month)]],2)</f>
        <v>06</v>
      </c>
      <c r="D7044" t="s">
        <v>56</v>
      </c>
      <c r="E7044">
        <v>3014251</v>
      </c>
      <c r="F7044" t="s">
        <v>17</v>
      </c>
      <c r="G7044" t="s">
        <v>22</v>
      </c>
      <c r="H7044" t="s">
        <v>35</v>
      </c>
      <c r="I7044">
        <v>1561002</v>
      </c>
      <c r="J7044">
        <v>502</v>
      </c>
      <c r="K7044" s="1">
        <v>135</v>
      </c>
      <c r="L7044" s="1">
        <v>22.88</v>
      </c>
      <c r="M7044" s="1">
        <f>All_Data[[#This Row],[EUR Sales Amount]]-All_Data[[#This Row],[EUR Cost Amount]]</f>
        <v>112.12</v>
      </c>
      <c r="N7044">
        <f>IF(All_Data[[#This Row],[Order Line Quantity]]&lt;0,1,0)</f>
        <v>0</v>
      </c>
      <c r="O7044" s="1" t="str">
        <f>All_Data[[#This Row],[Tier2 Description]]&amp;All_Data[[#This Row],[Order No]]</f>
        <v>DECORATION CHARGES1561002</v>
      </c>
    </row>
    <row r="7045" spans="1:15" x14ac:dyDescent="0.35">
      <c r="A7045">
        <v>202006</v>
      </c>
      <c r="B7045" t="str">
        <f>LEFT(All_Data[[#This Row],[Invoice (Year+Month)]],4)</f>
        <v>2020</v>
      </c>
      <c r="C7045" t="str">
        <f>RIGHT(All_Data[[#This Row],[Invoice (Year+Month)]],2)</f>
        <v>06</v>
      </c>
      <c r="D7045" t="s">
        <v>56</v>
      </c>
      <c r="E7045">
        <v>3014251</v>
      </c>
      <c r="F7045" t="s">
        <v>17</v>
      </c>
      <c r="G7045" t="s">
        <v>22</v>
      </c>
      <c r="H7045" t="s">
        <v>35</v>
      </c>
      <c r="I7045">
        <v>1562415</v>
      </c>
      <c r="J7045">
        <v>1002</v>
      </c>
      <c r="K7045" s="1">
        <v>200</v>
      </c>
      <c r="L7045" s="1">
        <v>27.88</v>
      </c>
      <c r="M7045" s="1">
        <f>All_Data[[#This Row],[EUR Sales Amount]]-All_Data[[#This Row],[EUR Cost Amount]]</f>
        <v>172.12</v>
      </c>
      <c r="N7045">
        <f>IF(All_Data[[#This Row],[Order Line Quantity]]&lt;0,1,0)</f>
        <v>0</v>
      </c>
      <c r="O7045" s="1" t="str">
        <f>All_Data[[#This Row],[Tier2 Description]]&amp;All_Data[[#This Row],[Order No]]</f>
        <v>DECORATION CHARGES1562415</v>
      </c>
    </row>
    <row r="7046" spans="1:15" x14ac:dyDescent="0.35">
      <c r="A7046">
        <v>202006</v>
      </c>
      <c r="B7046" t="str">
        <f>LEFT(All_Data[[#This Row],[Invoice (Year+Month)]],4)</f>
        <v>2020</v>
      </c>
      <c r="C7046" t="str">
        <f>RIGHT(All_Data[[#This Row],[Invoice (Year+Month)]],2)</f>
        <v>06</v>
      </c>
      <c r="D7046" t="s">
        <v>56</v>
      </c>
      <c r="E7046">
        <v>3014252</v>
      </c>
      <c r="F7046" t="s">
        <v>17</v>
      </c>
      <c r="G7046" t="s">
        <v>32</v>
      </c>
      <c r="H7046" t="s">
        <v>55</v>
      </c>
      <c r="I7046">
        <v>1562190</v>
      </c>
      <c r="J7046">
        <v>2</v>
      </c>
      <c r="K7046" s="1">
        <v>11.56</v>
      </c>
      <c r="L7046" s="1">
        <v>5.9</v>
      </c>
      <c r="M7046" s="1">
        <f>All_Data[[#This Row],[EUR Sales Amount]]-All_Data[[#This Row],[EUR Cost Amount]]</f>
        <v>5.66</v>
      </c>
      <c r="N7046">
        <f>IF(All_Data[[#This Row],[Order Line Quantity]]&lt;0,1,0)</f>
        <v>0</v>
      </c>
      <c r="O7046" s="1" t="str">
        <f>All_Data[[#This Row],[Tier2 Description]]&amp;All_Data[[#This Row],[Order No]]</f>
        <v>SPECIALTIES &amp; PACKAGING1562190</v>
      </c>
    </row>
    <row r="7047" spans="1:15" x14ac:dyDescent="0.35">
      <c r="A7047">
        <v>202006</v>
      </c>
      <c r="B7047" t="str">
        <f>LEFT(All_Data[[#This Row],[Invoice (Year+Month)]],4)</f>
        <v>2020</v>
      </c>
      <c r="C7047" t="str">
        <f>RIGHT(All_Data[[#This Row],[Invoice (Year+Month)]],2)</f>
        <v>06</v>
      </c>
      <c r="D7047" t="s">
        <v>56</v>
      </c>
      <c r="E7047">
        <v>3014252</v>
      </c>
      <c r="F7047" t="s">
        <v>17</v>
      </c>
      <c r="G7047" t="s">
        <v>32</v>
      </c>
      <c r="H7047" t="s">
        <v>33</v>
      </c>
      <c r="I7047">
        <v>1562190</v>
      </c>
      <c r="J7047">
        <v>2</v>
      </c>
      <c r="K7047" s="1">
        <v>16.82</v>
      </c>
      <c r="L7047" s="1">
        <v>9.14</v>
      </c>
      <c r="M7047" s="1">
        <f>All_Data[[#This Row],[EUR Sales Amount]]-All_Data[[#This Row],[EUR Cost Amount]]</f>
        <v>7.68</v>
      </c>
      <c r="N7047">
        <f>IF(All_Data[[#This Row],[Order Line Quantity]]&lt;0,1,0)</f>
        <v>0</v>
      </c>
      <c r="O7047" s="1" t="str">
        <f>All_Data[[#This Row],[Tier2 Description]]&amp;All_Data[[#This Row],[Order No]]</f>
        <v>SPORT BOTTLES1562190</v>
      </c>
    </row>
    <row r="7048" spans="1:15" x14ac:dyDescent="0.35">
      <c r="A7048">
        <v>202006</v>
      </c>
      <c r="B7048" t="str">
        <f>LEFT(All_Data[[#This Row],[Invoice (Year+Month)]],4)</f>
        <v>2020</v>
      </c>
      <c r="C7048" t="str">
        <f>RIGHT(All_Data[[#This Row],[Invoice (Year+Month)]],2)</f>
        <v>06</v>
      </c>
      <c r="D7048" t="s">
        <v>56</v>
      </c>
      <c r="E7048">
        <v>3014252</v>
      </c>
      <c r="F7048" t="s">
        <v>17</v>
      </c>
      <c r="G7048" t="s">
        <v>48</v>
      </c>
      <c r="H7048" t="s">
        <v>48</v>
      </c>
      <c r="I7048">
        <v>1562190</v>
      </c>
      <c r="J7048">
        <v>16</v>
      </c>
      <c r="K7048" s="1">
        <v>19.28</v>
      </c>
      <c r="L7048" s="1">
        <v>5.56</v>
      </c>
      <c r="M7048" s="1">
        <f>All_Data[[#This Row],[EUR Sales Amount]]-All_Data[[#This Row],[EUR Cost Amount]]</f>
        <v>13.720000000000002</v>
      </c>
      <c r="N7048">
        <f>IF(All_Data[[#This Row],[Order Line Quantity]]&lt;0,1,0)</f>
        <v>0</v>
      </c>
      <c r="O7048" s="1" t="str">
        <f>All_Data[[#This Row],[Tier2 Description]]&amp;All_Data[[#This Row],[Order No]]</f>
        <v>HEADWEAR1562190</v>
      </c>
    </row>
    <row r="7049" spans="1:15" x14ac:dyDescent="0.35">
      <c r="A7049">
        <v>202006</v>
      </c>
      <c r="B7049" t="str">
        <f>LEFT(All_Data[[#This Row],[Invoice (Year+Month)]],4)</f>
        <v>2020</v>
      </c>
      <c r="C7049" t="str">
        <f>RIGHT(All_Data[[#This Row],[Invoice (Year+Month)]],2)</f>
        <v>06</v>
      </c>
      <c r="D7049" t="s">
        <v>56</v>
      </c>
      <c r="E7049">
        <v>3014252</v>
      </c>
      <c r="F7049" t="s">
        <v>17</v>
      </c>
      <c r="G7049" t="s">
        <v>26</v>
      </c>
      <c r="H7049" t="s">
        <v>50</v>
      </c>
      <c r="I7049">
        <v>1562190</v>
      </c>
      <c r="J7049">
        <v>2</v>
      </c>
      <c r="K7049" s="1">
        <v>27.34</v>
      </c>
      <c r="L7049" s="1">
        <v>12.5</v>
      </c>
      <c r="M7049" s="1">
        <f>All_Data[[#This Row],[EUR Sales Amount]]-All_Data[[#This Row],[EUR Cost Amount]]</f>
        <v>14.84</v>
      </c>
      <c r="N7049">
        <f>IF(All_Data[[#This Row],[Order Line Quantity]]&lt;0,1,0)</f>
        <v>0</v>
      </c>
      <c r="O7049" s="1" t="str">
        <f>All_Data[[#This Row],[Tier2 Description]]&amp;All_Data[[#This Row],[Order No]]</f>
        <v>OUTDOOR &amp; LEISURE1562190</v>
      </c>
    </row>
    <row r="7050" spans="1:15" x14ac:dyDescent="0.35">
      <c r="A7050">
        <v>202006</v>
      </c>
      <c r="B7050" t="str">
        <f>LEFT(All_Data[[#This Row],[Invoice (Year+Month)]],4)</f>
        <v>2020</v>
      </c>
      <c r="C7050" t="str">
        <f>RIGHT(All_Data[[#This Row],[Invoice (Year+Month)]],2)</f>
        <v>06</v>
      </c>
      <c r="D7050" t="s">
        <v>56</v>
      </c>
      <c r="E7050">
        <v>3014262</v>
      </c>
      <c r="F7050" t="s">
        <v>17</v>
      </c>
      <c r="G7050" t="s">
        <v>26</v>
      </c>
      <c r="H7050" t="s">
        <v>44</v>
      </c>
      <c r="I7050">
        <v>1562483</v>
      </c>
      <c r="J7050">
        <v>8</v>
      </c>
      <c r="K7050" s="1">
        <v>8</v>
      </c>
      <c r="L7050" s="1">
        <v>4.6399999999999997</v>
      </c>
      <c r="M7050" s="1">
        <f>All_Data[[#This Row],[EUR Sales Amount]]-All_Data[[#This Row],[EUR Cost Amount]]</f>
        <v>3.3600000000000003</v>
      </c>
      <c r="N7050">
        <f>IF(All_Data[[#This Row],[Order Line Quantity]]&lt;0,1,0)</f>
        <v>0</v>
      </c>
      <c r="O7050" s="1" t="str">
        <f>All_Data[[#This Row],[Tier2 Description]]&amp;All_Data[[#This Row],[Order No]]</f>
        <v>HBA1562483</v>
      </c>
    </row>
    <row r="7051" spans="1:15" x14ac:dyDescent="0.35">
      <c r="A7051">
        <v>202006</v>
      </c>
      <c r="B7051" t="str">
        <f>LEFT(All_Data[[#This Row],[Invoice (Year+Month)]],4)</f>
        <v>2020</v>
      </c>
      <c r="C7051" t="str">
        <f>RIGHT(All_Data[[#This Row],[Invoice (Year+Month)]],2)</f>
        <v>06</v>
      </c>
      <c r="D7051" t="s">
        <v>56</v>
      </c>
      <c r="E7051">
        <v>3014277</v>
      </c>
      <c r="F7051" t="s">
        <v>17</v>
      </c>
      <c r="G7051" t="s">
        <v>11</v>
      </c>
      <c r="H7051" t="s">
        <v>47</v>
      </c>
      <c r="I7051">
        <v>1559123</v>
      </c>
      <c r="J7051">
        <v>2</v>
      </c>
      <c r="K7051" s="1">
        <v>2.9</v>
      </c>
      <c r="L7051" s="1">
        <v>1.52</v>
      </c>
      <c r="M7051" s="1">
        <f>All_Data[[#This Row],[EUR Sales Amount]]-All_Data[[#This Row],[EUR Cost Amount]]</f>
        <v>1.38</v>
      </c>
      <c r="N7051">
        <f>IF(All_Data[[#This Row],[Order Line Quantity]]&lt;0,1,0)</f>
        <v>0</v>
      </c>
      <c r="O7051" s="1" t="str">
        <f>All_Data[[#This Row],[Tier2 Description]]&amp;All_Data[[#This Row],[Order No]]</f>
        <v>TRAVEL GIFTS1559123</v>
      </c>
    </row>
    <row r="7052" spans="1:15" x14ac:dyDescent="0.35">
      <c r="A7052">
        <v>202006</v>
      </c>
      <c r="B7052" t="str">
        <f>LEFT(All_Data[[#This Row],[Invoice (Year+Month)]],4)</f>
        <v>2020</v>
      </c>
      <c r="C7052" t="str">
        <f>RIGHT(All_Data[[#This Row],[Invoice (Year+Month)]],2)</f>
        <v>06</v>
      </c>
      <c r="D7052" t="s">
        <v>56</v>
      </c>
      <c r="E7052">
        <v>3014277</v>
      </c>
      <c r="F7052" t="s">
        <v>17</v>
      </c>
      <c r="G7052" t="s">
        <v>32</v>
      </c>
      <c r="H7052" t="s">
        <v>33</v>
      </c>
      <c r="I7052">
        <v>1561984</v>
      </c>
      <c r="J7052">
        <v>4</v>
      </c>
      <c r="K7052" s="1">
        <v>38.92</v>
      </c>
      <c r="L7052" s="1">
        <v>16.5</v>
      </c>
      <c r="M7052" s="1">
        <f>All_Data[[#This Row],[EUR Sales Amount]]-All_Data[[#This Row],[EUR Cost Amount]]</f>
        <v>22.42</v>
      </c>
      <c r="N7052">
        <f>IF(All_Data[[#This Row],[Order Line Quantity]]&lt;0,1,0)</f>
        <v>0</v>
      </c>
      <c r="O7052" s="1" t="str">
        <f>All_Data[[#This Row],[Tier2 Description]]&amp;All_Data[[#This Row],[Order No]]</f>
        <v>SPORT BOTTLES1561984</v>
      </c>
    </row>
    <row r="7053" spans="1:15" x14ac:dyDescent="0.35">
      <c r="A7053">
        <v>202006</v>
      </c>
      <c r="B7053" t="str">
        <f>LEFT(All_Data[[#This Row],[Invoice (Year+Month)]],4)</f>
        <v>2020</v>
      </c>
      <c r="C7053" t="str">
        <f>RIGHT(All_Data[[#This Row],[Invoice (Year+Month)]],2)</f>
        <v>06</v>
      </c>
      <c r="D7053" t="s">
        <v>56</v>
      </c>
      <c r="E7053">
        <v>3014281</v>
      </c>
      <c r="F7053" t="s">
        <v>10</v>
      </c>
      <c r="G7053" t="s">
        <v>13</v>
      </c>
      <c r="H7053" t="s">
        <v>15</v>
      </c>
      <c r="I7053">
        <v>1562290</v>
      </c>
      <c r="J7053">
        <v>200</v>
      </c>
      <c r="K7053" s="1">
        <v>450</v>
      </c>
      <c r="L7053" s="1">
        <v>343.82</v>
      </c>
      <c r="M7053" s="1">
        <f>All_Data[[#This Row],[EUR Sales Amount]]-All_Data[[#This Row],[EUR Cost Amount]]</f>
        <v>106.18</v>
      </c>
      <c r="N7053">
        <f>IF(All_Data[[#This Row],[Order Line Quantity]]&lt;0,1,0)</f>
        <v>0</v>
      </c>
      <c r="O7053" s="1" t="str">
        <f>All_Data[[#This Row],[Tier2 Description]]&amp;All_Data[[#This Row],[Order No]]</f>
        <v>UMBRELLAS1562290</v>
      </c>
    </row>
    <row r="7054" spans="1:15" x14ac:dyDescent="0.35">
      <c r="A7054">
        <v>202006</v>
      </c>
      <c r="B7054" t="str">
        <f>LEFT(All_Data[[#This Row],[Invoice (Year+Month)]],4)</f>
        <v>2020</v>
      </c>
      <c r="C7054" t="str">
        <f>RIGHT(All_Data[[#This Row],[Invoice (Year+Month)]],2)</f>
        <v>06</v>
      </c>
      <c r="D7054" t="s">
        <v>56</v>
      </c>
      <c r="E7054">
        <v>3014281</v>
      </c>
      <c r="F7054" t="s">
        <v>10</v>
      </c>
      <c r="G7054" t="s">
        <v>22</v>
      </c>
      <c r="H7054" t="s">
        <v>35</v>
      </c>
      <c r="I7054">
        <v>1562290</v>
      </c>
      <c r="J7054">
        <v>204</v>
      </c>
      <c r="K7054" s="1">
        <v>186</v>
      </c>
      <c r="L7054" s="1">
        <v>37.159999999999997</v>
      </c>
      <c r="M7054" s="1">
        <f>All_Data[[#This Row],[EUR Sales Amount]]-All_Data[[#This Row],[EUR Cost Amount]]</f>
        <v>148.84</v>
      </c>
      <c r="N7054">
        <f>IF(All_Data[[#This Row],[Order Line Quantity]]&lt;0,1,0)</f>
        <v>0</v>
      </c>
      <c r="O7054" s="1" t="str">
        <f>All_Data[[#This Row],[Tier2 Description]]&amp;All_Data[[#This Row],[Order No]]</f>
        <v>DECORATION CHARGES1562290</v>
      </c>
    </row>
    <row r="7055" spans="1:15" x14ac:dyDescent="0.35">
      <c r="A7055">
        <v>202006</v>
      </c>
      <c r="B7055" t="str">
        <f>LEFT(All_Data[[#This Row],[Invoice (Year+Month)]],4)</f>
        <v>2020</v>
      </c>
      <c r="C7055" t="str">
        <f>RIGHT(All_Data[[#This Row],[Invoice (Year+Month)]],2)</f>
        <v>06</v>
      </c>
      <c r="D7055" t="s">
        <v>56</v>
      </c>
      <c r="E7055">
        <v>3014283</v>
      </c>
      <c r="F7055" t="s">
        <v>17</v>
      </c>
      <c r="G7055" t="s">
        <v>11</v>
      </c>
      <c r="H7055" t="s">
        <v>47</v>
      </c>
      <c r="I7055">
        <v>1561713</v>
      </c>
      <c r="J7055">
        <v>2</v>
      </c>
      <c r="K7055" s="1">
        <v>2.1800000000000002</v>
      </c>
      <c r="L7055" s="1">
        <v>0.84</v>
      </c>
      <c r="M7055" s="1">
        <f>All_Data[[#This Row],[EUR Sales Amount]]-All_Data[[#This Row],[EUR Cost Amount]]</f>
        <v>1.3400000000000003</v>
      </c>
      <c r="N7055">
        <f>IF(All_Data[[#This Row],[Order Line Quantity]]&lt;0,1,0)</f>
        <v>0</v>
      </c>
      <c r="O7055" s="1" t="str">
        <f>All_Data[[#This Row],[Tier2 Description]]&amp;All_Data[[#This Row],[Order No]]</f>
        <v>TRAVEL GIFTS1561713</v>
      </c>
    </row>
    <row r="7056" spans="1:15" x14ac:dyDescent="0.35">
      <c r="A7056">
        <v>202006</v>
      </c>
      <c r="B7056" t="str">
        <f>LEFT(All_Data[[#This Row],[Invoice (Year+Month)]],4)</f>
        <v>2020</v>
      </c>
      <c r="C7056" t="str">
        <f>RIGHT(All_Data[[#This Row],[Invoice (Year+Month)]],2)</f>
        <v>06</v>
      </c>
      <c r="D7056" t="s">
        <v>56</v>
      </c>
      <c r="E7056">
        <v>3014283</v>
      </c>
      <c r="F7056" t="s">
        <v>17</v>
      </c>
      <c r="G7056" t="s">
        <v>11</v>
      </c>
      <c r="H7056" t="s">
        <v>47</v>
      </c>
      <c r="I7056">
        <v>1561959</v>
      </c>
      <c r="J7056">
        <v>1084</v>
      </c>
      <c r="K7056" s="1">
        <v>1181.56</v>
      </c>
      <c r="L7056" s="1">
        <v>459.58</v>
      </c>
      <c r="M7056" s="1">
        <f>All_Data[[#This Row],[EUR Sales Amount]]-All_Data[[#This Row],[EUR Cost Amount]]</f>
        <v>721.98</v>
      </c>
      <c r="N7056">
        <f>IF(All_Data[[#This Row],[Order Line Quantity]]&lt;0,1,0)</f>
        <v>0</v>
      </c>
      <c r="O7056" s="1" t="str">
        <f>All_Data[[#This Row],[Tier2 Description]]&amp;All_Data[[#This Row],[Order No]]</f>
        <v>TRAVEL GIFTS1561959</v>
      </c>
    </row>
    <row r="7057" spans="1:15" x14ac:dyDescent="0.35">
      <c r="A7057">
        <v>202006</v>
      </c>
      <c r="B7057" t="str">
        <f>LEFT(All_Data[[#This Row],[Invoice (Year+Month)]],4)</f>
        <v>2020</v>
      </c>
      <c r="C7057" t="str">
        <f>RIGHT(All_Data[[#This Row],[Invoice (Year+Month)]],2)</f>
        <v>06</v>
      </c>
      <c r="D7057" t="s">
        <v>56</v>
      </c>
      <c r="E7057">
        <v>3014283</v>
      </c>
      <c r="F7057" t="s">
        <v>17</v>
      </c>
      <c r="G7057" t="s">
        <v>13</v>
      </c>
      <c r="H7057" t="s">
        <v>34</v>
      </c>
      <c r="I7057">
        <v>1562414</v>
      </c>
      <c r="J7057">
        <v>4</v>
      </c>
      <c r="K7057" s="1">
        <v>7.96</v>
      </c>
      <c r="L7057" s="1">
        <v>3.74</v>
      </c>
      <c r="M7057" s="1">
        <f>All_Data[[#This Row],[EUR Sales Amount]]-All_Data[[#This Row],[EUR Cost Amount]]</f>
        <v>4.22</v>
      </c>
      <c r="N7057">
        <f>IF(All_Data[[#This Row],[Order Line Quantity]]&lt;0,1,0)</f>
        <v>0</v>
      </c>
      <c r="O7057" s="1" t="str">
        <f>All_Data[[#This Row],[Tier2 Description]]&amp;All_Data[[#This Row],[Order No]]</f>
        <v>STATIONERY1562414</v>
      </c>
    </row>
    <row r="7058" spans="1:15" x14ac:dyDescent="0.35">
      <c r="A7058">
        <v>202006</v>
      </c>
      <c r="B7058" t="str">
        <f>LEFT(All_Data[[#This Row],[Invoice (Year+Month)]],4)</f>
        <v>2020</v>
      </c>
      <c r="C7058" t="str">
        <f>RIGHT(All_Data[[#This Row],[Invoice (Year+Month)]],2)</f>
        <v>06</v>
      </c>
      <c r="D7058" t="s">
        <v>56</v>
      </c>
      <c r="E7058">
        <v>3014283</v>
      </c>
      <c r="F7058" t="s">
        <v>17</v>
      </c>
      <c r="G7058" t="s">
        <v>18</v>
      </c>
      <c r="H7058" t="s">
        <v>20</v>
      </c>
      <c r="I7058">
        <v>1562604</v>
      </c>
      <c r="J7058">
        <v>4</v>
      </c>
      <c r="K7058" s="1">
        <v>23.24</v>
      </c>
      <c r="L7058" s="1">
        <v>11.66</v>
      </c>
      <c r="M7058" s="1">
        <f>All_Data[[#This Row],[EUR Sales Amount]]-All_Data[[#This Row],[EUR Cost Amount]]</f>
        <v>11.579999999999998</v>
      </c>
      <c r="N7058">
        <f>IF(All_Data[[#This Row],[Order Line Quantity]]&lt;0,1,0)</f>
        <v>0</v>
      </c>
      <c r="O7058" s="1" t="str">
        <f>All_Data[[#This Row],[Tier2 Description]]&amp;All_Data[[#This Row],[Order No]]</f>
        <v>POLOS1562604</v>
      </c>
    </row>
    <row r="7059" spans="1:15" x14ac:dyDescent="0.35">
      <c r="A7059">
        <v>202006</v>
      </c>
      <c r="B7059" t="str">
        <f>LEFT(All_Data[[#This Row],[Invoice (Year+Month)]],4)</f>
        <v>2020</v>
      </c>
      <c r="C7059" t="str">
        <f>RIGHT(All_Data[[#This Row],[Invoice (Year+Month)]],2)</f>
        <v>06</v>
      </c>
      <c r="D7059" t="s">
        <v>56</v>
      </c>
      <c r="E7059">
        <v>3014283</v>
      </c>
      <c r="F7059" t="s">
        <v>17</v>
      </c>
      <c r="G7059" t="s">
        <v>22</v>
      </c>
      <c r="H7059" t="s">
        <v>35</v>
      </c>
      <c r="I7059">
        <v>1561959</v>
      </c>
      <c r="J7059">
        <v>1088</v>
      </c>
      <c r="K7059" s="1">
        <v>662</v>
      </c>
      <c r="L7059" s="1">
        <v>176.64</v>
      </c>
      <c r="M7059" s="1">
        <f>All_Data[[#This Row],[EUR Sales Amount]]-All_Data[[#This Row],[EUR Cost Amount]]</f>
        <v>485.36</v>
      </c>
      <c r="N7059">
        <f>IF(All_Data[[#This Row],[Order Line Quantity]]&lt;0,1,0)</f>
        <v>0</v>
      </c>
      <c r="O7059" s="1" t="str">
        <f>All_Data[[#This Row],[Tier2 Description]]&amp;All_Data[[#This Row],[Order No]]</f>
        <v>DECORATION CHARGES1561959</v>
      </c>
    </row>
    <row r="7060" spans="1:15" x14ac:dyDescent="0.35">
      <c r="A7060">
        <v>202006</v>
      </c>
      <c r="B7060" t="str">
        <f>LEFT(All_Data[[#This Row],[Invoice (Year+Month)]],4)</f>
        <v>2020</v>
      </c>
      <c r="C7060" t="str">
        <f>RIGHT(All_Data[[#This Row],[Invoice (Year+Month)]],2)</f>
        <v>06</v>
      </c>
      <c r="D7060" t="s">
        <v>56</v>
      </c>
      <c r="E7060">
        <v>3014283</v>
      </c>
      <c r="F7060" t="s">
        <v>17</v>
      </c>
      <c r="G7060" t="s">
        <v>29</v>
      </c>
      <c r="H7060" t="s">
        <v>52</v>
      </c>
      <c r="I7060">
        <v>1562774</v>
      </c>
      <c r="J7060">
        <v>4</v>
      </c>
      <c r="K7060" s="1">
        <v>210.76</v>
      </c>
      <c r="L7060" s="1">
        <v>193.6</v>
      </c>
      <c r="M7060" s="1">
        <f>All_Data[[#This Row],[EUR Sales Amount]]-All_Data[[#This Row],[EUR Cost Amount]]</f>
        <v>17.159999999999997</v>
      </c>
      <c r="N7060">
        <f>IF(All_Data[[#This Row],[Order Line Quantity]]&lt;0,1,0)</f>
        <v>0</v>
      </c>
      <c r="O7060" s="1" t="str">
        <f>All_Data[[#This Row],[Tier2 Description]]&amp;All_Data[[#This Row],[Order No]]</f>
        <v>GENERAL TECH1562774</v>
      </c>
    </row>
    <row r="7061" spans="1:15" x14ac:dyDescent="0.35">
      <c r="A7061">
        <v>202006</v>
      </c>
      <c r="B7061" t="str">
        <f>LEFT(All_Data[[#This Row],[Invoice (Year+Month)]],4)</f>
        <v>2020</v>
      </c>
      <c r="C7061" t="str">
        <f>RIGHT(All_Data[[#This Row],[Invoice (Year+Month)]],2)</f>
        <v>06</v>
      </c>
      <c r="D7061" t="s">
        <v>56</v>
      </c>
      <c r="E7061">
        <v>3014283</v>
      </c>
      <c r="F7061" t="s">
        <v>17</v>
      </c>
      <c r="G7061" t="s">
        <v>29</v>
      </c>
      <c r="H7061" t="s">
        <v>31</v>
      </c>
      <c r="I7061">
        <v>1562227</v>
      </c>
      <c r="J7061">
        <v>4</v>
      </c>
      <c r="K7061" s="1">
        <v>35.36</v>
      </c>
      <c r="L7061" s="1">
        <v>19.36</v>
      </c>
      <c r="M7061" s="1">
        <f>All_Data[[#This Row],[EUR Sales Amount]]-All_Data[[#This Row],[EUR Cost Amount]]</f>
        <v>16</v>
      </c>
      <c r="N7061">
        <f>IF(All_Data[[#This Row],[Order Line Quantity]]&lt;0,1,0)</f>
        <v>0</v>
      </c>
      <c r="O7061" s="1" t="str">
        <f>All_Data[[#This Row],[Tier2 Description]]&amp;All_Data[[#This Row],[Order No]]</f>
        <v>POWER1562227</v>
      </c>
    </row>
    <row r="7062" spans="1:15" x14ac:dyDescent="0.35">
      <c r="A7062">
        <v>202006</v>
      </c>
      <c r="B7062" t="str">
        <f>LEFT(All_Data[[#This Row],[Invoice (Year+Month)]],4)</f>
        <v>2020</v>
      </c>
      <c r="C7062" t="str">
        <f>RIGHT(All_Data[[#This Row],[Invoice (Year+Month)]],2)</f>
        <v>06</v>
      </c>
      <c r="D7062" t="s">
        <v>56</v>
      </c>
      <c r="E7062">
        <v>3014284</v>
      </c>
      <c r="F7062" t="s">
        <v>17</v>
      </c>
      <c r="G7062" t="s">
        <v>29</v>
      </c>
      <c r="H7062" t="s">
        <v>52</v>
      </c>
      <c r="I7062">
        <v>1561232</v>
      </c>
      <c r="J7062">
        <v>80</v>
      </c>
      <c r="K7062" s="1">
        <v>1425.6</v>
      </c>
      <c r="L7062" s="1">
        <v>1272.8</v>
      </c>
      <c r="M7062" s="1">
        <f>All_Data[[#This Row],[EUR Sales Amount]]-All_Data[[#This Row],[EUR Cost Amount]]</f>
        <v>152.79999999999995</v>
      </c>
      <c r="N7062">
        <f>IF(All_Data[[#This Row],[Order Line Quantity]]&lt;0,1,0)</f>
        <v>0</v>
      </c>
      <c r="O7062" s="1" t="str">
        <f>All_Data[[#This Row],[Tier2 Description]]&amp;All_Data[[#This Row],[Order No]]</f>
        <v>GENERAL TECH1561232</v>
      </c>
    </row>
    <row r="7063" spans="1:15" x14ac:dyDescent="0.35">
      <c r="A7063">
        <v>202006</v>
      </c>
      <c r="B7063" t="str">
        <f>LEFT(All_Data[[#This Row],[Invoice (Year+Month)]],4)</f>
        <v>2020</v>
      </c>
      <c r="C7063" t="str">
        <f>RIGHT(All_Data[[#This Row],[Invoice (Year+Month)]],2)</f>
        <v>06</v>
      </c>
      <c r="D7063" t="s">
        <v>56</v>
      </c>
      <c r="E7063">
        <v>3014295</v>
      </c>
      <c r="F7063" t="s">
        <v>17</v>
      </c>
      <c r="G7063" t="s">
        <v>11</v>
      </c>
      <c r="H7063" t="s">
        <v>38</v>
      </c>
      <c r="I7063">
        <v>1561105</v>
      </c>
      <c r="J7063">
        <v>4</v>
      </c>
      <c r="K7063" s="1">
        <v>1.76</v>
      </c>
      <c r="L7063" s="1">
        <v>1</v>
      </c>
      <c r="M7063" s="1">
        <f>All_Data[[#This Row],[EUR Sales Amount]]-All_Data[[#This Row],[EUR Cost Amount]]</f>
        <v>0.76</v>
      </c>
      <c r="N7063">
        <f>IF(All_Data[[#This Row],[Order Line Quantity]]&lt;0,1,0)</f>
        <v>0</v>
      </c>
      <c r="O7063" s="1" t="str">
        <f>All_Data[[#This Row],[Tier2 Description]]&amp;All_Data[[#This Row],[Order No]]</f>
        <v>BACKPACKS1561105</v>
      </c>
    </row>
    <row r="7064" spans="1:15" x14ac:dyDescent="0.35">
      <c r="A7064">
        <v>202006</v>
      </c>
      <c r="B7064" t="str">
        <f>LEFT(All_Data[[#This Row],[Invoice (Year+Month)]],4)</f>
        <v>2020</v>
      </c>
      <c r="C7064" t="str">
        <f>RIGHT(All_Data[[#This Row],[Invoice (Year+Month)]],2)</f>
        <v>06</v>
      </c>
      <c r="D7064" t="s">
        <v>56</v>
      </c>
      <c r="E7064">
        <v>3014295</v>
      </c>
      <c r="F7064" t="s">
        <v>17</v>
      </c>
      <c r="G7064" t="s">
        <v>26</v>
      </c>
      <c r="H7064" t="s">
        <v>43</v>
      </c>
      <c r="I7064">
        <v>1561397</v>
      </c>
      <c r="J7064">
        <v>500</v>
      </c>
      <c r="K7064" s="1">
        <v>245</v>
      </c>
      <c r="L7064" s="1">
        <v>18.54</v>
      </c>
      <c r="M7064" s="1">
        <f>All_Data[[#This Row],[EUR Sales Amount]]-All_Data[[#This Row],[EUR Cost Amount]]</f>
        <v>226.46</v>
      </c>
      <c r="N7064">
        <f>IF(All_Data[[#This Row],[Order Line Quantity]]&lt;0,1,0)</f>
        <v>0</v>
      </c>
      <c r="O7064" s="1" t="str">
        <f>All_Data[[#This Row],[Tier2 Description]]&amp;All_Data[[#This Row],[Order No]]</f>
        <v>SAFETY AUTO &amp; TOOLS1561397</v>
      </c>
    </row>
    <row r="7065" spans="1:15" x14ac:dyDescent="0.35">
      <c r="A7065">
        <v>202006</v>
      </c>
      <c r="B7065" t="str">
        <f>LEFT(All_Data[[#This Row],[Invoice (Year+Month)]],4)</f>
        <v>2020</v>
      </c>
      <c r="C7065" t="str">
        <f>RIGHT(All_Data[[#This Row],[Invoice (Year+Month)]],2)</f>
        <v>06</v>
      </c>
      <c r="D7065" t="s">
        <v>56</v>
      </c>
      <c r="E7065">
        <v>3014295</v>
      </c>
      <c r="F7065" t="s">
        <v>17</v>
      </c>
      <c r="G7065" t="s">
        <v>22</v>
      </c>
      <c r="H7065" t="s">
        <v>35</v>
      </c>
      <c r="I7065">
        <v>1561397</v>
      </c>
      <c r="J7065">
        <v>502</v>
      </c>
      <c r="K7065" s="1">
        <v>135</v>
      </c>
      <c r="L7065" s="1">
        <v>22.88</v>
      </c>
      <c r="M7065" s="1">
        <f>All_Data[[#This Row],[EUR Sales Amount]]-All_Data[[#This Row],[EUR Cost Amount]]</f>
        <v>112.12</v>
      </c>
      <c r="N7065">
        <f>IF(All_Data[[#This Row],[Order Line Quantity]]&lt;0,1,0)</f>
        <v>0</v>
      </c>
      <c r="O7065" s="1" t="str">
        <f>All_Data[[#This Row],[Tier2 Description]]&amp;All_Data[[#This Row],[Order No]]</f>
        <v>DECORATION CHARGES1561397</v>
      </c>
    </row>
    <row r="7066" spans="1:15" x14ac:dyDescent="0.35">
      <c r="A7066">
        <v>202006</v>
      </c>
      <c r="B7066" t="str">
        <f>LEFT(All_Data[[#This Row],[Invoice (Year+Month)]],4)</f>
        <v>2020</v>
      </c>
      <c r="C7066" t="str">
        <f>RIGHT(All_Data[[#This Row],[Invoice (Year+Month)]],2)</f>
        <v>06</v>
      </c>
      <c r="D7066" t="s">
        <v>56</v>
      </c>
      <c r="E7066">
        <v>3014298</v>
      </c>
      <c r="F7066" t="s">
        <v>10</v>
      </c>
      <c r="G7066" t="s">
        <v>11</v>
      </c>
      <c r="H7066" t="s">
        <v>12</v>
      </c>
      <c r="I7066">
        <v>1562337</v>
      </c>
      <c r="J7066">
        <v>2</v>
      </c>
      <c r="K7066" s="1">
        <v>56.98</v>
      </c>
      <c r="L7066" s="1">
        <v>24.62</v>
      </c>
      <c r="M7066" s="1">
        <f>All_Data[[#This Row],[EUR Sales Amount]]-All_Data[[#This Row],[EUR Cost Amount]]</f>
        <v>32.36</v>
      </c>
      <c r="N7066">
        <f>IF(All_Data[[#This Row],[Order Line Quantity]]&lt;0,1,0)</f>
        <v>0</v>
      </c>
      <c r="O7066" s="1" t="str">
        <f>All_Data[[#This Row],[Tier2 Description]]&amp;All_Data[[#This Row],[Order No]]</f>
        <v>BUSINESS CASES1562337</v>
      </c>
    </row>
    <row r="7067" spans="1:15" x14ac:dyDescent="0.35">
      <c r="A7067">
        <v>202006</v>
      </c>
      <c r="B7067" t="str">
        <f>LEFT(All_Data[[#This Row],[Invoice (Year+Month)]],4)</f>
        <v>2020</v>
      </c>
      <c r="C7067" t="str">
        <f>RIGHT(All_Data[[#This Row],[Invoice (Year+Month)]],2)</f>
        <v>06</v>
      </c>
      <c r="D7067" t="s">
        <v>56</v>
      </c>
      <c r="E7067">
        <v>3014301</v>
      </c>
      <c r="F7067" t="s">
        <v>17</v>
      </c>
      <c r="G7067" t="s">
        <v>32</v>
      </c>
      <c r="H7067" t="s">
        <v>33</v>
      </c>
      <c r="I7067">
        <v>1558785</v>
      </c>
      <c r="J7067">
        <v>2</v>
      </c>
      <c r="K7067" s="1">
        <v>5.08</v>
      </c>
      <c r="L7067" s="1">
        <v>2.56</v>
      </c>
      <c r="M7067" s="1">
        <f>All_Data[[#This Row],[EUR Sales Amount]]-All_Data[[#This Row],[EUR Cost Amount]]</f>
        <v>2.52</v>
      </c>
      <c r="N7067">
        <f>IF(All_Data[[#This Row],[Order Line Quantity]]&lt;0,1,0)</f>
        <v>0</v>
      </c>
      <c r="O7067" s="1" t="str">
        <f>All_Data[[#This Row],[Tier2 Description]]&amp;All_Data[[#This Row],[Order No]]</f>
        <v>SPORT BOTTLES1558785</v>
      </c>
    </row>
    <row r="7068" spans="1:15" x14ac:dyDescent="0.35">
      <c r="A7068">
        <v>202006</v>
      </c>
      <c r="B7068" t="str">
        <f>LEFT(All_Data[[#This Row],[Invoice (Year+Month)]],4)</f>
        <v>2020</v>
      </c>
      <c r="C7068" t="str">
        <f>RIGHT(All_Data[[#This Row],[Invoice (Year+Month)]],2)</f>
        <v>06</v>
      </c>
      <c r="D7068" t="s">
        <v>56</v>
      </c>
      <c r="E7068">
        <v>3014301</v>
      </c>
      <c r="F7068" t="s">
        <v>17</v>
      </c>
      <c r="G7068" t="s">
        <v>26</v>
      </c>
      <c r="H7068" t="s">
        <v>44</v>
      </c>
      <c r="I7068">
        <v>1562481</v>
      </c>
      <c r="J7068">
        <v>4</v>
      </c>
      <c r="K7068" s="1">
        <v>4</v>
      </c>
      <c r="L7068" s="1">
        <v>2.3199999999999998</v>
      </c>
      <c r="M7068" s="1">
        <f>All_Data[[#This Row],[EUR Sales Amount]]-All_Data[[#This Row],[EUR Cost Amount]]</f>
        <v>1.6800000000000002</v>
      </c>
      <c r="N7068">
        <f>IF(All_Data[[#This Row],[Order Line Quantity]]&lt;0,1,0)</f>
        <v>0</v>
      </c>
      <c r="O7068" s="1" t="str">
        <f>All_Data[[#This Row],[Tier2 Description]]&amp;All_Data[[#This Row],[Order No]]</f>
        <v>HBA1562481</v>
      </c>
    </row>
    <row r="7069" spans="1:15" x14ac:dyDescent="0.35">
      <c r="A7069">
        <v>202006</v>
      </c>
      <c r="B7069" t="str">
        <f>LEFT(All_Data[[#This Row],[Invoice (Year+Month)]],4)</f>
        <v>2020</v>
      </c>
      <c r="C7069" t="str">
        <f>RIGHT(All_Data[[#This Row],[Invoice (Year+Month)]],2)</f>
        <v>06</v>
      </c>
      <c r="D7069" t="s">
        <v>56</v>
      </c>
      <c r="E7069">
        <v>3014301</v>
      </c>
      <c r="F7069" t="s">
        <v>17</v>
      </c>
      <c r="G7069" t="s">
        <v>26</v>
      </c>
      <c r="H7069" t="s">
        <v>43</v>
      </c>
      <c r="I7069">
        <v>1560774</v>
      </c>
      <c r="J7069">
        <v>1004</v>
      </c>
      <c r="K7069" s="1">
        <v>1104.4000000000001</v>
      </c>
      <c r="L7069" s="1">
        <v>883.52</v>
      </c>
      <c r="M7069" s="1">
        <f>All_Data[[#This Row],[EUR Sales Amount]]-All_Data[[#This Row],[EUR Cost Amount]]</f>
        <v>220.88000000000011</v>
      </c>
      <c r="N7069">
        <f>IF(All_Data[[#This Row],[Order Line Quantity]]&lt;0,1,0)</f>
        <v>0</v>
      </c>
      <c r="O7069" s="1" t="str">
        <f>All_Data[[#This Row],[Tier2 Description]]&amp;All_Data[[#This Row],[Order No]]</f>
        <v>SAFETY AUTO &amp; TOOLS1560774</v>
      </c>
    </row>
    <row r="7070" spans="1:15" x14ac:dyDescent="0.35">
      <c r="A7070">
        <v>202006</v>
      </c>
      <c r="B7070" t="str">
        <f>LEFT(All_Data[[#This Row],[Invoice (Year+Month)]],4)</f>
        <v>2020</v>
      </c>
      <c r="C7070" t="str">
        <f>RIGHT(All_Data[[#This Row],[Invoice (Year+Month)]],2)</f>
        <v>06</v>
      </c>
      <c r="D7070" t="s">
        <v>56</v>
      </c>
      <c r="E7070">
        <v>3014302</v>
      </c>
      <c r="F7070" t="s">
        <v>10</v>
      </c>
      <c r="G7070" t="s">
        <v>11</v>
      </c>
      <c r="H7070" t="s">
        <v>38</v>
      </c>
      <c r="I7070">
        <v>1562622</v>
      </c>
      <c r="J7070">
        <v>600</v>
      </c>
      <c r="K7070" s="1">
        <v>240</v>
      </c>
      <c r="L7070" s="1">
        <v>142.46</v>
      </c>
      <c r="M7070" s="1">
        <f>All_Data[[#This Row],[EUR Sales Amount]]-All_Data[[#This Row],[EUR Cost Amount]]</f>
        <v>97.539999999999992</v>
      </c>
      <c r="N7070">
        <f>IF(All_Data[[#This Row],[Order Line Quantity]]&lt;0,1,0)</f>
        <v>0</v>
      </c>
      <c r="O7070" s="1" t="str">
        <f>All_Data[[#This Row],[Tier2 Description]]&amp;All_Data[[#This Row],[Order No]]</f>
        <v>BACKPACKS1562622</v>
      </c>
    </row>
    <row r="7071" spans="1:15" x14ac:dyDescent="0.35">
      <c r="A7071">
        <v>202006</v>
      </c>
      <c r="B7071" t="str">
        <f>LEFT(All_Data[[#This Row],[Invoice (Year+Month)]],4)</f>
        <v>2020</v>
      </c>
      <c r="C7071" t="str">
        <f>RIGHT(All_Data[[#This Row],[Invoice (Year+Month)]],2)</f>
        <v>06</v>
      </c>
      <c r="D7071" t="s">
        <v>56</v>
      </c>
      <c r="E7071">
        <v>3014302</v>
      </c>
      <c r="F7071" t="s">
        <v>10</v>
      </c>
      <c r="G7071" t="s">
        <v>29</v>
      </c>
      <c r="H7071" t="s">
        <v>30</v>
      </c>
      <c r="I7071">
        <v>1561935</v>
      </c>
      <c r="J7071">
        <v>2</v>
      </c>
      <c r="K7071" s="1">
        <v>27.96</v>
      </c>
      <c r="L7071" s="1">
        <v>21.98</v>
      </c>
      <c r="M7071" s="1">
        <f>All_Data[[#This Row],[EUR Sales Amount]]-All_Data[[#This Row],[EUR Cost Amount]]</f>
        <v>5.98</v>
      </c>
      <c r="N7071">
        <f>IF(All_Data[[#This Row],[Order Line Quantity]]&lt;0,1,0)</f>
        <v>0</v>
      </c>
      <c r="O7071" s="1" t="str">
        <f>All_Data[[#This Row],[Tier2 Description]]&amp;All_Data[[#This Row],[Order No]]</f>
        <v>AUDIO1561935</v>
      </c>
    </row>
    <row r="7072" spans="1:15" x14ac:dyDescent="0.35">
      <c r="A7072">
        <v>202006</v>
      </c>
      <c r="B7072" t="str">
        <f>LEFT(All_Data[[#This Row],[Invoice (Year+Month)]],4)</f>
        <v>2020</v>
      </c>
      <c r="C7072" t="str">
        <f>RIGHT(All_Data[[#This Row],[Invoice (Year+Month)]],2)</f>
        <v>06</v>
      </c>
      <c r="D7072" t="s">
        <v>56</v>
      </c>
      <c r="E7072">
        <v>3014302</v>
      </c>
      <c r="F7072" t="s">
        <v>10</v>
      </c>
      <c r="G7072" t="s">
        <v>29</v>
      </c>
      <c r="H7072" t="s">
        <v>30</v>
      </c>
      <c r="I7072">
        <v>1562377</v>
      </c>
      <c r="J7072">
        <v>12</v>
      </c>
      <c r="K7072" s="1">
        <v>133.91999999999999</v>
      </c>
      <c r="L7072" s="1">
        <v>111.36</v>
      </c>
      <c r="M7072" s="1">
        <f>All_Data[[#This Row],[EUR Sales Amount]]-All_Data[[#This Row],[EUR Cost Amount]]</f>
        <v>22.559999999999988</v>
      </c>
      <c r="N7072">
        <f>IF(All_Data[[#This Row],[Order Line Quantity]]&lt;0,1,0)</f>
        <v>0</v>
      </c>
      <c r="O7072" s="1" t="str">
        <f>All_Data[[#This Row],[Tier2 Description]]&amp;All_Data[[#This Row],[Order No]]</f>
        <v>AUDIO1562377</v>
      </c>
    </row>
    <row r="7073" spans="1:15" x14ac:dyDescent="0.35">
      <c r="A7073">
        <v>202006</v>
      </c>
      <c r="B7073" t="str">
        <f>LEFT(All_Data[[#This Row],[Invoice (Year+Month)]],4)</f>
        <v>2020</v>
      </c>
      <c r="C7073" t="str">
        <f>RIGHT(All_Data[[#This Row],[Invoice (Year+Month)]],2)</f>
        <v>06</v>
      </c>
      <c r="D7073" t="s">
        <v>56</v>
      </c>
      <c r="E7073">
        <v>3014311</v>
      </c>
      <c r="F7073" t="s">
        <v>17</v>
      </c>
      <c r="G7073" t="s">
        <v>18</v>
      </c>
      <c r="H7073" t="s">
        <v>20</v>
      </c>
      <c r="I7073">
        <v>1561737</v>
      </c>
      <c r="J7073">
        <v>512</v>
      </c>
      <c r="K7073" s="1">
        <v>3732.48</v>
      </c>
      <c r="L7073" s="1">
        <v>1966.9</v>
      </c>
      <c r="M7073" s="1">
        <f>All_Data[[#This Row],[EUR Sales Amount]]-All_Data[[#This Row],[EUR Cost Amount]]</f>
        <v>1765.58</v>
      </c>
      <c r="N7073">
        <f>IF(All_Data[[#This Row],[Order Line Quantity]]&lt;0,1,0)</f>
        <v>0</v>
      </c>
      <c r="O7073" s="1" t="str">
        <f>All_Data[[#This Row],[Tier2 Description]]&amp;All_Data[[#This Row],[Order No]]</f>
        <v>POLOS1561737</v>
      </c>
    </row>
    <row r="7074" spans="1:15" x14ac:dyDescent="0.35">
      <c r="A7074">
        <v>202006</v>
      </c>
      <c r="B7074" t="str">
        <f>LEFT(All_Data[[#This Row],[Invoice (Year+Month)]],4)</f>
        <v>2020</v>
      </c>
      <c r="C7074" t="str">
        <f>RIGHT(All_Data[[#This Row],[Invoice (Year+Month)]],2)</f>
        <v>06</v>
      </c>
      <c r="D7074" t="s">
        <v>56</v>
      </c>
      <c r="E7074">
        <v>3014312</v>
      </c>
      <c r="F7074" t="s">
        <v>10</v>
      </c>
      <c r="G7074" t="s">
        <v>26</v>
      </c>
      <c r="H7074" t="s">
        <v>43</v>
      </c>
      <c r="I7074">
        <v>1558975</v>
      </c>
      <c r="J7074">
        <v>2</v>
      </c>
      <c r="K7074" s="1">
        <v>0.54</v>
      </c>
      <c r="L7074" s="1">
        <v>0.26</v>
      </c>
      <c r="M7074" s="1">
        <f>All_Data[[#This Row],[EUR Sales Amount]]-All_Data[[#This Row],[EUR Cost Amount]]</f>
        <v>0.28000000000000003</v>
      </c>
      <c r="N7074">
        <f>IF(All_Data[[#This Row],[Order Line Quantity]]&lt;0,1,0)</f>
        <v>0</v>
      </c>
      <c r="O7074" s="1" t="str">
        <f>All_Data[[#This Row],[Tier2 Description]]&amp;All_Data[[#This Row],[Order No]]</f>
        <v>SAFETY AUTO &amp; TOOLS1558975</v>
      </c>
    </row>
    <row r="7075" spans="1:15" x14ac:dyDescent="0.35">
      <c r="A7075">
        <v>202006</v>
      </c>
      <c r="B7075" t="str">
        <f>LEFT(All_Data[[#This Row],[Invoice (Year+Month)]],4)</f>
        <v>2020</v>
      </c>
      <c r="C7075" t="str">
        <f>RIGHT(All_Data[[#This Row],[Invoice (Year+Month)]],2)</f>
        <v>06</v>
      </c>
      <c r="D7075" t="s">
        <v>56</v>
      </c>
      <c r="E7075">
        <v>3014321</v>
      </c>
      <c r="F7075" t="s">
        <v>17</v>
      </c>
      <c r="G7075" t="s">
        <v>29</v>
      </c>
      <c r="H7075" t="s">
        <v>31</v>
      </c>
      <c r="I7075">
        <v>1562199</v>
      </c>
      <c r="J7075">
        <v>46</v>
      </c>
      <c r="K7075" s="1">
        <v>57.04</v>
      </c>
      <c r="L7075" s="1">
        <v>28.98</v>
      </c>
      <c r="M7075" s="1">
        <f>All_Data[[#This Row],[EUR Sales Amount]]-All_Data[[#This Row],[EUR Cost Amount]]</f>
        <v>28.06</v>
      </c>
      <c r="N7075">
        <f>IF(All_Data[[#This Row],[Order Line Quantity]]&lt;0,1,0)</f>
        <v>0</v>
      </c>
      <c r="O7075" s="1" t="str">
        <f>All_Data[[#This Row],[Tier2 Description]]&amp;All_Data[[#This Row],[Order No]]</f>
        <v>POWER1562199</v>
      </c>
    </row>
    <row r="7076" spans="1:15" x14ac:dyDescent="0.35">
      <c r="A7076">
        <v>202006</v>
      </c>
      <c r="B7076" t="str">
        <f>LEFT(All_Data[[#This Row],[Invoice (Year+Month)]],4)</f>
        <v>2020</v>
      </c>
      <c r="C7076" t="str">
        <f>RIGHT(All_Data[[#This Row],[Invoice (Year+Month)]],2)</f>
        <v>06</v>
      </c>
      <c r="D7076" t="s">
        <v>56</v>
      </c>
      <c r="E7076">
        <v>3014323</v>
      </c>
      <c r="F7076" t="s">
        <v>17</v>
      </c>
      <c r="G7076" t="s">
        <v>26</v>
      </c>
      <c r="H7076" t="s">
        <v>28</v>
      </c>
      <c r="I7076">
        <v>1562076</v>
      </c>
      <c r="J7076">
        <v>16</v>
      </c>
      <c r="K7076" s="1">
        <v>336.64</v>
      </c>
      <c r="L7076" s="1">
        <v>155.63999999999999</v>
      </c>
      <c r="M7076" s="1">
        <f>All_Data[[#This Row],[EUR Sales Amount]]-All_Data[[#This Row],[EUR Cost Amount]]</f>
        <v>181</v>
      </c>
      <c r="N7076">
        <f>IF(All_Data[[#This Row],[Order Line Quantity]]&lt;0,1,0)</f>
        <v>0</v>
      </c>
      <c r="O7076" s="1" t="str">
        <f>All_Data[[#This Row],[Tier2 Description]]&amp;All_Data[[#This Row],[Order No]]</f>
        <v>HOUSEWARES1562076</v>
      </c>
    </row>
    <row r="7077" spans="1:15" x14ac:dyDescent="0.35">
      <c r="A7077">
        <v>202006</v>
      </c>
      <c r="B7077" t="str">
        <f>LEFT(All_Data[[#This Row],[Invoice (Year+Month)]],4)</f>
        <v>2020</v>
      </c>
      <c r="C7077" t="str">
        <f>RIGHT(All_Data[[#This Row],[Invoice (Year+Month)]],2)</f>
        <v>06</v>
      </c>
      <c r="D7077" t="s">
        <v>56</v>
      </c>
      <c r="E7077">
        <v>3014323</v>
      </c>
      <c r="F7077" t="s">
        <v>17</v>
      </c>
      <c r="G7077" t="s">
        <v>26</v>
      </c>
      <c r="H7077" t="s">
        <v>28</v>
      </c>
      <c r="I7077">
        <v>1562412</v>
      </c>
      <c r="J7077">
        <v>4</v>
      </c>
      <c r="K7077" s="1">
        <v>84.16</v>
      </c>
      <c r="L7077" s="1">
        <v>38.92</v>
      </c>
      <c r="M7077" s="1">
        <f>All_Data[[#This Row],[EUR Sales Amount]]-All_Data[[#This Row],[EUR Cost Amount]]</f>
        <v>45.239999999999995</v>
      </c>
      <c r="N7077">
        <f>IF(All_Data[[#This Row],[Order Line Quantity]]&lt;0,1,0)</f>
        <v>0</v>
      </c>
      <c r="O7077" s="1" t="str">
        <f>All_Data[[#This Row],[Tier2 Description]]&amp;All_Data[[#This Row],[Order No]]</f>
        <v>HOUSEWARES1562412</v>
      </c>
    </row>
    <row r="7078" spans="1:15" x14ac:dyDescent="0.35">
      <c r="A7078">
        <v>202006</v>
      </c>
      <c r="B7078" t="str">
        <f>LEFT(All_Data[[#This Row],[Invoice (Year+Month)]],4)</f>
        <v>2020</v>
      </c>
      <c r="C7078" t="str">
        <f>RIGHT(All_Data[[#This Row],[Invoice (Year+Month)]],2)</f>
        <v>06</v>
      </c>
      <c r="D7078" t="s">
        <v>56</v>
      </c>
      <c r="E7078">
        <v>3014324</v>
      </c>
      <c r="F7078" t="s">
        <v>10</v>
      </c>
      <c r="G7078" t="s">
        <v>26</v>
      </c>
      <c r="H7078" t="s">
        <v>44</v>
      </c>
      <c r="I7078">
        <v>1562153</v>
      </c>
      <c r="J7078">
        <v>2000</v>
      </c>
      <c r="K7078" s="1">
        <v>3280</v>
      </c>
      <c r="L7078" s="1">
        <v>2800</v>
      </c>
      <c r="M7078" s="1">
        <f>All_Data[[#This Row],[EUR Sales Amount]]-All_Data[[#This Row],[EUR Cost Amount]]</f>
        <v>480</v>
      </c>
      <c r="N7078">
        <f>IF(All_Data[[#This Row],[Order Line Quantity]]&lt;0,1,0)</f>
        <v>0</v>
      </c>
      <c r="O7078" s="1" t="str">
        <f>All_Data[[#This Row],[Tier2 Description]]&amp;All_Data[[#This Row],[Order No]]</f>
        <v>HBA1562153</v>
      </c>
    </row>
    <row r="7079" spans="1:15" x14ac:dyDescent="0.35">
      <c r="A7079">
        <v>202006</v>
      </c>
      <c r="B7079" t="str">
        <f>LEFT(All_Data[[#This Row],[Invoice (Year+Month)]],4)</f>
        <v>2020</v>
      </c>
      <c r="C7079" t="str">
        <f>RIGHT(All_Data[[#This Row],[Invoice (Year+Month)]],2)</f>
        <v>06</v>
      </c>
      <c r="D7079" t="s">
        <v>56</v>
      </c>
      <c r="E7079">
        <v>3014340</v>
      </c>
      <c r="F7079" t="s">
        <v>17</v>
      </c>
      <c r="G7079" t="s">
        <v>11</v>
      </c>
      <c r="H7079" t="s">
        <v>38</v>
      </c>
      <c r="I7079">
        <v>1561356</v>
      </c>
      <c r="J7079">
        <v>200</v>
      </c>
      <c r="K7079" s="1">
        <v>2418</v>
      </c>
      <c r="L7079" s="1">
        <v>888.18</v>
      </c>
      <c r="M7079" s="1">
        <f>All_Data[[#This Row],[EUR Sales Amount]]-All_Data[[#This Row],[EUR Cost Amount]]</f>
        <v>1529.8200000000002</v>
      </c>
      <c r="N7079">
        <f>IF(All_Data[[#This Row],[Order Line Quantity]]&lt;0,1,0)</f>
        <v>0</v>
      </c>
      <c r="O7079" s="1" t="str">
        <f>All_Data[[#This Row],[Tier2 Description]]&amp;All_Data[[#This Row],[Order No]]</f>
        <v>BACKPACKS1561356</v>
      </c>
    </row>
    <row r="7080" spans="1:15" x14ac:dyDescent="0.35">
      <c r="A7080">
        <v>202006</v>
      </c>
      <c r="B7080" t="str">
        <f>LEFT(All_Data[[#This Row],[Invoice (Year+Month)]],4)</f>
        <v>2020</v>
      </c>
      <c r="C7080" t="str">
        <f>RIGHT(All_Data[[#This Row],[Invoice (Year+Month)]],2)</f>
        <v>06</v>
      </c>
      <c r="D7080" t="s">
        <v>56</v>
      </c>
      <c r="E7080">
        <v>3014340</v>
      </c>
      <c r="F7080" t="s">
        <v>17</v>
      </c>
      <c r="G7080" t="s">
        <v>11</v>
      </c>
      <c r="H7080" t="s">
        <v>40</v>
      </c>
      <c r="I7080">
        <v>1562068</v>
      </c>
      <c r="J7080">
        <v>13930</v>
      </c>
      <c r="K7080" s="1">
        <v>4875.5</v>
      </c>
      <c r="L7080" s="1">
        <v>4039.7</v>
      </c>
      <c r="M7080" s="1">
        <f>All_Data[[#This Row],[EUR Sales Amount]]-All_Data[[#This Row],[EUR Cost Amount]]</f>
        <v>835.80000000000018</v>
      </c>
      <c r="N7080">
        <f>IF(All_Data[[#This Row],[Order Line Quantity]]&lt;0,1,0)</f>
        <v>0</v>
      </c>
      <c r="O7080" s="1" t="str">
        <f>All_Data[[#This Row],[Tier2 Description]]&amp;All_Data[[#This Row],[Order No]]</f>
        <v>TOTES1562068</v>
      </c>
    </row>
    <row r="7081" spans="1:15" x14ac:dyDescent="0.35">
      <c r="A7081">
        <v>202006</v>
      </c>
      <c r="B7081" t="str">
        <f>LEFT(All_Data[[#This Row],[Invoice (Year+Month)]],4)</f>
        <v>2020</v>
      </c>
      <c r="C7081" t="str">
        <f>RIGHT(All_Data[[#This Row],[Invoice (Year+Month)]],2)</f>
        <v>06</v>
      </c>
      <c r="D7081" t="s">
        <v>56</v>
      </c>
      <c r="E7081">
        <v>3014340</v>
      </c>
      <c r="F7081" t="s">
        <v>17</v>
      </c>
      <c r="G7081" t="s">
        <v>22</v>
      </c>
      <c r="H7081" t="s">
        <v>35</v>
      </c>
      <c r="I7081">
        <v>1561356</v>
      </c>
      <c r="J7081">
        <v>202</v>
      </c>
      <c r="K7081" s="1">
        <v>170</v>
      </c>
      <c r="L7081" s="1">
        <v>23.58</v>
      </c>
      <c r="M7081" s="1">
        <f>All_Data[[#This Row],[EUR Sales Amount]]-All_Data[[#This Row],[EUR Cost Amount]]</f>
        <v>146.42000000000002</v>
      </c>
      <c r="N7081">
        <f>IF(All_Data[[#This Row],[Order Line Quantity]]&lt;0,1,0)</f>
        <v>0</v>
      </c>
      <c r="O7081" s="1" t="str">
        <f>All_Data[[#This Row],[Tier2 Description]]&amp;All_Data[[#This Row],[Order No]]</f>
        <v>DECORATION CHARGES1561356</v>
      </c>
    </row>
    <row r="7082" spans="1:15" x14ac:dyDescent="0.35">
      <c r="A7082">
        <v>202006</v>
      </c>
      <c r="B7082" t="str">
        <f>LEFT(All_Data[[#This Row],[Invoice (Year+Month)]],4)</f>
        <v>2020</v>
      </c>
      <c r="C7082" t="str">
        <f>RIGHT(All_Data[[#This Row],[Invoice (Year+Month)]],2)</f>
        <v>06</v>
      </c>
      <c r="D7082" t="s">
        <v>56</v>
      </c>
      <c r="E7082">
        <v>3014349</v>
      </c>
      <c r="F7082" t="s">
        <v>17</v>
      </c>
      <c r="G7082" t="s">
        <v>26</v>
      </c>
      <c r="H7082" t="s">
        <v>44</v>
      </c>
      <c r="I7082">
        <v>1562648</v>
      </c>
      <c r="J7082">
        <v>200</v>
      </c>
      <c r="K7082" s="1">
        <v>518</v>
      </c>
      <c r="L7082" s="1">
        <v>296</v>
      </c>
      <c r="M7082" s="1">
        <f>All_Data[[#This Row],[EUR Sales Amount]]-All_Data[[#This Row],[EUR Cost Amount]]</f>
        <v>222</v>
      </c>
      <c r="N7082">
        <f>IF(All_Data[[#This Row],[Order Line Quantity]]&lt;0,1,0)</f>
        <v>0</v>
      </c>
      <c r="O7082" s="1" t="str">
        <f>All_Data[[#This Row],[Tier2 Description]]&amp;All_Data[[#This Row],[Order No]]</f>
        <v>HBA1562648</v>
      </c>
    </row>
    <row r="7083" spans="1:15" x14ac:dyDescent="0.35">
      <c r="A7083">
        <v>202006</v>
      </c>
      <c r="B7083" t="str">
        <f>LEFT(All_Data[[#This Row],[Invoice (Year+Month)]],4)</f>
        <v>2020</v>
      </c>
      <c r="C7083" t="str">
        <f>RIGHT(All_Data[[#This Row],[Invoice (Year+Month)]],2)</f>
        <v>06</v>
      </c>
      <c r="D7083" t="s">
        <v>56</v>
      </c>
      <c r="E7083">
        <v>3014349</v>
      </c>
      <c r="F7083" t="s">
        <v>17</v>
      </c>
      <c r="G7083" t="s">
        <v>26</v>
      </c>
      <c r="H7083" t="s">
        <v>43</v>
      </c>
      <c r="I7083">
        <v>1560763</v>
      </c>
      <c r="J7083">
        <v>200</v>
      </c>
      <c r="K7083" s="1">
        <v>438</v>
      </c>
      <c r="L7083" s="1">
        <v>182</v>
      </c>
      <c r="M7083" s="1">
        <f>All_Data[[#This Row],[EUR Sales Amount]]-All_Data[[#This Row],[EUR Cost Amount]]</f>
        <v>256</v>
      </c>
      <c r="N7083">
        <f>IF(All_Data[[#This Row],[Order Line Quantity]]&lt;0,1,0)</f>
        <v>0</v>
      </c>
      <c r="O7083" s="1" t="str">
        <f>All_Data[[#This Row],[Tier2 Description]]&amp;All_Data[[#This Row],[Order No]]</f>
        <v>SAFETY AUTO &amp; TOOLS1560763</v>
      </c>
    </row>
    <row r="7084" spans="1:15" x14ac:dyDescent="0.35">
      <c r="A7084">
        <v>202006</v>
      </c>
      <c r="B7084" t="str">
        <f>LEFT(All_Data[[#This Row],[Invoice (Year+Month)]],4)</f>
        <v>2020</v>
      </c>
      <c r="C7084" t="str">
        <f>RIGHT(All_Data[[#This Row],[Invoice (Year+Month)]],2)</f>
        <v>06</v>
      </c>
      <c r="D7084" t="s">
        <v>56</v>
      </c>
      <c r="E7084">
        <v>3014349</v>
      </c>
      <c r="F7084" t="s">
        <v>17</v>
      </c>
      <c r="G7084" t="s">
        <v>26</v>
      </c>
      <c r="H7084" t="s">
        <v>43</v>
      </c>
      <c r="I7084">
        <v>1560777</v>
      </c>
      <c r="J7084">
        <v>200</v>
      </c>
      <c r="K7084" s="1">
        <v>438</v>
      </c>
      <c r="L7084" s="1">
        <v>262</v>
      </c>
      <c r="M7084" s="1">
        <f>All_Data[[#This Row],[EUR Sales Amount]]-All_Data[[#This Row],[EUR Cost Amount]]</f>
        <v>176</v>
      </c>
      <c r="N7084">
        <f>IF(All_Data[[#This Row],[Order Line Quantity]]&lt;0,1,0)</f>
        <v>0</v>
      </c>
      <c r="O7084" s="1" t="str">
        <f>All_Data[[#This Row],[Tier2 Description]]&amp;All_Data[[#This Row],[Order No]]</f>
        <v>SAFETY AUTO &amp; TOOLS1560777</v>
      </c>
    </row>
    <row r="7085" spans="1:15" x14ac:dyDescent="0.35">
      <c r="A7085">
        <v>202006</v>
      </c>
      <c r="B7085" t="str">
        <f>LEFT(All_Data[[#This Row],[Invoice (Year+Month)]],4)</f>
        <v>2020</v>
      </c>
      <c r="C7085" t="str">
        <f>RIGHT(All_Data[[#This Row],[Invoice (Year+Month)]],2)</f>
        <v>06</v>
      </c>
      <c r="D7085" t="s">
        <v>56</v>
      </c>
      <c r="E7085">
        <v>3014349</v>
      </c>
      <c r="F7085" t="s">
        <v>17</v>
      </c>
      <c r="G7085" t="s">
        <v>26</v>
      </c>
      <c r="H7085" t="s">
        <v>43</v>
      </c>
      <c r="I7085">
        <v>1560876</v>
      </c>
      <c r="J7085">
        <v>4000</v>
      </c>
      <c r="K7085" s="1">
        <v>4160</v>
      </c>
      <c r="L7085" s="1">
        <v>3400</v>
      </c>
      <c r="M7085" s="1">
        <f>All_Data[[#This Row],[EUR Sales Amount]]-All_Data[[#This Row],[EUR Cost Amount]]</f>
        <v>760</v>
      </c>
      <c r="N7085">
        <f>IF(All_Data[[#This Row],[Order Line Quantity]]&lt;0,1,0)</f>
        <v>0</v>
      </c>
      <c r="O7085" s="1" t="str">
        <f>All_Data[[#This Row],[Tier2 Description]]&amp;All_Data[[#This Row],[Order No]]</f>
        <v>SAFETY AUTO &amp; TOOLS1560876</v>
      </c>
    </row>
    <row r="7086" spans="1:15" x14ac:dyDescent="0.35">
      <c r="A7086">
        <v>202006</v>
      </c>
      <c r="B7086" t="str">
        <f>LEFT(All_Data[[#This Row],[Invoice (Year+Month)]],4)</f>
        <v>2020</v>
      </c>
      <c r="C7086" t="str">
        <f>RIGHT(All_Data[[#This Row],[Invoice (Year+Month)]],2)</f>
        <v>06</v>
      </c>
      <c r="D7086" t="s">
        <v>56</v>
      </c>
      <c r="E7086">
        <v>3014349</v>
      </c>
      <c r="F7086" t="s">
        <v>17</v>
      </c>
      <c r="G7086" t="s">
        <v>26</v>
      </c>
      <c r="H7086" t="s">
        <v>43</v>
      </c>
      <c r="I7086">
        <v>1561337</v>
      </c>
      <c r="J7086">
        <v>2000</v>
      </c>
      <c r="K7086" s="1">
        <v>2160</v>
      </c>
      <c r="L7086" s="1">
        <v>1680</v>
      </c>
      <c r="M7086" s="1">
        <f>All_Data[[#This Row],[EUR Sales Amount]]-All_Data[[#This Row],[EUR Cost Amount]]</f>
        <v>480</v>
      </c>
      <c r="N7086">
        <f>IF(All_Data[[#This Row],[Order Line Quantity]]&lt;0,1,0)</f>
        <v>0</v>
      </c>
      <c r="O7086" s="1" t="str">
        <f>All_Data[[#This Row],[Tier2 Description]]&amp;All_Data[[#This Row],[Order No]]</f>
        <v>SAFETY AUTO &amp; TOOLS1561337</v>
      </c>
    </row>
    <row r="7087" spans="1:15" x14ac:dyDescent="0.35">
      <c r="A7087">
        <v>202006</v>
      </c>
      <c r="B7087" t="str">
        <f>LEFT(All_Data[[#This Row],[Invoice (Year+Month)]],4)</f>
        <v>2020</v>
      </c>
      <c r="C7087" t="str">
        <f>RIGHT(All_Data[[#This Row],[Invoice (Year+Month)]],2)</f>
        <v>06</v>
      </c>
      <c r="D7087" t="s">
        <v>56</v>
      </c>
      <c r="E7087">
        <v>3014350</v>
      </c>
      <c r="F7087" t="s">
        <v>17</v>
      </c>
      <c r="G7087" t="s">
        <v>26</v>
      </c>
      <c r="H7087" t="s">
        <v>44</v>
      </c>
      <c r="I7087">
        <v>1561964</v>
      </c>
      <c r="J7087">
        <v>2</v>
      </c>
      <c r="K7087" s="1">
        <v>2</v>
      </c>
      <c r="L7087" s="1">
        <v>0.02</v>
      </c>
      <c r="M7087" s="1">
        <f>All_Data[[#This Row],[EUR Sales Amount]]-All_Data[[#This Row],[EUR Cost Amount]]</f>
        <v>1.98</v>
      </c>
      <c r="N7087">
        <f>IF(All_Data[[#This Row],[Order Line Quantity]]&lt;0,1,0)</f>
        <v>0</v>
      </c>
      <c r="O7087" s="1" t="str">
        <f>All_Data[[#This Row],[Tier2 Description]]&amp;All_Data[[#This Row],[Order No]]</f>
        <v>HBA1561964</v>
      </c>
    </row>
    <row r="7088" spans="1:15" x14ac:dyDescent="0.35">
      <c r="A7088">
        <v>202006</v>
      </c>
      <c r="B7088" t="str">
        <f>LEFT(All_Data[[#This Row],[Invoice (Year+Month)]],4)</f>
        <v>2020</v>
      </c>
      <c r="C7088" t="str">
        <f>RIGHT(All_Data[[#This Row],[Invoice (Year+Month)]],2)</f>
        <v>06</v>
      </c>
      <c r="D7088" t="s">
        <v>56</v>
      </c>
      <c r="E7088">
        <v>3014356</v>
      </c>
      <c r="F7088" t="s">
        <v>17</v>
      </c>
      <c r="G7088" t="s">
        <v>11</v>
      </c>
      <c r="H7088" t="s">
        <v>38</v>
      </c>
      <c r="I7088">
        <v>1562274</v>
      </c>
      <c r="J7088">
        <v>60</v>
      </c>
      <c r="K7088" s="1">
        <v>1559.4</v>
      </c>
      <c r="L7088" s="1">
        <v>630.54</v>
      </c>
      <c r="M7088" s="1">
        <f>All_Data[[#This Row],[EUR Sales Amount]]-All_Data[[#This Row],[EUR Cost Amount]]</f>
        <v>928.86000000000013</v>
      </c>
      <c r="N7088">
        <f>IF(All_Data[[#This Row],[Order Line Quantity]]&lt;0,1,0)</f>
        <v>0</v>
      </c>
      <c r="O7088" s="1" t="str">
        <f>All_Data[[#This Row],[Tier2 Description]]&amp;All_Data[[#This Row],[Order No]]</f>
        <v>BACKPACKS1562274</v>
      </c>
    </row>
    <row r="7089" spans="1:15" x14ac:dyDescent="0.35">
      <c r="A7089">
        <v>202006</v>
      </c>
      <c r="B7089" t="str">
        <f>LEFT(All_Data[[#This Row],[Invoice (Year+Month)]],4)</f>
        <v>2020</v>
      </c>
      <c r="C7089" t="str">
        <f>RIGHT(All_Data[[#This Row],[Invoice (Year+Month)]],2)</f>
        <v>06</v>
      </c>
      <c r="D7089" t="s">
        <v>56</v>
      </c>
      <c r="E7089">
        <v>3014356</v>
      </c>
      <c r="F7089" t="s">
        <v>17</v>
      </c>
      <c r="G7089" t="s">
        <v>18</v>
      </c>
      <c r="H7089" t="s">
        <v>20</v>
      </c>
      <c r="I7089">
        <v>1562627</v>
      </c>
      <c r="J7089">
        <v>30</v>
      </c>
      <c r="K7089" s="1">
        <v>333</v>
      </c>
      <c r="L7089" s="1">
        <v>158.46</v>
      </c>
      <c r="M7089" s="1">
        <f>All_Data[[#This Row],[EUR Sales Amount]]-All_Data[[#This Row],[EUR Cost Amount]]</f>
        <v>174.54</v>
      </c>
      <c r="N7089">
        <f>IF(All_Data[[#This Row],[Order Line Quantity]]&lt;0,1,0)</f>
        <v>0</v>
      </c>
      <c r="O7089" s="1" t="str">
        <f>All_Data[[#This Row],[Tier2 Description]]&amp;All_Data[[#This Row],[Order No]]</f>
        <v>POLOS1562627</v>
      </c>
    </row>
    <row r="7090" spans="1:15" x14ac:dyDescent="0.35">
      <c r="A7090">
        <v>202006</v>
      </c>
      <c r="B7090" t="str">
        <f>LEFT(All_Data[[#This Row],[Invoice (Year+Month)]],4)</f>
        <v>2020</v>
      </c>
      <c r="C7090" t="str">
        <f>RIGHT(All_Data[[#This Row],[Invoice (Year+Month)]],2)</f>
        <v>06</v>
      </c>
      <c r="D7090" t="s">
        <v>56</v>
      </c>
      <c r="E7090">
        <v>3014356</v>
      </c>
      <c r="F7090" t="s">
        <v>17</v>
      </c>
      <c r="G7090" t="s">
        <v>22</v>
      </c>
      <c r="H7090" t="s">
        <v>35</v>
      </c>
      <c r="I7090">
        <v>1562274</v>
      </c>
      <c r="J7090">
        <v>62</v>
      </c>
      <c r="K7090" s="1">
        <v>126.6</v>
      </c>
      <c r="L7090" s="1">
        <v>20.84</v>
      </c>
      <c r="M7090" s="1">
        <f>All_Data[[#This Row],[EUR Sales Amount]]-All_Data[[#This Row],[EUR Cost Amount]]</f>
        <v>105.75999999999999</v>
      </c>
      <c r="N7090">
        <f>IF(All_Data[[#This Row],[Order Line Quantity]]&lt;0,1,0)</f>
        <v>0</v>
      </c>
      <c r="O7090" s="1" t="str">
        <f>All_Data[[#This Row],[Tier2 Description]]&amp;All_Data[[#This Row],[Order No]]</f>
        <v>DECORATION CHARGES1562274</v>
      </c>
    </row>
    <row r="7091" spans="1:15" x14ac:dyDescent="0.35">
      <c r="A7091">
        <v>202006</v>
      </c>
      <c r="B7091" t="str">
        <f>LEFT(All_Data[[#This Row],[Invoice (Year+Month)]],4)</f>
        <v>2020</v>
      </c>
      <c r="C7091" t="str">
        <f>RIGHT(All_Data[[#This Row],[Invoice (Year+Month)]],2)</f>
        <v>06</v>
      </c>
      <c r="D7091" t="s">
        <v>56</v>
      </c>
      <c r="E7091">
        <v>3014361</v>
      </c>
      <c r="F7091" t="s">
        <v>10</v>
      </c>
      <c r="G7091" t="s">
        <v>26</v>
      </c>
      <c r="H7091" t="s">
        <v>43</v>
      </c>
      <c r="I7091">
        <v>1562623</v>
      </c>
      <c r="J7091">
        <v>300</v>
      </c>
      <c r="K7091" s="1">
        <v>183</v>
      </c>
      <c r="L7091" s="1">
        <v>60</v>
      </c>
      <c r="M7091" s="1">
        <f>All_Data[[#This Row],[EUR Sales Amount]]-All_Data[[#This Row],[EUR Cost Amount]]</f>
        <v>123</v>
      </c>
      <c r="N7091">
        <f>IF(All_Data[[#This Row],[Order Line Quantity]]&lt;0,1,0)</f>
        <v>0</v>
      </c>
      <c r="O7091" s="1" t="str">
        <f>All_Data[[#This Row],[Tier2 Description]]&amp;All_Data[[#This Row],[Order No]]</f>
        <v>SAFETY AUTO &amp; TOOLS1562623</v>
      </c>
    </row>
    <row r="7092" spans="1:15" x14ac:dyDescent="0.35">
      <c r="A7092">
        <v>202006</v>
      </c>
      <c r="B7092" t="str">
        <f>LEFT(All_Data[[#This Row],[Invoice (Year+Month)]],4)</f>
        <v>2020</v>
      </c>
      <c r="C7092" t="str">
        <f>RIGHT(All_Data[[#This Row],[Invoice (Year+Month)]],2)</f>
        <v>06</v>
      </c>
      <c r="D7092" t="s">
        <v>56</v>
      </c>
      <c r="E7092">
        <v>3014364</v>
      </c>
      <c r="F7092" t="s">
        <v>17</v>
      </c>
      <c r="G7092" t="s">
        <v>11</v>
      </c>
      <c r="H7092" t="s">
        <v>47</v>
      </c>
      <c r="I7092">
        <v>1562437</v>
      </c>
      <c r="J7092">
        <v>6</v>
      </c>
      <c r="K7092" s="1">
        <v>9.3000000000000007</v>
      </c>
      <c r="L7092" s="1">
        <v>4.1399999999999997</v>
      </c>
      <c r="M7092" s="1">
        <f>All_Data[[#This Row],[EUR Sales Amount]]-All_Data[[#This Row],[EUR Cost Amount]]</f>
        <v>5.160000000000001</v>
      </c>
      <c r="N7092">
        <f>IF(All_Data[[#This Row],[Order Line Quantity]]&lt;0,1,0)</f>
        <v>0</v>
      </c>
      <c r="O7092" s="1" t="str">
        <f>All_Data[[#This Row],[Tier2 Description]]&amp;All_Data[[#This Row],[Order No]]</f>
        <v>TRAVEL GIFTS1562437</v>
      </c>
    </row>
    <row r="7093" spans="1:15" x14ac:dyDescent="0.35">
      <c r="A7093">
        <v>202006</v>
      </c>
      <c r="B7093" t="str">
        <f>LEFT(All_Data[[#This Row],[Invoice (Year+Month)]],4)</f>
        <v>2020</v>
      </c>
      <c r="C7093" t="str">
        <f>RIGHT(All_Data[[#This Row],[Invoice (Year+Month)]],2)</f>
        <v>06</v>
      </c>
      <c r="D7093" t="s">
        <v>56</v>
      </c>
      <c r="E7093">
        <v>3014364</v>
      </c>
      <c r="F7093" t="s">
        <v>17</v>
      </c>
      <c r="G7093" t="s">
        <v>26</v>
      </c>
      <c r="H7093" t="s">
        <v>27</v>
      </c>
      <c r="I7093">
        <v>1561771</v>
      </c>
      <c r="J7093">
        <v>100</v>
      </c>
      <c r="K7093" s="1">
        <v>181</v>
      </c>
      <c r="L7093" s="1">
        <v>110.5</v>
      </c>
      <c r="M7093" s="1">
        <f>All_Data[[#This Row],[EUR Sales Amount]]-All_Data[[#This Row],[EUR Cost Amount]]</f>
        <v>70.5</v>
      </c>
      <c r="N7093">
        <f>IF(All_Data[[#This Row],[Order Line Quantity]]&lt;0,1,0)</f>
        <v>0</v>
      </c>
      <c r="O7093" s="1" t="str">
        <f>All_Data[[#This Row],[Tier2 Description]]&amp;All_Data[[#This Row],[Order No]]</f>
        <v>APRON &amp; KITCHEN TEXTILES1561771</v>
      </c>
    </row>
    <row r="7094" spans="1:15" x14ac:dyDescent="0.35">
      <c r="A7094">
        <v>202006</v>
      </c>
      <c r="B7094" t="str">
        <f>LEFT(All_Data[[#This Row],[Invoice (Year+Month)]],4)</f>
        <v>2020</v>
      </c>
      <c r="C7094" t="str">
        <f>RIGHT(All_Data[[#This Row],[Invoice (Year+Month)]],2)</f>
        <v>06</v>
      </c>
      <c r="D7094" t="s">
        <v>56</v>
      </c>
      <c r="E7094">
        <v>3014364</v>
      </c>
      <c r="F7094" t="s">
        <v>17</v>
      </c>
      <c r="G7094" t="s">
        <v>26</v>
      </c>
      <c r="H7094" t="s">
        <v>27</v>
      </c>
      <c r="I7094">
        <v>1561944</v>
      </c>
      <c r="J7094">
        <v>110</v>
      </c>
      <c r="K7094" s="1">
        <v>199.1</v>
      </c>
      <c r="L7094" s="1">
        <v>121.54</v>
      </c>
      <c r="M7094" s="1">
        <f>All_Data[[#This Row],[EUR Sales Amount]]-All_Data[[#This Row],[EUR Cost Amount]]</f>
        <v>77.559999999999988</v>
      </c>
      <c r="N7094">
        <f>IF(All_Data[[#This Row],[Order Line Quantity]]&lt;0,1,0)</f>
        <v>0</v>
      </c>
      <c r="O7094" s="1" t="str">
        <f>All_Data[[#This Row],[Tier2 Description]]&amp;All_Data[[#This Row],[Order No]]</f>
        <v>APRON &amp; KITCHEN TEXTILES1561944</v>
      </c>
    </row>
    <row r="7095" spans="1:15" x14ac:dyDescent="0.35">
      <c r="A7095">
        <v>202006</v>
      </c>
      <c r="B7095" t="str">
        <f>LEFT(All_Data[[#This Row],[Invoice (Year+Month)]],4)</f>
        <v>2020</v>
      </c>
      <c r="C7095" t="str">
        <f>RIGHT(All_Data[[#This Row],[Invoice (Year+Month)]],2)</f>
        <v>06</v>
      </c>
      <c r="D7095" t="s">
        <v>56</v>
      </c>
      <c r="E7095">
        <v>3014364</v>
      </c>
      <c r="F7095" t="s">
        <v>17</v>
      </c>
      <c r="G7095" t="s">
        <v>26</v>
      </c>
      <c r="H7095" t="s">
        <v>28</v>
      </c>
      <c r="I7095">
        <v>1562437</v>
      </c>
      <c r="J7095">
        <v>2</v>
      </c>
      <c r="K7095" s="1">
        <v>21.46</v>
      </c>
      <c r="L7095" s="1">
        <v>9.02</v>
      </c>
      <c r="M7095" s="1">
        <f>All_Data[[#This Row],[EUR Sales Amount]]-All_Data[[#This Row],[EUR Cost Amount]]</f>
        <v>12.440000000000001</v>
      </c>
      <c r="N7095">
        <f>IF(All_Data[[#This Row],[Order Line Quantity]]&lt;0,1,0)</f>
        <v>0</v>
      </c>
      <c r="O7095" s="1" t="str">
        <f>All_Data[[#This Row],[Tier2 Description]]&amp;All_Data[[#This Row],[Order No]]</f>
        <v>HOUSEWARES1562437</v>
      </c>
    </row>
    <row r="7096" spans="1:15" x14ac:dyDescent="0.35">
      <c r="A7096">
        <v>202006</v>
      </c>
      <c r="B7096" t="str">
        <f>LEFT(All_Data[[#This Row],[Invoice (Year+Month)]],4)</f>
        <v>2020</v>
      </c>
      <c r="C7096" t="str">
        <f>RIGHT(All_Data[[#This Row],[Invoice (Year+Month)]],2)</f>
        <v>06</v>
      </c>
      <c r="D7096" t="s">
        <v>56</v>
      </c>
      <c r="E7096">
        <v>3014364</v>
      </c>
      <c r="F7096" t="s">
        <v>17</v>
      </c>
      <c r="G7096" t="s">
        <v>26</v>
      </c>
      <c r="H7096" t="s">
        <v>43</v>
      </c>
      <c r="I7096">
        <v>1562240</v>
      </c>
      <c r="J7096">
        <v>1000</v>
      </c>
      <c r="K7096" s="1">
        <v>290</v>
      </c>
      <c r="L7096" s="1">
        <v>80.739999999999995</v>
      </c>
      <c r="M7096" s="1">
        <f>All_Data[[#This Row],[EUR Sales Amount]]-All_Data[[#This Row],[EUR Cost Amount]]</f>
        <v>209.26</v>
      </c>
      <c r="N7096">
        <f>IF(All_Data[[#This Row],[Order Line Quantity]]&lt;0,1,0)</f>
        <v>0</v>
      </c>
      <c r="O7096" s="1" t="str">
        <f>All_Data[[#This Row],[Tier2 Description]]&amp;All_Data[[#This Row],[Order No]]</f>
        <v>SAFETY AUTO &amp; TOOLS1562240</v>
      </c>
    </row>
    <row r="7097" spans="1:15" x14ac:dyDescent="0.35">
      <c r="A7097">
        <v>202006</v>
      </c>
      <c r="B7097" t="str">
        <f>LEFT(All_Data[[#This Row],[Invoice (Year+Month)]],4)</f>
        <v>2020</v>
      </c>
      <c r="C7097" t="str">
        <f>RIGHT(All_Data[[#This Row],[Invoice (Year+Month)]],2)</f>
        <v>06</v>
      </c>
      <c r="D7097" t="s">
        <v>56</v>
      </c>
      <c r="E7097">
        <v>3014364</v>
      </c>
      <c r="F7097" t="s">
        <v>17</v>
      </c>
      <c r="G7097" t="s">
        <v>18</v>
      </c>
      <c r="H7097" t="s">
        <v>20</v>
      </c>
      <c r="I7097">
        <v>1562437</v>
      </c>
      <c r="J7097">
        <v>16</v>
      </c>
      <c r="K7097" s="1">
        <v>55.84</v>
      </c>
      <c r="L7097" s="1">
        <v>42.52</v>
      </c>
      <c r="M7097" s="1">
        <f>All_Data[[#This Row],[EUR Sales Amount]]-All_Data[[#This Row],[EUR Cost Amount]]</f>
        <v>13.32</v>
      </c>
      <c r="N7097">
        <f>IF(All_Data[[#This Row],[Order Line Quantity]]&lt;0,1,0)</f>
        <v>0</v>
      </c>
      <c r="O7097" s="1" t="str">
        <f>All_Data[[#This Row],[Tier2 Description]]&amp;All_Data[[#This Row],[Order No]]</f>
        <v>POLOS1562437</v>
      </c>
    </row>
    <row r="7098" spans="1:15" x14ac:dyDescent="0.35">
      <c r="A7098">
        <v>202006</v>
      </c>
      <c r="B7098" t="str">
        <f>LEFT(All_Data[[#This Row],[Invoice (Year+Month)]],4)</f>
        <v>2020</v>
      </c>
      <c r="C7098" t="str">
        <f>RIGHT(All_Data[[#This Row],[Invoice (Year+Month)]],2)</f>
        <v>06</v>
      </c>
      <c r="D7098" t="s">
        <v>56</v>
      </c>
      <c r="E7098">
        <v>3014371</v>
      </c>
      <c r="F7098" t="s">
        <v>17</v>
      </c>
      <c r="G7098" t="s">
        <v>13</v>
      </c>
      <c r="H7098" t="s">
        <v>16</v>
      </c>
      <c r="I7098">
        <v>1561970</v>
      </c>
      <c r="J7098">
        <v>280</v>
      </c>
      <c r="K7098" s="1">
        <v>310</v>
      </c>
      <c r="L7098" s="1">
        <v>178.72</v>
      </c>
      <c r="M7098" s="1">
        <f>All_Data[[#This Row],[EUR Sales Amount]]-All_Data[[#This Row],[EUR Cost Amount]]</f>
        <v>131.28</v>
      </c>
      <c r="N7098">
        <f>IF(All_Data[[#This Row],[Order Line Quantity]]&lt;0,1,0)</f>
        <v>0</v>
      </c>
      <c r="O7098" s="1" t="str">
        <f>All_Data[[#This Row],[Tier2 Description]]&amp;All_Data[[#This Row],[Order No]]</f>
        <v>WRITING1561970</v>
      </c>
    </row>
    <row r="7099" spans="1:15" x14ac:dyDescent="0.35">
      <c r="A7099">
        <v>202006</v>
      </c>
      <c r="B7099" t="str">
        <f>LEFT(All_Data[[#This Row],[Invoice (Year+Month)]],4)</f>
        <v>2020</v>
      </c>
      <c r="C7099" t="str">
        <f>RIGHT(All_Data[[#This Row],[Invoice (Year+Month)]],2)</f>
        <v>06</v>
      </c>
      <c r="D7099" t="s">
        <v>56</v>
      </c>
      <c r="E7099">
        <v>3014371</v>
      </c>
      <c r="F7099" t="s">
        <v>17</v>
      </c>
      <c r="G7099" t="s">
        <v>13</v>
      </c>
      <c r="H7099" t="s">
        <v>16</v>
      </c>
      <c r="I7099">
        <v>1562492</v>
      </c>
      <c r="J7099">
        <v>600</v>
      </c>
      <c r="K7099" s="1">
        <v>2040</v>
      </c>
      <c r="L7099" s="1">
        <v>1510.46</v>
      </c>
      <c r="M7099" s="1">
        <f>All_Data[[#This Row],[EUR Sales Amount]]-All_Data[[#This Row],[EUR Cost Amount]]</f>
        <v>529.54</v>
      </c>
      <c r="N7099">
        <f>IF(All_Data[[#This Row],[Order Line Quantity]]&lt;0,1,0)</f>
        <v>0</v>
      </c>
      <c r="O7099" s="1" t="str">
        <f>All_Data[[#This Row],[Tier2 Description]]&amp;All_Data[[#This Row],[Order No]]</f>
        <v>WRITING1562492</v>
      </c>
    </row>
    <row r="7100" spans="1:15" x14ac:dyDescent="0.35">
      <c r="A7100">
        <v>202006</v>
      </c>
      <c r="B7100" t="str">
        <f>LEFT(All_Data[[#This Row],[Invoice (Year+Month)]],4)</f>
        <v>2020</v>
      </c>
      <c r="C7100" t="str">
        <f>RIGHT(All_Data[[#This Row],[Invoice (Year+Month)]],2)</f>
        <v>06</v>
      </c>
      <c r="D7100" t="s">
        <v>56</v>
      </c>
      <c r="E7100">
        <v>3014371</v>
      </c>
      <c r="F7100" t="s">
        <v>17</v>
      </c>
      <c r="G7100" t="s">
        <v>26</v>
      </c>
      <c r="H7100" t="s">
        <v>43</v>
      </c>
      <c r="I7100">
        <v>1561604</v>
      </c>
      <c r="J7100">
        <v>6000</v>
      </c>
      <c r="K7100" s="1">
        <v>1320</v>
      </c>
      <c r="L7100" s="1">
        <v>484.42</v>
      </c>
      <c r="M7100" s="1">
        <f>All_Data[[#This Row],[EUR Sales Amount]]-All_Data[[#This Row],[EUR Cost Amount]]</f>
        <v>835.57999999999993</v>
      </c>
      <c r="N7100">
        <f>IF(All_Data[[#This Row],[Order Line Quantity]]&lt;0,1,0)</f>
        <v>0</v>
      </c>
      <c r="O7100" s="1" t="str">
        <f>All_Data[[#This Row],[Tier2 Description]]&amp;All_Data[[#This Row],[Order No]]</f>
        <v>SAFETY AUTO &amp; TOOLS1561604</v>
      </c>
    </row>
    <row r="7101" spans="1:15" x14ac:dyDescent="0.35">
      <c r="A7101">
        <v>202006</v>
      </c>
      <c r="B7101" t="str">
        <f>LEFT(All_Data[[#This Row],[Invoice (Year+Month)]],4)</f>
        <v>2020</v>
      </c>
      <c r="C7101" t="str">
        <f>RIGHT(All_Data[[#This Row],[Invoice (Year+Month)]],2)</f>
        <v>06</v>
      </c>
      <c r="D7101" t="s">
        <v>56</v>
      </c>
      <c r="E7101">
        <v>3014371</v>
      </c>
      <c r="F7101" t="s">
        <v>17</v>
      </c>
      <c r="G7101" t="s">
        <v>18</v>
      </c>
      <c r="H7101" t="s">
        <v>20</v>
      </c>
      <c r="I7101">
        <v>1561694</v>
      </c>
      <c r="J7101">
        <v>44</v>
      </c>
      <c r="K7101" s="1">
        <v>254.76</v>
      </c>
      <c r="L7101" s="1">
        <v>141.56</v>
      </c>
      <c r="M7101" s="1">
        <f>All_Data[[#This Row],[EUR Sales Amount]]-All_Data[[#This Row],[EUR Cost Amount]]</f>
        <v>113.19999999999999</v>
      </c>
      <c r="N7101">
        <f>IF(All_Data[[#This Row],[Order Line Quantity]]&lt;0,1,0)</f>
        <v>0</v>
      </c>
      <c r="O7101" s="1" t="str">
        <f>All_Data[[#This Row],[Tier2 Description]]&amp;All_Data[[#This Row],[Order No]]</f>
        <v>POLOS1561694</v>
      </c>
    </row>
    <row r="7102" spans="1:15" x14ac:dyDescent="0.35">
      <c r="A7102">
        <v>202006</v>
      </c>
      <c r="B7102" t="str">
        <f>LEFT(All_Data[[#This Row],[Invoice (Year+Month)]],4)</f>
        <v>2020</v>
      </c>
      <c r="C7102" t="str">
        <f>RIGHT(All_Data[[#This Row],[Invoice (Year+Month)]],2)</f>
        <v>06</v>
      </c>
      <c r="D7102" t="s">
        <v>56</v>
      </c>
      <c r="E7102">
        <v>3014379</v>
      </c>
      <c r="F7102" t="s">
        <v>17</v>
      </c>
      <c r="G7102" t="s">
        <v>18</v>
      </c>
      <c r="H7102" t="s">
        <v>20</v>
      </c>
      <c r="I7102">
        <v>1562395</v>
      </c>
      <c r="J7102">
        <v>16</v>
      </c>
      <c r="K7102" s="1">
        <v>78.64</v>
      </c>
      <c r="L7102" s="1">
        <v>61.28</v>
      </c>
      <c r="M7102" s="1">
        <f>All_Data[[#This Row],[EUR Sales Amount]]-All_Data[[#This Row],[EUR Cost Amount]]</f>
        <v>17.36</v>
      </c>
      <c r="N7102">
        <f>IF(All_Data[[#This Row],[Order Line Quantity]]&lt;0,1,0)</f>
        <v>0</v>
      </c>
      <c r="O7102" s="1" t="str">
        <f>All_Data[[#This Row],[Tier2 Description]]&amp;All_Data[[#This Row],[Order No]]</f>
        <v>POLOS1562395</v>
      </c>
    </row>
    <row r="7103" spans="1:15" x14ac:dyDescent="0.35">
      <c r="A7103">
        <v>202006</v>
      </c>
      <c r="B7103" t="str">
        <f>LEFT(All_Data[[#This Row],[Invoice (Year+Month)]],4)</f>
        <v>2020</v>
      </c>
      <c r="C7103" t="str">
        <f>RIGHT(All_Data[[#This Row],[Invoice (Year+Month)]],2)</f>
        <v>06</v>
      </c>
      <c r="D7103" t="s">
        <v>56</v>
      </c>
      <c r="E7103">
        <v>3014379</v>
      </c>
      <c r="F7103" t="s">
        <v>17</v>
      </c>
      <c r="G7103" t="s">
        <v>18</v>
      </c>
      <c r="H7103" t="s">
        <v>20</v>
      </c>
      <c r="I7103">
        <v>1562423</v>
      </c>
      <c r="J7103">
        <v>16</v>
      </c>
      <c r="K7103" s="1">
        <v>67.84</v>
      </c>
      <c r="L7103" s="1">
        <v>59.5</v>
      </c>
      <c r="M7103" s="1">
        <f>All_Data[[#This Row],[EUR Sales Amount]]-All_Data[[#This Row],[EUR Cost Amount]]</f>
        <v>8.3400000000000034</v>
      </c>
      <c r="N7103">
        <f>IF(All_Data[[#This Row],[Order Line Quantity]]&lt;0,1,0)</f>
        <v>0</v>
      </c>
      <c r="O7103" s="1" t="str">
        <f>All_Data[[#This Row],[Tier2 Description]]&amp;All_Data[[#This Row],[Order No]]</f>
        <v>POLOS1562423</v>
      </c>
    </row>
    <row r="7104" spans="1:15" x14ac:dyDescent="0.35">
      <c r="A7104">
        <v>202006</v>
      </c>
      <c r="B7104" t="str">
        <f>LEFT(All_Data[[#This Row],[Invoice (Year+Month)]],4)</f>
        <v>2020</v>
      </c>
      <c r="C7104" t="str">
        <f>RIGHT(All_Data[[#This Row],[Invoice (Year+Month)]],2)</f>
        <v>06</v>
      </c>
      <c r="D7104" t="s">
        <v>56</v>
      </c>
      <c r="E7104">
        <v>3014379</v>
      </c>
      <c r="F7104" t="s">
        <v>17</v>
      </c>
      <c r="G7104" t="s">
        <v>18</v>
      </c>
      <c r="H7104" t="s">
        <v>21</v>
      </c>
      <c r="I7104">
        <v>1562395</v>
      </c>
      <c r="J7104">
        <v>6</v>
      </c>
      <c r="K7104" s="1">
        <v>26.56</v>
      </c>
      <c r="L7104" s="1">
        <v>17.02</v>
      </c>
      <c r="M7104" s="1">
        <f>All_Data[[#This Row],[EUR Sales Amount]]-All_Data[[#This Row],[EUR Cost Amount]]</f>
        <v>9.5399999999999991</v>
      </c>
      <c r="N7104">
        <f>IF(All_Data[[#This Row],[Order Line Quantity]]&lt;0,1,0)</f>
        <v>0</v>
      </c>
      <c r="O7104" s="1" t="str">
        <f>All_Data[[#This Row],[Tier2 Description]]&amp;All_Data[[#This Row],[Order No]]</f>
        <v>T-SHIRTS &amp; ACTIVE TOPS1562395</v>
      </c>
    </row>
    <row r="7105" spans="1:15" x14ac:dyDescent="0.35">
      <c r="A7105">
        <v>202006</v>
      </c>
      <c r="B7105" t="str">
        <f>LEFT(All_Data[[#This Row],[Invoice (Year+Month)]],4)</f>
        <v>2020</v>
      </c>
      <c r="C7105" t="str">
        <f>RIGHT(All_Data[[#This Row],[Invoice (Year+Month)]],2)</f>
        <v>06</v>
      </c>
      <c r="D7105" t="s">
        <v>56</v>
      </c>
      <c r="E7105">
        <v>3014382</v>
      </c>
      <c r="F7105" t="s">
        <v>17</v>
      </c>
      <c r="G7105" t="s">
        <v>26</v>
      </c>
      <c r="H7105" t="s">
        <v>43</v>
      </c>
      <c r="I7105">
        <v>1561071</v>
      </c>
      <c r="J7105">
        <v>2</v>
      </c>
      <c r="K7105" s="1">
        <v>0.98</v>
      </c>
      <c r="L7105" s="1">
        <v>0.26</v>
      </c>
      <c r="M7105" s="1">
        <f>All_Data[[#This Row],[EUR Sales Amount]]-All_Data[[#This Row],[EUR Cost Amount]]</f>
        <v>0.72</v>
      </c>
      <c r="N7105">
        <f>IF(All_Data[[#This Row],[Order Line Quantity]]&lt;0,1,0)</f>
        <v>0</v>
      </c>
      <c r="O7105" s="1" t="str">
        <f>All_Data[[#This Row],[Tier2 Description]]&amp;All_Data[[#This Row],[Order No]]</f>
        <v>SAFETY AUTO &amp; TOOLS1561071</v>
      </c>
    </row>
    <row r="7106" spans="1:15" x14ac:dyDescent="0.35">
      <c r="A7106">
        <v>202006</v>
      </c>
      <c r="B7106" t="str">
        <f>LEFT(All_Data[[#This Row],[Invoice (Year+Month)]],4)</f>
        <v>2020</v>
      </c>
      <c r="C7106" t="str">
        <f>RIGHT(All_Data[[#This Row],[Invoice (Year+Month)]],2)</f>
        <v>06</v>
      </c>
      <c r="D7106" t="s">
        <v>56</v>
      </c>
      <c r="E7106">
        <v>3014382</v>
      </c>
      <c r="F7106" t="s">
        <v>17</v>
      </c>
      <c r="G7106" t="s">
        <v>26</v>
      </c>
      <c r="H7106" t="s">
        <v>43</v>
      </c>
      <c r="I7106">
        <v>1562259</v>
      </c>
      <c r="J7106">
        <v>500</v>
      </c>
      <c r="K7106" s="1">
        <v>245</v>
      </c>
      <c r="L7106" s="1">
        <v>18.54</v>
      </c>
      <c r="M7106" s="1">
        <f>All_Data[[#This Row],[EUR Sales Amount]]-All_Data[[#This Row],[EUR Cost Amount]]</f>
        <v>226.46</v>
      </c>
      <c r="N7106">
        <f>IF(All_Data[[#This Row],[Order Line Quantity]]&lt;0,1,0)</f>
        <v>0</v>
      </c>
      <c r="O7106" s="1" t="str">
        <f>All_Data[[#This Row],[Tier2 Description]]&amp;All_Data[[#This Row],[Order No]]</f>
        <v>SAFETY AUTO &amp; TOOLS1562259</v>
      </c>
    </row>
    <row r="7107" spans="1:15" x14ac:dyDescent="0.35">
      <c r="A7107">
        <v>202006</v>
      </c>
      <c r="B7107" t="str">
        <f>LEFT(All_Data[[#This Row],[Invoice (Year+Month)]],4)</f>
        <v>2020</v>
      </c>
      <c r="C7107" t="str">
        <f>RIGHT(All_Data[[#This Row],[Invoice (Year+Month)]],2)</f>
        <v>06</v>
      </c>
      <c r="D7107" t="s">
        <v>56</v>
      </c>
      <c r="E7107">
        <v>3014382</v>
      </c>
      <c r="F7107" t="s">
        <v>17</v>
      </c>
      <c r="G7107" t="s">
        <v>22</v>
      </c>
      <c r="H7107" t="s">
        <v>35</v>
      </c>
      <c r="I7107">
        <v>1562259</v>
      </c>
      <c r="J7107">
        <v>502</v>
      </c>
      <c r="K7107" s="1">
        <v>175</v>
      </c>
      <c r="L7107" s="1">
        <v>15.02</v>
      </c>
      <c r="M7107" s="1">
        <f>All_Data[[#This Row],[EUR Sales Amount]]-All_Data[[#This Row],[EUR Cost Amount]]</f>
        <v>159.97999999999999</v>
      </c>
      <c r="N7107">
        <f>IF(All_Data[[#This Row],[Order Line Quantity]]&lt;0,1,0)</f>
        <v>0</v>
      </c>
      <c r="O7107" s="1" t="str">
        <f>All_Data[[#This Row],[Tier2 Description]]&amp;All_Data[[#This Row],[Order No]]</f>
        <v>DECORATION CHARGES1562259</v>
      </c>
    </row>
    <row r="7108" spans="1:15" x14ac:dyDescent="0.35">
      <c r="A7108">
        <v>202006</v>
      </c>
      <c r="B7108" t="str">
        <f>LEFT(All_Data[[#This Row],[Invoice (Year+Month)]],4)</f>
        <v>2020</v>
      </c>
      <c r="C7108" t="str">
        <f>RIGHT(All_Data[[#This Row],[Invoice (Year+Month)]],2)</f>
        <v>06</v>
      </c>
      <c r="D7108" t="s">
        <v>56</v>
      </c>
      <c r="E7108">
        <v>3014384</v>
      </c>
      <c r="F7108" t="s">
        <v>10</v>
      </c>
      <c r="G7108" t="s">
        <v>18</v>
      </c>
      <c r="H7108" t="s">
        <v>20</v>
      </c>
      <c r="I7108">
        <v>1562036</v>
      </c>
      <c r="J7108">
        <v>3082</v>
      </c>
      <c r="K7108" s="1">
        <v>18430.36</v>
      </c>
      <c r="L7108" s="1">
        <v>10750.78</v>
      </c>
      <c r="M7108" s="1">
        <f>All_Data[[#This Row],[EUR Sales Amount]]-All_Data[[#This Row],[EUR Cost Amount]]</f>
        <v>7679.58</v>
      </c>
      <c r="N7108">
        <f>IF(All_Data[[#This Row],[Order Line Quantity]]&lt;0,1,0)</f>
        <v>0</v>
      </c>
      <c r="O7108" s="1" t="str">
        <f>All_Data[[#This Row],[Tier2 Description]]&amp;All_Data[[#This Row],[Order No]]</f>
        <v>POLOS1562036</v>
      </c>
    </row>
    <row r="7109" spans="1:15" x14ac:dyDescent="0.35">
      <c r="A7109">
        <v>202006</v>
      </c>
      <c r="B7109" t="str">
        <f>LEFT(All_Data[[#This Row],[Invoice (Year+Month)]],4)</f>
        <v>2020</v>
      </c>
      <c r="C7109" t="str">
        <f>RIGHT(All_Data[[#This Row],[Invoice (Year+Month)]],2)</f>
        <v>06</v>
      </c>
      <c r="D7109" t="s">
        <v>56</v>
      </c>
      <c r="E7109">
        <v>3014384</v>
      </c>
      <c r="F7109" t="s">
        <v>10</v>
      </c>
      <c r="G7109" t="s">
        <v>18</v>
      </c>
      <c r="H7109" t="s">
        <v>20</v>
      </c>
      <c r="I7109">
        <v>1562115</v>
      </c>
      <c r="J7109">
        <v>400</v>
      </c>
      <c r="K7109" s="1">
        <v>2392</v>
      </c>
      <c r="L7109" s="1">
        <v>1259.76</v>
      </c>
      <c r="M7109" s="1">
        <f>All_Data[[#This Row],[EUR Sales Amount]]-All_Data[[#This Row],[EUR Cost Amount]]</f>
        <v>1132.24</v>
      </c>
      <c r="N7109">
        <f>IF(All_Data[[#This Row],[Order Line Quantity]]&lt;0,1,0)</f>
        <v>0</v>
      </c>
      <c r="O7109" s="1" t="str">
        <f>All_Data[[#This Row],[Tier2 Description]]&amp;All_Data[[#This Row],[Order No]]</f>
        <v>POLOS1562115</v>
      </c>
    </row>
    <row r="7110" spans="1:15" x14ac:dyDescent="0.35">
      <c r="A7110">
        <v>202006</v>
      </c>
      <c r="B7110" t="str">
        <f>LEFT(All_Data[[#This Row],[Invoice (Year+Month)]],4)</f>
        <v>2020</v>
      </c>
      <c r="C7110" t="str">
        <f>RIGHT(All_Data[[#This Row],[Invoice (Year+Month)]],2)</f>
        <v>06</v>
      </c>
      <c r="D7110" t="s">
        <v>56</v>
      </c>
      <c r="E7110">
        <v>3014384</v>
      </c>
      <c r="F7110" t="s">
        <v>10</v>
      </c>
      <c r="G7110" t="s">
        <v>18</v>
      </c>
      <c r="H7110" t="s">
        <v>20</v>
      </c>
      <c r="I7110">
        <v>1562242</v>
      </c>
      <c r="J7110">
        <v>154</v>
      </c>
      <c r="K7110" s="1">
        <v>920.92</v>
      </c>
      <c r="L7110" s="1">
        <v>540.64</v>
      </c>
      <c r="M7110" s="1">
        <f>All_Data[[#This Row],[EUR Sales Amount]]-All_Data[[#This Row],[EUR Cost Amount]]</f>
        <v>380.28</v>
      </c>
      <c r="N7110">
        <f>IF(All_Data[[#This Row],[Order Line Quantity]]&lt;0,1,0)</f>
        <v>0</v>
      </c>
      <c r="O7110" s="1" t="str">
        <f>All_Data[[#This Row],[Tier2 Description]]&amp;All_Data[[#This Row],[Order No]]</f>
        <v>POLOS1562242</v>
      </c>
    </row>
    <row r="7111" spans="1:15" x14ac:dyDescent="0.35">
      <c r="A7111">
        <v>202006</v>
      </c>
      <c r="B7111" t="str">
        <f>LEFT(All_Data[[#This Row],[Invoice (Year+Month)]],4)</f>
        <v>2020</v>
      </c>
      <c r="C7111" t="str">
        <f>RIGHT(All_Data[[#This Row],[Invoice (Year+Month)]],2)</f>
        <v>06</v>
      </c>
      <c r="D7111" t="s">
        <v>56</v>
      </c>
      <c r="E7111">
        <v>3014385</v>
      </c>
      <c r="F7111" t="s">
        <v>10</v>
      </c>
      <c r="G7111" t="s">
        <v>13</v>
      </c>
      <c r="H7111" t="s">
        <v>16</v>
      </c>
      <c r="I7111">
        <v>1561584</v>
      </c>
      <c r="J7111">
        <v>2</v>
      </c>
      <c r="K7111" s="1">
        <v>296.68</v>
      </c>
      <c r="L7111" s="1">
        <v>169.38</v>
      </c>
      <c r="M7111" s="1">
        <f>All_Data[[#This Row],[EUR Sales Amount]]-All_Data[[#This Row],[EUR Cost Amount]]</f>
        <v>127.30000000000001</v>
      </c>
      <c r="N7111">
        <f>IF(All_Data[[#This Row],[Order Line Quantity]]&lt;0,1,0)</f>
        <v>0</v>
      </c>
      <c r="O7111" s="1" t="str">
        <f>All_Data[[#This Row],[Tier2 Description]]&amp;All_Data[[#This Row],[Order No]]</f>
        <v>WRITING1561584</v>
      </c>
    </row>
    <row r="7112" spans="1:15" x14ac:dyDescent="0.35">
      <c r="A7112">
        <v>202006</v>
      </c>
      <c r="B7112" t="str">
        <f>LEFT(All_Data[[#This Row],[Invoice (Year+Month)]],4)</f>
        <v>2020</v>
      </c>
      <c r="C7112" t="str">
        <f>RIGHT(All_Data[[#This Row],[Invoice (Year+Month)]],2)</f>
        <v>06</v>
      </c>
      <c r="D7112" t="s">
        <v>56</v>
      </c>
      <c r="E7112">
        <v>3014385</v>
      </c>
      <c r="F7112" t="s">
        <v>10</v>
      </c>
      <c r="G7112" t="s">
        <v>18</v>
      </c>
      <c r="H7112" t="s">
        <v>19</v>
      </c>
      <c r="I7112">
        <v>1561584</v>
      </c>
      <c r="J7112">
        <v>4</v>
      </c>
      <c r="K7112" s="1">
        <v>31.96</v>
      </c>
      <c r="L7112" s="1">
        <v>34.74</v>
      </c>
      <c r="M7112" s="1">
        <f>All_Data[[#This Row],[EUR Sales Amount]]-All_Data[[#This Row],[EUR Cost Amount]]</f>
        <v>-2.7800000000000011</v>
      </c>
      <c r="N7112">
        <f>IF(All_Data[[#This Row],[Order Line Quantity]]&lt;0,1,0)</f>
        <v>0</v>
      </c>
      <c r="O7112" s="1" t="str">
        <f>All_Data[[#This Row],[Tier2 Description]]&amp;All_Data[[#This Row],[Order No]]</f>
        <v>FLEECE &amp; KNITS1561584</v>
      </c>
    </row>
    <row r="7113" spans="1:15" x14ac:dyDescent="0.35">
      <c r="A7113">
        <v>202006</v>
      </c>
      <c r="B7113" t="str">
        <f>LEFT(All_Data[[#This Row],[Invoice (Year+Month)]],4)</f>
        <v>2020</v>
      </c>
      <c r="C7113" t="str">
        <f>RIGHT(All_Data[[#This Row],[Invoice (Year+Month)]],2)</f>
        <v>06</v>
      </c>
      <c r="D7113" t="s">
        <v>56</v>
      </c>
      <c r="E7113">
        <v>3014385</v>
      </c>
      <c r="F7113" t="s">
        <v>10</v>
      </c>
      <c r="G7113" t="s">
        <v>18</v>
      </c>
      <c r="H7113" t="s">
        <v>20</v>
      </c>
      <c r="I7113">
        <v>1561584</v>
      </c>
      <c r="J7113">
        <v>2</v>
      </c>
      <c r="K7113" s="1">
        <v>8.98</v>
      </c>
      <c r="L7113" s="1">
        <v>6.66</v>
      </c>
      <c r="M7113" s="1">
        <f>All_Data[[#This Row],[EUR Sales Amount]]-All_Data[[#This Row],[EUR Cost Amount]]</f>
        <v>2.3200000000000003</v>
      </c>
      <c r="N7113">
        <f>IF(All_Data[[#This Row],[Order Line Quantity]]&lt;0,1,0)</f>
        <v>0</v>
      </c>
      <c r="O7113" s="1" t="str">
        <f>All_Data[[#This Row],[Tier2 Description]]&amp;All_Data[[#This Row],[Order No]]</f>
        <v>POLOS1561584</v>
      </c>
    </row>
    <row r="7114" spans="1:15" x14ac:dyDescent="0.35">
      <c r="A7114">
        <v>202006</v>
      </c>
      <c r="B7114" t="str">
        <f>LEFT(All_Data[[#This Row],[Invoice (Year+Month)]],4)</f>
        <v>2020</v>
      </c>
      <c r="C7114" t="str">
        <f>RIGHT(All_Data[[#This Row],[Invoice (Year+Month)]],2)</f>
        <v>06</v>
      </c>
      <c r="D7114" t="s">
        <v>56</v>
      </c>
      <c r="E7114">
        <v>3014385</v>
      </c>
      <c r="F7114" t="s">
        <v>10</v>
      </c>
      <c r="G7114" t="s">
        <v>24</v>
      </c>
      <c r="H7114" t="s">
        <v>54</v>
      </c>
      <c r="I7114">
        <v>1561584</v>
      </c>
      <c r="J7114">
        <v>2</v>
      </c>
      <c r="K7114" s="1">
        <v>33.979999999999997</v>
      </c>
      <c r="L7114" s="1">
        <v>29.2</v>
      </c>
      <c r="M7114" s="1">
        <f>All_Data[[#This Row],[EUR Sales Amount]]-All_Data[[#This Row],[EUR Cost Amount]]</f>
        <v>4.7799999999999976</v>
      </c>
      <c r="N7114">
        <f>IF(All_Data[[#This Row],[Order Line Quantity]]&lt;0,1,0)</f>
        <v>0</v>
      </c>
      <c r="O7114" s="1" t="str">
        <f>All_Data[[#This Row],[Tier2 Description]]&amp;All_Data[[#This Row],[Order No]]</f>
        <v>VESTS-BODYWARMERS1561584</v>
      </c>
    </row>
    <row r="7115" spans="1:15" x14ac:dyDescent="0.35">
      <c r="A7115">
        <v>202006</v>
      </c>
      <c r="B7115" t="str">
        <f>LEFT(All_Data[[#This Row],[Invoice (Year+Month)]],4)</f>
        <v>2020</v>
      </c>
      <c r="C7115" t="str">
        <f>RIGHT(All_Data[[#This Row],[Invoice (Year+Month)]],2)</f>
        <v>06</v>
      </c>
      <c r="D7115" t="s">
        <v>56</v>
      </c>
      <c r="E7115">
        <v>3014386</v>
      </c>
      <c r="F7115" t="s">
        <v>10</v>
      </c>
      <c r="G7115" t="s">
        <v>32</v>
      </c>
      <c r="H7115" t="s">
        <v>49</v>
      </c>
      <c r="I7115">
        <v>1562421</v>
      </c>
      <c r="J7115">
        <v>292</v>
      </c>
      <c r="K7115" s="1">
        <v>420.48</v>
      </c>
      <c r="L7115" s="1">
        <v>241.8</v>
      </c>
      <c r="M7115" s="1">
        <f>All_Data[[#This Row],[EUR Sales Amount]]-All_Data[[#This Row],[EUR Cost Amount]]</f>
        <v>178.68</v>
      </c>
      <c r="N7115">
        <f>IF(All_Data[[#This Row],[Order Line Quantity]]&lt;0,1,0)</f>
        <v>0</v>
      </c>
      <c r="O7115" s="1" t="str">
        <f>All_Data[[#This Row],[Tier2 Description]]&amp;All_Data[[#This Row],[Order No]]</f>
        <v>CERAMICS1562421</v>
      </c>
    </row>
    <row r="7116" spans="1:15" x14ac:dyDescent="0.35">
      <c r="A7116">
        <v>202006</v>
      </c>
      <c r="B7116" t="str">
        <f>LEFT(All_Data[[#This Row],[Invoice (Year+Month)]],4)</f>
        <v>2020</v>
      </c>
      <c r="C7116" t="str">
        <f>RIGHT(All_Data[[#This Row],[Invoice (Year+Month)]],2)</f>
        <v>06</v>
      </c>
      <c r="D7116" t="s">
        <v>56</v>
      </c>
      <c r="E7116">
        <v>3014398</v>
      </c>
      <c r="F7116" t="s">
        <v>10</v>
      </c>
      <c r="G7116" t="s">
        <v>26</v>
      </c>
      <c r="H7116" t="s">
        <v>28</v>
      </c>
      <c r="I7116">
        <v>1562425</v>
      </c>
      <c r="J7116">
        <v>10</v>
      </c>
      <c r="K7116" s="1">
        <v>958.2</v>
      </c>
      <c r="L7116" s="1">
        <v>755.02</v>
      </c>
      <c r="M7116" s="1">
        <f>All_Data[[#This Row],[EUR Sales Amount]]-All_Data[[#This Row],[EUR Cost Amount]]</f>
        <v>203.18000000000006</v>
      </c>
      <c r="N7116">
        <f>IF(All_Data[[#This Row],[Order Line Quantity]]&lt;0,1,0)</f>
        <v>0</v>
      </c>
      <c r="O7116" s="1" t="str">
        <f>All_Data[[#This Row],[Tier2 Description]]&amp;All_Data[[#This Row],[Order No]]</f>
        <v>HOUSEWARES1562425</v>
      </c>
    </row>
    <row r="7117" spans="1:15" x14ac:dyDescent="0.35">
      <c r="A7117">
        <v>202006</v>
      </c>
      <c r="B7117" t="str">
        <f>LEFT(All_Data[[#This Row],[Invoice (Year+Month)]],4)</f>
        <v>2020</v>
      </c>
      <c r="C7117" t="str">
        <f>RIGHT(All_Data[[#This Row],[Invoice (Year+Month)]],2)</f>
        <v>06</v>
      </c>
      <c r="D7117" t="s">
        <v>56</v>
      </c>
      <c r="E7117">
        <v>3014398</v>
      </c>
      <c r="F7117" t="s">
        <v>10</v>
      </c>
      <c r="G7117" t="s">
        <v>26</v>
      </c>
      <c r="H7117" t="s">
        <v>28</v>
      </c>
      <c r="I7117">
        <v>1562480</v>
      </c>
      <c r="J7117">
        <v>2</v>
      </c>
      <c r="K7117" s="1">
        <v>35.26</v>
      </c>
      <c r="L7117" s="1">
        <v>26</v>
      </c>
      <c r="M7117" s="1">
        <f>All_Data[[#This Row],[EUR Sales Amount]]-All_Data[[#This Row],[EUR Cost Amount]]</f>
        <v>9.259999999999998</v>
      </c>
      <c r="N7117">
        <f>IF(All_Data[[#This Row],[Order Line Quantity]]&lt;0,1,0)</f>
        <v>0</v>
      </c>
      <c r="O7117" s="1" t="str">
        <f>All_Data[[#This Row],[Tier2 Description]]&amp;All_Data[[#This Row],[Order No]]</f>
        <v>HOUSEWARES1562480</v>
      </c>
    </row>
    <row r="7118" spans="1:15" x14ac:dyDescent="0.35">
      <c r="A7118">
        <v>202006</v>
      </c>
      <c r="B7118" t="str">
        <f>LEFT(All_Data[[#This Row],[Invoice (Year+Month)]],4)</f>
        <v>2020</v>
      </c>
      <c r="C7118" t="str">
        <f>RIGHT(All_Data[[#This Row],[Invoice (Year+Month)]],2)</f>
        <v>06</v>
      </c>
      <c r="D7118" t="s">
        <v>56</v>
      </c>
      <c r="E7118">
        <v>3014405</v>
      </c>
      <c r="F7118" t="s">
        <v>17</v>
      </c>
      <c r="G7118" t="s">
        <v>13</v>
      </c>
      <c r="H7118" t="s">
        <v>37</v>
      </c>
      <c r="I7118">
        <v>1558292</v>
      </c>
      <c r="J7118">
        <v>2</v>
      </c>
      <c r="K7118" s="1">
        <v>0.54</v>
      </c>
      <c r="L7118" s="1">
        <v>0.34</v>
      </c>
      <c r="M7118" s="1">
        <f>All_Data[[#This Row],[EUR Sales Amount]]-All_Data[[#This Row],[EUR Cost Amount]]</f>
        <v>0.2</v>
      </c>
      <c r="N7118">
        <f>IF(All_Data[[#This Row],[Order Line Quantity]]&lt;0,1,0)</f>
        <v>0</v>
      </c>
      <c r="O7118" s="1" t="str">
        <f>All_Data[[#This Row],[Tier2 Description]]&amp;All_Data[[#This Row],[Order No]]</f>
        <v>GENERAL1558292</v>
      </c>
    </row>
    <row r="7119" spans="1:15" x14ac:dyDescent="0.35">
      <c r="A7119">
        <v>202006</v>
      </c>
      <c r="B7119" t="str">
        <f>LEFT(All_Data[[#This Row],[Invoice (Year+Month)]],4)</f>
        <v>2020</v>
      </c>
      <c r="C7119" t="str">
        <f>RIGHT(All_Data[[#This Row],[Invoice (Year+Month)]],2)</f>
        <v>06</v>
      </c>
      <c r="D7119" t="s">
        <v>56</v>
      </c>
      <c r="E7119">
        <v>3014407</v>
      </c>
      <c r="F7119" t="s">
        <v>17</v>
      </c>
      <c r="G7119" t="s">
        <v>13</v>
      </c>
      <c r="H7119" t="s">
        <v>34</v>
      </c>
      <c r="I7119">
        <v>1560914</v>
      </c>
      <c r="J7119">
        <v>2</v>
      </c>
      <c r="K7119" s="1">
        <v>1.88</v>
      </c>
      <c r="L7119" s="1">
        <v>1.18</v>
      </c>
      <c r="M7119" s="1">
        <f>All_Data[[#This Row],[EUR Sales Amount]]-All_Data[[#This Row],[EUR Cost Amount]]</f>
        <v>0.7</v>
      </c>
      <c r="N7119">
        <f>IF(All_Data[[#This Row],[Order Line Quantity]]&lt;0,1,0)</f>
        <v>0</v>
      </c>
      <c r="O7119" s="1" t="str">
        <f>All_Data[[#This Row],[Tier2 Description]]&amp;All_Data[[#This Row],[Order No]]</f>
        <v>STATIONERY1560914</v>
      </c>
    </row>
    <row r="7120" spans="1:15" x14ac:dyDescent="0.35">
      <c r="A7120">
        <v>202006</v>
      </c>
      <c r="B7120" t="str">
        <f>LEFT(All_Data[[#This Row],[Invoice (Year+Month)]],4)</f>
        <v>2020</v>
      </c>
      <c r="C7120" t="str">
        <f>RIGHT(All_Data[[#This Row],[Invoice (Year+Month)]],2)</f>
        <v>06</v>
      </c>
      <c r="D7120" t="s">
        <v>56</v>
      </c>
      <c r="E7120">
        <v>3014407</v>
      </c>
      <c r="F7120" t="s">
        <v>17</v>
      </c>
      <c r="G7120" t="s">
        <v>13</v>
      </c>
      <c r="H7120" t="s">
        <v>34</v>
      </c>
      <c r="I7120">
        <v>1561869</v>
      </c>
      <c r="J7120">
        <v>4</v>
      </c>
      <c r="K7120" s="1">
        <v>7.86</v>
      </c>
      <c r="L7120" s="1">
        <v>4.0199999999999996</v>
      </c>
      <c r="M7120" s="1">
        <f>All_Data[[#This Row],[EUR Sales Amount]]-All_Data[[#This Row],[EUR Cost Amount]]</f>
        <v>3.8400000000000007</v>
      </c>
      <c r="N7120">
        <f>IF(All_Data[[#This Row],[Order Line Quantity]]&lt;0,1,0)</f>
        <v>0</v>
      </c>
      <c r="O7120" s="1" t="str">
        <f>All_Data[[#This Row],[Tier2 Description]]&amp;All_Data[[#This Row],[Order No]]</f>
        <v>STATIONERY1561869</v>
      </c>
    </row>
    <row r="7121" spans="1:15" x14ac:dyDescent="0.35">
      <c r="A7121">
        <v>202006</v>
      </c>
      <c r="B7121" t="str">
        <f>LEFT(All_Data[[#This Row],[Invoice (Year+Month)]],4)</f>
        <v>2020</v>
      </c>
      <c r="C7121" t="str">
        <f>RIGHT(All_Data[[#This Row],[Invoice (Year+Month)]],2)</f>
        <v>06</v>
      </c>
      <c r="D7121" t="s">
        <v>56</v>
      </c>
      <c r="E7121">
        <v>3014407</v>
      </c>
      <c r="F7121" t="s">
        <v>17</v>
      </c>
      <c r="G7121" t="s">
        <v>13</v>
      </c>
      <c r="H7121" t="s">
        <v>16</v>
      </c>
      <c r="I7121">
        <v>1562624</v>
      </c>
      <c r="J7121">
        <v>2</v>
      </c>
      <c r="K7121" s="1">
        <v>0.32</v>
      </c>
      <c r="L7121" s="1">
        <v>0.18</v>
      </c>
      <c r="M7121" s="1">
        <f>All_Data[[#This Row],[EUR Sales Amount]]-All_Data[[#This Row],[EUR Cost Amount]]</f>
        <v>0.14000000000000001</v>
      </c>
      <c r="N7121">
        <f>IF(All_Data[[#This Row],[Order Line Quantity]]&lt;0,1,0)</f>
        <v>0</v>
      </c>
      <c r="O7121" s="1" t="str">
        <f>All_Data[[#This Row],[Tier2 Description]]&amp;All_Data[[#This Row],[Order No]]</f>
        <v>WRITING1562624</v>
      </c>
    </row>
    <row r="7122" spans="1:15" x14ac:dyDescent="0.35">
      <c r="A7122">
        <v>202006</v>
      </c>
      <c r="B7122" t="str">
        <f>LEFT(All_Data[[#This Row],[Invoice (Year+Month)]],4)</f>
        <v>2020</v>
      </c>
      <c r="C7122" t="str">
        <f>RIGHT(All_Data[[#This Row],[Invoice (Year+Month)]],2)</f>
        <v>06</v>
      </c>
      <c r="D7122" t="s">
        <v>56</v>
      </c>
      <c r="E7122">
        <v>3014415</v>
      </c>
      <c r="F7122" t="s">
        <v>17</v>
      </c>
      <c r="G7122" t="s">
        <v>26</v>
      </c>
      <c r="H7122" t="s">
        <v>43</v>
      </c>
      <c r="I7122">
        <v>1561382</v>
      </c>
      <c r="J7122">
        <v>12</v>
      </c>
      <c r="K7122" s="1">
        <v>3.48</v>
      </c>
      <c r="L7122" s="1">
        <v>0.72</v>
      </c>
      <c r="M7122" s="1">
        <f>All_Data[[#This Row],[EUR Sales Amount]]-All_Data[[#This Row],[EUR Cost Amount]]</f>
        <v>2.76</v>
      </c>
      <c r="N7122">
        <f>IF(All_Data[[#This Row],[Order Line Quantity]]&lt;0,1,0)</f>
        <v>0</v>
      </c>
      <c r="O7122" s="1" t="str">
        <f>All_Data[[#This Row],[Tier2 Description]]&amp;All_Data[[#This Row],[Order No]]</f>
        <v>SAFETY AUTO &amp; TOOLS1561382</v>
      </c>
    </row>
    <row r="7123" spans="1:15" x14ac:dyDescent="0.35">
      <c r="A7123">
        <v>202006</v>
      </c>
      <c r="B7123" t="str">
        <f>LEFT(All_Data[[#This Row],[Invoice (Year+Month)]],4)</f>
        <v>2020</v>
      </c>
      <c r="C7123" t="str">
        <f>RIGHT(All_Data[[#This Row],[Invoice (Year+Month)]],2)</f>
        <v>06</v>
      </c>
      <c r="D7123" t="s">
        <v>56</v>
      </c>
      <c r="E7123">
        <v>3014420</v>
      </c>
      <c r="F7123" t="s">
        <v>17</v>
      </c>
      <c r="G7123" t="s">
        <v>32</v>
      </c>
      <c r="H7123" t="s">
        <v>49</v>
      </c>
      <c r="I7123">
        <v>1561962</v>
      </c>
      <c r="J7123">
        <v>2</v>
      </c>
      <c r="K7123" s="1">
        <v>9.98</v>
      </c>
      <c r="L7123" s="1">
        <v>3.62</v>
      </c>
      <c r="M7123" s="1">
        <f>All_Data[[#This Row],[EUR Sales Amount]]-All_Data[[#This Row],[EUR Cost Amount]]</f>
        <v>6.36</v>
      </c>
      <c r="N7123">
        <f>IF(All_Data[[#This Row],[Order Line Quantity]]&lt;0,1,0)</f>
        <v>0</v>
      </c>
      <c r="O7123" s="1" t="str">
        <f>All_Data[[#This Row],[Tier2 Description]]&amp;All_Data[[#This Row],[Order No]]</f>
        <v>CERAMICS1561962</v>
      </c>
    </row>
    <row r="7124" spans="1:15" x14ac:dyDescent="0.35">
      <c r="A7124">
        <v>202006</v>
      </c>
      <c r="B7124" t="str">
        <f>LEFT(All_Data[[#This Row],[Invoice (Year+Month)]],4)</f>
        <v>2020</v>
      </c>
      <c r="C7124" t="str">
        <f>RIGHT(All_Data[[#This Row],[Invoice (Year+Month)]],2)</f>
        <v>06</v>
      </c>
      <c r="D7124" t="s">
        <v>56</v>
      </c>
      <c r="E7124">
        <v>3014420</v>
      </c>
      <c r="F7124" t="s">
        <v>17</v>
      </c>
      <c r="G7124" t="s">
        <v>32</v>
      </c>
      <c r="H7124" t="s">
        <v>33</v>
      </c>
      <c r="I7124">
        <v>1561892</v>
      </c>
      <c r="J7124">
        <v>4</v>
      </c>
      <c r="K7124" s="1">
        <v>23.12</v>
      </c>
      <c r="L7124" s="1">
        <v>8.66</v>
      </c>
      <c r="M7124" s="1">
        <f>All_Data[[#This Row],[EUR Sales Amount]]-All_Data[[#This Row],[EUR Cost Amount]]</f>
        <v>14.46</v>
      </c>
      <c r="N7124">
        <f>IF(All_Data[[#This Row],[Order Line Quantity]]&lt;0,1,0)</f>
        <v>0</v>
      </c>
      <c r="O7124" s="1" t="str">
        <f>All_Data[[#This Row],[Tier2 Description]]&amp;All_Data[[#This Row],[Order No]]</f>
        <v>SPORT BOTTLES1561892</v>
      </c>
    </row>
    <row r="7125" spans="1:15" x14ac:dyDescent="0.35">
      <c r="A7125">
        <v>202006</v>
      </c>
      <c r="B7125" t="str">
        <f>LEFT(All_Data[[#This Row],[Invoice (Year+Month)]],4)</f>
        <v>2020</v>
      </c>
      <c r="C7125" t="str">
        <f>RIGHT(All_Data[[#This Row],[Invoice (Year+Month)]],2)</f>
        <v>06</v>
      </c>
      <c r="D7125" t="s">
        <v>56</v>
      </c>
      <c r="E7125">
        <v>3014420</v>
      </c>
      <c r="F7125" t="s">
        <v>17</v>
      </c>
      <c r="G7125" t="s">
        <v>32</v>
      </c>
      <c r="H7125" t="s">
        <v>33</v>
      </c>
      <c r="I7125">
        <v>1562749</v>
      </c>
      <c r="J7125">
        <v>58</v>
      </c>
      <c r="K7125" s="1">
        <v>335.24</v>
      </c>
      <c r="L7125" s="1">
        <v>125.44</v>
      </c>
      <c r="M7125" s="1">
        <f>All_Data[[#This Row],[EUR Sales Amount]]-All_Data[[#This Row],[EUR Cost Amount]]</f>
        <v>209.8</v>
      </c>
      <c r="N7125">
        <f>IF(All_Data[[#This Row],[Order Line Quantity]]&lt;0,1,0)</f>
        <v>0</v>
      </c>
      <c r="O7125" s="1" t="str">
        <f>All_Data[[#This Row],[Tier2 Description]]&amp;All_Data[[#This Row],[Order No]]</f>
        <v>SPORT BOTTLES1562749</v>
      </c>
    </row>
    <row r="7126" spans="1:15" x14ac:dyDescent="0.35">
      <c r="A7126">
        <v>202006</v>
      </c>
      <c r="B7126" t="str">
        <f>LEFT(All_Data[[#This Row],[Invoice (Year+Month)]],4)</f>
        <v>2020</v>
      </c>
      <c r="C7126" t="str">
        <f>RIGHT(All_Data[[#This Row],[Invoice (Year+Month)]],2)</f>
        <v>06</v>
      </c>
      <c r="D7126" t="s">
        <v>56</v>
      </c>
      <c r="E7126">
        <v>3014431</v>
      </c>
      <c r="F7126" t="s">
        <v>17</v>
      </c>
      <c r="G7126" t="s">
        <v>26</v>
      </c>
      <c r="H7126" t="s">
        <v>43</v>
      </c>
      <c r="I7126">
        <v>1560926</v>
      </c>
      <c r="J7126">
        <v>8</v>
      </c>
      <c r="K7126" s="1">
        <v>3.92</v>
      </c>
      <c r="L7126" s="1">
        <v>0.56000000000000005</v>
      </c>
      <c r="M7126" s="1">
        <f>All_Data[[#This Row],[EUR Sales Amount]]-All_Data[[#This Row],[EUR Cost Amount]]</f>
        <v>3.36</v>
      </c>
      <c r="N7126">
        <f>IF(All_Data[[#This Row],[Order Line Quantity]]&lt;0,1,0)</f>
        <v>0</v>
      </c>
      <c r="O7126" s="1" t="str">
        <f>All_Data[[#This Row],[Tier2 Description]]&amp;All_Data[[#This Row],[Order No]]</f>
        <v>SAFETY AUTO &amp; TOOLS1560926</v>
      </c>
    </row>
    <row r="7127" spans="1:15" x14ac:dyDescent="0.35">
      <c r="A7127">
        <v>202006</v>
      </c>
      <c r="B7127" t="str">
        <f>LEFT(All_Data[[#This Row],[Invoice (Year+Month)]],4)</f>
        <v>2020</v>
      </c>
      <c r="C7127" t="str">
        <f>RIGHT(All_Data[[#This Row],[Invoice (Year+Month)]],2)</f>
        <v>06</v>
      </c>
      <c r="D7127" t="s">
        <v>56</v>
      </c>
      <c r="E7127">
        <v>3014437</v>
      </c>
      <c r="F7127" t="s">
        <v>17</v>
      </c>
      <c r="G7127" t="s">
        <v>48</v>
      </c>
      <c r="H7127" t="s">
        <v>48</v>
      </c>
      <c r="I7127">
        <v>1558223</v>
      </c>
      <c r="J7127">
        <v>2000</v>
      </c>
      <c r="K7127" s="1">
        <v>4580</v>
      </c>
      <c r="L7127" s="1">
        <v>3611.12</v>
      </c>
      <c r="M7127" s="1">
        <f>All_Data[[#This Row],[EUR Sales Amount]]-All_Data[[#This Row],[EUR Cost Amount]]</f>
        <v>968.88000000000011</v>
      </c>
      <c r="N7127">
        <f>IF(All_Data[[#This Row],[Order Line Quantity]]&lt;0,1,0)</f>
        <v>0</v>
      </c>
      <c r="O7127" s="1" t="str">
        <f>All_Data[[#This Row],[Tier2 Description]]&amp;All_Data[[#This Row],[Order No]]</f>
        <v>HEADWEAR1558223</v>
      </c>
    </row>
    <row r="7128" spans="1:15" x14ac:dyDescent="0.35">
      <c r="A7128">
        <v>202006</v>
      </c>
      <c r="B7128" t="str">
        <f>LEFT(All_Data[[#This Row],[Invoice (Year+Month)]],4)</f>
        <v>2020</v>
      </c>
      <c r="C7128" t="str">
        <f>RIGHT(All_Data[[#This Row],[Invoice (Year+Month)]],2)</f>
        <v>06</v>
      </c>
      <c r="D7128" t="s">
        <v>56</v>
      </c>
      <c r="E7128">
        <v>3014440</v>
      </c>
      <c r="F7128" t="s">
        <v>10</v>
      </c>
      <c r="G7128" t="s">
        <v>11</v>
      </c>
      <c r="H7128" t="s">
        <v>39</v>
      </c>
      <c r="I7128">
        <v>1562796</v>
      </c>
      <c r="J7128">
        <v>600</v>
      </c>
      <c r="K7128" s="1">
        <v>624</v>
      </c>
      <c r="L7128" s="1">
        <v>349.9</v>
      </c>
      <c r="M7128" s="1">
        <f>All_Data[[#This Row],[EUR Sales Amount]]-All_Data[[#This Row],[EUR Cost Amount]]</f>
        <v>274.10000000000002</v>
      </c>
      <c r="N7128">
        <f>IF(All_Data[[#This Row],[Order Line Quantity]]&lt;0,1,0)</f>
        <v>0</v>
      </c>
      <c r="O7128" s="1" t="str">
        <f>All_Data[[#This Row],[Tier2 Description]]&amp;All_Data[[#This Row],[Order No]]</f>
        <v>COOLERS1562796</v>
      </c>
    </row>
    <row r="7129" spans="1:15" x14ac:dyDescent="0.35">
      <c r="A7129">
        <v>202006</v>
      </c>
      <c r="B7129" t="str">
        <f>LEFT(All_Data[[#This Row],[Invoice (Year+Month)]],4)</f>
        <v>2020</v>
      </c>
      <c r="C7129" t="str">
        <f>RIGHT(All_Data[[#This Row],[Invoice (Year+Month)]],2)</f>
        <v>06</v>
      </c>
      <c r="D7129" t="s">
        <v>56</v>
      </c>
      <c r="E7129">
        <v>3014441</v>
      </c>
      <c r="F7129" t="s">
        <v>10</v>
      </c>
      <c r="G7129" t="s">
        <v>11</v>
      </c>
      <c r="H7129" t="s">
        <v>40</v>
      </c>
      <c r="I7129">
        <v>1561920</v>
      </c>
      <c r="J7129">
        <v>2</v>
      </c>
      <c r="K7129" s="1">
        <v>1.3</v>
      </c>
      <c r="L7129" s="1">
        <v>0.76</v>
      </c>
      <c r="M7129" s="1">
        <f>All_Data[[#This Row],[EUR Sales Amount]]-All_Data[[#This Row],[EUR Cost Amount]]</f>
        <v>0.54</v>
      </c>
      <c r="N7129">
        <f>IF(All_Data[[#This Row],[Order Line Quantity]]&lt;0,1,0)</f>
        <v>0</v>
      </c>
      <c r="O7129" s="1" t="str">
        <f>All_Data[[#This Row],[Tier2 Description]]&amp;All_Data[[#This Row],[Order No]]</f>
        <v>TOTES1561920</v>
      </c>
    </row>
    <row r="7130" spans="1:15" x14ac:dyDescent="0.35">
      <c r="A7130">
        <v>202006</v>
      </c>
      <c r="B7130" t="str">
        <f>LEFT(All_Data[[#This Row],[Invoice (Year+Month)]],4)</f>
        <v>2020</v>
      </c>
      <c r="C7130" t="str">
        <f>RIGHT(All_Data[[#This Row],[Invoice (Year+Month)]],2)</f>
        <v>06</v>
      </c>
      <c r="D7130" t="s">
        <v>56</v>
      </c>
      <c r="E7130">
        <v>3014441</v>
      </c>
      <c r="F7130" t="s">
        <v>10</v>
      </c>
      <c r="G7130" t="s">
        <v>11</v>
      </c>
      <c r="H7130" t="s">
        <v>40</v>
      </c>
      <c r="I7130">
        <v>1561999</v>
      </c>
      <c r="J7130">
        <v>280</v>
      </c>
      <c r="K7130" s="1">
        <v>229.6</v>
      </c>
      <c r="L7130" s="1">
        <v>101.34</v>
      </c>
      <c r="M7130" s="1">
        <f>All_Data[[#This Row],[EUR Sales Amount]]-All_Data[[#This Row],[EUR Cost Amount]]</f>
        <v>128.26</v>
      </c>
      <c r="N7130">
        <f>IF(All_Data[[#This Row],[Order Line Quantity]]&lt;0,1,0)</f>
        <v>0</v>
      </c>
      <c r="O7130" s="1" t="str">
        <f>All_Data[[#This Row],[Tier2 Description]]&amp;All_Data[[#This Row],[Order No]]</f>
        <v>TOTES1561999</v>
      </c>
    </row>
    <row r="7131" spans="1:15" x14ac:dyDescent="0.35">
      <c r="A7131">
        <v>202006</v>
      </c>
      <c r="B7131" t="str">
        <f>LEFT(All_Data[[#This Row],[Invoice (Year+Month)]],4)</f>
        <v>2020</v>
      </c>
      <c r="C7131" t="str">
        <f>RIGHT(All_Data[[#This Row],[Invoice (Year+Month)]],2)</f>
        <v>06</v>
      </c>
      <c r="D7131" t="s">
        <v>56</v>
      </c>
      <c r="E7131">
        <v>3014441</v>
      </c>
      <c r="F7131" t="s">
        <v>10</v>
      </c>
      <c r="G7131" t="s">
        <v>11</v>
      </c>
      <c r="H7131" t="s">
        <v>40</v>
      </c>
      <c r="I7131">
        <v>1562040</v>
      </c>
      <c r="J7131">
        <v>280</v>
      </c>
      <c r="K7131" s="1">
        <v>229.6</v>
      </c>
      <c r="L7131" s="1">
        <v>101.34</v>
      </c>
      <c r="M7131" s="1">
        <f>All_Data[[#This Row],[EUR Sales Amount]]-All_Data[[#This Row],[EUR Cost Amount]]</f>
        <v>128.26</v>
      </c>
      <c r="N7131">
        <f>IF(All_Data[[#This Row],[Order Line Quantity]]&lt;0,1,0)</f>
        <v>0</v>
      </c>
      <c r="O7131" s="1" t="str">
        <f>All_Data[[#This Row],[Tier2 Description]]&amp;All_Data[[#This Row],[Order No]]</f>
        <v>TOTES1562040</v>
      </c>
    </row>
    <row r="7132" spans="1:15" x14ac:dyDescent="0.35">
      <c r="A7132">
        <v>202006</v>
      </c>
      <c r="B7132" t="str">
        <f>LEFT(All_Data[[#This Row],[Invoice (Year+Month)]],4)</f>
        <v>2020</v>
      </c>
      <c r="C7132" t="str">
        <f>RIGHT(All_Data[[#This Row],[Invoice (Year+Month)]],2)</f>
        <v>06</v>
      </c>
      <c r="D7132" t="s">
        <v>56</v>
      </c>
      <c r="E7132">
        <v>3014441</v>
      </c>
      <c r="F7132" t="s">
        <v>10</v>
      </c>
      <c r="G7132" t="s">
        <v>11</v>
      </c>
      <c r="H7132" t="s">
        <v>47</v>
      </c>
      <c r="I7132">
        <v>1561920</v>
      </c>
      <c r="J7132">
        <v>52</v>
      </c>
      <c r="K7132" s="1">
        <v>75.400000000000006</v>
      </c>
      <c r="L7132" s="1">
        <v>39.42</v>
      </c>
      <c r="M7132" s="1">
        <f>All_Data[[#This Row],[EUR Sales Amount]]-All_Data[[#This Row],[EUR Cost Amount]]</f>
        <v>35.980000000000004</v>
      </c>
      <c r="N7132">
        <f>IF(All_Data[[#This Row],[Order Line Quantity]]&lt;0,1,0)</f>
        <v>0</v>
      </c>
      <c r="O7132" s="1" t="str">
        <f>All_Data[[#This Row],[Tier2 Description]]&amp;All_Data[[#This Row],[Order No]]</f>
        <v>TRAVEL GIFTS1561920</v>
      </c>
    </row>
    <row r="7133" spans="1:15" x14ac:dyDescent="0.35">
      <c r="A7133">
        <v>202006</v>
      </c>
      <c r="B7133" t="str">
        <f>LEFT(All_Data[[#This Row],[Invoice (Year+Month)]],4)</f>
        <v>2020</v>
      </c>
      <c r="C7133" t="str">
        <f>RIGHT(All_Data[[#This Row],[Invoice (Year+Month)]],2)</f>
        <v>06</v>
      </c>
      <c r="D7133" t="s">
        <v>56</v>
      </c>
      <c r="E7133">
        <v>3014441</v>
      </c>
      <c r="F7133" t="s">
        <v>10</v>
      </c>
      <c r="G7133" t="s">
        <v>48</v>
      </c>
      <c r="H7133" t="s">
        <v>48</v>
      </c>
      <c r="I7133">
        <v>1562114</v>
      </c>
      <c r="J7133">
        <v>20</v>
      </c>
      <c r="K7133" s="1">
        <v>17.8</v>
      </c>
      <c r="L7133" s="1">
        <v>8.98</v>
      </c>
      <c r="M7133" s="1">
        <f>All_Data[[#This Row],[EUR Sales Amount]]-All_Data[[#This Row],[EUR Cost Amount]]</f>
        <v>8.82</v>
      </c>
      <c r="N7133">
        <f>IF(All_Data[[#This Row],[Order Line Quantity]]&lt;0,1,0)</f>
        <v>0</v>
      </c>
      <c r="O7133" s="1" t="str">
        <f>All_Data[[#This Row],[Tier2 Description]]&amp;All_Data[[#This Row],[Order No]]</f>
        <v>HEADWEAR1562114</v>
      </c>
    </row>
    <row r="7134" spans="1:15" x14ac:dyDescent="0.35">
      <c r="A7134">
        <v>202006</v>
      </c>
      <c r="B7134" t="str">
        <f>LEFT(All_Data[[#This Row],[Invoice (Year+Month)]],4)</f>
        <v>2020</v>
      </c>
      <c r="C7134" t="str">
        <f>RIGHT(All_Data[[#This Row],[Invoice (Year+Month)]],2)</f>
        <v>06</v>
      </c>
      <c r="D7134" t="s">
        <v>56</v>
      </c>
      <c r="E7134">
        <v>3014441</v>
      </c>
      <c r="F7134" t="s">
        <v>10</v>
      </c>
      <c r="G7134" t="s">
        <v>26</v>
      </c>
      <c r="H7134" t="s">
        <v>28</v>
      </c>
      <c r="I7134">
        <v>1561920</v>
      </c>
      <c r="J7134">
        <v>4</v>
      </c>
      <c r="K7134" s="1">
        <v>32.44</v>
      </c>
      <c r="L7134" s="1">
        <v>14.84</v>
      </c>
      <c r="M7134" s="1">
        <f>All_Data[[#This Row],[EUR Sales Amount]]-All_Data[[#This Row],[EUR Cost Amount]]</f>
        <v>17.599999999999998</v>
      </c>
      <c r="N7134">
        <f>IF(All_Data[[#This Row],[Order Line Quantity]]&lt;0,1,0)</f>
        <v>0</v>
      </c>
      <c r="O7134" s="1" t="str">
        <f>All_Data[[#This Row],[Tier2 Description]]&amp;All_Data[[#This Row],[Order No]]</f>
        <v>HOUSEWARES1561920</v>
      </c>
    </row>
    <row r="7135" spans="1:15" x14ac:dyDescent="0.35">
      <c r="A7135">
        <v>202006</v>
      </c>
      <c r="B7135" t="str">
        <f>LEFT(All_Data[[#This Row],[Invoice (Year+Month)]],4)</f>
        <v>2020</v>
      </c>
      <c r="C7135" t="str">
        <f>RIGHT(All_Data[[#This Row],[Invoice (Year+Month)]],2)</f>
        <v>06</v>
      </c>
      <c r="D7135" t="s">
        <v>56</v>
      </c>
      <c r="E7135">
        <v>3014449</v>
      </c>
      <c r="F7135" t="s">
        <v>17</v>
      </c>
      <c r="G7135" t="s">
        <v>26</v>
      </c>
      <c r="H7135" t="s">
        <v>50</v>
      </c>
      <c r="I7135">
        <v>1561871</v>
      </c>
      <c r="J7135">
        <v>16</v>
      </c>
      <c r="K7135" s="1">
        <v>32.799999999999997</v>
      </c>
      <c r="L7135" s="1">
        <v>14.96</v>
      </c>
      <c r="M7135" s="1">
        <f>All_Data[[#This Row],[EUR Sales Amount]]-All_Data[[#This Row],[EUR Cost Amount]]</f>
        <v>17.839999999999996</v>
      </c>
      <c r="N7135">
        <f>IF(All_Data[[#This Row],[Order Line Quantity]]&lt;0,1,0)</f>
        <v>0</v>
      </c>
      <c r="O7135" s="1" t="str">
        <f>All_Data[[#This Row],[Tier2 Description]]&amp;All_Data[[#This Row],[Order No]]</f>
        <v>OUTDOOR &amp; LEISURE1561871</v>
      </c>
    </row>
    <row r="7136" spans="1:15" x14ac:dyDescent="0.35">
      <c r="A7136">
        <v>202006</v>
      </c>
      <c r="B7136" t="str">
        <f>LEFT(All_Data[[#This Row],[Invoice (Year+Month)]],4)</f>
        <v>2020</v>
      </c>
      <c r="C7136" t="str">
        <f>RIGHT(All_Data[[#This Row],[Invoice (Year+Month)]],2)</f>
        <v>06</v>
      </c>
      <c r="D7136" t="s">
        <v>56</v>
      </c>
      <c r="E7136">
        <v>3014450</v>
      </c>
      <c r="F7136" t="s">
        <v>10</v>
      </c>
      <c r="G7136" t="s">
        <v>18</v>
      </c>
      <c r="H7136" t="s">
        <v>20</v>
      </c>
      <c r="I7136">
        <v>1562020</v>
      </c>
      <c r="J7136">
        <v>50</v>
      </c>
      <c r="K7136" s="1">
        <v>327.5</v>
      </c>
      <c r="L7136" s="1">
        <v>165.24</v>
      </c>
      <c r="M7136" s="1">
        <f>All_Data[[#This Row],[EUR Sales Amount]]-All_Data[[#This Row],[EUR Cost Amount]]</f>
        <v>162.26</v>
      </c>
      <c r="N7136">
        <f>IF(All_Data[[#This Row],[Order Line Quantity]]&lt;0,1,0)</f>
        <v>0</v>
      </c>
      <c r="O7136" s="1" t="str">
        <f>All_Data[[#This Row],[Tier2 Description]]&amp;All_Data[[#This Row],[Order No]]</f>
        <v>POLOS1562020</v>
      </c>
    </row>
    <row r="7137" spans="1:15" x14ac:dyDescent="0.35">
      <c r="A7137">
        <v>202006</v>
      </c>
      <c r="B7137" t="str">
        <f>LEFT(All_Data[[#This Row],[Invoice (Year+Month)]],4)</f>
        <v>2020</v>
      </c>
      <c r="C7137" t="str">
        <f>RIGHT(All_Data[[#This Row],[Invoice (Year+Month)]],2)</f>
        <v>06</v>
      </c>
      <c r="D7137" t="s">
        <v>56</v>
      </c>
      <c r="E7137">
        <v>3014450</v>
      </c>
      <c r="F7137" t="s">
        <v>10</v>
      </c>
      <c r="G7137" t="s">
        <v>18</v>
      </c>
      <c r="H7137" t="s">
        <v>20</v>
      </c>
      <c r="I7137">
        <v>1562436</v>
      </c>
      <c r="J7137">
        <v>28</v>
      </c>
      <c r="K7137" s="1">
        <v>101.72</v>
      </c>
      <c r="L7137" s="1">
        <v>99</v>
      </c>
      <c r="M7137" s="1">
        <f>All_Data[[#This Row],[EUR Sales Amount]]-All_Data[[#This Row],[EUR Cost Amount]]</f>
        <v>2.7199999999999989</v>
      </c>
      <c r="N7137">
        <f>IF(All_Data[[#This Row],[Order Line Quantity]]&lt;0,1,0)</f>
        <v>0</v>
      </c>
      <c r="O7137" s="1" t="str">
        <f>All_Data[[#This Row],[Tier2 Description]]&amp;All_Data[[#This Row],[Order No]]</f>
        <v>POLOS1562436</v>
      </c>
    </row>
    <row r="7138" spans="1:15" x14ac:dyDescent="0.35">
      <c r="A7138">
        <v>202006</v>
      </c>
      <c r="B7138" t="str">
        <f>LEFT(All_Data[[#This Row],[Invoice (Year+Month)]],4)</f>
        <v>2020</v>
      </c>
      <c r="C7138" t="str">
        <f>RIGHT(All_Data[[#This Row],[Invoice (Year+Month)]],2)</f>
        <v>06</v>
      </c>
      <c r="D7138" t="s">
        <v>56</v>
      </c>
      <c r="E7138">
        <v>3014450</v>
      </c>
      <c r="F7138" t="s">
        <v>10</v>
      </c>
      <c r="G7138" t="s">
        <v>57</v>
      </c>
      <c r="H7138" t="s">
        <v>58</v>
      </c>
      <c r="I7138">
        <v>1562436</v>
      </c>
      <c r="J7138">
        <v>8</v>
      </c>
      <c r="K7138" s="1">
        <v>144.56</v>
      </c>
      <c r="L7138" s="1">
        <v>65.680000000000007</v>
      </c>
      <c r="M7138" s="1">
        <f>All_Data[[#This Row],[EUR Sales Amount]]-All_Data[[#This Row],[EUR Cost Amount]]</f>
        <v>78.88</v>
      </c>
      <c r="N7138">
        <f>IF(All_Data[[#This Row],[Order Line Quantity]]&lt;0,1,0)</f>
        <v>0</v>
      </c>
      <c r="O7138" s="1" t="str">
        <f>All_Data[[#This Row],[Tier2 Description]]&amp;All_Data[[#This Row],[Order No]]</f>
        <v>SHIRTS1562436</v>
      </c>
    </row>
    <row r="7139" spans="1:15" x14ac:dyDescent="0.35">
      <c r="A7139">
        <v>202006</v>
      </c>
      <c r="B7139" t="str">
        <f>LEFT(All_Data[[#This Row],[Invoice (Year+Month)]],4)</f>
        <v>2020</v>
      </c>
      <c r="C7139" t="str">
        <f>RIGHT(All_Data[[#This Row],[Invoice (Year+Month)]],2)</f>
        <v>06</v>
      </c>
      <c r="D7139" t="s">
        <v>56</v>
      </c>
      <c r="E7139">
        <v>3014458</v>
      </c>
      <c r="F7139" t="s">
        <v>10</v>
      </c>
      <c r="G7139" t="s">
        <v>18</v>
      </c>
      <c r="H7139" t="s">
        <v>20</v>
      </c>
      <c r="I7139">
        <v>1562579</v>
      </c>
      <c r="J7139">
        <v>12</v>
      </c>
      <c r="K7139" s="1">
        <v>85.08</v>
      </c>
      <c r="L7139" s="1">
        <v>46.12</v>
      </c>
      <c r="M7139" s="1">
        <f>All_Data[[#This Row],[EUR Sales Amount]]-All_Data[[#This Row],[EUR Cost Amount]]</f>
        <v>38.96</v>
      </c>
      <c r="N7139">
        <f>IF(All_Data[[#This Row],[Order Line Quantity]]&lt;0,1,0)</f>
        <v>0</v>
      </c>
      <c r="O7139" s="1" t="str">
        <f>All_Data[[#This Row],[Tier2 Description]]&amp;All_Data[[#This Row],[Order No]]</f>
        <v>POLOS1562579</v>
      </c>
    </row>
    <row r="7140" spans="1:15" x14ac:dyDescent="0.35">
      <c r="A7140">
        <v>202006</v>
      </c>
      <c r="B7140" t="str">
        <f>LEFT(All_Data[[#This Row],[Invoice (Year+Month)]],4)</f>
        <v>2020</v>
      </c>
      <c r="C7140" t="str">
        <f>RIGHT(All_Data[[#This Row],[Invoice (Year+Month)]],2)</f>
        <v>06</v>
      </c>
      <c r="D7140" t="s">
        <v>56</v>
      </c>
      <c r="E7140">
        <v>3014464</v>
      </c>
      <c r="F7140" t="s">
        <v>17</v>
      </c>
      <c r="G7140" t="s">
        <v>32</v>
      </c>
      <c r="H7140" t="s">
        <v>49</v>
      </c>
      <c r="I7140">
        <v>1558881</v>
      </c>
      <c r="J7140">
        <v>2</v>
      </c>
      <c r="K7140" s="1">
        <v>2.6</v>
      </c>
      <c r="L7140" s="1">
        <v>1.42</v>
      </c>
      <c r="M7140" s="1">
        <f>All_Data[[#This Row],[EUR Sales Amount]]-All_Data[[#This Row],[EUR Cost Amount]]</f>
        <v>1.1800000000000002</v>
      </c>
      <c r="N7140">
        <f>IF(All_Data[[#This Row],[Order Line Quantity]]&lt;0,1,0)</f>
        <v>0</v>
      </c>
      <c r="O7140" s="1" t="str">
        <f>All_Data[[#This Row],[Tier2 Description]]&amp;All_Data[[#This Row],[Order No]]</f>
        <v>CERAMICS1558881</v>
      </c>
    </row>
    <row r="7141" spans="1:15" x14ac:dyDescent="0.35">
      <c r="A7141">
        <v>202006</v>
      </c>
      <c r="B7141" t="str">
        <f>LEFT(All_Data[[#This Row],[Invoice (Year+Month)]],4)</f>
        <v>2020</v>
      </c>
      <c r="C7141" t="str">
        <f>RIGHT(All_Data[[#This Row],[Invoice (Year+Month)]],2)</f>
        <v>06</v>
      </c>
      <c r="D7141" t="s">
        <v>56</v>
      </c>
      <c r="E7141">
        <v>3014464</v>
      </c>
      <c r="F7141" t="s">
        <v>17</v>
      </c>
      <c r="G7141" t="s">
        <v>26</v>
      </c>
      <c r="H7141" t="s">
        <v>28</v>
      </c>
      <c r="I7141">
        <v>1562625</v>
      </c>
      <c r="J7141">
        <v>4</v>
      </c>
      <c r="K7141" s="1">
        <v>55.8</v>
      </c>
      <c r="L7141" s="1">
        <v>35.200000000000003</v>
      </c>
      <c r="M7141" s="1">
        <f>All_Data[[#This Row],[EUR Sales Amount]]-All_Data[[#This Row],[EUR Cost Amount]]</f>
        <v>20.599999999999994</v>
      </c>
      <c r="N7141">
        <f>IF(All_Data[[#This Row],[Order Line Quantity]]&lt;0,1,0)</f>
        <v>0</v>
      </c>
      <c r="O7141" s="1" t="str">
        <f>All_Data[[#This Row],[Tier2 Description]]&amp;All_Data[[#This Row],[Order No]]</f>
        <v>HOUSEWARES1562625</v>
      </c>
    </row>
    <row r="7142" spans="1:15" x14ac:dyDescent="0.35">
      <c r="A7142">
        <v>202006</v>
      </c>
      <c r="B7142" t="str">
        <f>LEFT(All_Data[[#This Row],[Invoice (Year+Month)]],4)</f>
        <v>2020</v>
      </c>
      <c r="C7142" t="str">
        <f>RIGHT(All_Data[[#This Row],[Invoice (Year+Month)]],2)</f>
        <v>06</v>
      </c>
      <c r="D7142" t="s">
        <v>56</v>
      </c>
      <c r="E7142">
        <v>3014464</v>
      </c>
      <c r="F7142" t="s">
        <v>17</v>
      </c>
      <c r="G7142" t="s">
        <v>26</v>
      </c>
      <c r="H7142" t="s">
        <v>43</v>
      </c>
      <c r="I7142">
        <v>1562315</v>
      </c>
      <c r="J7142">
        <v>102</v>
      </c>
      <c r="K7142" s="1">
        <v>147.9</v>
      </c>
      <c r="L7142" s="1">
        <v>124.2</v>
      </c>
      <c r="M7142" s="1">
        <f>All_Data[[#This Row],[EUR Sales Amount]]-All_Data[[#This Row],[EUR Cost Amount]]</f>
        <v>23.700000000000003</v>
      </c>
      <c r="N7142">
        <f>IF(All_Data[[#This Row],[Order Line Quantity]]&lt;0,1,0)</f>
        <v>0</v>
      </c>
      <c r="O7142" s="1" t="str">
        <f>All_Data[[#This Row],[Tier2 Description]]&amp;All_Data[[#This Row],[Order No]]</f>
        <v>SAFETY AUTO &amp; TOOLS1562315</v>
      </c>
    </row>
    <row r="7143" spans="1:15" x14ac:dyDescent="0.35">
      <c r="A7143">
        <v>202006</v>
      </c>
      <c r="B7143" t="str">
        <f>LEFT(All_Data[[#This Row],[Invoice (Year+Month)]],4)</f>
        <v>2020</v>
      </c>
      <c r="C7143" t="str">
        <f>RIGHT(All_Data[[#This Row],[Invoice (Year+Month)]],2)</f>
        <v>06</v>
      </c>
      <c r="D7143" t="s">
        <v>56</v>
      </c>
      <c r="E7143">
        <v>3014464</v>
      </c>
      <c r="F7143" t="s">
        <v>17</v>
      </c>
      <c r="G7143" t="s">
        <v>29</v>
      </c>
      <c r="H7143" t="s">
        <v>52</v>
      </c>
      <c r="I7143">
        <v>1558363</v>
      </c>
      <c r="J7143">
        <v>2</v>
      </c>
      <c r="K7143" s="1">
        <v>1.98</v>
      </c>
      <c r="L7143" s="1">
        <v>1.64</v>
      </c>
      <c r="M7143" s="1">
        <f>All_Data[[#This Row],[EUR Sales Amount]]-All_Data[[#This Row],[EUR Cost Amount]]</f>
        <v>0.34000000000000008</v>
      </c>
      <c r="N7143">
        <f>IF(All_Data[[#This Row],[Order Line Quantity]]&lt;0,1,0)</f>
        <v>0</v>
      </c>
      <c r="O7143" s="1" t="str">
        <f>All_Data[[#This Row],[Tier2 Description]]&amp;All_Data[[#This Row],[Order No]]</f>
        <v>GENERAL TECH1558363</v>
      </c>
    </row>
    <row r="7144" spans="1:15" x14ac:dyDescent="0.35">
      <c r="A7144">
        <v>202006</v>
      </c>
      <c r="B7144" t="str">
        <f>LEFT(All_Data[[#This Row],[Invoice (Year+Month)]],4)</f>
        <v>2020</v>
      </c>
      <c r="C7144" t="str">
        <f>RIGHT(All_Data[[#This Row],[Invoice (Year+Month)]],2)</f>
        <v>06</v>
      </c>
      <c r="D7144" t="s">
        <v>56</v>
      </c>
      <c r="E7144">
        <v>3014464</v>
      </c>
      <c r="F7144" t="s">
        <v>17</v>
      </c>
      <c r="G7144" t="s">
        <v>29</v>
      </c>
      <c r="H7144" t="s">
        <v>52</v>
      </c>
      <c r="I7144">
        <v>1561752</v>
      </c>
      <c r="J7144">
        <v>100</v>
      </c>
      <c r="K7144" s="1">
        <v>99</v>
      </c>
      <c r="L7144" s="1">
        <v>82.12</v>
      </c>
      <c r="M7144" s="1">
        <f>All_Data[[#This Row],[EUR Sales Amount]]-All_Data[[#This Row],[EUR Cost Amount]]</f>
        <v>16.879999999999995</v>
      </c>
      <c r="N7144">
        <f>IF(All_Data[[#This Row],[Order Line Quantity]]&lt;0,1,0)</f>
        <v>0</v>
      </c>
      <c r="O7144" s="1" t="str">
        <f>All_Data[[#This Row],[Tier2 Description]]&amp;All_Data[[#This Row],[Order No]]</f>
        <v>GENERAL TECH1561752</v>
      </c>
    </row>
    <row r="7145" spans="1:15" x14ac:dyDescent="0.35">
      <c r="A7145">
        <v>202006</v>
      </c>
      <c r="B7145" t="str">
        <f>LEFT(All_Data[[#This Row],[Invoice (Year+Month)]],4)</f>
        <v>2020</v>
      </c>
      <c r="C7145" t="str">
        <f>RIGHT(All_Data[[#This Row],[Invoice (Year+Month)]],2)</f>
        <v>06</v>
      </c>
      <c r="D7145" t="s">
        <v>56</v>
      </c>
      <c r="E7145">
        <v>3014467</v>
      </c>
      <c r="F7145" t="s">
        <v>10</v>
      </c>
      <c r="G7145" t="s">
        <v>26</v>
      </c>
      <c r="H7145" t="s">
        <v>50</v>
      </c>
      <c r="I7145">
        <v>1561508</v>
      </c>
      <c r="J7145">
        <v>2</v>
      </c>
      <c r="K7145" s="1">
        <v>12.92</v>
      </c>
      <c r="L7145" s="1">
        <v>6.2</v>
      </c>
      <c r="M7145" s="1">
        <f>All_Data[[#This Row],[EUR Sales Amount]]-All_Data[[#This Row],[EUR Cost Amount]]</f>
        <v>6.72</v>
      </c>
      <c r="N7145">
        <f>IF(All_Data[[#This Row],[Order Line Quantity]]&lt;0,1,0)</f>
        <v>0</v>
      </c>
      <c r="O7145" s="1" t="str">
        <f>All_Data[[#This Row],[Tier2 Description]]&amp;All_Data[[#This Row],[Order No]]</f>
        <v>OUTDOOR &amp; LEISURE1561508</v>
      </c>
    </row>
    <row r="7146" spans="1:15" x14ac:dyDescent="0.35">
      <c r="A7146">
        <v>202006</v>
      </c>
      <c r="B7146" t="str">
        <f>LEFT(All_Data[[#This Row],[Invoice (Year+Month)]],4)</f>
        <v>2020</v>
      </c>
      <c r="C7146" t="str">
        <f>RIGHT(All_Data[[#This Row],[Invoice (Year+Month)]],2)</f>
        <v>06</v>
      </c>
      <c r="D7146" t="s">
        <v>56</v>
      </c>
      <c r="E7146">
        <v>3014468</v>
      </c>
      <c r="F7146" t="s">
        <v>10</v>
      </c>
      <c r="G7146" t="s">
        <v>18</v>
      </c>
      <c r="H7146" t="s">
        <v>20</v>
      </c>
      <c r="I7146">
        <v>1562340</v>
      </c>
      <c r="J7146">
        <v>10</v>
      </c>
      <c r="K7146" s="1">
        <v>75.7</v>
      </c>
      <c r="L7146" s="1">
        <v>37.700000000000003</v>
      </c>
      <c r="M7146" s="1">
        <f>All_Data[[#This Row],[EUR Sales Amount]]-All_Data[[#This Row],[EUR Cost Amount]]</f>
        <v>38</v>
      </c>
      <c r="N7146">
        <f>IF(All_Data[[#This Row],[Order Line Quantity]]&lt;0,1,0)</f>
        <v>0</v>
      </c>
      <c r="O7146" s="1" t="str">
        <f>All_Data[[#This Row],[Tier2 Description]]&amp;All_Data[[#This Row],[Order No]]</f>
        <v>POLOS1562340</v>
      </c>
    </row>
    <row r="7147" spans="1:15" x14ac:dyDescent="0.35">
      <c r="A7147">
        <v>202006</v>
      </c>
      <c r="B7147" t="str">
        <f>LEFT(All_Data[[#This Row],[Invoice (Year+Month)]],4)</f>
        <v>2020</v>
      </c>
      <c r="C7147" t="str">
        <f>RIGHT(All_Data[[#This Row],[Invoice (Year+Month)]],2)</f>
        <v>06</v>
      </c>
      <c r="D7147" t="s">
        <v>56</v>
      </c>
      <c r="E7147">
        <v>3014469</v>
      </c>
      <c r="F7147" t="s">
        <v>17</v>
      </c>
      <c r="G7147" t="s">
        <v>26</v>
      </c>
      <c r="H7147" t="s">
        <v>43</v>
      </c>
      <c r="I7147">
        <v>1561008</v>
      </c>
      <c r="J7147">
        <v>1000</v>
      </c>
      <c r="K7147" s="1">
        <v>1100</v>
      </c>
      <c r="L7147" s="1">
        <v>880</v>
      </c>
      <c r="M7147" s="1">
        <f>All_Data[[#This Row],[EUR Sales Amount]]-All_Data[[#This Row],[EUR Cost Amount]]</f>
        <v>220</v>
      </c>
      <c r="N7147">
        <f>IF(All_Data[[#This Row],[Order Line Quantity]]&lt;0,1,0)</f>
        <v>0</v>
      </c>
      <c r="O7147" s="1" t="str">
        <f>All_Data[[#This Row],[Tier2 Description]]&amp;All_Data[[#This Row],[Order No]]</f>
        <v>SAFETY AUTO &amp; TOOLS1561008</v>
      </c>
    </row>
    <row r="7148" spans="1:15" x14ac:dyDescent="0.35">
      <c r="A7148">
        <v>202006</v>
      </c>
      <c r="B7148" t="str">
        <f>LEFT(All_Data[[#This Row],[Invoice (Year+Month)]],4)</f>
        <v>2020</v>
      </c>
      <c r="C7148" t="str">
        <f>RIGHT(All_Data[[#This Row],[Invoice (Year+Month)]],2)</f>
        <v>06</v>
      </c>
      <c r="D7148" t="s">
        <v>56</v>
      </c>
      <c r="E7148">
        <v>3014474</v>
      </c>
      <c r="F7148" t="s">
        <v>10</v>
      </c>
      <c r="G7148" t="s">
        <v>48</v>
      </c>
      <c r="H7148" t="s">
        <v>48</v>
      </c>
      <c r="I7148">
        <v>1562563</v>
      </c>
      <c r="J7148">
        <v>2</v>
      </c>
      <c r="K7148" s="1">
        <v>4.6399999999999997</v>
      </c>
      <c r="L7148" s="1">
        <v>1.9</v>
      </c>
      <c r="M7148" s="1">
        <f>All_Data[[#This Row],[EUR Sales Amount]]-All_Data[[#This Row],[EUR Cost Amount]]</f>
        <v>2.7399999999999998</v>
      </c>
      <c r="N7148">
        <f>IF(All_Data[[#This Row],[Order Line Quantity]]&lt;0,1,0)</f>
        <v>0</v>
      </c>
      <c r="O7148" s="1" t="str">
        <f>All_Data[[#This Row],[Tier2 Description]]&amp;All_Data[[#This Row],[Order No]]</f>
        <v>HEADWEAR1562563</v>
      </c>
    </row>
    <row r="7149" spans="1:15" x14ac:dyDescent="0.35">
      <c r="A7149">
        <v>202006</v>
      </c>
      <c r="B7149" t="str">
        <f>LEFT(All_Data[[#This Row],[Invoice (Year+Month)]],4)</f>
        <v>2020</v>
      </c>
      <c r="C7149" t="str">
        <f>RIGHT(All_Data[[#This Row],[Invoice (Year+Month)]],2)</f>
        <v>06</v>
      </c>
      <c r="D7149" t="s">
        <v>56</v>
      </c>
      <c r="E7149">
        <v>3014474</v>
      </c>
      <c r="F7149" t="s">
        <v>10</v>
      </c>
      <c r="G7149" t="s">
        <v>13</v>
      </c>
      <c r="H7149" t="s">
        <v>37</v>
      </c>
      <c r="I7149">
        <v>1562401</v>
      </c>
      <c r="J7149">
        <v>240</v>
      </c>
      <c r="K7149" s="1">
        <v>736.8</v>
      </c>
      <c r="L7149" s="1">
        <v>337.44</v>
      </c>
      <c r="M7149" s="1">
        <f>All_Data[[#This Row],[EUR Sales Amount]]-All_Data[[#This Row],[EUR Cost Amount]]</f>
        <v>399.35999999999996</v>
      </c>
      <c r="N7149">
        <f>IF(All_Data[[#This Row],[Order Line Quantity]]&lt;0,1,0)</f>
        <v>0</v>
      </c>
      <c r="O7149" s="1" t="str">
        <f>All_Data[[#This Row],[Tier2 Description]]&amp;All_Data[[#This Row],[Order No]]</f>
        <v>GENERAL1562401</v>
      </c>
    </row>
    <row r="7150" spans="1:15" x14ac:dyDescent="0.35">
      <c r="A7150">
        <v>202006</v>
      </c>
      <c r="B7150" t="str">
        <f>LEFT(All_Data[[#This Row],[Invoice (Year+Month)]],4)</f>
        <v>2020</v>
      </c>
      <c r="C7150" t="str">
        <f>RIGHT(All_Data[[#This Row],[Invoice (Year+Month)]],2)</f>
        <v>06</v>
      </c>
      <c r="D7150" t="s">
        <v>56</v>
      </c>
      <c r="E7150">
        <v>3014475</v>
      </c>
      <c r="F7150" t="s">
        <v>17</v>
      </c>
      <c r="G7150" t="s">
        <v>32</v>
      </c>
      <c r="H7150" t="s">
        <v>33</v>
      </c>
      <c r="I7150">
        <v>1562534</v>
      </c>
      <c r="J7150">
        <v>4</v>
      </c>
      <c r="K7150" s="1">
        <v>34.76</v>
      </c>
      <c r="L7150" s="1">
        <v>18.7</v>
      </c>
      <c r="M7150" s="1">
        <f>All_Data[[#This Row],[EUR Sales Amount]]-All_Data[[#This Row],[EUR Cost Amount]]</f>
        <v>16.059999999999999</v>
      </c>
      <c r="N7150">
        <f>IF(All_Data[[#This Row],[Order Line Quantity]]&lt;0,1,0)</f>
        <v>0</v>
      </c>
      <c r="O7150" s="1" t="str">
        <f>All_Data[[#This Row],[Tier2 Description]]&amp;All_Data[[#This Row],[Order No]]</f>
        <v>SPORT BOTTLES1562534</v>
      </c>
    </row>
    <row r="7151" spans="1:15" x14ac:dyDescent="0.35">
      <c r="A7151">
        <v>202006</v>
      </c>
      <c r="B7151" t="str">
        <f>LEFT(All_Data[[#This Row],[Invoice (Year+Month)]],4)</f>
        <v>2020</v>
      </c>
      <c r="C7151" t="str">
        <f>RIGHT(All_Data[[#This Row],[Invoice (Year+Month)]],2)</f>
        <v>06</v>
      </c>
      <c r="D7151" t="s">
        <v>56</v>
      </c>
      <c r="E7151">
        <v>3014475</v>
      </c>
      <c r="F7151" t="s">
        <v>17</v>
      </c>
      <c r="G7151" t="s">
        <v>18</v>
      </c>
      <c r="H7151" t="s">
        <v>20</v>
      </c>
      <c r="I7151">
        <v>1561177</v>
      </c>
      <c r="J7151">
        <v>-8</v>
      </c>
      <c r="K7151" s="1">
        <v>-52.4</v>
      </c>
      <c r="L7151" s="1">
        <v>-27.56</v>
      </c>
      <c r="M7151" s="1">
        <f>All_Data[[#This Row],[EUR Sales Amount]]-All_Data[[#This Row],[EUR Cost Amount]]</f>
        <v>-24.84</v>
      </c>
      <c r="N7151">
        <f>IF(All_Data[[#This Row],[Order Line Quantity]]&lt;0,1,0)</f>
        <v>1</v>
      </c>
      <c r="O7151" s="1" t="str">
        <f>All_Data[[#This Row],[Tier2 Description]]&amp;All_Data[[#This Row],[Order No]]</f>
        <v>POLOS1561177</v>
      </c>
    </row>
    <row r="7152" spans="1:15" x14ac:dyDescent="0.35">
      <c r="A7152">
        <v>202006</v>
      </c>
      <c r="B7152" t="str">
        <f>LEFT(All_Data[[#This Row],[Invoice (Year+Month)]],4)</f>
        <v>2020</v>
      </c>
      <c r="C7152" t="str">
        <f>RIGHT(All_Data[[#This Row],[Invoice (Year+Month)]],2)</f>
        <v>06</v>
      </c>
      <c r="D7152" t="s">
        <v>56</v>
      </c>
      <c r="E7152">
        <v>3014475</v>
      </c>
      <c r="F7152" t="s">
        <v>17</v>
      </c>
      <c r="G7152" t="s">
        <v>18</v>
      </c>
      <c r="H7152" t="s">
        <v>20</v>
      </c>
      <c r="I7152">
        <v>1561816</v>
      </c>
      <c r="J7152">
        <v>26</v>
      </c>
      <c r="K7152" s="1">
        <v>90.74</v>
      </c>
      <c r="L7152" s="1">
        <v>64.38</v>
      </c>
      <c r="M7152" s="1">
        <f>All_Data[[#This Row],[EUR Sales Amount]]-All_Data[[#This Row],[EUR Cost Amount]]</f>
        <v>26.36</v>
      </c>
      <c r="N7152">
        <f>IF(All_Data[[#This Row],[Order Line Quantity]]&lt;0,1,0)</f>
        <v>0</v>
      </c>
      <c r="O7152" s="1" t="str">
        <f>All_Data[[#This Row],[Tier2 Description]]&amp;All_Data[[#This Row],[Order No]]</f>
        <v>POLOS1561816</v>
      </c>
    </row>
    <row r="7153" spans="1:15" x14ac:dyDescent="0.35">
      <c r="A7153">
        <v>202006</v>
      </c>
      <c r="B7153" t="str">
        <f>LEFT(All_Data[[#This Row],[Invoice (Year+Month)]],4)</f>
        <v>2020</v>
      </c>
      <c r="C7153" t="str">
        <f>RIGHT(All_Data[[#This Row],[Invoice (Year+Month)]],2)</f>
        <v>06</v>
      </c>
      <c r="D7153" t="s">
        <v>56</v>
      </c>
      <c r="E7153">
        <v>3014475</v>
      </c>
      <c r="F7153" t="s">
        <v>17</v>
      </c>
      <c r="G7153" t="s">
        <v>18</v>
      </c>
      <c r="H7153" t="s">
        <v>20</v>
      </c>
      <c r="I7153">
        <v>1562534</v>
      </c>
      <c r="J7153">
        <v>52</v>
      </c>
      <c r="K7153" s="1">
        <v>129.47999999999999</v>
      </c>
      <c r="L7153" s="1">
        <v>138.4</v>
      </c>
      <c r="M7153" s="1">
        <f>All_Data[[#This Row],[EUR Sales Amount]]-All_Data[[#This Row],[EUR Cost Amount]]</f>
        <v>-8.9200000000000159</v>
      </c>
      <c r="N7153">
        <f>IF(All_Data[[#This Row],[Order Line Quantity]]&lt;0,1,0)</f>
        <v>0</v>
      </c>
      <c r="O7153" s="1" t="str">
        <f>All_Data[[#This Row],[Tier2 Description]]&amp;All_Data[[#This Row],[Order No]]</f>
        <v>POLOS1562534</v>
      </c>
    </row>
    <row r="7154" spans="1:15" x14ac:dyDescent="0.35">
      <c r="A7154">
        <v>202006</v>
      </c>
      <c r="B7154" t="str">
        <f>LEFT(All_Data[[#This Row],[Invoice (Year+Month)]],4)</f>
        <v>2020</v>
      </c>
      <c r="C7154" t="str">
        <f>RIGHT(All_Data[[#This Row],[Invoice (Year+Month)]],2)</f>
        <v>06</v>
      </c>
      <c r="D7154" t="s">
        <v>56</v>
      </c>
      <c r="E7154">
        <v>3014475</v>
      </c>
      <c r="F7154" t="s">
        <v>17</v>
      </c>
      <c r="G7154" t="s">
        <v>18</v>
      </c>
      <c r="H7154" t="s">
        <v>21</v>
      </c>
      <c r="I7154">
        <v>1561177</v>
      </c>
      <c r="J7154">
        <v>-3800</v>
      </c>
      <c r="K7154" s="1">
        <v>-6608.32</v>
      </c>
      <c r="L7154" s="1">
        <v>-4688.88</v>
      </c>
      <c r="M7154" s="1">
        <f>All_Data[[#This Row],[EUR Sales Amount]]-All_Data[[#This Row],[EUR Cost Amount]]</f>
        <v>-1919.4399999999996</v>
      </c>
      <c r="N7154">
        <f>IF(All_Data[[#This Row],[Order Line Quantity]]&lt;0,1,0)</f>
        <v>1</v>
      </c>
      <c r="O7154" s="1" t="str">
        <f>All_Data[[#This Row],[Tier2 Description]]&amp;All_Data[[#This Row],[Order No]]</f>
        <v>T-SHIRTS &amp; ACTIVE TOPS1561177</v>
      </c>
    </row>
    <row r="7155" spans="1:15" x14ac:dyDescent="0.35">
      <c r="A7155">
        <v>202006</v>
      </c>
      <c r="B7155" t="str">
        <f>LEFT(All_Data[[#This Row],[Invoice (Year+Month)]],4)</f>
        <v>2020</v>
      </c>
      <c r="C7155" t="str">
        <f>RIGHT(All_Data[[#This Row],[Invoice (Year+Month)]],2)</f>
        <v>06</v>
      </c>
      <c r="D7155" t="s">
        <v>56</v>
      </c>
      <c r="E7155">
        <v>3014475</v>
      </c>
      <c r="F7155" t="s">
        <v>17</v>
      </c>
      <c r="G7155" t="s">
        <v>18</v>
      </c>
      <c r="H7155" t="s">
        <v>21</v>
      </c>
      <c r="I7155">
        <v>1561816</v>
      </c>
      <c r="J7155">
        <v>440</v>
      </c>
      <c r="K7155" s="1">
        <v>772.4</v>
      </c>
      <c r="L7155" s="1">
        <v>561.78</v>
      </c>
      <c r="M7155" s="1">
        <f>All_Data[[#This Row],[EUR Sales Amount]]-All_Data[[#This Row],[EUR Cost Amount]]</f>
        <v>210.62</v>
      </c>
      <c r="N7155">
        <f>IF(All_Data[[#This Row],[Order Line Quantity]]&lt;0,1,0)</f>
        <v>0</v>
      </c>
      <c r="O7155" s="1" t="str">
        <f>All_Data[[#This Row],[Tier2 Description]]&amp;All_Data[[#This Row],[Order No]]</f>
        <v>T-SHIRTS &amp; ACTIVE TOPS1561816</v>
      </c>
    </row>
    <row r="7156" spans="1:15" x14ac:dyDescent="0.35">
      <c r="A7156">
        <v>202006</v>
      </c>
      <c r="B7156" t="str">
        <f>LEFT(All_Data[[#This Row],[Invoice (Year+Month)]],4)</f>
        <v>2020</v>
      </c>
      <c r="C7156" t="str">
        <f>RIGHT(All_Data[[#This Row],[Invoice (Year+Month)]],2)</f>
        <v>06</v>
      </c>
      <c r="D7156" t="s">
        <v>56</v>
      </c>
      <c r="E7156">
        <v>3014475</v>
      </c>
      <c r="F7156" t="s">
        <v>17</v>
      </c>
      <c r="G7156" t="s">
        <v>18</v>
      </c>
      <c r="H7156" t="s">
        <v>21</v>
      </c>
      <c r="I7156">
        <v>1562301</v>
      </c>
      <c r="J7156">
        <v>28</v>
      </c>
      <c r="K7156" s="1">
        <v>162.38</v>
      </c>
      <c r="L7156" s="1">
        <v>88.44</v>
      </c>
      <c r="M7156" s="1">
        <f>All_Data[[#This Row],[EUR Sales Amount]]-All_Data[[#This Row],[EUR Cost Amount]]</f>
        <v>73.94</v>
      </c>
      <c r="N7156">
        <f>IF(All_Data[[#This Row],[Order Line Quantity]]&lt;0,1,0)</f>
        <v>0</v>
      </c>
      <c r="O7156" s="1" t="str">
        <f>All_Data[[#This Row],[Tier2 Description]]&amp;All_Data[[#This Row],[Order No]]</f>
        <v>T-SHIRTS &amp; ACTIVE TOPS1562301</v>
      </c>
    </row>
    <row r="7157" spans="1:15" x14ac:dyDescent="0.35">
      <c r="A7157">
        <v>202006</v>
      </c>
      <c r="B7157" t="str">
        <f>LEFT(All_Data[[#This Row],[Invoice (Year+Month)]],4)</f>
        <v>2020</v>
      </c>
      <c r="C7157" t="str">
        <f>RIGHT(All_Data[[#This Row],[Invoice (Year+Month)]],2)</f>
        <v>06</v>
      </c>
      <c r="D7157" t="s">
        <v>56</v>
      </c>
      <c r="E7157">
        <v>3014475</v>
      </c>
      <c r="F7157" t="s">
        <v>17</v>
      </c>
      <c r="G7157" t="s">
        <v>18</v>
      </c>
      <c r="H7157" t="s">
        <v>21</v>
      </c>
      <c r="I7157">
        <v>1562534</v>
      </c>
      <c r="J7157">
        <v>186</v>
      </c>
      <c r="K7157" s="1">
        <v>507.34</v>
      </c>
      <c r="L7157" s="1">
        <v>317.92</v>
      </c>
      <c r="M7157" s="1">
        <f>All_Data[[#This Row],[EUR Sales Amount]]-All_Data[[#This Row],[EUR Cost Amount]]</f>
        <v>189.41999999999996</v>
      </c>
      <c r="N7157">
        <f>IF(All_Data[[#This Row],[Order Line Quantity]]&lt;0,1,0)</f>
        <v>0</v>
      </c>
      <c r="O7157" s="1" t="str">
        <f>All_Data[[#This Row],[Tier2 Description]]&amp;All_Data[[#This Row],[Order No]]</f>
        <v>T-SHIRTS &amp; ACTIVE TOPS1562534</v>
      </c>
    </row>
    <row r="7158" spans="1:15" x14ac:dyDescent="0.35">
      <c r="A7158">
        <v>202006</v>
      </c>
      <c r="B7158" t="str">
        <f>LEFT(All_Data[[#This Row],[Invoice (Year+Month)]],4)</f>
        <v>2020</v>
      </c>
      <c r="C7158" t="str">
        <f>RIGHT(All_Data[[#This Row],[Invoice (Year+Month)]],2)</f>
        <v>06</v>
      </c>
      <c r="D7158" t="s">
        <v>56</v>
      </c>
      <c r="E7158">
        <v>3014475</v>
      </c>
      <c r="F7158" t="s">
        <v>17</v>
      </c>
      <c r="G7158" t="s">
        <v>57</v>
      </c>
      <c r="H7158" t="s">
        <v>58</v>
      </c>
      <c r="I7158">
        <v>1561177</v>
      </c>
      <c r="J7158">
        <v>-10</v>
      </c>
      <c r="K7158" s="1">
        <v>-171.7</v>
      </c>
      <c r="L7158" s="1">
        <v>-72.959999999999994</v>
      </c>
      <c r="M7158" s="1">
        <f>All_Data[[#This Row],[EUR Sales Amount]]-All_Data[[#This Row],[EUR Cost Amount]]</f>
        <v>-98.74</v>
      </c>
      <c r="N7158">
        <f>IF(All_Data[[#This Row],[Order Line Quantity]]&lt;0,1,0)</f>
        <v>1</v>
      </c>
      <c r="O7158" s="1" t="str">
        <f>All_Data[[#This Row],[Tier2 Description]]&amp;All_Data[[#This Row],[Order No]]</f>
        <v>SHIRTS1561177</v>
      </c>
    </row>
    <row r="7159" spans="1:15" x14ac:dyDescent="0.35">
      <c r="A7159">
        <v>202006</v>
      </c>
      <c r="B7159" t="str">
        <f>LEFT(All_Data[[#This Row],[Invoice (Year+Month)]],4)</f>
        <v>2020</v>
      </c>
      <c r="C7159" t="str">
        <f>RIGHT(All_Data[[#This Row],[Invoice (Year+Month)]],2)</f>
        <v>06</v>
      </c>
      <c r="D7159" t="s">
        <v>56</v>
      </c>
      <c r="E7159">
        <v>3014478</v>
      </c>
      <c r="F7159" t="s">
        <v>17</v>
      </c>
      <c r="G7159" t="s">
        <v>13</v>
      </c>
      <c r="H7159" t="s">
        <v>34</v>
      </c>
      <c r="I7159">
        <v>1561726</v>
      </c>
      <c r="J7159">
        <v>30</v>
      </c>
      <c r="K7159" s="1">
        <v>34.799999999999997</v>
      </c>
      <c r="L7159" s="1">
        <v>17.239999999999998</v>
      </c>
      <c r="M7159" s="1">
        <f>All_Data[[#This Row],[EUR Sales Amount]]-All_Data[[#This Row],[EUR Cost Amount]]</f>
        <v>17.559999999999999</v>
      </c>
      <c r="N7159">
        <f>IF(All_Data[[#This Row],[Order Line Quantity]]&lt;0,1,0)</f>
        <v>0</v>
      </c>
      <c r="O7159" s="1" t="str">
        <f>All_Data[[#This Row],[Tier2 Description]]&amp;All_Data[[#This Row],[Order No]]</f>
        <v>STATIONERY1561726</v>
      </c>
    </row>
    <row r="7160" spans="1:15" x14ac:dyDescent="0.35">
      <c r="A7160">
        <v>202006</v>
      </c>
      <c r="B7160" t="str">
        <f>LEFT(All_Data[[#This Row],[Invoice (Year+Month)]],4)</f>
        <v>2020</v>
      </c>
      <c r="C7160" t="str">
        <f>RIGHT(All_Data[[#This Row],[Invoice (Year+Month)]],2)</f>
        <v>06</v>
      </c>
      <c r="D7160" t="s">
        <v>56</v>
      </c>
      <c r="E7160">
        <v>3014478</v>
      </c>
      <c r="F7160" t="s">
        <v>17</v>
      </c>
      <c r="G7160" t="s">
        <v>18</v>
      </c>
      <c r="H7160" t="s">
        <v>20</v>
      </c>
      <c r="I7160">
        <v>1561781</v>
      </c>
      <c r="J7160">
        <v>2</v>
      </c>
      <c r="K7160" s="1">
        <v>14.58</v>
      </c>
      <c r="L7160" s="1">
        <v>7.18</v>
      </c>
      <c r="M7160" s="1">
        <f>All_Data[[#This Row],[EUR Sales Amount]]-All_Data[[#This Row],[EUR Cost Amount]]</f>
        <v>7.4</v>
      </c>
      <c r="N7160">
        <f>IF(All_Data[[#This Row],[Order Line Quantity]]&lt;0,1,0)</f>
        <v>0</v>
      </c>
      <c r="O7160" s="1" t="str">
        <f>All_Data[[#This Row],[Tier2 Description]]&amp;All_Data[[#This Row],[Order No]]</f>
        <v>POLOS1561781</v>
      </c>
    </row>
    <row r="7161" spans="1:15" x14ac:dyDescent="0.35">
      <c r="A7161">
        <v>202006</v>
      </c>
      <c r="B7161" t="str">
        <f>LEFT(All_Data[[#This Row],[Invoice (Year+Month)]],4)</f>
        <v>2020</v>
      </c>
      <c r="C7161" t="str">
        <f>RIGHT(All_Data[[#This Row],[Invoice (Year+Month)]],2)</f>
        <v>06</v>
      </c>
      <c r="D7161" t="s">
        <v>56</v>
      </c>
      <c r="E7161">
        <v>3014478</v>
      </c>
      <c r="F7161" t="s">
        <v>17</v>
      </c>
      <c r="G7161" t="s">
        <v>18</v>
      </c>
      <c r="H7161" t="s">
        <v>20</v>
      </c>
      <c r="I7161">
        <v>1562286</v>
      </c>
      <c r="J7161">
        <v>410</v>
      </c>
      <c r="K7161" s="1">
        <v>2988.9</v>
      </c>
      <c r="L7161" s="1">
        <v>1473.94</v>
      </c>
      <c r="M7161" s="1">
        <f>All_Data[[#This Row],[EUR Sales Amount]]-All_Data[[#This Row],[EUR Cost Amount]]</f>
        <v>1514.96</v>
      </c>
      <c r="N7161">
        <f>IF(All_Data[[#This Row],[Order Line Quantity]]&lt;0,1,0)</f>
        <v>0</v>
      </c>
      <c r="O7161" s="1" t="str">
        <f>All_Data[[#This Row],[Tier2 Description]]&amp;All_Data[[#This Row],[Order No]]</f>
        <v>POLOS1562286</v>
      </c>
    </row>
    <row r="7162" spans="1:15" x14ac:dyDescent="0.35">
      <c r="A7162">
        <v>202006</v>
      </c>
      <c r="B7162" t="str">
        <f>LEFT(All_Data[[#This Row],[Invoice (Year+Month)]],4)</f>
        <v>2020</v>
      </c>
      <c r="C7162" t="str">
        <f>RIGHT(All_Data[[#This Row],[Invoice (Year+Month)]],2)</f>
        <v>06</v>
      </c>
      <c r="D7162" t="s">
        <v>56</v>
      </c>
      <c r="E7162">
        <v>3014487</v>
      </c>
      <c r="F7162" t="s">
        <v>10</v>
      </c>
      <c r="G7162" t="s">
        <v>32</v>
      </c>
      <c r="H7162" t="s">
        <v>33</v>
      </c>
      <c r="I7162">
        <v>1562522</v>
      </c>
      <c r="J7162">
        <v>100</v>
      </c>
      <c r="K7162" s="1">
        <v>190</v>
      </c>
      <c r="L7162" s="1">
        <v>94.5</v>
      </c>
      <c r="M7162" s="1">
        <f>All_Data[[#This Row],[EUR Sales Amount]]-All_Data[[#This Row],[EUR Cost Amount]]</f>
        <v>95.5</v>
      </c>
      <c r="N7162">
        <f>IF(All_Data[[#This Row],[Order Line Quantity]]&lt;0,1,0)</f>
        <v>0</v>
      </c>
      <c r="O7162" s="1" t="str">
        <f>All_Data[[#This Row],[Tier2 Description]]&amp;All_Data[[#This Row],[Order No]]</f>
        <v>SPORT BOTTLES1562522</v>
      </c>
    </row>
    <row r="7163" spans="1:15" x14ac:dyDescent="0.35">
      <c r="A7163">
        <v>202006</v>
      </c>
      <c r="B7163" t="str">
        <f>LEFT(All_Data[[#This Row],[Invoice (Year+Month)]],4)</f>
        <v>2020</v>
      </c>
      <c r="C7163" t="str">
        <f>RIGHT(All_Data[[#This Row],[Invoice (Year+Month)]],2)</f>
        <v>06</v>
      </c>
      <c r="D7163" t="s">
        <v>56</v>
      </c>
      <c r="E7163">
        <v>3014487</v>
      </c>
      <c r="F7163" t="s">
        <v>10</v>
      </c>
      <c r="G7163" t="s">
        <v>22</v>
      </c>
      <c r="H7163" t="s">
        <v>35</v>
      </c>
      <c r="I7163">
        <v>1562522</v>
      </c>
      <c r="J7163">
        <v>104</v>
      </c>
      <c r="K7163" s="1">
        <v>223</v>
      </c>
      <c r="L7163" s="1">
        <v>43.36</v>
      </c>
      <c r="M7163" s="1">
        <f>All_Data[[#This Row],[EUR Sales Amount]]-All_Data[[#This Row],[EUR Cost Amount]]</f>
        <v>179.64</v>
      </c>
      <c r="N7163">
        <f>IF(All_Data[[#This Row],[Order Line Quantity]]&lt;0,1,0)</f>
        <v>0</v>
      </c>
      <c r="O7163" s="1" t="str">
        <f>All_Data[[#This Row],[Tier2 Description]]&amp;All_Data[[#This Row],[Order No]]</f>
        <v>DECORATION CHARGES1562522</v>
      </c>
    </row>
    <row r="7164" spans="1:15" x14ac:dyDescent="0.35">
      <c r="A7164">
        <v>202006</v>
      </c>
      <c r="B7164" t="str">
        <f>LEFT(All_Data[[#This Row],[Invoice (Year+Month)]],4)</f>
        <v>2020</v>
      </c>
      <c r="C7164" t="str">
        <f>RIGHT(All_Data[[#This Row],[Invoice (Year+Month)]],2)</f>
        <v>06</v>
      </c>
      <c r="D7164" t="s">
        <v>56</v>
      </c>
      <c r="E7164">
        <v>3014492</v>
      </c>
      <c r="F7164" t="s">
        <v>17</v>
      </c>
      <c r="G7164" t="s">
        <v>11</v>
      </c>
      <c r="H7164" t="s">
        <v>38</v>
      </c>
      <c r="I7164">
        <v>1561914</v>
      </c>
      <c r="J7164">
        <v>6</v>
      </c>
      <c r="K7164" s="1">
        <v>6.24</v>
      </c>
      <c r="L7164" s="1">
        <v>3.66</v>
      </c>
      <c r="M7164" s="1">
        <f>All_Data[[#This Row],[EUR Sales Amount]]-All_Data[[#This Row],[EUR Cost Amount]]</f>
        <v>2.58</v>
      </c>
      <c r="N7164">
        <f>IF(All_Data[[#This Row],[Order Line Quantity]]&lt;0,1,0)</f>
        <v>0</v>
      </c>
      <c r="O7164" s="1" t="str">
        <f>All_Data[[#This Row],[Tier2 Description]]&amp;All_Data[[#This Row],[Order No]]</f>
        <v>BACKPACKS1561914</v>
      </c>
    </row>
    <row r="7165" spans="1:15" x14ac:dyDescent="0.35">
      <c r="A7165">
        <v>202006</v>
      </c>
      <c r="B7165" t="str">
        <f>LEFT(All_Data[[#This Row],[Invoice (Year+Month)]],4)</f>
        <v>2020</v>
      </c>
      <c r="C7165" t="str">
        <f>RIGHT(All_Data[[#This Row],[Invoice (Year+Month)]],2)</f>
        <v>06</v>
      </c>
      <c r="D7165" t="s">
        <v>56</v>
      </c>
      <c r="E7165">
        <v>3014492</v>
      </c>
      <c r="F7165" t="s">
        <v>17</v>
      </c>
      <c r="G7165" t="s">
        <v>48</v>
      </c>
      <c r="H7165" t="s">
        <v>48</v>
      </c>
      <c r="I7165">
        <v>1561698</v>
      </c>
      <c r="J7165">
        <v>360</v>
      </c>
      <c r="K7165" s="1">
        <v>1245.5999999999999</v>
      </c>
      <c r="L7165" s="1">
        <v>660.9</v>
      </c>
      <c r="M7165" s="1">
        <f>All_Data[[#This Row],[EUR Sales Amount]]-All_Data[[#This Row],[EUR Cost Amount]]</f>
        <v>584.69999999999993</v>
      </c>
      <c r="N7165">
        <f>IF(All_Data[[#This Row],[Order Line Quantity]]&lt;0,1,0)</f>
        <v>0</v>
      </c>
      <c r="O7165" s="1" t="str">
        <f>All_Data[[#This Row],[Tier2 Description]]&amp;All_Data[[#This Row],[Order No]]</f>
        <v>HEADWEAR1561698</v>
      </c>
    </row>
    <row r="7166" spans="1:15" x14ac:dyDescent="0.35">
      <c r="A7166">
        <v>202006</v>
      </c>
      <c r="B7166" t="str">
        <f>LEFT(All_Data[[#This Row],[Invoice (Year+Month)]],4)</f>
        <v>2020</v>
      </c>
      <c r="C7166" t="str">
        <f>RIGHT(All_Data[[#This Row],[Invoice (Year+Month)]],2)</f>
        <v>06</v>
      </c>
      <c r="D7166" t="s">
        <v>56</v>
      </c>
      <c r="E7166">
        <v>3014492</v>
      </c>
      <c r="F7166" t="s">
        <v>17</v>
      </c>
      <c r="G7166" t="s">
        <v>48</v>
      </c>
      <c r="H7166" t="s">
        <v>48</v>
      </c>
      <c r="I7166">
        <v>1562038</v>
      </c>
      <c r="J7166">
        <v>120</v>
      </c>
      <c r="K7166" s="1">
        <v>415.2</v>
      </c>
      <c r="L7166" s="1">
        <v>229.06</v>
      </c>
      <c r="M7166" s="1">
        <f>All_Data[[#This Row],[EUR Sales Amount]]-All_Data[[#This Row],[EUR Cost Amount]]</f>
        <v>186.14</v>
      </c>
      <c r="N7166">
        <f>IF(All_Data[[#This Row],[Order Line Quantity]]&lt;0,1,0)</f>
        <v>0</v>
      </c>
      <c r="O7166" s="1" t="str">
        <f>All_Data[[#This Row],[Tier2 Description]]&amp;All_Data[[#This Row],[Order No]]</f>
        <v>HEADWEAR1562038</v>
      </c>
    </row>
    <row r="7167" spans="1:15" x14ac:dyDescent="0.35">
      <c r="A7167">
        <v>202006</v>
      </c>
      <c r="B7167" t="str">
        <f>LEFT(All_Data[[#This Row],[Invoice (Year+Month)]],4)</f>
        <v>2020</v>
      </c>
      <c r="C7167" t="str">
        <f>RIGHT(All_Data[[#This Row],[Invoice (Year+Month)]],2)</f>
        <v>06</v>
      </c>
      <c r="D7167" t="s">
        <v>56</v>
      </c>
      <c r="E7167">
        <v>3014492</v>
      </c>
      <c r="F7167" t="s">
        <v>17</v>
      </c>
      <c r="G7167" t="s">
        <v>18</v>
      </c>
      <c r="H7167" t="s">
        <v>20</v>
      </c>
      <c r="I7167">
        <v>1561698</v>
      </c>
      <c r="J7167">
        <v>2</v>
      </c>
      <c r="K7167" s="1">
        <v>14.58</v>
      </c>
      <c r="L7167" s="1">
        <v>8.14</v>
      </c>
      <c r="M7167" s="1">
        <f>All_Data[[#This Row],[EUR Sales Amount]]-All_Data[[#This Row],[EUR Cost Amount]]</f>
        <v>6.4399999999999995</v>
      </c>
      <c r="N7167">
        <f>IF(All_Data[[#This Row],[Order Line Quantity]]&lt;0,1,0)</f>
        <v>0</v>
      </c>
      <c r="O7167" s="1" t="str">
        <f>All_Data[[#This Row],[Tier2 Description]]&amp;All_Data[[#This Row],[Order No]]</f>
        <v>POLOS1561698</v>
      </c>
    </row>
    <row r="7168" spans="1:15" x14ac:dyDescent="0.35">
      <c r="A7168">
        <v>202006</v>
      </c>
      <c r="B7168" t="str">
        <f>LEFT(All_Data[[#This Row],[Invoice (Year+Month)]],4)</f>
        <v>2020</v>
      </c>
      <c r="C7168" t="str">
        <f>RIGHT(All_Data[[#This Row],[Invoice (Year+Month)]],2)</f>
        <v>06</v>
      </c>
      <c r="D7168" t="s">
        <v>56</v>
      </c>
      <c r="E7168">
        <v>3014492</v>
      </c>
      <c r="F7168" t="s">
        <v>17</v>
      </c>
      <c r="G7168" t="s">
        <v>18</v>
      </c>
      <c r="H7168" t="s">
        <v>20</v>
      </c>
      <c r="I7168">
        <v>1562307</v>
      </c>
      <c r="J7168">
        <v>24</v>
      </c>
      <c r="K7168" s="1">
        <v>293.04000000000002</v>
      </c>
      <c r="L7168" s="1">
        <v>113.3</v>
      </c>
      <c r="M7168" s="1">
        <f>All_Data[[#This Row],[EUR Sales Amount]]-All_Data[[#This Row],[EUR Cost Amount]]</f>
        <v>179.74</v>
      </c>
      <c r="N7168">
        <f>IF(All_Data[[#This Row],[Order Line Quantity]]&lt;0,1,0)</f>
        <v>0</v>
      </c>
      <c r="O7168" s="1" t="str">
        <f>All_Data[[#This Row],[Tier2 Description]]&amp;All_Data[[#This Row],[Order No]]</f>
        <v>POLOS1562307</v>
      </c>
    </row>
    <row r="7169" spans="1:15" x14ac:dyDescent="0.35">
      <c r="A7169">
        <v>202006</v>
      </c>
      <c r="B7169" t="str">
        <f>LEFT(All_Data[[#This Row],[Invoice (Year+Month)]],4)</f>
        <v>2020</v>
      </c>
      <c r="C7169" t="str">
        <f>RIGHT(All_Data[[#This Row],[Invoice (Year+Month)]],2)</f>
        <v>06</v>
      </c>
      <c r="D7169" t="s">
        <v>56</v>
      </c>
      <c r="E7169">
        <v>3014492</v>
      </c>
      <c r="F7169" t="s">
        <v>17</v>
      </c>
      <c r="G7169" t="s">
        <v>18</v>
      </c>
      <c r="H7169" t="s">
        <v>21</v>
      </c>
      <c r="I7169">
        <v>1562307</v>
      </c>
      <c r="J7169">
        <v>12</v>
      </c>
      <c r="K7169" s="1">
        <v>37.799999999999997</v>
      </c>
      <c r="L7169" s="1">
        <v>24.94</v>
      </c>
      <c r="M7169" s="1">
        <f>All_Data[[#This Row],[EUR Sales Amount]]-All_Data[[#This Row],[EUR Cost Amount]]</f>
        <v>12.859999999999996</v>
      </c>
      <c r="N7169">
        <f>IF(All_Data[[#This Row],[Order Line Quantity]]&lt;0,1,0)</f>
        <v>0</v>
      </c>
      <c r="O7169" s="1" t="str">
        <f>All_Data[[#This Row],[Tier2 Description]]&amp;All_Data[[#This Row],[Order No]]</f>
        <v>T-SHIRTS &amp; ACTIVE TOPS1562307</v>
      </c>
    </row>
    <row r="7170" spans="1:15" x14ac:dyDescent="0.35">
      <c r="A7170">
        <v>202006</v>
      </c>
      <c r="B7170" t="str">
        <f>LEFT(All_Data[[#This Row],[Invoice (Year+Month)]],4)</f>
        <v>2020</v>
      </c>
      <c r="C7170" t="str">
        <f>RIGHT(All_Data[[#This Row],[Invoice (Year+Month)]],2)</f>
        <v>06</v>
      </c>
      <c r="D7170" t="s">
        <v>56</v>
      </c>
      <c r="E7170">
        <v>3014495</v>
      </c>
      <c r="F7170" t="s">
        <v>10</v>
      </c>
      <c r="G7170" t="s">
        <v>13</v>
      </c>
      <c r="H7170" t="s">
        <v>34</v>
      </c>
      <c r="I7170">
        <v>1562164</v>
      </c>
      <c r="J7170">
        <v>6</v>
      </c>
      <c r="K7170" s="1">
        <v>22.92</v>
      </c>
      <c r="L7170" s="1">
        <v>16.54</v>
      </c>
      <c r="M7170" s="1">
        <f>All_Data[[#This Row],[EUR Sales Amount]]-All_Data[[#This Row],[EUR Cost Amount]]</f>
        <v>6.3800000000000026</v>
      </c>
      <c r="N7170">
        <f>IF(All_Data[[#This Row],[Order Line Quantity]]&lt;0,1,0)</f>
        <v>0</v>
      </c>
      <c r="O7170" s="1" t="str">
        <f>All_Data[[#This Row],[Tier2 Description]]&amp;All_Data[[#This Row],[Order No]]</f>
        <v>STATIONERY1562164</v>
      </c>
    </row>
    <row r="7171" spans="1:15" x14ac:dyDescent="0.35">
      <c r="A7171">
        <v>202006</v>
      </c>
      <c r="B7171" t="str">
        <f>LEFT(All_Data[[#This Row],[Invoice (Year+Month)]],4)</f>
        <v>2020</v>
      </c>
      <c r="C7171" t="str">
        <f>RIGHT(All_Data[[#This Row],[Invoice (Year+Month)]],2)</f>
        <v>06</v>
      </c>
      <c r="D7171" t="s">
        <v>56</v>
      </c>
      <c r="E7171">
        <v>3014495</v>
      </c>
      <c r="F7171" t="s">
        <v>10</v>
      </c>
      <c r="G7171" t="s">
        <v>13</v>
      </c>
      <c r="H7171" t="s">
        <v>16</v>
      </c>
      <c r="I7171">
        <v>1562164</v>
      </c>
      <c r="J7171">
        <v>166</v>
      </c>
      <c r="K7171" s="1">
        <v>442.26</v>
      </c>
      <c r="L7171" s="1">
        <v>307.86</v>
      </c>
      <c r="M7171" s="1">
        <f>All_Data[[#This Row],[EUR Sales Amount]]-All_Data[[#This Row],[EUR Cost Amount]]</f>
        <v>134.39999999999998</v>
      </c>
      <c r="N7171">
        <f>IF(All_Data[[#This Row],[Order Line Quantity]]&lt;0,1,0)</f>
        <v>0</v>
      </c>
      <c r="O7171" s="1" t="str">
        <f>All_Data[[#This Row],[Tier2 Description]]&amp;All_Data[[#This Row],[Order No]]</f>
        <v>WRITING1562164</v>
      </c>
    </row>
    <row r="7172" spans="1:15" x14ac:dyDescent="0.35">
      <c r="A7172">
        <v>202006</v>
      </c>
      <c r="B7172" t="str">
        <f>LEFT(All_Data[[#This Row],[Invoice (Year+Month)]],4)</f>
        <v>2020</v>
      </c>
      <c r="C7172" t="str">
        <f>RIGHT(All_Data[[#This Row],[Invoice (Year+Month)]],2)</f>
        <v>06</v>
      </c>
      <c r="D7172" t="s">
        <v>56</v>
      </c>
      <c r="E7172">
        <v>3014502</v>
      </c>
      <c r="F7172" t="s">
        <v>10</v>
      </c>
      <c r="G7172" t="s">
        <v>11</v>
      </c>
      <c r="H7172" t="s">
        <v>38</v>
      </c>
      <c r="I7172">
        <v>1562338</v>
      </c>
      <c r="J7172">
        <v>1300</v>
      </c>
      <c r="K7172" s="1">
        <v>520</v>
      </c>
      <c r="L7172" s="1">
        <v>322.33999999999997</v>
      </c>
      <c r="M7172" s="1">
        <f>All_Data[[#This Row],[EUR Sales Amount]]-All_Data[[#This Row],[EUR Cost Amount]]</f>
        <v>197.66000000000003</v>
      </c>
      <c r="N7172">
        <f>IF(All_Data[[#This Row],[Order Line Quantity]]&lt;0,1,0)</f>
        <v>0</v>
      </c>
      <c r="O7172" s="1" t="str">
        <f>All_Data[[#This Row],[Tier2 Description]]&amp;All_Data[[#This Row],[Order No]]</f>
        <v>BACKPACKS1562338</v>
      </c>
    </row>
    <row r="7173" spans="1:15" x14ac:dyDescent="0.35">
      <c r="A7173">
        <v>202006</v>
      </c>
      <c r="B7173" t="str">
        <f>LEFT(All_Data[[#This Row],[Invoice (Year+Month)]],4)</f>
        <v>2020</v>
      </c>
      <c r="C7173" t="str">
        <f>RIGHT(All_Data[[#This Row],[Invoice (Year+Month)]],2)</f>
        <v>06</v>
      </c>
      <c r="D7173" t="s">
        <v>56</v>
      </c>
      <c r="E7173">
        <v>3014502</v>
      </c>
      <c r="F7173" t="s">
        <v>10</v>
      </c>
      <c r="G7173" t="s">
        <v>22</v>
      </c>
      <c r="H7173" t="s">
        <v>35</v>
      </c>
      <c r="I7173">
        <v>1562338</v>
      </c>
      <c r="J7173">
        <v>1302</v>
      </c>
      <c r="K7173" s="1">
        <v>424</v>
      </c>
      <c r="L7173" s="1">
        <v>78.58</v>
      </c>
      <c r="M7173" s="1">
        <f>All_Data[[#This Row],[EUR Sales Amount]]-All_Data[[#This Row],[EUR Cost Amount]]</f>
        <v>345.42</v>
      </c>
      <c r="N7173">
        <f>IF(All_Data[[#This Row],[Order Line Quantity]]&lt;0,1,0)</f>
        <v>0</v>
      </c>
      <c r="O7173" s="1" t="str">
        <f>All_Data[[#This Row],[Tier2 Description]]&amp;All_Data[[#This Row],[Order No]]</f>
        <v>DECORATION CHARGES1562338</v>
      </c>
    </row>
    <row r="7174" spans="1:15" x14ac:dyDescent="0.35">
      <c r="A7174">
        <v>202006</v>
      </c>
      <c r="B7174" t="str">
        <f>LEFT(All_Data[[#This Row],[Invoice (Year+Month)]],4)</f>
        <v>2020</v>
      </c>
      <c r="C7174" t="str">
        <f>RIGHT(All_Data[[#This Row],[Invoice (Year+Month)]],2)</f>
        <v>06</v>
      </c>
      <c r="D7174" t="s">
        <v>56</v>
      </c>
      <c r="E7174">
        <v>3014509</v>
      </c>
      <c r="F7174" t="s">
        <v>17</v>
      </c>
      <c r="G7174" t="s">
        <v>26</v>
      </c>
      <c r="H7174" t="s">
        <v>44</v>
      </c>
      <c r="I7174">
        <v>1562803</v>
      </c>
      <c r="J7174">
        <v>1000</v>
      </c>
      <c r="K7174" s="1">
        <v>2070</v>
      </c>
      <c r="L7174" s="1">
        <v>1400</v>
      </c>
      <c r="M7174" s="1">
        <f>All_Data[[#This Row],[EUR Sales Amount]]-All_Data[[#This Row],[EUR Cost Amount]]</f>
        <v>670</v>
      </c>
      <c r="N7174">
        <f>IF(All_Data[[#This Row],[Order Line Quantity]]&lt;0,1,0)</f>
        <v>0</v>
      </c>
      <c r="O7174" s="1" t="str">
        <f>All_Data[[#This Row],[Tier2 Description]]&amp;All_Data[[#This Row],[Order No]]</f>
        <v>HBA1562803</v>
      </c>
    </row>
    <row r="7175" spans="1:15" x14ac:dyDescent="0.35">
      <c r="A7175">
        <v>202006</v>
      </c>
      <c r="B7175" t="str">
        <f>LEFT(All_Data[[#This Row],[Invoice (Year+Month)]],4)</f>
        <v>2020</v>
      </c>
      <c r="C7175" t="str">
        <f>RIGHT(All_Data[[#This Row],[Invoice (Year+Month)]],2)</f>
        <v>06</v>
      </c>
      <c r="D7175" t="s">
        <v>56</v>
      </c>
      <c r="E7175">
        <v>3014509</v>
      </c>
      <c r="F7175" t="s">
        <v>17</v>
      </c>
      <c r="G7175" t="s">
        <v>26</v>
      </c>
      <c r="H7175" t="s">
        <v>43</v>
      </c>
      <c r="I7175">
        <v>1562298</v>
      </c>
      <c r="J7175">
        <v>2430</v>
      </c>
      <c r="K7175" s="1">
        <v>972</v>
      </c>
      <c r="L7175" s="1">
        <v>90.1</v>
      </c>
      <c r="M7175" s="1">
        <f>All_Data[[#This Row],[EUR Sales Amount]]-All_Data[[#This Row],[EUR Cost Amount]]</f>
        <v>881.9</v>
      </c>
      <c r="N7175">
        <f>IF(All_Data[[#This Row],[Order Line Quantity]]&lt;0,1,0)</f>
        <v>0</v>
      </c>
      <c r="O7175" s="1" t="str">
        <f>All_Data[[#This Row],[Tier2 Description]]&amp;All_Data[[#This Row],[Order No]]</f>
        <v>SAFETY AUTO &amp; TOOLS1562298</v>
      </c>
    </row>
    <row r="7176" spans="1:15" x14ac:dyDescent="0.35">
      <c r="A7176">
        <v>202006</v>
      </c>
      <c r="B7176" t="str">
        <f>LEFT(All_Data[[#This Row],[Invoice (Year+Month)]],4)</f>
        <v>2020</v>
      </c>
      <c r="C7176" t="str">
        <f>RIGHT(All_Data[[#This Row],[Invoice (Year+Month)]],2)</f>
        <v>06</v>
      </c>
      <c r="D7176" t="s">
        <v>56</v>
      </c>
      <c r="E7176">
        <v>3014509</v>
      </c>
      <c r="F7176" t="s">
        <v>17</v>
      </c>
      <c r="G7176" t="s">
        <v>22</v>
      </c>
      <c r="H7176" t="s">
        <v>35</v>
      </c>
      <c r="I7176">
        <v>1562298</v>
      </c>
      <c r="J7176">
        <v>2432</v>
      </c>
      <c r="K7176" s="1">
        <v>375.9</v>
      </c>
      <c r="L7176" s="1">
        <v>42.18</v>
      </c>
      <c r="M7176" s="1">
        <f>All_Data[[#This Row],[EUR Sales Amount]]-All_Data[[#This Row],[EUR Cost Amount]]</f>
        <v>333.71999999999997</v>
      </c>
      <c r="N7176">
        <f>IF(All_Data[[#This Row],[Order Line Quantity]]&lt;0,1,0)</f>
        <v>0</v>
      </c>
      <c r="O7176" s="1" t="str">
        <f>All_Data[[#This Row],[Tier2 Description]]&amp;All_Data[[#This Row],[Order No]]</f>
        <v>DECORATION CHARGES1562298</v>
      </c>
    </row>
    <row r="7177" spans="1:15" x14ac:dyDescent="0.35">
      <c r="A7177">
        <v>202006</v>
      </c>
      <c r="B7177" t="str">
        <f>LEFT(All_Data[[#This Row],[Invoice (Year+Month)]],4)</f>
        <v>2020</v>
      </c>
      <c r="C7177" t="str">
        <f>RIGHT(All_Data[[#This Row],[Invoice (Year+Month)]],2)</f>
        <v>06</v>
      </c>
      <c r="D7177" t="s">
        <v>56</v>
      </c>
      <c r="E7177">
        <v>3014515</v>
      </c>
      <c r="F7177" t="s">
        <v>17</v>
      </c>
      <c r="G7177" t="s">
        <v>13</v>
      </c>
      <c r="H7177" t="s">
        <v>15</v>
      </c>
      <c r="I7177">
        <v>1562358</v>
      </c>
      <c r="J7177">
        <v>12</v>
      </c>
      <c r="K7177" s="1">
        <v>179.88</v>
      </c>
      <c r="L7177" s="1">
        <v>57.9</v>
      </c>
      <c r="M7177" s="1">
        <f>All_Data[[#This Row],[EUR Sales Amount]]-All_Data[[#This Row],[EUR Cost Amount]]</f>
        <v>121.97999999999999</v>
      </c>
      <c r="N7177">
        <f>IF(All_Data[[#This Row],[Order Line Quantity]]&lt;0,1,0)</f>
        <v>0</v>
      </c>
      <c r="O7177" s="1" t="str">
        <f>All_Data[[#This Row],[Tier2 Description]]&amp;All_Data[[#This Row],[Order No]]</f>
        <v>UMBRELLAS1562358</v>
      </c>
    </row>
    <row r="7178" spans="1:15" x14ac:dyDescent="0.35">
      <c r="A7178">
        <v>202006</v>
      </c>
      <c r="B7178" t="str">
        <f>LEFT(All_Data[[#This Row],[Invoice (Year+Month)]],4)</f>
        <v>2020</v>
      </c>
      <c r="C7178" t="str">
        <f>RIGHT(All_Data[[#This Row],[Invoice (Year+Month)]],2)</f>
        <v>06</v>
      </c>
      <c r="D7178" t="s">
        <v>56</v>
      </c>
      <c r="E7178">
        <v>3014515</v>
      </c>
      <c r="F7178" t="s">
        <v>17</v>
      </c>
      <c r="G7178" t="s">
        <v>22</v>
      </c>
      <c r="H7178" t="s">
        <v>35</v>
      </c>
      <c r="I7178">
        <v>1562358</v>
      </c>
      <c r="J7178">
        <v>16</v>
      </c>
      <c r="K7178" s="1">
        <v>101.12</v>
      </c>
      <c r="L7178" s="1">
        <v>29.18</v>
      </c>
      <c r="M7178" s="1">
        <f>All_Data[[#This Row],[EUR Sales Amount]]-All_Data[[#This Row],[EUR Cost Amount]]</f>
        <v>71.94</v>
      </c>
      <c r="N7178">
        <f>IF(All_Data[[#This Row],[Order Line Quantity]]&lt;0,1,0)</f>
        <v>0</v>
      </c>
      <c r="O7178" s="1" t="str">
        <f>All_Data[[#This Row],[Tier2 Description]]&amp;All_Data[[#This Row],[Order No]]</f>
        <v>DECORATION CHARGES1562358</v>
      </c>
    </row>
    <row r="7179" spans="1:15" x14ac:dyDescent="0.35">
      <c r="A7179">
        <v>202006</v>
      </c>
      <c r="B7179" t="str">
        <f>LEFT(All_Data[[#This Row],[Invoice (Year+Month)]],4)</f>
        <v>2020</v>
      </c>
      <c r="C7179" t="str">
        <f>RIGHT(All_Data[[#This Row],[Invoice (Year+Month)]],2)</f>
        <v>06</v>
      </c>
      <c r="D7179" t="s">
        <v>56</v>
      </c>
      <c r="E7179">
        <v>3014521</v>
      </c>
      <c r="F7179" t="s">
        <v>17</v>
      </c>
      <c r="G7179" t="s">
        <v>11</v>
      </c>
      <c r="H7179" t="s">
        <v>38</v>
      </c>
      <c r="I7179">
        <v>1562567</v>
      </c>
      <c r="J7179">
        <v>2</v>
      </c>
      <c r="K7179" s="1">
        <v>58.98</v>
      </c>
      <c r="L7179" s="1">
        <v>29.98</v>
      </c>
      <c r="M7179" s="1">
        <f>All_Data[[#This Row],[EUR Sales Amount]]-All_Data[[#This Row],[EUR Cost Amount]]</f>
        <v>28.999999999999996</v>
      </c>
      <c r="N7179">
        <f>IF(All_Data[[#This Row],[Order Line Quantity]]&lt;0,1,0)</f>
        <v>0</v>
      </c>
      <c r="O7179" s="1" t="str">
        <f>All_Data[[#This Row],[Tier2 Description]]&amp;All_Data[[#This Row],[Order No]]</f>
        <v>BACKPACKS1562567</v>
      </c>
    </row>
    <row r="7180" spans="1:15" x14ac:dyDescent="0.35">
      <c r="A7180">
        <v>202006</v>
      </c>
      <c r="B7180" t="str">
        <f>LEFT(All_Data[[#This Row],[Invoice (Year+Month)]],4)</f>
        <v>2020</v>
      </c>
      <c r="C7180" t="str">
        <f>RIGHT(All_Data[[#This Row],[Invoice (Year+Month)]],2)</f>
        <v>06</v>
      </c>
      <c r="D7180" t="s">
        <v>56</v>
      </c>
      <c r="E7180">
        <v>3014521</v>
      </c>
      <c r="F7180" t="s">
        <v>17</v>
      </c>
      <c r="G7180" t="s">
        <v>11</v>
      </c>
      <c r="H7180" t="s">
        <v>12</v>
      </c>
      <c r="I7180">
        <v>1561946</v>
      </c>
      <c r="J7180">
        <v>4</v>
      </c>
      <c r="K7180" s="1">
        <v>107.96</v>
      </c>
      <c r="L7180" s="1">
        <v>47.78</v>
      </c>
      <c r="M7180" s="1">
        <f>All_Data[[#This Row],[EUR Sales Amount]]-All_Data[[#This Row],[EUR Cost Amount]]</f>
        <v>60.179999999999993</v>
      </c>
      <c r="N7180">
        <f>IF(All_Data[[#This Row],[Order Line Quantity]]&lt;0,1,0)</f>
        <v>0</v>
      </c>
      <c r="O7180" s="1" t="str">
        <f>All_Data[[#This Row],[Tier2 Description]]&amp;All_Data[[#This Row],[Order No]]</f>
        <v>BUSINESS CASES1561946</v>
      </c>
    </row>
    <row r="7181" spans="1:15" x14ac:dyDescent="0.35">
      <c r="A7181">
        <v>202006</v>
      </c>
      <c r="B7181" t="str">
        <f>LEFT(All_Data[[#This Row],[Invoice (Year+Month)]],4)</f>
        <v>2020</v>
      </c>
      <c r="C7181" t="str">
        <f>RIGHT(All_Data[[#This Row],[Invoice (Year+Month)]],2)</f>
        <v>06</v>
      </c>
      <c r="D7181" t="s">
        <v>56</v>
      </c>
      <c r="E7181">
        <v>3014521</v>
      </c>
      <c r="F7181" t="s">
        <v>17</v>
      </c>
      <c r="G7181" t="s">
        <v>11</v>
      </c>
      <c r="H7181" t="s">
        <v>46</v>
      </c>
      <c r="I7181">
        <v>1561577</v>
      </c>
      <c r="J7181">
        <v>4</v>
      </c>
      <c r="K7181" s="1">
        <v>93.96</v>
      </c>
      <c r="L7181" s="1">
        <v>44.8</v>
      </c>
      <c r="M7181" s="1">
        <f>All_Data[[#This Row],[EUR Sales Amount]]-All_Data[[#This Row],[EUR Cost Amount]]</f>
        <v>49.16</v>
      </c>
      <c r="N7181">
        <f>IF(All_Data[[#This Row],[Order Line Quantity]]&lt;0,1,0)</f>
        <v>0</v>
      </c>
      <c r="O7181" s="1" t="str">
        <f>All_Data[[#This Row],[Tier2 Description]]&amp;All_Data[[#This Row],[Order No]]</f>
        <v>DUFFELS1561577</v>
      </c>
    </row>
    <row r="7182" spans="1:15" x14ac:dyDescent="0.35">
      <c r="A7182">
        <v>202006</v>
      </c>
      <c r="B7182" t="str">
        <f>LEFT(All_Data[[#This Row],[Invoice (Year+Month)]],4)</f>
        <v>2020</v>
      </c>
      <c r="C7182" t="str">
        <f>RIGHT(All_Data[[#This Row],[Invoice (Year+Month)]],2)</f>
        <v>06</v>
      </c>
      <c r="D7182" t="s">
        <v>56</v>
      </c>
      <c r="E7182">
        <v>3014521</v>
      </c>
      <c r="F7182" t="s">
        <v>17</v>
      </c>
      <c r="G7182" t="s">
        <v>11</v>
      </c>
      <c r="H7182" t="s">
        <v>60</v>
      </c>
      <c r="I7182">
        <v>1562567</v>
      </c>
      <c r="J7182">
        <v>2</v>
      </c>
      <c r="K7182" s="1">
        <v>103.48</v>
      </c>
      <c r="L7182" s="1">
        <v>49.48</v>
      </c>
      <c r="M7182" s="1">
        <f>All_Data[[#This Row],[EUR Sales Amount]]-All_Data[[#This Row],[EUR Cost Amount]]</f>
        <v>54.000000000000007</v>
      </c>
      <c r="N7182">
        <f>IF(All_Data[[#This Row],[Order Line Quantity]]&lt;0,1,0)</f>
        <v>0</v>
      </c>
      <c r="O7182" s="1" t="str">
        <f>All_Data[[#This Row],[Tier2 Description]]&amp;All_Data[[#This Row],[Order No]]</f>
        <v>LUGGAGE1562567</v>
      </c>
    </row>
    <row r="7183" spans="1:15" x14ac:dyDescent="0.35">
      <c r="A7183">
        <v>202006</v>
      </c>
      <c r="B7183" t="str">
        <f>LEFT(All_Data[[#This Row],[Invoice (Year+Month)]],4)</f>
        <v>2020</v>
      </c>
      <c r="C7183" t="str">
        <f>RIGHT(All_Data[[#This Row],[Invoice (Year+Month)]],2)</f>
        <v>06</v>
      </c>
      <c r="D7183" t="s">
        <v>56</v>
      </c>
      <c r="E7183">
        <v>3014521</v>
      </c>
      <c r="F7183" t="s">
        <v>17</v>
      </c>
      <c r="G7183" t="s">
        <v>32</v>
      </c>
      <c r="H7183" t="s">
        <v>33</v>
      </c>
      <c r="I7183">
        <v>1561946</v>
      </c>
      <c r="J7183">
        <v>2</v>
      </c>
      <c r="K7183" s="1">
        <v>6.78</v>
      </c>
      <c r="L7183" s="1">
        <v>2.82</v>
      </c>
      <c r="M7183" s="1">
        <f>All_Data[[#This Row],[EUR Sales Amount]]-All_Data[[#This Row],[EUR Cost Amount]]</f>
        <v>3.9600000000000004</v>
      </c>
      <c r="N7183">
        <f>IF(All_Data[[#This Row],[Order Line Quantity]]&lt;0,1,0)</f>
        <v>0</v>
      </c>
      <c r="O7183" s="1" t="str">
        <f>All_Data[[#This Row],[Tier2 Description]]&amp;All_Data[[#This Row],[Order No]]</f>
        <v>SPORT BOTTLES1561946</v>
      </c>
    </row>
    <row r="7184" spans="1:15" x14ac:dyDescent="0.35">
      <c r="A7184">
        <v>202006</v>
      </c>
      <c r="B7184" t="str">
        <f>LEFT(All_Data[[#This Row],[Invoice (Year+Month)]],4)</f>
        <v>2020</v>
      </c>
      <c r="C7184" t="str">
        <f>RIGHT(All_Data[[#This Row],[Invoice (Year+Month)]],2)</f>
        <v>06</v>
      </c>
      <c r="D7184" t="s">
        <v>56</v>
      </c>
      <c r="E7184">
        <v>3014521</v>
      </c>
      <c r="F7184" t="s">
        <v>17</v>
      </c>
      <c r="G7184" t="s">
        <v>13</v>
      </c>
      <c r="H7184" t="s">
        <v>15</v>
      </c>
      <c r="I7184">
        <v>1561946</v>
      </c>
      <c r="J7184">
        <v>2</v>
      </c>
      <c r="K7184" s="1">
        <v>4.78</v>
      </c>
      <c r="L7184" s="1">
        <v>3.14</v>
      </c>
      <c r="M7184" s="1">
        <f>All_Data[[#This Row],[EUR Sales Amount]]-All_Data[[#This Row],[EUR Cost Amount]]</f>
        <v>1.6400000000000001</v>
      </c>
      <c r="N7184">
        <f>IF(All_Data[[#This Row],[Order Line Quantity]]&lt;0,1,0)</f>
        <v>0</v>
      </c>
      <c r="O7184" s="1" t="str">
        <f>All_Data[[#This Row],[Tier2 Description]]&amp;All_Data[[#This Row],[Order No]]</f>
        <v>UMBRELLAS1561946</v>
      </c>
    </row>
    <row r="7185" spans="1:15" x14ac:dyDescent="0.35">
      <c r="A7185">
        <v>202006</v>
      </c>
      <c r="B7185" t="str">
        <f>LEFT(All_Data[[#This Row],[Invoice (Year+Month)]],4)</f>
        <v>2020</v>
      </c>
      <c r="C7185" t="str">
        <f>RIGHT(All_Data[[#This Row],[Invoice (Year+Month)]],2)</f>
        <v>06</v>
      </c>
      <c r="D7185" t="s">
        <v>56</v>
      </c>
      <c r="E7185">
        <v>3014521</v>
      </c>
      <c r="F7185" t="s">
        <v>17</v>
      </c>
      <c r="G7185" t="s">
        <v>13</v>
      </c>
      <c r="H7185" t="s">
        <v>15</v>
      </c>
      <c r="I7185">
        <v>1562247</v>
      </c>
      <c r="J7185">
        <v>4</v>
      </c>
      <c r="K7185" s="1">
        <v>9.56</v>
      </c>
      <c r="L7185" s="1">
        <v>6.26</v>
      </c>
      <c r="M7185" s="1">
        <f>All_Data[[#This Row],[EUR Sales Amount]]-All_Data[[#This Row],[EUR Cost Amount]]</f>
        <v>3.3000000000000007</v>
      </c>
      <c r="N7185">
        <f>IF(All_Data[[#This Row],[Order Line Quantity]]&lt;0,1,0)</f>
        <v>0</v>
      </c>
      <c r="O7185" s="1" t="str">
        <f>All_Data[[#This Row],[Tier2 Description]]&amp;All_Data[[#This Row],[Order No]]</f>
        <v>UMBRELLAS1562247</v>
      </c>
    </row>
    <row r="7186" spans="1:15" x14ac:dyDescent="0.35">
      <c r="A7186">
        <v>202006</v>
      </c>
      <c r="B7186" t="str">
        <f>LEFT(All_Data[[#This Row],[Invoice (Year+Month)]],4)</f>
        <v>2020</v>
      </c>
      <c r="C7186" t="str">
        <f>RIGHT(All_Data[[#This Row],[Invoice (Year+Month)]],2)</f>
        <v>06</v>
      </c>
      <c r="D7186" t="s">
        <v>56</v>
      </c>
      <c r="E7186">
        <v>3014521</v>
      </c>
      <c r="F7186" t="s">
        <v>17</v>
      </c>
      <c r="G7186" t="s">
        <v>13</v>
      </c>
      <c r="H7186" t="s">
        <v>15</v>
      </c>
      <c r="I7186">
        <v>1562567</v>
      </c>
      <c r="J7186">
        <v>4</v>
      </c>
      <c r="K7186" s="1">
        <v>9.56</v>
      </c>
      <c r="L7186" s="1">
        <v>6.26</v>
      </c>
      <c r="M7186" s="1">
        <f>All_Data[[#This Row],[EUR Sales Amount]]-All_Data[[#This Row],[EUR Cost Amount]]</f>
        <v>3.3000000000000007</v>
      </c>
      <c r="N7186">
        <f>IF(All_Data[[#This Row],[Order Line Quantity]]&lt;0,1,0)</f>
        <v>0</v>
      </c>
      <c r="O7186" s="1" t="str">
        <f>All_Data[[#This Row],[Tier2 Description]]&amp;All_Data[[#This Row],[Order No]]</f>
        <v>UMBRELLAS1562567</v>
      </c>
    </row>
    <row r="7187" spans="1:15" x14ac:dyDescent="0.35">
      <c r="A7187">
        <v>202006</v>
      </c>
      <c r="B7187" t="str">
        <f>LEFT(All_Data[[#This Row],[Invoice (Year+Month)]],4)</f>
        <v>2020</v>
      </c>
      <c r="C7187" t="str">
        <f>RIGHT(All_Data[[#This Row],[Invoice (Year+Month)]],2)</f>
        <v>06</v>
      </c>
      <c r="D7187" t="s">
        <v>56</v>
      </c>
      <c r="E7187">
        <v>3014521</v>
      </c>
      <c r="F7187" t="s">
        <v>17</v>
      </c>
      <c r="G7187" t="s">
        <v>13</v>
      </c>
      <c r="H7187" t="s">
        <v>16</v>
      </c>
      <c r="I7187">
        <v>1561577</v>
      </c>
      <c r="J7187">
        <v>4</v>
      </c>
      <c r="K7187" s="1">
        <v>21</v>
      </c>
      <c r="L7187" s="1">
        <v>12.96</v>
      </c>
      <c r="M7187" s="1">
        <f>All_Data[[#This Row],[EUR Sales Amount]]-All_Data[[#This Row],[EUR Cost Amount]]</f>
        <v>8.0399999999999991</v>
      </c>
      <c r="N7187">
        <f>IF(All_Data[[#This Row],[Order Line Quantity]]&lt;0,1,0)</f>
        <v>0</v>
      </c>
      <c r="O7187" s="1" t="str">
        <f>All_Data[[#This Row],[Tier2 Description]]&amp;All_Data[[#This Row],[Order No]]</f>
        <v>WRITING1561577</v>
      </c>
    </row>
    <row r="7188" spans="1:15" x14ac:dyDescent="0.35">
      <c r="A7188">
        <v>202006</v>
      </c>
      <c r="B7188" t="str">
        <f>LEFT(All_Data[[#This Row],[Invoice (Year+Month)]],4)</f>
        <v>2020</v>
      </c>
      <c r="C7188" t="str">
        <f>RIGHT(All_Data[[#This Row],[Invoice (Year+Month)]],2)</f>
        <v>06</v>
      </c>
      <c r="D7188" t="s">
        <v>56</v>
      </c>
      <c r="E7188">
        <v>3014521</v>
      </c>
      <c r="F7188" t="s">
        <v>17</v>
      </c>
      <c r="G7188" t="s">
        <v>26</v>
      </c>
      <c r="H7188" t="s">
        <v>44</v>
      </c>
      <c r="I7188">
        <v>1560248</v>
      </c>
      <c r="J7188">
        <v>600</v>
      </c>
      <c r="K7188" s="1">
        <v>954</v>
      </c>
      <c r="L7188" s="1">
        <v>588</v>
      </c>
      <c r="M7188" s="1">
        <f>All_Data[[#This Row],[EUR Sales Amount]]-All_Data[[#This Row],[EUR Cost Amount]]</f>
        <v>366</v>
      </c>
      <c r="N7188">
        <f>IF(All_Data[[#This Row],[Order Line Quantity]]&lt;0,1,0)</f>
        <v>0</v>
      </c>
      <c r="O7188" s="1" t="str">
        <f>All_Data[[#This Row],[Tier2 Description]]&amp;All_Data[[#This Row],[Order No]]</f>
        <v>HBA1560248</v>
      </c>
    </row>
    <row r="7189" spans="1:15" x14ac:dyDescent="0.35">
      <c r="A7189">
        <v>202006</v>
      </c>
      <c r="B7189" t="str">
        <f>LEFT(All_Data[[#This Row],[Invoice (Year+Month)]],4)</f>
        <v>2020</v>
      </c>
      <c r="C7189" t="str">
        <f>RIGHT(All_Data[[#This Row],[Invoice (Year+Month)]],2)</f>
        <v>06</v>
      </c>
      <c r="D7189" t="s">
        <v>56</v>
      </c>
      <c r="E7189">
        <v>3014521</v>
      </c>
      <c r="F7189" t="s">
        <v>17</v>
      </c>
      <c r="G7189" t="s">
        <v>26</v>
      </c>
      <c r="H7189" t="s">
        <v>44</v>
      </c>
      <c r="I7189">
        <v>1561946</v>
      </c>
      <c r="J7189">
        <v>10</v>
      </c>
      <c r="K7189" s="1">
        <v>16</v>
      </c>
      <c r="L7189" s="1">
        <v>9.9</v>
      </c>
      <c r="M7189" s="1">
        <f>All_Data[[#This Row],[EUR Sales Amount]]-All_Data[[#This Row],[EUR Cost Amount]]</f>
        <v>6.1</v>
      </c>
      <c r="N7189">
        <f>IF(All_Data[[#This Row],[Order Line Quantity]]&lt;0,1,0)</f>
        <v>0</v>
      </c>
      <c r="O7189" s="1" t="str">
        <f>All_Data[[#This Row],[Tier2 Description]]&amp;All_Data[[#This Row],[Order No]]</f>
        <v>HBA1561946</v>
      </c>
    </row>
    <row r="7190" spans="1:15" x14ac:dyDescent="0.35">
      <c r="A7190">
        <v>202006</v>
      </c>
      <c r="B7190" t="str">
        <f>LEFT(All_Data[[#This Row],[Invoice (Year+Month)]],4)</f>
        <v>2020</v>
      </c>
      <c r="C7190" t="str">
        <f>RIGHT(All_Data[[#This Row],[Invoice (Year+Month)]],2)</f>
        <v>06</v>
      </c>
      <c r="D7190" t="s">
        <v>56</v>
      </c>
      <c r="E7190">
        <v>3014521</v>
      </c>
      <c r="F7190" t="s">
        <v>17</v>
      </c>
      <c r="G7190" t="s">
        <v>26</v>
      </c>
      <c r="H7190" t="s">
        <v>28</v>
      </c>
      <c r="I7190">
        <v>1561946</v>
      </c>
      <c r="J7190">
        <v>6</v>
      </c>
      <c r="K7190" s="1">
        <v>58.94</v>
      </c>
      <c r="L7190" s="1">
        <v>24</v>
      </c>
      <c r="M7190" s="1">
        <f>All_Data[[#This Row],[EUR Sales Amount]]-All_Data[[#This Row],[EUR Cost Amount]]</f>
        <v>34.94</v>
      </c>
      <c r="N7190">
        <f>IF(All_Data[[#This Row],[Order Line Quantity]]&lt;0,1,0)</f>
        <v>0</v>
      </c>
      <c r="O7190" s="1" t="str">
        <f>All_Data[[#This Row],[Tier2 Description]]&amp;All_Data[[#This Row],[Order No]]</f>
        <v>HOUSEWARES1561946</v>
      </c>
    </row>
    <row r="7191" spans="1:15" x14ac:dyDescent="0.35">
      <c r="A7191">
        <v>202006</v>
      </c>
      <c r="B7191" t="str">
        <f>LEFT(All_Data[[#This Row],[Invoice (Year+Month)]],4)</f>
        <v>2020</v>
      </c>
      <c r="C7191" t="str">
        <f>RIGHT(All_Data[[#This Row],[Invoice (Year+Month)]],2)</f>
        <v>06</v>
      </c>
      <c r="D7191" t="s">
        <v>56</v>
      </c>
      <c r="E7191">
        <v>3014521</v>
      </c>
      <c r="F7191" t="s">
        <v>17</v>
      </c>
      <c r="G7191" t="s">
        <v>26</v>
      </c>
      <c r="H7191" t="s">
        <v>28</v>
      </c>
      <c r="I7191">
        <v>1562247</v>
      </c>
      <c r="J7191">
        <v>2</v>
      </c>
      <c r="K7191" s="1">
        <v>22.78</v>
      </c>
      <c r="L7191" s="1">
        <v>6.9</v>
      </c>
      <c r="M7191" s="1">
        <f>All_Data[[#This Row],[EUR Sales Amount]]-All_Data[[#This Row],[EUR Cost Amount]]</f>
        <v>15.88</v>
      </c>
      <c r="N7191">
        <f>IF(All_Data[[#This Row],[Order Line Quantity]]&lt;0,1,0)</f>
        <v>0</v>
      </c>
      <c r="O7191" s="1" t="str">
        <f>All_Data[[#This Row],[Tier2 Description]]&amp;All_Data[[#This Row],[Order No]]</f>
        <v>HOUSEWARES1562247</v>
      </c>
    </row>
    <row r="7192" spans="1:15" x14ac:dyDescent="0.35">
      <c r="A7192">
        <v>202006</v>
      </c>
      <c r="B7192" t="str">
        <f>LEFT(All_Data[[#This Row],[Invoice (Year+Month)]],4)</f>
        <v>2020</v>
      </c>
      <c r="C7192" t="str">
        <f>RIGHT(All_Data[[#This Row],[Invoice (Year+Month)]],2)</f>
        <v>06</v>
      </c>
      <c r="D7192" t="s">
        <v>56</v>
      </c>
      <c r="E7192">
        <v>3014521</v>
      </c>
      <c r="F7192" t="s">
        <v>17</v>
      </c>
      <c r="G7192" t="s">
        <v>26</v>
      </c>
      <c r="H7192" t="s">
        <v>50</v>
      </c>
      <c r="I7192">
        <v>1561577</v>
      </c>
      <c r="J7192">
        <v>4</v>
      </c>
      <c r="K7192" s="1">
        <v>59.16</v>
      </c>
      <c r="L7192" s="1">
        <v>32.46</v>
      </c>
      <c r="M7192" s="1">
        <f>All_Data[[#This Row],[EUR Sales Amount]]-All_Data[[#This Row],[EUR Cost Amount]]</f>
        <v>26.699999999999996</v>
      </c>
      <c r="N7192">
        <f>IF(All_Data[[#This Row],[Order Line Quantity]]&lt;0,1,0)</f>
        <v>0</v>
      </c>
      <c r="O7192" s="1" t="str">
        <f>All_Data[[#This Row],[Tier2 Description]]&amp;All_Data[[#This Row],[Order No]]</f>
        <v>OUTDOOR &amp; LEISURE1561577</v>
      </c>
    </row>
    <row r="7193" spans="1:15" x14ac:dyDescent="0.35">
      <c r="A7193">
        <v>202006</v>
      </c>
      <c r="B7193" t="str">
        <f>LEFT(All_Data[[#This Row],[Invoice (Year+Month)]],4)</f>
        <v>2020</v>
      </c>
      <c r="C7193" t="str">
        <f>RIGHT(All_Data[[#This Row],[Invoice (Year+Month)]],2)</f>
        <v>06</v>
      </c>
      <c r="D7193" t="s">
        <v>56</v>
      </c>
      <c r="E7193">
        <v>3014521</v>
      </c>
      <c r="F7193" t="s">
        <v>17</v>
      </c>
      <c r="G7193" t="s">
        <v>26</v>
      </c>
      <c r="H7193" t="s">
        <v>50</v>
      </c>
      <c r="I7193">
        <v>1561946</v>
      </c>
      <c r="J7193">
        <v>2</v>
      </c>
      <c r="K7193" s="1">
        <v>29.58</v>
      </c>
      <c r="L7193" s="1">
        <v>16.22</v>
      </c>
      <c r="M7193" s="1">
        <f>All_Data[[#This Row],[EUR Sales Amount]]-All_Data[[#This Row],[EUR Cost Amount]]</f>
        <v>13.36</v>
      </c>
      <c r="N7193">
        <f>IF(All_Data[[#This Row],[Order Line Quantity]]&lt;0,1,0)</f>
        <v>0</v>
      </c>
      <c r="O7193" s="1" t="str">
        <f>All_Data[[#This Row],[Tier2 Description]]&amp;All_Data[[#This Row],[Order No]]</f>
        <v>OUTDOOR &amp; LEISURE1561946</v>
      </c>
    </row>
    <row r="7194" spans="1:15" x14ac:dyDescent="0.35">
      <c r="A7194">
        <v>202006</v>
      </c>
      <c r="B7194" t="str">
        <f>LEFT(All_Data[[#This Row],[Invoice (Year+Month)]],4)</f>
        <v>2020</v>
      </c>
      <c r="C7194" t="str">
        <f>RIGHT(All_Data[[#This Row],[Invoice (Year+Month)]],2)</f>
        <v>06</v>
      </c>
      <c r="D7194" t="s">
        <v>56</v>
      </c>
      <c r="E7194">
        <v>3014521</v>
      </c>
      <c r="F7194" t="s">
        <v>17</v>
      </c>
      <c r="G7194" t="s">
        <v>26</v>
      </c>
      <c r="H7194" t="s">
        <v>50</v>
      </c>
      <c r="I7194">
        <v>1562567</v>
      </c>
      <c r="J7194">
        <v>2</v>
      </c>
      <c r="K7194" s="1">
        <v>29.58</v>
      </c>
      <c r="L7194" s="1">
        <v>16.22</v>
      </c>
      <c r="M7194" s="1">
        <f>All_Data[[#This Row],[EUR Sales Amount]]-All_Data[[#This Row],[EUR Cost Amount]]</f>
        <v>13.36</v>
      </c>
      <c r="N7194">
        <f>IF(All_Data[[#This Row],[Order Line Quantity]]&lt;0,1,0)</f>
        <v>0</v>
      </c>
      <c r="O7194" s="1" t="str">
        <f>All_Data[[#This Row],[Tier2 Description]]&amp;All_Data[[#This Row],[Order No]]</f>
        <v>OUTDOOR &amp; LEISURE1562567</v>
      </c>
    </row>
    <row r="7195" spans="1:15" x14ac:dyDescent="0.35">
      <c r="A7195">
        <v>202006</v>
      </c>
      <c r="B7195" t="str">
        <f>LEFT(All_Data[[#This Row],[Invoice (Year+Month)]],4)</f>
        <v>2020</v>
      </c>
      <c r="C7195" t="str">
        <f>RIGHT(All_Data[[#This Row],[Invoice (Year+Month)]],2)</f>
        <v>06</v>
      </c>
      <c r="D7195" t="s">
        <v>56</v>
      </c>
      <c r="E7195">
        <v>3014521</v>
      </c>
      <c r="F7195" t="s">
        <v>17</v>
      </c>
      <c r="G7195" t="s">
        <v>26</v>
      </c>
      <c r="H7195" t="s">
        <v>43</v>
      </c>
      <c r="I7195">
        <v>1561577</v>
      </c>
      <c r="J7195">
        <v>6</v>
      </c>
      <c r="K7195" s="1">
        <v>63.14</v>
      </c>
      <c r="L7195" s="1">
        <v>28.4</v>
      </c>
      <c r="M7195" s="1">
        <f>All_Data[[#This Row],[EUR Sales Amount]]-All_Data[[#This Row],[EUR Cost Amount]]</f>
        <v>34.74</v>
      </c>
      <c r="N7195">
        <f>IF(All_Data[[#This Row],[Order Line Quantity]]&lt;0,1,0)</f>
        <v>0</v>
      </c>
      <c r="O7195" s="1" t="str">
        <f>All_Data[[#This Row],[Tier2 Description]]&amp;All_Data[[#This Row],[Order No]]</f>
        <v>SAFETY AUTO &amp; TOOLS1561577</v>
      </c>
    </row>
    <row r="7196" spans="1:15" x14ac:dyDescent="0.35">
      <c r="A7196">
        <v>202006</v>
      </c>
      <c r="B7196" t="str">
        <f>LEFT(All_Data[[#This Row],[Invoice (Year+Month)]],4)</f>
        <v>2020</v>
      </c>
      <c r="C7196" t="str">
        <f>RIGHT(All_Data[[#This Row],[Invoice (Year+Month)]],2)</f>
        <v>06</v>
      </c>
      <c r="D7196" t="s">
        <v>56</v>
      </c>
      <c r="E7196">
        <v>3014521</v>
      </c>
      <c r="F7196" t="s">
        <v>17</v>
      </c>
      <c r="G7196" t="s">
        <v>26</v>
      </c>
      <c r="H7196" t="s">
        <v>43</v>
      </c>
      <c r="I7196">
        <v>1562078</v>
      </c>
      <c r="J7196">
        <v>1200</v>
      </c>
      <c r="K7196" s="1">
        <v>1320</v>
      </c>
      <c r="L7196" s="1">
        <v>1092</v>
      </c>
      <c r="M7196" s="1">
        <f>All_Data[[#This Row],[EUR Sales Amount]]-All_Data[[#This Row],[EUR Cost Amount]]</f>
        <v>228</v>
      </c>
      <c r="N7196">
        <f>IF(All_Data[[#This Row],[Order Line Quantity]]&lt;0,1,0)</f>
        <v>0</v>
      </c>
      <c r="O7196" s="1" t="str">
        <f>All_Data[[#This Row],[Tier2 Description]]&amp;All_Data[[#This Row],[Order No]]</f>
        <v>SAFETY AUTO &amp; TOOLS1562078</v>
      </c>
    </row>
    <row r="7197" spans="1:15" x14ac:dyDescent="0.35">
      <c r="A7197">
        <v>202006</v>
      </c>
      <c r="B7197" t="str">
        <f>LEFT(All_Data[[#This Row],[Invoice (Year+Month)]],4)</f>
        <v>2020</v>
      </c>
      <c r="C7197" t="str">
        <f>RIGHT(All_Data[[#This Row],[Invoice (Year+Month)]],2)</f>
        <v>06</v>
      </c>
      <c r="D7197" t="s">
        <v>56</v>
      </c>
      <c r="E7197">
        <v>3014521</v>
      </c>
      <c r="F7197" t="s">
        <v>17</v>
      </c>
      <c r="G7197" t="s">
        <v>26</v>
      </c>
      <c r="H7197" t="s">
        <v>43</v>
      </c>
      <c r="I7197">
        <v>1562080</v>
      </c>
      <c r="J7197">
        <v>1500</v>
      </c>
      <c r="K7197" s="1">
        <v>1650</v>
      </c>
      <c r="L7197" s="1">
        <v>1380</v>
      </c>
      <c r="M7197" s="1">
        <f>All_Data[[#This Row],[EUR Sales Amount]]-All_Data[[#This Row],[EUR Cost Amount]]</f>
        <v>270</v>
      </c>
      <c r="N7197">
        <f>IF(All_Data[[#This Row],[Order Line Quantity]]&lt;0,1,0)</f>
        <v>0</v>
      </c>
      <c r="O7197" s="1" t="str">
        <f>All_Data[[#This Row],[Tier2 Description]]&amp;All_Data[[#This Row],[Order No]]</f>
        <v>SAFETY AUTO &amp; TOOLS1562080</v>
      </c>
    </row>
    <row r="7198" spans="1:15" x14ac:dyDescent="0.35">
      <c r="A7198">
        <v>202006</v>
      </c>
      <c r="B7198" t="str">
        <f>LEFT(All_Data[[#This Row],[Invoice (Year+Month)]],4)</f>
        <v>2020</v>
      </c>
      <c r="C7198" t="str">
        <f>RIGHT(All_Data[[#This Row],[Invoice (Year+Month)]],2)</f>
        <v>06</v>
      </c>
      <c r="D7198" t="s">
        <v>56</v>
      </c>
      <c r="E7198">
        <v>3014521</v>
      </c>
      <c r="F7198" t="s">
        <v>17</v>
      </c>
      <c r="G7198" t="s">
        <v>29</v>
      </c>
      <c r="H7198" t="s">
        <v>30</v>
      </c>
      <c r="I7198">
        <v>1561577</v>
      </c>
      <c r="J7198">
        <v>4</v>
      </c>
      <c r="K7198" s="1">
        <v>17.760000000000002</v>
      </c>
      <c r="L7198" s="1">
        <v>11.52</v>
      </c>
      <c r="M7198" s="1">
        <f>All_Data[[#This Row],[EUR Sales Amount]]-All_Data[[#This Row],[EUR Cost Amount]]</f>
        <v>6.240000000000002</v>
      </c>
      <c r="N7198">
        <f>IF(All_Data[[#This Row],[Order Line Quantity]]&lt;0,1,0)</f>
        <v>0</v>
      </c>
      <c r="O7198" s="1" t="str">
        <f>All_Data[[#This Row],[Tier2 Description]]&amp;All_Data[[#This Row],[Order No]]</f>
        <v>AUDIO1561577</v>
      </c>
    </row>
    <row r="7199" spans="1:15" x14ac:dyDescent="0.35">
      <c r="A7199">
        <v>202006</v>
      </c>
      <c r="B7199" t="str">
        <f>LEFT(All_Data[[#This Row],[Invoice (Year+Month)]],4)</f>
        <v>2020</v>
      </c>
      <c r="C7199" t="str">
        <f>RIGHT(All_Data[[#This Row],[Invoice (Year+Month)]],2)</f>
        <v>06</v>
      </c>
      <c r="D7199" t="s">
        <v>56</v>
      </c>
      <c r="E7199">
        <v>3014521</v>
      </c>
      <c r="F7199" t="s">
        <v>17</v>
      </c>
      <c r="G7199" t="s">
        <v>29</v>
      </c>
      <c r="H7199" t="s">
        <v>52</v>
      </c>
      <c r="I7199">
        <v>1561931</v>
      </c>
      <c r="J7199">
        <v>4</v>
      </c>
      <c r="K7199" s="1">
        <v>918.92</v>
      </c>
      <c r="L7199" s="1">
        <v>788</v>
      </c>
      <c r="M7199" s="1">
        <f>All_Data[[#This Row],[EUR Sales Amount]]-All_Data[[#This Row],[EUR Cost Amount]]</f>
        <v>130.91999999999996</v>
      </c>
      <c r="N7199">
        <f>IF(All_Data[[#This Row],[Order Line Quantity]]&lt;0,1,0)</f>
        <v>0</v>
      </c>
      <c r="O7199" s="1" t="str">
        <f>All_Data[[#This Row],[Tier2 Description]]&amp;All_Data[[#This Row],[Order No]]</f>
        <v>GENERAL TECH1561931</v>
      </c>
    </row>
    <row r="7200" spans="1:15" x14ac:dyDescent="0.35">
      <c r="A7200">
        <v>202006</v>
      </c>
      <c r="B7200" t="str">
        <f>LEFT(All_Data[[#This Row],[Invoice (Year+Month)]],4)</f>
        <v>2020</v>
      </c>
      <c r="C7200" t="str">
        <f>RIGHT(All_Data[[#This Row],[Invoice (Year+Month)]],2)</f>
        <v>06</v>
      </c>
      <c r="D7200" t="s">
        <v>56</v>
      </c>
      <c r="E7200">
        <v>3014521</v>
      </c>
      <c r="F7200" t="s">
        <v>17</v>
      </c>
      <c r="G7200" t="s">
        <v>29</v>
      </c>
      <c r="H7200" t="s">
        <v>52</v>
      </c>
      <c r="I7200">
        <v>1562098</v>
      </c>
      <c r="J7200">
        <v>2</v>
      </c>
      <c r="K7200" s="1">
        <v>473.44</v>
      </c>
      <c r="L7200" s="1">
        <v>390.38</v>
      </c>
      <c r="M7200" s="1">
        <f>All_Data[[#This Row],[EUR Sales Amount]]-All_Data[[#This Row],[EUR Cost Amount]]</f>
        <v>83.06</v>
      </c>
      <c r="N7200">
        <f>IF(All_Data[[#This Row],[Order Line Quantity]]&lt;0,1,0)</f>
        <v>0</v>
      </c>
      <c r="O7200" s="1" t="str">
        <f>All_Data[[#This Row],[Tier2 Description]]&amp;All_Data[[#This Row],[Order No]]</f>
        <v>GENERAL TECH1562098</v>
      </c>
    </row>
    <row r="7201" spans="1:15" x14ac:dyDescent="0.35">
      <c r="A7201">
        <v>202006</v>
      </c>
      <c r="B7201" t="str">
        <f>LEFT(All_Data[[#This Row],[Invoice (Year+Month)]],4)</f>
        <v>2020</v>
      </c>
      <c r="C7201" t="str">
        <f>RIGHT(All_Data[[#This Row],[Invoice (Year+Month)]],2)</f>
        <v>06</v>
      </c>
      <c r="D7201" t="s">
        <v>56</v>
      </c>
      <c r="E7201">
        <v>3014521</v>
      </c>
      <c r="F7201" t="s">
        <v>17</v>
      </c>
      <c r="G7201" t="s">
        <v>29</v>
      </c>
      <c r="H7201" t="s">
        <v>31</v>
      </c>
      <c r="I7201">
        <v>1562567</v>
      </c>
      <c r="J7201">
        <v>2</v>
      </c>
      <c r="K7201" s="1">
        <v>57.98</v>
      </c>
      <c r="L7201" s="1">
        <v>32.14</v>
      </c>
      <c r="M7201" s="1">
        <f>All_Data[[#This Row],[EUR Sales Amount]]-All_Data[[#This Row],[EUR Cost Amount]]</f>
        <v>25.839999999999996</v>
      </c>
      <c r="N7201">
        <f>IF(All_Data[[#This Row],[Order Line Quantity]]&lt;0,1,0)</f>
        <v>0</v>
      </c>
      <c r="O7201" s="1" t="str">
        <f>All_Data[[#This Row],[Tier2 Description]]&amp;All_Data[[#This Row],[Order No]]</f>
        <v>POWER1562567</v>
      </c>
    </row>
    <row r="7202" spans="1:15" x14ac:dyDescent="0.35">
      <c r="A7202">
        <v>202006</v>
      </c>
      <c r="B7202" t="str">
        <f>LEFT(All_Data[[#This Row],[Invoice (Year+Month)]],4)</f>
        <v>2020</v>
      </c>
      <c r="C7202" t="str">
        <f>RIGHT(All_Data[[#This Row],[Invoice (Year+Month)]],2)</f>
        <v>06</v>
      </c>
      <c r="D7202" t="s">
        <v>56</v>
      </c>
      <c r="E7202">
        <v>3014522</v>
      </c>
      <c r="F7202" t="s">
        <v>17</v>
      </c>
      <c r="G7202" t="s">
        <v>11</v>
      </c>
      <c r="H7202" t="s">
        <v>40</v>
      </c>
      <c r="I7202">
        <v>1561510</v>
      </c>
      <c r="J7202">
        <v>208</v>
      </c>
      <c r="K7202" s="1">
        <v>141.44</v>
      </c>
      <c r="L7202" s="1">
        <v>79.8</v>
      </c>
      <c r="M7202" s="1">
        <f>All_Data[[#This Row],[EUR Sales Amount]]-All_Data[[#This Row],[EUR Cost Amount]]</f>
        <v>61.64</v>
      </c>
      <c r="N7202">
        <f>IF(All_Data[[#This Row],[Order Line Quantity]]&lt;0,1,0)</f>
        <v>0</v>
      </c>
      <c r="O7202" s="1" t="str">
        <f>All_Data[[#This Row],[Tier2 Description]]&amp;All_Data[[#This Row],[Order No]]</f>
        <v>TOTES1561510</v>
      </c>
    </row>
    <row r="7203" spans="1:15" x14ac:dyDescent="0.35">
      <c r="A7203">
        <v>202006</v>
      </c>
      <c r="B7203" t="str">
        <f>LEFT(All_Data[[#This Row],[Invoice (Year+Month)]],4)</f>
        <v>2020</v>
      </c>
      <c r="C7203" t="str">
        <f>RIGHT(All_Data[[#This Row],[Invoice (Year+Month)]],2)</f>
        <v>06</v>
      </c>
      <c r="D7203" t="s">
        <v>56</v>
      </c>
      <c r="E7203">
        <v>3014522</v>
      </c>
      <c r="F7203" t="s">
        <v>17</v>
      </c>
      <c r="G7203" t="s">
        <v>22</v>
      </c>
      <c r="H7203" t="s">
        <v>35</v>
      </c>
      <c r="I7203">
        <v>1561510</v>
      </c>
      <c r="J7203">
        <v>210</v>
      </c>
      <c r="K7203" s="1">
        <v>346.56</v>
      </c>
      <c r="L7203" s="1">
        <v>47.28</v>
      </c>
      <c r="M7203" s="1">
        <f>All_Data[[#This Row],[EUR Sales Amount]]-All_Data[[#This Row],[EUR Cost Amount]]</f>
        <v>299.27999999999997</v>
      </c>
      <c r="N7203">
        <f>IF(All_Data[[#This Row],[Order Line Quantity]]&lt;0,1,0)</f>
        <v>0</v>
      </c>
      <c r="O7203" s="1" t="str">
        <f>All_Data[[#This Row],[Tier2 Description]]&amp;All_Data[[#This Row],[Order No]]</f>
        <v>DECORATION CHARGES1561510</v>
      </c>
    </row>
    <row r="7204" spans="1:15" x14ac:dyDescent="0.35">
      <c r="A7204">
        <v>202006</v>
      </c>
      <c r="B7204" t="str">
        <f>LEFT(All_Data[[#This Row],[Invoice (Year+Month)]],4)</f>
        <v>2020</v>
      </c>
      <c r="C7204" t="str">
        <f>RIGHT(All_Data[[#This Row],[Invoice (Year+Month)]],2)</f>
        <v>06</v>
      </c>
      <c r="D7204" t="s">
        <v>56</v>
      </c>
      <c r="E7204">
        <v>3014524</v>
      </c>
      <c r="F7204" t="s">
        <v>17</v>
      </c>
      <c r="G7204" t="s">
        <v>18</v>
      </c>
      <c r="H7204" t="s">
        <v>20</v>
      </c>
      <c r="I7204">
        <v>1562536</v>
      </c>
      <c r="J7204">
        <v>40</v>
      </c>
      <c r="K7204" s="1">
        <v>359.6</v>
      </c>
      <c r="L7204" s="1">
        <v>186.66</v>
      </c>
      <c r="M7204" s="1">
        <f>All_Data[[#This Row],[EUR Sales Amount]]-All_Data[[#This Row],[EUR Cost Amount]]</f>
        <v>172.94000000000003</v>
      </c>
      <c r="N7204">
        <f>IF(All_Data[[#This Row],[Order Line Quantity]]&lt;0,1,0)</f>
        <v>0</v>
      </c>
      <c r="O7204" s="1" t="str">
        <f>All_Data[[#This Row],[Tier2 Description]]&amp;All_Data[[#This Row],[Order No]]</f>
        <v>POLOS1562536</v>
      </c>
    </row>
    <row r="7205" spans="1:15" x14ac:dyDescent="0.35">
      <c r="A7205">
        <v>202006</v>
      </c>
      <c r="B7205" t="str">
        <f>LEFT(All_Data[[#This Row],[Invoice (Year+Month)]],4)</f>
        <v>2020</v>
      </c>
      <c r="C7205" t="str">
        <f>RIGHT(All_Data[[#This Row],[Invoice (Year+Month)]],2)</f>
        <v>06</v>
      </c>
      <c r="D7205" t="s">
        <v>56</v>
      </c>
      <c r="E7205">
        <v>3014524</v>
      </c>
      <c r="F7205" t="s">
        <v>17</v>
      </c>
      <c r="G7205" t="s">
        <v>22</v>
      </c>
      <c r="H7205" t="s">
        <v>35</v>
      </c>
      <c r="I7205">
        <v>1562536</v>
      </c>
      <c r="J7205">
        <v>92</v>
      </c>
      <c r="K7205" s="1">
        <v>389.6</v>
      </c>
      <c r="L7205" s="1">
        <v>36.479999999999997</v>
      </c>
      <c r="M7205" s="1">
        <f>All_Data[[#This Row],[EUR Sales Amount]]-All_Data[[#This Row],[EUR Cost Amount]]</f>
        <v>353.12</v>
      </c>
      <c r="N7205">
        <f>IF(All_Data[[#This Row],[Order Line Quantity]]&lt;0,1,0)</f>
        <v>0</v>
      </c>
      <c r="O7205" s="1" t="str">
        <f>All_Data[[#This Row],[Tier2 Description]]&amp;All_Data[[#This Row],[Order No]]</f>
        <v>DECORATION CHARGES1562536</v>
      </c>
    </row>
    <row r="7206" spans="1:15" x14ac:dyDescent="0.35">
      <c r="A7206">
        <v>202006</v>
      </c>
      <c r="B7206" t="str">
        <f>LEFT(All_Data[[#This Row],[Invoice (Year+Month)]],4)</f>
        <v>2020</v>
      </c>
      <c r="C7206" t="str">
        <f>RIGHT(All_Data[[#This Row],[Invoice (Year+Month)]],2)</f>
        <v>06</v>
      </c>
      <c r="D7206" t="s">
        <v>56</v>
      </c>
      <c r="E7206">
        <v>3014532</v>
      </c>
      <c r="F7206" t="s">
        <v>17</v>
      </c>
      <c r="G7206" t="s">
        <v>11</v>
      </c>
      <c r="H7206" t="s">
        <v>40</v>
      </c>
      <c r="I7206">
        <v>1562050</v>
      </c>
      <c r="J7206">
        <v>3000</v>
      </c>
      <c r="K7206" s="1">
        <v>1320</v>
      </c>
      <c r="L7206" s="1">
        <v>811.1</v>
      </c>
      <c r="M7206" s="1">
        <f>All_Data[[#This Row],[EUR Sales Amount]]-All_Data[[#This Row],[EUR Cost Amount]]</f>
        <v>508.9</v>
      </c>
      <c r="N7206">
        <f>IF(All_Data[[#This Row],[Order Line Quantity]]&lt;0,1,0)</f>
        <v>0</v>
      </c>
      <c r="O7206" s="1" t="str">
        <f>All_Data[[#This Row],[Tier2 Description]]&amp;All_Data[[#This Row],[Order No]]</f>
        <v>TOTES1562050</v>
      </c>
    </row>
    <row r="7207" spans="1:15" x14ac:dyDescent="0.35">
      <c r="A7207">
        <v>202006</v>
      </c>
      <c r="B7207" t="str">
        <f>LEFT(All_Data[[#This Row],[Invoice (Year+Month)]],4)</f>
        <v>2020</v>
      </c>
      <c r="C7207" t="str">
        <f>RIGHT(All_Data[[#This Row],[Invoice (Year+Month)]],2)</f>
        <v>06</v>
      </c>
      <c r="D7207" t="s">
        <v>56</v>
      </c>
      <c r="E7207">
        <v>3014532</v>
      </c>
      <c r="F7207" t="s">
        <v>17</v>
      </c>
      <c r="G7207" t="s">
        <v>26</v>
      </c>
      <c r="H7207" t="s">
        <v>43</v>
      </c>
      <c r="I7207">
        <v>1562331</v>
      </c>
      <c r="J7207">
        <v>1000</v>
      </c>
      <c r="K7207" s="1">
        <v>290</v>
      </c>
      <c r="L7207" s="1">
        <v>80.739999999999995</v>
      </c>
      <c r="M7207" s="1">
        <f>All_Data[[#This Row],[EUR Sales Amount]]-All_Data[[#This Row],[EUR Cost Amount]]</f>
        <v>209.26</v>
      </c>
      <c r="N7207">
        <f>IF(All_Data[[#This Row],[Order Line Quantity]]&lt;0,1,0)</f>
        <v>0</v>
      </c>
      <c r="O7207" s="1" t="str">
        <f>All_Data[[#This Row],[Tier2 Description]]&amp;All_Data[[#This Row],[Order No]]</f>
        <v>SAFETY AUTO &amp; TOOLS1562331</v>
      </c>
    </row>
    <row r="7208" spans="1:15" x14ac:dyDescent="0.35">
      <c r="A7208">
        <v>202006</v>
      </c>
      <c r="B7208" t="str">
        <f>LEFT(All_Data[[#This Row],[Invoice (Year+Month)]],4)</f>
        <v>2020</v>
      </c>
      <c r="C7208" t="str">
        <f>RIGHT(All_Data[[#This Row],[Invoice (Year+Month)]],2)</f>
        <v>06</v>
      </c>
      <c r="D7208" t="s">
        <v>56</v>
      </c>
      <c r="E7208">
        <v>3014532</v>
      </c>
      <c r="F7208" t="s">
        <v>17</v>
      </c>
      <c r="G7208" t="s">
        <v>22</v>
      </c>
      <c r="H7208" t="s">
        <v>35</v>
      </c>
      <c r="I7208">
        <v>1562050</v>
      </c>
      <c r="J7208">
        <v>3002</v>
      </c>
      <c r="K7208" s="1">
        <v>670</v>
      </c>
      <c r="L7208" s="1">
        <v>163.58000000000001</v>
      </c>
      <c r="M7208" s="1">
        <f>All_Data[[#This Row],[EUR Sales Amount]]-All_Data[[#This Row],[EUR Cost Amount]]</f>
        <v>506.41999999999996</v>
      </c>
      <c r="N7208">
        <f>IF(All_Data[[#This Row],[Order Line Quantity]]&lt;0,1,0)</f>
        <v>0</v>
      </c>
      <c r="O7208" s="1" t="str">
        <f>All_Data[[#This Row],[Tier2 Description]]&amp;All_Data[[#This Row],[Order No]]</f>
        <v>DECORATION CHARGES1562050</v>
      </c>
    </row>
    <row r="7209" spans="1:15" x14ac:dyDescent="0.35">
      <c r="A7209">
        <v>202006</v>
      </c>
      <c r="B7209" t="str">
        <f>LEFT(All_Data[[#This Row],[Invoice (Year+Month)]],4)</f>
        <v>2020</v>
      </c>
      <c r="C7209" t="str">
        <f>RIGHT(All_Data[[#This Row],[Invoice (Year+Month)]],2)</f>
        <v>06</v>
      </c>
      <c r="D7209" t="s">
        <v>56</v>
      </c>
      <c r="E7209">
        <v>3014537</v>
      </c>
      <c r="F7209" t="s">
        <v>17</v>
      </c>
      <c r="G7209" t="s">
        <v>13</v>
      </c>
      <c r="H7209" t="s">
        <v>34</v>
      </c>
      <c r="I7209">
        <v>1561877</v>
      </c>
      <c r="J7209">
        <v>200</v>
      </c>
      <c r="K7209" s="1">
        <v>586</v>
      </c>
      <c r="L7209" s="1">
        <v>231.14</v>
      </c>
      <c r="M7209" s="1">
        <f>All_Data[[#This Row],[EUR Sales Amount]]-All_Data[[#This Row],[EUR Cost Amount]]</f>
        <v>354.86</v>
      </c>
      <c r="N7209">
        <f>IF(All_Data[[#This Row],[Order Line Quantity]]&lt;0,1,0)</f>
        <v>0</v>
      </c>
      <c r="O7209" s="1" t="str">
        <f>All_Data[[#This Row],[Tier2 Description]]&amp;All_Data[[#This Row],[Order No]]</f>
        <v>STATIONERY1561877</v>
      </c>
    </row>
    <row r="7210" spans="1:15" x14ac:dyDescent="0.35">
      <c r="A7210">
        <v>202006</v>
      </c>
      <c r="B7210" t="str">
        <f>LEFT(All_Data[[#This Row],[Invoice (Year+Month)]],4)</f>
        <v>2020</v>
      </c>
      <c r="C7210" t="str">
        <f>RIGHT(All_Data[[#This Row],[Invoice (Year+Month)]],2)</f>
        <v>06</v>
      </c>
      <c r="D7210" t="s">
        <v>56</v>
      </c>
      <c r="E7210">
        <v>3014537</v>
      </c>
      <c r="F7210" t="s">
        <v>17</v>
      </c>
      <c r="G7210" t="s">
        <v>18</v>
      </c>
      <c r="H7210" t="s">
        <v>20</v>
      </c>
      <c r="I7210">
        <v>1562000</v>
      </c>
      <c r="J7210">
        <v>16</v>
      </c>
      <c r="K7210" s="1">
        <v>121.12</v>
      </c>
      <c r="L7210" s="1">
        <v>60.5</v>
      </c>
      <c r="M7210" s="1">
        <f>All_Data[[#This Row],[EUR Sales Amount]]-All_Data[[#This Row],[EUR Cost Amount]]</f>
        <v>60.620000000000005</v>
      </c>
      <c r="N7210">
        <f>IF(All_Data[[#This Row],[Order Line Quantity]]&lt;0,1,0)</f>
        <v>0</v>
      </c>
      <c r="O7210" s="1" t="str">
        <f>All_Data[[#This Row],[Tier2 Description]]&amp;All_Data[[#This Row],[Order No]]</f>
        <v>POLOS1562000</v>
      </c>
    </row>
    <row r="7211" spans="1:15" x14ac:dyDescent="0.35">
      <c r="A7211">
        <v>202006</v>
      </c>
      <c r="B7211" t="str">
        <f>LEFT(All_Data[[#This Row],[Invoice (Year+Month)]],4)</f>
        <v>2020</v>
      </c>
      <c r="C7211" t="str">
        <f>RIGHT(All_Data[[#This Row],[Invoice (Year+Month)]],2)</f>
        <v>06</v>
      </c>
      <c r="D7211" t="s">
        <v>56</v>
      </c>
      <c r="E7211">
        <v>3014537</v>
      </c>
      <c r="F7211" t="s">
        <v>17</v>
      </c>
      <c r="G7211" t="s">
        <v>22</v>
      </c>
      <c r="H7211" t="s">
        <v>35</v>
      </c>
      <c r="I7211">
        <v>1561877</v>
      </c>
      <c r="J7211">
        <v>202</v>
      </c>
      <c r="K7211" s="1">
        <v>166</v>
      </c>
      <c r="L7211" s="1">
        <v>6.02</v>
      </c>
      <c r="M7211" s="1">
        <f>All_Data[[#This Row],[EUR Sales Amount]]-All_Data[[#This Row],[EUR Cost Amount]]</f>
        <v>159.97999999999999</v>
      </c>
      <c r="N7211">
        <f>IF(All_Data[[#This Row],[Order Line Quantity]]&lt;0,1,0)</f>
        <v>0</v>
      </c>
      <c r="O7211" s="1" t="str">
        <f>All_Data[[#This Row],[Tier2 Description]]&amp;All_Data[[#This Row],[Order No]]</f>
        <v>DECORATION CHARGES1561877</v>
      </c>
    </row>
    <row r="7212" spans="1:15" x14ac:dyDescent="0.35">
      <c r="A7212">
        <v>202006</v>
      </c>
      <c r="B7212" t="str">
        <f>LEFT(All_Data[[#This Row],[Invoice (Year+Month)]],4)</f>
        <v>2020</v>
      </c>
      <c r="C7212" t="str">
        <f>RIGHT(All_Data[[#This Row],[Invoice (Year+Month)]],2)</f>
        <v>06</v>
      </c>
      <c r="D7212" t="s">
        <v>56</v>
      </c>
      <c r="E7212">
        <v>3014541</v>
      </c>
      <c r="F7212" t="s">
        <v>17</v>
      </c>
      <c r="G7212" t="s">
        <v>26</v>
      </c>
      <c r="H7212" t="s">
        <v>43</v>
      </c>
      <c r="I7212">
        <v>1561762</v>
      </c>
      <c r="J7212">
        <v>500</v>
      </c>
      <c r="K7212" s="1">
        <v>245</v>
      </c>
      <c r="L7212" s="1">
        <v>18.54</v>
      </c>
      <c r="M7212" s="1">
        <f>All_Data[[#This Row],[EUR Sales Amount]]-All_Data[[#This Row],[EUR Cost Amount]]</f>
        <v>226.46</v>
      </c>
      <c r="N7212">
        <f>IF(All_Data[[#This Row],[Order Line Quantity]]&lt;0,1,0)</f>
        <v>0</v>
      </c>
      <c r="O7212" s="1" t="str">
        <f>All_Data[[#This Row],[Tier2 Description]]&amp;All_Data[[#This Row],[Order No]]</f>
        <v>SAFETY AUTO &amp; TOOLS1561762</v>
      </c>
    </row>
    <row r="7213" spans="1:15" x14ac:dyDescent="0.35">
      <c r="A7213">
        <v>202006</v>
      </c>
      <c r="B7213" t="str">
        <f>LEFT(All_Data[[#This Row],[Invoice (Year+Month)]],4)</f>
        <v>2020</v>
      </c>
      <c r="C7213" t="str">
        <f>RIGHT(All_Data[[#This Row],[Invoice (Year+Month)]],2)</f>
        <v>06</v>
      </c>
      <c r="D7213" t="s">
        <v>56</v>
      </c>
      <c r="E7213">
        <v>3014548</v>
      </c>
      <c r="F7213" t="s">
        <v>17</v>
      </c>
      <c r="G7213" t="s">
        <v>26</v>
      </c>
      <c r="H7213" t="s">
        <v>43</v>
      </c>
      <c r="I7213">
        <v>1561632</v>
      </c>
      <c r="J7213">
        <v>20</v>
      </c>
      <c r="K7213" s="1">
        <v>7.4</v>
      </c>
      <c r="L7213" s="1">
        <v>1.4</v>
      </c>
      <c r="M7213" s="1">
        <f>All_Data[[#This Row],[EUR Sales Amount]]-All_Data[[#This Row],[EUR Cost Amount]]</f>
        <v>6</v>
      </c>
      <c r="N7213">
        <f>IF(All_Data[[#This Row],[Order Line Quantity]]&lt;0,1,0)</f>
        <v>0</v>
      </c>
      <c r="O7213" s="1" t="str">
        <f>All_Data[[#This Row],[Tier2 Description]]&amp;All_Data[[#This Row],[Order No]]</f>
        <v>SAFETY AUTO &amp; TOOLS1561632</v>
      </c>
    </row>
    <row r="7214" spans="1:15" x14ac:dyDescent="0.35">
      <c r="A7214">
        <v>202006</v>
      </c>
      <c r="B7214" t="str">
        <f>LEFT(All_Data[[#This Row],[Invoice (Year+Month)]],4)</f>
        <v>2020</v>
      </c>
      <c r="C7214" t="str">
        <f>RIGHT(All_Data[[#This Row],[Invoice (Year+Month)]],2)</f>
        <v>06</v>
      </c>
      <c r="D7214" t="s">
        <v>56</v>
      </c>
      <c r="E7214">
        <v>3014553</v>
      </c>
      <c r="F7214" t="s">
        <v>17</v>
      </c>
      <c r="G7214" t="s">
        <v>32</v>
      </c>
      <c r="H7214" t="s">
        <v>55</v>
      </c>
      <c r="I7214">
        <v>1562048</v>
      </c>
      <c r="J7214">
        <v>352</v>
      </c>
      <c r="K7214" s="1">
        <v>2576.64</v>
      </c>
      <c r="L7214" s="1">
        <v>896.88</v>
      </c>
      <c r="M7214" s="1">
        <f>All_Data[[#This Row],[EUR Sales Amount]]-All_Data[[#This Row],[EUR Cost Amount]]</f>
        <v>1679.7599999999998</v>
      </c>
      <c r="N7214">
        <f>IF(All_Data[[#This Row],[Order Line Quantity]]&lt;0,1,0)</f>
        <v>0</v>
      </c>
      <c r="O7214" s="1" t="str">
        <f>All_Data[[#This Row],[Tier2 Description]]&amp;All_Data[[#This Row],[Order No]]</f>
        <v>SPECIALTIES &amp; PACKAGING1562048</v>
      </c>
    </row>
    <row r="7215" spans="1:15" x14ac:dyDescent="0.35">
      <c r="A7215">
        <v>202006</v>
      </c>
      <c r="B7215" t="str">
        <f>LEFT(All_Data[[#This Row],[Invoice (Year+Month)]],4)</f>
        <v>2020</v>
      </c>
      <c r="C7215" t="str">
        <f>RIGHT(All_Data[[#This Row],[Invoice (Year+Month)]],2)</f>
        <v>06</v>
      </c>
      <c r="D7215" t="s">
        <v>56</v>
      </c>
      <c r="E7215">
        <v>3014553</v>
      </c>
      <c r="F7215" t="s">
        <v>17</v>
      </c>
      <c r="G7215" t="s">
        <v>32</v>
      </c>
      <c r="H7215" t="s">
        <v>55</v>
      </c>
      <c r="I7215">
        <v>1562427</v>
      </c>
      <c r="J7215">
        <v>352</v>
      </c>
      <c r="K7215" s="1">
        <v>2576.64</v>
      </c>
      <c r="L7215" s="1">
        <v>896.88</v>
      </c>
      <c r="M7215" s="1">
        <f>All_Data[[#This Row],[EUR Sales Amount]]-All_Data[[#This Row],[EUR Cost Amount]]</f>
        <v>1679.7599999999998</v>
      </c>
      <c r="N7215">
        <f>IF(All_Data[[#This Row],[Order Line Quantity]]&lt;0,1,0)</f>
        <v>0</v>
      </c>
      <c r="O7215" s="1" t="str">
        <f>All_Data[[#This Row],[Tier2 Description]]&amp;All_Data[[#This Row],[Order No]]</f>
        <v>SPECIALTIES &amp; PACKAGING1562427</v>
      </c>
    </row>
    <row r="7216" spans="1:15" x14ac:dyDescent="0.35">
      <c r="A7216">
        <v>202006</v>
      </c>
      <c r="B7216" t="str">
        <f>LEFT(All_Data[[#This Row],[Invoice (Year+Month)]],4)</f>
        <v>2020</v>
      </c>
      <c r="C7216" t="str">
        <f>RIGHT(All_Data[[#This Row],[Invoice (Year+Month)]],2)</f>
        <v>06</v>
      </c>
      <c r="D7216" t="s">
        <v>56</v>
      </c>
      <c r="E7216">
        <v>3014553</v>
      </c>
      <c r="F7216" t="s">
        <v>17</v>
      </c>
      <c r="G7216" t="s">
        <v>26</v>
      </c>
      <c r="H7216" t="s">
        <v>50</v>
      </c>
      <c r="I7216">
        <v>1560298</v>
      </c>
      <c r="J7216">
        <v>2</v>
      </c>
      <c r="K7216" s="1">
        <v>0.86</v>
      </c>
      <c r="L7216" s="1">
        <v>0.38</v>
      </c>
      <c r="M7216" s="1">
        <f>All_Data[[#This Row],[EUR Sales Amount]]-All_Data[[#This Row],[EUR Cost Amount]]</f>
        <v>0.48</v>
      </c>
      <c r="N7216">
        <f>IF(All_Data[[#This Row],[Order Line Quantity]]&lt;0,1,0)</f>
        <v>0</v>
      </c>
      <c r="O7216" s="1" t="str">
        <f>All_Data[[#This Row],[Tier2 Description]]&amp;All_Data[[#This Row],[Order No]]</f>
        <v>OUTDOOR &amp; LEISURE1560298</v>
      </c>
    </row>
    <row r="7217" spans="1:15" x14ac:dyDescent="0.35">
      <c r="A7217">
        <v>202006</v>
      </c>
      <c r="B7217" t="str">
        <f>LEFT(All_Data[[#This Row],[Invoice (Year+Month)]],4)</f>
        <v>2020</v>
      </c>
      <c r="C7217" t="str">
        <f>RIGHT(All_Data[[#This Row],[Invoice (Year+Month)]],2)</f>
        <v>06</v>
      </c>
      <c r="D7217" t="s">
        <v>56</v>
      </c>
      <c r="E7217">
        <v>3014565</v>
      </c>
      <c r="F7217" t="s">
        <v>10</v>
      </c>
      <c r="G7217" t="s">
        <v>13</v>
      </c>
      <c r="H7217" t="s">
        <v>37</v>
      </c>
      <c r="I7217">
        <v>1561613</v>
      </c>
      <c r="J7217">
        <v>200</v>
      </c>
      <c r="K7217" s="1">
        <v>52</v>
      </c>
      <c r="L7217" s="1">
        <v>33.68</v>
      </c>
      <c r="M7217" s="1">
        <f>All_Data[[#This Row],[EUR Sales Amount]]-All_Data[[#This Row],[EUR Cost Amount]]</f>
        <v>18.32</v>
      </c>
      <c r="N7217">
        <f>IF(All_Data[[#This Row],[Order Line Quantity]]&lt;0,1,0)</f>
        <v>0</v>
      </c>
      <c r="O7217" s="1" t="str">
        <f>All_Data[[#This Row],[Tier2 Description]]&amp;All_Data[[#This Row],[Order No]]</f>
        <v>GENERAL1561613</v>
      </c>
    </row>
    <row r="7218" spans="1:15" x14ac:dyDescent="0.35">
      <c r="A7218">
        <v>202006</v>
      </c>
      <c r="B7218" t="str">
        <f>LEFT(All_Data[[#This Row],[Invoice (Year+Month)]],4)</f>
        <v>2020</v>
      </c>
      <c r="C7218" t="str">
        <f>RIGHT(All_Data[[#This Row],[Invoice (Year+Month)]],2)</f>
        <v>06</v>
      </c>
      <c r="D7218" t="s">
        <v>56</v>
      </c>
      <c r="E7218">
        <v>3014573</v>
      </c>
      <c r="F7218" t="s">
        <v>17</v>
      </c>
      <c r="G7218" t="s">
        <v>13</v>
      </c>
      <c r="H7218" t="s">
        <v>37</v>
      </c>
      <c r="I7218">
        <v>1561516</v>
      </c>
      <c r="J7218">
        <v>500</v>
      </c>
      <c r="K7218" s="1">
        <v>385</v>
      </c>
      <c r="L7218" s="1">
        <v>325</v>
      </c>
      <c r="M7218" s="1">
        <f>All_Data[[#This Row],[EUR Sales Amount]]-All_Data[[#This Row],[EUR Cost Amount]]</f>
        <v>60</v>
      </c>
      <c r="N7218">
        <f>IF(All_Data[[#This Row],[Order Line Quantity]]&lt;0,1,0)</f>
        <v>0</v>
      </c>
      <c r="O7218" s="1" t="str">
        <f>All_Data[[#This Row],[Tier2 Description]]&amp;All_Data[[#This Row],[Order No]]</f>
        <v>GENERAL1561516</v>
      </c>
    </row>
    <row r="7219" spans="1:15" x14ac:dyDescent="0.35">
      <c r="A7219">
        <v>202006</v>
      </c>
      <c r="B7219" t="str">
        <f>LEFT(All_Data[[#This Row],[Invoice (Year+Month)]],4)</f>
        <v>2020</v>
      </c>
      <c r="C7219" t="str">
        <f>RIGHT(All_Data[[#This Row],[Invoice (Year+Month)]],2)</f>
        <v>06</v>
      </c>
      <c r="D7219" t="s">
        <v>56</v>
      </c>
      <c r="E7219">
        <v>3014573</v>
      </c>
      <c r="F7219" t="s">
        <v>17</v>
      </c>
      <c r="G7219" t="s">
        <v>13</v>
      </c>
      <c r="H7219" t="s">
        <v>41</v>
      </c>
      <c r="I7219">
        <v>1560761</v>
      </c>
      <c r="J7219">
        <v>1000</v>
      </c>
      <c r="K7219" s="1">
        <v>130</v>
      </c>
      <c r="L7219" s="1">
        <v>71.5</v>
      </c>
      <c r="M7219" s="1">
        <f>All_Data[[#This Row],[EUR Sales Amount]]-All_Data[[#This Row],[EUR Cost Amount]]</f>
        <v>58.5</v>
      </c>
      <c r="N7219">
        <f>IF(All_Data[[#This Row],[Order Line Quantity]]&lt;0,1,0)</f>
        <v>0</v>
      </c>
      <c r="O7219" s="1" t="str">
        <f>All_Data[[#This Row],[Tier2 Description]]&amp;All_Data[[#This Row],[Order No]]</f>
        <v>KEYCHAINS1560761</v>
      </c>
    </row>
    <row r="7220" spans="1:15" x14ac:dyDescent="0.35">
      <c r="A7220">
        <v>202006</v>
      </c>
      <c r="B7220" t="str">
        <f>LEFT(All_Data[[#This Row],[Invoice (Year+Month)]],4)</f>
        <v>2020</v>
      </c>
      <c r="C7220" t="str">
        <f>RIGHT(All_Data[[#This Row],[Invoice (Year+Month)]],2)</f>
        <v>06</v>
      </c>
      <c r="D7220" t="s">
        <v>56</v>
      </c>
      <c r="E7220">
        <v>3014573</v>
      </c>
      <c r="F7220" t="s">
        <v>17</v>
      </c>
      <c r="G7220" t="s">
        <v>26</v>
      </c>
      <c r="H7220" t="s">
        <v>43</v>
      </c>
      <c r="I7220">
        <v>1562525</v>
      </c>
      <c r="J7220">
        <v>300</v>
      </c>
      <c r="K7220" s="1">
        <v>216</v>
      </c>
      <c r="L7220" s="1">
        <v>122.9</v>
      </c>
      <c r="M7220" s="1">
        <f>All_Data[[#This Row],[EUR Sales Amount]]-All_Data[[#This Row],[EUR Cost Amount]]</f>
        <v>93.1</v>
      </c>
      <c r="N7220">
        <f>IF(All_Data[[#This Row],[Order Line Quantity]]&lt;0,1,0)</f>
        <v>0</v>
      </c>
      <c r="O7220" s="1" t="str">
        <f>All_Data[[#This Row],[Tier2 Description]]&amp;All_Data[[#This Row],[Order No]]</f>
        <v>SAFETY AUTO &amp; TOOLS1562525</v>
      </c>
    </row>
    <row r="7221" spans="1:15" x14ac:dyDescent="0.35">
      <c r="A7221">
        <v>202006</v>
      </c>
      <c r="B7221" t="str">
        <f>LEFT(All_Data[[#This Row],[Invoice (Year+Month)]],4)</f>
        <v>2020</v>
      </c>
      <c r="C7221" t="str">
        <f>RIGHT(All_Data[[#This Row],[Invoice (Year+Month)]],2)</f>
        <v>06</v>
      </c>
      <c r="D7221" t="s">
        <v>56</v>
      </c>
      <c r="E7221">
        <v>3014573</v>
      </c>
      <c r="F7221" t="s">
        <v>17</v>
      </c>
      <c r="G7221" t="s">
        <v>22</v>
      </c>
      <c r="H7221" t="s">
        <v>35</v>
      </c>
      <c r="I7221">
        <v>1560761</v>
      </c>
      <c r="J7221">
        <v>1002</v>
      </c>
      <c r="K7221" s="1">
        <v>230</v>
      </c>
      <c r="L7221" s="1">
        <v>10.44</v>
      </c>
      <c r="M7221" s="1">
        <f>All_Data[[#This Row],[EUR Sales Amount]]-All_Data[[#This Row],[EUR Cost Amount]]</f>
        <v>219.56</v>
      </c>
      <c r="N7221">
        <f>IF(All_Data[[#This Row],[Order Line Quantity]]&lt;0,1,0)</f>
        <v>0</v>
      </c>
      <c r="O7221" s="1" t="str">
        <f>All_Data[[#This Row],[Tier2 Description]]&amp;All_Data[[#This Row],[Order No]]</f>
        <v>DECORATION CHARGES1560761</v>
      </c>
    </row>
    <row r="7222" spans="1:15" x14ac:dyDescent="0.35">
      <c r="A7222">
        <v>202006</v>
      </c>
      <c r="B7222" t="str">
        <f>LEFT(All_Data[[#This Row],[Invoice (Year+Month)]],4)</f>
        <v>2020</v>
      </c>
      <c r="C7222" t="str">
        <f>RIGHT(All_Data[[#This Row],[Invoice (Year+Month)]],2)</f>
        <v>06</v>
      </c>
      <c r="D7222" t="s">
        <v>56</v>
      </c>
      <c r="E7222">
        <v>3014574</v>
      </c>
      <c r="F7222" t="s">
        <v>10</v>
      </c>
      <c r="G7222" t="s">
        <v>13</v>
      </c>
      <c r="H7222" t="s">
        <v>16</v>
      </c>
      <c r="I7222">
        <v>1562236</v>
      </c>
      <c r="J7222">
        <v>600</v>
      </c>
      <c r="K7222" s="1">
        <v>3018</v>
      </c>
      <c r="L7222" s="1">
        <v>2340.92</v>
      </c>
      <c r="M7222" s="1">
        <f>All_Data[[#This Row],[EUR Sales Amount]]-All_Data[[#This Row],[EUR Cost Amount]]</f>
        <v>677.07999999999993</v>
      </c>
      <c r="N7222">
        <f>IF(All_Data[[#This Row],[Order Line Quantity]]&lt;0,1,0)</f>
        <v>0</v>
      </c>
      <c r="O7222" s="1" t="str">
        <f>All_Data[[#This Row],[Tier2 Description]]&amp;All_Data[[#This Row],[Order No]]</f>
        <v>WRITING1562236</v>
      </c>
    </row>
    <row r="7223" spans="1:15" x14ac:dyDescent="0.35">
      <c r="A7223">
        <v>202006</v>
      </c>
      <c r="B7223" t="str">
        <f>LEFT(All_Data[[#This Row],[Invoice (Year+Month)]],4)</f>
        <v>2020</v>
      </c>
      <c r="C7223" t="str">
        <f>RIGHT(All_Data[[#This Row],[Invoice (Year+Month)]],2)</f>
        <v>06</v>
      </c>
      <c r="D7223" t="s">
        <v>56</v>
      </c>
      <c r="E7223">
        <v>3014574</v>
      </c>
      <c r="F7223" t="s">
        <v>10</v>
      </c>
      <c r="G7223" t="s">
        <v>18</v>
      </c>
      <c r="H7223" t="s">
        <v>20</v>
      </c>
      <c r="I7223">
        <v>1561664</v>
      </c>
      <c r="J7223">
        <v>476</v>
      </c>
      <c r="K7223" s="1">
        <v>4584.5600000000004</v>
      </c>
      <c r="L7223" s="1">
        <v>2237.36</v>
      </c>
      <c r="M7223" s="1">
        <f>All_Data[[#This Row],[EUR Sales Amount]]-All_Data[[#This Row],[EUR Cost Amount]]</f>
        <v>2347.2000000000003</v>
      </c>
      <c r="N7223">
        <f>IF(All_Data[[#This Row],[Order Line Quantity]]&lt;0,1,0)</f>
        <v>0</v>
      </c>
      <c r="O7223" s="1" t="str">
        <f>All_Data[[#This Row],[Tier2 Description]]&amp;All_Data[[#This Row],[Order No]]</f>
        <v>POLOS1561664</v>
      </c>
    </row>
    <row r="7224" spans="1:15" x14ac:dyDescent="0.35">
      <c r="A7224">
        <v>202006</v>
      </c>
      <c r="B7224" t="str">
        <f>LEFT(All_Data[[#This Row],[Invoice (Year+Month)]],4)</f>
        <v>2020</v>
      </c>
      <c r="C7224" t="str">
        <f>RIGHT(All_Data[[#This Row],[Invoice (Year+Month)]],2)</f>
        <v>06</v>
      </c>
      <c r="D7224" t="s">
        <v>56</v>
      </c>
      <c r="E7224">
        <v>3014574</v>
      </c>
      <c r="F7224" t="s">
        <v>10</v>
      </c>
      <c r="G7224" t="s">
        <v>18</v>
      </c>
      <c r="H7224" t="s">
        <v>20</v>
      </c>
      <c r="I7224">
        <v>1562501</v>
      </c>
      <c r="J7224">
        <v>4</v>
      </c>
      <c r="K7224" s="1">
        <v>30.28</v>
      </c>
      <c r="L7224" s="1">
        <v>14.28</v>
      </c>
      <c r="M7224" s="1">
        <f>All_Data[[#This Row],[EUR Sales Amount]]-All_Data[[#This Row],[EUR Cost Amount]]</f>
        <v>16</v>
      </c>
      <c r="N7224">
        <f>IF(All_Data[[#This Row],[Order Line Quantity]]&lt;0,1,0)</f>
        <v>0</v>
      </c>
      <c r="O7224" s="1" t="str">
        <f>All_Data[[#This Row],[Tier2 Description]]&amp;All_Data[[#This Row],[Order No]]</f>
        <v>POLOS1562501</v>
      </c>
    </row>
    <row r="7225" spans="1:15" x14ac:dyDescent="0.35">
      <c r="A7225">
        <v>202006</v>
      </c>
      <c r="B7225" t="str">
        <f>LEFT(All_Data[[#This Row],[Invoice (Year+Month)]],4)</f>
        <v>2020</v>
      </c>
      <c r="C7225" t="str">
        <f>RIGHT(All_Data[[#This Row],[Invoice (Year+Month)]],2)</f>
        <v>06</v>
      </c>
      <c r="D7225" t="s">
        <v>56</v>
      </c>
      <c r="E7225">
        <v>3014574</v>
      </c>
      <c r="F7225" t="s">
        <v>10</v>
      </c>
      <c r="G7225" t="s">
        <v>22</v>
      </c>
      <c r="H7225" t="s">
        <v>35</v>
      </c>
      <c r="I7225">
        <v>1562236</v>
      </c>
      <c r="J7225">
        <v>602</v>
      </c>
      <c r="K7225" s="1">
        <v>278</v>
      </c>
      <c r="L7225" s="1">
        <v>6.44</v>
      </c>
      <c r="M7225" s="1">
        <f>All_Data[[#This Row],[EUR Sales Amount]]-All_Data[[#This Row],[EUR Cost Amount]]</f>
        <v>271.56</v>
      </c>
      <c r="N7225">
        <f>IF(All_Data[[#This Row],[Order Line Quantity]]&lt;0,1,0)</f>
        <v>0</v>
      </c>
      <c r="O7225" s="1" t="str">
        <f>All_Data[[#This Row],[Tier2 Description]]&amp;All_Data[[#This Row],[Order No]]</f>
        <v>DECORATION CHARGES1562236</v>
      </c>
    </row>
    <row r="7226" spans="1:15" x14ac:dyDescent="0.35">
      <c r="A7226">
        <v>202006</v>
      </c>
      <c r="B7226" t="str">
        <f>LEFT(All_Data[[#This Row],[Invoice (Year+Month)]],4)</f>
        <v>2020</v>
      </c>
      <c r="C7226" t="str">
        <f>RIGHT(All_Data[[#This Row],[Invoice (Year+Month)]],2)</f>
        <v>06</v>
      </c>
      <c r="D7226" t="s">
        <v>56</v>
      </c>
      <c r="E7226">
        <v>3014574</v>
      </c>
      <c r="F7226" t="s">
        <v>10</v>
      </c>
      <c r="G7226" t="s">
        <v>29</v>
      </c>
      <c r="H7226" t="s">
        <v>31</v>
      </c>
      <c r="I7226">
        <v>1561664</v>
      </c>
      <c r="J7226">
        <v>6</v>
      </c>
      <c r="K7226" s="1">
        <v>34.56</v>
      </c>
      <c r="L7226" s="1">
        <v>15.98</v>
      </c>
      <c r="M7226" s="1">
        <f>All_Data[[#This Row],[EUR Sales Amount]]-All_Data[[#This Row],[EUR Cost Amount]]</f>
        <v>18.580000000000002</v>
      </c>
      <c r="N7226">
        <f>IF(All_Data[[#This Row],[Order Line Quantity]]&lt;0,1,0)</f>
        <v>0</v>
      </c>
      <c r="O7226" s="1" t="str">
        <f>All_Data[[#This Row],[Tier2 Description]]&amp;All_Data[[#This Row],[Order No]]</f>
        <v>POWER1561664</v>
      </c>
    </row>
    <row r="7227" spans="1:15" x14ac:dyDescent="0.35">
      <c r="A7227">
        <v>202006</v>
      </c>
      <c r="B7227" t="str">
        <f>LEFT(All_Data[[#This Row],[Invoice (Year+Month)]],4)</f>
        <v>2020</v>
      </c>
      <c r="C7227" t="str">
        <f>RIGHT(All_Data[[#This Row],[Invoice (Year+Month)]],2)</f>
        <v>06</v>
      </c>
      <c r="D7227" t="s">
        <v>56</v>
      </c>
      <c r="E7227">
        <v>3014587</v>
      </c>
      <c r="F7227" t="s">
        <v>17</v>
      </c>
      <c r="G7227" t="s">
        <v>11</v>
      </c>
      <c r="H7227" t="s">
        <v>38</v>
      </c>
      <c r="I7227">
        <v>1561987</v>
      </c>
      <c r="J7227">
        <v>140</v>
      </c>
      <c r="K7227" s="1">
        <v>201.6</v>
      </c>
      <c r="L7227" s="1">
        <v>87.22</v>
      </c>
      <c r="M7227" s="1">
        <f>All_Data[[#This Row],[EUR Sales Amount]]-All_Data[[#This Row],[EUR Cost Amount]]</f>
        <v>114.38</v>
      </c>
      <c r="N7227">
        <f>IF(All_Data[[#This Row],[Order Line Quantity]]&lt;0,1,0)</f>
        <v>0</v>
      </c>
      <c r="O7227" s="1" t="str">
        <f>All_Data[[#This Row],[Tier2 Description]]&amp;All_Data[[#This Row],[Order No]]</f>
        <v>BACKPACKS1561987</v>
      </c>
    </row>
    <row r="7228" spans="1:15" x14ac:dyDescent="0.35">
      <c r="A7228">
        <v>202006</v>
      </c>
      <c r="B7228" t="str">
        <f>LEFT(All_Data[[#This Row],[Invoice (Year+Month)]],4)</f>
        <v>2020</v>
      </c>
      <c r="C7228" t="str">
        <f>RIGHT(All_Data[[#This Row],[Invoice (Year+Month)]],2)</f>
        <v>06</v>
      </c>
      <c r="D7228" t="s">
        <v>56</v>
      </c>
      <c r="E7228">
        <v>3014587</v>
      </c>
      <c r="F7228" t="s">
        <v>17</v>
      </c>
      <c r="G7228" t="s">
        <v>48</v>
      </c>
      <c r="H7228" t="s">
        <v>48</v>
      </c>
      <c r="I7228">
        <v>1562238</v>
      </c>
      <c r="J7228">
        <v>400</v>
      </c>
      <c r="K7228" s="1">
        <v>356</v>
      </c>
      <c r="L7228" s="1">
        <v>287.33999999999997</v>
      </c>
      <c r="M7228" s="1">
        <f>All_Data[[#This Row],[EUR Sales Amount]]-All_Data[[#This Row],[EUR Cost Amount]]</f>
        <v>68.660000000000025</v>
      </c>
      <c r="N7228">
        <f>IF(All_Data[[#This Row],[Order Line Quantity]]&lt;0,1,0)</f>
        <v>0</v>
      </c>
      <c r="O7228" s="1" t="str">
        <f>All_Data[[#This Row],[Tier2 Description]]&amp;All_Data[[#This Row],[Order No]]</f>
        <v>HEADWEAR1562238</v>
      </c>
    </row>
    <row r="7229" spans="1:15" x14ac:dyDescent="0.35">
      <c r="A7229">
        <v>202006</v>
      </c>
      <c r="B7229" t="str">
        <f>LEFT(All_Data[[#This Row],[Invoice (Year+Month)]],4)</f>
        <v>2020</v>
      </c>
      <c r="C7229" t="str">
        <f>RIGHT(All_Data[[#This Row],[Invoice (Year+Month)]],2)</f>
        <v>06</v>
      </c>
      <c r="D7229" t="s">
        <v>56</v>
      </c>
      <c r="E7229">
        <v>3014587</v>
      </c>
      <c r="F7229" t="s">
        <v>17</v>
      </c>
      <c r="G7229" t="s">
        <v>18</v>
      </c>
      <c r="H7229" t="s">
        <v>20</v>
      </c>
      <c r="I7229">
        <v>1561987</v>
      </c>
      <c r="J7229">
        <v>14</v>
      </c>
      <c r="K7229" s="1">
        <v>69.86</v>
      </c>
      <c r="L7229" s="1">
        <v>43.44</v>
      </c>
      <c r="M7229" s="1">
        <f>All_Data[[#This Row],[EUR Sales Amount]]-All_Data[[#This Row],[EUR Cost Amount]]</f>
        <v>26.42</v>
      </c>
      <c r="N7229">
        <f>IF(All_Data[[#This Row],[Order Line Quantity]]&lt;0,1,0)</f>
        <v>0</v>
      </c>
      <c r="O7229" s="1" t="str">
        <f>All_Data[[#This Row],[Tier2 Description]]&amp;All_Data[[#This Row],[Order No]]</f>
        <v>POLOS1561987</v>
      </c>
    </row>
    <row r="7230" spans="1:15" x14ac:dyDescent="0.35">
      <c r="A7230">
        <v>202006</v>
      </c>
      <c r="B7230" t="str">
        <f>LEFT(All_Data[[#This Row],[Invoice (Year+Month)]],4)</f>
        <v>2020</v>
      </c>
      <c r="C7230" t="str">
        <f>RIGHT(All_Data[[#This Row],[Invoice (Year+Month)]],2)</f>
        <v>06</v>
      </c>
      <c r="D7230" t="s">
        <v>56</v>
      </c>
      <c r="E7230">
        <v>3014587</v>
      </c>
      <c r="F7230" t="s">
        <v>17</v>
      </c>
      <c r="G7230" t="s">
        <v>18</v>
      </c>
      <c r="H7230" t="s">
        <v>20</v>
      </c>
      <c r="I7230">
        <v>1562238</v>
      </c>
      <c r="J7230">
        <v>4</v>
      </c>
      <c r="K7230" s="1">
        <v>19.96</v>
      </c>
      <c r="L7230" s="1">
        <v>10.5</v>
      </c>
      <c r="M7230" s="1">
        <f>All_Data[[#This Row],[EUR Sales Amount]]-All_Data[[#This Row],[EUR Cost Amount]]</f>
        <v>9.4600000000000009</v>
      </c>
      <c r="N7230">
        <f>IF(All_Data[[#This Row],[Order Line Quantity]]&lt;0,1,0)</f>
        <v>0</v>
      </c>
      <c r="O7230" s="1" t="str">
        <f>All_Data[[#This Row],[Tier2 Description]]&amp;All_Data[[#This Row],[Order No]]</f>
        <v>POLOS1562238</v>
      </c>
    </row>
    <row r="7231" spans="1:15" x14ac:dyDescent="0.35">
      <c r="A7231">
        <v>202006</v>
      </c>
      <c r="B7231" t="str">
        <f>LEFT(All_Data[[#This Row],[Invoice (Year+Month)]],4)</f>
        <v>2020</v>
      </c>
      <c r="C7231" t="str">
        <f>RIGHT(All_Data[[#This Row],[Invoice (Year+Month)]],2)</f>
        <v>06</v>
      </c>
      <c r="D7231" t="s">
        <v>56</v>
      </c>
      <c r="E7231">
        <v>3014587</v>
      </c>
      <c r="F7231" t="s">
        <v>17</v>
      </c>
      <c r="G7231" t="s">
        <v>29</v>
      </c>
      <c r="H7231" t="s">
        <v>31</v>
      </c>
      <c r="I7231">
        <v>1562238</v>
      </c>
      <c r="J7231">
        <v>2</v>
      </c>
      <c r="K7231" s="1">
        <v>35.76</v>
      </c>
      <c r="L7231" s="1">
        <v>19.3</v>
      </c>
      <c r="M7231" s="1">
        <f>All_Data[[#This Row],[EUR Sales Amount]]-All_Data[[#This Row],[EUR Cost Amount]]</f>
        <v>16.459999999999997</v>
      </c>
      <c r="N7231">
        <f>IF(All_Data[[#This Row],[Order Line Quantity]]&lt;0,1,0)</f>
        <v>0</v>
      </c>
      <c r="O7231" s="1" t="str">
        <f>All_Data[[#This Row],[Tier2 Description]]&amp;All_Data[[#This Row],[Order No]]</f>
        <v>POWER1562238</v>
      </c>
    </row>
    <row r="7232" spans="1:15" x14ac:dyDescent="0.35">
      <c r="A7232">
        <v>202006</v>
      </c>
      <c r="B7232" t="str">
        <f>LEFT(All_Data[[#This Row],[Invoice (Year+Month)]],4)</f>
        <v>2020</v>
      </c>
      <c r="C7232" t="str">
        <f>RIGHT(All_Data[[#This Row],[Invoice (Year+Month)]],2)</f>
        <v>06</v>
      </c>
      <c r="D7232" t="s">
        <v>56</v>
      </c>
      <c r="E7232">
        <v>3014590</v>
      </c>
      <c r="F7232" t="s">
        <v>17</v>
      </c>
      <c r="G7232" t="s">
        <v>26</v>
      </c>
      <c r="H7232" t="s">
        <v>44</v>
      </c>
      <c r="I7232">
        <v>1562744</v>
      </c>
      <c r="J7232">
        <v>1952</v>
      </c>
      <c r="K7232" s="1">
        <v>3767.36</v>
      </c>
      <c r="L7232" s="1">
        <v>2849.92</v>
      </c>
      <c r="M7232" s="1">
        <f>All_Data[[#This Row],[EUR Sales Amount]]-All_Data[[#This Row],[EUR Cost Amount]]</f>
        <v>917.44</v>
      </c>
      <c r="N7232">
        <f>IF(All_Data[[#This Row],[Order Line Quantity]]&lt;0,1,0)</f>
        <v>0</v>
      </c>
      <c r="O7232" s="1" t="str">
        <f>All_Data[[#This Row],[Tier2 Description]]&amp;All_Data[[#This Row],[Order No]]</f>
        <v>HBA1562744</v>
      </c>
    </row>
    <row r="7233" spans="1:15" x14ac:dyDescent="0.35">
      <c r="A7233">
        <v>202006</v>
      </c>
      <c r="B7233" t="str">
        <f>LEFT(All_Data[[#This Row],[Invoice (Year+Month)]],4)</f>
        <v>2020</v>
      </c>
      <c r="C7233" t="str">
        <f>RIGHT(All_Data[[#This Row],[Invoice (Year+Month)]],2)</f>
        <v>06</v>
      </c>
      <c r="D7233" t="s">
        <v>56</v>
      </c>
      <c r="E7233">
        <v>3014597</v>
      </c>
      <c r="F7233" t="s">
        <v>10</v>
      </c>
      <c r="G7233" t="s">
        <v>18</v>
      </c>
      <c r="H7233" t="s">
        <v>20</v>
      </c>
      <c r="I7233">
        <v>1562754</v>
      </c>
      <c r="J7233">
        <v>20</v>
      </c>
      <c r="K7233" s="1">
        <v>135</v>
      </c>
      <c r="L7233" s="1">
        <v>66.7</v>
      </c>
      <c r="M7233" s="1">
        <f>All_Data[[#This Row],[EUR Sales Amount]]-All_Data[[#This Row],[EUR Cost Amount]]</f>
        <v>68.3</v>
      </c>
      <c r="N7233">
        <f>IF(All_Data[[#This Row],[Order Line Quantity]]&lt;0,1,0)</f>
        <v>0</v>
      </c>
      <c r="O7233" s="1" t="str">
        <f>All_Data[[#This Row],[Tier2 Description]]&amp;All_Data[[#This Row],[Order No]]</f>
        <v>POLOS1562754</v>
      </c>
    </row>
    <row r="7234" spans="1:15" x14ac:dyDescent="0.35">
      <c r="A7234">
        <v>202006</v>
      </c>
      <c r="B7234" t="str">
        <f>LEFT(All_Data[[#This Row],[Invoice (Year+Month)]],4)</f>
        <v>2020</v>
      </c>
      <c r="C7234" t="str">
        <f>RIGHT(All_Data[[#This Row],[Invoice (Year+Month)]],2)</f>
        <v>06</v>
      </c>
      <c r="D7234" t="s">
        <v>56</v>
      </c>
      <c r="E7234">
        <v>3014597</v>
      </c>
      <c r="F7234" t="s">
        <v>10</v>
      </c>
      <c r="G7234" t="s">
        <v>18</v>
      </c>
      <c r="H7234" t="s">
        <v>21</v>
      </c>
      <c r="I7234">
        <v>1562754</v>
      </c>
      <c r="J7234">
        <v>68</v>
      </c>
      <c r="K7234" s="1">
        <v>237.32</v>
      </c>
      <c r="L7234" s="1">
        <v>132.76</v>
      </c>
      <c r="M7234" s="1">
        <f>All_Data[[#This Row],[EUR Sales Amount]]-All_Data[[#This Row],[EUR Cost Amount]]</f>
        <v>104.56</v>
      </c>
      <c r="N7234">
        <f>IF(All_Data[[#This Row],[Order Line Quantity]]&lt;0,1,0)</f>
        <v>0</v>
      </c>
      <c r="O7234" s="1" t="str">
        <f>All_Data[[#This Row],[Tier2 Description]]&amp;All_Data[[#This Row],[Order No]]</f>
        <v>T-SHIRTS &amp; ACTIVE TOPS1562754</v>
      </c>
    </row>
    <row r="7235" spans="1:15" x14ac:dyDescent="0.35">
      <c r="A7235">
        <v>202006</v>
      </c>
      <c r="B7235" t="str">
        <f>LEFT(All_Data[[#This Row],[Invoice (Year+Month)]],4)</f>
        <v>2020</v>
      </c>
      <c r="C7235" t="str">
        <f>RIGHT(All_Data[[#This Row],[Invoice (Year+Month)]],2)</f>
        <v>06</v>
      </c>
      <c r="D7235" t="s">
        <v>56</v>
      </c>
      <c r="E7235">
        <v>3014607</v>
      </c>
      <c r="F7235" t="s">
        <v>10</v>
      </c>
      <c r="G7235" t="s">
        <v>11</v>
      </c>
      <c r="H7235" t="s">
        <v>40</v>
      </c>
      <c r="I7235">
        <v>1558510</v>
      </c>
      <c r="J7235">
        <v>2</v>
      </c>
      <c r="K7235" s="1">
        <v>3.42</v>
      </c>
      <c r="L7235" s="1">
        <v>1.22</v>
      </c>
      <c r="M7235" s="1">
        <f>All_Data[[#This Row],[EUR Sales Amount]]-All_Data[[#This Row],[EUR Cost Amount]]</f>
        <v>2.2000000000000002</v>
      </c>
      <c r="N7235">
        <f>IF(All_Data[[#This Row],[Order Line Quantity]]&lt;0,1,0)</f>
        <v>0</v>
      </c>
      <c r="O7235" s="1" t="str">
        <f>All_Data[[#This Row],[Tier2 Description]]&amp;All_Data[[#This Row],[Order No]]</f>
        <v>TOTES1558510</v>
      </c>
    </row>
    <row r="7236" spans="1:15" x14ac:dyDescent="0.35">
      <c r="A7236">
        <v>202006</v>
      </c>
      <c r="B7236" t="str">
        <f>LEFT(All_Data[[#This Row],[Invoice (Year+Month)]],4)</f>
        <v>2020</v>
      </c>
      <c r="C7236" t="str">
        <f>RIGHT(All_Data[[#This Row],[Invoice (Year+Month)]],2)</f>
        <v>06</v>
      </c>
      <c r="D7236" t="s">
        <v>56</v>
      </c>
      <c r="E7236">
        <v>3014616</v>
      </c>
      <c r="F7236" t="s">
        <v>17</v>
      </c>
      <c r="G7236" t="s">
        <v>48</v>
      </c>
      <c r="H7236" t="s">
        <v>48</v>
      </c>
      <c r="I7236">
        <v>1561714</v>
      </c>
      <c r="J7236">
        <v>2</v>
      </c>
      <c r="K7236" s="1">
        <v>1.62</v>
      </c>
      <c r="L7236" s="1">
        <v>0.88</v>
      </c>
      <c r="M7236" s="1">
        <f>All_Data[[#This Row],[EUR Sales Amount]]-All_Data[[#This Row],[EUR Cost Amount]]</f>
        <v>0.7400000000000001</v>
      </c>
      <c r="N7236">
        <f>IF(All_Data[[#This Row],[Order Line Quantity]]&lt;0,1,0)</f>
        <v>0</v>
      </c>
      <c r="O7236" s="1" t="str">
        <f>All_Data[[#This Row],[Tier2 Description]]&amp;All_Data[[#This Row],[Order No]]</f>
        <v>HEADWEAR1561714</v>
      </c>
    </row>
    <row r="7237" spans="1:15" x14ac:dyDescent="0.35">
      <c r="A7237">
        <v>202006</v>
      </c>
      <c r="B7237" t="str">
        <f>LEFT(All_Data[[#This Row],[Invoice (Year+Month)]],4)</f>
        <v>2020</v>
      </c>
      <c r="C7237" t="str">
        <f>RIGHT(All_Data[[#This Row],[Invoice (Year+Month)]],2)</f>
        <v>06</v>
      </c>
      <c r="D7237" t="s">
        <v>56</v>
      </c>
      <c r="E7237">
        <v>3014616</v>
      </c>
      <c r="F7237" t="s">
        <v>17</v>
      </c>
      <c r="G7237" t="s">
        <v>13</v>
      </c>
      <c r="H7237" t="s">
        <v>16</v>
      </c>
      <c r="I7237">
        <v>1561714</v>
      </c>
      <c r="J7237">
        <v>20</v>
      </c>
      <c r="K7237" s="1">
        <v>3.1</v>
      </c>
      <c r="L7237" s="1">
        <v>1.36</v>
      </c>
      <c r="M7237" s="1">
        <f>All_Data[[#This Row],[EUR Sales Amount]]-All_Data[[#This Row],[EUR Cost Amount]]</f>
        <v>1.74</v>
      </c>
      <c r="N7237">
        <f>IF(All_Data[[#This Row],[Order Line Quantity]]&lt;0,1,0)</f>
        <v>0</v>
      </c>
      <c r="O7237" s="1" t="str">
        <f>All_Data[[#This Row],[Tier2 Description]]&amp;All_Data[[#This Row],[Order No]]</f>
        <v>WRITING1561714</v>
      </c>
    </row>
    <row r="7238" spans="1:15" x14ac:dyDescent="0.35">
      <c r="A7238">
        <v>202006</v>
      </c>
      <c r="B7238" t="str">
        <f>LEFT(All_Data[[#This Row],[Invoice (Year+Month)]],4)</f>
        <v>2020</v>
      </c>
      <c r="C7238" t="str">
        <f>RIGHT(All_Data[[#This Row],[Invoice (Year+Month)]],2)</f>
        <v>06</v>
      </c>
      <c r="D7238" t="s">
        <v>56</v>
      </c>
      <c r="E7238">
        <v>3014616</v>
      </c>
      <c r="F7238" t="s">
        <v>17</v>
      </c>
      <c r="G7238" t="s">
        <v>26</v>
      </c>
      <c r="H7238" t="s">
        <v>43</v>
      </c>
      <c r="I7238">
        <v>1561714</v>
      </c>
      <c r="J7238">
        <v>2</v>
      </c>
      <c r="K7238" s="1">
        <v>1.3</v>
      </c>
      <c r="L7238" s="1">
        <v>0.78</v>
      </c>
      <c r="M7238" s="1">
        <f>All_Data[[#This Row],[EUR Sales Amount]]-All_Data[[#This Row],[EUR Cost Amount]]</f>
        <v>0.52</v>
      </c>
      <c r="N7238">
        <f>IF(All_Data[[#This Row],[Order Line Quantity]]&lt;0,1,0)</f>
        <v>0</v>
      </c>
      <c r="O7238" s="1" t="str">
        <f>All_Data[[#This Row],[Tier2 Description]]&amp;All_Data[[#This Row],[Order No]]</f>
        <v>SAFETY AUTO &amp; TOOLS1561714</v>
      </c>
    </row>
    <row r="7239" spans="1:15" x14ac:dyDescent="0.35">
      <c r="A7239">
        <v>202006</v>
      </c>
      <c r="B7239" t="str">
        <f>LEFT(All_Data[[#This Row],[Invoice (Year+Month)]],4)</f>
        <v>2020</v>
      </c>
      <c r="C7239" t="str">
        <f>RIGHT(All_Data[[#This Row],[Invoice (Year+Month)]],2)</f>
        <v>06</v>
      </c>
      <c r="D7239" t="s">
        <v>56</v>
      </c>
      <c r="E7239">
        <v>3014616</v>
      </c>
      <c r="F7239" t="s">
        <v>17</v>
      </c>
      <c r="G7239" t="s">
        <v>18</v>
      </c>
      <c r="H7239" t="s">
        <v>20</v>
      </c>
      <c r="I7239">
        <v>1561714</v>
      </c>
      <c r="J7239">
        <v>320</v>
      </c>
      <c r="K7239" s="1">
        <v>1436.8</v>
      </c>
      <c r="L7239" s="1">
        <v>1076.22</v>
      </c>
      <c r="M7239" s="1">
        <f>All_Data[[#This Row],[EUR Sales Amount]]-All_Data[[#This Row],[EUR Cost Amount]]</f>
        <v>360.57999999999993</v>
      </c>
      <c r="N7239">
        <f>IF(All_Data[[#This Row],[Order Line Quantity]]&lt;0,1,0)</f>
        <v>0</v>
      </c>
      <c r="O7239" s="1" t="str">
        <f>All_Data[[#This Row],[Tier2 Description]]&amp;All_Data[[#This Row],[Order No]]</f>
        <v>POLOS1561714</v>
      </c>
    </row>
    <row r="7240" spans="1:15" x14ac:dyDescent="0.35">
      <c r="A7240">
        <v>202006</v>
      </c>
      <c r="B7240" t="str">
        <f>LEFT(All_Data[[#This Row],[Invoice (Year+Month)]],4)</f>
        <v>2020</v>
      </c>
      <c r="C7240" t="str">
        <f>RIGHT(All_Data[[#This Row],[Invoice (Year+Month)]],2)</f>
        <v>06</v>
      </c>
      <c r="D7240" t="s">
        <v>56</v>
      </c>
      <c r="E7240">
        <v>3014616</v>
      </c>
      <c r="F7240" t="s">
        <v>17</v>
      </c>
      <c r="G7240" t="s">
        <v>18</v>
      </c>
      <c r="H7240" t="s">
        <v>20</v>
      </c>
      <c r="I7240">
        <v>1562013</v>
      </c>
      <c r="J7240">
        <v>54</v>
      </c>
      <c r="K7240" s="1">
        <v>242.46</v>
      </c>
      <c r="L7240" s="1">
        <v>196.24</v>
      </c>
      <c r="M7240" s="1">
        <f>All_Data[[#This Row],[EUR Sales Amount]]-All_Data[[#This Row],[EUR Cost Amount]]</f>
        <v>46.22</v>
      </c>
      <c r="N7240">
        <f>IF(All_Data[[#This Row],[Order Line Quantity]]&lt;0,1,0)</f>
        <v>0</v>
      </c>
      <c r="O7240" s="1" t="str">
        <f>All_Data[[#This Row],[Tier2 Description]]&amp;All_Data[[#This Row],[Order No]]</f>
        <v>POLOS1562013</v>
      </c>
    </row>
    <row r="7241" spans="1:15" x14ac:dyDescent="0.35">
      <c r="A7241">
        <v>202006</v>
      </c>
      <c r="B7241" t="str">
        <f>LEFT(All_Data[[#This Row],[Invoice (Year+Month)]],4)</f>
        <v>2020</v>
      </c>
      <c r="C7241" t="str">
        <f>RIGHT(All_Data[[#This Row],[Invoice (Year+Month)]],2)</f>
        <v>06</v>
      </c>
      <c r="D7241" t="s">
        <v>56</v>
      </c>
      <c r="E7241">
        <v>3014616</v>
      </c>
      <c r="F7241" t="s">
        <v>17</v>
      </c>
      <c r="G7241" t="s">
        <v>22</v>
      </c>
      <c r="H7241" t="s">
        <v>23</v>
      </c>
      <c r="I7241">
        <v>1561795</v>
      </c>
      <c r="J7241">
        <v>4</v>
      </c>
      <c r="K7241" s="1">
        <v>5.98</v>
      </c>
      <c r="L7241" s="1">
        <v>23.76</v>
      </c>
      <c r="M7241" s="1">
        <f>All_Data[[#This Row],[EUR Sales Amount]]-All_Data[[#This Row],[EUR Cost Amount]]</f>
        <v>-17.78</v>
      </c>
      <c r="N7241">
        <f>IF(All_Data[[#This Row],[Order Line Quantity]]&lt;0,1,0)</f>
        <v>0</v>
      </c>
      <c r="O7241" s="1" t="str">
        <f>All_Data[[#This Row],[Tier2 Description]]&amp;All_Data[[#This Row],[Order No]]</f>
        <v>CATALOGUES1561795</v>
      </c>
    </row>
    <row r="7242" spans="1:15" x14ac:dyDescent="0.35">
      <c r="A7242">
        <v>202006</v>
      </c>
      <c r="B7242" t="str">
        <f>LEFT(All_Data[[#This Row],[Invoice (Year+Month)]],4)</f>
        <v>2020</v>
      </c>
      <c r="C7242" t="str">
        <f>RIGHT(All_Data[[#This Row],[Invoice (Year+Month)]],2)</f>
        <v>06</v>
      </c>
      <c r="D7242" t="s">
        <v>56</v>
      </c>
      <c r="E7242">
        <v>3014616</v>
      </c>
      <c r="F7242" t="s">
        <v>17</v>
      </c>
      <c r="G7242" t="s">
        <v>29</v>
      </c>
      <c r="H7242" t="s">
        <v>30</v>
      </c>
      <c r="I7242">
        <v>1561714</v>
      </c>
      <c r="J7242">
        <v>2</v>
      </c>
      <c r="K7242" s="1">
        <v>9.76</v>
      </c>
      <c r="L7242" s="1">
        <v>4.22</v>
      </c>
      <c r="M7242" s="1">
        <f>All_Data[[#This Row],[EUR Sales Amount]]-All_Data[[#This Row],[EUR Cost Amount]]</f>
        <v>5.54</v>
      </c>
      <c r="N7242">
        <f>IF(All_Data[[#This Row],[Order Line Quantity]]&lt;0,1,0)</f>
        <v>0</v>
      </c>
      <c r="O7242" s="1" t="str">
        <f>All_Data[[#This Row],[Tier2 Description]]&amp;All_Data[[#This Row],[Order No]]</f>
        <v>AUDIO1561714</v>
      </c>
    </row>
    <row r="7243" spans="1:15" x14ac:dyDescent="0.35">
      <c r="A7243">
        <v>202006</v>
      </c>
      <c r="B7243" t="str">
        <f>LEFT(All_Data[[#This Row],[Invoice (Year+Month)]],4)</f>
        <v>2020</v>
      </c>
      <c r="C7243" t="str">
        <f>RIGHT(All_Data[[#This Row],[Invoice (Year+Month)]],2)</f>
        <v>06</v>
      </c>
      <c r="D7243" t="s">
        <v>56</v>
      </c>
      <c r="E7243">
        <v>3014622</v>
      </c>
      <c r="F7243" t="s">
        <v>17</v>
      </c>
      <c r="G7243" t="s">
        <v>11</v>
      </c>
      <c r="H7243" t="s">
        <v>40</v>
      </c>
      <c r="I7243">
        <v>1562289</v>
      </c>
      <c r="J7243">
        <v>1000</v>
      </c>
      <c r="K7243" s="1">
        <v>140</v>
      </c>
      <c r="L7243" s="1">
        <v>81.3</v>
      </c>
      <c r="M7243" s="1">
        <f>All_Data[[#This Row],[EUR Sales Amount]]-All_Data[[#This Row],[EUR Cost Amount]]</f>
        <v>58.7</v>
      </c>
      <c r="N7243">
        <f>IF(All_Data[[#This Row],[Order Line Quantity]]&lt;0,1,0)</f>
        <v>0</v>
      </c>
      <c r="O7243" s="1" t="str">
        <f>All_Data[[#This Row],[Tier2 Description]]&amp;All_Data[[#This Row],[Order No]]</f>
        <v>TOTES1562289</v>
      </c>
    </row>
    <row r="7244" spans="1:15" x14ac:dyDescent="0.35">
      <c r="A7244">
        <v>202006</v>
      </c>
      <c r="B7244" t="str">
        <f>LEFT(All_Data[[#This Row],[Invoice (Year+Month)]],4)</f>
        <v>2020</v>
      </c>
      <c r="C7244" t="str">
        <f>RIGHT(All_Data[[#This Row],[Invoice (Year+Month)]],2)</f>
        <v>06</v>
      </c>
      <c r="D7244" t="s">
        <v>56</v>
      </c>
      <c r="E7244">
        <v>3014622</v>
      </c>
      <c r="F7244" t="s">
        <v>17</v>
      </c>
      <c r="G7244" t="s">
        <v>32</v>
      </c>
      <c r="H7244" t="s">
        <v>33</v>
      </c>
      <c r="I7244">
        <v>1559259</v>
      </c>
      <c r="J7244">
        <v>2</v>
      </c>
      <c r="K7244" s="1">
        <v>2.1800000000000002</v>
      </c>
      <c r="L7244" s="1">
        <v>1.44</v>
      </c>
      <c r="M7244" s="1">
        <f>All_Data[[#This Row],[EUR Sales Amount]]-All_Data[[#This Row],[EUR Cost Amount]]</f>
        <v>0.74000000000000021</v>
      </c>
      <c r="N7244">
        <f>IF(All_Data[[#This Row],[Order Line Quantity]]&lt;0,1,0)</f>
        <v>0</v>
      </c>
      <c r="O7244" s="1" t="str">
        <f>All_Data[[#This Row],[Tier2 Description]]&amp;All_Data[[#This Row],[Order No]]</f>
        <v>SPORT BOTTLES1559259</v>
      </c>
    </row>
    <row r="7245" spans="1:15" x14ac:dyDescent="0.35">
      <c r="A7245">
        <v>202006</v>
      </c>
      <c r="B7245" t="str">
        <f>LEFT(All_Data[[#This Row],[Invoice (Year+Month)]],4)</f>
        <v>2020</v>
      </c>
      <c r="C7245" t="str">
        <f>RIGHT(All_Data[[#This Row],[Invoice (Year+Month)]],2)</f>
        <v>06</v>
      </c>
      <c r="D7245" t="s">
        <v>56</v>
      </c>
      <c r="E7245">
        <v>3014625</v>
      </c>
      <c r="F7245" t="s">
        <v>17</v>
      </c>
      <c r="G7245" t="s">
        <v>11</v>
      </c>
      <c r="H7245" t="s">
        <v>38</v>
      </c>
      <c r="I7245">
        <v>1562183</v>
      </c>
      <c r="J7245">
        <v>100</v>
      </c>
      <c r="K7245" s="1">
        <v>847</v>
      </c>
      <c r="L7245" s="1">
        <v>296.64</v>
      </c>
      <c r="M7245" s="1">
        <f>All_Data[[#This Row],[EUR Sales Amount]]-All_Data[[#This Row],[EUR Cost Amount]]</f>
        <v>550.36</v>
      </c>
      <c r="N7245">
        <f>IF(All_Data[[#This Row],[Order Line Quantity]]&lt;0,1,0)</f>
        <v>0</v>
      </c>
      <c r="O7245" s="1" t="str">
        <f>All_Data[[#This Row],[Tier2 Description]]&amp;All_Data[[#This Row],[Order No]]</f>
        <v>BACKPACKS1562183</v>
      </c>
    </row>
    <row r="7246" spans="1:15" x14ac:dyDescent="0.35">
      <c r="A7246">
        <v>202006</v>
      </c>
      <c r="B7246" t="str">
        <f>LEFT(All_Data[[#This Row],[Invoice (Year+Month)]],4)</f>
        <v>2020</v>
      </c>
      <c r="C7246" t="str">
        <f>RIGHT(All_Data[[#This Row],[Invoice (Year+Month)]],2)</f>
        <v>06</v>
      </c>
      <c r="D7246" t="s">
        <v>56</v>
      </c>
      <c r="E7246">
        <v>3014630</v>
      </c>
      <c r="F7246" t="s">
        <v>10</v>
      </c>
      <c r="G7246" t="s">
        <v>18</v>
      </c>
      <c r="H7246" t="s">
        <v>20</v>
      </c>
      <c r="I7246">
        <v>1562451</v>
      </c>
      <c r="J7246">
        <v>4</v>
      </c>
      <c r="K7246" s="1">
        <v>13.96</v>
      </c>
      <c r="L7246" s="1">
        <v>15.26</v>
      </c>
      <c r="M7246" s="1">
        <f>All_Data[[#This Row],[EUR Sales Amount]]-All_Data[[#This Row],[EUR Cost Amount]]</f>
        <v>-1.2999999999999989</v>
      </c>
      <c r="N7246">
        <f>IF(All_Data[[#This Row],[Order Line Quantity]]&lt;0,1,0)</f>
        <v>0</v>
      </c>
      <c r="O7246" s="1" t="str">
        <f>All_Data[[#This Row],[Tier2 Description]]&amp;All_Data[[#This Row],[Order No]]</f>
        <v>POLOS1562451</v>
      </c>
    </row>
    <row r="7247" spans="1:15" x14ac:dyDescent="0.35">
      <c r="A7247">
        <v>202006</v>
      </c>
      <c r="B7247" t="str">
        <f>LEFT(All_Data[[#This Row],[Invoice (Year+Month)]],4)</f>
        <v>2020</v>
      </c>
      <c r="C7247" t="str">
        <f>RIGHT(All_Data[[#This Row],[Invoice (Year+Month)]],2)</f>
        <v>06</v>
      </c>
      <c r="D7247" t="s">
        <v>56</v>
      </c>
      <c r="E7247">
        <v>3014630</v>
      </c>
      <c r="F7247" t="s">
        <v>10</v>
      </c>
      <c r="G7247" t="s">
        <v>18</v>
      </c>
      <c r="H7247" t="s">
        <v>21</v>
      </c>
      <c r="I7247">
        <v>1562451</v>
      </c>
      <c r="J7247">
        <v>10</v>
      </c>
      <c r="K7247" s="1">
        <v>74.400000000000006</v>
      </c>
      <c r="L7247" s="1">
        <v>31</v>
      </c>
      <c r="M7247" s="1">
        <f>All_Data[[#This Row],[EUR Sales Amount]]-All_Data[[#This Row],[EUR Cost Amount]]</f>
        <v>43.400000000000006</v>
      </c>
      <c r="N7247">
        <f>IF(All_Data[[#This Row],[Order Line Quantity]]&lt;0,1,0)</f>
        <v>0</v>
      </c>
      <c r="O7247" s="1" t="str">
        <f>All_Data[[#This Row],[Tier2 Description]]&amp;All_Data[[#This Row],[Order No]]</f>
        <v>T-SHIRTS &amp; ACTIVE TOPS1562451</v>
      </c>
    </row>
    <row r="7248" spans="1:15" x14ac:dyDescent="0.35">
      <c r="A7248">
        <v>202006</v>
      </c>
      <c r="B7248" t="str">
        <f>LEFT(All_Data[[#This Row],[Invoice (Year+Month)]],4)</f>
        <v>2020</v>
      </c>
      <c r="C7248" t="str">
        <f>RIGHT(All_Data[[#This Row],[Invoice (Year+Month)]],2)</f>
        <v>06</v>
      </c>
      <c r="D7248" t="s">
        <v>56</v>
      </c>
      <c r="E7248">
        <v>3014642</v>
      </c>
      <c r="F7248" t="s">
        <v>17</v>
      </c>
      <c r="G7248" t="s">
        <v>18</v>
      </c>
      <c r="H7248" t="s">
        <v>20</v>
      </c>
      <c r="I7248">
        <v>1561658</v>
      </c>
      <c r="J7248">
        <v>204</v>
      </c>
      <c r="K7248" s="1">
        <v>1327.96</v>
      </c>
      <c r="L7248" s="1">
        <v>711.22</v>
      </c>
      <c r="M7248" s="1">
        <f>All_Data[[#This Row],[EUR Sales Amount]]-All_Data[[#This Row],[EUR Cost Amount]]</f>
        <v>616.74</v>
      </c>
      <c r="N7248">
        <f>IF(All_Data[[#This Row],[Order Line Quantity]]&lt;0,1,0)</f>
        <v>0</v>
      </c>
      <c r="O7248" s="1" t="str">
        <f>All_Data[[#This Row],[Tier2 Description]]&amp;All_Data[[#This Row],[Order No]]</f>
        <v>POLOS1561658</v>
      </c>
    </row>
    <row r="7249" spans="1:15" x14ac:dyDescent="0.35">
      <c r="A7249">
        <v>202006</v>
      </c>
      <c r="B7249" t="str">
        <f>LEFT(All_Data[[#This Row],[Invoice (Year+Month)]],4)</f>
        <v>2020</v>
      </c>
      <c r="C7249" t="str">
        <f>RIGHT(All_Data[[#This Row],[Invoice (Year+Month)]],2)</f>
        <v>06</v>
      </c>
      <c r="D7249" t="s">
        <v>56</v>
      </c>
      <c r="E7249">
        <v>3014642</v>
      </c>
      <c r="F7249" t="s">
        <v>17</v>
      </c>
      <c r="G7249" t="s">
        <v>18</v>
      </c>
      <c r="H7249" t="s">
        <v>20</v>
      </c>
      <c r="I7249">
        <v>1561671</v>
      </c>
      <c r="J7249">
        <v>60</v>
      </c>
      <c r="K7249" s="1">
        <v>393</v>
      </c>
      <c r="L7249" s="1">
        <v>209.92</v>
      </c>
      <c r="M7249" s="1">
        <f>All_Data[[#This Row],[EUR Sales Amount]]-All_Data[[#This Row],[EUR Cost Amount]]</f>
        <v>183.08</v>
      </c>
      <c r="N7249">
        <f>IF(All_Data[[#This Row],[Order Line Quantity]]&lt;0,1,0)</f>
        <v>0</v>
      </c>
      <c r="O7249" s="1" t="str">
        <f>All_Data[[#This Row],[Tier2 Description]]&amp;All_Data[[#This Row],[Order No]]</f>
        <v>POLOS1561671</v>
      </c>
    </row>
    <row r="7250" spans="1:15" x14ac:dyDescent="0.35">
      <c r="A7250">
        <v>202006</v>
      </c>
      <c r="B7250" t="str">
        <f>LEFT(All_Data[[#This Row],[Invoice (Year+Month)]],4)</f>
        <v>2020</v>
      </c>
      <c r="C7250" t="str">
        <f>RIGHT(All_Data[[#This Row],[Invoice (Year+Month)]],2)</f>
        <v>06</v>
      </c>
      <c r="D7250" t="s">
        <v>56</v>
      </c>
      <c r="E7250">
        <v>3014642</v>
      </c>
      <c r="F7250" t="s">
        <v>17</v>
      </c>
      <c r="G7250" t="s">
        <v>18</v>
      </c>
      <c r="H7250" t="s">
        <v>21</v>
      </c>
      <c r="I7250">
        <v>1561400</v>
      </c>
      <c r="J7250">
        <v>600</v>
      </c>
      <c r="K7250" s="1">
        <v>1110</v>
      </c>
      <c r="L7250" s="1">
        <v>789.54</v>
      </c>
      <c r="M7250" s="1">
        <f>All_Data[[#This Row],[EUR Sales Amount]]-All_Data[[#This Row],[EUR Cost Amount]]</f>
        <v>320.46000000000004</v>
      </c>
      <c r="N7250">
        <f>IF(All_Data[[#This Row],[Order Line Quantity]]&lt;0,1,0)</f>
        <v>0</v>
      </c>
      <c r="O7250" s="1" t="str">
        <f>All_Data[[#This Row],[Tier2 Description]]&amp;All_Data[[#This Row],[Order No]]</f>
        <v>T-SHIRTS &amp; ACTIVE TOPS1561400</v>
      </c>
    </row>
    <row r="7251" spans="1:15" x14ac:dyDescent="0.35">
      <c r="A7251">
        <v>202006</v>
      </c>
      <c r="B7251" t="str">
        <f>LEFT(All_Data[[#This Row],[Invoice (Year+Month)]],4)</f>
        <v>2020</v>
      </c>
      <c r="C7251" t="str">
        <f>RIGHT(All_Data[[#This Row],[Invoice (Year+Month)]],2)</f>
        <v>06</v>
      </c>
      <c r="D7251" t="s">
        <v>56</v>
      </c>
      <c r="E7251">
        <v>3014642</v>
      </c>
      <c r="F7251" t="s">
        <v>17</v>
      </c>
      <c r="G7251" t="s">
        <v>18</v>
      </c>
      <c r="H7251" t="s">
        <v>21</v>
      </c>
      <c r="I7251">
        <v>1561832</v>
      </c>
      <c r="J7251">
        <v>400</v>
      </c>
      <c r="K7251" s="1">
        <v>740</v>
      </c>
      <c r="L7251" s="1">
        <v>551.28</v>
      </c>
      <c r="M7251" s="1">
        <f>All_Data[[#This Row],[EUR Sales Amount]]-All_Data[[#This Row],[EUR Cost Amount]]</f>
        <v>188.72000000000003</v>
      </c>
      <c r="N7251">
        <f>IF(All_Data[[#This Row],[Order Line Quantity]]&lt;0,1,0)</f>
        <v>0</v>
      </c>
      <c r="O7251" s="1" t="str">
        <f>All_Data[[#This Row],[Tier2 Description]]&amp;All_Data[[#This Row],[Order No]]</f>
        <v>T-SHIRTS &amp; ACTIVE TOPS1561832</v>
      </c>
    </row>
    <row r="7252" spans="1:15" x14ac:dyDescent="0.35">
      <c r="A7252">
        <v>202006</v>
      </c>
      <c r="B7252" t="str">
        <f>LEFT(All_Data[[#This Row],[Invoice (Year+Month)]],4)</f>
        <v>2020</v>
      </c>
      <c r="C7252" t="str">
        <f>RIGHT(All_Data[[#This Row],[Invoice (Year+Month)]],2)</f>
        <v>06</v>
      </c>
      <c r="D7252" t="s">
        <v>56</v>
      </c>
      <c r="E7252">
        <v>3014642</v>
      </c>
      <c r="F7252" t="s">
        <v>17</v>
      </c>
      <c r="G7252" t="s">
        <v>22</v>
      </c>
      <c r="H7252" t="s">
        <v>35</v>
      </c>
      <c r="I7252">
        <v>1561400</v>
      </c>
      <c r="J7252">
        <v>1816</v>
      </c>
      <c r="K7252" s="1">
        <v>1236</v>
      </c>
      <c r="L7252" s="1">
        <v>130.74</v>
      </c>
      <c r="M7252" s="1">
        <f>All_Data[[#This Row],[EUR Sales Amount]]-All_Data[[#This Row],[EUR Cost Amount]]</f>
        <v>1105.26</v>
      </c>
      <c r="N7252">
        <f>IF(All_Data[[#This Row],[Order Line Quantity]]&lt;0,1,0)</f>
        <v>0</v>
      </c>
      <c r="O7252" s="1" t="str">
        <f>All_Data[[#This Row],[Tier2 Description]]&amp;All_Data[[#This Row],[Order No]]</f>
        <v>DECORATION CHARGES1561400</v>
      </c>
    </row>
    <row r="7253" spans="1:15" x14ac:dyDescent="0.35">
      <c r="A7253">
        <v>202006</v>
      </c>
      <c r="B7253" t="str">
        <f>LEFT(All_Data[[#This Row],[Invoice (Year+Month)]],4)</f>
        <v>2020</v>
      </c>
      <c r="C7253" t="str">
        <f>RIGHT(All_Data[[#This Row],[Invoice (Year+Month)]],2)</f>
        <v>06</v>
      </c>
      <c r="D7253" t="s">
        <v>56</v>
      </c>
      <c r="E7253">
        <v>3014642</v>
      </c>
      <c r="F7253" t="s">
        <v>17</v>
      </c>
      <c r="G7253" t="s">
        <v>22</v>
      </c>
      <c r="H7253" t="s">
        <v>35</v>
      </c>
      <c r="I7253">
        <v>1561832</v>
      </c>
      <c r="J7253">
        <v>404</v>
      </c>
      <c r="K7253" s="1">
        <v>280</v>
      </c>
      <c r="L7253" s="1">
        <v>33.58</v>
      </c>
      <c r="M7253" s="1">
        <f>All_Data[[#This Row],[EUR Sales Amount]]-All_Data[[#This Row],[EUR Cost Amount]]</f>
        <v>246.42000000000002</v>
      </c>
      <c r="N7253">
        <f>IF(All_Data[[#This Row],[Order Line Quantity]]&lt;0,1,0)</f>
        <v>0</v>
      </c>
      <c r="O7253" s="1" t="str">
        <f>All_Data[[#This Row],[Tier2 Description]]&amp;All_Data[[#This Row],[Order No]]</f>
        <v>DECORATION CHARGES1561832</v>
      </c>
    </row>
    <row r="7254" spans="1:15" x14ac:dyDescent="0.35">
      <c r="A7254">
        <v>202006</v>
      </c>
      <c r="B7254" t="str">
        <f>LEFT(All_Data[[#This Row],[Invoice (Year+Month)]],4)</f>
        <v>2020</v>
      </c>
      <c r="C7254" t="str">
        <f>RIGHT(All_Data[[#This Row],[Invoice (Year+Month)]],2)</f>
        <v>06</v>
      </c>
      <c r="D7254" t="s">
        <v>56</v>
      </c>
      <c r="E7254">
        <v>3014644</v>
      </c>
      <c r="F7254" t="s">
        <v>17</v>
      </c>
      <c r="G7254" t="s">
        <v>26</v>
      </c>
      <c r="H7254" t="s">
        <v>27</v>
      </c>
      <c r="I7254">
        <v>1562635</v>
      </c>
      <c r="J7254">
        <v>60</v>
      </c>
      <c r="K7254" s="1">
        <v>177</v>
      </c>
      <c r="L7254" s="1">
        <v>118.92</v>
      </c>
      <c r="M7254" s="1">
        <f>All_Data[[#This Row],[EUR Sales Amount]]-All_Data[[#This Row],[EUR Cost Amount]]</f>
        <v>58.08</v>
      </c>
      <c r="N7254">
        <f>IF(All_Data[[#This Row],[Order Line Quantity]]&lt;0,1,0)</f>
        <v>0</v>
      </c>
      <c r="O7254" s="1" t="str">
        <f>All_Data[[#This Row],[Tier2 Description]]&amp;All_Data[[#This Row],[Order No]]</f>
        <v>APRON &amp; KITCHEN TEXTILES1562635</v>
      </c>
    </row>
    <row r="7255" spans="1:15" x14ac:dyDescent="0.35">
      <c r="A7255">
        <v>202006</v>
      </c>
      <c r="B7255" t="str">
        <f>LEFT(All_Data[[#This Row],[Invoice (Year+Month)]],4)</f>
        <v>2020</v>
      </c>
      <c r="C7255" t="str">
        <f>RIGHT(All_Data[[#This Row],[Invoice (Year+Month)]],2)</f>
        <v>06</v>
      </c>
      <c r="D7255" t="s">
        <v>56</v>
      </c>
      <c r="E7255">
        <v>3014644</v>
      </c>
      <c r="F7255" t="s">
        <v>17</v>
      </c>
      <c r="G7255" t="s">
        <v>26</v>
      </c>
      <c r="H7255" t="s">
        <v>44</v>
      </c>
      <c r="I7255">
        <v>1561509</v>
      </c>
      <c r="J7255">
        <v>14</v>
      </c>
      <c r="K7255" s="1">
        <v>14</v>
      </c>
      <c r="L7255" s="1">
        <v>0.14000000000000001</v>
      </c>
      <c r="M7255" s="1">
        <f>All_Data[[#This Row],[EUR Sales Amount]]-All_Data[[#This Row],[EUR Cost Amount]]</f>
        <v>13.86</v>
      </c>
      <c r="N7255">
        <f>IF(All_Data[[#This Row],[Order Line Quantity]]&lt;0,1,0)</f>
        <v>0</v>
      </c>
      <c r="O7255" s="1" t="str">
        <f>All_Data[[#This Row],[Tier2 Description]]&amp;All_Data[[#This Row],[Order No]]</f>
        <v>HBA1561509</v>
      </c>
    </row>
    <row r="7256" spans="1:15" x14ac:dyDescent="0.35">
      <c r="A7256">
        <v>202006</v>
      </c>
      <c r="B7256" t="str">
        <f>LEFT(All_Data[[#This Row],[Invoice (Year+Month)]],4)</f>
        <v>2020</v>
      </c>
      <c r="C7256" t="str">
        <f>RIGHT(All_Data[[#This Row],[Invoice (Year+Month)]],2)</f>
        <v>06</v>
      </c>
      <c r="D7256" t="s">
        <v>56</v>
      </c>
      <c r="E7256">
        <v>3014644</v>
      </c>
      <c r="F7256" t="s">
        <v>17</v>
      </c>
      <c r="G7256" t="s">
        <v>26</v>
      </c>
      <c r="H7256" t="s">
        <v>44</v>
      </c>
      <c r="I7256">
        <v>1562141</v>
      </c>
      <c r="J7256">
        <v>300</v>
      </c>
      <c r="K7256" s="1">
        <v>666</v>
      </c>
      <c r="L7256" s="1">
        <v>420</v>
      </c>
      <c r="M7256" s="1">
        <f>All_Data[[#This Row],[EUR Sales Amount]]-All_Data[[#This Row],[EUR Cost Amount]]</f>
        <v>246</v>
      </c>
      <c r="N7256">
        <f>IF(All_Data[[#This Row],[Order Line Quantity]]&lt;0,1,0)</f>
        <v>0</v>
      </c>
      <c r="O7256" s="1" t="str">
        <f>All_Data[[#This Row],[Tier2 Description]]&amp;All_Data[[#This Row],[Order No]]</f>
        <v>HBA1562141</v>
      </c>
    </row>
    <row r="7257" spans="1:15" x14ac:dyDescent="0.35">
      <c r="A7257">
        <v>202006</v>
      </c>
      <c r="B7257" t="str">
        <f>LEFT(All_Data[[#This Row],[Invoice (Year+Month)]],4)</f>
        <v>2020</v>
      </c>
      <c r="C7257" t="str">
        <f>RIGHT(All_Data[[#This Row],[Invoice (Year+Month)]],2)</f>
        <v>06</v>
      </c>
      <c r="D7257" t="s">
        <v>56</v>
      </c>
      <c r="E7257">
        <v>3014644</v>
      </c>
      <c r="F7257" t="s">
        <v>17</v>
      </c>
      <c r="G7257" t="s">
        <v>26</v>
      </c>
      <c r="H7257" t="s">
        <v>44</v>
      </c>
      <c r="I7257">
        <v>1562145</v>
      </c>
      <c r="J7257">
        <v>300</v>
      </c>
      <c r="K7257" s="1">
        <v>666</v>
      </c>
      <c r="L7257" s="1">
        <v>420</v>
      </c>
      <c r="M7257" s="1">
        <f>All_Data[[#This Row],[EUR Sales Amount]]-All_Data[[#This Row],[EUR Cost Amount]]</f>
        <v>246</v>
      </c>
      <c r="N7257">
        <f>IF(All_Data[[#This Row],[Order Line Quantity]]&lt;0,1,0)</f>
        <v>0</v>
      </c>
      <c r="O7257" s="1" t="str">
        <f>All_Data[[#This Row],[Tier2 Description]]&amp;All_Data[[#This Row],[Order No]]</f>
        <v>HBA1562145</v>
      </c>
    </row>
    <row r="7258" spans="1:15" x14ac:dyDescent="0.35">
      <c r="A7258">
        <v>202006</v>
      </c>
      <c r="B7258" t="str">
        <f>LEFT(All_Data[[#This Row],[Invoice (Year+Month)]],4)</f>
        <v>2020</v>
      </c>
      <c r="C7258" t="str">
        <f>RIGHT(All_Data[[#This Row],[Invoice (Year+Month)]],2)</f>
        <v>06</v>
      </c>
      <c r="D7258" t="s">
        <v>56</v>
      </c>
      <c r="E7258">
        <v>3014644</v>
      </c>
      <c r="F7258" t="s">
        <v>17</v>
      </c>
      <c r="G7258" t="s">
        <v>26</v>
      </c>
      <c r="H7258" t="s">
        <v>44</v>
      </c>
      <c r="I7258">
        <v>1562163</v>
      </c>
      <c r="J7258">
        <v>1890</v>
      </c>
      <c r="K7258" s="1">
        <v>3527.7</v>
      </c>
      <c r="L7258" s="1">
        <v>2646</v>
      </c>
      <c r="M7258" s="1">
        <f>All_Data[[#This Row],[EUR Sales Amount]]-All_Data[[#This Row],[EUR Cost Amount]]</f>
        <v>881.69999999999982</v>
      </c>
      <c r="N7258">
        <f>IF(All_Data[[#This Row],[Order Line Quantity]]&lt;0,1,0)</f>
        <v>0</v>
      </c>
      <c r="O7258" s="1" t="str">
        <f>All_Data[[#This Row],[Tier2 Description]]&amp;All_Data[[#This Row],[Order No]]</f>
        <v>HBA1562163</v>
      </c>
    </row>
    <row r="7259" spans="1:15" x14ac:dyDescent="0.35">
      <c r="A7259">
        <v>202006</v>
      </c>
      <c r="B7259" t="str">
        <f>LEFT(All_Data[[#This Row],[Invoice (Year+Month)]],4)</f>
        <v>2020</v>
      </c>
      <c r="C7259" t="str">
        <f>RIGHT(All_Data[[#This Row],[Invoice (Year+Month)]],2)</f>
        <v>06</v>
      </c>
      <c r="D7259" t="s">
        <v>56</v>
      </c>
      <c r="E7259">
        <v>3014644</v>
      </c>
      <c r="F7259" t="s">
        <v>17</v>
      </c>
      <c r="G7259" t="s">
        <v>26</v>
      </c>
      <c r="H7259" t="s">
        <v>44</v>
      </c>
      <c r="I7259">
        <v>1562165</v>
      </c>
      <c r="J7259">
        <v>4000</v>
      </c>
      <c r="K7259" s="1">
        <v>6240</v>
      </c>
      <c r="L7259" s="1">
        <v>5600</v>
      </c>
      <c r="M7259" s="1">
        <f>All_Data[[#This Row],[EUR Sales Amount]]-All_Data[[#This Row],[EUR Cost Amount]]</f>
        <v>640</v>
      </c>
      <c r="N7259">
        <f>IF(All_Data[[#This Row],[Order Line Quantity]]&lt;0,1,0)</f>
        <v>0</v>
      </c>
      <c r="O7259" s="1" t="str">
        <f>All_Data[[#This Row],[Tier2 Description]]&amp;All_Data[[#This Row],[Order No]]</f>
        <v>HBA1562165</v>
      </c>
    </row>
    <row r="7260" spans="1:15" x14ac:dyDescent="0.35">
      <c r="A7260">
        <v>202006</v>
      </c>
      <c r="B7260" t="str">
        <f>LEFT(All_Data[[#This Row],[Invoice (Year+Month)]],4)</f>
        <v>2020</v>
      </c>
      <c r="C7260" t="str">
        <f>RIGHT(All_Data[[#This Row],[Invoice (Year+Month)]],2)</f>
        <v>06</v>
      </c>
      <c r="D7260" t="s">
        <v>56</v>
      </c>
      <c r="E7260">
        <v>3014644</v>
      </c>
      <c r="F7260" t="s">
        <v>17</v>
      </c>
      <c r="G7260" t="s">
        <v>26</v>
      </c>
      <c r="H7260" t="s">
        <v>44</v>
      </c>
      <c r="I7260">
        <v>1562169</v>
      </c>
      <c r="J7260">
        <v>400</v>
      </c>
      <c r="K7260" s="1">
        <v>956</v>
      </c>
      <c r="L7260" s="1">
        <v>560</v>
      </c>
      <c r="M7260" s="1">
        <f>All_Data[[#This Row],[EUR Sales Amount]]-All_Data[[#This Row],[EUR Cost Amount]]</f>
        <v>396</v>
      </c>
      <c r="N7260">
        <f>IF(All_Data[[#This Row],[Order Line Quantity]]&lt;0,1,0)</f>
        <v>0</v>
      </c>
      <c r="O7260" s="1" t="str">
        <f>All_Data[[#This Row],[Tier2 Description]]&amp;All_Data[[#This Row],[Order No]]</f>
        <v>HBA1562169</v>
      </c>
    </row>
    <row r="7261" spans="1:15" x14ac:dyDescent="0.35">
      <c r="A7261">
        <v>202006</v>
      </c>
      <c r="B7261" t="str">
        <f>LEFT(All_Data[[#This Row],[Invoice (Year+Month)]],4)</f>
        <v>2020</v>
      </c>
      <c r="C7261" t="str">
        <f>RIGHT(All_Data[[#This Row],[Invoice (Year+Month)]],2)</f>
        <v>06</v>
      </c>
      <c r="D7261" t="s">
        <v>56</v>
      </c>
      <c r="E7261">
        <v>3014644</v>
      </c>
      <c r="F7261" t="s">
        <v>17</v>
      </c>
      <c r="G7261" t="s">
        <v>26</v>
      </c>
      <c r="H7261" t="s">
        <v>44</v>
      </c>
      <c r="I7261">
        <v>1562387</v>
      </c>
      <c r="J7261">
        <v>200</v>
      </c>
      <c r="K7261" s="1">
        <v>518</v>
      </c>
      <c r="L7261" s="1">
        <v>288</v>
      </c>
      <c r="M7261" s="1">
        <f>All_Data[[#This Row],[EUR Sales Amount]]-All_Data[[#This Row],[EUR Cost Amount]]</f>
        <v>230</v>
      </c>
      <c r="N7261">
        <f>IF(All_Data[[#This Row],[Order Line Quantity]]&lt;0,1,0)</f>
        <v>0</v>
      </c>
      <c r="O7261" s="1" t="str">
        <f>All_Data[[#This Row],[Tier2 Description]]&amp;All_Data[[#This Row],[Order No]]</f>
        <v>HBA1562387</v>
      </c>
    </row>
    <row r="7262" spans="1:15" x14ac:dyDescent="0.35">
      <c r="A7262">
        <v>202006</v>
      </c>
      <c r="B7262" t="str">
        <f>LEFT(All_Data[[#This Row],[Invoice (Year+Month)]],4)</f>
        <v>2020</v>
      </c>
      <c r="C7262" t="str">
        <f>RIGHT(All_Data[[#This Row],[Invoice (Year+Month)]],2)</f>
        <v>06</v>
      </c>
      <c r="D7262" t="s">
        <v>56</v>
      </c>
      <c r="E7262">
        <v>3014644</v>
      </c>
      <c r="F7262" t="s">
        <v>17</v>
      </c>
      <c r="G7262" t="s">
        <v>26</v>
      </c>
      <c r="H7262" t="s">
        <v>44</v>
      </c>
      <c r="I7262">
        <v>1562646</v>
      </c>
      <c r="J7262">
        <v>300</v>
      </c>
      <c r="K7262" s="1">
        <v>735</v>
      </c>
      <c r="L7262" s="1">
        <v>444</v>
      </c>
      <c r="M7262" s="1">
        <f>All_Data[[#This Row],[EUR Sales Amount]]-All_Data[[#This Row],[EUR Cost Amount]]</f>
        <v>291</v>
      </c>
      <c r="N7262">
        <f>IF(All_Data[[#This Row],[Order Line Quantity]]&lt;0,1,0)</f>
        <v>0</v>
      </c>
      <c r="O7262" s="1" t="str">
        <f>All_Data[[#This Row],[Tier2 Description]]&amp;All_Data[[#This Row],[Order No]]</f>
        <v>HBA1562646</v>
      </c>
    </row>
    <row r="7263" spans="1:15" x14ac:dyDescent="0.35">
      <c r="A7263">
        <v>202006</v>
      </c>
      <c r="B7263" t="str">
        <f>LEFT(All_Data[[#This Row],[Invoice (Year+Month)]],4)</f>
        <v>2020</v>
      </c>
      <c r="C7263" t="str">
        <f>RIGHT(All_Data[[#This Row],[Invoice (Year+Month)]],2)</f>
        <v>06</v>
      </c>
      <c r="D7263" t="s">
        <v>56</v>
      </c>
      <c r="E7263">
        <v>3014644</v>
      </c>
      <c r="F7263" t="s">
        <v>17</v>
      </c>
      <c r="G7263" t="s">
        <v>26</v>
      </c>
      <c r="H7263" t="s">
        <v>44</v>
      </c>
      <c r="I7263">
        <v>1562807</v>
      </c>
      <c r="J7263">
        <v>4000</v>
      </c>
      <c r="K7263" s="1">
        <v>6840</v>
      </c>
      <c r="L7263" s="1">
        <v>5600</v>
      </c>
      <c r="M7263" s="1">
        <f>All_Data[[#This Row],[EUR Sales Amount]]-All_Data[[#This Row],[EUR Cost Amount]]</f>
        <v>1240</v>
      </c>
      <c r="N7263">
        <f>IF(All_Data[[#This Row],[Order Line Quantity]]&lt;0,1,0)</f>
        <v>0</v>
      </c>
      <c r="O7263" s="1" t="str">
        <f>All_Data[[#This Row],[Tier2 Description]]&amp;All_Data[[#This Row],[Order No]]</f>
        <v>HBA1562807</v>
      </c>
    </row>
    <row r="7264" spans="1:15" x14ac:dyDescent="0.35">
      <c r="A7264">
        <v>202006</v>
      </c>
      <c r="B7264" t="str">
        <f>LEFT(All_Data[[#This Row],[Invoice (Year+Month)]],4)</f>
        <v>2020</v>
      </c>
      <c r="C7264" t="str">
        <f>RIGHT(All_Data[[#This Row],[Invoice (Year+Month)]],2)</f>
        <v>06</v>
      </c>
      <c r="D7264" t="s">
        <v>56</v>
      </c>
      <c r="E7264">
        <v>3014644</v>
      </c>
      <c r="F7264" t="s">
        <v>17</v>
      </c>
      <c r="G7264" t="s">
        <v>26</v>
      </c>
      <c r="H7264" t="s">
        <v>43</v>
      </c>
      <c r="I7264">
        <v>1560744</v>
      </c>
      <c r="J7264">
        <v>2000</v>
      </c>
      <c r="K7264" s="1">
        <v>2180</v>
      </c>
      <c r="L7264" s="1">
        <v>1760</v>
      </c>
      <c r="M7264" s="1">
        <f>All_Data[[#This Row],[EUR Sales Amount]]-All_Data[[#This Row],[EUR Cost Amount]]</f>
        <v>420</v>
      </c>
      <c r="N7264">
        <f>IF(All_Data[[#This Row],[Order Line Quantity]]&lt;0,1,0)</f>
        <v>0</v>
      </c>
      <c r="O7264" s="1" t="str">
        <f>All_Data[[#This Row],[Tier2 Description]]&amp;All_Data[[#This Row],[Order No]]</f>
        <v>SAFETY AUTO &amp; TOOLS1560744</v>
      </c>
    </row>
    <row r="7265" spans="1:15" x14ac:dyDescent="0.35">
      <c r="A7265">
        <v>202006</v>
      </c>
      <c r="B7265" t="str">
        <f>LEFT(All_Data[[#This Row],[Invoice (Year+Month)]],4)</f>
        <v>2020</v>
      </c>
      <c r="C7265" t="str">
        <f>RIGHT(All_Data[[#This Row],[Invoice (Year+Month)]],2)</f>
        <v>06</v>
      </c>
      <c r="D7265" t="s">
        <v>56</v>
      </c>
      <c r="E7265">
        <v>3014646</v>
      </c>
      <c r="F7265" t="s">
        <v>17</v>
      </c>
      <c r="G7265" t="s">
        <v>13</v>
      </c>
      <c r="H7265" t="s">
        <v>37</v>
      </c>
      <c r="I7265">
        <v>1561765</v>
      </c>
      <c r="J7265">
        <v>20000</v>
      </c>
      <c r="K7265" s="1">
        <v>6200</v>
      </c>
      <c r="L7265" s="1">
        <v>4400</v>
      </c>
      <c r="M7265" s="1">
        <f>All_Data[[#This Row],[EUR Sales Amount]]-All_Data[[#This Row],[EUR Cost Amount]]</f>
        <v>1800</v>
      </c>
      <c r="N7265">
        <f>IF(All_Data[[#This Row],[Order Line Quantity]]&lt;0,1,0)</f>
        <v>0</v>
      </c>
      <c r="O7265" s="1" t="str">
        <f>All_Data[[#This Row],[Tier2 Description]]&amp;All_Data[[#This Row],[Order No]]</f>
        <v>GENERAL1561765</v>
      </c>
    </row>
    <row r="7266" spans="1:15" x14ac:dyDescent="0.35">
      <c r="A7266">
        <v>202006</v>
      </c>
      <c r="B7266" t="str">
        <f>LEFT(All_Data[[#This Row],[Invoice (Year+Month)]],4)</f>
        <v>2020</v>
      </c>
      <c r="C7266" t="str">
        <f>RIGHT(All_Data[[#This Row],[Invoice (Year+Month)]],2)</f>
        <v>06</v>
      </c>
      <c r="D7266" t="s">
        <v>56</v>
      </c>
      <c r="E7266">
        <v>3014646</v>
      </c>
      <c r="F7266" t="s">
        <v>17</v>
      </c>
      <c r="G7266" t="s">
        <v>13</v>
      </c>
      <c r="H7266" t="s">
        <v>34</v>
      </c>
      <c r="I7266">
        <v>1560819</v>
      </c>
      <c r="J7266">
        <v>2</v>
      </c>
      <c r="K7266" s="1">
        <v>0.74</v>
      </c>
      <c r="L7266" s="1">
        <v>0.14000000000000001</v>
      </c>
      <c r="M7266" s="1">
        <f>All_Data[[#This Row],[EUR Sales Amount]]-All_Data[[#This Row],[EUR Cost Amount]]</f>
        <v>0.6</v>
      </c>
      <c r="N7266">
        <f>IF(All_Data[[#This Row],[Order Line Quantity]]&lt;0,1,0)</f>
        <v>0</v>
      </c>
      <c r="O7266" s="1" t="str">
        <f>All_Data[[#This Row],[Tier2 Description]]&amp;All_Data[[#This Row],[Order No]]</f>
        <v>STATIONERY1560819</v>
      </c>
    </row>
    <row r="7267" spans="1:15" x14ac:dyDescent="0.35">
      <c r="A7267">
        <v>202006</v>
      </c>
      <c r="B7267" t="str">
        <f>LEFT(All_Data[[#This Row],[Invoice (Year+Month)]],4)</f>
        <v>2020</v>
      </c>
      <c r="C7267" t="str">
        <f>RIGHT(All_Data[[#This Row],[Invoice (Year+Month)]],2)</f>
        <v>06</v>
      </c>
      <c r="D7267" t="s">
        <v>56</v>
      </c>
      <c r="E7267">
        <v>3014653</v>
      </c>
      <c r="F7267" t="s">
        <v>17</v>
      </c>
      <c r="G7267" t="s">
        <v>11</v>
      </c>
      <c r="H7267" t="s">
        <v>38</v>
      </c>
      <c r="I7267">
        <v>1562126</v>
      </c>
      <c r="J7267">
        <v>4</v>
      </c>
      <c r="K7267" s="1">
        <v>3.96</v>
      </c>
      <c r="L7267" s="1">
        <v>2.1800000000000002</v>
      </c>
      <c r="M7267" s="1">
        <f>All_Data[[#This Row],[EUR Sales Amount]]-All_Data[[#This Row],[EUR Cost Amount]]</f>
        <v>1.7799999999999998</v>
      </c>
      <c r="N7267">
        <f>IF(All_Data[[#This Row],[Order Line Quantity]]&lt;0,1,0)</f>
        <v>0</v>
      </c>
      <c r="O7267" s="1" t="str">
        <f>All_Data[[#This Row],[Tier2 Description]]&amp;All_Data[[#This Row],[Order No]]</f>
        <v>BACKPACKS1562126</v>
      </c>
    </row>
    <row r="7268" spans="1:15" x14ac:dyDescent="0.35">
      <c r="A7268">
        <v>202006</v>
      </c>
      <c r="B7268" t="str">
        <f>LEFT(All_Data[[#This Row],[Invoice (Year+Month)]],4)</f>
        <v>2020</v>
      </c>
      <c r="C7268" t="str">
        <f>RIGHT(All_Data[[#This Row],[Invoice (Year+Month)]],2)</f>
        <v>06</v>
      </c>
      <c r="D7268" t="s">
        <v>56</v>
      </c>
      <c r="E7268">
        <v>3014653</v>
      </c>
      <c r="F7268" t="s">
        <v>17</v>
      </c>
      <c r="G7268" t="s">
        <v>11</v>
      </c>
      <c r="H7268" t="s">
        <v>39</v>
      </c>
      <c r="I7268">
        <v>1562126</v>
      </c>
      <c r="J7268">
        <v>8</v>
      </c>
      <c r="K7268" s="1">
        <v>10.96</v>
      </c>
      <c r="L7268" s="1">
        <v>4.28</v>
      </c>
      <c r="M7268" s="1">
        <f>All_Data[[#This Row],[EUR Sales Amount]]-All_Data[[#This Row],[EUR Cost Amount]]</f>
        <v>6.6800000000000006</v>
      </c>
      <c r="N7268">
        <f>IF(All_Data[[#This Row],[Order Line Quantity]]&lt;0,1,0)</f>
        <v>0</v>
      </c>
      <c r="O7268" s="1" t="str">
        <f>All_Data[[#This Row],[Tier2 Description]]&amp;All_Data[[#This Row],[Order No]]</f>
        <v>COOLERS1562126</v>
      </c>
    </row>
    <row r="7269" spans="1:15" x14ac:dyDescent="0.35">
      <c r="A7269">
        <v>202006</v>
      </c>
      <c r="B7269" t="str">
        <f>LEFT(All_Data[[#This Row],[Invoice (Year+Month)]],4)</f>
        <v>2020</v>
      </c>
      <c r="C7269" t="str">
        <f>RIGHT(All_Data[[#This Row],[Invoice (Year+Month)]],2)</f>
        <v>06</v>
      </c>
      <c r="D7269" t="s">
        <v>56</v>
      </c>
      <c r="E7269">
        <v>3014653</v>
      </c>
      <c r="F7269" t="s">
        <v>17</v>
      </c>
      <c r="G7269" t="s">
        <v>11</v>
      </c>
      <c r="H7269" t="s">
        <v>40</v>
      </c>
      <c r="I7269">
        <v>1562560</v>
      </c>
      <c r="J7269">
        <v>12</v>
      </c>
      <c r="K7269" s="1">
        <v>83.88</v>
      </c>
      <c r="L7269" s="1">
        <v>64.040000000000006</v>
      </c>
      <c r="M7269" s="1">
        <f>All_Data[[#This Row],[EUR Sales Amount]]-All_Data[[#This Row],[EUR Cost Amount]]</f>
        <v>19.839999999999989</v>
      </c>
      <c r="N7269">
        <f>IF(All_Data[[#This Row],[Order Line Quantity]]&lt;0,1,0)</f>
        <v>0</v>
      </c>
      <c r="O7269" s="1" t="str">
        <f>All_Data[[#This Row],[Tier2 Description]]&amp;All_Data[[#This Row],[Order No]]</f>
        <v>TOTES1562560</v>
      </c>
    </row>
    <row r="7270" spans="1:15" x14ac:dyDescent="0.35">
      <c r="A7270">
        <v>202006</v>
      </c>
      <c r="B7270" t="str">
        <f>LEFT(All_Data[[#This Row],[Invoice (Year+Month)]],4)</f>
        <v>2020</v>
      </c>
      <c r="C7270" t="str">
        <f>RIGHT(All_Data[[#This Row],[Invoice (Year+Month)]],2)</f>
        <v>06</v>
      </c>
      <c r="D7270" t="s">
        <v>56</v>
      </c>
      <c r="E7270">
        <v>3014653</v>
      </c>
      <c r="F7270" t="s">
        <v>17</v>
      </c>
      <c r="G7270" t="s">
        <v>11</v>
      </c>
      <c r="H7270" t="s">
        <v>47</v>
      </c>
      <c r="I7270">
        <v>1562788</v>
      </c>
      <c r="J7270">
        <v>200</v>
      </c>
      <c r="K7270" s="1">
        <v>300</v>
      </c>
      <c r="L7270" s="1">
        <v>145.16</v>
      </c>
      <c r="M7270" s="1">
        <f>All_Data[[#This Row],[EUR Sales Amount]]-All_Data[[#This Row],[EUR Cost Amount]]</f>
        <v>154.84</v>
      </c>
      <c r="N7270">
        <f>IF(All_Data[[#This Row],[Order Line Quantity]]&lt;0,1,0)</f>
        <v>0</v>
      </c>
      <c r="O7270" s="1" t="str">
        <f>All_Data[[#This Row],[Tier2 Description]]&amp;All_Data[[#This Row],[Order No]]</f>
        <v>TRAVEL GIFTS1562788</v>
      </c>
    </row>
    <row r="7271" spans="1:15" x14ac:dyDescent="0.35">
      <c r="A7271">
        <v>202006</v>
      </c>
      <c r="B7271" t="str">
        <f>LEFT(All_Data[[#This Row],[Invoice (Year+Month)]],4)</f>
        <v>2020</v>
      </c>
      <c r="C7271" t="str">
        <f>RIGHT(All_Data[[#This Row],[Invoice (Year+Month)]],2)</f>
        <v>06</v>
      </c>
      <c r="D7271" t="s">
        <v>56</v>
      </c>
      <c r="E7271">
        <v>3014653</v>
      </c>
      <c r="F7271" t="s">
        <v>17</v>
      </c>
      <c r="G7271" t="s">
        <v>26</v>
      </c>
      <c r="H7271" t="s">
        <v>44</v>
      </c>
      <c r="I7271">
        <v>1561763</v>
      </c>
      <c r="J7271">
        <v>2</v>
      </c>
      <c r="K7271" s="1">
        <v>2</v>
      </c>
      <c r="L7271" s="1">
        <v>0.02</v>
      </c>
      <c r="M7271" s="1">
        <f>All_Data[[#This Row],[EUR Sales Amount]]-All_Data[[#This Row],[EUR Cost Amount]]</f>
        <v>1.98</v>
      </c>
      <c r="N7271">
        <f>IF(All_Data[[#This Row],[Order Line Quantity]]&lt;0,1,0)</f>
        <v>0</v>
      </c>
      <c r="O7271" s="1" t="str">
        <f>All_Data[[#This Row],[Tier2 Description]]&amp;All_Data[[#This Row],[Order No]]</f>
        <v>HBA1561763</v>
      </c>
    </row>
    <row r="7272" spans="1:15" x14ac:dyDescent="0.35">
      <c r="A7272">
        <v>202006</v>
      </c>
      <c r="B7272" t="str">
        <f>LEFT(All_Data[[#This Row],[Invoice (Year+Month)]],4)</f>
        <v>2020</v>
      </c>
      <c r="C7272" t="str">
        <f>RIGHT(All_Data[[#This Row],[Invoice (Year+Month)]],2)</f>
        <v>06</v>
      </c>
      <c r="D7272" t="s">
        <v>56</v>
      </c>
      <c r="E7272">
        <v>3014657</v>
      </c>
      <c r="F7272" t="s">
        <v>17</v>
      </c>
      <c r="G7272" t="s">
        <v>32</v>
      </c>
      <c r="H7272" t="s">
        <v>33</v>
      </c>
      <c r="I7272">
        <v>1559303</v>
      </c>
      <c r="J7272">
        <v>100</v>
      </c>
      <c r="K7272" s="1">
        <v>172</v>
      </c>
      <c r="L7272" s="1">
        <v>94.5</v>
      </c>
      <c r="M7272" s="1">
        <f>All_Data[[#This Row],[EUR Sales Amount]]-All_Data[[#This Row],[EUR Cost Amount]]</f>
        <v>77.5</v>
      </c>
      <c r="N7272">
        <f>IF(All_Data[[#This Row],[Order Line Quantity]]&lt;0,1,0)</f>
        <v>0</v>
      </c>
      <c r="O7272" s="1" t="str">
        <f>All_Data[[#This Row],[Tier2 Description]]&amp;All_Data[[#This Row],[Order No]]</f>
        <v>SPORT BOTTLES1559303</v>
      </c>
    </row>
    <row r="7273" spans="1:15" x14ac:dyDescent="0.35">
      <c r="A7273">
        <v>202006</v>
      </c>
      <c r="B7273" t="str">
        <f>LEFT(All_Data[[#This Row],[Invoice (Year+Month)]],4)</f>
        <v>2020</v>
      </c>
      <c r="C7273" t="str">
        <f>RIGHT(All_Data[[#This Row],[Invoice (Year+Month)]],2)</f>
        <v>06</v>
      </c>
      <c r="D7273" t="s">
        <v>56</v>
      </c>
      <c r="E7273">
        <v>3014657</v>
      </c>
      <c r="F7273" t="s">
        <v>17</v>
      </c>
      <c r="G7273" t="s">
        <v>22</v>
      </c>
      <c r="H7273" t="s">
        <v>35</v>
      </c>
      <c r="I7273">
        <v>1559303</v>
      </c>
      <c r="J7273">
        <v>102</v>
      </c>
      <c r="K7273" s="1">
        <v>126</v>
      </c>
      <c r="L7273" s="1">
        <v>22.18</v>
      </c>
      <c r="M7273" s="1">
        <f>All_Data[[#This Row],[EUR Sales Amount]]-All_Data[[#This Row],[EUR Cost Amount]]</f>
        <v>103.82</v>
      </c>
      <c r="N7273">
        <f>IF(All_Data[[#This Row],[Order Line Quantity]]&lt;0,1,0)</f>
        <v>0</v>
      </c>
      <c r="O7273" s="1" t="str">
        <f>All_Data[[#This Row],[Tier2 Description]]&amp;All_Data[[#This Row],[Order No]]</f>
        <v>DECORATION CHARGES1559303</v>
      </c>
    </row>
    <row r="7274" spans="1:15" x14ac:dyDescent="0.35">
      <c r="A7274">
        <v>202006</v>
      </c>
      <c r="B7274" t="str">
        <f>LEFT(All_Data[[#This Row],[Invoice (Year+Month)]],4)</f>
        <v>2020</v>
      </c>
      <c r="C7274" t="str">
        <f>RIGHT(All_Data[[#This Row],[Invoice (Year+Month)]],2)</f>
        <v>06</v>
      </c>
      <c r="D7274" t="s">
        <v>56</v>
      </c>
      <c r="E7274">
        <v>3014665</v>
      </c>
      <c r="F7274" t="s">
        <v>17</v>
      </c>
      <c r="G7274" t="s">
        <v>36</v>
      </c>
      <c r="H7274" t="s">
        <v>36</v>
      </c>
      <c r="I7274">
        <v>1561265</v>
      </c>
      <c r="J7274">
        <v>1000</v>
      </c>
      <c r="K7274" s="1">
        <v>5312</v>
      </c>
      <c r="L7274" s="1">
        <v>5512</v>
      </c>
      <c r="M7274" s="1">
        <f>All_Data[[#This Row],[EUR Sales Amount]]-All_Data[[#This Row],[EUR Cost Amount]]</f>
        <v>-200</v>
      </c>
      <c r="N7274">
        <f>IF(All_Data[[#This Row],[Order Line Quantity]]&lt;0,1,0)</f>
        <v>0</v>
      </c>
      <c r="O7274" s="1" t="str">
        <f>All_Data[[#This Row],[Tier2 Description]]&amp;All_Data[[#This Row],[Order No]]</f>
        <v>MEMORY1561265</v>
      </c>
    </row>
    <row r="7275" spans="1:15" x14ac:dyDescent="0.35">
      <c r="A7275">
        <v>202006</v>
      </c>
      <c r="B7275" t="str">
        <f>LEFT(All_Data[[#This Row],[Invoice (Year+Month)]],4)</f>
        <v>2020</v>
      </c>
      <c r="C7275" t="str">
        <f>RIGHT(All_Data[[#This Row],[Invoice (Year+Month)]],2)</f>
        <v>06</v>
      </c>
      <c r="D7275" t="s">
        <v>56</v>
      </c>
      <c r="E7275">
        <v>3014677</v>
      </c>
      <c r="F7275" t="s">
        <v>17</v>
      </c>
      <c r="G7275" t="s">
        <v>11</v>
      </c>
      <c r="H7275" t="s">
        <v>38</v>
      </c>
      <c r="I7275">
        <v>1561784</v>
      </c>
      <c r="J7275">
        <v>100</v>
      </c>
      <c r="K7275" s="1">
        <v>279</v>
      </c>
      <c r="L7275" s="1">
        <v>161.66</v>
      </c>
      <c r="M7275" s="1">
        <f>All_Data[[#This Row],[EUR Sales Amount]]-All_Data[[#This Row],[EUR Cost Amount]]</f>
        <v>117.34</v>
      </c>
      <c r="N7275">
        <f>IF(All_Data[[#This Row],[Order Line Quantity]]&lt;0,1,0)</f>
        <v>0</v>
      </c>
      <c r="O7275" s="1" t="str">
        <f>All_Data[[#This Row],[Tier2 Description]]&amp;All_Data[[#This Row],[Order No]]</f>
        <v>BACKPACKS1561784</v>
      </c>
    </row>
    <row r="7276" spans="1:15" x14ac:dyDescent="0.35">
      <c r="A7276">
        <v>202006</v>
      </c>
      <c r="B7276" t="str">
        <f>LEFT(All_Data[[#This Row],[Invoice (Year+Month)]],4)</f>
        <v>2020</v>
      </c>
      <c r="C7276" t="str">
        <f>RIGHT(All_Data[[#This Row],[Invoice (Year+Month)]],2)</f>
        <v>06</v>
      </c>
      <c r="D7276" t="s">
        <v>56</v>
      </c>
      <c r="E7276">
        <v>3014677</v>
      </c>
      <c r="F7276" t="s">
        <v>17</v>
      </c>
      <c r="G7276" t="s">
        <v>11</v>
      </c>
      <c r="H7276" t="s">
        <v>46</v>
      </c>
      <c r="I7276">
        <v>1562117</v>
      </c>
      <c r="J7276">
        <v>70</v>
      </c>
      <c r="K7276" s="1">
        <v>664.3</v>
      </c>
      <c r="L7276" s="1">
        <v>282.27999999999997</v>
      </c>
      <c r="M7276" s="1">
        <f>All_Data[[#This Row],[EUR Sales Amount]]-All_Data[[#This Row],[EUR Cost Amount]]</f>
        <v>382.02</v>
      </c>
      <c r="N7276">
        <f>IF(All_Data[[#This Row],[Order Line Quantity]]&lt;0,1,0)</f>
        <v>0</v>
      </c>
      <c r="O7276" s="1" t="str">
        <f>All_Data[[#This Row],[Tier2 Description]]&amp;All_Data[[#This Row],[Order No]]</f>
        <v>DUFFELS1562117</v>
      </c>
    </row>
    <row r="7277" spans="1:15" x14ac:dyDescent="0.35">
      <c r="A7277">
        <v>202006</v>
      </c>
      <c r="B7277" t="str">
        <f>LEFT(All_Data[[#This Row],[Invoice (Year+Month)]],4)</f>
        <v>2020</v>
      </c>
      <c r="C7277" t="str">
        <f>RIGHT(All_Data[[#This Row],[Invoice (Year+Month)]],2)</f>
        <v>06</v>
      </c>
      <c r="D7277" t="s">
        <v>56</v>
      </c>
      <c r="E7277">
        <v>3014677</v>
      </c>
      <c r="F7277" t="s">
        <v>17</v>
      </c>
      <c r="G7277" t="s">
        <v>11</v>
      </c>
      <c r="H7277" t="s">
        <v>40</v>
      </c>
      <c r="I7277">
        <v>1562554</v>
      </c>
      <c r="J7277">
        <v>12</v>
      </c>
      <c r="K7277" s="1">
        <v>83.88</v>
      </c>
      <c r="L7277" s="1">
        <v>64.040000000000006</v>
      </c>
      <c r="M7277" s="1">
        <f>All_Data[[#This Row],[EUR Sales Amount]]-All_Data[[#This Row],[EUR Cost Amount]]</f>
        <v>19.839999999999989</v>
      </c>
      <c r="N7277">
        <f>IF(All_Data[[#This Row],[Order Line Quantity]]&lt;0,1,0)</f>
        <v>0</v>
      </c>
      <c r="O7277" s="1" t="str">
        <f>All_Data[[#This Row],[Tier2 Description]]&amp;All_Data[[#This Row],[Order No]]</f>
        <v>TOTES1562554</v>
      </c>
    </row>
    <row r="7278" spans="1:15" x14ac:dyDescent="0.35">
      <c r="A7278">
        <v>202006</v>
      </c>
      <c r="B7278" t="str">
        <f>LEFT(All_Data[[#This Row],[Invoice (Year+Month)]],4)</f>
        <v>2020</v>
      </c>
      <c r="C7278" t="str">
        <f>RIGHT(All_Data[[#This Row],[Invoice (Year+Month)]],2)</f>
        <v>06</v>
      </c>
      <c r="D7278" t="s">
        <v>56</v>
      </c>
      <c r="E7278">
        <v>3014677</v>
      </c>
      <c r="F7278" t="s">
        <v>17</v>
      </c>
      <c r="G7278" t="s">
        <v>32</v>
      </c>
      <c r="H7278" t="s">
        <v>33</v>
      </c>
      <c r="I7278">
        <v>1561661</v>
      </c>
      <c r="J7278">
        <v>2</v>
      </c>
      <c r="K7278" s="1">
        <v>17.98</v>
      </c>
      <c r="L7278" s="1">
        <v>10.039999999999999</v>
      </c>
      <c r="M7278" s="1">
        <f>All_Data[[#This Row],[EUR Sales Amount]]-All_Data[[#This Row],[EUR Cost Amount]]</f>
        <v>7.9400000000000013</v>
      </c>
      <c r="N7278">
        <f>IF(All_Data[[#This Row],[Order Line Quantity]]&lt;0,1,0)</f>
        <v>0</v>
      </c>
      <c r="O7278" s="1" t="str">
        <f>All_Data[[#This Row],[Tier2 Description]]&amp;All_Data[[#This Row],[Order No]]</f>
        <v>SPORT BOTTLES1561661</v>
      </c>
    </row>
    <row r="7279" spans="1:15" x14ac:dyDescent="0.35">
      <c r="A7279">
        <v>202006</v>
      </c>
      <c r="B7279" t="str">
        <f>LEFT(All_Data[[#This Row],[Invoice (Year+Month)]],4)</f>
        <v>2020</v>
      </c>
      <c r="C7279" t="str">
        <f>RIGHT(All_Data[[#This Row],[Invoice (Year+Month)]],2)</f>
        <v>06</v>
      </c>
      <c r="D7279" t="s">
        <v>56</v>
      </c>
      <c r="E7279">
        <v>3014677</v>
      </c>
      <c r="F7279" t="s">
        <v>17</v>
      </c>
      <c r="G7279" t="s">
        <v>13</v>
      </c>
      <c r="H7279" t="s">
        <v>41</v>
      </c>
      <c r="I7279">
        <v>1561829</v>
      </c>
      <c r="J7279">
        <v>200</v>
      </c>
      <c r="K7279" s="1">
        <v>232</v>
      </c>
      <c r="L7279" s="1">
        <v>92.46</v>
      </c>
      <c r="M7279" s="1">
        <f>All_Data[[#This Row],[EUR Sales Amount]]-All_Data[[#This Row],[EUR Cost Amount]]</f>
        <v>139.54000000000002</v>
      </c>
      <c r="N7279">
        <f>IF(All_Data[[#This Row],[Order Line Quantity]]&lt;0,1,0)</f>
        <v>0</v>
      </c>
      <c r="O7279" s="1" t="str">
        <f>All_Data[[#This Row],[Tier2 Description]]&amp;All_Data[[#This Row],[Order No]]</f>
        <v>KEYCHAINS1561829</v>
      </c>
    </row>
    <row r="7280" spans="1:15" x14ac:dyDescent="0.35">
      <c r="A7280">
        <v>202006</v>
      </c>
      <c r="B7280" t="str">
        <f>LEFT(All_Data[[#This Row],[Invoice (Year+Month)]],4)</f>
        <v>2020</v>
      </c>
      <c r="C7280" t="str">
        <f>RIGHT(All_Data[[#This Row],[Invoice (Year+Month)]],2)</f>
        <v>06</v>
      </c>
      <c r="D7280" t="s">
        <v>56</v>
      </c>
      <c r="E7280">
        <v>3014677</v>
      </c>
      <c r="F7280" t="s">
        <v>17</v>
      </c>
      <c r="G7280" t="s">
        <v>13</v>
      </c>
      <c r="H7280" t="s">
        <v>15</v>
      </c>
      <c r="I7280">
        <v>1561656</v>
      </c>
      <c r="J7280">
        <v>1000</v>
      </c>
      <c r="K7280" s="1">
        <v>210</v>
      </c>
      <c r="L7280" s="1">
        <v>124.42</v>
      </c>
      <c r="M7280" s="1">
        <f>All_Data[[#This Row],[EUR Sales Amount]]-All_Data[[#This Row],[EUR Cost Amount]]</f>
        <v>85.58</v>
      </c>
      <c r="N7280">
        <f>IF(All_Data[[#This Row],[Order Line Quantity]]&lt;0,1,0)</f>
        <v>0</v>
      </c>
      <c r="O7280" s="1" t="str">
        <f>All_Data[[#This Row],[Tier2 Description]]&amp;All_Data[[#This Row],[Order No]]</f>
        <v>UMBRELLAS1561656</v>
      </c>
    </row>
    <row r="7281" spans="1:15" x14ac:dyDescent="0.35">
      <c r="A7281">
        <v>202006</v>
      </c>
      <c r="B7281" t="str">
        <f>LEFT(All_Data[[#This Row],[Invoice (Year+Month)]],4)</f>
        <v>2020</v>
      </c>
      <c r="C7281" t="str">
        <f>RIGHT(All_Data[[#This Row],[Invoice (Year+Month)]],2)</f>
        <v>06</v>
      </c>
      <c r="D7281" t="s">
        <v>56</v>
      </c>
      <c r="E7281">
        <v>3014677</v>
      </c>
      <c r="F7281" t="s">
        <v>17</v>
      </c>
      <c r="G7281" t="s">
        <v>13</v>
      </c>
      <c r="H7281" t="s">
        <v>15</v>
      </c>
      <c r="I7281">
        <v>1561930</v>
      </c>
      <c r="J7281">
        <v>2</v>
      </c>
      <c r="K7281" s="1">
        <v>5.98</v>
      </c>
      <c r="L7281" s="1">
        <v>4.0599999999999996</v>
      </c>
      <c r="M7281" s="1">
        <f>All_Data[[#This Row],[EUR Sales Amount]]-All_Data[[#This Row],[EUR Cost Amount]]</f>
        <v>1.9200000000000008</v>
      </c>
      <c r="N7281">
        <f>IF(All_Data[[#This Row],[Order Line Quantity]]&lt;0,1,0)</f>
        <v>0</v>
      </c>
      <c r="O7281" s="1" t="str">
        <f>All_Data[[#This Row],[Tier2 Description]]&amp;All_Data[[#This Row],[Order No]]</f>
        <v>UMBRELLAS1561930</v>
      </c>
    </row>
    <row r="7282" spans="1:15" x14ac:dyDescent="0.35">
      <c r="A7282">
        <v>202006</v>
      </c>
      <c r="B7282" t="str">
        <f>LEFT(All_Data[[#This Row],[Invoice (Year+Month)]],4)</f>
        <v>2020</v>
      </c>
      <c r="C7282" t="str">
        <f>RIGHT(All_Data[[#This Row],[Invoice (Year+Month)]],2)</f>
        <v>06</v>
      </c>
      <c r="D7282" t="s">
        <v>56</v>
      </c>
      <c r="E7282">
        <v>3014677</v>
      </c>
      <c r="F7282" t="s">
        <v>17</v>
      </c>
      <c r="G7282" t="s">
        <v>13</v>
      </c>
      <c r="H7282" t="s">
        <v>15</v>
      </c>
      <c r="I7282">
        <v>1562225</v>
      </c>
      <c r="J7282">
        <v>1000</v>
      </c>
      <c r="K7282" s="1">
        <v>210</v>
      </c>
      <c r="L7282" s="1">
        <v>124.42</v>
      </c>
      <c r="M7282" s="1">
        <f>All_Data[[#This Row],[EUR Sales Amount]]-All_Data[[#This Row],[EUR Cost Amount]]</f>
        <v>85.58</v>
      </c>
      <c r="N7282">
        <f>IF(All_Data[[#This Row],[Order Line Quantity]]&lt;0,1,0)</f>
        <v>0</v>
      </c>
      <c r="O7282" s="1" t="str">
        <f>All_Data[[#This Row],[Tier2 Description]]&amp;All_Data[[#This Row],[Order No]]</f>
        <v>UMBRELLAS1562225</v>
      </c>
    </row>
    <row r="7283" spans="1:15" x14ac:dyDescent="0.35">
      <c r="A7283">
        <v>202006</v>
      </c>
      <c r="B7283" t="str">
        <f>LEFT(All_Data[[#This Row],[Invoice (Year+Month)]],4)</f>
        <v>2020</v>
      </c>
      <c r="C7283" t="str">
        <f>RIGHT(All_Data[[#This Row],[Invoice (Year+Month)]],2)</f>
        <v>06</v>
      </c>
      <c r="D7283" t="s">
        <v>56</v>
      </c>
      <c r="E7283">
        <v>3014677</v>
      </c>
      <c r="F7283" t="s">
        <v>17</v>
      </c>
      <c r="G7283" t="s">
        <v>13</v>
      </c>
      <c r="H7283" t="s">
        <v>15</v>
      </c>
      <c r="I7283">
        <v>1562713</v>
      </c>
      <c r="J7283">
        <v>400</v>
      </c>
      <c r="K7283" s="1">
        <v>84</v>
      </c>
      <c r="L7283" s="1">
        <v>49.76</v>
      </c>
      <c r="M7283" s="1">
        <f>All_Data[[#This Row],[EUR Sales Amount]]-All_Data[[#This Row],[EUR Cost Amount]]</f>
        <v>34.24</v>
      </c>
      <c r="N7283">
        <f>IF(All_Data[[#This Row],[Order Line Quantity]]&lt;0,1,0)</f>
        <v>0</v>
      </c>
      <c r="O7283" s="1" t="str">
        <f>All_Data[[#This Row],[Tier2 Description]]&amp;All_Data[[#This Row],[Order No]]</f>
        <v>UMBRELLAS1562713</v>
      </c>
    </row>
    <row r="7284" spans="1:15" x14ac:dyDescent="0.35">
      <c r="A7284">
        <v>202006</v>
      </c>
      <c r="B7284" t="str">
        <f>LEFT(All_Data[[#This Row],[Invoice (Year+Month)]],4)</f>
        <v>2020</v>
      </c>
      <c r="C7284" t="str">
        <f>RIGHT(All_Data[[#This Row],[Invoice (Year+Month)]],2)</f>
        <v>06</v>
      </c>
      <c r="D7284" t="s">
        <v>56</v>
      </c>
      <c r="E7284">
        <v>3014677</v>
      </c>
      <c r="F7284" t="s">
        <v>17</v>
      </c>
      <c r="G7284" t="s">
        <v>13</v>
      </c>
      <c r="H7284" t="s">
        <v>16</v>
      </c>
      <c r="I7284">
        <v>1561837</v>
      </c>
      <c r="J7284">
        <v>14</v>
      </c>
      <c r="K7284" s="1">
        <v>74.900000000000006</v>
      </c>
      <c r="L7284" s="1">
        <v>45.5</v>
      </c>
      <c r="M7284" s="1">
        <f>All_Data[[#This Row],[EUR Sales Amount]]-All_Data[[#This Row],[EUR Cost Amount]]</f>
        <v>29.400000000000006</v>
      </c>
      <c r="N7284">
        <f>IF(All_Data[[#This Row],[Order Line Quantity]]&lt;0,1,0)</f>
        <v>0</v>
      </c>
      <c r="O7284" s="1" t="str">
        <f>All_Data[[#This Row],[Tier2 Description]]&amp;All_Data[[#This Row],[Order No]]</f>
        <v>WRITING1561837</v>
      </c>
    </row>
    <row r="7285" spans="1:15" x14ac:dyDescent="0.35">
      <c r="A7285">
        <v>202006</v>
      </c>
      <c r="B7285" t="str">
        <f>LEFT(All_Data[[#This Row],[Invoice (Year+Month)]],4)</f>
        <v>2020</v>
      </c>
      <c r="C7285" t="str">
        <f>RIGHT(All_Data[[#This Row],[Invoice (Year+Month)]],2)</f>
        <v>06</v>
      </c>
      <c r="D7285" t="s">
        <v>56</v>
      </c>
      <c r="E7285">
        <v>3014677</v>
      </c>
      <c r="F7285" t="s">
        <v>17</v>
      </c>
      <c r="G7285" t="s">
        <v>13</v>
      </c>
      <c r="H7285" t="s">
        <v>16</v>
      </c>
      <c r="I7285">
        <v>1562686</v>
      </c>
      <c r="J7285">
        <v>30</v>
      </c>
      <c r="K7285" s="1">
        <v>29.7</v>
      </c>
      <c r="L7285" s="1">
        <v>26.36</v>
      </c>
      <c r="M7285" s="1">
        <f>All_Data[[#This Row],[EUR Sales Amount]]-All_Data[[#This Row],[EUR Cost Amount]]</f>
        <v>3.34</v>
      </c>
      <c r="N7285">
        <f>IF(All_Data[[#This Row],[Order Line Quantity]]&lt;0,1,0)</f>
        <v>0</v>
      </c>
      <c r="O7285" s="1" t="str">
        <f>All_Data[[#This Row],[Tier2 Description]]&amp;All_Data[[#This Row],[Order No]]</f>
        <v>WRITING1562686</v>
      </c>
    </row>
    <row r="7286" spans="1:15" x14ac:dyDescent="0.35">
      <c r="A7286">
        <v>202006</v>
      </c>
      <c r="B7286" t="str">
        <f>LEFT(All_Data[[#This Row],[Invoice (Year+Month)]],4)</f>
        <v>2020</v>
      </c>
      <c r="C7286" t="str">
        <f>RIGHT(All_Data[[#This Row],[Invoice (Year+Month)]],2)</f>
        <v>06</v>
      </c>
      <c r="D7286" t="s">
        <v>56</v>
      </c>
      <c r="E7286">
        <v>3014677</v>
      </c>
      <c r="F7286" t="s">
        <v>17</v>
      </c>
      <c r="G7286" t="s">
        <v>26</v>
      </c>
      <c r="H7286" t="s">
        <v>44</v>
      </c>
      <c r="I7286">
        <v>1562652</v>
      </c>
      <c r="J7286">
        <v>200</v>
      </c>
      <c r="K7286" s="1">
        <v>414</v>
      </c>
      <c r="L7286" s="1">
        <v>296</v>
      </c>
      <c r="M7286" s="1">
        <f>All_Data[[#This Row],[EUR Sales Amount]]-All_Data[[#This Row],[EUR Cost Amount]]</f>
        <v>118</v>
      </c>
      <c r="N7286">
        <f>IF(All_Data[[#This Row],[Order Line Quantity]]&lt;0,1,0)</f>
        <v>0</v>
      </c>
      <c r="O7286" s="1" t="str">
        <f>All_Data[[#This Row],[Tier2 Description]]&amp;All_Data[[#This Row],[Order No]]</f>
        <v>HBA1562652</v>
      </c>
    </row>
    <row r="7287" spans="1:15" x14ac:dyDescent="0.35">
      <c r="A7287">
        <v>202006</v>
      </c>
      <c r="B7287" t="str">
        <f>LEFT(All_Data[[#This Row],[Invoice (Year+Month)]],4)</f>
        <v>2020</v>
      </c>
      <c r="C7287" t="str">
        <f>RIGHT(All_Data[[#This Row],[Invoice (Year+Month)]],2)</f>
        <v>06</v>
      </c>
      <c r="D7287" t="s">
        <v>56</v>
      </c>
      <c r="E7287">
        <v>3014677</v>
      </c>
      <c r="F7287" t="s">
        <v>17</v>
      </c>
      <c r="G7287" t="s">
        <v>26</v>
      </c>
      <c r="H7287" t="s">
        <v>28</v>
      </c>
      <c r="I7287">
        <v>1561740</v>
      </c>
      <c r="J7287">
        <v>60</v>
      </c>
      <c r="K7287" s="1">
        <v>133.80000000000001</v>
      </c>
      <c r="L7287" s="1">
        <v>66.98</v>
      </c>
      <c r="M7287" s="1">
        <f>All_Data[[#This Row],[EUR Sales Amount]]-All_Data[[#This Row],[EUR Cost Amount]]</f>
        <v>66.820000000000007</v>
      </c>
      <c r="N7287">
        <f>IF(All_Data[[#This Row],[Order Line Quantity]]&lt;0,1,0)</f>
        <v>0</v>
      </c>
      <c r="O7287" s="1" t="str">
        <f>All_Data[[#This Row],[Tier2 Description]]&amp;All_Data[[#This Row],[Order No]]</f>
        <v>HOUSEWARES1561740</v>
      </c>
    </row>
    <row r="7288" spans="1:15" x14ac:dyDescent="0.35">
      <c r="A7288">
        <v>202006</v>
      </c>
      <c r="B7288" t="str">
        <f>LEFT(All_Data[[#This Row],[Invoice (Year+Month)]],4)</f>
        <v>2020</v>
      </c>
      <c r="C7288" t="str">
        <f>RIGHT(All_Data[[#This Row],[Invoice (Year+Month)]],2)</f>
        <v>06</v>
      </c>
      <c r="D7288" t="s">
        <v>56</v>
      </c>
      <c r="E7288">
        <v>3014677</v>
      </c>
      <c r="F7288" t="s">
        <v>17</v>
      </c>
      <c r="G7288" t="s">
        <v>26</v>
      </c>
      <c r="H7288" t="s">
        <v>28</v>
      </c>
      <c r="I7288">
        <v>1562131</v>
      </c>
      <c r="J7288">
        <v>2</v>
      </c>
      <c r="K7288" s="1">
        <v>67.36</v>
      </c>
      <c r="L7288" s="1">
        <v>54.72</v>
      </c>
      <c r="M7288" s="1">
        <f>All_Data[[#This Row],[EUR Sales Amount]]-All_Data[[#This Row],[EUR Cost Amount]]</f>
        <v>12.64</v>
      </c>
      <c r="N7288">
        <f>IF(All_Data[[#This Row],[Order Line Quantity]]&lt;0,1,0)</f>
        <v>0</v>
      </c>
      <c r="O7288" s="1" t="str">
        <f>All_Data[[#This Row],[Tier2 Description]]&amp;All_Data[[#This Row],[Order No]]</f>
        <v>HOUSEWARES1562131</v>
      </c>
    </row>
    <row r="7289" spans="1:15" x14ac:dyDescent="0.35">
      <c r="A7289">
        <v>202006</v>
      </c>
      <c r="B7289" t="str">
        <f>LEFT(All_Data[[#This Row],[Invoice (Year+Month)]],4)</f>
        <v>2020</v>
      </c>
      <c r="C7289" t="str">
        <f>RIGHT(All_Data[[#This Row],[Invoice (Year+Month)]],2)</f>
        <v>06</v>
      </c>
      <c r="D7289" t="s">
        <v>56</v>
      </c>
      <c r="E7289">
        <v>3014677</v>
      </c>
      <c r="F7289" t="s">
        <v>17</v>
      </c>
      <c r="G7289" t="s">
        <v>26</v>
      </c>
      <c r="H7289" t="s">
        <v>50</v>
      </c>
      <c r="I7289">
        <v>1561379</v>
      </c>
      <c r="J7289">
        <v>1000</v>
      </c>
      <c r="K7289" s="1">
        <v>370</v>
      </c>
      <c r="L7289" s="1">
        <v>207.56</v>
      </c>
      <c r="M7289" s="1">
        <f>All_Data[[#This Row],[EUR Sales Amount]]-All_Data[[#This Row],[EUR Cost Amount]]</f>
        <v>162.44</v>
      </c>
      <c r="N7289">
        <f>IF(All_Data[[#This Row],[Order Line Quantity]]&lt;0,1,0)</f>
        <v>0</v>
      </c>
      <c r="O7289" s="1" t="str">
        <f>All_Data[[#This Row],[Tier2 Description]]&amp;All_Data[[#This Row],[Order No]]</f>
        <v>OUTDOOR &amp; LEISURE1561379</v>
      </c>
    </row>
    <row r="7290" spans="1:15" x14ac:dyDescent="0.35">
      <c r="A7290">
        <v>202006</v>
      </c>
      <c r="B7290" t="str">
        <f>LEFT(All_Data[[#This Row],[Invoice (Year+Month)]],4)</f>
        <v>2020</v>
      </c>
      <c r="C7290" t="str">
        <f>RIGHT(All_Data[[#This Row],[Invoice (Year+Month)]],2)</f>
        <v>06</v>
      </c>
      <c r="D7290" t="s">
        <v>56</v>
      </c>
      <c r="E7290">
        <v>3014677</v>
      </c>
      <c r="F7290" t="s">
        <v>17</v>
      </c>
      <c r="G7290" t="s">
        <v>26</v>
      </c>
      <c r="H7290" t="s">
        <v>50</v>
      </c>
      <c r="I7290">
        <v>1562462</v>
      </c>
      <c r="J7290">
        <v>24</v>
      </c>
      <c r="K7290" s="1">
        <v>8.16</v>
      </c>
      <c r="L7290" s="1">
        <v>4.84</v>
      </c>
      <c r="M7290" s="1">
        <f>All_Data[[#This Row],[EUR Sales Amount]]-All_Data[[#This Row],[EUR Cost Amount]]</f>
        <v>3.3200000000000003</v>
      </c>
      <c r="N7290">
        <f>IF(All_Data[[#This Row],[Order Line Quantity]]&lt;0,1,0)</f>
        <v>0</v>
      </c>
      <c r="O7290" s="1" t="str">
        <f>All_Data[[#This Row],[Tier2 Description]]&amp;All_Data[[#This Row],[Order No]]</f>
        <v>OUTDOOR &amp; LEISURE1562462</v>
      </c>
    </row>
    <row r="7291" spans="1:15" x14ac:dyDescent="0.35">
      <c r="A7291">
        <v>202006</v>
      </c>
      <c r="B7291" t="str">
        <f>LEFT(All_Data[[#This Row],[Invoice (Year+Month)]],4)</f>
        <v>2020</v>
      </c>
      <c r="C7291" t="str">
        <f>RIGHT(All_Data[[#This Row],[Invoice (Year+Month)]],2)</f>
        <v>06</v>
      </c>
      <c r="D7291" t="s">
        <v>56</v>
      </c>
      <c r="E7291">
        <v>3014677</v>
      </c>
      <c r="F7291" t="s">
        <v>17</v>
      </c>
      <c r="G7291" t="s">
        <v>26</v>
      </c>
      <c r="H7291" t="s">
        <v>43</v>
      </c>
      <c r="I7291">
        <v>1560767</v>
      </c>
      <c r="J7291">
        <v>6000</v>
      </c>
      <c r="K7291" s="1">
        <v>6240</v>
      </c>
      <c r="L7291" s="1">
        <v>4920</v>
      </c>
      <c r="M7291" s="1">
        <f>All_Data[[#This Row],[EUR Sales Amount]]-All_Data[[#This Row],[EUR Cost Amount]]</f>
        <v>1320</v>
      </c>
      <c r="N7291">
        <f>IF(All_Data[[#This Row],[Order Line Quantity]]&lt;0,1,0)</f>
        <v>0</v>
      </c>
      <c r="O7291" s="1" t="str">
        <f>All_Data[[#This Row],[Tier2 Description]]&amp;All_Data[[#This Row],[Order No]]</f>
        <v>SAFETY AUTO &amp; TOOLS1560767</v>
      </c>
    </row>
    <row r="7292" spans="1:15" x14ac:dyDescent="0.35">
      <c r="A7292">
        <v>202006</v>
      </c>
      <c r="B7292" t="str">
        <f>LEFT(All_Data[[#This Row],[Invoice (Year+Month)]],4)</f>
        <v>2020</v>
      </c>
      <c r="C7292" t="str">
        <f>RIGHT(All_Data[[#This Row],[Invoice (Year+Month)]],2)</f>
        <v>06</v>
      </c>
      <c r="D7292" t="s">
        <v>56</v>
      </c>
      <c r="E7292">
        <v>3014677</v>
      </c>
      <c r="F7292" t="s">
        <v>17</v>
      </c>
      <c r="G7292" t="s">
        <v>26</v>
      </c>
      <c r="H7292" t="s">
        <v>43</v>
      </c>
      <c r="I7292">
        <v>1561343</v>
      </c>
      <c r="J7292">
        <v>700</v>
      </c>
      <c r="K7292" s="1">
        <v>343</v>
      </c>
      <c r="L7292" s="1">
        <v>25.96</v>
      </c>
      <c r="M7292" s="1">
        <f>All_Data[[#This Row],[EUR Sales Amount]]-All_Data[[#This Row],[EUR Cost Amount]]</f>
        <v>317.04000000000002</v>
      </c>
      <c r="N7292">
        <f>IF(All_Data[[#This Row],[Order Line Quantity]]&lt;0,1,0)</f>
        <v>0</v>
      </c>
      <c r="O7292" s="1" t="str">
        <f>All_Data[[#This Row],[Tier2 Description]]&amp;All_Data[[#This Row],[Order No]]</f>
        <v>SAFETY AUTO &amp; TOOLS1561343</v>
      </c>
    </row>
    <row r="7293" spans="1:15" x14ac:dyDescent="0.35">
      <c r="A7293">
        <v>202006</v>
      </c>
      <c r="B7293" t="str">
        <f>LEFT(All_Data[[#This Row],[Invoice (Year+Month)]],4)</f>
        <v>2020</v>
      </c>
      <c r="C7293" t="str">
        <f>RIGHT(All_Data[[#This Row],[Invoice (Year+Month)]],2)</f>
        <v>06</v>
      </c>
      <c r="D7293" t="s">
        <v>56</v>
      </c>
      <c r="E7293">
        <v>3014677</v>
      </c>
      <c r="F7293" t="s">
        <v>17</v>
      </c>
      <c r="G7293" t="s">
        <v>26</v>
      </c>
      <c r="H7293" t="s">
        <v>43</v>
      </c>
      <c r="I7293">
        <v>1561442</v>
      </c>
      <c r="J7293">
        <v>800</v>
      </c>
      <c r="K7293" s="1">
        <v>392</v>
      </c>
      <c r="L7293" s="1">
        <v>29.66</v>
      </c>
      <c r="M7293" s="1">
        <f>All_Data[[#This Row],[EUR Sales Amount]]-All_Data[[#This Row],[EUR Cost Amount]]</f>
        <v>362.34</v>
      </c>
      <c r="N7293">
        <f>IF(All_Data[[#This Row],[Order Line Quantity]]&lt;0,1,0)</f>
        <v>0</v>
      </c>
      <c r="O7293" s="1" t="str">
        <f>All_Data[[#This Row],[Tier2 Description]]&amp;All_Data[[#This Row],[Order No]]</f>
        <v>SAFETY AUTO &amp; TOOLS1561442</v>
      </c>
    </row>
    <row r="7294" spans="1:15" x14ac:dyDescent="0.35">
      <c r="A7294">
        <v>202006</v>
      </c>
      <c r="B7294" t="str">
        <f>LEFT(All_Data[[#This Row],[Invoice (Year+Month)]],4)</f>
        <v>2020</v>
      </c>
      <c r="C7294" t="str">
        <f>RIGHT(All_Data[[#This Row],[Invoice (Year+Month)]],2)</f>
        <v>06</v>
      </c>
      <c r="D7294" t="s">
        <v>56</v>
      </c>
      <c r="E7294">
        <v>3014677</v>
      </c>
      <c r="F7294" t="s">
        <v>17</v>
      </c>
      <c r="G7294" t="s">
        <v>26</v>
      </c>
      <c r="H7294" t="s">
        <v>43</v>
      </c>
      <c r="I7294">
        <v>1562210</v>
      </c>
      <c r="J7294">
        <v>1000</v>
      </c>
      <c r="K7294" s="1">
        <v>290</v>
      </c>
      <c r="L7294" s="1">
        <v>80.739999999999995</v>
      </c>
      <c r="M7294" s="1">
        <f>All_Data[[#This Row],[EUR Sales Amount]]-All_Data[[#This Row],[EUR Cost Amount]]</f>
        <v>209.26</v>
      </c>
      <c r="N7294">
        <f>IF(All_Data[[#This Row],[Order Line Quantity]]&lt;0,1,0)</f>
        <v>0</v>
      </c>
      <c r="O7294" s="1" t="str">
        <f>All_Data[[#This Row],[Tier2 Description]]&amp;All_Data[[#This Row],[Order No]]</f>
        <v>SAFETY AUTO &amp; TOOLS1562210</v>
      </c>
    </row>
    <row r="7295" spans="1:15" x14ac:dyDescent="0.35">
      <c r="A7295">
        <v>202006</v>
      </c>
      <c r="B7295" t="str">
        <f>LEFT(All_Data[[#This Row],[Invoice (Year+Month)]],4)</f>
        <v>2020</v>
      </c>
      <c r="C7295" t="str">
        <f>RIGHT(All_Data[[#This Row],[Invoice (Year+Month)]],2)</f>
        <v>06</v>
      </c>
      <c r="D7295" t="s">
        <v>56</v>
      </c>
      <c r="E7295">
        <v>3014677</v>
      </c>
      <c r="F7295" t="s">
        <v>17</v>
      </c>
      <c r="G7295" t="s">
        <v>26</v>
      </c>
      <c r="H7295" t="s">
        <v>43</v>
      </c>
      <c r="I7295">
        <v>1562714</v>
      </c>
      <c r="J7295">
        <v>80</v>
      </c>
      <c r="K7295" s="1">
        <v>25.6</v>
      </c>
      <c r="L7295" s="1">
        <v>17.38</v>
      </c>
      <c r="M7295" s="1">
        <f>All_Data[[#This Row],[EUR Sales Amount]]-All_Data[[#This Row],[EUR Cost Amount]]</f>
        <v>8.2200000000000024</v>
      </c>
      <c r="N7295">
        <f>IF(All_Data[[#This Row],[Order Line Quantity]]&lt;0,1,0)</f>
        <v>0</v>
      </c>
      <c r="O7295" s="1" t="str">
        <f>All_Data[[#This Row],[Tier2 Description]]&amp;All_Data[[#This Row],[Order No]]</f>
        <v>SAFETY AUTO &amp; TOOLS1562714</v>
      </c>
    </row>
    <row r="7296" spans="1:15" x14ac:dyDescent="0.35">
      <c r="A7296">
        <v>202006</v>
      </c>
      <c r="B7296" t="str">
        <f>LEFT(All_Data[[#This Row],[Invoice (Year+Month)]],4)</f>
        <v>2020</v>
      </c>
      <c r="C7296" t="str">
        <f>RIGHT(All_Data[[#This Row],[Invoice (Year+Month)]],2)</f>
        <v>06</v>
      </c>
      <c r="D7296" t="s">
        <v>56</v>
      </c>
      <c r="E7296">
        <v>3014677</v>
      </c>
      <c r="F7296" t="s">
        <v>17</v>
      </c>
      <c r="G7296" t="s">
        <v>18</v>
      </c>
      <c r="H7296" t="s">
        <v>20</v>
      </c>
      <c r="I7296">
        <v>1561704</v>
      </c>
      <c r="J7296">
        <v>2</v>
      </c>
      <c r="K7296" s="1">
        <v>6.98</v>
      </c>
      <c r="L7296" s="1">
        <v>5.38</v>
      </c>
      <c r="M7296" s="1">
        <f>All_Data[[#This Row],[EUR Sales Amount]]-All_Data[[#This Row],[EUR Cost Amount]]</f>
        <v>1.6000000000000005</v>
      </c>
      <c r="N7296">
        <f>IF(All_Data[[#This Row],[Order Line Quantity]]&lt;0,1,0)</f>
        <v>0</v>
      </c>
      <c r="O7296" s="1" t="str">
        <f>All_Data[[#This Row],[Tier2 Description]]&amp;All_Data[[#This Row],[Order No]]</f>
        <v>POLOS1561704</v>
      </c>
    </row>
    <row r="7297" spans="1:15" x14ac:dyDescent="0.35">
      <c r="A7297">
        <v>202006</v>
      </c>
      <c r="B7297" t="str">
        <f>LEFT(All_Data[[#This Row],[Invoice (Year+Month)]],4)</f>
        <v>2020</v>
      </c>
      <c r="C7297" t="str">
        <f>RIGHT(All_Data[[#This Row],[Invoice (Year+Month)]],2)</f>
        <v>06</v>
      </c>
      <c r="D7297" t="s">
        <v>56</v>
      </c>
      <c r="E7297">
        <v>3014677</v>
      </c>
      <c r="F7297" t="s">
        <v>17</v>
      </c>
      <c r="G7297" t="s">
        <v>18</v>
      </c>
      <c r="H7297" t="s">
        <v>21</v>
      </c>
      <c r="I7297">
        <v>1561586</v>
      </c>
      <c r="J7297">
        <v>50</v>
      </c>
      <c r="K7297" s="1">
        <v>320</v>
      </c>
      <c r="L7297" s="1">
        <v>169.8</v>
      </c>
      <c r="M7297" s="1">
        <f>All_Data[[#This Row],[EUR Sales Amount]]-All_Data[[#This Row],[EUR Cost Amount]]</f>
        <v>150.19999999999999</v>
      </c>
      <c r="N7297">
        <f>IF(All_Data[[#This Row],[Order Line Quantity]]&lt;0,1,0)</f>
        <v>0</v>
      </c>
      <c r="O7297" s="1" t="str">
        <f>All_Data[[#This Row],[Tier2 Description]]&amp;All_Data[[#This Row],[Order No]]</f>
        <v>T-SHIRTS &amp; ACTIVE TOPS1561586</v>
      </c>
    </row>
    <row r="7298" spans="1:15" x14ac:dyDescent="0.35">
      <c r="A7298">
        <v>202006</v>
      </c>
      <c r="B7298" t="str">
        <f>LEFT(All_Data[[#This Row],[Invoice (Year+Month)]],4)</f>
        <v>2020</v>
      </c>
      <c r="C7298" t="str">
        <f>RIGHT(All_Data[[#This Row],[Invoice (Year+Month)]],2)</f>
        <v>06</v>
      </c>
      <c r="D7298" t="s">
        <v>56</v>
      </c>
      <c r="E7298">
        <v>3014677</v>
      </c>
      <c r="F7298" t="s">
        <v>17</v>
      </c>
      <c r="G7298" t="s">
        <v>36</v>
      </c>
      <c r="H7298" t="s">
        <v>36</v>
      </c>
      <c r="I7298">
        <v>1562106</v>
      </c>
      <c r="J7298">
        <v>2</v>
      </c>
      <c r="K7298" s="1">
        <v>4.82</v>
      </c>
      <c r="L7298" s="1">
        <v>3.88</v>
      </c>
      <c r="M7298" s="1">
        <f>All_Data[[#This Row],[EUR Sales Amount]]-All_Data[[#This Row],[EUR Cost Amount]]</f>
        <v>0.94000000000000039</v>
      </c>
      <c r="N7298">
        <f>IF(All_Data[[#This Row],[Order Line Quantity]]&lt;0,1,0)</f>
        <v>0</v>
      </c>
      <c r="O7298" s="1" t="str">
        <f>All_Data[[#This Row],[Tier2 Description]]&amp;All_Data[[#This Row],[Order No]]</f>
        <v>MEMORY1562106</v>
      </c>
    </row>
    <row r="7299" spans="1:15" x14ac:dyDescent="0.35">
      <c r="A7299">
        <v>202006</v>
      </c>
      <c r="B7299" t="str">
        <f>LEFT(All_Data[[#This Row],[Invoice (Year+Month)]],4)</f>
        <v>2020</v>
      </c>
      <c r="C7299" t="str">
        <f>RIGHT(All_Data[[#This Row],[Invoice (Year+Month)]],2)</f>
        <v>06</v>
      </c>
      <c r="D7299" t="s">
        <v>56</v>
      </c>
      <c r="E7299">
        <v>3014677</v>
      </c>
      <c r="F7299" t="s">
        <v>17</v>
      </c>
      <c r="G7299" t="s">
        <v>22</v>
      </c>
      <c r="H7299" t="s">
        <v>35</v>
      </c>
      <c r="I7299">
        <v>1561379</v>
      </c>
      <c r="J7299">
        <v>2004</v>
      </c>
      <c r="K7299" s="1">
        <v>480</v>
      </c>
      <c r="L7299" s="1">
        <v>55.76</v>
      </c>
      <c r="M7299" s="1">
        <f>All_Data[[#This Row],[EUR Sales Amount]]-All_Data[[#This Row],[EUR Cost Amount]]</f>
        <v>424.24</v>
      </c>
      <c r="N7299">
        <f>IF(All_Data[[#This Row],[Order Line Quantity]]&lt;0,1,0)</f>
        <v>0</v>
      </c>
      <c r="O7299" s="1" t="str">
        <f>All_Data[[#This Row],[Tier2 Description]]&amp;All_Data[[#This Row],[Order No]]</f>
        <v>DECORATION CHARGES1561379</v>
      </c>
    </row>
    <row r="7300" spans="1:15" x14ac:dyDescent="0.35">
      <c r="A7300">
        <v>202006</v>
      </c>
      <c r="B7300" t="str">
        <f>LEFT(All_Data[[#This Row],[Invoice (Year+Month)]],4)</f>
        <v>2020</v>
      </c>
      <c r="C7300" t="str">
        <f>RIGHT(All_Data[[#This Row],[Invoice (Year+Month)]],2)</f>
        <v>06</v>
      </c>
      <c r="D7300" t="s">
        <v>56</v>
      </c>
      <c r="E7300">
        <v>3014677</v>
      </c>
      <c r="F7300" t="s">
        <v>17</v>
      </c>
      <c r="G7300" t="s">
        <v>22</v>
      </c>
      <c r="H7300" t="s">
        <v>35</v>
      </c>
      <c r="I7300">
        <v>1561829</v>
      </c>
      <c r="J7300">
        <v>202</v>
      </c>
      <c r="K7300" s="1">
        <v>134</v>
      </c>
      <c r="L7300" s="1">
        <v>18.02</v>
      </c>
      <c r="M7300" s="1">
        <f>All_Data[[#This Row],[EUR Sales Amount]]-All_Data[[#This Row],[EUR Cost Amount]]</f>
        <v>115.98</v>
      </c>
      <c r="N7300">
        <f>IF(All_Data[[#This Row],[Order Line Quantity]]&lt;0,1,0)</f>
        <v>0</v>
      </c>
      <c r="O7300" s="1" t="str">
        <f>All_Data[[#This Row],[Tier2 Description]]&amp;All_Data[[#This Row],[Order No]]</f>
        <v>DECORATION CHARGES1561829</v>
      </c>
    </row>
    <row r="7301" spans="1:15" x14ac:dyDescent="0.35">
      <c r="A7301">
        <v>202006</v>
      </c>
      <c r="B7301" t="str">
        <f>LEFT(All_Data[[#This Row],[Invoice (Year+Month)]],4)</f>
        <v>2020</v>
      </c>
      <c r="C7301" t="str">
        <f>RIGHT(All_Data[[#This Row],[Invoice (Year+Month)]],2)</f>
        <v>06</v>
      </c>
      <c r="D7301" t="s">
        <v>56</v>
      </c>
      <c r="E7301">
        <v>3014677</v>
      </c>
      <c r="F7301" t="s">
        <v>17</v>
      </c>
      <c r="G7301" t="s">
        <v>22</v>
      </c>
      <c r="H7301" t="s">
        <v>35</v>
      </c>
      <c r="I7301">
        <v>1561837</v>
      </c>
      <c r="J7301">
        <v>18</v>
      </c>
      <c r="K7301" s="1">
        <v>101.38</v>
      </c>
      <c r="L7301" s="1">
        <v>30.6</v>
      </c>
      <c r="M7301" s="1">
        <f>All_Data[[#This Row],[EUR Sales Amount]]-All_Data[[#This Row],[EUR Cost Amount]]</f>
        <v>70.78</v>
      </c>
      <c r="N7301">
        <f>IF(All_Data[[#This Row],[Order Line Quantity]]&lt;0,1,0)</f>
        <v>0</v>
      </c>
      <c r="O7301" s="1" t="str">
        <f>All_Data[[#This Row],[Tier2 Description]]&amp;All_Data[[#This Row],[Order No]]</f>
        <v>DECORATION CHARGES1561837</v>
      </c>
    </row>
    <row r="7302" spans="1:15" x14ac:dyDescent="0.35">
      <c r="A7302">
        <v>202006</v>
      </c>
      <c r="B7302" t="str">
        <f>LEFT(All_Data[[#This Row],[Invoice (Year+Month)]],4)</f>
        <v>2020</v>
      </c>
      <c r="C7302" t="str">
        <f>RIGHT(All_Data[[#This Row],[Invoice (Year+Month)]],2)</f>
        <v>06</v>
      </c>
      <c r="D7302" t="s">
        <v>56</v>
      </c>
      <c r="E7302">
        <v>3014677</v>
      </c>
      <c r="F7302" t="s">
        <v>17</v>
      </c>
      <c r="G7302" t="s">
        <v>22</v>
      </c>
      <c r="H7302" t="s">
        <v>35</v>
      </c>
      <c r="I7302">
        <v>1562210</v>
      </c>
      <c r="J7302">
        <v>1002</v>
      </c>
      <c r="K7302" s="1">
        <v>200</v>
      </c>
      <c r="L7302" s="1">
        <v>27.88</v>
      </c>
      <c r="M7302" s="1">
        <f>All_Data[[#This Row],[EUR Sales Amount]]-All_Data[[#This Row],[EUR Cost Amount]]</f>
        <v>172.12</v>
      </c>
      <c r="N7302">
        <f>IF(All_Data[[#This Row],[Order Line Quantity]]&lt;0,1,0)</f>
        <v>0</v>
      </c>
      <c r="O7302" s="1" t="str">
        <f>All_Data[[#This Row],[Tier2 Description]]&amp;All_Data[[#This Row],[Order No]]</f>
        <v>DECORATION CHARGES1562210</v>
      </c>
    </row>
    <row r="7303" spans="1:15" x14ac:dyDescent="0.35">
      <c r="A7303">
        <v>202006</v>
      </c>
      <c r="B7303" t="str">
        <f>LEFT(All_Data[[#This Row],[Invoice (Year+Month)]],4)</f>
        <v>2020</v>
      </c>
      <c r="C7303" t="str">
        <f>RIGHT(All_Data[[#This Row],[Invoice (Year+Month)]],2)</f>
        <v>06</v>
      </c>
      <c r="D7303" t="s">
        <v>56</v>
      </c>
      <c r="E7303">
        <v>3014677</v>
      </c>
      <c r="F7303" t="s">
        <v>17</v>
      </c>
      <c r="G7303" t="s">
        <v>29</v>
      </c>
      <c r="H7303" t="s">
        <v>52</v>
      </c>
      <c r="I7303">
        <v>1561759</v>
      </c>
      <c r="J7303">
        <v>2</v>
      </c>
      <c r="K7303" s="1">
        <v>27.96</v>
      </c>
      <c r="L7303" s="1">
        <v>21.98</v>
      </c>
      <c r="M7303" s="1">
        <f>All_Data[[#This Row],[EUR Sales Amount]]-All_Data[[#This Row],[EUR Cost Amount]]</f>
        <v>5.98</v>
      </c>
      <c r="N7303">
        <f>IF(All_Data[[#This Row],[Order Line Quantity]]&lt;0,1,0)</f>
        <v>0</v>
      </c>
      <c r="O7303" s="1" t="str">
        <f>All_Data[[#This Row],[Tier2 Description]]&amp;All_Data[[#This Row],[Order No]]</f>
        <v>GENERAL TECH1561759</v>
      </c>
    </row>
    <row r="7304" spans="1:15" x14ac:dyDescent="0.35">
      <c r="A7304">
        <v>202006</v>
      </c>
      <c r="B7304" t="str">
        <f>LEFT(All_Data[[#This Row],[Invoice (Year+Month)]],4)</f>
        <v>2020</v>
      </c>
      <c r="C7304" t="str">
        <f>RIGHT(All_Data[[#This Row],[Invoice (Year+Month)]],2)</f>
        <v>06</v>
      </c>
      <c r="D7304" t="s">
        <v>56</v>
      </c>
      <c r="E7304">
        <v>3014677</v>
      </c>
      <c r="F7304" t="s">
        <v>17</v>
      </c>
      <c r="G7304" t="s">
        <v>29</v>
      </c>
      <c r="H7304" t="s">
        <v>52</v>
      </c>
      <c r="I7304">
        <v>1562051</v>
      </c>
      <c r="J7304">
        <v>2</v>
      </c>
      <c r="K7304" s="1">
        <v>283.64</v>
      </c>
      <c r="L7304" s="1">
        <v>252</v>
      </c>
      <c r="M7304" s="1">
        <f>All_Data[[#This Row],[EUR Sales Amount]]-All_Data[[#This Row],[EUR Cost Amount]]</f>
        <v>31.639999999999986</v>
      </c>
      <c r="N7304">
        <f>IF(All_Data[[#This Row],[Order Line Quantity]]&lt;0,1,0)</f>
        <v>0</v>
      </c>
      <c r="O7304" s="1" t="str">
        <f>All_Data[[#This Row],[Tier2 Description]]&amp;All_Data[[#This Row],[Order No]]</f>
        <v>GENERAL TECH1562051</v>
      </c>
    </row>
    <row r="7305" spans="1:15" x14ac:dyDescent="0.35">
      <c r="A7305">
        <v>202006</v>
      </c>
      <c r="B7305" t="str">
        <f>LEFT(All_Data[[#This Row],[Invoice (Year+Month)]],4)</f>
        <v>2020</v>
      </c>
      <c r="C7305" t="str">
        <f>RIGHT(All_Data[[#This Row],[Invoice (Year+Month)]],2)</f>
        <v>06</v>
      </c>
      <c r="D7305" t="s">
        <v>56</v>
      </c>
      <c r="E7305">
        <v>3014677</v>
      </c>
      <c r="F7305" t="s">
        <v>17</v>
      </c>
      <c r="G7305" t="s">
        <v>29</v>
      </c>
      <c r="H7305" t="s">
        <v>31</v>
      </c>
      <c r="I7305">
        <v>1562107</v>
      </c>
      <c r="J7305">
        <v>2</v>
      </c>
      <c r="K7305" s="1">
        <v>13.48</v>
      </c>
      <c r="L7305" s="1">
        <v>6.8</v>
      </c>
      <c r="M7305" s="1">
        <f>All_Data[[#This Row],[EUR Sales Amount]]-All_Data[[#This Row],[EUR Cost Amount]]</f>
        <v>6.6800000000000006</v>
      </c>
      <c r="N7305">
        <f>IF(All_Data[[#This Row],[Order Line Quantity]]&lt;0,1,0)</f>
        <v>0</v>
      </c>
      <c r="O7305" s="1" t="str">
        <f>All_Data[[#This Row],[Tier2 Description]]&amp;All_Data[[#This Row],[Order No]]</f>
        <v>POWER1562107</v>
      </c>
    </row>
    <row r="7306" spans="1:15" x14ac:dyDescent="0.35">
      <c r="A7306">
        <v>202006</v>
      </c>
      <c r="B7306" t="str">
        <f>LEFT(All_Data[[#This Row],[Invoice (Year+Month)]],4)</f>
        <v>2020</v>
      </c>
      <c r="C7306" t="str">
        <f>RIGHT(All_Data[[#This Row],[Invoice (Year+Month)]],2)</f>
        <v>06</v>
      </c>
      <c r="D7306" t="s">
        <v>56</v>
      </c>
      <c r="E7306">
        <v>3014677</v>
      </c>
      <c r="F7306" t="s">
        <v>17</v>
      </c>
      <c r="G7306" t="s">
        <v>57</v>
      </c>
      <c r="H7306" t="s">
        <v>58</v>
      </c>
      <c r="I7306">
        <v>1561846</v>
      </c>
      <c r="J7306">
        <v>2</v>
      </c>
      <c r="K7306" s="1">
        <v>34.340000000000003</v>
      </c>
      <c r="L7306" s="1">
        <v>16.82</v>
      </c>
      <c r="M7306" s="1">
        <f>All_Data[[#This Row],[EUR Sales Amount]]-All_Data[[#This Row],[EUR Cost Amount]]</f>
        <v>17.520000000000003</v>
      </c>
      <c r="N7306">
        <f>IF(All_Data[[#This Row],[Order Line Quantity]]&lt;0,1,0)</f>
        <v>0</v>
      </c>
      <c r="O7306" s="1" t="str">
        <f>All_Data[[#This Row],[Tier2 Description]]&amp;All_Data[[#This Row],[Order No]]</f>
        <v>SHIRTS1561846</v>
      </c>
    </row>
    <row r="7307" spans="1:15" x14ac:dyDescent="0.35">
      <c r="A7307">
        <v>202006</v>
      </c>
      <c r="B7307" t="str">
        <f>LEFT(All_Data[[#This Row],[Invoice (Year+Month)]],4)</f>
        <v>2020</v>
      </c>
      <c r="C7307" t="str">
        <f>RIGHT(All_Data[[#This Row],[Invoice (Year+Month)]],2)</f>
        <v>06</v>
      </c>
      <c r="D7307" t="s">
        <v>56</v>
      </c>
      <c r="E7307">
        <v>3014678</v>
      </c>
      <c r="F7307" t="s">
        <v>17</v>
      </c>
      <c r="G7307" t="s">
        <v>11</v>
      </c>
      <c r="H7307" t="s">
        <v>38</v>
      </c>
      <c r="I7307">
        <v>1562670</v>
      </c>
      <c r="J7307">
        <v>400</v>
      </c>
      <c r="K7307" s="1">
        <v>1596</v>
      </c>
      <c r="L7307" s="1">
        <v>930.3</v>
      </c>
      <c r="M7307" s="1">
        <f>All_Data[[#This Row],[EUR Sales Amount]]-All_Data[[#This Row],[EUR Cost Amount]]</f>
        <v>665.7</v>
      </c>
      <c r="N7307">
        <f>IF(All_Data[[#This Row],[Order Line Quantity]]&lt;0,1,0)</f>
        <v>0</v>
      </c>
      <c r="O7307" s="1" t="str">
        <f>All_Data[[#This Row],[Tier2 Description]]&amp;All_Data[[#This Row],[Order No]]</f>
        <v>BACKPACKS1562670</v>
      </c>
    </row>
    <row r="7308" spans="1:15" x14ac:dyDescent="0.35">
      <c r="A7308">
        <v>202006</v>
      </c>
      <c r="B7308" t="str">
        <f>LEFT(All_Data[[#This Row],[Invoice (Year+Month)]],4)</f>
        <v>2020</v>
      </c>
      <c r="C7308" t="str">
        <f>RIGHT(All_Data[[#This Row],[Invoice (Year+Month)]],2)</f>
        <v>06</v>
      </c>
      <c r="D7308" t="s">
        <v>56</v>
      </c>
      <c r="E7308">
        <v>3014678</v>
      </c>
      <c r="F7308" t="s">
        <v>17</v>
      </c>
      <c r="G7308" t="s">
        <v>13</v>
      </c>
      <c r="H7308" t="s">
        <v>16</v>
      </c>
      <c r="I7308">
        <v>1562288</v>
      </c>
      <c r="J7308">
        <v>10</v>
      </c>
      <c r="K7308" s="1">
        <v>29.9</v>
      </c>
      <c r="L7308" s="1">
        <v>20.02</v>
      </c>
      <c r="M7308" s="1">
        <f>All_Data[[#This Row],[EUR Sales Amount]]-All_Data[[#This Row],[EUR Cost Amount]]</f>
        <v>9.879999999999999</v>
      </c>
      <c r="N7308">
        <f>IF(All_Data[[#This Row],[Order Line Quantity]]&lt;0,1,0)</f>
        <v>0</v>
      </c>
      <c r="O7308" s="1" t="str">
        <f>All_Data[[#This Row],[Tier2 Description]]&amp;All_Data[[#This Row],[Order No]]</f>
        <v>WRITING1562288</v>
      </c>
    </row>
    <row r="7309" spans="1:15" x14ac:dyDescent="0.35">
      <c r="A7309">
        <v>202006</v>
      </c>
      <c r="B7309" t="str">
        <f>LEFT(All_Data[[#This Row],[Invoice (Year+Month)]],4)</f>
        <v>2020</v>
      </c>
      <c r="C7309" t="str">
        <f>RIGHT(All_Data[[#This Row],[Invoice (Year+Month)]],2)</f>
        <v>06</v>
      </c>
      <c r="D7309" t="s">
        <v>56</v>
      </c>
      <c r="E7309">
        <v>3014678</v>
      </c>
      <c r="F7309" t="s">
        <v>17</v>
      </c>
      <c r="G7309" t="s">
        <v>18</v>
      </c>
      <c r="H7309" t="s">
        <v>19</v>
      </c>
      <c r="I7309">
        <v>1562670</v>
      </c>
      <c r="J7309">
        <v>4</v>
      </c>
      <c r="K7309" s="1">
        <v>59.52</v>
      </c>
      <c r="L7309" s="1">
        <v>28.76</v>
      </c>
      <c r="M7309" s="1">
        <f>All_Data[[#This Row],[EUR Sales Amount]]-All_Data[[#This Row],[EUR Cost Amount]]</f>
        <v>30.76</v>
      </c>
      <c r="N7309">
        <f>IF(All_Data[[#This Row],[Order Line Quantity]]&lt;0,1,0)</f>
        <v>0</v>
      </c>
      <c r="O7309" s="1" t="str">
        <f>All_Data[[#This Row],[Tier2 Description]]&amp;All_Data[[#This Row],[Order No]]</f>
        <v>FLEECE &amp; KNITS1562670</v>
      </c>
    </row>
    <row r="7310" spans="1:15" x14ac:dyDescent="0.35">
      <c r="A7310">
        <v>202006</v>
      </c>
      <c r="B7310" t="str">
        <f>LEFT(All_Data[[#This Row],[Invoice (Year+Month)]],4)</f>
        <v>2020</v>
      </c>
      <c r="C7310" t="str">
        <f>RIGHT(All_Data[[#This Row],[Invoice (Year+Month)]],2)</f>
        <v>06</v>
      </c>
      <c r="D7310" t="s">
        <v>56</v>
      </c>
      <c r="E7310">
        <v>3014678</v>
      </c>
      <c r="F7310" t="s">
        <v>17</v>
      </c>
      <c r="G7310" t="s">
        <v>18</v>
      </c>
      <c r="H7310" t="s">
        <v>20</v>
      </c>
      <c r="I7310">
        <v>1562271</v>
      </c>
      <c r="J7310">
        <v>60</v>
      </c>
      <c r="K7310" s="1">
        <v>299.39999999999998</v>
      </c>
      <c r="L7310" s="1">
        <v>151.86000000000001</v>
      </c>
      <c r="M7310" s="1">
        <f>All_Data[[#This Row],[EUR Sales Amount]]-All_Data[[#This Row],[EUR Cost Amount]]</f>
        <v>147.53999999999996</v>
      </c>
      <c r="N7310">
        <f>IF(All_Data[[#This Row],[Order Line Quantity]]&lt;0,1,0)</f>
        <v>0</v>
      </c>
      <c r="O7310" s="1" t="str">
        <f>All_Data[[#This Row],[Tier2 Description]]&amp;All_Data[[#This Row],[Order No]]</f>
        <v>POLOS1562271</v>
      </c>
    </row>
    <row r="7311" spans="1:15" x14ac:dyDescent="0.35">
      <c r="A7311">
        <v>202006</v>
      </c>
      <c r="B7311" t="str">
        <f>LEFT(All_Data[[#This Row],[Invoice (Year+Month)]],4)</f>
        <v>2020</v>
      </c>
      <c r="C7311" t="str">
        <f>RIGHT(All_Data[[#This Row],[Invoice (Year+Month)]],2)</f>
        <v>06</v>
      </c>
      <c r="D7311" t="s">
        <v>56</v>
      </c>
      <c r="E7311">
        <v>3014679</v>
      </c>
      <c r="F7311" t="s">
        <v>17</v>
      </c>
      <c r="G7311" t="s">
        <v>26</v>
      </c>
      <c r="H7311" t="s">
        <v>44</v>
      </c>
      <c r="I7311">
        <v>1562128</v>
      </c>
      <c r="J7311">
        <v>4</v>
      </c>
      <c r="K7311" s="1">
        <v>4</v>
      </c>
      <c r="L7311" s="1">
        <v>4.5999999999999996</v>
      </c>
      <c r="M7311" s="1">
        <f>All_Data[[#This Row],[EUR Sales Amount]]-All_Data[[#This Row],[EUR Cost Amount]]</f>
        <v>-0.59999999999999964</v>
      </c>
      <c r="N7311">
        <f>IF(All_Data[[#This Row],[Order Line Quantity]]&lt;0,1,0)</f>
        <v>0</v>
      </c>
      <c r="O7311" s="1" t="str">
        <f>All_Data[[#This Row],[Tier2 Description]]&amp;All_Data[[#This Row],[Order No]]</f>
        <v>HBA1562128</v>
      </c>
    </row>
    <row r="7312" spans="1:15" x14ac:dyDescent="0.35">
      <c r="A7312">
        <v>202006</v>
      </c>
      <c r="B7312" t="str">
        <f>LEFT(All_Data[[#This Row],[Invoice (Year+Month)]],4)</f>
        <v>2020</v>
      </c>
      <c r="C7312" t="str">
        <f>RIGHT(All_Data[[#This Row],[Invoice (Year+Month)]],2)</f>
        <v>06</v>
      </c>
      <c r="D7312" t="s">
        <v>56</v>
      </c>
      <c r="E7312">
        <v>3014679</v>
      </c>
      <c r="F7312" t="s">
        <v>17</v>
      </c>
      <c r="G7312" t="s">
        <v>18</v>
      </c>
      <c r="H7312" t="s">
        <v>20</v>
      </c>
      <c r="I7312">
        <v>1561723</v>
      </c>
      <c r="J7312">
        <v>348</v>
      </c>
      <c r="K7312" s="1">
        <v>1553.72</v>
      </c>
      <c r="L7312" s="1">
        <v>1253.54</v>
      </c>
      <c r="M7312" s="1">
        <f>All_Data[[#This Row],[EUR Sales Amount]]-All_Data[[#This Row],[EUR Cost Amount]]</f>
        <v>300.18000000000006</v>
      </c>
      <c r="N7312">
        <f>IF(All_Data[[#This Row],[Order Line Quantity]]&lt;0,1,0)</f>
        <v>0</v>
      </c>
      <c r="O7312" s="1" t="str">
        <f>All_Data[[#This Row],[Tier2 Description]]&amp;All_Data[[#This Row],[Order No]]</f>
        <v>POLOS1561723</v>
      </c>
    </row>
    <row r="7313" spans="1:15" x14ac:dyDescent="0.35">
      <c r="A7313">
        <v>202006</v>
      </c>
      <c r="B7313" t="str">
        <f>LEFT(All_Data[[#This Row],[Invoice (Year+Month)]],4)</f>
        <v>2020</v>
      </c>
      <c r="C7313" t="str">
        <f>RIGHT(All_Data[[#This Row],[Invoice (Year+Month)]],2)</f>
        <v>06</v>
      </c>
      <c r="D7313" t="s">
        <v>56</v>
      </c>
      <c r="E7313">
        <v>3014679</v>
      </c>
      <c r="F7313" t="s">
        <v>17</v>
      </c>
      <c r="G7313" t="s">
        <v>18</v>
      </c>
      <c r="H7313" t="s">
        <v>20</v>
      </c>
      <c r="I7313">
        <v>1561814</v>
      </c>
      <c r="J7313">
        <v>60</v>
      </c>
      <c r="K7313" s="1">
        <v>209.4</v>
      </c>
      <c r="L7313" s="1">
        <v>168.52</v>
      </c>
      <c r="M7313" s="1">
        <f>All_Data[[#This Row],[EUR Sales Amount]]-All_Data[[#This Row],[EUR Cost Amount]]</f>
        <v>40.879999999999995</v>
      </c>
      <c r="N7313">
        <f>IF(All_Data[[#This Row],[Order Line Quantity]]&lt;0,1,0)</f>
        <v>0</v>
      </c>
      <c r="O7313" s="1" t="str">
        <f>All_Data[[#This Row],[Tier2 Description]]&amp;All_Data[[#This Row],[Order No]]</f>
        <v>POLOS1561814</v>
      </c>
    </row>
    <row r="7314" spans="1:15" x14ac:dyDescent="0.35">
      <c r="A7314">
        <v>202006</v>
      </c>
      <c r="B7314" t="str">
        <f>LEFT(All_Data[[#This Row],[Invoice (Year+Month)]],4)</f>
        <v>2020</v>
      </c>
      <c r="C7314" t="str">
        <f>RIGHT(All_Data[[#This Row],[Invoice (Year+Month)]],2)</f>
        <v>06</v>
      </c>
      <c r="D7314" t="s">
        <v>56</v>
      </c>
      <c r="E7314">
        <v>3014702</v>
      </c>
      <c r="F7314" t="s">
        <v>17</v>
      </c>
      <c r="G7314" t="s">
        <v>26</v>
      </c>
      <c r="H7314" t="s">
        <v>44</v>
      </c>
      <c r="I7314">
        <v>1562743</v>
      </c>
      <c r="J7314">
        <v>2000</v>
      </c>
      <c r="K7314" s="1">
        <v>3860</v>
      </c>
      <c r="L7314" s="1">
        <v>2920</v>
      </c>
      <c r="M7314" s="1">
        <f>All_Data[[#This Row],[EUR Sales Amount]]-All_Data[[#This Row],[EUR Cost Amount]]</f>
        <v>940</v>
      </c>
      <c r="N7314">
        <f>IF(All_Data[[#This Row],[Order Line Quantity]]&lt;0,1,0)</f>
        <v>0</v>
      </c>
      <c r="O7314" s="1" t="str">
        <f>All_Data[[#This Row],[Tier2 Description]]&amp;All_Data[[#This Row],[Order No]]</f>
        <v>HBA1562743</v>
      </c>
    </row>
    <row r="7315" spans="1:15" x14ac:dyDescent="0.35">
      <c r="A7315">
        <v>202006</v>
      </c>
      <c r="B7315" t="str">
        <f>LEFT(All_Data[[#This Row],[Invoice (Year+Month)]],4)</f>
        <v>2020</v>
      </c>
      <c r="C7315" t="str">
        <f>RIGHT(All_Data[[#This Row],[Invoice (Year+Month)]],2)</f>
        <v>06</v>
      </c>
      <c r="D7315" t="s">
        <v>56</v>
      </c>
      <c r="E7315">
        <v>3014716</v>
      </c>
      <c r="F7315" t="s">
        <v>10</v>
      </c>
      <c r="G7315" t="s">
        <v>26</v>
      </c>
      <c r="H7315" t="s">
        <v>43</v>
      </c>
      <c r="I7315">
        <v>1558859</v>
      </c>
      <c r="J7315">
        <v>2</v>
      </c>
      <c r="K7315" s="1">
        <v>0.64</v>
      </c>
      <c r="L7315" s="1">
        <v>0.4</v>
      </c>
      <c r="M7315" s="1">
        <f>All_Data[[#This Row],[EUR Sales Amount]]-All_Data[[#This Row],[EUR Cost Amount]]</f>
        <v>0.24</v>
      </c>
      <c r="N7315">
        <f>IF(All_Data[[#This Row],[Order Line Quantity]]&lt;0,1,0)</f>
        <v>0</v>
      </c>
      <c r="O7315" s="1" t="str">
        <f>All_Data[[#This Row],[Tier2 Description]]&amp;All_Data[[#This Row],[Order No]]</f>
        <v>SAFETY AUTO &amp; TOOLS1558859</v>
      </c>
    </row>
    <row r="7316" spans="1:15" x14ac:dyDescent="0.35">
      <c r="A7316">
        <v>202006</v>
      </c>
      <c r="B7316" t="str">
        <f>LEFT(All_Data[[#This Row],[Invoice (Year+Month)]],4)</f>
        <v>2020</v>
      </c>
      <c r="C7316" t="str">
        <f>RIGHT(All_Data[[#This Row],[Invoice (Year+Month)]],2)</f>
        <v>06</v>
      </c>
      <c r="D7316" t="s">
        <v>56</v>
      </c>
      <c r="E7316">
        <v>3014718</v>
      </c>
      <c r="F7316" t="s">
        <v>17</v>
      </c>
      <c r="G7316" t="s">
        <v>11</v>
      </c>
      <c r="H7316" t="s">
        <v>40</v>
      </c>
      <c r="I7316">
        <v>1560241</v>
      </c>
      <c r="J7316">
        <v>2</v>
      </c>
      <c r="K7316" s="1">
        <v>1.78</v>
      </c>
      <c r="L7316" s="1">
        <v>0.72</v>
      </c>
      <c r="M7316" s="1">
        <f>All_Data[[#This Row],[EUR Sales Amount]]-All_Data[[#This Row],[EUR Cost Amount]]</f>
        <v>1.06</v>
      </c>
      <c r="N7316">
        <f>IF(All_Data[[#This Row],[Order Line Quantity]]&lt;0,1,0)</f>
        <v>0</v>
      </c>
      <c r="O7316" s="1" t="str">
        <f>All_Data[[#This Row],[Tier2 Description]]&amp;All_Data[[#This Row],[Order No]]</f>
        <v>TOTES1560241</v>
      </c>
    </row>
    <row r="7317" spans="1:15" x14ac:dyDescent="0.35">
      <c r="A7317">
        <v>202006</v>
      </c>
      <c r="B7317" t="str">
        <f>LEFT(All_Data[[#This Row],[Invoice (Year+Month)]],4)</f>
        <v>2020</v>
      </c>
      <c r="C7317" t="str">
        <f>RIGHT(All_Data[[#This Row],[Invoice (Year+Month)]],2)</f>
        <v>06</v>
      </c>
      <c r="D7317" t="s">
        <v>56</v>
      </c>
      <c r="E7317">
        <v>3014718</v>
      </c>
      <c r="F7317" t="s">
        <v>17</v>
      </c>
      <c r="G7317" t="s">
        <v>11</v>
      </c>
      <c r="H7317" t="s">
        <v>40</v>
      </c>
      <c r="I7317">
        <v>1561996</v>
      </c>
      <c r="J7317">
        <v>1400</v>
      </c>
      <c r="K7317" s="1">
        <v>868</v>
      </c>
      <c r="L7317" s="1">
        <v>537.05999999999995</v>
      </c>
      <c r="M7317" s="1">
        <f>All_Data[[#This Row],[EUR Sales Amount]]-All_Data[[#This Row],[EUR Cost Amount]]</f>
        <v>330.94000000000005</v>
      </c>
      <c r="N7317">
        <f>IF(All_Data[[#This Row],[Order Line Quantity]]&lt;0,1,0)</f>
        <v>0</v>
      </c>
      <c r="O7317" s="1" t="str">
        <f>All_Data[[#This Row],[Tier2 Description]]&amp;All_Data[[#This Row],[Order No]]</f>
        <v>TOTES1561996</v>
      </c>
    </row>
    <row r="7318" spans="1:15" x14ac:dyDescent="0.35">
      <c r="A7318">
        <v>202006</v>
      </c>
      <c r="B7318" t="str">
        <f>LEFT(All_Data[[#This Row],[Invoice (Year+Month)]],4)</f>
        <v>2020</v>
      </c>
      <c r="C7318" t="str">
        <f>RIGHT(All_Data[[#This Row],[Invoice (Year+Month)]],2)</f>
        <v>06</v>
      </c>
      <c r="D7318" t="s">
        <v>56</v>
      </c>
      <c r="E7318">
        <v>3014718</v>
      </c>
      <c r="F7318" t="s">
        <v>17</v>
      </c>
      <c r="G7318" t="s">
        <v>11</v>
      </c>
      <c r="H7318" t="s">
        <v>40</v>
      </c>
      <c r="I7318">
        <v>1562252</v>
      </c>
      <c r="J7318">
        <v>620</v>
      </c>
      <c r="K7318" s="1">
        <v>285.2</v>
      </c>
      <c r="L7318" s="1">
        <v>167.62</v>
      </c>
      <c r="M7318" s="1">
        <f>All_Data[[#This Row],[EUR Sales Amount]]-All_Data[[#This Row],[EUR Cost Amount]]</f>
        <v>117.57999999999998</v>
      </c>
      <c r="N7318">
        <f>IF(All_Data[[#This Row],[Order Line Quantity]]&lt;0,1,0)</f>
        <v>0</v>
      </c>
      <c r="O7318" s="1" t="str">
        <f>All_Data[[#This Row],[Tier2 Description]]&amp;All_Data[[#This Row],[Order No]]</f>
        <v>TOTES1562252</v>
      </c>
    </row>
    <row r="7319" spans="1:15" x14ac:dyDescent="0.35">
      <c r="A7319">
        <v>202006</v>
      </c>
      <c r="B7319" t="str">
        <f>LEFT(All_Data[[#This Row],[Invoice (Year+Month)]],4)</f>
        <v>2020</v>
      </c>
      <c r="C7319" t="str">
        <f>RIGHT(All_Data[[#This Row],[Invoice (Year+Month)]],2)</f>
        <v>06</v>
      </c>
      <c r="D7319" t="s">
        <v>56</v>
      </c>
      <c r="E7319">
        <v>3014718</v>
      </c>
      <c r="F7319" t="s">
        <v>17</v>
      </c>
      <c r="G7319" t="s">
        <v>26</v>
      </c>
      <c r="H7319" t="s">
        <v>43</v>
      </c>
      <c r="I7319">
        <v>1560424</v>
      </c>
      <c r="J7319">
        <v>4</v>
      </c>
      <c r="K7319" s="1">
        <v>1.96</v>
      </c>
      <c r="L7319" s="1">
        <v>0.52</v>
      </c>
      <c r="M7319" s="1">
        <f>All_Data[[#This Row],[EUR Sales Amount]]-All_Data[[#This Row],[EUR Cost Amount]]</f>
        <v>1.44</v>
      </c>
      <c r="N7319">
        <f>IF(All_Data[[#This Row],[Order Line Quantity]]&lt;0,1,0)</f>
        <v>0</v>
      </c>
      <c r="O7319" s="1" t="str">
        <f>All_Data[[#This Row],[Tier2 Description]]&amp;All_Data[[#This Row],[Order No]]</f>
        <v>SAFETY AUTO &amp; TOOLS1560424</v>
      </c>
    </row>
    <row r="7320" spans="1:15" x14ac:dyDescent="0.35">
      <c r="A7320">
        <v>202006</v>
      </c>
      <c r="B7320" t="str">
        <f>LEFT(All_Data[[#This Row],[Invoice (Year+Month)]],4)</f>
        <v>2020</v>
      </c>
      <c r="C7320" t="str">
        <f>RIGHT(All_Data[[#This Row],[Invoice (Year+Month)]],2)</f>
        <v>06</v>
      </c>
      <c r="D7320" t="s">
        <v>56</v>
      </c>
      <c r="E7320">
        <v>3014718</v>
      </c>
      <c r="F7320" t="s">
        <v>17</v>
      </c>
      <c r="G7320" t="s">
        <v>26</v>
      </c>
      <c r="H7320" t="s">
        <v>43</v>
      </c>
      <c r="I7320">
        <v>1561735</v>
      </c>
      <c r="J7320">
        <v>3260</v>
      </c>
      <c r="K7320" s="1">
        <v>1304</v>
      </c>
      <c r="L7320" s="1">
        <v>120.86</v>
      </c>
      <c r="M7320" s="1">
        <f>All_Data[[#This Row],[EUR Sales Amount]]-All_Data[[#This Row],[EUR Cost Amount]]</f>
        <v>1183.1400000000001</v>
      </c>
      <c r="N7320">
        <f>IF(All_Data[[#This Row],[Order Line Quantity]]&lt;0,1,0)</f>
        <v>0</v>
      </c>
      <c r="O7320" s="1" t="str">
        <f>All_Data[[#This Row],[Tier2 Description]]&amp;All_Data[[#This Row],[Order No]]</f>
        <v>SAFETY AUTO &amp; TOOLS1561735</v>
      </c>
    </row>
    <row r="7321" spans="1:15" x14ac:dyDescent="0.35">
      <c r="A7321">
        <v>202006</v>
      </c>
      <c r="B7321" t="str">
        <f>LEFT(All_Data[[#This Row],[Invoice (Year+Month)]],4)</f>
        <v>2020</v>
      </c>
      <c r="C7321" t="str">
        <f>RIGHT(All_Data[[#This Row],[Invoice (Year+Month)]],2)</f>
        <v>06</v>
      </c>
      <c r="D7321" t="s">
        <v>56</v>
      </c>
      <c r="E7321">
        <v>3014718</v>
      </c>
      <c r="F7321" t="s">
        <v>17</v>
      </c>
      <c r="G7321" t="s">
        <v>22</v>
      </c>
      <c r="H7321" t="s">
        <v>35</v>
      </c>
      <c r="I7321">
        <v>1561735</v>
      </c>
      <c r="J7321">
        <v>3262</v>
      </c>
      <c r="K7321" s="1">
        <v>646.79999999999995</v>
      </c>
      <c r="L7321" s="1">
        <v>97.82</v>
      </c>
      <c r="M7321" s="1">
        <f>All_Data[[#This Row],[EUR Sales Amount]]-All_Data[[#This Row],[EUR Cost Amount]]</f>
        <v>548.98</v>
      </c>
      <c r="N7321">
        <f>IF(All_Data[[#This Row],[Order Line Quantity]]&lt;0,1,0)</f>
        <v>0</v>
      </c>
      <c r="O7321" s="1" t="str">
        <f>All_Data[[#This Row],[Tier2 Description]]&amp;All_Data[[#This Row],[Order No]]</f>
        <v>DECORATION CHARGES1561735</v>
      </c>
    </row>
    <row r="7322" spans="1:15" x14ac:dyDescent="0.35">
      <c r="A7322">
        <v>202006</v>
      </c>
      <c r="B7322" t="str">
        <f>LEFT(All_Data[[#This Row],[Invoice (Year+Month)]],4)</f>
        <v>2020</v>
      </c>
      <c r="C7322" t="str">
        <f>RIGHT(All_Data[[#This Row],[Invoice (Year+Month)]],2)</f>
        <v>06</v>
      </c>
      <c r="D7322" t="s">
        <v>56</v>
      </c>
      <c r="E7322">
        <v>3014721</v>
      </c>
      <c r="F7322" t="s">
        <v>17</v>
      </c>
      <c r="G7322" t="s">
        <v>11</v>
      </c>
      <c r="H7322" t="s">
        <v>38</v>
      </c>
      <c r="I7322">
        <v>1558635</v>
      </c>
      <c r="J7322">
        <v>20000</v>
      </c>
      <c r="K7322" s="1">
        <v>7400</v>
      </c>
      <c r="L7322" s="1">
        <v>4626.84</v>
      </c>
      <c r="M7322" s="1">
        <f>All_Data[[#This Row],[EUR Sales Amount]]-All_Data[[#This Row],[EUR Cost Amount]]</f>
        <v>2773.16</v>
      </c>
      <c r="N7322">
        <f>IF(All_Data[[#This Row],[Order Line Quantity]]&lt;0,1,0)</f>
        <v>0</v>
      </c>
      <c r="O7322" s="1" t="str">
        <f>All_Data[[#This Row],[Tier2 Description]]&amp;All_Data[[#This Row],[Order No]]</f>
        <v>BACKPACKS1558635</v>
      </c>
    </row>
    <row r="7323" spans="1:15" x14ac:dyDescent="0.35">
      <c r="A7323">
        <v>202006</v>
      </c>
      <c r="B7323" t="str">
        <f>LEFT(All_Data[[#This Row],[Invoice (Year+Month)]],4)</f>
        <v>2020</v>
      </c>
      <c r="C7323" t="str">
        <f>RIGHT(All_Data[[#This Row],[Invoice (Year+Month)]],2)</f>
        <v>06</v>
      </c>
      <c r="D7323" t="s">
        <v>56</v>
      </c>
      <c r="E7323">
        <v>3014725</v>
      </c>
      <c r="F7323" t="s">
        <v>17</v>
      </c>
      <c r="G7323" t="s">
        <v>11</v>
      </c>
      <c r="H7323" t="s">
        <v>38</v>
      </c>
      <c r="I7323">
        <v>1562108</v>
      </c>
      <c r="J7323">
        <v>2</v>
      </c>
      <c r="K7323" s="1">
        <v>48.38</v>
      </c>
      <c r="L7323" s="1">
        <v>16.52</v>
      </c>
      <c r="M7323" s="1">
        <f>All_Data[[#This Row],[EUR Sales Amount]]-All_Data[[#This Row],[EUR Cost Amount]]</f>
        <v>31.860000000000003</v>
      </c>
      <c r="N7323">
        <f>IF(All_Data[[#This Row],[Order Line Quantity]]&lt;0,1,0)</f>
        <v>0</v>
      </c>
      <c r="O7323" s="1" t="str">
        <f>All_Data[[#This Row],[Tier2 Description]]&amp;All_Data[[#This Row],[Order No]]</f>
        <v>BACKPACKS1562108</v>
      </c>
    </row>
    <row r="7324" spans="1:15" x14ac:dyDescent="0.35">
      <c r="A7324">
        <v>202006</v>
      </c>
      <c r="B7324" t="str">
        <f>LEFT(All_Data[[#This Row],[Invoice (Year+Month)]],4)</f>
        <v>2020</v>
      </c>
      <c r="C7324" t="str">
        <f>RIGHT(All_Data[[#This Row],[Invoice (Year+Month)]],2)</f>
        <v>06</v>
      </c>
      <c r="D7324" t="s">
        <v>56</v>
      </c>
      <c r="E7324">
        <v>3014725</v>
      </c>
      <c r="F7324" t="s">
        <v>17</v>
      </c>
      <c r="G7324" t="s">
        <v>48</v>
      </c>
      <c r="H7324" t="s">
        <v>48</v>
      </c>
      <c r="I7324">
        <v>1561995</v>
      </c>
      <c r="J7324">
        <v>500</v>
      </c>
      <c r="K7324" s="1">
        <v>290</v>
      </c>
      <c r="L7324" s="1">
        <v>205.3</v>
      </c>
      <c r="M7324" s="1">
        <f>All_Data[[#This Row],[EUR Sales Amount]]-All_Data[[#This Row],[EUR Cost Amount]]</f>
        <v>84.699999999999989</v>
      </c>
      <c r="N7324">
        <f>IF(All_Data[[#This Row],[Order Line Quantity]]&lt;0,1,0)</f>
        <v>0</v>
      </c>
      <c r="O7324" s="1" t="str">
        <f>All_Data[[#This Row],[Tier2 Description]]&amp;All_Data[[#This Row],[Order No]]</f>
        <v>HEADWEAR1561995</v>
      </c>
    </row>
    <row r="7325" spans="1:15" x14ac:dyDescent="0.35">
      <c r="A7325">
        <v>202006</v>
      </c>
      <c r="B7325" t="str">
        <f>LEFT(All_Data[[#This Row],[Invoice (Year+Month)]],4)</f>
        <v>2020</v>
      </c>
      <c r="C7325" t="str">
        <f>RIGHT(All_Data[[#This Row],[Invoice (Year+Month)]],2)</f>
        <v>06</v>
      </c>
      <c r="D7325" t="s">
        <v>56</v>
      </c>
      <c r="E7325">
        <v>3014725</v>
      </c>
      <c r="F7325" t="s">
        <v>17</v>
      </c>
      <c r="G7325" t="s">
        <v>26</v>
      </c>
      <c r="H7325" t="s">
        <v>44</v>
      </c>
      <c r="I7325">
        <v>1562226</v>
      </c>
      <c r="J7325">
        <v>4</v>
      </c>
      <c r="K7325" s="1">
        <v>4</v>
      </c>
      <c r="L7325" s="1">
        <v>4.5999999999999996</v>
      </c>
      <c r="M7325" s="1">
        <f>All_Data[[#This Row],[EUR Sales Amount]]-All_Data[[#This Row],[EUR Cost Amount]]</f>
        <v>-0.59999999999999964</v>
      </c>
      <c r="N7325">
        <f>IF(All_Data[[#This Row],[Order Line Quantity]]&lt;0,1,0)</f>
        <v>0</v>
      </c>
      <c r="O7325" s="1" t="str">
        <f>All_Data[[#This Row],[Tier2 Description]]&amp;All_Data[[#This Row],[Order No]]</f>
        <v>HBA1562226</v>
      </c>
    </row>
    <row r="7326" spans="1:15" x14ac:dyDescent="0.35">
      <c r="A7326">
        <v>202006</v>
      </c>
      <c r="B7326" t="str">
        <f>LEFT(All_Data[[#This Row],[Invoice (Year+Month)]],4)</f>
        <v>2020</v>
      </c>
      <c r="C7326" t="str">
        <f>RIGHT(All_Data[[#This Row],[Invoice (Year+Month)]],2)</f>
        <v>06</v>
      </c>
      <c r="D7326" t="s">
        <v>56</v>
      </c>
      <c r="E7326">
        <v>3014725</v>
      </c>
      <c r="F7326" t="s">
        <v>17</v>
      </c>
      <c r="G7326" t="s">
        <v>26</v>
      </c>
      <c r="H7326" t="s">
        <v>44</v>
      </c>
      <c r="I7326">
        <v>1562668</v>
      </c>
      <c r="J7326">
        <v>4</v>
      </c>
      <c r="K7326" s="1">
        <v>4</v>
      </c>
      <c r="L7326" s="1">
        <v>0.04</v>
      </c>
      <c r="M7326" s="1">
        <f>All_Data[[#This Row],[EUR Sales Amount]]-All_Data[[#This Row],[EUR Cost Amount]]</f>
        <v>3.96</v>
      </c>
      <c r="N7326">
        <f>IF(All_Data[[#This Row],[Order Line Quantity]]&lt;0,1,0)</f>
        <v>0</v>
      </c>
      <c r="O7326" s="1" t="str">
        <f>All_Data[[#This Row],[Tier2 Description]]&amp;All_Data[[#This Row],[Order No]]</f>
        <v>HBA1562668</v>
      </c>
    </row>
    <row r="7327" spans="1:15" x14ac:dyDescent="0.35">
      <c r="A7327">
        <v>202006</v>
      </c>
      <c r="B7327" t="str">
        <f>LEFT(All_Data[[#This Row],[Invoice (Year+Month)]],4)</f>
        <v>2020</v>
      </c>
      <c r="C7327" t="str">
        <f>RIGHT(All_Data[[#This Row],[Invoice (Year+Month)]],2)</f>
        <v>06</v>
      </c>
      <c r="D7327" t="s">
        <v>56</v>
      </c>
      <c r="E7327">
        <v>3014725</v>
      </c>
      <c r="F7327" t="s">
        <v>17</v>
      </c>
      <c r="G7327" t="s">
        <v>26</v>
      </c>
      <c r="H7327" t="s">
        <v>44</v>
      </c>
      <c r="I7327">
        <v>1562786</v>
      </c>
      <c r="J7327">
        <v>24</v>
      </c>
      <c r="K7327" s="1">
        <v>24</v>
      </c>
      <c r="L7327" s="1">
        <v>9.36</v>
      </c>
      <c r="M7327" s="1">
        <f>All_Data[[#This Row],[EUR Sales Amount]]-All_Data[[#This Row],[EUR Cost Amount]]</f>
        <v>14.64</v>
      </c>
      <c r="N7327">
        <f>IF(All_Data[[#This Row],[Order Line Quantity]]&lt;0,1,0)</f>
        <v>0</v>
      </c>
      <c r="O7327" s="1" t="str">
        <f>All_Data[[#This Row],[Tier2 Description]]&amp;All_Data[[#This Row],[Order No]]</f>
        <v>HBA1562786</v>
      </c>
    </row>
    <row r="7328" spans="1:15" x14ac:dyDescent="0.35">
      <c r="A7328">
        <v>202006</v>
      </c>
      <c r="B7328" t="str">
        <f>LEFT(All_Data[[#This Row],[Invoice (Year+Month)]],4)</f>
        <v>2020</v>
      </c>
      <c r="C7328" t="str">
        <f>RIGHT(All_Data[[#This Row],[Invoice (Year+Month)]],2)</f>
        <v>06</v>
      </c>
      <c r="D7328" t="s">
        <v>56</v>
      </c>
      <c r="E7328">
        <v>3014733</v>
      </c>
      <c r="F7328" t="s">
        <v>10</v>
      </c>
      <c r="G7328" t="s">
        <v>11</v>
      </c>
      <c r="H7328" t="s">
        <v>38</v>
      </c>
      <c r="I7328">
        <v>1559129</v>
      </c>
      <c r="J7328">
        <v>2</v>
      </c>
      <c r="K7328" s="1">
        <v>5.28</v>
      </c>
      <c r="L7328" s="1">
        <v>3.06</v>
      </c>
      <c r="M7328" s="1">
        <f>All_Data[[#This Row],[EUR Sales Amount]]-All_Data[[#This Row],[EUR Cost Amount]]</f>
        <v>2.2200000000000002</v>
      </c>
      <c r="N7328">
        <f>IF(All_Data[[#This Row],[Order Line Quantity]]&lt;0,1,0)</f>
        <v>0</v>
      </c>
      <c r="O7328" s="1" t="str">
        <f>All_Data[[#This Row],[Tier2 Description]]&amp;All_Data[[#This Row],[Order No]]</f>
        <v>BACKPACKS1559129</v>
      </c>
    </row>
    <row r="7329" spans="1:15" x14ac:dyDescent="0.35">
      <c r="A7329">
        <v>202006</v>
      </c>
      <c r="B7329" t="str">
        <f>LEFT(All_Data[[#This Row],[Invoice (Year+Month)]],4)</f>
        <v>2020</v>
      </c>
      <c r="C7329" t="str">
        <f>RIGHT(All_Data[[#This Row],[Invoice (Year+Month)]],2)</f>
        <v>06</v>
      </c>
      <c r="D7329" t="s">
        <v>56</v>
      </c>
      <c r="E7329">
        <v>3014733</v>
      </c>
      <c r="F7329" t="s">
        <v>10</v>
      </c>
      <c r="G7329" t="s">
        <v>13</v>
      </c>
      <c r="H7329" t="s">
        <v>16</v>
      </c>
      <c r="I7329">
        <v>1559129</v>
      </c>
      <c r="J7329">
        <v>12</v>
      </c>
      <c r="K7329" s="1">
        <v>1.9</v>
      </c>
      <c r="L7329" s="1">
        <v>0.94</v>
      </c>
      <c r="M7329" s="1">
        <f>All_Data[[#This Row],[EUR Sales Amount]]-All_Data[[#This Row],[EUR Cost Amount]]</f>
        <v>0.96</v>
      </c>
      <c r="N7329">
        <f>IF(All_Data[[#This Row],[Order Line Quantity]]&lt;0,1,0)</f>
        <v>0</v>
      </c>
      <c r="O7329" s="1" t="str">
        <f>All_Data[[#This Row],[Tier2 Description]]&amp;All_Data[[#This Row],[Order No]]</f>
        <v>WRITING1559129</v>
      </c>
    </row>
    <row r="7330" spans="1:15" x14ac:dyDescent="0.35">
      <c r="A7330">
        <v>202006</v>
      </c>
      <c r="B7330" t="str">
        <f>LEFT(All_Data[[#This Row],[Invoice (Year+Month)]],4)</f>
        <v>2020</v>
      </c>
      <c r="C7330" t="str">
        <f>RIGHT(All_Data[[#This Row],[Invoice (Year+Month)]],2)</f>
        <v>06</v>
      </c>
      <c r="D7330" t="s">
        <v>56</v>
      </c>
      <c r="E7330">
        <v>3014734</v>
      </c>
      <c r="F7330" t="s">
        <v>17</v>
      </c>
      <c r="G7330" t="s">
        <v>26</v>
      </c>
      <c r="H7330" t="s">
        <v>43</v>
      </c>
      <c r="I7330">
        <v>1561521</v>
      </c>
      <c r="J7330">
        <v>6000</v>
      </c>
      <c r="K7330" s="1">
        <v>1880</v>
      </c>
      <c r="L7330" s="1">
        <v>397.12</v>
      </c>
      <c r="M7330" s="1">
        <f>All_Data[[#This Row],[EUR Sales Amount]]-All_Data[[#This Row],[EUR Cost Amount]]</f>
        <v>1482.88</v>
      </c>
      <c r="N7330">
        <f>IF(All_Data[[#This Row],[Order Line Quantity]]&lt;0,1,0)</f>
        <v>0</v>
      </c>
      <c r="O7330" s="1" t="str">
        <f>All_Data[[#This Row],[Tier2 Description]]&amp;All_Data[[#This Row],[Order No]]</f>
        <v>SAFETY AUTO &amp; TOOLS1561521</v>
      </c>
    </row>
    <row r="7331" spans="1:15" x14ac:dyDescent="0.35">
      <c r="A7331">
        <v>202006</v>
      </c>
      <c r="B7331" t="str">
        <f>LEFT(All_Data[[#This Row],[Invoice (Year+Month)]],4)</f>
        <v>2020</v>
      </c>
      <c r="C7331" t="str">
        <f>RIGHT(All_Data[[#This Row],[Invoice (Year+Month)]],2)</f>
        <v>06</v>
      </c>
      <c r="D7331" t="s">
        <v>56</v>
      </c>
      <c r="E7331">
        <v>3014734</v>
      </c>
      <c r="F7331" t="s">
        <v>17</v>
      </c>
      <c r="G7331" t="s">
        <v>26</v>
      </c>
      <c r="H7331" t="s">
        <v>43</v>
      </c>
      <c r="I7331">
        <v>1561556</v>
      </c>
      <c r="J7331">
        <v>8000</v>
      </c>
      <c r="K7331" s="1">
        <v>2000</v>
      </c>
      <c r="L7331" s="1">
        <v>645.88</v>
      </c>
      <c r="M7331" s="1">
        <f>All_Data[[#This Row],[EUR Sales Amount]]-All_Data[[#This Row],[EUR Cost Amount]]</f>
        <v>1354.12</v>
      </c>
      <c r="N7331">
        <f>IF(All_Data[[#This Row],[Order Line Quantity]]&lt;0,1,0)</f>
        <v>0</v>
      </c>
      <c r="O7331" s="1" t="str">
        <f>All_Data[[#This Row],[Tier2 Description]]&amp;All_Data[[#This Row],[Order No]]</f>
        <v>SAFETY AUTO &amp; TOOLS1561556</v>
      </c>
    </row>
    <row r="7332" spans="1:15" x14ac:dyDescent="0.35">
      <c r="A7332">
        <v>202006</v>
      </c>
      <c r="B7332" t="str">
        <f>LEFT(All_Data[[#This Row],[Invoice (Year+Month)]],4)</f>
        <v>2020</v>
      </c>
      <c r="C7332" t="str">
        <f>RIGHT(All_Data[[#This Row],[Invoice (Year+Month)]],2)</f>
        <v>06</v>
      </c>
      <c r="D7332" t="s">
        <v>56</v>
      </c>
      <c r="E7332">
        <v>3014734</v>
      </c>
      <c r="F7332" t="s">
        <v>17</v>
      </c>
      <c r="G7332" t="s">
        <v>26</v>
      </c>
      <c r="H7332" t="s">
        <v>43</v>
      </c>
      <c r="I7332">
        <v>1561566</v>
      </c>
      <c r="J7332">
        <v>8000</v>
      </c>
      <c r="K7332" s="1">
        <v>1760</v>
      </c>
      <c r="L7332" s="1">
        <v>645.9</v>
      </c>
      <c r="M7332" s="1">
        <f>All_Data[[#This Row],[EUR Sales Amount]]-All_Data[[#This Row],[EUR Cost Amount]]</f>
        <v>1114.0999999999999</v>
      </c>
      <c r="N7332">
        <f>IF(All_Data[[#This Row],[Order Line Quantity]]&lt;0,1,0)</f>
        <v>0</v>
      </c>
      <c r="O7332" s="1" t="str">
        <f>All_Data[[#This Row],[Tier2 Description]]&amp;All_Data[[#This Row],[Order No]]</f>
        <v>SAFETY AUTO &amp; TOOLS1561566</v>
      </c>
    </row>
    <row r="7333" spans="1:15" x14ac:dyDescent="0.35">
      <c r="A7333">
        <v>202006</v>
      </c>
      <c r="B7333" t="str">
        <f>LEFT(All_Data[[#This Row],[Invoice (Year+Month)]],4)</f>
        <v>2020</v>
      </c>
      <c r="C7333" t="str">
        <f>RIGHT(All_Data[[#This Row],[Invoice (Year+Month)]],2)</f>
        <v>06</v>
      </c>
      <c r="D7333" t="s">
        <v>56</v>
      </c>
      <c r="E7333">
        <v>3014741</v>
      </c>
      <c r="F7333" t="s">
        <v>10</v>
      </c>
      <c r="G7333" t="s">
        <v>13</v>
      </c>
      <c r="H7333" t="s">
        <v>16</v>
      </c>
      <c r="I7333">
        <v>1562502</v>
      </c>
      <c r="J7333">
        <v>18</v>
      </c>
      <c r="K7333" s="1">
        <v>427.86</v>
      </c>
      <c r="L7333" s="1">
        <v>260.88</v>
      </c>
      <c r="M7333" s="1">
        <f>All_Data[[#This Row],[EUR Sales Amount]]-All_Data[[#This Row],[EUR Cost Amount]]</f>
        <v>166.98000000000002</v>
      </c>
      <c r="N7333">
        <f>IF(All_Data[[#This Row],[Order Line Quantity]]&lt;0,1,0)</f>
        <v>0</v>
      </c>
      <c r="O7333" s="1" t="str">
        <f>All_Data[[#This Row],[Tier2 Description]]&amp;All_Data[[#This Row],[Order No]]</f>
        <v>WRITING1562502</v>
      </c>
    </row>
    <row r="7334" spans="1:15" x14ac:dyDescent="0.35">
      <c r="A7334">
        <v>202006</v>
      </c>
      <c r="B7334" t="str">
        <f>LEFT(All_Data[[#This Row],[Invoice (Year+Month)]],4)</f>
        <v>2020</v>
      </c>
      <c r="C7334" t="str">
        <f>RIGHT(All_Data[[#This Row],[Invoice (Year+Month)]],2)</f>
        <v>06</v>
      </c>
      <c r="D7334" t="s">
        <v>56</v>
      </c>
      <c r="E7334">
        <v>3014741</v>
      </c>
      <c r="F7334" t="s">
        <v>10</v>
      </c>
      <c r="G7334" t="s">
        <v>18</v>
      </c>
      <c r="H7334" t="s">
        <v>20</v>
      </c>
      <c r="I7334">
        <v>1561511</v>
      </c>
      <c r="J7334">
        <v>4</v>
      </c>
      <c r="K7334" s="1">
        <v>21</v>
      </c>
      <c r="L7334" s="1">
        <v>14.82</v>
      </c>
      <c r="M7334" s="1">
        <f>All_Data[[#This Row],[EUR Sales Amount]]-All_Data[[#This Row],[EUR Cost Amount]]</f>
        <v>6.18</v>
      </c>
      <c r="N7334">
        <f>IF(All_Data[[#This Row],[Order Line Quantity]]&lt;0,1,0)</f>
        <v>0</v>
      </c>
      <c r="O7334" s="1" t="str">
        <f>All_Data[[#This Row],[Tier2 Description]]&amp;All_Data[[#This Row],[Order No]]</f>
        <v>POLOS1561511</v>
      </c>
    </row>
    <row r="7335" spans="1:15" x14ac:dyDescent="0.35">
      <c r="A7335">
        <v>202006</v>
      </c>
      <c r="B7335" t="str">
        <f>LEFT(All_Data[[#This Row],[Invoice (Year+Month)]],4)</f>
        <v>2020</v>
      </c>
      <c r="C7335" t="str">
        <f>RIGHT(All_Data[[#This Row],[Invoice (Year+Month)]],2)</f>
        <v>06</v>
      </c>
      <c r="D7335" t="s">
        <v>56</v>
      </c>
      <c r="E7335">
        <v>3014741</v>
      </c>
      <c r="F7335" t="s">
        <v>10</v>
      </c>
      <c r="G7335" t="s">
        <v>18</v>
      </c>
      <c r="H7335" t="s">
        <v>20</v>
      </c>
      <c r="I7335">
        <v>1562403</v>
      </c>
      <c r="J7335">
        <v>10</v>
      </c>
      <c r="K7335" s="1">
        <v>49.9</v>
      </c>
      <c r="L7335" s="1">
        <v>32.5</v>
      </c>
      <c r="M7335" s="1">
        <f>All_Data[[#This Row],[EUR Sales Amount]]-All_Data[[#This Row],[EUR Cost Amount]]</f>
        <v>17.399999999999999</v>
      </c>
      <c r="N7335">
        <f>IF(All_Data[[#This Row],[Order Line Quantity]]&lt;0,1,0)</f>
        <v>0</v>
      </c>
      <c r="O7335" s="1" t="str">
        <f>All_Data[[#This Row],[Tier2 Description]]&amp;All_Data[[#This Row],[Order No]]</f>
        <v>POLOS1562403</v>
      </c>
    </row>
    <row r="7336" spans="1:15" x14ac:dyDescent="0.35">
      <c r="A7336">
        <v>202006</v>
      </c>
      <c r="B7336" t="str">
        <f>LEFT(All_Data[[#This Row],[Invoice (Year+Month)]],4)</f>
        <v>2020</v>
      </c>
      <c r="C7336" t="str">
        <f>RIGHT(All_Data[[#This Row],[Invoice (Year+Month)]],2)</f>
        <v>06</v>
      </c>
      <c r="D7336" t="s">
        <v>56</v>
      </c>
      <c r="E7336">
        <v>3014741</v>
      </c>
      <c r="F7336" t="s">
        <v>10</v>
      </c>
      <c r="G7336" t="s">
        <v>18</v>
      </c>
      <c r="H7336" t="s">
        <v>20</v>
      </c>
      <c r="I7336">
        <v>1562502</v>
      </c>
      <c r="J7336">
        <v>2</v>
      </c>
      <c r="K7336" s="1">
        <v>9.98</v>
      </c>
      <c r="L7336" s="1">
        <v>5.58</v>
      </c>
      <c r="M7336" s="1">
        <f>All_Data[[#This Row],[EUR Sales Amount]]-All_Data[[#This Row],[EUR Cost Amount]]</f>
        <v>4.4000000000000004</v>
      </c>
      <c r="N7336">
        <f>IF(All_Data[[#This Row],[Order Line Quantity]]&lt;0,1,0)</f>
        <v>0</v>
      </c>
      <c r="O7336" s="1" t="str">
        <f>All_Data[[#This Row],[Tier2 Description]]&amp;All_Data[[#This Row],[Order No]]</f>
        <v>POLOS1562502</v>
      </c>
    </row>
    <row r="7337" spans="1:15" x14ac:dyDescent="0.35">
      <c r="A7337">
        <v>202006</v>
      </c>
      <c r="B7337" t="str">
        <f>LEFT(All_Data[[#This Row],[Invoice (Year+Month)]],4)</f>
        <v>2020</v>
      </c>
      <c r="C7337" t="str">
        <f>RIGHT(All_Data[[#This Row],[Invoice (Year+Month)]],2)</f>
        <v>06</v>
      </c>
      <c r="D7337" t="s">
        <v>56</v>
      </c>
      <c r="E7337">
        <v>3014745</v>
      </c>
      <c r="F7337" t="s">
        <v>10</v>
      </c>
      <c r="G7337" t="s">
        <v>18</v>
      </c>
      <c r="H7337" t="s">
        <v>20</v>
      </c>
      <c r="I7337">
        <v>1561843</v>
      </c>
      <c r="J7337">
        <v>48</v>
      </c>
      <c r="K7337" s="1">
        <v>325.92</v>
      </c>
      <c r="L7337" s="1">
        <v>193.76</v>
      </c>
      <c r="M7337" s="1">
        <f>All_Data[[#This Row],[EUR Sales Amount]]-All_Data[[#This Row],[EUR Cost Amount]]</f>
        <v>132.16000000000003</v>
      </c>
      <c r="N7337">
        <f>IF(All_Data[[#This Row],[Order Line Quantity]]&lt;0,1,0)</f>
        <v>0</v>
      </c>
      <c r="O7337" s="1" t="str">
        <f>All_Data[[#This Row],[Tier2 Description]]&amp;All_Data[[#This Row],[Order No]]</f>
        <v>POLOS1561843</v>
      </c>
    </row>
    <row r="7338" spans="1:15" x14ac:dyDescent="0.35">
      <c r="A7338">
        <v>202006</v>
      </c>
      <c r="B7338" t="str">
        <f>LEFT(All_Data[[#This Row],[Invoice (Year+Month)]],4)</f>
        <v>2020</v>
      </c>
      <c r="C7338" t="str">
        <f>RIGHT(All_Data[[#This Row],[Invoice (Year+Month)]],2)</f>
        <v>06</v>
      </c>
      <c r="D7338" t="s">
        <v>56</v>
      </c>
      <c r="E7338">
        <v>3014745</v>
      </c>
      <c r="F7338" t="s">
        <v>10</v>
      </c>
      <c r="G7338" t="s">
        <v>18</v>
      </c>
      <c r="H7338" t="s">
        <v>20</v>
      </c>
      <c r="I7338">
        <v>1562015</v>
      </c>
      <c r="J7338">
        <v>16</v>
      </c>
      <c r="K7338" s="1">
        <v>108.64</v>
      </c>
      <c r="L7338" s="1">
        <v>58.7</v>
      </c>
      <c r="M7338" s="1">
        <f>All_Data[[#This Row],[EUR Sales Amount]]-All_Data[[#This Row],[EUR Cost Amount]]</f>
        <v>49.94</v>
      </c>
      <c r="N7338">
        <f>IF(All_Data[[#This Row],[Order Line Quantity]]&lt;0,1,0)</f>
        <v>0</v>
      </c>
      <c r="O7338" s="1" t="str">
        <f>All_Data[[#This Row],[Tier2 Description]]&amp;All_Data[[#This Row],[Order No]]</f>
        <v>POLOS1562015</v>
      </c>
    </row>
    <row r="7339" spans="1:15" x14ac:dyDescent="0.35">
      <c r="A7339">
        <v>202006</v>
      </c>
      <c r="B7339" t="str">
        <f>LEFT(All_Data[[#This Row],[Invoice (Year+Month)]],4)</f>
        <v>2020</v>
      </c>
      <c r="C7339" t="str">
        <f>RIGHT(All_Data[[#This Row],[Invoice (Year+Month)]],2)</f>
        <v>06</v>
      </c>
      <c r="D7339" t="s">
        <v>56</v>
      </c>
      <c r="E7339">
        <v>3014751</v>
      </c>
      <c r="F7339" t="s">
        <v>17</v>
      </c>
      <c r="G7339" t="s">
        <v>18</v>
      </c>
      <c r="H7339" t="s">
        <v>20</v>
      </c>
      <c r="I7339">
        <v>1562620</v>
      </c>
      <c r="J7339">
        <v>6</v>
      </c>
      <c r="K7339" s="1">
        <v>44.86</v>
      </c>
      <c r="L7339" s="1">
        <v>24.04</v>
      </c>
      <c r="M7339" s="1">
        <f>All_Data[[#This Row],[EUR Sales Amount]]-All_Data[[#This Row],[EUR Cost Amount]]</f>
        <v>20.82</v>
      </c>
      <c r="N7339">
        <f>IF(All_Data[[#This Row],[Order Line Quantity]]&lt;0,1,0)</f>
        <v>0</v>
      </c>
      <c r="O7339" s="1" t="str">
        <f>All_Data[[#This Row],[Tier2 Description]]&amp;All_Data[[#This Row],[Order No]]</f>
        <v>POLOS1562620</v>
      </c>
    </row>
    <row r="7340" spans="1:15" x14ac:dyDescent="0.35">
      <c r="A7340">
        <v>202006</v>
      </c>
      <c r="B7340" t="str">
        <f>LEFT(All_Data[[#This Row],[Invoice (Year+Month)]],4)</f>
        <v>2020</v>
      </c>
      <c r="C7340" t="str">
        <f>RIGHT(All_Data[[#This Row],[Invoice (Year+Month)]],2)</f>
        <v>06</v>
      </c>
      <c r="D7340" t="s">
        <v>56</v>
      </c>
      <c r="E7340">
        <v>3014766</v>
      </c>
      <c r="F7340" t="s">
        <v>17</v>
      </c>
      <c r="G7340" t="s">
        <v>26</v>
      </c>
      <c r="H7340" t="s">
        <v>28</v>
      </c>
      <c r="I7340">
        <v>1562486</v>
      </c>
      <c r="J7340">
        <v>2</v>
      </c>
      <c r="K7340" s="1">
        <v>117.16</v>
      </c>
      <c r="L7340" s="1">
        <v>99.18</v>
      </c>
      <c r="M7340" s="1">
        <f>All_Data[[#This Row],[EUR Sales Amount]]-All_Data[[#This Row],[EUR Cost Amount]]</f>
        <v>17.97999999999999</v>
      </c>
      <c r="N7340">
        <f>IF(All_Data[[#This Row],[Order Line Quantity]]&lt;0,1,0)</f>
        <v>0</v>
      </c>
      <c r="O7340" s="1" t="str">
        <f>All_Data[[#This Row],[Tier2 Description]]&amp;All_Data[[#This Row],[Order No]]</f>
        <v>HOUSEWARES1562486</v>
      </c>
    </row>
    <row r="7341" spans="1:15" x14ac:dyDescent="0.35">
      <c r="A7341">
        <v>202006</v>
      </c>
      <c r="B7341" t="str">
        <f>LEFT(All_Data[[#This Row],[Invoice (Year+Month)]],4)</f>
        <v>2020</v>
      </c>
      <c r="C7341" t="str">
        <f>RIGHT(All_Data[[#This Row],[Invoice (Year+Month)]],2)</f>
        <v>06</v>
      </c>
      <c r="D7341" t="s">
        <v>56</v>
      </c>
      <c r="E7341">
        <v>3014766</v>
      </c>
      <c r="F7341" t="s">
        <v>17</v>
      </c>
      <c r="G7341" t="s">
        <v>26</v>
      </c>
      <c r="H7341" t="s">
        <v>50</v>
      </c>
      <c r="I7341">
        <v>1561576</v>
      </c>
      <c r="J7341">
        <v>2</v>
      </c>
      <c r="K7341" s="1">
        <v>6.8</v>
      </c>
      <c r="L7341" s="1">
        <v>4.68</v>
      </c>
      <c r="M7341" s="1">
        <f>All_Data[[#This Row],[EUR Sales Amount]]-All_Data[[#This Row],[EUR Cost Amount]]</f>
        <v>2.12</v>
      </c>
      <c r="N7341">
        <f>IF(All_Data[[#This Row],[Order Line Quantity]]&lt;0,1,0)</f>
        <v>0</v>
      </c>
      <c r="O7341" s="1" t="str">
        <f>All_Data[[#This Row],[Tier2 Description]]&amp;All_Data[[#This Row],[Order No]]</f>
        <v>OUTDOOR &amp; LEISURE1561576</v>
      </c>
    </row>
    <row r="7342" spans="1:15" x14ac:dyDescent="0.35">
      <c r="A7342">
        <v>202006</v>
      </c>
      <c r="B7342" t="str">
        <f>LEFT(All_Data[[#This Row],[Invoice (Year+Month)]],4)</f>
        <v>2020</v>
      </c>
      <c r="C7342" t="str">
        <f>RIGHT(All_Data[[#This Row],[Invoice (Year+Month)]],2)</f>
        <v>06</v>
      </c>
      <c r="D7342" t="s">
        <v>56</v>
      </c>
      <c r="E7342">
        <v>3014766</v>
      </c>
      <c r="F7342" t="s">
        <v>17</v>
      </c>
      <c r="G7342" t="s">
        <v>29</v>
      </c>
      <c r="H7342" t="s">
        <v>52</v>
      </c>
      <c r="I7342">
        <v>1561576</v>
      </c>
      <c r="J7342">
        <v>4</v>
      </c>
      <c r="K7342" s="1">
        <v>1.1599999999999999</v>
      </c>
      <c r="L7342" s="1">
        <v>0.52</v>
      </c>
      <c r="M7342" s="1">
        <f>All_Data[[#This Row],[EUR Sales Amount]]-All_Data[[#This Row],[EUR Cost Amount]]</f>
        <v>0.6399999999999999</v>
      </c>
      <c r="N7342">
        <f>IF(All_Data[[#This Row],[Order Line Quantity]]&lt;0,1,0)</f>
        <v>0</v>
      </c>
      <c r="O7342" s="1" t="str">
        <f>All_Data[[#This Row],[Tier2 Description]]&amp;All_Data[[#This Row],[Order No]]</f>
        <v>GENERAL TECH1561576</v>
      </c>
    </row>
    <row r="7343" spans="1:15" x14ac:dyDescent="0.35">
      <c r="A7343">
        <v>202006</v>
      </c>
      <c r="B7343" t="str">
        <f>LEFT(All_Data[[#This Row],[Invoice (Year+Month)]],4)</f>
        <v>2020</v>
      </c>
      <c r="C7343" t="str">
        <f>RIGHT(All_Data[[#This Row],[Invoice (Year+Month)]],2)</f>
        <v>06</v>
      </c>
      <c r="D7343" t="s">
        <v>56</v>
      </c>
      <c r="E7343">
        <v>3014767</v>
      </c>
      <c r="F7343" t="s">
        <v>10</v>
      </c>
      <c r="G7343" t="s">
        <v>13</v>
      </c>
      <c r="H7343" t="s">
        <v>16</v>
      </c>
      <c r="I7343">
        <v>1561391</v>
      </c>
      <c r="J7343">
        <v>142</v>
      </c>
      <c r="K7343" s="1">
        <v>533.91999999999996</v>
      </c>
      <c r="L7343" s="1">
        <v>357.48</v>
      </c>
      <c r="M7343" s="1">
        <f>All_Data[[#This Row],[EUR Sales Amount]]-All_Data[[#This Row],[EUR Cost Amount]]</f>
        <v>176.43999999999994</v>
      </c>
      <c r="N7343">
        <f>IF(All_Data[[#This Row],[Order Line Quantity]]&lt;0,1,0)</f>
        <v>0</v>
      </c>
      <c r="O7343" s="1" t="str">
        <f>All_Data[[#This Row],[Tier2 Description]]&amp;All_Data[[#This Row],[Order No]]</f>
        <v>WRITING1561391</v>
      </c>
    </row>
    <row r="7344" spans="1:15" x14ac:dyDescent="0.35">
      <c r="A7344">
        <v>202006</v>
      </c>
      <c r="B7344" t="str">
        <f>LEFT(All_Data[[#This Row],[Invoice (Year+Month)]],4)</f>
        <v>2020</v>
      </c>
      <c r="C7344" t="str">
        <f>RIGHT(All_Data[[#This Row],[Invoice (Year+Month)]],2)</f>
        <v>06</v>
      </c>
      <c r="D7344" t="s">
        <v>56</v>
      </c>
      <c r="E7344">
        <v>3014767</v>
      </c>
      <c r="F7344" t="s">
        <v>10</v>
      </c>
      <c r="G7344" t="s">
        <v>22</v>
      </c>
      <c r="H7344" t="s">
        <v>35</v>
      </c>
      <c r="I7344">
        <v>1561391</v>
      </c>
      <c r="J7344">
        <v>144</v>
      </c>
      <c r="K7344" s="1">
        <v>155.13999999999999</v>
      </c>
      <c r="L7344" s="1">
        <v>16.88</v>
      </c>
      <c r="M7344" s="1">
        <f>All_Data[[#This Row],[EUR Sales Amount]]-All_Data[[#This Row],[EUR Cost Amount]]</f>
        <v>138.26</v>
      </c>
      <c r="N7344">
        <f>IF(All_Data[[#This Row],[Order Line Quantity]]&lt;0,1,0)</f>
        <v>0</v>
      </c>
      <c r="O7344" s="1" t="str">
        <f>All_Data[[#This Row],[Tier2 Description]]&amp;All_Data[[#This Row],[Order No]]</f>
        <v>DECORATION CHARGES1561391</v>
      </c>
    </row>
    <row r="7345" spans="1:15" x14ac:dyDescent="0.35">
      <c r="A7345">
        <v>202006</v>
      </c>
      <c r="B7345" t="str">
        <f>LEFT(All_Data[[#This Row],[Invoice (Year+Month)]],4)</f>
        <v>2020</v>
      </c>
      <c r="C7345" t="str">
        <f>RIGHT(All_Data[[#This Row],[Invoice (Year+Month)]],2)</f>
        <v>06</v>
      </c>
      <c r="D7345" t="s">
        <v>56</v>
      </c>
      <c r="E7345">
        <v>3014776</v>
      </c>
      <c r="F7345" t="s">
        <v>10</v>
      </c>
      <c r="G7345" t="s">
        <v>13</v>
      </c>
      <c r="H7345" t="s">
        <v>34</v>
      </c>
      <c r="I7345">
        <v>1561355</v>
      </c>
      <c r="J7345">
        <v>202</v>
      </c>
      <c r="K7345" s="1">
        <v>444.4</v>
      </c>
      <c r="L7345" s="1">
        <v>186.68</v>
      </c>
      <c r="M7345" s="1">
        <f>All_Data[[#This Row],[EUR Sales Amount]]-All_Data[[#This Row],[EUR Cost Amount]]</f>
        <v>257.71999999999997</v>
      </c>
      <c r="N7345">
        <f>IF(All_Data[[#This Row],[Order Line Quantity]]&lt;0,1,0)</f>
        <v>0</v>
      </c>
      <c r="O7345" s="1" t="str">
        <f>All_Data[[#This Row],[Tier2 Description]]&amp;All_Data[[#This Row],[Order No]]</f>
        <v>STATIONERY1561355</v>
      </c>
    </row>
    <row r="7346" spans="1:15" x14ac:dyDescent="0.35">
      <c r="A7346">
        <v>202006</v>
      </c>
      <c r="B7346" t="str">
        <f>LEFT(All_Data[[#This Row],[Invoice (Year+Month)]],4)</f>
        <v>2020</v>
      </c>
      <c r="C7346" t="str">
        <f>RIGHT(All_Data[[#This Row],[Invoice (Year+Month)]],2)</f>
        <v>06</v>
      </c>
      <c r="D7346" t="s">
        <v>56</v>
      </c>
      <c r="E7346">
        <v>3014776</v>
      </c>
      <c r="F7346" t="s">
        <v>10</v>
      </c>
      <c r="G7346" t="s">
        <v>22</v>
      </c>
      <c r="H7346" t="s">
        <v>35</v>
      </c>
      <c r="I7346">
        <v>1561355</v>
      </c>
      <c r="J7346">
        <v>204</v>
      </c>
      <c r="K7346" s="1">
        <v>245.44</v>
      </c>
      <c r="L7346" s="1">
        <v>25.08</v>
      </c>
      <c r="M7346" s="1">
        <f>All_Data[[#This Row],[EUR Sales Amount]]-All_Data[[#This Row],[EUR Cost Amount]]</f>
        <v>220.36</v>
      </c>
      <c r="N7346">
        <f>IF(All_Data[[#This Row],[Order Line Quantity]]&lt;0,1,0)</f>
        <v>0</v>
      </c>
      <c r="O7346" s="1" t="str">
        <f>All_Data[[#This Row],[Tier2 Description]]&amp;All_Data[[#This Row],[Order No]]</f>
        <v>DECORATION CHARGES1561355</v>
      </c>
    </row>
    <row r="7347" spans="1:15" x14ac:dyDescent="0.35">
      <c r="A7347">
        <v>202006</v>
      </c>
      <c r="B7347" t="str">
        <f>LEFT(All_Data[[#This Row],[Invoice (Year+Month)]],4)</f>
        <v>2020</v>
      </c>
      <c r="C7347" t="str">
        <f>RIGHT(All_Data[[#This Row],[Invoice (Year+Month)]],2)</f>
        <v>06</v>
      </c>
      <c r="D7347" t="s">
        <v>56</v>
      </c>
      <c r="E7347">
        <v>3014779</v>
      </c>
      <c r="F7347" t="s">
        <v>17</v>
      </c>
      <c r="G7347" t="s">
        <v>32</v>
      </c>
      <c r="H7347" t="s">
        <v>33</v>
      </c>
      <c r="I7347">
        <v>1561868</v>
      </c>
      <c r="J7347">
        <v>2</v>
      </c>
      <c r="K7347" s="1">
        <v>12.8</v>
      </c>
      <c r="L7347" s="1">
        <v>5.26</v>
      </c>
      <c r="M7347" s="1">
        <f>All_Data[[#This Row],[EUR Sales Amount]]-All_Data[[#This Row],[EUR Cost Amount]]</f>
        <v>7.5400000000000009</v>
      </c>
      <c r="N7347">
        <f>IF(All_Data[[#This Row],[Order Line Quantity]]&lt;0,1,0)</f>
        <v>0</v>
      </c>
      <c r="O7347" s="1" t="str">
        <f>All_Data[[#This Row],[Tier2 Description]]&amp;All_Data[[#This Row],[Order No]]</f>
        <v>SPORT BOTTLES1561868</v>
      </c>
    </row>
    <row r="7348" spans="1:15" x14ac:dyDescent="0.35">
      <c r="A7348">
        <v>202006</v>
      </c>
      <c r="B7348" t="str">
        <f>LEFT(All_Data[[#This Row],[Invoice (Year+Month)]],4)</f>
        <v>2020</v>
      </c>
      <c r="C7348" t="str">
        <f>RIGHT(All_Data[[#This Row],[Invoice (Year+Month)]],2)</f>
        <v>06</v>
      </c>
      <c r="D7348" t="s">
        <v>56</v>
      </c>
      <c r="E7348">
        <v>3014779</v>
      </c>
      <c r="F7348" t="s">
        <v>17</v>
      </c>
      <c r="G7348" t="s">
        <v>32</v>
      </c>
      <c r="H7348" t="s">
        <v>33</v>
      </c>
      <c r="I7348">
        <v>1562041</v>
      </c>
      <c r="J7348">
        <v>6</v>
      </c>
      <c r="K7348" s="1">
        <v>21.88</v>
      </c>
      <c r="L7348" s="1">
        <v>8.7799999999999994</v>
      </c>
      <c r="M7348" s="1">
        <f>All_Data[[#This Row],[EUR Sales Amount]]-All_Data[[#This Row],[EUR Cost Amount]]</f>
        <v>13.1</v>
      </c>
      <c r="N7348">
        <f>IF(All_Data[[#This Row],[Order Line Quantity]]&lt;0,1,0)</f>
        <v>0</v>
      </c>
      <c r="O7348" s="1" t="str">
        <f>All_Data[[#This Row],[Tier2 Description]]&amp;All_Data[[#This Row],[Order No]]</f>
        <v>SPORT BOTTLES1562041</v>
      </c>
    </row>
    <row r="7349" spans="1:15" x14ac:dyDescent="0.35">
      <c r="A7349">
        <v>202006</v>
      </c>
      <c r="B7349" t="str">
        <f>LEFT(All_Data[[#This Row],[Invoice (Year+Month)]],4)</f>
        <v>2020</v>
      </c>
      <c r="C7349" t="str">
        <f>RIGHT(All_Data[[#This Row],[Invoice (Year+Month)]],2)</f>
        <v>06</v>
      </c>
      <c r="D7349" t="s">
        <v>56</v>
      </c>
      <c r="E7349">
        <v>3014779</v>
      </c>
      <c r="F7349" t="s">
        <v>17</v>
      </c>
      <c r="G7349" t="s">
        <v>48</v>
      </c>
      <c r="H7349" t="s">
        <v>48</v>
      </c>
      <c r="I7349">
        <v>1558710</v>
      </c>
      <c r="J7349">
        <v>4</v>
      </c>
      <c r="K7349" s="1">
        <v>3.16</v>
      </c>
      <c r="L7349" s="1">
        <v>1.66</v>
      </c>
      <c r="M7349" s="1">
        <f>All_Data[[#This Row],[EUR Sales Amount]]-All_Data[[#This Row],[EUR Cost Amount]]</f>
        <v>1.5000000000000002</v>
      </c>
      <c r="N7349">
        <f>IF(All_Data[[#This Row],[Order Line Quantity]]&lt;0,1,0)</f>
        <v>0</v>
      </c>
      <c r="O7349" s="1" t="str">
        <f>All_Data[[#This Row],[Tier2 Description]]&amp;All_Data[[#This Row],[Order No]]</f>
        <v>HEADWEAR1558710</v>
      </c>
    </row>
    <row r="7350" spans="1:15" x14ac:dyDescent="0.35">
      <c r="A7350">
        <v>202006</v>
      </c>
      <c r="B7350" t="str">
        <f>LEFT(All_Data[[#This Row],[Invoice (Year+Month)]],4)</f>
        <v>2020</v>
      </c>
      <c r="C7350" t="str">
        <f>RIGHT(All_Data[[#This Row],[Invoice (Year+Month)]],2)</f>
        <v>06</v>
      </c>
      <c r="D7350" t="s">
        <v>56</v>
      </c>
      <c r="E7350">
        <v>3014779</v>
      </c>
      <c r="F7350" t="s">
        <v>17</v>
      </c>
      <c r="G7350" t="s">
        <v>13</v>
      </c>
      <c r="H7350" t="s">
        <v>16</v>
      </c>
      <c r="I7350">
        <v>1561546</v>
      </c>
      <c r="J7350">
        <v>100</v>
      </c>
      <c r="K7350" s="1">
        <v>31</v>
      </c>
      <c r="L7350" s="1">
        <v>15.46</v>
      </c>
      <c r="M7350" s="1">
        <f>All_Data[[#This Row],[EUR Sales Amount]]-All_Data[[#This Row],[EUR Cost Amount]]</f>
        <v>15.54</v>
      </c>
      <c r="N7350">
        <f>IF(All_Data[[#This Row],[Order Line Quantity]]&lt;0,1,0)</f>
        <v>0</v>
      </c>
      <c r="O7350" s="1" t="str">
        <f>All_Data[[#This Row],[Tier2 Description]]&amp;All_Data[[#This Row],[Order No]]</f>
        <v>WRITING1561546</v>
      </c>
    </row>
    <row r="7351" spans="1:15" x14ac:dyDescent="0.35">
      <c r="A7351">
        <v>202006</v>
      </c>
      <c r="B7351" t="str">
        <f>LEFT(All_Data[[#This Row],[Invoice (Year+Month)]],4)</f>
        <v>2020</v>
      </c>
      <c r="C7351" t="str">
        <f>RIGHT(All_Data[[#This Row],[Invoice (Year+Month)]],2)</f>
        <v>06</v>
      </c>
      <c r="D7351" t="s">
        <v>56</v>
      </c>
      <c r="E7351">
        <v>3014779</v>
      </c>
      <c r="F7351" t="s">
        <v>17</v>
      </c>
      <c r="G7351" t="s">
        <v>13</v>
      </c>
      <c r="H7351" t="s">
        <v>16</v>
      </c>
      <c r="I7351">
        <v>1561868</v>
      </c>
      <c r="J7351">
        <v>2</v>
      </c>
      <c r="K7351" s="1">
        <v>3.02</v>
      </c>
      <c r="L7351" s="1">
        <v>1.1599999999999999</v>
      </c>
      <c r="M7351" s="1">
        <f>All_Data[[#This Row],[EUR Sales Amount]]-All_Data[[#This Row],[EUR Cost Amount]]</f>
        <v>1.86</v>
      </c>
      <c r="N7351">
        <f>IF(All_Data[[#This Row],[Order Line Quantity]]&lt;0,1,0)</f>
        <v>0</v>
      </c>
      <c r="O7351" s="1" t="str">
        <f>All_Data[[#This Row],[Tier2 Description]]&amp;All_Data[[#This Row],[Order No]]</f>
        <v>WRITING1561868</v>
      </c>
    </row>
    <row r="7352" spans="1:15" x14ac:dyDescent="0.35">
      <c r="A7352">
        <v>202006</v>
      </c>
      <c r="B7352" t="str">
        <f>LEFT(All_Data[[#This Row],[Invoice (Year+Month)]],4)</f>
        <v>2020</v>
      </c>
      <c r="C7352" t="str">
        <f>RIGHT(All_Data[[#This Row],[Invoice (Year+Month)]],2)</f>
        <v>06</v>
      </c>
      <c r="D7352" t="s">
        <v>56</v>
      </c>
      <c r="E7352">
        <v>3014779</v>
      </c>
      <c r="F7352" t="s">
        <v>17</v>
      </c>
      <c r="G7352" t="s">
        <v>22</v>
      </c>
      <c r="H7352" t="s">
        <v>35</v>
      </c>
      <c r="I7352">
        <v>1561546</v>
      </c>
      <c r="J7352">
        <v>104</v>
      </c>
      <c r="K7352" s="1">
        <v>114</v>
      </c>
      <c r="L7352" s="1">
        <v>33.880000000000003</v>
      </c>
      <c r="M7352" s="1">
        <f>All_Data[[#This Row],[EUR Sales Amount]]-All_Data[[#This Row],[EUR Cost Amount]]</f>
        <v>80.12</v>
      </c>
      <c r="N7352">
        <f>IF(All_Data[[#This Row],[Order Line Quantity]]&lt;0,1,0)</f>
        <v>0</v>
      </c>
      <c r="O7352" s="1" t="str">
        <f>All_Data[[#This Row],[Tier2 Description]]&amp;All_Data[[#This Row],[Order No]]</f>
        <v>DECORATION CHARGES1561546</v>
      </c>
    </row>
    <row r="7353" spans="1:15" x14ac:dyDescent="0.35">
      <c r="A7353">
        <v>202006</v>
      </c>
      <c r="B7353" t="str">
        <f>LEFT(All_Data[[#This Row],[Invoice (Year+Month)]],4)</f>
        <v>2020</v>
      </c>
      <c r="C7353" t="str">
        <f>RIGHT(All_Data[[#This Row],[Invoice (Year+Month)]],2)</f>
        <v>06</v>
      </c>
      <c r="D7353" t="s">
        <v>56</v>
      </c>
      <c r="E7353">
        <v>3014787</v>
      </c>
      <c r="F7353" t="s">
        <v>10</v>
      </c>
      <c r="G7353" t="s">
        <v>13</v>
      </c>
      <c r="H7353" t="s">
        <v>16</v>
      </c>
      <c r="I7353">
        <v>1558399</v>
      </c>
      <c r="J7353">
        <v>2</v>
      </c>
      <c r="K7353" s="1">
        <v>6.8</v>
      </c>
      <c r="L7353" s="1">
        <v>5.0599999999999996</v>
      </c>
      <c r="M7353" s="1">
        <f>All_Data[[#This Row],[EUR Sales Amount]]-All_Data[[#This Row],[EUR Cost Amount]]</f>
        <v>1.7400000000000002</v>
      </c>
      <c r="N7353">
        <f>IF(All_Data[[#This Row],[Order Line Quantity]]&lt;0,1,0)</f>
        <v>0</v>
      </c>
      <c r="O7353" s="1" t="str">
        <f>All_Data[[#This Row],[Tier2 Description]]&amp;All_Data[[#This Row],[Order No]]</f>
        <v>WRITING1558399</v>
      </c>
    </row>
    <row r="7354" spans="1:15" x14ac:dyDescent="0.35">
      <c r="A7354">
        <v>202006</v>
      </c>
      <c r="B7354" t="str">
        <f>LEFT(All_Data[[#This Row],[Invoice (Year+Month)]],4)</f>
        <v>2020</v>
      </c>
      <c r="C7354" t="str">
        <f>RIGHT(All_Data[[#This Row],[Invoice (Year+Month)]],2)</f>
        <v>06</v>
      </c>
      <c r="D7354" t="s">
        <v>56</v>
      </c>
      <c r="E7354">
        <v>3014807</v>
      </c>
      <c r="F7354" t="s">
        <v>10</v>
      </c>
      <c r="G7354" t="s">
        <v>32</v>
      </c>
      <c r="H7354" t="s">
        <v>33</v>
      </c>
      <c r="I7354">
        <v>1562467</v>
      </c>
      <c r="J7354">
        <v>2</v>
      </c>
      <c r="K7354" s="1">
        <v>10.78</v>
      </c>
      <c r="L7354" s="1">
        <v>5.52</v>
      </c>
      <c r="M7354" s="1">
        <f>All_Data[[#This Row],[EUR Sales Amount]]-All_Data[[#This Row],[EUR Cost Amount]]</f>
        <v>5.26</v>
      </c>
      <c r="N7354">
        <f>IF(All_Data[[#This Row],[Order Line Quantity]]&lt;0,1,0)</f>
        <v>0</v>
      </c>
      <c r="O7354" s="1" t="str">
        <f>All_Data[[#This Row],[Tier2 Description]]&amp;All_Data[[#This Row],[Order No]]</f>
        <v>SPORT BOTTLES1562467</v>
      </c>
    </row>
    <row r="7355" spans="1:15" x14ac:dyDescent="0.35">
      <c r="A7355">
        <v>202006</v>
      </c>
      <c r="B7355" t="str">
        <f>LEFT(All_Data[[#This Row],[Invoice (Year+Month)]],4)</f>
        <v>2020</v>
      </c>
      <c r="C7355" t="str">
        <f>RIGHT(All_Data[[#This Row],[Invoice (Year+Month)]],2)</f>
        <v>06</v>
      </c>
      <c r="D7355" t="s">
        <v>56</v>
      </c>
      <c r="E7355">
        <v>3014807</v>
      </c>
      <c r="F7355" t="s">
        <v>10</v>
      </c>
      <c r="G7355" t="s">
        <v>32</v>
      </c>
      <c r="H7355" t="s">
        <v>33</v>
      </c>
      <c r="I7355">
        <v>1562580</v>
      </c>
      <c r="J7355">
        <v>600</v>
      </c>
      <c r="K7355" s="1">
        <v>3234</v>
      </c>
      <c r="L7355" s="1">
        <v>1657.46</v>
      </c>
      <c r="M7355" s="1">
        <f>All_Data[[#This Row],[EUR Sales Amount]]-All_Data[[#This Row],[EUR Cost Amount]]</f>
        <v>1576.54</v>
      </c>
      <c r="N7355">
        <f>IF(All_Data[[#This Row],[Order Line Quantity]]&lt;0,1,0)</f>
        <v>0</v>
      </c>
      <c r="O7355" s="1" t="str">
        <f>All_Data[[#This Row],[Tier2 Description]]&amp;All_Data[[#This Row],[Order No]]</f>
        <v>SPORT BOTTLES1562580</v>
      </c>
    </row>
    <row r="7356" spans="1:15" x14ac:dyDescent="0.35">
      <c r="A7356">
        <v>202006</v>
      </c>
      <c r="B7356" t="str">
        <f>LEFT(All_Data[[#This Row],[Invoice (Year+Month)]],4)</f>
        <v>2020</v>
      </c>
      <c r="C7356" t="str">
        <f>RIGHT(All_Data[[#This Row],[Invoice (Year+Month)]],2)</f>
        <v>06</v>
      </c>
      <c r="D7356" t="s">
        <v>56</v>
      </c>
      <c r="E7356">
        <v>3014808</v>
      </c>
      <c r="F7356" t="s">
        <v>17</v>
      </c>
      <c r="G7356" t="s">
        <v>26</v>
      </c>
      <c r="H7356" t="s">
        <v>44</v>
      </c>
      <c r="I7356">
        <v>1562135</v>
      </c>
      <c r="J7356">
        <v>4400</v>
      </c>
      <c r="K7356" s="1">
        <v>6908</v>
      </c>
      <c r="L7356" s="1">
        <v>6160</v>
      </c>
      <c r="M7356" s="1">
        <f>All_Data[[#This Row],[EUR Sales Amount]]-All_Data[[#This Row],[EUR Cost Amount]]</f>
        <v>748</v>
      </c>
      <c r="N7356">
        <f>IF(All_Data[[#This Row],[Order Line Quantity]]&lt;0,1,0)</f>
        <v>0</v>
      </c>
      <c r="O7356" s="1" t="str">
        <f>All_Data[[#This Row],[Tier2 Description]]&amp;All_Data[[#This Row],[Order No]]</f>
        <v>HBA1562135</v>
      </c>
    </row>
    <row r="7357" spans="1:15" x14ac:dyDescent="0.35">
      <c r="A7357">
        <v>202006</v>
      </c>
      <c r="B7357" t="str">
        <f>LEFT(All_Data[[#This Row],[Invoice (Year+Month)]],4)</f>
        <v>2020</v>
      </c>
      <c r="C7357" t="str">
        <f>RIGHT(All_Data[[#This Row],[Invoice (Year+Month)]],2)</f>
        <v>06</v>
      </c>
      <c r="D7357" t="s">
        <v>56</v>
      </c>
      <c r="E7357">
        <v>3014808</v>
      </c>
      <c r="F7357" t="s">
        <v>17</v>
      </c>
      <c r="G7357" t="s">
        <v>26</v>
      </c>
      <c r="H7357" t="s">
        <v>44</v>
      </c>
      <c r="I7357">
        <v>1562144</v>
      </c>
      <c r="J7357">
        <v>200</v>
      </c>
      <c r="K7357" s="1">
        <v>498</v>
      </c>
      <c r="L7357" s="1">
        <v>280</v>
      </c>
      <c r="M7357" s="1">
        <f>All_Data[[#This Row],[EUR Sales Amount]]-All_Data[[#This Row],[EUR Cost Amount]]</f>
        <v>218</v>
      </c>
      <c r="N7357">
        <f>IF(All_Data[[#This Row],[Order Line Quantity]]&lt;0,1,0)</f>
        <v>0</v>
      </c>
      <c r="O7357" s="1" t="str">
        <f>All_Data[[#This Row],[Tier2 Description]]&amp;All_Data[[#This Row],[Order No]]</f>
        <v>HBA1562144</v>
      </c>
    </row>
    <row r="7358" spans="1:15" x14ac:dyDescent="0.35">
      <c r="A7358">
        <v>202006</v>
      </c>
      <c r="B7358" t="str">
        <f>LEFT(All_Data[[#This Row],[Invoice (Year+Month)]],4)</f>
        <v>2020</v>
      </c>
      <c r="C7358" t="str">
        <f>RIGHT(All_Data[[#This Row],[Invoice (Year+Month)]],2)</f>
        <v>06</v>
      </c>
      <c r="D7358" t="s">
        <v>56</v>
      </c>
      <c r="E7358">
        <v>3014808</v>
      </c>
      <c r="F7358" t="s">
        <v>17</v>
      </c>
      <c r="G7358" t="s">
        <v>26</v>
      </c>
      <c r="H7358" t="s">
        <v>50</v>
      </c>
      <c r="I7358">
        <v>1562470</v>
      </c>
      <c r="J7358">
        <v>80</v>
      </c>
      <c r="K7358" s="1">
        <v>554.4</v>
      </c>
      <c r="L7358" s="1">
        <v>272.2</v>
      </c>
      <c r="M7358" s="1">
        <f>All_Data[[#This Row],[EUR Sales Amount]]-All_Data[[#This Row],[EUR Cost Amount]]</f>
        <v>282.2</v>
      </c>
      <c r="N7358">
        <f>IF(All_Data[[#This Row],[Order Line Quantity]]&lt;0,1,0)</f>
        <v>0</v>
      </c>
      <c r="O7358" s="1" t="str">
        <f>All_Data[[#This Row],[Tier2 Description]]&amp;All_Data[[#This Row],[Order No]]</f>
        <v>OUTDOOR &amp; LEISURE1562470</v>
      </c>
    </row>
    <row r="7359" spans="1:15" x14ac:dyDescent="0.35">
      <c r="A7359">
        <v>202006</v>
      </c>
      <c r="B7359" t="str">
        <f>LEFT(All_Data[[#This Row],[Invoice (Year+Month)]],4)</f>
        <v>2020</v>
      </c>
      <c r="C7359" t="str">
        <f>RIGHT(All_Data[[#This Row],[Invoice (Year+Month)]],2)</f>
        <v>06</v>
      </c>
      <c r="D7359" t="s">
        <v>56</v>
      </c>
      <c r="E7359">
        <v>3014817</v>
      </c>
      <c r="F7359" t="s">
        <v>17</v>
      </c>
      <c r="G7359" t="s">
        <v>29</v>
      </c>
      <c r="H7359" t="s">
        <v>52</v>
      </c>
      <c r="I7359">
        <v>1561817</v>
      </c>
      <c r="J7359">
        <v>10</v>
      </c>
      <c r="K7359" s="1">
        <v>120</v>
      </c>
      <c r="L7359" s="1">
        <v>96.9</v>
      </c>
      <c r="M7359" s="1">
        <f>All_Data[[#This Row],[EUR Sales Amount]]-All_Data[[#This Row],[EUR Cost Amount]]</f>
        <v>23.099999999999994</v>
      </c>
      <c r="N7359">
        <f>IF(All_Data[[#This Row],[Order Line Quantity]]&lt;0,1,0)</f>
        <v>0</v>
      </c>
      <c r="O7359" s="1" t="str">
        <f>All_Data[[#This Row],[Tier2 Description]]&amp;All_Data[[#This Row],[Order No]]</f>
        <v>GENERAL TECH1561817</v>
      </c>
    </row>
    <row r="7360" spans="1:15" x14ac:dyDescent="0.35">
      <c r="A7360">
        <v>202006</v>
      </c>
      <c r="B7360" t="str">
        <f>LEFT(All_Data[[#This Row],[Invoice (Year+Month)]],4)</f>
        <v>2020</v>
      </c>
      <c r="C7360" t="str">
        <f>RIGHT(All_Data[[#This Row],[Invoice (Year+Month)]],2)</f>
        <v>06</v>
      </c>
      <c r="D7360" t="s">
        <v>56</v>
      </c>
      <c r="E7360">
        <v>3014822</v>
      </c>
      <c r="F7360" t="s">
        <v>10</v>
      </c>
      <c r="G7360" t="s">
        <v>18</v>
      </c>
      <c r="H7360" t="s">
        <v>21</v>
      </c>
      <c r="I7360">
        <v>1561760</v>
      </c>
      <c r="J7360">
        <v>230</v>
      </c>
      <c r="K7360" s="1">
        <v>437</v>
      </c>
      <c r="L7360" s="1">
        <v>304.06</v>
      </c>
      <c r="M7360" s="1">
        <f>All_Data[[#This Row],[EUR Sales Amount]]-All_Data[[#This Row],[EUR Cost Amount]]</f>
        <v>132.94</v>
      </c>
      <c r="N7360">
        <f>IF(All_Data[[#This Row],[Order Line Quantity]]&lt;0,1,0)</f>
        <v>0</v>
      </c>
      <c r="O7360" s="1" t="str">
        <f>All_Data[[#This Row],[Tier2 Description]]&amp;All_Data[[#This Row],[Order No]]</f>
        <v>T-SHIRTS &amp; ACTIVE TOPS1561760</v>
      </c>
    </row>
    <row r="7361" spans="1:15" x14ac:dyDescent="0.35">
      <c r="A7361">
        <v>202006</v>
      </c>
      <c r="B7361" t="str">
        <f>LEFT(All_Data[[#This Row],[Invoice (Year+Month)]],4)</f>
        <v>2020</v>
      </c>
      <c r="C7361" t="str">
        <f>RIGHT(All_Data[[#This Row],[Invoice (Year+Month)]],2)</f>
        <v>06</v>
      </c>
      <c r="D7361" t="s">
        <v>56</v>
      </c>
      <c r="E7361">
        <v>3014824</v>
      </c>
      <c r="F7361" t="s">
        <v>17</v>
      </c>
      <c r="G7361" t="s">
        <v>26</v>
      </c>
      <c r="H7361" t="s">
        <v>50</v>
      </c>
      <c r="I7361">
        <v>1561317</v>
      </c>
      <c r="J7361">
        <v>4</v>
      </c>
      <c r="K7361" s="1">
        <v>4.54</v>
      </c>
      <c r="L7361" s="1">
        <v>2</v>
      </c>
      <c r="M7361" s="1">
        <f>All_Data[[#This Row],[EUR Sales Amount]]-All_Data[[#This Row],[EUR Cost Amount]]</f>
        <v>2.54</v>
      </c>
      <c r="N7361">
        <f>IF(All_Data[[#This Row],[Order Line Quantity]]&lt;0,1,0)</f>
        <v>0</v>
      </c>
      <c r="O7361" s="1" t="str">
        <f>All_Data[[#This Row],[Tier2 Description]]&amp;All_Data[[#This Row],[Order No]]</f>
        <v>OUTDOOR &amp; LEISURE1561317</v>
      </c>
    </row>
    <row r="7362" spans="1:15" x14ac:dyDescent="0.35">
      <c r="A7362">
        <v>202006</v>
      </c>
      <c r="B7362" t="str">
        <f>LEFT(All_Data[[#This Row],[Invoice (Year+Month)]],4)</f>
        <v>2020</v>
      </c>
      <c r="C7362" t="str">
        <f>RIGHT(All_Data[[#This Row],[Invoice (Year+Month)]],2)</f>
        <v>06</v>
      </c>
      <c r="D7362" t="s">
        <v>56</v>
      </c>
      <c r="E7362">
        <v>3014830</v>
      </c>
      <c r="F7362" t="s">
        <v>17</v>
      </c>
      <c r="G7362" t="s">
        <v>11</v>
      </c>
      <c r="H7362" t="s">
        <v>38</v>
      </c>
      <c r="I7362">
        <v>1561650</v>
      </c>
      <c r="J7362">
        <v>200</v>
      </c>
      <c r="K7362" s="1">
        <v>278</v>
      </c>
      <c r="L7362" s="1">
        <v>159.91999999999999</v>
      </c>
      <c r="M7362" s="1">
        <f>All_Data[[#This Row],[EUR Sales Amount]]-All_Data[[#This Row],[EUR Cost Amount]]</f>
        <v>118.08000000000001</v>
      </c>
      <c r="N7362">
        <f>IF(All_Data[[#This Row],[Order Line Quantity]]&lt;0,1,0)</f>
        <v>0</v>
      </c>
      <c r="O7362" s="1" t="str">
        <f>All_Data[[#This Row],[Tier2 Description]]&amp;All_Data[[#This Row],[Order No]]</f>
        <v>BACKPACKS1561650</v>
      </c>
    </row>
    <row r="7363" spans="1:15" x14ac:dyDescent="0.35">
      <c r="A7363">
        <v>202006</v>
      </c>
      <c r="B7363" t="str">
        <f>LEFT(All_Data[[#This Row],[Invoice (Year+Month)]],4)</f>
        <v>2020</v>
      </c>
      <c r="C7363" t="str">
        <f>RIGHT(All_Data[[#This Row],[Invoice (Year+Month)]],2)</f>
        <v>06</v>
      </c>
      <c r="D7363" t="s">
        <v>56</v>
      </c>
      <c r="E7363">
        <v>3014830</v>
      </c>
      <c r="F7363" t="s">
        <v>17</v>
      </c>
      <c r="G7363" t="s">
        <v>11</v>
      </c>
      <c r="H7363" t="s">
        <v>40</v>
      </c>
      <c r="I7363">
        <v>1561417</v>
      </c>
      <c r="J7363">
        <v>600</v>
      </c>
      <c r="K7363" s="1">
        <v>48</v>
      </c>
      <c r="L7363" s="1">
        <v>40.58</v>
      </c>
      <c r="M7363" s="1">
        <f>All_Data[[#This Row],[EUR Sales Amount]]-All_Data[[#This Row],[EUR Cost Amount]]</f>
        <v>7.4200000000000017</v>
      </c>
      <c r="N7363">
        <f>IF(All_Data[[#This Row],[Order Line Quantity]]&lt;0,1,0)</f>
        <v>0</v>
      </c>
      <c r="O7363" s="1" t="str">
        <f>All_Data[[#This Row],[Tier2 Description]]&amp;All_Data[[#This Row],[Order No]]</f>
        <v>TOTES1561417</v>
      </c>
    </row>
    <row r="7364" spans="1:15" x14ac:dyDescent="0.35">
      <c r="A7364">
        <v>202006</v>
      </c>
      <c r="B7364" t="str">
        <f>LEFT(All_Data[[#This Row],[Invoice (Year+Month)]],4)</f>
        <v>2020</v>
      </c>
      <c r="C7364" t="str">
        <f>RIGHT(All_Data[[#This Row],[Invoice (Year+Month)]],2)</f>
        <v>06</v>
      </c>
      <c r="D7364" t="s">
        <v>56</v>
      </c>
      <c r="E7364">
        <v>3014830</v>
      </c>
      <c r="F7364" t="s">
        <v>17</v>
      </c>
      <c r="G7364" t="s">
        <v>11</v>
      </c>
      <c r="H7364" t="s">
        <v>40</v>
      </c>
      <c r="I7364">
        <v>1562465</v>
      </c>
      <c r="J7364">
        <v>600</v>
      </c>
      <c r="K7364" s="1">
        <v>300</v>
      </c>
      <c r="L7364" s="1">
        <v>224.82</v>
      </c>
      <c r="M7364" s="1">
        <f>All_Data[[#This Row],[EUR Sales Amount]]-All_Data[[#This Row],[EUR Cost Amount]]</f>
        <v>75.180000000000007</v>
      </c>
      <c r="N7364">
        <f>IF(All_Data[[#This Row],[Order Line Quantity]]&lt;0,1,0)</f>
        <v>0</v>
      </c>
      <c r="O7364" s="1" t="str">
        <f>All_Data[[#This Row],[Tier2 Description]]&amp;All_Data[[#This Row],[Order No]]</f>
        <v>TOTES1562465</v>
      </c>
    </row>
    <row r="7365" spans="1:15" x14ac:dyDescent="0.35">
      <c r="A7365">
        <v>202006</v>
      </c>
      <c r="B7365" t="str">
        <f>LEFT(All_Data[[#This Row],[Invoice (Year+Month)]],4)</f>
        <v>2020</v>
      </c>
      <c r="C7365" t="str">
        <f>RIGHT(All_Data[[#This Row],[Invoice (Year+Month)]],2)</f>
        <v>06</v>
      </c>
      <c r="D7365" t="s">
        <v>56</v>
      </c>
      <c r="E7365">
        <v>3014830</v>
      </c>
      <c r="F7365" t="s">
        <v>17</v>
      </c>
      <c r="G7365" t="s">
        <v>13</v>
      </c>
      <c r="H7365" t="s">
        <v>37</v>
      </c>
      <c r="I7365">
        <v>1562246</v>
      </c>
      <c r="J7365">
        <v>100</v>
      </c>
      <c r="K7365" s="1">
        <v>13</v>
      </c>
      <c r="L7365" s="1">
        <v>8.16</v>
      </c>
      <c r="M7365" s="1">
        <f>All_Data[[#This Row],[EUR Sales Amount]]-All_Data[[#This Row],[EUR Cost Amount]]</f>
        <v>4.84</v>
      </c>
      <c r="N7365">
        <f>IF(All_Data[[#This Row],[Order Line Quantity]]&lt;0,1,0)</f>
        <v>0</v>
      </c>
      <c r="O7365" s="1" t="str">
        <f>All_Data[[#This Row],[Tier2 Description]]&amp;All_Data[[#This Row],[Order No]]</f>
        <v>GENERAL1562246</v>
      </c>
    </row>
    <row r="7366" spans="1:15" x14ac:dyDescent="0.35">
      <c r="A7366">
        <v>202006</v>
      </c>
      <c r="B7366" t="str">
        <f>LEFT(All_Data[[#This Row],[Invoice (Year+Month)]],4)</f>
        <v>2020</v>
      </c>
      <c r="C7366" t="str">
        <f>RIGHT(All_Data[[#This Row],[Invoice (Year+Month)]],2)</f>
        <v>06</v>
      </c>
      <c r="D7366" t="s">
        <v>56</v>
      </c>
      <c r="E7366">
        <v>3014830</v>
      </c>
      <c r="F7366" t="s">
        <v>17</v>
      </c>
      <c r="G7366" t="s">
        <v>22</v>
      </c>
      <c r="H7366" t="s">
        <v>35</v>
      </c>
      <c r="I7366">
        <v>1561417</v>
      </c>
      <c r="J7366">
        <v>604</v>
      </c>
      <c r="K7366" s="1">
        <v>260</v>
      </c>
      <c r="L7366" s="1">
        <v>58.58</v>
      </c>
      <c r="M7366" s="1">
        <f>All_Data[[#This Row],[EUR Sales Amount]]-All_Data[[#This Row],[EUR Cost Amount]]</f>
        <v>201.42000000000002</v>
      </c>
      <c r="N7366">
        <f>IF(All_Data[[#This Row],[Order Line Quantity]]&lt;0,1,0)</f>
        <v>0</v>
      </c>
      <c r="O7366" s="1" t="str">
        <f>All_Data[[#This Row],[Tier2 Description]]&amp;All_Data[[#This Row],[Order No]]</f>
        <v>DECORATION CHARGES1561417</v>
      </c>
    </row>
    <row r="7367" spans="1:15" x14ac:dyDescent="0.35">
      <c r="A7367">
        <v>202006</v>
      </c>
      <c r="B7367" t="str">
        <f>LEFT(All_Data[[#This Row],[Invoice (Year+Month)]],4)</f>
        <v>2020</v>
      </c>
      <c r="C7367" t="str">
        <f>RIGHT(All_Data[[#This Row],[Invoice (Year+Month)]],2)</f>
        <v>06</v>
      </c>
      <c r="D7367" t="s">
        <v>56</v>
      </c>
      <c r="E7367">
        <v>3014830</v>
      </c>
      <c r="F7367" t="s">
        <v>17</v>
      </c>
      <c r="G7367" t="s">
        <v>22</v>
      </c>
      <c r="H7367" t="s">
        <v>35</v>
      </c>
      <c r="I7367">
        <v>1562465</v>
      </c>
      <c r="J7367">
        <v>602</v>
      </c>
      <c r="K7367" s="1">
        <v>228</v>
      </c>
      <c r="L7367" s="1">
        <v>43.58</v>
      </c>
      <c r="M7367" s="1">
        <f>All_Data[[#This Row],[EUR Sales Amount]]-All_Data[[#This Row],[EUR Cost Amount]]</f>
        <v>184.42000000000002</v>
      </c>
      <c r="N7367">
        <f>IF(All_Data[[#This Row],[Order Line Quantity]]&lt;0,1,0)</f>
        <v>0</v>
      </c>
      <c r="O7367" s="1" t="str">
        <f>All_Data[[#This Row],[Tier2 Description]]&amp;All_Data[[#This Row],[Order No]]</f>
        <v>DECORATION CHARGES1562465</v>
      </c>
    </row>
    <row r="7368" spans="1:15" x14ac:dyDescent="0.35">
      <c r="A7368">
        <v>202006</v>
      </c>
      <c r="B7368" t="str">
        <f>LEFT(All_Data[[#This Row],[Invoice (Year+Month)]],4)</f>
        <v>2020</v>
      </c>
      <c r="C7368" t="str">
        <f>RIGHT(All_Data[[#This Row],[Invoice (Year+Month)]],2)</f>
        <v>06</v>
      </c>
      <c r="D7368" t="s">
        <v>56</v>
      </c>
      <c r="E7368">
        <v>3014845</v>
      </c>
      <c r="F7368" t="s">
        <v>17</v>
      </c>
      <c r="G7368" t="s">
        <v>26</v>
      </c>
      <c r="H7368" t="s">
        <v>28</v>
      </c>
      <c r="I7368">
        <v>1562456</v>
      </c>
      <c r="J7368">
        <v>4</v>
      </c>
      <c r="K7368" s="1">
        <v>13.28</v>
      </c>
      <c r="L7368" s="1">
        <v>5.58</v>
      </c>
      <c r="M7368" s="1">
        <f>All_Data[[#This Row],[EUR Sales Amount]]-All_Data[[#This Row],[EUR Cost Amount]]</f>
        <v>7.6999999999999993</v>
      </c>
      <c r="N7368">
        <f>IF(All_Data[[#This Row],[Order Line Quantity]]&lt;0,1,0)</f>
        <v>0</v>
      </c>
      <c r="O7368" s="1" t="str">
        <f>All_Data[[#This Row],[Tier2 Description]]&amp;All_Data[[#This Row],[Order No]]</f>
        <v>HOUSEWARES1562456</v>
      </c>
    </row>
    <row r="7369" spans="1:15" x14ac:dyDescent="0.35">
      <c r="A7369">
        <v>202006</v>
      </c>
      <c r="B7369" t="str">
        <f>LEFT(All_Data[[#This Row],[Invoice (Year+Month)]],4)</f>
        <v>2020</v>
      </c>
      <c r="C7369" t="str">
        <f>RIGHT(All_Data[[#This Row],[Invoice (Year+Month)]],2)</f>
        <v>06</v>
      </c>
      <c r="D7369" t="s">
        <v>56</v>
      </c>
      <c r="E7369">
        <v>3014861</v>
      </c>
      <c r="F7369" t="s">
        <v>10</v>
      </c>
      <c r="G7369" t="s">
        <v>11</v>
      </c>
      <c r="H7369" t="s">
        <v>38</v>
      </c>
      <c r="I7369">
        <v>1561662</v>
      </c>
      <c r="J7369">
        <v>4</v>
      </c>
      <c r="K7369" s="1">
        <v>6.4</v>
      </c>
      <c r="L7369" s="1">
        <v>2.5</v>
      </c>
      <c r="M7369" s="1">
        <f>All_Data[[#This Row],[EUR Sales Amount]]-All_Data[[#This Row],[EUR Cost Amount]]</f>
        <v>3.9000000000000004</v>
      </c>
      <c r="N7369">
        <f>IF(All_Data[[#This Row],[Order Line Quantity]]&lt;0,1,0)</f>
        <v>0</v>
      </c>
      <c r="O7369" s="1" t="str">
        <f>All_Data[[#This Row],[Tier2 Description]]&amp;All_Data[[#This Row],[Order No]]</f>
        <v>BACKPACKS1561662</v>
      </c>
    </row>
    <row r="7370" spans="1:15" x14ac:dyDescent="0.35">
      <c r="A7370">
        <v>202006</v>
      </c>
      <c r="B7370" t="str">
        <f>LEFT(All_Data[[#This Row],[Invoice (Year+Month)]],4)</f>
        <v>2020</v>
      </c>
      <c r="C7370" t="str">
        <f>RIGHT(All_Data[[#This Row],[Invoice (Year+Month)]],2)</f>
        <v>06</v>
      </c>
      <c r="D7370" t="s">
        <v>56</v>
      </c>
      <c r="E7370">
        <v>3014861</v>
      </c>
      <c r="F7370" t="s">
        <v>10</v>
      </c>
      <c r="G7370" t="s">
        <v>11</v>
      </c>
      <c r="H7370" t="s">
        <v>38</v>
      </c>
      <c r="I7370">
        <v>1561683</v>
      </c>
      <c r="J7370">
        <v>2010</v>
      </c>
      <c r="K7370" s="1">
        <v>2753.7</v>
      </c>
      <c r="L7370" s="1">
        <v>1269.8399999999999</v>
      </c>
      <c r="M7370" s="1">
        <f>All_Data[[#This Row],[EUR Sales Amount]]-All_Data[[#This Row],[EUR Cost Amount]]</f>
        <v>1483.86</v>
      </c>
      <c r="N7370">
        <f>IF(All_Data[[#This Row],[Order Line Quantity]]&lt;0,1,0)</f>
        <v>0</v>
      </c>
      <c r="O7370" s="1" t="str">
        <f>All_Data[[#This Row],[Tier2 Description]]&amp;All_Data[[#This Row],[Order No]]</f>
        <v>BACKPACKS1561683</v>
      </c>
    </row>
    <row r="7371" spans="1:15" x14ac:dyDescent="0.35">
      <c r="A7371">
        <v>202006</v>
      </c>
      <c r="B7371" t="str">
        <f>LEFT(All_Data[[#This Row],[Invoice (Year+Month)]],4)</f>
        <v>2020</v>
      </c>
      <c r="C7371" t="str">
        <f>RIGHT(All_Data[[#This Row],[Invoice (Year+Month)]],2)</f>
        <v>06</v>
      </c>
      <c r="D7371" t="s">
        <v>56</v>
      </c>
      <c r="E7371">
        <v>3014870</v>
      </c>
      <c r="F7371" t="s">
        <v>17</v>
      </c>
      <c r="G7371" t="s">
        <v>26</v>
      </c>
      <c r="H7371" t="s">
        <v>43</v>
      </c>
      <c r="I7371">
        <v>1561292</v>
      </c>
      <c r="J7371">
        <v>500</v>
      </c>
      <c r="K7371" s="1">
        <v>635</v>
      </c>
      <c r="L7371" s="1">
        <v>495</v>
      </c>
      <c r="M7371" s="1">
        <f>All_Data[[#This Row],[EUR Sales Amount]]-All_Data[[#This Row],[EUR Cost Amount]]</f>
        <v>140</v>
      </c>
      <c r="N7371">
        <f>IF(All_Data[[#This Row],[Order Line Quantity]]&lt;0,1,0)</f>
        <v>0</v>
      </c>
      <c r="O7371" s="1" t="str">
        <f>All_Data[[#This Row],[Tier2 Description]]&amp;All_Data[[#This Row],[Order No]]</f>
        <v>SAFETY AUTO &amp; TOOLS1561292</v>
      </c>
    </row>
    <row r="7372" spans="1:15" x14ac:dyDescent="0.35">
      <c r="A7372">
        <v>202006</v>
      </c>
      <c r="B7372" t="str">
        <f>LEFT(All_Data[[#This Row],[Invoice (Year+Month)]],4)</f>
        <v>2020</v>
      </c>
      <c r="C7372" t="str">
        <f>RIGHT(All_Data[[#This Row],[Invoice (Year+Month)]],2)</f>
        <v>06</v>
      </c>
      <c r="D7372" t="s">
        <v>56</v>
      </c>
      <c r="E7372">
        <v>3014898</v>
      </c>
      <c r="F7372" t="s">
        <v>10</v>
      </c>
      <c r="G7372" t="s">
        <v>11</v>
      </c>
      <c r="H7372" t="s">
        <v>39</v>
      </c>
      <c r="I7372">
        <v>1562275</v>
      </c>
      <c r="J7372">
        <v>4</v>
      </c>
      <c r="K7372" s="1">
        <v>27.96</v>
      </c>
      <c r="L7372" s="1">
        <v>14.72</v>
      </c>
      <c r="M7372" s="1">
        <f>All_Data[[#This Row],[EUR Sales Amount]]-All_Data[[#This Row],[EUR Cost Amount]]</f>
        <v>13.24</v>
      </c>
      <c r="N7372">
        <f>IF(All_Data[[#This Row],[Order Line Quantity]]&lt;0,1,0)</f>
        <v>0</v>
      </c>
      <c r="O7372" s="1" t="str">
        <f>All_Data[[#This Row],[Tier2 Description]]&amp;All_Data[[#This Row],[Order No]]</f>
        <v>COOLERS1562275</v>
      </c>
    </row>
    <row r="7373" spans="1:15" x14ac:dyDescent="0.35">
      <c r="A7373">
        <v>202006</v>
      </c>
      <c r="B7373" t="str">
        <f>LEFT(All_Data[[#This Row],[Invoice (Year+Month)]],4)</f>
        <v>2020</v>
      </c>
      <c r="C7373" t="str">
        <f>RIGHT(All_Data[[#This Row],[Invoice (Year+Month)]],2)</f>
        <v>06</v>
      </c>
      <c r="D7373" t="s">
        <v>56</v>
      </c>
      <c r="E7373">
        <v>3014899</v>
      </c>
      <c r="F7373" t="s">
        <v>17</v>
      </c>
      <c r="G7373" t="s">
        <v>26</v>
      </c>
      <c r="H7373" t="s">
        <v>44</v>
      </c>
      <c r="I7373">
        <v>1562077</v>
      </c>
      <c r="J7373">
        <v>3000</v>
      </c>
      <c r="K7373" s="1">
        <v>5910</v>
      </c>
      <c r="L7373" s="1">
        <v>4680</v>
      </c>
      <c r="M7373" s="1">
        <f>All_Data[[#This Row],[EUR Sales Amount]]-All_Data[[#This Row],[EUR Cost Amount]]</f>
        <v>1230</v>
      </c>
      <c r="N7373">
        <f>IF(All_Data[[#This Row],[Order Line Quantity]]&lt;0,1,0)</f>
        <v>0</v>
      </c>
      <c r="O7373" s="1" t="str">
        <f>All_Data[[#This Row],[Tier2 Description]]&amp;All_Data[[#This Row],[Order No]]</f>
        <v>HBA1562077</v>
      </c>
    </row>
    <row r="7374" spans="1:15" x14ac:dyDescent="0.35">
      <c r="A7374">
        <v>202006</v>
      </c>
      <c r="B7374" t="str">
        <f>LEFT(All_Data[[#This Row],[Invoice (Year+Month)]],4)</f>
        <v>2020</v>
      </c>
      <c r="C7374" t="str">
        <f>RIGHT(All_Data[[#This Row],[Invoice (Year+Month)]],2)</f>
        <v>06</v>
      </c>
      <c r="D7374" t="s">
        <v>56</v>
      </c>
      <c r="E7374">
        <v>3014899</v>
      </c>
      <c r="F7374" t="s">
        <v>17</v>
      </c>
      <c r="G7374" t="s">
        <v>26</v>
      </c>
      <c r="H7374" t="s">
        <v>44</v>
      </c>
      <c r="I7374">
        <v>1562303</v>
      </c>
      <c r="J7374">
        <v>1010</v>
      </c>
      <c r="K7374" s="1">
        <v>1888.7</v>
      </c>
      <c r="L7374" s="1">
        <v>1525.1</v>
      </c>
      <c r="M7374" s="1">
        <f>All_Data[[#This Row],[EUR Sales Amount]]-All_Data[[#This Row],[EUR Cost Amount]]</f>
        <v>363.60000000000014</v>
      </c>
      <c r="N7374">
        <f>IF(All_Data[[#This Row],[Order Line Quantity]]&lt;0,1,0)</f>
        <v>0</v>
      </c>
      <c r="O7374" s="1" t="str">
        <f>All_Data[[#This Row],[Tier2 Description]]&amp;All_Data[[#This Row],[Order No]]</f>
        <v>HBA1562303</v>
      </c>
    </row>
    <row r="7375" spans="1:15" x14ac:dyDescent="0.35">
      <c r="A7375">
        <v>202006</v>
      </c>
      <c r="B7375" t="str">
        <f>LEFT(All_Data[[#This Row],[Invoice (Year+Month)]],4)</f>
        <v>2020</v>
      </c>
      <c r="C7375" t="str">
        <f>RIGHT(All_Data[[#This Row],[Invoice (Year+Month)]],2)</f>
        <v>06</v>
      </c>
      <c r="D7375" t="s">
        <v>56</v>
      </c>
      <c r="E7375">
        <v>3014899</v>
      </c>
      <c r="F7375" t="s">
        <v>17</v>
      </c>
      <c r="G7375" t="s">
        <v>26</v>
      </c>
      <c r="H7375" t="s">
        <v>44</v>
      </c>
      <c r="I7375">
        <v>1562304</v>
      </c>
      <c r="J7375">
        <v>1200</v>
      </c>
      <c r="K7375" s="1">
        <v>2196</v>
      </c>
      <c r="L7375" s="1">
        <v>1812</v>
      </c>
      <c r="M7375" s="1">
        <f>All_Data[[#This Row],[EUR Sales Amount]]-All_Data[[#This Row],[EUR Cost Amount]]</f>
        <v>384</v>
      </c>
      <c r="N7375">
        <f>IF(All_Data[[#This Row],[Order Line Quantity]]&lt;0,1,0)</f>
        <v>0</v>
      </c>
      <c r="O7375" s="1" t="str">
        <f>All_Data[[#This Row],[Tier2 Description]]&amp;All_Data[[#This Row],[Order No]]</f>
        <v>HBA1562304</v>
      </c>
    </row>
    <row r="7376" spans="1:15" x14ac:dyDescent="0.35">
      <c r="A7376">
        <v>202006</v>
      </c>
      <c r="B7376" t="str">
        <f>LEFT(All_Data[[#This Row],[Invoice (Year+Month)]],4)</f>
        <v>2020</v>
      </c>
      <c r="C7376" t="str">
        <f>RIGHT(All_Data[[#This Row],[Invoice (Year+Month)]],2)</f>
        <v>06</v>
      </c>
      <c r="D7376" t="s">
        <v>56</v>
      </c>
      <c r="E7376">
        <v>3014899</v>
      </c>
      <c r="F7376" t="s">
        <v>17</v>
      </c>
      <c r="G7376" t="s">
        <v>26</v>
      </c>
      <c r="H7376" t="s">
        <v>44</v>
      </c>
      <c r="I7376">
        <v>1562649</v>
      </c>
      <c r="J7376">
        <v>8818</v>
      </c>
      <c r="K7376" s="1">
        <v>16136.94</v>
      </c>
      <c r="L7376" s="1">
        <v>13050.64</v>
      </c>
      <c r="M7376" s="1">
        <f>All_Data[[#This Row],[EUR Sales Amount]]-All_Data[[#This Row],[EUR Cost Amount]]</f>
        <v>3086.3000000000011</v>
      </c>
      <c r="N7376">
        <f>IF(All_Data[[#This Row],[Order Line Quantity]]&lt;0,1,0)</f>
        <v>0</v>
      </c>
      <c r="O7376" s="1" t="str">
        <f>All_Data[[#This Row],[Tier2 Description]]&amp;All_Data[[#This Row],[Order No]]</f>
        <v>HBA1562649</v>
      </c>
    </row>
    <row r="7377" spans="1:15" x14ac:dyDescent="0.35">
      <c r="A7377">
        <v>202006</v>
      </c>
      <c r="B7377" t="str">
        <f>LEFT(All_Data[[#This Row],[Invoice (Year+Month)]],4)</f>
        <v>2020</v>
      </c>
      <c r="C7377" t="str">
        <f>RIGHT(All_Data[[#This Row],[Invoice (Year+Month)]],2)</f>
        <v>06</v>
      </c>
      <c r="D7377" t="s">
        <v>56</v>
      </c>
      <c r="E7377">
        <v>3014899</v>
      </c>
      <c r="F7377" t="s">
        <v>17</v>
      </c>
      <c r="G7377" t="s">
        <v>26</v>
      </c>
      <c r="H7377" t="s">
        <v>44</v>
      </c>
      <c r="I7377">
        <v>1562795</v>
      </c>
      <c r="J7377">
        <v>20040</v>
      </c>
      <c r="K7377" s="1">
        <v>35871.599999999999</v>
      </c>
      <c r="L7377" s="1">
        <v>30060</v>
      </c>
      <c r="M7377" s="1">
        <f>All_Data[[#This Row],[EUR Sales Amount]]-All_Data[[#This Row],[EUR Cost Amount]]</f>
        <v>5811.5999999999985</v>
      </c>
      <c r="N7377">
        <f>IF(All_Data[[#This Row],[Order Line Quantity]]&lt;0,1,0)</f>
        <v>0</v>
      </c>
      <c r="O7377" s="1" t="str">
        <f>All_Data[[#This Row],[Tier2 Description]]&amp;All_Data[[#This Row],[Order No]]</f>
        <v>HBA1562795</v>
      </c>
    </row>
    <row r="7378" spans="1:15" x14ac:dyDescent="0.35">
      <c r="A7378">
        <v>202006</v>
      </c>
      <c r="B7378" t="str">
        <f>LEFT(All_Data[[#This Row],[Invoice (Year+Month)]],4)</f>
        <v>2020</v>
      </c>
      <c r="C7378" t="str">
        <f>RIGHT(All_Data[[#This Row],[Invoice (Year+Month)]],2)</f>
        <v>06</v>
      </c>
      <c r="D7378" t="s">
        <v>56</v>
      </c>
      <c r="E7378">
        <v>3014904</v>
      </c>
      <c r="F7378" t="s">
        <v>10</v>
      </c>
      <c r="G7378" t="s">
        <v>32</v>
      </c>
      <c r="H7378" t="s">
        <v>49</v>
      </c>
      <c r="I7378">
        <v>1562090</v>
      </c>
      <c r="J7378">
        <v>100</v>
      </c>
      <c r="K7378" s="1">
        <v>92</v>
      </c>
      <c r="L7378" s="1">
        <v>72.760000000000005</v>
      </c>
      <c r="M7378" s="1">
        <f>All_Data[[#This Row],[EUR Sales Amount]]-All_Data[[#This Row],[EUR Cost Amount]]</f>
        <v>19.239999999999995</v>
      </c>
      <c r="N7378">
        <f>IF(All_Data[[#This Row],[Order Line Quantity]]&lt;0,1,0)</f>
        <v>0</v>
      </c>
      <c r="O7378" s="1" t="str">
        <f>All_Data[[#This Row],[Tier2 Description]]&amp;All_Data[[#This Row],[Order No]]</f>
        <v>CERAMICS1562090</v>
      </c>
    </row>
    <row r="7379" spans="1:15" x14ac:dyDescent="0.35">
      <c r="A7379">
        <v>202006</v>
      </c>
      <c r="B7379" t="str">
        <f>LEFT(All_Data[[#This Row],[Invoice (Year+Month)]],4)</f>
        <v>2020</v>
      </c>
      <c r="C7379" t="str">
        <f>RIGHT(All_Data[[#This Row],[Invoice (Year+Month)]],2)</f>
        <v>06</v>
      </c>
      <c r="D7379" t="s">
        <v>56</v>
      </c>
      <c r="E7379">
        <v>3014904</v>
      </c>
      <c r="F7379" t="s">
        <v>10</v>
      </c>
      <c r="G7379" t="s">
        <v>22</v>
      </c>
      <c r="H7379" t="s">
        <v>35</v>
      </c>
      <c r="I7379">
        <v>1562090</v>
      </c>
      <c r="J7379">
        <v>104</v>
      </c>
      <c r="K7379" s="1">
        <v>250</v>
      </c>
      <c r="L7379" s="1">
        <v>15.44</v>
      </c>
      <c r="M7379" s="1">
        <f>All_Data[[#This Row],[EUR Sales Amount]]-All_Data[[#This Row],[EUR Cost Amount]]</f>
        <v>234.56</v>
      </c>
      <c r="N7379">
        <f>IF(All_Data[[#This Row],[Order Line Quantity]]&lt;0,1,0)</f>
        <v>0</v>
      </c>
      <c r="O7379" s="1" t="str">
        <f>All_Data[[#This Row],[Tier2 Description]]&amp;All_Data[[#This Row],[Order No]]</f>
        <v>DECORATION CHARGES1562090</v>
      </c>
    </row>
    <row r="7380" spans="1:15" x14ac:dyDescent="0.35">
      <c r="A7380">
        <v>202006</v>
      </c>
      <c r="B7380" t="str">
        <f>LEFT(All_Data[[#This Row],[Invoice (Year+Month)]],4)</f>
        <v>2020</v>
      </c>
      <c r="C7380" t="str">
        <f>RIGHT(All_Data[[#This Row],[Invoice (Year+Month)]],2)</f>
        <v>06</v>
      </c>
      <c r="D7380" t="s">
        <v>56</v>
      </c>
      <c r="E7380">
        <v>3014922</v>
      </c>
      <c r="F7380" t="s">
        <v>17</v>
      </c>
      <c r="G7380" t="s">
        <v>13</v>
      </c>
      <c r="H7380" t="s">
        <v>37</v>
      </c>
      <c r="I7380">
        <v>1561512</v>
      </c>
      <c r="J7380">
        <v>1400</v>
      </c>
      <c r="K7380" s="1">
        <v>560</v>
      </c>
      <c r="L7380" s="1">
        <v>448</v>
      </c>
      <c r="M7380" s="1">
        <f>All_Data[[#This Row],[EUR Sales Amount]]-All_Data[[#This Row],[EUR Cost Amount]]</f>
        <v>112</v>
      </c>
      <c r="N7380">
        <f>IF(All_Data[[#This Row],[Order Line Quantity]]&lt;0,1,0)</f>
        <v>0</v>
      </c>
      <c r="O7380" s="1" t="str">
        <f>All_Data[[#This Row],[Tier2 Description]]&amp;All_Data[[#This Row],[Order No]]</f>
        <v>GENERAL1561512</v>
      </c>
    </row>
    <row r="7381" spans="1:15" x14ac:dyDescent="0.35">
      <c r="A7381">
        <v>202006</v>
      </c>
      <c r="B7381" t="str">
        <f>LEFT(All_Data[[#This Row],[Invoice (Year+Month)]],4)</f>
        <v>2020</v>
      </c>
      <c r="C7381" t="str">
        <f>RIGHT(All_Data[[#This Row],[Invoice (Year+Month)]],2)</f>
        <v>06</v>
      </c>
      <c r="D7381" t="s">
        <v>56</v>
      </c>
      <c r="E7381">
        <v>3014927</v>
      </c>
      <c r="F7381" t="s">
        <v>17</v>
      </c>
      <c r="G7381" t="s">
        <v>32</v>
      </c>
      <c r="H7381" t="s">
        <v>33</v>
      </c>
      <c r="I7381">
        <v>1561738</v>
      </c>
      <c r="J7381">
        <v>6</v>
      </c>
      <c r="K7381" s="1">
        <v>37.380000000000003</v>
      </c>
      <c r="L7381" s="1">
        <v>22.68</v>
      </c>
      <c r="M7381" s="1">
        <f>All_Data[[#This Row],[EUR Sales Amount]]-All_Data[[#This Row],[EUR Cost Amount]]</f>
        <v>14.700000000000003</v>
      </c>
      <c r="N7381">
        <f>IF(All_Data[[#This Row],[Order Line Quantity]]&lt;0,1,0)</f>
        <v>0</v>
      </c>
      <c r="O7381" s="1" t="str">
        <f>All_Data[[#This Row],[Tier2 Description]]&amp;All_Data[[#This Row],[Order No]]</f>
        <v>SPORT BOTTLES1561738</v>
      </c>
    </row>
    <row r="7382" spans="1:15" x14ac:dyDescent="0.35">
      <c r="A7382">
        <v>202006</v>
      </c>
      <c r="B7382" t="str">
        <f>LEFT(All_Data[[#This Row],[Invoice (Year+Month)]],4)</f>
        <v>2020</v>
      </c>
      <c r="C7382" t="str">
        <f>RIGHT(All_Data[[#This Row],[Invoice (Year+Month)]],2)</f>
        <v>06</v>
      </c>
      <c r="D7382" t="s">
        <v>63</v>
      </c>
      <c r="E7382">
        <v>1005270</v>
      </c>
      <c r="F7382" t="s">
        <v>17</v>
      </c>
      <c r="G7382" t="s">
        <v>13</v>
      </c>
      <c r="H7382" t="s">
        <v>34</v>
      </c>
      <c r="I7382">
        <v>1111966</v>
      </c>
      <c r="J7382">
        <v>300</v>
      </c>
      <c r="K7382" s="1">
        <v>362.24519290000001</v>
      </c>
      <c r="L7382" s="1">
        <v>173.9</v>
      </c>
      <c r="M7382" s="1">
        <f>All_Data[[#This Row],[EUR Sales Amount]]-All_Data[[#This Row],[EUR Cost Amount]]</f>
        <v>188.3451929</v>
      </c>
      <c r="N7382">
        <f>IF(All_Data[[#This Row],[Order Line Quantity]]&lt;0,1,0)</f>
        <v>0</v>
      </c>
      <c r="O7382" s="1" t="str">
        <f>All_Data[[#This Row],[Tier2 Description]]&amp;All_Data[[#This Row],[Order No]]</f>
        <v>STATIONERY1111966</v>
      </c>
    </row>
    <row r="7383" spans="1:15" x14ac:dyDescent="0.35">
      <c r="A7383">
        <v>202006</v>
      </c>
      <c r="B7383" t="str">
        <f>LEFT(All_Data[[#This Row],[Invoice (Year+Month)]],4)</f>
        <v>2020</v>
      </c>
      <c r="C7383" t="str">
        <f>RIGHT(All_Data[[#This Row],[Invoice (Year+Month)]],2)</f>
        <v>06</v>
      </c>
      <c r="D7383" t="s">
        <v>63</v>
      </c>
      <c r="E7383">
        <v>1005270</v>
      </c>
      <c r="F7383" t="s">
        <v>17</v>
      </c>
      <c r="G7383" t="s">
        <v>26</v>
      </c>
      <c r="H7383" t="s">
        <v>50</v>
      </c>
      <c r="I7383">
        <v>1111868</v>
      </c>
      <c r="J7383">
        <v>60</v>
      </c>
      <c r="K7383" s="1">
        <v>226.5780743</v>
      </c>
      <c r="L7383" s="1">
        <v>48.26</v>
      </c>
      <c r="M7383" s="1">
        <f>All_Data[[#This Row],[EUR Sales Amount]]-All_Data[[#This Row],[EUR Cost Amount]]</f>
        <v>178.31807430000001</v>
      </c>
      <c r="N7383">
        <f>IF(All_Data[[#This Row],[Order Line Quantity]]&lt;0,1,0)</f>
        <v>0</v>
      </c>
      <c r="O7383" s="1" t="str">
        <f>All_Data[[#This Row],[Tier2 Description]]&amp;All_Data[[#This Row],[Order No]]</f>
        <v>OUTDOOR &amp; LEISURE1111868</v>
      </c>
    </row>
    <row r="7384" spans="1:15" x14ac:dyDescent="0.35">
      <c r="A7384">
        <v>202006</v>
      </c>
      <c r="B7384" t="str">
        <f>LEFT(All_Data[[#This Row],[Invoice (Year+Month)]],4)</f>
        <v>2020</v>
      </c>
      <c r="C7384" t="str">
        <f>RIGHT(All_Data[[#This Row],[Invoice (Year+Month)]],2)</f>
        <v>06</v>
      </c>
      <c r="D7384" t="s">
        <v>63</v>
      </c>
      <c r="E7384">
        <v>1005270</v>
      </c>
      <c r="F7384" t="s">
        <v>17</v>
      </c>
      <c r="G7384" t="s">
        <v>22</v>
      </c>
      <c r="H7384" t="s">
        <v>35</v>
      </c>
      <c r="I7384">
        <v>1111868</v>
      </c>
      <c r="J7384">
        <v>64</v>
      </c>
      <c r="K7384" s="1">
        <v>164.29241440000001</v>
      </c>
      <c r="L7384" s="1">
        <v>35.473400410000004</v>
      </c>
      <c r="M7384" s="1">
        <f>All_Data[[#This Row],[EUR Sales Amount]]-All_Data[[#This Row],[EUR Cost Amount]]</f>
        <v>128.81901399</v>
      </c>
      <c r="N7384">
        <f>IF(All_Data[[#This Row],[Order Line Quantity]]&lt;0,1,0)</f>
        <v>0</v>
      </c>
      <c r="O7384" s="1" t="str">
        <f>All_Data[[#This Row],[Tier2 Description]]&amp;All_Data[[#This Row],[Order No]]</f>
        <v>DECORATION CHARGES1111868</v>
      </c>
    </row>
    <row r="7385" spans="1:15" x14ac:dyDescent="0.35">
      <c r="A7385">
        <v>202006</v>
      </c>
      <c r="B7385" t="str">
        <f>LEFT(All_Data[[#This Row],[Invoice (Year+Month)]],4)</f>
        <v>2020</v>
      </c>
      <c r="C7385" t="str">
        <f>RIGHT(All_Data[[#This Row],[Invoice (Year+Month)]],2)</f>
        <v>06</v>
      </c>
      <c r="D7385" t="s">
        <v>63</v>
      </c>
      <c r="E7385">
        <v>1005270</v>
      </c>
      <c r="F7385" t="s">
        <v>17</v>
      </c>
      <c r="G7385" t="s">
        <v>22</v>
      </c>
      <c r="H7385" t="s">
        <v>35</v>
      </c>
      <c r="I7385">
        <v>1111966</v>
      </c>
      <c r="J7385">
        <v>304</v>
      </c>
      <c r="K7385" s="1">
        <v>254.83040209999999</v>
      </c>
      <c r="L7385" s="1">
        <v>38.76</v>
      </c>
      <c r="M7385" s="1">
        <f>All_Data[[#This Row],[EUR Sales Amount]]-All_Data[[#This Row],[EUR Cost Amount]]</f>
        <v>216.0704021</v>
      </c>
      <c r="N7385">
        <f>IF(All_Data[[#This Row],[Order Line Quantity]]&lt;0,1,0)</f>
        <v>0</v>
      </c>
      <c r="O7385" s="1" t="str">
        <f>All_Data[[#This Row],[Tier2 Description]]&amp;All_Data[[#This Row],[Order No]]</f>
        <v>DECORATION CHARGES1111966</v>
      </c>
    </row>
    <row r="7386" spans="1:15" x14ac:dyDescent="0.35">
      <c r="A7386">
        <v>202006</v>
      </c>
      <c r="B7386" t="str">
        <f>LEFT(All_Data[[#This Row],[Invoice (Year+Month)]],4)</f>
        <v>2020</v>
      </c>
      <c r="C7386" t="str">
        <f>RIGHT(All_Data[[#This Row],[Invoice (Year+Month)]],2)</f>
        <v>06</v>
      </c>
      <c r="D7386" t="s">
        <v>63</v>
      </c>
      <c r="E7386">
        <v>1005388</v>
      </c>
      <c r="F7386" t="s">
        <v>10</v>
      </c>
      <c r="G7386" t="s">
        <v>13</v>
      </c>
      <c r="H7386" t="s">
        <v>16</v>
      </c>
      <c r="I7386">
        <v>1112236</v>
      </c>
      <c r="J7386">
        <v>1000</v>
      </c>
      <c r="K7386" s="1">
        <v>110.957987</v>
      </c>
      <c r="L7386" s="1">
        <v>83.56</v>
      </c>
      <c r="M7386" s="1">
        <f>All_Data[[#This Row],[EUR Sales Amount]]-All_Data[[#This Row],[EUR Cost Amount]]</f>
        <v>27.397987000000001</v>
      </c>
      <c r="N7386">
        <f>IF(All_Data[[#This Row],[Order Line Quantity]]&lt;0,1,0)</f>
        <v>0</v>
      </c>
      <c r="O7386" s="1" t="str">
        <f>All_Data[[#This Row],[Tier2 Description]]&amp;All_Data[[#This Row],[Order No]]</f>
        <v>WRITING1112236</v>
      </c>
    </row>
    <row r="7387" spans="1:15" x14ac:dyDescent="0.35">
      <c r="A7387">
        <v>202006</v>
      </c>
      <c r="B7387" t="str">
        <f>LEFT(All_Data[[#This Row],[Invoice (Year+Month)]],4)</f>
        <v>2020</v>
      </c>
      <c r="C7387" t="str">
        <f>RIGHT(All_Data[[#This Row],[Invoice (Year+Month)]],2)</f>
        <v>06</v>
      </c>
      <c r="D7387" t="s">
        <v>63</v>
      </c>
      <c r="E7387">
        <v>1005388</v>
      </c>
      <c r="F7387" t="s">
        <v>10</v>
      </c>
      <c r="G7387" t="s">
        <v>22</v>
      </c>
      <c r="H7387" t="s">
        <v>35</v>
      </c>
      <c r="I7387">
        <v>1112236</v>
      </c>
      <c r="J7387">
        <v>1002</v>
      </c>
      <c r="K7387" s="1">
        <v>222.84839410000001</v>
      </c>
      <c r="L7387" s="1">
        <v>27.88</v>
      </c>
      <c r="M7387" s="1">
        <f>All_Data[[#This Row],[EUR Sales Amount]]-All_Data[[#This Row],[EUR Cost Amount]]</f>
        <v>194.96839410000001</v>
      </c>
      <c r="N7387">
        <f>IF(All_Data[[#This Row],[Order Line Quantity]]&lt;0,1,0)</f>
        <v>0</v>
      </c>
      <c r="O7387" s="1" t="str">
        <f>All_Data[[#This Row],[Tier2 Description]]&amp;All_Data[[#This Row],[Order No]]</f>
        <v>DECORATION CHARGES1112236</v>
      </c>
    </row>
    <row r="7388" spans="1:15" x14ac:dyDescent="0.35">
      <c r="A7388">
        <v>202006</v>
      </c>
      <c r="B7388" t="str">
        <f>LEFT(All_Data[[#This Row],[Invoice (Year+Month)]],4)</f>
        <v>2020</v>
      </c>
      <c r="C7388" t="str">
        <f>RIGHT(All_Data[[#This Row],[Invoice (Year+Month)]],2)</f>
        <v>06</v>
      </c>
      <c r="D7388" t="s">
        <v>63</v>
      </c>
      <c r="E7388">
        <v>3013308</v>
      </c>
      <c r="F7388" t="s">
        <v>10</v>
      </c>
      <c r="G7388" t="s">
        <v>48</v>
      </c>
      <c r="H7388" t="s">
        <v>48</v>
      </c>
      <c r="I7388">
        <v>1111760</v>
      </c>
      <c r="J7388">
        <v>100</v>
      </c>
      <c r="K7388" s="1">
        <v>74.500362710000005</v>
      </c>
      <c r="L7388" s="1">
        <v>66.3</v>
      </c>
      <c r="M7388" s="1">
        <f>All_Data[[#This Row],[EUR Sales Amount]]-All_Data[[#This Row],[EUR Cost Amount]]</f>
        <v>8.2003627100000074</v>
      </c>
      <c r="N7388">
        <f>IF(All_Data[[#This Row],[Order Line Quantity]]&lt;0,1,0)</f>
        <v>0</v>
      </c>
      <c r="O7388" s="1" t="str">
        <f>All_Data[[#This Row],[Tier2 Description]]&amp;All_Data[[#This Row],[Order No]]</f>
        <v>HEADWEAR1111760</v>
      </c>
    </row>
    <row r="7389" spans="1:15" x14ac:dyDescent="0.35">
      <c r="A7389">
        <v>202006</v>
      </c>
      <c r="B7389" t="str">
        <f>LEFT(All_Data[[#This Row],[Invoice (Year+Month)]],4)</f>
        <v>2020</v>
      </c>
      <c r="C7389" t="str">
        <f>RIGHT(All_Data[[#This Row],[Invoice (Year+Month)]],2)</f>
        <v>06</v>
      </c>
      <c r="D7389" t="s">
        <v>63</v>
      </c>
      <c r="E7389">
        <v>3013308</v>
      </c>
      <c r="F7389" t="s">
        <v>10</v>
      </c>
      <c r="G7389" t="s">
        <v>22</v>
      </c>
      <c r="H7389" t="s">
        <v>35</v>
      </c>
      <c r="I7389">
        <v>1111760</v>
      </c>
      <c r="J7389">
        <v>102</v>
      </c>
      <c r="K7389" s="1">
        <v>168.20857860000001</v>
      </c>
      <c r="L7389" s="1">
        <v>18.579999999999998</v>
      </c>
      <c r="M7389" s="1">
        <f>All_Data[[#This Row],[EUR Sales Amount]]-All_Data[[#This Row],[EUR Cost Amount]]</f>
        <v>149.62857860000003</v>
      </c>
      <c r="N7389">
        <f>IF(All_Data[[#This Row],[Order Line Quantity]]&lt;0,1,0)</f>
        <v>0</v>
      </c>
      <c r="O7389" s="1" t="str">
        <f>All_Data[[#This Row],[Tier2 Description]]&amp;All_Data[[#This Row],[Order No]]</f>
        <v>DECORATION CHARGES1111760</v>
      </c>
    </row>
    <row r="7390" spans="1:15" x14ac:dyDescent="0.35">
      <c r="A7390">
        <v>202006</v>
      </c>
      <c r="B7390" t="str">
        <f>LEFT(All_Data[[#This Row],[Invoice (Year+Month)]],4)</f>
        <v>2020</v>
      </c>
      <c r="C7390" t="str">
        <f>RIGHT(All_Data[[#This Row],[Invoice (Year+Month)]],2)</f>
        <v>06</v>
      </c>
      <c r="D7390" t="s">
        <v>63</v>
      </c>
      <c r="E7390">
        <v>3013308</v>
      </c>
      <c r="F7390" t="s">
        <v>10</v>
      </c>
      <c r="G7390" t="s">
        <v>24</v>
      </c>
      <c r="H7390" t="s">
        <v>54</v>
      </c>
      <c r="I7390">
        <v>1111761</v>
      </c>
      <c r="J7390">
        <v>4</v>
      </c>
      <c r="K7390" s="1">
        <v>126.10048879999999</v>
      </c>
      <c r="L7390" s="1">
        <v>35.76</v>
      </c>
      <c r="M7390" s="1">
        <f>All_Data[[#This Row],[EUR Sales Amount]]-All_Data[[#This Row],[EUR Cost Amount]]</f>
        <v>90.340488800000003</v>
      </c>
      <c r="N7390">
        <f>IF(All_Data[[#This Row],[Order Line Quantity]]&lt;0,1,0)</f>
        <v>0</v>
      </c>
      <c r="O7390" s="1" t="str">
        <f>All_Data[[#This Row],[Tier2 Description]]&amp;All_Data[[#This Row],[Order No]]</f>
        <v>VESTS-BODYWARMERS1111761</v>
      </c>
    </row>
    <row r="7391" spans="1:15" x14ac:dyDescent="0.35">
      <c r="A7391">
        <v>202006</v>
      </c>
      <c r="B7391" t="str">
        <f>LEFT(All_Data[[#This Row],[Invoice (Year+Month)]],4)</f>
        <v>2020</v>
      </c>
      <c r="C7391" t="str">
        <f>RIGHT(All_Data[[#This Row],[Invoice (Year+Month)]],2)</f>
        <v>06</v>
      </c>
      <c r="D7391" t="s">
        <v>63</v>
      </c>
      <c r="E7391">
        <v>3013321</v>
      </c>
      <c r="F7391" t="s">
        <v>17</v>
      </c>
      <c r="G7391" t="s">
        <v>13</v>
      </c>
      <c r="H7391" t="s">
        <v>16</v>
      </c>
      <c r="I7391">
        <v>1112281</v>
      </c>
      <c r="J7391">
        <v>10000</v>
      </c>
      <c r="K7391" s="1">
        <v>1361.333286</v>
      </c>
      <c r="L7391" s="1">
        <v>710.36</v>
      </c>
      <c r="M7391" s="1">
        <f>All_Data[[#This Row],[EUR Sales Amount]]-All_Data[[#This Row],[EUR Cost Amount]]</f>
        <v>650.97328600000003</v>
      </c>
      <c r="N7391">
        <f>IF(All_Data[[#This Row],[Order Line Quantity]]&lt;0,1,0)</f>
        <v>0</v>
      </c>
      <c r="O7391" s="1" t="str">
        <f>All_Data[[#This Row],[Tier2 Description]]&amp;All_Data[[#This Row],[Order No]]</f>
        <v>WRITING1112281</v>
      </c>
    </row>
    <row r="7392" spans="1:15" x14ac:dyDescent="0.35">
      <c r="A7392">
        <v>202006</v>
      </c>
      <c r="B7392" t="str">
        <f>LEFT(All_Data[[#This Row],[Invoice (Year+Month)]],4)</f>
        <v>2020</v>
      </c>
      <c r="C7392" t="str">
        <f>RIGHT(All_Data[[#This Row],[Invoice (Year+Month)]],2)</f>
        <v>06</v>
      </c>
      <c r="D7392" t="s">
        <v>63</v>
      </c>
      <c r="E7392">
        <v>3013321</v>
      </c>
      <c r="F7392" t="s">
        <v>17</v>
      </c>
      <c r="G7392" t="s">
        <v>22</v>
      </c>
      <c r="H7392" t="s">
        <v>35</v>
      </c>
      <c r="I7392">
        <v>1112281</v>
      </c>
      <c r="J7392">
        <v>10002</v>
      </c>
      <c r="K7392" s="1">
        <v>378.56254389999998</v>
      </c>
      <c r="L7392" s="1">
        <v>115.46</v>
      </c>
      <c r="M7392" s="1">
        <f>All_Data[[#This Row],[EUR Sales Amount]]-All_Data[[#This Row],[EUR Cost Amount]]</f>
        <v>263.1025439</v>
      </c>
      <c r="N7392">
        <f>IF(All_Data[[#This Row],[Order Line Quantity]]&lt;0,1,0)</f>
        <v>0</v>
      </c>
      <c r="O7392" s="1" t="str">
        <f>All_Data[[#This Row],[Tier2 Description]]&amp;All_Data[[#This Row],[Order No]]</f>
        <v>DECORATION CHARGES1112281</v>
      </c>
    </row>
    <row r="7393" spans="1:15" x14ac:dyDescent="0.35">
      <c r="A7393">
        <v>202006</v>
      </c>
      <c r="B7393" t="str">
        <f>LEFT(All_Data[[#This Row],[Invoice (Year+Month)]],4)</f>
        <v>2020</v>
      </c>
      <c r="C7393" t="str">
        <f>RIGHT(All_Data[[#This Row],[Invoice (Year+Month)]],2)</f>
        <v>06</v>
      </c>
      <c r="D7393" t="s">
        <v>63</v>
      </c>
      <c r="E7393">
        <v>3013327</v>
      </c>
      <c r="F7393" t="s">
        <v>10</v>
      </c>
      <c r="G7393" t="s">
        <v>26</v>
      </c>
      <c r="H7393" t="s">
        <v>43</v>
      </c>
      <c r="I7393">
        <v>1111356</v>
      </c>
      <c r="J7393">
        <v>16</v>
      </c>
      <c r="K7393" s="1">
        <v>7.4593604720000002</v>
      </c>
      <c r="L7393" s="1">
        <v>2.3199999999999998</v>
      </c>
      <c r="M7393" s="1">
        <f>All_Data[[#This Row],[EUR Sales Amount]]-All_Data[[#This Row],[EUR Cost Amount]]</f>
        <v>5.1393604719999999</v>
      </c>
      <c r="N7393">
        <f>IF(All_Data[[#This Row],[Order Line Quantity]]&lt;0,1,0)</f>
        <v>0</v>
      </c>
      <c r="O7393" s="1" t="str">
        <f>All_Data[[#This Row],[Tier2 Description]]&amp;All_Data[[#This Row],[Order No]]</f>
        <v>SAFETY AUTO &amp; TOOLS1111356</v>
      </c>
    </row>
    <row r="7394" spans="1:15" x14ac:dyDescent="0.35">
      <c r="A7394">
        <v>202006</v>
      </c>
      <c r="B7394" t="str">
        <f>LEFT(All_Data[[#This Row],[Invoice (Year+Month)]],4)</f>
        <v>2020</v>
      </c>
      <c r="C7394" t="str">
        <f>RIGHT(All_Data[[#This Row],[Invoice (Year+Month)]],2)</f>
        <v>06</v>
      </c>
      <c r="D7394" t="s">
        <v>63</v>
      </c>
      <c r="E7394">
        <v>3013331</v>
      </c>
      <c r="F7394" t="s">
        <v>17</v>
      </c>
      <c r="G7394" t="s">
        <v>32</v>
      </c>
      <c r="H7394" t="s">
        <v>51</v>
      </c>
      <c r="I7394">
        <v>1111601</v>
      </c>
      <c r="J7394">
        <v>4</v>
      </c>
      <c r="K7394" s="1">
        <v>15.57141498</v>
      </c>
      <c r="L7394" s="1">
        <v>0.52</v>
      </c>
      <c r="M7394" s="1">
        <f>All_Data[[#This Row],[EUR Sales Amount]]-All_Data[[#This Row],[EUR Cost Amount]]</f>
        <v>15.051414980000001</v>
      </c>
      <c r="N7394">
        <f>IF(All_Data[[#This Row],[Order Line Quantity]]&lt;0,1,0)</f>
        <v>0</v>
      </c>
      <c r="O7394" s="1" t="str">
        <f>All_Data[[#This Row],[Tier2 Description]]&amp;All_Data[[#This Row],[Order No]]</f>
        <v>MUGS &amp; TUMBLERS1111601</v>
      </c>
    </row>
    <row r="7395" spans="1:15" x14ac:dyDescent="0.35">
      <c r="A7395">
        <v>202006</v>
      </c>
      <c r="B7395" t="str">
        <f>LEFT(All_Data[[#This Row],[Invoice (Year+Month)]],4)</f>
        <v>2020</v>
      </c>
      <c r="C7395" t="str">
        <f>RIGHT(All_Data[[#This Row],[Invoice (Year+Month)]],2)</f>
        <v>06</v>
      </c>
      <c r="D7395" t="s">
        <v>63</v>
      </c>
      <c r="E7395">
        <v>3013331</v>
      </c>
      <c r="F7395" t="s">
        <v>17</v>
      </c>
      <c r="G7395" t="s">
        <v>32</v>
      </c>
      <c r="H7395" t="s">
        <v>55</v>
      </c>
      <c r="I7395">
        <v>1112160</v>
      </c>
      <c r="J7395">
        <v>8</v>
      </c>
      <c r="K7395" s="1">
        <v>60.607303829999999</v>
      </c>
      <c r="L7395" s="1">
        <v>21.22</v>
      </c>
      <c r="M7395" s="1">
        <f>All_Data[[#This Row],[EUR Sales Amount]]-All_Data[[#This Row],[EUR Cost Amount]]</f>
        <v>39.38730383</v>
      </c>
      <c r="N7395">
        <f>IF(All_Data[[#This Row],[Order Line Quantity]]&lt;0,1,0)</f>
        <v>0</v>
      </c>
      <c r="O7395" s="1" t="str">
        <f>All_Data[[#This Row],[Tier2 Description]]&amp;All_Data[[#This Row],[Order No]]</f>
        <v>SPECIALTIES &amp; PACKAGING1112160</v>
      </c>
    </row>
    <row r="7396" spans="1:15" x14ac:dyDescent="0.35">
      <c r="A7396">
        <v>202006</v>
      </c>
      <c r="B7396" t="str">
        <f>LEFT(All_Data[[#This Row],[Invoice (Year+Month)]],4)</f>
        <v>2020</v>
      </c>
      <c r="C7396" t="str">
        <f>RIGHT(All_Data[[#This Row],[Invoice (Year+Month)]],2)</f>
        <v>06</v>
      </c>
      <c r="D7396" t="s">
        <v>63</v>
      </c>
      <c r="E7396">
        <v>3013331</v>
      </c>
      <c r="F7396" t="s">
        <v>17</v>
      </c>
      <c r="G7396" t="s">
        <v>48</v>
      </c>
      <c r="H7396" t="s">
        <v>48</v>
      </c>
      <c r="I7396">
        <v>1112393</v>
      </c>
      <c r="J7396">
        <v>4</v>
      </c>
      <c r="K7396" s="1">
        <v>6.7619102680000003</v>
      </c>
      <c r="L7396" s="1">
        <v>1.64</v>
      </c>
      <c r="M7396" s="1">
        <f>All_Data[[#This Row],[EUR Sales Amount]]-All_Data[[#This Row],[EUR Cost Amount]]</f>
        <v>5.1219102680000006</v>
      </c>
      <c r="N7396">
        <f>IF(All_Data[[#This Row],[Order Line Quantity]]&lt;0,1,0)</f>
        <v>0</v>
      </c>
      <c r="O7396" s="1" t="str">
        <f>All_Data[[#This Row],[Tier2 Description]]&amp;All_Data[[#This Row],[Order No]]</f>
        <v>HEADWEAR1112393</v>
      </c>
    </row>
    <row r="7397" spans="1:15" x14ac:dyDescent="0.35">
      <c r="A7397">
        <v>202006</v>
      </c>
      <c r="B7397" t="str">
        <f>LEFT(All_Data[[#This Row],[Invoice (Year+Month)]],4)</f>
        <v>2020</v>
      </c>
      <c r="C7397" t="str">
        <f>RIGHT(All_Data[[#This Row],[Invoice (Year+Month)]],2)</f>
        <v>06</v>
      </c>
      <c r="D7397" t="s">
        <v>63</v>
      </c>
      <c r="E7397">
        <v>3013331</v>
      </c>
      <c r="F7397" t="s">
        <v>17</v>
      </c>
      <c r="G7397" t="s">
        <v>13</v>
      </c>
      <c r="H7397" t="s">
        <v>34</v>
      </c>
      <c r="I7397">
        <v>1112130</v>
      </c>
      <c r="J7397">
        <v>100</v>
      </c>
      <c r="K7397" s="1">
        <v>137.53195869999999</v>
      </c>
      <c r="L7397" s="1">
        <v>60.12</v>
      </c>
      <c r="M7397" s="1">
        <f>All_Data[[#This Row],[EUR Sales Amount]]-All_Data[[#This Row],[EUR Cost Amount]]</f>
        <v>77.411958699999985</v>
      </c>
      <c r="N7397">
        <f>IF(All_Data[[#This Row],[Order Line Quantity]]&lt;0,1,0)</f>
        <v>0</v>
      </c>
      <c r="O7397" s="1" t="str">
        <f>All_Data[[#This Row],[Tier2 Description]]&amp;All_Data[[#This Row],[Order No]]</f>
        <v>STATIONERY1112130</v>
      </c>
    </row>
    <row r="7398" spans="1:15" x14ac:dyDescent="0.35">
      <c r="A7398">
        <v>202006</v>
      </c>
      <c r="B7398" t="str">
        <f>LEFT(All_Data[[#This Row],[Invoice (Year+Month)]],4)</f>
        <v>2020</v>
      </c>
      <c r="C7398" t="str">
        <f>RIGHT(All_Data[[#This Row],[Invoice (Year+Month)]],2)</f>
        <v>06</v>
      </c>
      <c r="D7398" t="s">
        <v>63</v>
      </c>
      <c r="E7398">
        <v>3013331</v>
      </c>
      <c r="F7398" t="s">
        <v>17</v>
      </c>
      <c r="G7398" t="s">
        <v>13</v>
      </c>
      <c r="H7398" t="s">
        <v>16</v>
      </c>
      <c r="I7398">
        <v>1112257</v>
      </c>
      <c r="J7398">
        <v>2000</v>
      </c>
      <c r="K7398" s="1">
        <v>257.34793630000001</v>
      </c>
      <c r="L7398" s="1">
        <v>125.26</v>
      </c>
      <c r="M7398" s="1">
        <f>All_Data[[#This Row],[EUR Sales Amount]]-All_Data[[#This Row],[EUR Cost Amount]]</f>
        <v>132.08793630000002</v>
      </c>
      <c r="N7398">
        <f>IF(All_Data[[#This Row],[Order Line Quantity]]&lt;0,1,0)</f>
        <v>0</v>
      </c>
      <c r="O7398" s="1" t="str">
        <f>All_Data[[#This Row],[Tier2 Description]]&amp;All_Data[[#This Row],[Order No]]</f>
        <v>WRITING1112257</v>
      </c>
    </row>
    <row r="7399" spans="1:15" x14ac:dyDescent="0.35">
      <c r="A7399">
        <v>202006</v>
      </c>
      <c r="B7399" t="str">
        <f>LEFT(All_Data[[#This Row],[Invoice (Year+Month)]],4)</f>
        <v>2020</v>
      </c>
      <c r="C7399" t="str">
        <f>RIGHT(All_Data[[#This Row],[Invoice (Year+Month)]],2)</f>
        <v>06</v>
      </c>
      <c r="D7399" t="s">
        <v>63</v>
      </c>
      <c r="E7399">
        <v>3013331</v>
      </c>
      <c r="F7399" t="s">
        <v>17</v>
      </c>
      <c r="G7399" t="s">
        <v>18</v>
      </c>
      <c r="H7399" t="s">
        <v>20</v>
      </c>
      <c r="I7399">
        <v>1112021</v>
      </c>
      <c r="J7399">
        <v>12</v>
      </c>
      <c r="K7399" s="1">
        <v>66.854518229999996</v>
      </c>
      <c r="L7399" s="1">
        <v>27.14</v>
      </c>
      <c r="M7399" s="1">
        <f>All_Data[[#This Row],[EUR Sales Amount]]-All_Data[[#This Row],[EUR Cost Amount]]</f>
        <v>39.714518229999996</v>
      </c>
      <c r="N7399">
        <f>IF(All_Data[[#This Row],[Order Line Quantity]]&lt;0,1,0)</f>
        <v>0</v>
      </c>
      <c r="O7399" s="1" t="str">
        <f>All_Data[[#This Row],[Tier2 Description]]&amp;All_Data[[#This Row],[Order No]]</f>
        <v>POLOS1112021</v>
      </c>
    </row>
    <row r="7400" spans="1:15" x14ac:dyDescent="0.35">
      <c r="A7400">
        <v>202006</v>
      </c>
      <c r="B7400" t="str">
        <f>LEFT(All_Data[[#This Row],[Invoice (Year+Month)]],4)</f>
        <v>2020</v>
      </c>
      <c r="C7400" t="str">
        <f>RIGHT(All_Data[[#This Row],[Invoice (Year+Month)]],2)</f>
        <v>06</v>
      </c>
      <c r="D7400" t="s">
        <v>63</v>
      </c>
      <c r="E7400">
        <v>3013331</v>
      </c>
      <c r="F7400" t="s">
        <v>17</v>
      </c>
      <c r="G7400" t="s">
        <v>18</v>
      </c>
      <c r="H7400" t="s">
        <v>20</v>
      </c>
      <c r="I7400">
        <v>1112384</v>
      </c>
      <c r="J7400">
        <v>22</v>
      </c>
      <c r="K7400" s="1">
        <v>266.6721369</v>
      </c>
      <c r="L7400" s="1">
        <v>98.54</v>
      </c>
      <c r="M7400" s="1">
        <f>All_Data[[#This Row],[EUR Sales Amount]]-All_Data[[#This Row],[EUR Cost Amount]]</f>
        <v>168.13213689999998</v>
      </c>
      <c r="N7400">
        <f>IF(All_Data[[#This Row],[Order Line Quantity]]&lt;0,1,0)</f>
        <v>0</v>
      </c>
      <c r="O7400" s="1" t="str">
        <f>All_Data[[#This Row],[Tier2 Description]]&amp;All_Data[[#This Row],[Order No]]</f>
        <v>POLOS1112384</v>
      </c>
    </row>
    <row r="7401" spans="1:15" x14ac:dyDescent="0.35">
      <c r="A7401">
        <v>202006</v>
      </c>
      <c r="B7401" t="str">
        <f>LEFT(All_Data[[#This Row],[Invoice (Year+Month)]],4)</f>
        <v>2020</v>
      </c>
      <c r="C7401" t="str">
        <f>RIGHT(All_Data[[#This Row],[Invoice (Year+Month)]],2)</f>
        <v>06</v>
      </c>
      <c r="D7401" t="s">
        <v>63</v>
      </c>
      <c r="E7401">
        <v>3013331</v>
      </c>
      <c r="F7401" t="s">
        <v>17</v>
      </c>
      <c r="G7401" t="s">
        <v>18</v>
      </c>
      <c r="H7401" t="s">
        <v>21</v>
      </c>
      <c r="I7401">
        <v>1112029</v>
      </c>
      <c r="J7401">
        <v>2</v>
      </c>
      <c r="K7401" s="1">
        <v>17.855844130000001</v>
      </c>
      <c r="L7401" s="1">
        <v>6.74</v>
      </c>
      <c r="M7401" s="1">
        <f>All_Data[[#This Row],[EUR Sales Amount]]-All_Data[[#This Row],[EUR Cost Amount]]</f>
        <v>11.115844130000001</v>
      </c>
      <c r="N7401">
        <f>IF(All_Data[[#This Row],[Order Line Quantity]]&lt;0,1,0)</f>
        <v>0</v>
      </c>
      <c r="O7401" s="1" t="str">
        <f>All_Data[[#This Row],[Tier2 Description]]&amp;All_Data[[#This Row],[Order No]]</f>
        <v>T-SHIRTS &amp; ACTIVE TOPS1112029</v>
      </c>
    </row>
    <row r="7402" spans="1:15" x14ac:dyDescent="0.35">
      <c r="A7402">
        <v>202006</v>
      </c>
      <c r="B7402" t="str">
        <f>LEFT(All_Data[[#This Row],[Invoice (Year+Month)]],4)</f>
        <v>2020</v>
      </c>
      <c r="C7402" t="str">
        <f>RIGHT(All_Data[[#This Row],[Invoice (Year+Month)]],2)</f>
        <v>06</v>
      </c>
      <c r="D7402" t="s">
        <v>63</v>
      </c>
      <c r="E7402">
        <v>3013331</v>
      </c>
      <c r="F7402" t="s">
        <v>17</v>
      </c>
      <c r="G7402" t="s">
        <v>18</v>
      </c>
      <c r="H7402" t="s">
        <v>21</v>
      </c>
      <c r="I7402">
        <v>1112044</v>
      </c>
      <c r="J7402">
        <v>6</v>
      </c>
      <c r="K7402" s="1">
        <v>53.567532389999997</v>
      </c>
      <c r="L7402" s="1">
        <v>19.78</v>
      </c>
      <c r="M7402" s="1">
        <f>All_Data[[#This Row],[EUR Sales Amount]]-All_Data[[#This Row],[EUR Cost Amount]]</f>
        <v>33.787532389999996</v>
      </c>
      <c r="N7402">
        <f>IF(All_Data[[#This Row],[Order Line Quantity]]&lt;0,1,0)</f>
        <v>0</v>
      </c>
      <c r="O7402" s="1" t="str">
        <f>All_Data[[#This Row],[Tier2 Description]]&amp;All_Data[[#This Row],[Order No]]</f>
        <v>T-SHIRTS &amp; ACTIVE TOPS1112044</v>
      </c>
    </row>
    <row r="7403" spans="1:15" x14ac:dyDescent="0.35">
      <c r="A7403">
        <v>202006</v>
      </c>
      <c r="B7403" t="str">
        <f>LEFT(All_Data[[#This Row],[Invoice (Year+Month)]],4)</f>
        <v>2020</v>
      </c>
      <c r="C7403" t="str">
        <f>RIGHT(All_Data[[#This Row],[Invoice (Year+Month)]],2)</f>
        <v>06</v>
      </c>
      <c r="D7403" t="s">
        <v>63</v>
      </c>
      <c r="E7403">
        <v>3013331</v>
      </c>
      <c r="F7403" t="s">
        <v>17</v>
      </c>
      <c r="G7403" t="s">
        <v>36</v>
      </c>
      <c r="H7403" t="s">
        <v>36</v>
      </c>
      <c r="I7403">
        <v>1111793</v>
      </c>
      <c r="J7403">
        <v>200</v>
      </c>
      <c r="K7403" s="1">
        <v>468.0748696</v>
      </c>
      <c r="L7403" s="1">
        <v>393.34</v>
      </c>
      <c r="M7403" s="1">
        <f>All_Data[[#This Row],[EUR Sales Amount]]-All_Data[[#This Row],[EUR Cost Amount]]</f>
        <v>74.734869600000025</v>
      </c>
      <c r="N7403">
        <f>IF(All_Data[[#This Row],[Order Line Quantity]]&lt;0,1,0)</f>
        <v>0</v>
      </c>
      <c r="O7403" s="1" t="str">
        <f>All_Data[[#This Row],[Tier2 Description]]&amp;All_Data[[#This Row],[Order No]]</f>
        <v>MEMORY1111793</v>
      </c>
    </row>
    <row r="7404" spans="1:15" x14ac:dyDescent="0.35">
      <c r="A7404">
        <v>202006</v>
      </c>
      <c r="B7404" t="str">
        <f>LEFT(All_Data[[#This Row],[Invoice (Year+Month)]],4)</f>
        <v>2020</v>
      </c>
      <c r="C7404" t="str">
        <f>RIGHT(All_Data[[#This Row],[Invoice (Year+Month)]],2)</f>
        <v>06</v>
      </c>
      <c r="D7404" t="s">
        <v>63</v>
      </c>
      <c r="E7404">
        <v>3013331</v>
      </c>
      <c r="F7404" t="s">
        <v>17</v>
      </c>
      <c r="G7404" t="s">
        <v>36</v>
      </c>
      <c r="H7404" t="s">
        <v>36</v>
      </c>
      <c r="I7404">
        <v>1112001</v>
      </c>
      <c r="J7404">
        <v>200</v>
      </c>
      <c r="K7404" s="1">
        <v>371.1031835</v>
      </c>
      <c r="L7404" s="1">
        <v>293.77999999999997</v>
      </c>
      <c r="M7404" s="1">
        <f>All_Data[[#This Row],[EUR Sales Amount]]-All_Data[[#This Row],[EUR Cost Amount]]</f>
        <v>77.323183500000027</v>
      </c>
      <c r="N7404">
        <f>IF(All_Data[[#This Row],[Order Line Quantity]]&lt;0,1,0)</f>
        <v>0</v>
      </c>
      <c r="O7404" s="1" t="str">
        <f>All_Data[[#This Row],[Tier2 Description]]&amp;All_Data[[#This Row],[Order No]]</f>
        <v>MEMORY1112001</v>
      </c>
    </row>
    <row r="7405" spans="1:15" x14ac:dyDescent="0.35">
      <c r="A7405">
        <v>202006</v>
      </c>
      <c r="B7405" t="str">
        <f>LEFT(All_Data[[#This Row],[Invoice (Year+Month)]],4)</f>
        <v>2020</v>
      </c>
      <c r="C7405" t="str">
        <f>RIGHT(All_Data[[#This Row],[Invoice (Year+Month)]],2)</f>
        <v>06</v>
      </c>
      <c r="D7405" t="s">
        <v>63</v>
      </c>
      <c r="E7405">
        <v>3013331</v>
      </c>
      <c r="F7405" t="s">
        <v>17</v>
      </c>
      <c r="G7405" t="s">
        <v>22</v>
      </c>
      <c r="H7405" t="s">
        <v>35</v>
      </c>
      <c r="I7405">
        <v>1111887</v>
      </c>
      <c r="J7405">
        <v>202</v>
      </c>
      <c r="K7405" s="1">
        <v>115.62008729999999</v>
      </c>
      <c r="L7405" s="1">
        <v>19.88</v>
      </c>
      <c r="M7405" s="1">
        <f>All_Data[[#This Row],[EUR Sales Amount]]-All_Data[[#This Row],[EUR Cost Amount]]</f>
        <v>95.740087299999999</v>
      </c>
      <c r="N7405">
        <f>IF(All_Data[[#This Row],[Order Line Quantity]]&lt;0,1,0)</f>
        <v>0</v>
      </c>
      <c r="O7405" s="1" t="str">
        <f>All_Data[[#This Row],[Tier2 Description]]&amp;All_Data[[#This Row],[Order No]]</f>
        <v>DECORATION CHARGES1111887</v>
      </c>
    </row>
    <row r="7406" spans="1:15" x14ac:dyDescent="0.35">
      <c r="A7406">
        <v>202006</v>
      </c>
      <c r="B7406" t="str">
        <f>LEFT(All_Data[[#This Row],[Invoice (Year+Month)]],4)</f>
        <v>2020</v>
      </c>
      <c r="C7406" t="str">
        <f>RIGHT(All_Data[[#This Row],[Invoice (Year+Month)]],2)</f>
        <v>06</v>
      </c>
      <c r="D7406" t="s">
        <v>63</v>
      </c>
      <c r="E7406">
        <v>3013331</v>
      </c>
      <c r="F7406" t="s">
        <v>17</v>
      </c>
      <c r="G7406" t="s">
        <v>22</v>
      </c>
      <c r="H7406" t="s">
        <v>35</v>
      </c>
      <c r="I7406">
        <v>1112130</v>
      </c>
      <c r="J7406">
        <v>102</v>
      </c>
      <c r="K7406" s="1">
        <v>163.9194464</v>
      </c>
      <c r="L7406" s="1">
        <v>3.02</v>
      </c>
      <c r="M7406" s="1">
        <f>All_Data[[#This Row],[EUR Sales Amount]]-All_Data[[#This Row],[EUR Cost Amount]]</f>
        <v>160.89944639999999</v>
      </c>
      <c r="N7406">
        <f>IF(All_Data[[#This Row],[Order Line Quantity]]&lt;0,1,0)</f>
        <v>0</v>
      </c>
      <c r="O7406" s="1" t="str">
        <f>All_Data[[#This Row],[Tier2 Description]]&amp;All_Data[[#This Row],[Order No]]</f>
        <v>DECORATION CHARGES1112130</v>
      </c>
    </row>
    <row r="7407" spans="1:15" x14ac:dyDescent="0.35">
      <c r="A7407">
        <v>202006</v>
      </c>
      <c r="B7407" t="str">
        <f>LEFT(All_Data[[#This Row],[Invoice (Year+Month)]],4)</f>
        <v>2020</v>
      </c>
      <c r="C7407" t="str">
        <f>RIGHT(All_Data[[#This Row],[Invoice (Year+Month)]],2)</f>
        <v>06</v>
      </c>
      <c r="D7407" t="s">
        <v>63</v>
      </c>
      <c r="E7407">
        <v>3013331</v>
      </c>
      <c r="F7407" t="s">
        <v>17</v>
      </c>
      <c r="G7407" t="s">
        <v>22</v>
      </c>
      <c r="H7407" t="s">
        <v>35</v>
      </c>
      <c r="I7407">
        <v>1112257</v>
      </c>
      <c r="J7407">
        <v>2002</v>
      </c>
      <c r="K7407" s="1">
        <v>395.34610500000002</v>
      </c>
      <c r="L7407" s="1">
        <v>60.02</v>
      </c>
      <c r="M7407" s="1">
        <f>All_Data[[#This Row],[EUR Sales Amount]]-All_Data[[#This Row],[EUR Cost Amount]]</f>
        <v>335.32610500000004</v>
      </c>
      <c r="N7407">
        <f>IF(All_Data[[#This Row],[Order Line Quantity]]&lt;0,1,0)</f>
        <v>0</v>
      </c>
      <c r="O7407" s="1" t="str">
        <f>All_Data[[#This Row],[Tier2 Description]]&amp;All_Data[[#This Row],[Order No]]</f>
        <v>DECORATION CHARGES1112257</v>
      </c>
    </row>
    <row r="7408" spans="1:15" x14ac:dyDescent="0.35">
      <c r="A7408">
        <v>202006</v>
      </c>
      <c r="B7408" t="str">
        <f>LEFT(All_Data[[#This Row],[Invoice (Year+Month)]],4)</f>
        <v>2020</v>
      </c>
      <c r="C7408" t="str">
        <f>RIGHT(All_Data[[#This Row],[Invoice (Year+Month)]],2)</f>
        <v>06</v>
      </c>
      <c r="D7408" t="s">
        <v>63</v>
      </c>
      <c r="E7408">
        <v>3013331</v>
      </c>
      <c r="F7408" t="s">
        <v>17</v>
      </c>
      <c r="G7408" t="s">
        <v>29</v>
      </c>
      <c r="H7408" t="s">
        <v>52</v>
      </c>
      <c r="I7408">
        <v>1111887</v>
      </c>
      <c r="J7408">
        <v>200</v>
      </c>
      <c r="K7408" s="1">
        <v>69.931504419999996</v>
      </c>
      <c r="L7408" s="1">
        <v>24.18</v>
      </c>
      <c r="M7408" s="1">
        <f>All_Data[[#This Row],[EUR Sales Amount]]-All_Data[[#This Row],[EUR Cost Amount]]</f>
        <v>45.751504419999996</v>
      </c>
      <c r="N7408">
        <f>IF(All_Data[[#This Row],[Order Line Quantity]]&lt;0,1,0)</f>
        <v>0</v>
      </c>
      <c r="O7408" s="1" t="str">
        <f>All_Data[[#This Row],[Tier2 Description]]&amp;All_Data[[#This Row],[Order No]]</f>
        <v>GENERAL TECH1111887</v>
      </c>
    </row>
    <row r="7409" spans="1:15" x14ac:dyDescent="0.35">
      <c r="A7409">
        <v>202006</v>
      </c>
      <c r="B7409" t="str">
        <f>LEFT(All_Data[[#This Row],[Invoice (Year+Month)]],4)</f>
        <v>2020</v>
      </c>
      <c r="C7409" t="str">
        <f>RIGHT(All_Data[[#This Row],[Invoice (Year+Month)]],2)</f>
        <v>06</v>
      </c>
      <c r="D7409" t="s">
        <v>63</v>
      </c>
      <c r="E7409">
        <v>3013336</v>
      </c>
      <c r="F7409" t="s">
        <v>17</v>
      </c>
      <c r="G7409" t="s">
        <v>32</v>
      </c>
      <c r="H7409" t="s">
        <v>51</v>
      </c>
      <c r="I7409">
        <v>1111991</v>
      </c>
      <c r="J7409">
        <v>50</v>
      </c>
      <c r="K7409" s="1">
        <v>159.44383010000001</v>
      </c>
      <c r="L7409" s="1">
        <v>49.32</v>
      </c>
      <c r="M7409" s="1">
        <f>All_Data[[#This Row],[EUR Sales Amount]]-All_Data[[#This Row],[EUR Cost Amount]]</f>
        <v>110.12383010000002</v>
      </c>
      <c r="N7409">
        <f>IF(All_Data[[#This Row],[Order Line Quantity]]&lt;0,1,0)</f>
        <v>0</v>
      </c>
      <c r="O7409" s="1" t="str">
        <f>All_Data[[#This Row],[Tier2 Description]]&amp;All_Data[[#This Row],[Order No]]</f>
        <v>MUGS &amp; TUMBLERS1111991</v>
      </c>
    </row>
    <row r="7410" spans="1:15" x14ac:dyDescent="0.35">
      <c r="A7410">
        <v>202006</v>
      </c>
      <c r="B7410" t="str">
        <f>LEFT(All_Data[[#This Row],[Invoice (Year+Month)]],4)</f>
        <v>2020</v>
      </c>
      <c r="C7410" t="str">
        <f>RIGHT(All_Data[[#This Row],[Invoice (Year+Month)]],2)</f>
        <v>06</v>
      </c>
      <c r="D7410" t="s">
        <v>63</v>
      </c>
      <c r="E7410">
        <v>3013336</v>
      </c>
      <c r="F7410" t="s">
        <v>17</v>
      </c>
      <c r="G7410" t="s">
        <v>13</v>
      </c>
      <c r="H7410" t="s">
        <v>14</v>
      </c>
      <c r="I7410">
        <v>1112283</v>
      </c>
      <c r="J7410">
        <v>8</v>
      </c>
      <c r="K7410" s="1">
        <v>5.1469587250000002</v>
      </c>
      <c r="L7410" s="1">
        <v>1.58</v>
      </c>
      <c r="M7410" s="1">
        <f>All_Data[[#This Row],[EUR Sales Amount]]-All_Data[[#This Row],[EUR Cost Amount]]</f>
        <v>3.5669587250000001</v>
      </c>
      <c r="N7410">
        <f>IF(All_Data[[#This Row],[Order Line Quantity]]&lt;0,1,0)</f>
        <v>0</v>
      </c>
      <c r="O7410" s="1" t="str">
        <f>All_Data[[#This Row],[Tier2 Description]]&amp;All_Data[[#This Row],[Order No]]</f>
        <v>DESKTOP1112283</v>
      </c>
    </row>
    <row r="7411" spans="1:15" x14ac:dyDescent="0.35">
      <c r="A7411">
        <v>202006</v>
      </c>
      <c r="B7411" t="str">
        <f>LEFT(All_Data[[#This Row],[Invoice (Year+Month)]],4)</f>
        <v>2020</v>
      </c>
      <c r="C7411" t="str">
        <f>RIGHT(All_Data[[#This Row],[Invoice (Year+Month)]],2)</f>
        <v>06</v>
      </c>
      <c r="D7411" t="s">
        <v>63</v>
      </c>
      <c r="E7411">
        <v>3013336</v>
      </c>
      <c r="F7411" t="s">
        <v>17</v>
      </c>
      <c r="G7411" t="s">
        <v>26</v>
      </c>
      <c r="H7411" t="s">
        <v>28</v>
      </c>
      <c r="I7411">
        <v>1111873</v>
      </c>
      <c r="J7411">
        <v>24</v>
      </c>
      <c r="K7411" s="1">
        <v>698.86748260000002</v>
      </c>
      <c r="L7411" s="1">
        <v>209.78</v>
      </c>
      <c r="M7411" s="1">
        <f>All_Data[[#This Row],[EUR Sales Amount]]-All_Data[[#This Row],[EUR Cost Amount]]</f>
        <v>489.08748260000004</v>
      </c>
      <c r="N7411">
        <f>IF(All_Data[[#This Row],[Order Line Quantity]]&lt;0,1,0)</f>
        <v>0</v>
      </c>
      <c r="O7411" s="1" t="str">
        <f>All_Data[[#This Row],[Tier2 Description]]&amp;All_Data[[#This Row],[Order No]]</f>
        <v>HOUSEWARES1111873</v>
      </c>
    </row>
    <row r="7412" spans="1:15" x14ac:dyDescent="0.35">
      <c r="A7412">
        <v>202006</v>
      </c>
      <c r="B7412" t="str">
        <f>LEFT(All_Data[[#This Row],[Invoice (Year+Month)]],4)</f>
        <v>2020</v>
      </c>
      <c r="C7412" t="str">
        <f>RIGHT(All_Data[[#This Row],[Invoice (Year+Month)]],2)</f>
        <v>06</v>
      </c>
      <c r="D7412" t="s">
        <v>63</v>
      </c>
      <c r="E7412">
        <v>3013339</v>
      </c>
      <c r="F7412" t="s">
        <v>17</v>
      </c>
      <c r="G7412" t="s">
        <v>11</v>
      </c>
      <c r="H7412" t="s">
        <v>40</v>
      </c>
      <c r="I7412">
        <v>1112014</v>
      </c>
      <c r="J7412">
        <v>1600</v>
      </c>
      <c r="K7412" s="1">
        <v>974.19247759999996</v>
      </c>
      <c r="L7412" s="1">
        <v>585.9</v>
      </c>
      <c r="M7412" s="1">
        <f>All_Data[[#This Row],[EUR Sales Amount]]-All_Data[[#This Row],[EUR Cost Amount]]</f>
        <v>388.29247759999998</v>
      </c>
      <c r="N7412">
        <f>IF(All_Data[[#This Row],[Order Line Quantity]]&lt;0,1,0)</f>
        <v>0</v>
      </c>
      <c r="O7412" s="1" t="str">
        <f>All_Data[[#This Row],[Tier2 Description]]&amp;All_Data[[#This Row],[Order No]]</f>
        <v>TOTES1112014</v>
      </c>
    </row>
    <row r="7413" spans="1:15" x14ac:dyDescent="0.35">
      <c r="A7413">
        <v>202006</v>
      </c>
      <c r="B7413" t="str">
        <f>LEFT(All_Data[[#This Row],[Invoice (Year+Month)]],4)</f>
        <v>2020</v>
      </c>
      <c r="C7413" t="str">
        <f>RIGHT(All_Data[[#This Row],[Invoice (Year+Month)]],2)</f>
        <v>06</v>
      </c>
      <c r="D7413" t="s">
        <v>63</v>
      </c>
      <c r="E7413">
        <v>3013339</v>
      </c>
      <c r="F7413" t="s">
        <v>17</v>
      </c>
      <c r="G7413" t="s">
        <v>11</v>
      </c>
      <c r="H7413" t="s">
        <v>40</v>
      </c>
      <c r="I7413">
        <v>1112184</v>
      </c>
      <c r="J7413">
        <v>200</v>
      </c>
      <c r="K7413" s="1">
        <v>146.38994930000001</v>
      </c>
      <c r="L7413" s="1">
        <v>77.52</v>
      </c>
      <c r="M7413" s="1">
        <f>All_Data[[#This Row],[EUR Sales Amount]]-All_Data[[#This Row],[EUR Cost Amount]]</f>
        <v>68.869949300000016</v>
      </c>
      <c r="N7413">
        <f>IF(All_Data[[#This Row],[Order Line Quantity]]&lt;0,1,0)</f>
        <v>0</v>
      </c>
      <c r="O7413" s="1" t="str">
        <f>All_Data[[#This Row],[Tier2 Description]]&amp;All_Data[[#This Row],[Order No]]</f>
        <v>TOTES1112184</v>
      </c>
    </row>
    <row r="7414" spans="1:15" x14ac:dyDescent="0.35">
      <c r="A7414">
        <v>202006</v>
      </c>
      <c r="B7414" t="str">
        <f>LEFT(All_Data[[#This Row],[Invoice (Year+Month)]],4)</f>
        <v>2020</v>
      </c>
      <c r="C7414" t="str">
        <f>RIGHT(All_Data[[#This Row],[Invoice (Year+Month)]],2)</f>
        <v>06</v>
      </c>
      <c r="D7414" t="s">
        <v>63</v>
      </c>
      <c r="E7414">
        <v>3013339</v>
      </c>
      <c r="F7414" t="s">
        <v>17</v>
      </c>
      <c r="G7414" t="s">
        <v>13</v>
      </c>
      <c r="H7414" t="s">
        <v>15</v>
      </c>
      <c r="I7414">
        <v>1111955</v>
      </c>
      <c r="J7414">
        <v>200</v>
      </c>
      <c r="K7414" s="1">
        <v>190.21369200000001</v>
      </c>
      <c r="L7414" s="1">
        <v>50.6</v>
      </c>
      <c r="M7414" s="1">
        <f>All_Data[[#This Row],[EUR Sales Amount]]-All_Data[[#This Row],[EUR Cost Amount]]</f>
        <v>139.61369200000001</v>
      </c>
      <c r="N7414">
        <f>IF(All_Data[[#This Row],[Order Line Quantity]]&lt;0,1,0)</f>
        <v>0</v>
      </c>
      <c r="O7414" s="1" t="str">
        <f>All_Data[[#This Row],[Tier2 Description]]&amp;All_Data[[#This Row],[Order No]]</f>
        <v>UMBRELLAS1111955</v>
      </c>
    </row>
    <row r="7415" spans="1:15" x14ac:dyDescent="0.35">
      <c r="A7415">
        <v>202006</v>
      </c>
      <c r="B7415" t="str">
        <f>LEFT(All_Data[[#This Row],[Invoice (Year+Month)]],4)</f>
        <v>2020</v>
      </c>
      <c r="C7415" t="str">
        <f>RIGHT(All_Data[[#This Row],[Invoice (Year+Month)]],2)</f>
        <v>06</v>
      </c>
      <c r="D7415" t="s">
        <v>63</v>
      </c>
      <c r="E7415">
        <v>3013339</v>
      </c>
      <c r="F7415" t="s">
        <v>17</v>
      </c>
      <c r="G7415" t="s">
        <v>13</v>
      </c>
      <c r="H7415" t="s">
        <v>16</v>
      </c>
      <c r="I7415">
        <v>1111981</v>
      </c>
      <c r="J7415">
        <v>400</v>
      </c>
      <c r="K7415" s="1">
        <v>41.772418639999998</v>
      </c>
      <c r="L7415" s="1">
        <v>24.76</v>
      </c>
      <c r="M7415" s="1">
        <f>All_Data[[#This Row],[EUR Sales Amount]]-All_Data[[#This Row],[EUR Cost Amount]]</f>
        <v>17.012418639999996</v>
      </c>
      <c r="N7415">
        <f>IF(All_Data[[#This Row],[Order Line Quantity]]&lt;0,1,0)</f>
        <v>0</v>
      </c>
      <c r="O7415" s="1" t="str">
        <f>All_Data[[#This Row],[Tier2 Description]]&amp;All_Data[[#This Row],[Order No]]</f>
        <v>WRITING1111981</v>
      </c>
    </row>
    <row r="7416" spans="1:15" x14ac:dyDescent="0.35">
      <c r="A7416">
        <v>202006</v>
      </c>
      <c r="B7416" t="str">
        <f>LEFT(All_Data[[#This Row],[Invoice (Year+Month)]],4)</f>
        <v>2020</v>
      </c>
      <c r="C7416" t="str">
        <f>RIGHT(All_Data[[#This Row],[Invoice (Year+Month)]],2)</f>
        <v>06</v>
      </c>
      <c r="D7416" t="s">
        <v>63</v>
      </c>
      <c r="E7416">
        <v>3013339</v>
      </c>
      <c r="F7416" t="s">
        <v>17</v>
      </c>
      <c r="G7416" t="s">
        <v>26</v>
      </c>
      <c r="H7416" t="s">
        <v>50</v>
      </c>
      <c r="I7416">
        <v>1111983</v>
      </c>
      <c r="J7416">
        <v>400</v>
      </c>
      <c r="K7416" s="1">
        <v>1152.4711930000001</v>
      </c>
      <c r="L7416" s="1">
        <v>254.44</v>
      </c>
      <c r="M7416" s="1">
        <f>All_Data[[#This Row],[EUR Sales Amount]]-All_Data[[#This Row],[EUR Cost Amount]]</f>
        <v>898.03119300000003</v>
      </c>
      <c r="N7416">
        <f>IF(All_Data[[#This Row],[Order Line Quantity]]&lt;0,1,0)</f>
        <v>0</v>
      </c>
      <c r="O7416" s="1" t="str">
        <f>All_Data[[#This Row],[Tier2 Description]]&amp;All_Data[[#This Row],[Order No]]</f>
        <v>OUTDOOR &amp; LEISURE1111983</v>
      </c>
    </row>
    <row r="7417" spans="1:15" x14ac:dyDescent="0.35">
      <c r="A7417">
        <v>202006</v>
      </c>
      <c r="B7417" t="str">
        <f>LEFT(All_Data[[#This Row],[Invoice (Year+Month)]],4)</f>
        <v>2020</v>
      </c>
      <c r="C7417" t="str">
        <f>RIGHT(All_Data[[#This Row],[Invoice (Year+Month)]],2)</f>
        <v>06</v>
      </c>
      <c r="D7417" t="s">
        <v>63</v>
      </c>
      <c r="E7417">
        <v>3013339</v>
      </c>
      <c r="F7417" t="s">
        <v>17</v>
      </c>
      <c r="G7417" t="s">
        <v>22</v>
      </c>
      <c r="H7417" t="s">
        <v>35</v>
      </c>
      <c r="I7417">
        <v>1111955</v>
      </c>
      <c r="J7417">
        <v>202</v>
      </c>
      <c r="K7417" s="1">
        <v>117.8578955</v>
      </c>
      <c r="L7417" s="1">
        <v>19.88</v>
      </c>
      <c r="M7417" s="1">
        <f>All_Data[[#This Row],[EUR Sales Amount]]-All_Data[[#This Row],[EUR Cost Amount]]</f>
        <v>97.977895500000002</v>
      </c>
      <c r="N7417">
        <f>IF(All_Data[[#This Row],[Order Line Quantity]]&lt;0,1,0)</f>
        <v>0</v>
      </c>
      <c r="O7417" s="1" t="str">
        <f>All_Data[[#This Row],[Tier2 Description]]&amp;All_Data[[#This Row],[Order No]]</f>
        <v>DECORATION CHARGES1111955</v>
      </c>
    </row>
    <row r="7418" spans="1:15" x14ac:dyDescent="0.35">
      <c r="A7418">
        <v>202006</v>
      </c>
      <c r="B7418" t="str">
        <f>LEFT(All_Data[[#This Row],[Invoice (Year+Month)]],4)</f>
        <v>2020</v>
      </c>
      <c r="C7418" t="str">
        <f>RIGHT(All_Data[[#This Row],[Invoice (Year+Month)]],2)</f>
        <v>06</v>
      </c>
      <c r="D7418" t="s">
        <v>63</v>
      </c>
      <c r="E7418">
        <v>3013339</v>
      </c>
      <c r="F7418" t="s">
        <v>17</v>
      </c>
      <c r="G7418" t="s">
        <v>22</v>
      </c>
      <c r="H7418" t="s">
        <v>35</v>
      </c>
      <c r="I7418">
        <v>1111981</v>
      </c>
      <c r="J7418">
        <v>404</v>
      </c>
      <c r="K7418" s="1">
        <v>126.809128</v>
      </c>
      <c r="L7418" s="1">
        <v>36.485427799999997</v>
      </c>
      <c r="M7418" s="1">
        <f>All_Data[[#This Row],[EUR Sales Amount]]-All_Data[[#This Row],[EUR Cost Amount]]</f>
        <v>90.323700200000005</v>
      </c>
      <c r="N7418">
        <f>IF(All_Data[[#This Row],[Order Line Quantity]]&lt;0,1,0)</f>
        <v>0</v>
      </c>
      <c r="O7418" s="1" t="str">
        <f>All_Data[[#This Row],[Tier2 Description]]&amp;All_Data[[#This Row],[Order No]]</f>
        <v>DECORATION CHARGES1111981</v>
      </c>
    </row>
    <row r="7419" spans="1:15" x14ac:dyDescent="0.35">
      <c r="A7419">
        <v>202006</v>
      </c>
      <c r="B7419" t="str">
        <f>LEFT(All_Data[[#This Row],[Invoice (Year+Month)]],4)</f>
        <v>2020</v>
      </c>
      <c r="C7419" t="str">
        <f>RIGHT(All_Data[[#This Row],[Invoice (Year+Month)]],2)</f>
        <v>06</v>
      </c>
      <c r="D7419" t="s">
        <v>63</v>
      </c>
      <c r="E7419">
        <v>3013339</v>
      </c>
      <c r="F7419" t="s">
        <v>17</v>
      </c>
      <c r="G7419" t="s">
        <v>22</v>
      </c>
      <c r="H7419" t="s">
        <v>35</v>
      </c>
      <c r="I7419">
        <v>1111983</v>
      </c>
      <c r="J7419">
        <v>402</v>
      </c>
      <c r="K7419" s="1">
        <v>158.51141000000001</v>
      </c>
      <c r="L7419" s="1">
        <v>21.88</v>
      </c>
      <c r="M7419" s="1">
        <f>All_Data[[#This Row],[EUR Sales Amount]]-All_Data[[#This Row],[EUR Cost Amount]]</f>
        <v>136.63141000000002</v>
      </c>
      <c r="N7419">
        <f>IF(All_Data[[#This Row],[Order Line Quantity]]&lt;0,1,0)</f>
        <v>0</v>
      </c>
      <c r="O7419" s="1" t="str">
        <f>All_Data[[#This Row],[Tier2 Description]]&amp;All_Data[[#This Row],[Order No]]</f>
        <v>DECORATION CHARGES1111983</v>
      </c>
    </row>
    <row r="7420" spans="1:15" x14ac:dyDescent="0.35">
      <c r="A7420">
        <v>202006</v>
      </c>
      <c r="B7420" t="str">
        <f>LEFT(All_Data[[#This Row],[Invoice (Year+Month)]],4)</f>
        <v>2020</v>
      </c>
      <c r="C7420" t="str">
        <f>RIGHT(All_Data[[#This Row],[Invoice (Year+Month)]],2)</f>
        <v>06</v>
      </c>
      <c r="D7420" t="s">
        <v>63</v>
      </c>
      <c r="E7420">
        <v>3013339</v>
      </c>
      <c r="F7420" t="s">
        <v>17</v>
      </c>
      <c r="G7420" t="s">
        <v>22</v>
      </c>
      <c r="H7420" t="s">
        <v>35</v>
      </c>
      <c r="I7420">
        <v>1112014</v>
      </c>
      <c r="J7420">
        <v>1602</v>
      </c>
      <c r="K7420" s="1">
        <v>1594.624785</v>
      </c>
      <c r="L7420" s="1">
        <v>283.92</v>
      </c>
      <c r="M7420" s="1">
        <f>All_Data[[#This Row],[EUR Sales Amount]]-All_Data[[#This Row],[EUR Cost Amount]]</f>
        <v>1310.7047849999999</v>
      </c>
      <c r="N7420">
        <f>IF(All_Data[[#This Row],[Order Line Quantity]]&lt;0,1,0)</f>
        <v>0</v>
      </c>
      <c r="O7420" s="1" t="str">
        <f>All_Data[[#This Row],[Tier2 Description]]&amp;All_Data[[#This Row],[Order No]]</f>
        <v>DECORATION CHARGES1112014</v>
      </c>
    </row>
    <row r="7421" spans="1:15" x14ac:dyDescent="0.35">
      <c r="A7421">
        <v>202006</v>
      </c>
      <c r="B7421" t="str">
        <f>LEFT(All_Data[[#This Row],[Invoice (Year+Month)]],4)</f>
        <v>2020</v>
      </c>
      <c r="C7421" t="str">
        <f>RIGHT(All_Data[[#This Row],[Invoice (Year+Month)]],2)</f>
        <v>06</v>
      </c>
      <c r="D7421" t="s">
        <v>63</v>
      </c>
      <c r="E7421">
        <v>3013339</v>
      </c>
      <c r="F7421" t="s">
        <v>17</v>
      </c>
      <c r="G7421" t="s">
        <v>22</v>
      </c>
      <c r="H7421" t="s">
        <v>35</v>
      </c>
      <c r="I7421">
        <v>1112184</v>
      </c>
      <c r="J7421">
        <v>206</v>
      </c>
      <c r="K7421" s="1">
        <v>402.61898150000002</v>
      </c>
      <c r="L7421" s="1">
        <v>50.74</v>
      </c>
      <c r="M7421" s="1">
        <f>All_Data[[#This Row],[EUR Sales Amount]]-All_Data[[#This Row],[EUR Cost Amount]]</f>
        <v>351.87898150000001</v>
      </c>
      <c r="N7421">
        <f>IF(All_Data[[#This Row],[Order Line Quantity]]&lt;0,1,0)</f>
        <v>0</v>
      </c>
      <c r="O7421" s="1" t="str">
        <f>All_Data[[#This Row],[Tier2 Description]]&amp;All_Data[[#This Row],[Order No]]</f>
        <v>DECORATION CHARGES1112184</v>
      </c>
    </row>
    <row r="7422" spans="1:15" x14ac:dyDescent="0.35">
      <c r="A7422">
        <v>202006</v>
      </c>
      <c r="B7422" t="str">
        <f>LEFT(All_Data[[#This Row],[Invoice (Year+Month)]],4)</f>
        <v>2020</v>
      </c>
      <c r="C7422" t="str">
        <f>RIGHT(All_Data[[#This Row],[Invoice (Year+Month)]],2)</f>
        <v>06</v>
      </c>
      <c r="D7422" t="s">
        <v>63</v>
      </c>
      <c r="E7422">
        <v>3013346</v>
      </c>
      <c r="F7422" t="s">
        <v>10</v>
      </c>
      <c r="G7422" t="s">
        <v>22</v>
      </c>
      <c r="H7422" t="s">
        <v>35</v>
      </c>
      <c r="I7422">
        <v>1112007</v>
      </c>
      <c r="J7422">
        <v>1002</v>
      </c>
      <c r="K7422" s="1">
        <v>226.5780743</v>
      </c>
      <c r="L7422" s="1">
        <v>30.02</v>
      </c>
      <c r="M7422" s="1">
        <f>All_Data[[#This Row],[EUR Sales Amount]]-All_Data[[#This Row],[EUR Cost Amount]]</f>
        <v>196.55807429999999</v>
      </c>
      <c r="N7422">
        <f>IF(All_Data[[#This Row],[Order Line Quantity]]&lt;0,1,0)</f>
        <v>0</v>
      </c>
      <c r="O7422" s="1" t="str">
        <f>All_Data[[#This Row],[Tier2 Description]]&amp;All_Data[[#This Row],[Order No]]</f>
        <v>DECORATION CHARGES1112007</v>
      </c>
    </row>
    <row r="7423" spans="1:15" x14ac:dyDescent="0.35">
      <c r="A7423">
        <v>202006</v>
      </c>
      <c r="B7423" t="str">
        <f>LEFT(All_Data[[#This Row],[Invoice (Year+Month)]],4)</f>
        <v>2020</v>
      </c>
      <c r="C7423" t="str">
        <f>RIGHT(All_Data[[#This Row],[Invoice (Year+Month)]],2)</f>
        <v>06</v>
      </c>
      <c r="D7423" t="s">
        <v>63</v>
      </c>
      <c r="E7423">
        <v>3013346</v>
      </c>
      <c r="F7423" t="s">
        <v>10</v>
      </c>
      <c r="G7423" t="s">
        <v>29</v>
      </c>
      <c r="H7423" t="s">
        <v>31</v>
      </c>
      <c r="I7423">
        <v>1112007</v>
      </c>
      <c r="J7423">
        <v>1000</v>
      </c>
      <c r="K7423" s="1">
        <v>1305.3880830000001</v>
      </c>
      <c r="L7423" s="1">
        <v>806.48</v>
      </c>
      <c r="M7423" s="1">
        <f>All_Data[[#This Row],[EUR Sales Amount]]-All_Data[[#This Row],[EUR Cost Amount]]</f>
        <v>498.90808300000003</v>
      </c>
      <c r="N7423">
        <f>IF(All_Data[[#This Row],[Order Line Quantity]]&lt;0,1,0)</f>
        <v>0</v>
      </c>
      <c r="O7423" s="1" t="str">
        <f>All_Data[[#This Row],[Tier2 Description]]&amp;All_Data[[#This Row],[Order No]]</f>
        <v>POWER1112007</v>
      </c>
    </row>
    <row r="7424" spans="1:15" x14ac:dyDescent="0.35">
      <c r="A7424">
        <v>202006</v>
      </c>
      <c r="B7424" t="str">
        <f>LEFT(All_Data[[#This Row],[Invoice (Year+Month)]],4)</f>
        <v>2020</v>
      </c>
      <c r="C7424" t="str">
        <f>RIGHT(All_Data[[#This Row],[Invoice (Year+Month)]],2)</f>
        <v>06</v>
      </c>
      <c r="D7424" t="s">
        <v>63</v>
      </c>
      <c r="E7424">
        <v>3013348</v>
      </c>
      <c r="F7424" t="s">
        <v>10</v>
      </c>
      <c r="G7424" t="s">
        <v>18</v>
      </c>
      <c r="H7424" t="s">
        <v>20</v>
      </c>
      <c r="I7424">
        <v>1112294</v>
      </c>
      <c r="J7424">
        <v>12</v>
      </c>
      <c r="K7424" s="1">
        <v>135.76409029999999</v>
      </c>
      <c r="L7424" s="1">
        <v>39.659999999999997</v>
      </c>
      <c r="M7424" s="1">
        <f>All_Data[[#This Row],[EUR Sales Amount]]-All_Data[[#This Row],[EUR Cost Amount]]</f>
        <v>96.104090299999996</v>
      </c>
      <c r="N7424">
        <f>IF(All_Data[[#This Row],[Order Line Quantity]]&lt;0,1,0)</f>
        <v>0</v>
      </c>
      <c r="O7424" s="1" t="str">
        <f>All_Data[[#This Row],[Tier2 Description]]&amp;All_Data[[#This Row],[Order No]]</f>
        <v>POLOS1112294</v>
      </c>
    </row>
    <row r="7425" spans="1:15" x14ac:dyDescent="0.35">
      <c r="A7425">
        <v>202006</v>
      </c>
      <c r="B7425" t="str">
        <f>LEFT(All_Data[[#This Row],[Invoice (Year+Month)]],4)</f>
        <v>2020</v>
      </c>
      <c r="C7425" t="str">
        <f>RIGHT(All_Data[[#This Row],[Invoice (Year+Month)]],2)</f>
        <v>06</v>
      </c>
      <c r="D7425" t="s">
        <v>63</v>
      </c>
      <c r="E7425">
        <v>3013348</v>
      </c>
      <c r="F7425" t="s">
        <v>10</v>
      </c>
      <c r="G7425" t="s">
        <v>18</v>
      </c>
      <c r="H7425" t="s">
        <v>21</v>
      </c>
      <c r="I7425">
        <v>1112294</v>
      </c>
      <c r="J7425">
        <v>24</v>
      </c>
      <c r="K7425" s="1">
        <v>131.06842280000001</v>
      </c>
      <c r="L7425" s="1">
        <v>44.82</v>
      </c>
      <c r="M7425" s="1">
        <f>All_Data[[#This Row],[EUR Sales Amount]]-All_Data[[#This Row],[EUR Cost Amount]]</f>
        <v>86.248422800000014</v>
      </c>
      <c r="N7425">
        <f>IF(All_Data[[#This Row],[Order Line Quantity]]&lt;0,1,0)</f>
        <v>0</v>
      </c>
      <c r="O7425" s="1" t="str">
        <f>All_Data[[#This Row],[Tier2 Description]]&amp;All_Data[[#This Row],[Order No]]</f>
        <v>T-SHIRTS &amp; ACTIVE TOPS1112294</v>
      </c>
    </row>
    <row r="7426" spans="1:15" x14ac:dyDescent="0.35">
      <c r="A7426">
        <v>202006</v>
      </c>
      <c r="B7426" t="str">
        <f>LEFT(All_Data[[#This Row],[Invoice (Year+Month)]],4)</f>
        <v>2020</v>
      </c>
      <c r="C7426" t="str">
        <f>RIGHT(All_Data[[#This Row],[Invoice (Year+Month)]],2)</f>
        <v>06</v>
      </c>
      <c r="D7426" t="s">
        <v>63</v>
      </c>
      <c r="E7426">
        <v>3013356</v>
      </c>
      <c r="F7426" t="s">
        <v>17</v>
      </c>
      <c r="G7426" t="s">
        <v>32</v>
      </c>
      <c r="H7426" t="s">
        <v>33</v>
      </c>
      <c r="I7426">
        <v>1111995</v>
      </c>
      <c r="J7426">
        <v>100</v>
      </c>
      <c r="K7426" s="1">
        <v>121.2146077</v>
      </c>
      <c r="L7426" s="1">
        <v>89.48</v>
      </c>
      <c r="M7426" s="1">
        <f>All_Data[[#This Row],[EUR Sales Amount]]-All_Data[[#This Row],[EUR Cost Amount]]</f>
        <v>31.734607699999998</v>
      </c>
      <c r="N7426">
        <f>IF(All_Data[[#This Row],[Order Line Quantity]]&lt;0,1,0)</f>
        <v>0</v>
      </c>
      <c r="O7426" s="1" t="str">
        <f>All_Data[[#This Row],[Tier2 Description]]&amp;All_Data[[#This Row],[Order No]]</f>
        <v>SPORT BOTTLES1111995</v>
      </c>
    </row>
    <row r="7427" spans="1:15" x14ac:dyDescent="0.35">
      <c r="A7427">
        <v>202006</v>
      </c>
      <c r="B7427" t="str">
        <f>LEFT(All_Data[[#This Row],[Invoice (Year+Month)]],4)</f>
        <v>2020</v>
      </c>
      <c r="C7427" t="str">
        <f>RIGHT(All_Data[[#This Row],[Invoice (Year+Month)]],2)</f>
        <v>06</v>
      </c>
      <c r="D7427" t="s">
        <v>63</v>
      </c>
      <c r="E7427">
        <v>3013356</v>
      </c>
      <c r="F7427" t="s">
        <v>17</v>
      </c>
      <c r="G7427" t="s">
        <v>13</v>
      </c>
      <c r="H7427" t="s">
        <v>15</v>
      </c>
      <c r="I7427">
        <v>1112023</v>
      </c>
      <c r="J7427">
        <v>50</v>
      </c>
      <c r="K7427" s="1">
        <v>281.12464779999999</v>
      </c>
      <c r="L7427" s="1">
        <v>95.38</v>
      </c>
      <c r="M7427" s="1">
        <f>All_Data[[#This Row],[EUR Sales Amount]]-All_Data[[#This Row],[EUR Cost Amount]]</f>
        <v>185.7446478</v>
      </c>
      <c r="N7427">
        <f>IF(All_Data[[#This Row],[Order Line Quantity]]&lt;0,1,0)</f>
        <v>0</v>
      </c>
      <c r="O7427" s="1" t="str">
        <f>All_Data[[#This Row],[Tier2 Description]]&amp;All_Data[[#This Row],[Order No]]</f>
        <v>UMBRELLAS1112023</v>
      </c>
    </row>
    <row r="7428" spans="1:15" x14ac:dyDescent="0.35">
      <c r="A7428">
        <v>202006</v>
      </c>
      <c r="B7428" t="str">
        <f>LEFT(All_Data[[#This Row],[Invoice (Year+Month)]],4)</f>
        <v>2020</v>
      </c>
      <c r="C7428" t="str">
        <f>RIGHT(All_Data[[#This Row],[Invoice (Year+Month)]],2)</f>
        <v>06</v>
      </c>
      <c r="D7428" t="s">
        <v>63</v>
      </c>
      <c r="E7428">
        <v>3013356</v>
      </c>
      <c r="F7428" t="s">
        <v>17</v>
      </c>
      <c r="G7428" t="s">
        <v>13</v>
      </c>
      <c r="H7428" t="s">
        <v>16</v>
      </c>
      <c r="I7428">
        <v>1111925</v>
      </c>
      <c r="J7428">
        <v>50</v>
      </c>
      <c r="K7428" s="1">
        <v>18.182191150000001</v>
      </c>
      <c r="L7428" s="1">
        <v>5.62</v>
      </c>
      <c r="M7428" s="1">
        <f>All_Data[[#This Row],[EUR Sales Amount]]-All_Data[[#This Row],[EUR Cost Amount]]</f>
        <v>12.56219115</v>
      </c>
      <c r="N7428">
        <f>IF(All_Data[[#This Row],[Order Line Quantity]]&lt;0,1,0)</f>
        <v>0</v>
      </c>
      <c r="O7428" s="1" t="str">
        <f>All_Data[[#This Row],[Tier2 Description]]&amp;All_Data[[#This Row],[Order No]]</f>
        <v>WRITING1111925</v>
      </c>
    </row>
    <row r="7429" spans="1:15" x14ac:dyDescent="0.35">
      <c r="A7429">
        <v>202006</v>
      </c>
      <c r="B7429" t="str">
        <f>LEFT(All_Data[[#This Row],[Invoice (Year+Month)]],4)</f>
        <v>2020</v>
      </c>
      <c r="C7429" t="str">
        <f>RIGHT(All_Data[[#This Row],[Invoice (Year+Month)]],2)</f>
        <v>06</v>
      </c>
      <c r="D7429" t="s">
        <v>63</v>
      </c>
      <c r="E7429">
        <v>3013356</v>
      </c>
      <c r="F7429" t="s">
        <v>17</v>
      </c>
      <c r="G7429" t="s">
        <v>22</v>
      </c>
      <c r="H7429" t="s">
        <v>35</v>
      </c>
      <c r="I7429">
        <v>1111995</v>
      </c>
      <c r="J7429">
        <v>102</v>
      </c>
      <c r="K7429" s="1">
        <v>118.88355749999999</v>
      </c>
      <c r="L7429" s="1">
        <v>16.46</v>
      </c>
      <c r="M7429" s="1">
        <f>All_Data[[#This Row],[EUR Sales Amount]]-All_Data[[#This Row],[EUR Cost Amount]]</f>
        <v>102.42355749999999</v>
      </c>
      <c r="N7429">
        <f>IF(All_Data[[#This Row],[Order Line Quantity]]&lt;0,1,0)</f>
        <v>0</v>
      </c>
      <c r="O7429" s="1" t="str">
        <f>All_Data[[#This Row],[Tier2 Description]]&amp;All_Data[[#This Row],[Order No]]</f>
        <v>DECORATION CHARGES1111995</v>
      </c>
    </row>
    <row r="7430" spans="1:15" x14ac:dyDescent="0.35">
      <c r="A7430">
        <v>202006</v>
      </c>
      <c r="B7430" t="str">
        <f>LEFT(All_Data[[#This Row],[Invoice (Year+Month)]],4)</f>
        <v>2020</v>
      </c>
      <c r="C7430" t="str">
        <f>RIGHT(All_Data[[#This Row],[Invoice (Year+Month)]],2)</f>
        <v>06</v>
      </c>
      <c r="D7430" t="s">
        <v>63</v>
      </c>
      <c r="E7430">
        <v>3013356</v>
      </c>
      <c r="F7430" t="s">
        <v>17</v>
      </c>
      <c r="G7430" t="s">
        <v>22</v>
      </c>
      <c r="H7430" t="s">
        <v>35</v>
      </c>
      <c r="I7430">
        <v>1112023</v>
      </c>
      <c r="J7430">
        <v>56</v>
      </c>
      <c r="K7430" s="1">
        <v>252.21962600000001</v>
      </c>
      <c r="L7430" s="1">
        <v>46.865855189999998</v>
      </c>
      <c r="M7430" s="1">
        <f>All_Data[[#This Row],[EUR Sales Amount]]-All_Data[[#This Row],[EUR Cost Amount]]</f>
        <v>205.35377081000001</v>
      </c>
      <c r="N7430">
        <f>IF(All_Data[[#This Row],[Order Line Quantity]]&lt;0,1,0)</f>
        <v>0</v>
      </c>
      <c r="O7430" s="1" t="str">
        <f>All_Data[[#This Row],[Tier2 Description]]&amp;All_Data[[#This Row],[Order No]]</f>
        <v>DECORATION CHARGES1112023</v>
      </c>
    </row>
    <row r="7431" spans="1:15" x14ac:dyDescent="0.35">
      <c r="A7431">
        <v>202006</v>
      </c>
      <c r="B7431" t="str">
        <f>LEFT(All_Data[[#This Row],[Invoice (Year+Month)]],4)</f>
        <v>2020</v>
      </c>
      <c r="C7431" t="str">
        <f>RIGHT(All_Data[[#This Row],[Invoice (Year+Month)]],2)</f>
        <v>06</v>
      </c>
      <c r="D7431" t="s">
        <v>63</v>
      </c>
      <c r="E7431">
        <v>3013358</v>
      </c>
      <c r="F7431" t="s">
        <v>10</v>
      </c>
      <c r="G7431" t="s">
        <v>13</v>
      </c>
      <c r="H7431" t="s">
        <v>37</v>
      </c>
      <c r="I7431">
        <v>1112226</v>
      </c>
      <c r="J7431">
        <v>100</v>
      </c>
      <c r="K7431" s="1">
        <v>114.6876673</v>
      </c>
      <c r="L7431" s="1">
        <v>39.1</v>
      </c>
      <c r="M7431" s="1">
        <f>All_Data[[#This Row],[EUR Sales Amount]]-All_Data[[#This Row],[EUR Cost Amount]]</f>
        <v>75.587667299999993</v>
      </c>
      <c r="N7431">
        <f>IF(All_Data[[#This Row],[Order Line Quantity]]&lt;0,1,0)</f>
        <v>0</v>
      </c>
      <c r="O7431" s="1" t="str">
        <f>All_Data[[#This Row],[Tier2 Description]]&amp;All_Data[[#This Row],[Order No]]</f>
        <v>GENERAL1112226</v>
      </c>
    </row>
    <row r="7432" spans="1:15" x14ac:dyDescent="0.35">
      <c r="A7432">
        <v>202006</v>
      </c>
      <c r="B7432" t="str">
        <f>LEFT(All_Data[[#This Row],[Invoice (Year+Month)]],4)</f>
        <v>2020</v>
      </c>
      <c r="C7432" t="str">
        <f>RIGHT(All_Data[[#This Row],[Invoice (Year+Month)]],2)</f>
        <v>06</v>
      </c>
      <c r="D7432" t="s">
        <v>63</v>
      </c>
      <c r="E7432">
        <v>3013358</v>
      </c>
      <c r="F7432" t="s">
        <v>10</v>
      </c>
      <c r="G7432" t="s">
        <v>22</v>
      </c>
      <c r="H7432" t="s">
        <v>35</v>
      </c>
      <c r="I7432">
        <v>1111825</v>
      </c>
      <c r="J7432">
        <v>1002</v>
      </c>
      <c r="K7432" s="1">
        <v>405.60272570000001</v>
      </c>
      <c r="L7432" s="1">
        <v>31.18</v>
      </c>
      <c r="M7432" s="1">
        <f>All_Data[[#This Row],[EUR Sales Amount]]-All_Data[[#This Row],[EUR Cost Amount]]</f>
        <v>374.4227257</v>
      </c>
      <c r="N7432">
        <f>IF(All_Data[[#This Row],[Order Line Quantity]]&lt;0,1,0)</f>
        <v>0</v>
      </c>
      <c r="O7432" s="1" t="str">
        <f>All_Data[[#This Row],[Tier2 Description]]&amp;All_Data[[#This Row],[Order No]]</f>
        <v>DECORATION CHARGES1111825</v>
      </c>
    </row>
    <row r="7433" spans="1:15" x14ac:dyDescent="0.35">
      <c r="A7433">
        <v>202006</v>
      </c>
      <c r="B7433" t="str">
        <f>LEFT(All_Data[[#This Row],[Invoice (Year+Month)]],4)</f>
        <v>2020</v>
      </c>
      <c r="C7433" t="str">
        <f>RIGHT(All_Data[[#This Row],[Invoice (Year+Month)]],2)</f>
        <v>06</v>
      </c>
      <c r="D7433" t="s">
        <v>63</v>
      </c>
      <c r="E7433">
        <v>3013358</v>
      </c>
      <c r="F7433" t="s">
        <v>10</v>
      </c>
      <c r="G7433" t="s">
        <v>22</v>
      </c>
      <c r="H7433" t="s">
        <v>35</v>
      </c>
      <c r="I7433">
        <v>1112226</v>
      </c>
      <c r="J7433">
        <v>106</v>
      </c>
      <c r="K7433" s="1">
        <v>212.59177339999999</v>
      </c>
      <c r="L7433" s="1">
        <v>51.676856100000002</v>
      </c>
      <c r="M7433" s="1">
        <f>All_Data[[#This Row],[EUR Sales Amount]]-All_Data[[#This Row],[EUR Cost Amount]]</f>
        <v>160.91491729999998</v>
      </c>
      <c r="N7433">
        <f>IF(All_Data[[#This Row],[Order Line Quantity]]&lt;0,1,0)</f>
        <v>0</v>
      </c>
      <c r="O7433" s="1" t="str">
        <f>All_Data[[#This Row],[Tier2 Description]]&amp;All_Data[[#This Row],[Order No]]</f>
        <v>DECORATION CHARGES1112226</v>
      </c>
    </row>
    <row r="7434" spans="1:15" x14ac:dyDescent="0.35">
      <c r="A7434">
        <v>202006</v>
      </c>
      <c r="B7434" t="str">
        <f>LEFT(All_Data[[#This Row],[Invoice (Year+Month)]],4)</f>
        <v>2020</v>
      </c>
      <c r="C7434" t="str">
        <f>RIGHT(All_Data[[#This Row],[Invoice (Year+Month)]],2)</f>
        <v>06</v>
      </c>
      <c r="D7434" t="s">
        <v>63</v>
      </c>
      <c r="E7434">
        <v>3013358</v>
      </c>
      <c r="F7434" t="s">
        <v>10</v>
      </c>
      <c r="G7434" t="s">
        <v>29</v>
      </c>
      <c r="H7434" t="s">
        <v>52</v>
      </c>
      <c r="I7434">
        <v>1111825</v>
      </c>
      <c r="J7434">
        <v>1000</v>
      </c>
      <c r="K7434" s="1">
        <v>307.69861950000001</v>
      </c>
      <c r="L7434" s="1">
        <v>105.64</v>
      </c>
      <c r="M7434" s="1">
        <f>All_Data[[#This Row],[EUR Sales Amount]]-All_Data[[#This Row],[EUR Cost Amount]]</f>
        <v>202.05861950000002</v>
      </c>
      <c r="N7434">
        <f>IF(All_Data[[#This Row],[Order Line Quantity]]&lt;0,1,0)</f>
        <v>0</v>
      </c>
      <c r="O7434" s="1" t="str">
        <f>All_Data[[#This Row],[Tier2 Description]]&amp;All_Data[[#This Row],[Order No]]</f>
        <v>GENERAL TECH1111825</v>
      </c>
    </row>
    <row r="7435" spans="1:15" x14ac:dyDescent="0.35">
      <c r="A7435">
        <v>202006</v>
      </c>
      <c r="B7435" t="str">
        <f>LEFT(All_Data[[#This Row],[Invoice (Year+Month)]],4)</f>
        <v>2020</v>
      </c>
      <c r="C7435" t="str">
        <f>RIGHT(All_Data[[#This Row],[Invoice (Year+Month)]],2)</f>
        <v>06</v>
      </c>
      <c r="D7435" t="s">
        <v>63</v>
      </c>
      <c r="E7435">
        <v>3013364</v>
      </c>
      <c r="F7435" t="s">
        <v>17</v>
      </c>
      <c r="G7435" t="s">
        <v>11</v>
      </c>
      <c r="H7435" t="s">
        <v>40</v>
      </c>
      <c r="I7435">
        <v>1111994</v>
      </c>
      <c r="J7435">
        <v>200</v>
      </c>
      <c r="K7435" s="1">
        <v>437.49149169999998</v>
      </c>
      <c r="L7435" s="1">
        <v>182.34</v>
      </c>
      <c r="M7435" s="1">
        <f>All_Data[[#This Row],[EUR Sales Amount]]-All_Data[[#This Row],[EUR Cost Amount]]</f>
        <v>255.15149169999998</v>
      </c>
      <c r="N7435">
        <f>IF(All_Data[[#This Row],[Order Line Quantity]]&lt;0,1,0)</f>
        <v>0</v>
      </c>
      <c r="O7435" s="1" t="str">
        <f>All_Data[[#This Row],[Tier2 Description]]&amp;All_Data[[#This Row],[Order No]]</f>
        <v>TOTES1111994</v>
      </c>
    </row>
    <row r="7436" spans="1:15" x14ac:dyDescent="0.35">
      <c r="A7436">
        <v>202006</v>
      </c>
      <c r="B7436" t="str">
        <f>LEFT(All_Data[[#This Row],[Invoice (Year+Month)]],4)</f>
        <v>2020</v>
      </c>
      <c r="C7436" t="str">
        <f>RIGHT(All_Data[[#This Row],[Invoice (Year+Month)]],2)</f>
        <v>06</v>
      </c>
      <c r="D7436" t="s">
        <v>63</v>
      </c>
      <c r="E7436">
        <v>3013364</v>
      </c>
      <c r="F7436" t="s">
        <v>17</v>
      </c>
      <c r="G7436" t="s">
        <v>32</v>
      </c>
      <c r="H7436" t="s">
        <v>51</v>
      </c>
      <c r="I7436">
        <v>1112318</v>
      </c>
      <c r="J7436">
        <v>120</v>
      </c>
      <c r="K7436" s="1">
        <v>427.75702630000001</v>
      </c>
      <c r="L7436" s="1">
        <v>94.66</v>
      </c>
      <c r="M7436" s="1">
        <f>All_Data[[#This Row],[EUR Sales Amount]]-All_Data[[#This Row],[EUR Cost Amount]]</f>
        <v>333.09702630000004</v>
      </c>
      <c r="N7436">
        <f>IF(All_Data[[#This Row],[Order Line Quantity]]&lt;0,1,0)</f>
        <v>0</v>
      </c>
      <c r="O7436" s="1" t="str">
        <f>All_Data[[#This Row],[Tier2 Description]]&amp;All_Data[[#This Row],[Order No]]</f>
        <v>MUGS &amp; TUMBLERS1112318</v>
      </c>
    </row>
    <row r="7437" spans="1:15" x14ac:dyDescent="0.35">
      <c r="A7437">
        <v>202006</v>
      </c>
      <c r="B7437" t="str">
        <f>LEFT(All_Data[[#This Row],[Invoice (Year+Month)]],4)</f>
        <v>2020</v>
      </c>
      <c r="C7437" t="str">
        <f>RIGHT(All_Data[[#This Row],[Invoice (Year+Month)]],2)</f>
        <v>06</v>
      </c>
      <c r="D7437" t="s">
        <v>63</v>
      </c>
      <c r="E7437">
        <v>3013364</v>
      </c>
      <c r="F7437" t="s">
        <v>17</v>
      </c>
      <c r="G7437" t="s">
        <v>32</v>
      </c>
      <c r="H7437" t="s">
        <v>33</v>
      </c>
      <c r="I7437">
        <v>1112296</v>
      </c>
      <c r="J7437">
        <v>120</v>
      </c>
      <c r="K7437" s="1">
        <v>942.06128239999998</v>
      </c>
      <c r="L7437" s="1">
        <v>399.96</v>
      </c>
      <c r="M7437" s="1">
        <f>All_Data[[#This Row],[EUR Sales Amount]]-All_Data[[#This Row],[EUR Cost Amount]]</f>
        <v>542.10128239999995</v>
      </c>
      <c r="N7437">
        <f>IF(All_Data[[#This Row],[Order Line Quantity]]&lt;0,1,0)</f>
        <v>0</v>
      </c>
      <c r="O7437" s="1" t="str">
        <f>All_Data[[#This Row],[Tier2 Description]]&amp;All_Data[[#This Row],[Order No]]</f>
        <v>SPORT BOTTLES1112296</v>
      </c>
    </row>
    <row r="7438" spans="1:15" x14ac:dyDescent="0.35">
      <c r="A7438">
        <v>202006</v>
      </c>
      <c r="B7438" t="str">
        <f>LEFT(All_Data[[#This Row],[Invoice (Year+Month)]],4)</f>
        <v>2020</v>
      </c>
      <c r="C7438" t="str">
        <f>RIGHT(All_Data[[#This Row],[Invoice (Year+Month)]],2)</f>
        <v>06</v>
      </c>
      <c r="D7438" t="s">
        <v>63</v>
      </c>
      <c r="E7438">
        <v>3013364</v>
      </c>
      <c r="F7438" t="s">
        <v>17</v>
      </c>
      <c r="G7438" t="s">
        <v>26</v>
      </c>
      <c r="H7438" t="s">
        <v>43</v>
      </c>
      <c r="I7438">
        <v>1111863</v>
      </c>
      <c r="J7438">
        <v>200</v>
      </c>
      <c r="K7438" s="1">
        <v>405.22975760000003</v>
      </c>
      <c r="L7438" s="1">
        <v>172.88</v>
      </c>
      <c r="M7438" s="1">
        <f>All_Data[[#This Row],[EUR Sales Amount]]-All_Data[[#This Row],[EUR Cost Amount]]</f>
        <v>232.34975760000003</v>
      </c>
      <c r="N7438">
        <f>IF(All_Data[[#This Row],[Order Line Quantity]]&lt;0,1,0)</f>
        <v>0</v>
      </c>
      <c r="O7438" s="1" t="str">
        <f>All_Data[[#This Row],[Tier2 Description]]&amp;All_Data[[#This Row],[Order No]]</f>
        <v>SAFETY AUTO &amp; TOOLS1111863</v>
      </c>
    </row>
    <row r="7439" spans="1:15" x14ac:dyDescent="0.35">
      <c r="A7439">
        <v>202006</v>
      </c>
      <c r="B7439" t="str">
        <f>LEFT(All_Data[[#This Row],[Invoice (Year+Month)]],4)</f>
        <v>2020</v>
      </c>
      <c r="C7439" t="str">
        <f>RIGHT(All_Data[[#This Row],[Invoice (Year+Month)]],2)</f>
        <v>06</v>
      </c>
      <c r="D7439" t="s">
        <v>63</v>
      </c>
      <c r="E7439">
        <v>3013364</v>
      </c>
      <c r="F7439" t="s">
        <v>17</v>
      </c>
      <c r="G7439" t="s">
        <v>22</v>
      </c>
      <c r="H7439" t="s">
        <v>35</v>
      </c>
      <c r="I7439">
        <v>1111863</v>
      </c>
      <c r="J7439">
        <v>404</v>
      </c>
      <c r="K7439" s="1">
        <v>419.96199460000003</v>
      </c>
      <c r="L7439" s="1">
        <v>47.16</v>
      </c>
      <c r="M7439" s="1">
        <f>All_Data[[#This Row],[EUR Sales Amount]]-All_Data[[#This Row],[EUR Cost Amount]]</f>
        <v>372.80199460000006</v>
      </c>
      <c r="N7439">
        <f>IF(All_Data[[#This Row],[Order Line Quantity]]&lt;0,1,0)</f>
        <v>0</v>
      </c>
      <c r="O7439" s="1" t="str">
        <f>All_Data[[#This Row],[Tier2 Description]]&amp;All_Data[[#This Row],[Order No]]</f>
        <v>DECORATION CHARGES1111863</v>
      </c>
    </row>
    <row r="7440" spans="1:15" x14ac:dyDescent="0.35">
      <c r="A7440">
        <v>202006</v>
      </c>
      <c r="B7440" t="str">
        <f>LEFT(All_Data[[#This Row],[Invoice (Year+Month)]],4)</f>
        <v>2020</v>
      </c>
      <c r="C7440" t="str">
        <f>RIGHT(All_Data[[#This Row],[Invoice (Year+Month)]],2)</f>
        <v>06</v>
      </c>
      <c r="D7440" t="s">
        <v>63</v>
      </c>
      <c r="E7440">
        <v>3013364</v>
      </c>
      <c r="F7440" t="s">
        <v>17</v>
      </c>
      <c r="G7440" t="s">
        <v>22</v>
      </c>
      <c r="H7440" t="s">
        <v>35</v>
      </c>
      <c r="I7440">
        <v>1111994</v>
      </c>
      <c r="J7440">
        <v>202</v>
      </c>
      <c r="K7440" s="1">
        <v>139.3035568</v>
      </c>
      <c r="L7440" s="1">
        <v>23.58</v>
      </c>
      <c r="M7440" s="1">
        <f>All_Data[[#This Row],[EUR Sales Amount]]-All_Data[[#This Row],[EUR Cost Amount]]</f>
        <v>115.7235568</v>
      </c>
      <c r="N7440">
        <f>IF(All_Data[[#This Row],[Order Line Quantity]]&lt;0,1,0)</f>
        <v>0</v>
      </c>
      <c r="O7440" s="1" t="str">
        <f>All_Data[[#This Row],[Tier2 Description]]&amp;All_Data[[#This Row],[Order No]]</f>
        <v>DECORATION CHARGES1111994</v>
      </c>
    </row>
    <row r="7441" spans="1:15" x14ac:dyDescent="0.35">
      <c r="A7441">
        <v>202006</v>
      </c>
      <c r="B7441" t="str">
        <f>LEFT(All_Data[[#This Row],[Invoice (Year+Month)]],4)</f>
        <v>2020</v>
      </c>
      <c r="C7441" t="str">
        <f>RIGHT(All_Data[[#This Row],[Invoice (Year+Month)]],2)</f>
        <v>06</v>
      </c>
      <c r="D7441" t="s">
        <v>63</v>
      </c>
      <c r="E7441">
        <v>3013364</v>
      </c>
      <c r="F7441" t="s">
        <v>17</v>
      </c>
      <c r="G7441" t="s">
        <v>22</v>
      </c>
      <c r="H7441" t="s">
        <v>35</v>
      </c>
      <c r="I7441">
        <v>1112296</v>
      </c>
      <c r="J7441">
        <v>126</v>
      </c>
      <c r="K7441" s="1">
        <v>268.23860259999998</v>
      </c>
      <c r="L7441" s="1">
        <v>58.614854270000002</v>
      </c>
      <c r="M7441" s="1">
        <f>All_Data[[#This Row],[EUR Sales Amount]]-All_Data[[#This Row],[EUR Cost Amount]]</f>
        <v>209.62374832999998</v>
      </c>
      <c r="N7441">
        <f>IF(All_Data[[#This Row],[Order Line Quantity]]&lt;0,1,0)</f>
        <v>0</v>
      </c>
      <c r="O7441" s="1" t="str">
        <f>All_Data[[#This Row],[Tier2 Description]]&amp;All_Data[[#This Row],[Order No]]</f>
        <v>DECORATION CHARGES1112296</v>
      </c>
    </row>
    <row r="7442" spans="1:15" x14ac:dyDescent="0.35">
      <c r="A7442">
        <v>202006</v>
      </c>
      <c r="B7442" t="str">
        <f>LEFT(All_Data[[#This Row],[Invoice (Year+Month)]],4)</f>
        <v>2020</v>
      </c>
      <c r="C7442" t="str">
        <f>RIGHT(All_Data[[#This Row],[Invoice (Year+Month)]],2)</f>
        <v>06</v>
      </c>
      <c r="D7442" t="s">
        <v>63</v>
      </c>
      <c r="E7442">
        <v>3013368</v>
      </c>
      <c r="F7442" t="s">
        <v>17</v>
      </c>
      <c r="G7442" t="s">
        <v>13</v>
      </c>
      <c r="H7442" t="s">
        <v>41</v>
      </c>
      <c r="I7442">
        <v>1111875</v>
      </c>
      <c r="J7442">
        <v>1000</v>
      </c>
      <c r="K7442" s="1">
        <v>946.40635989999998</v>
      </c>
      <c r="L7442" s="1">
        <v>277.16000000000003</v>
      </c>
      <c r="M7442" s="1">
        <f>All_Data[[#This Row],[EUR Sales Amount]]-All_Data[[#This Row],[EUR Cost Amount]]</f>
        <v>669.24635990000002</v>
      </c>
      <c r="N7442">
        <f>IF(All_Data[[#This Row],[Order Line Quantity]]&lt;0,1,0)</f>
        <v>0</v>
      </c>
      <c r="O7442" s="1" t="str">
        <f>All_Data[[#This Row],[Tier2 Description]]&amp;All_Data[[#This Row],[Order No]]</f>
        <v>KEYCHAINS1111875</v>
      </c>
    </row>
    <row r="7443" spans="1:15" x14ac:dyDescent="0.35">
      <c r="A7443">
        <v>202006</v>
      </c>
      <c r="B7443" t="str">
        <f>LEFT(All_Data[[#This Row],[Invoice (Year+Month)]],4)</f>
        <v>2020</v>
      </c>
      <c r="C7443" t="str">
        <f>RIGHT(All_Data[[#This Row],[Invoice (Year+Month)]],2)</f>
        <v>06</v>
      </c>
      <c r="D7443" t="s">
        <v>63</v>
      </c>
      <c r="E7443">
        <v>3013368</v>
      </c>
      <c r="F7443" t="s">
        <v>17</v>
      </c>
      <c r="G7443" t="s">
        <v>26</v>
      </c>
      <c r="H7443" t="s">
        <v>28</v>
      </c>
      <c r="I7443">
        <v>1111798</v>
      </c>
      <c r="J7443">
        <v>4</v>
      </c>
      <c r="K7443" s="1">
        <v>5.4826299470000004</v>
      </c>
      <c r="L7443" s="1">
        <v>1.1200000000000001</v>
      </c>
      <c r="M7443" s="1">
        <f>All_Data[[#This Row],[EUR Sales Amount]]-All_Data[[#This Row],[EUR Cost Amount]]</f>
        <v>4.3626299470000003</v>
      </c>
      <c r="N7443">
        <f>IF(All_Data[[#This Row],[Order Line Quantity]]&lt;0,1,0)</f>
        <v>0</v>
      </c>
      <c r="O7443" s="1" t="str">
        <f>All_Data[[#This Row],[Tier2 Description]]&amp;All_Data[[#This Row],[Order No]]</f>
        <v>HOUSEWARES1111798</v>
      </c>
    </row>
    <row r="7444" spans="1:15" x14ac:dyDescent="0.35">
      <c r="A7444">
        <v>202006</v>
      </c>
      <c r="B7444" t="str">
        <f>LEFT(All_Data[[#This Row],[Invoice (Year+Month)]],4)</f>
        <v>2020</v>
      </c>
      <c r="C7444" t="str">
        <f>RIGHT(All_Data[[#This Row],[Invoice (Year+Month)]],2)</f>
        <v>06</v>
      </c>
      <c r="D7444" t="s">
        <v>63</v>
      </c>
      <c r="E7444">
        <v>3013368</v>
      </c>
      <c r="F7444" t="s">
        <v>17</v>
      </c>
      <c r="G7444" t="s">
        <v>22</v>
      </c>
      <c r="H7444" t="s">
        <v>35</v>
      </c>
      <c r="I7444">
        <v>1111875</v>
      </c>
      <c r="J7444">
        <v>1004</v>
      </c>
      <c r="K7444" s="1">
        <v>435.44016749999997</v>
      </c>
      <c r="L7444" s="1">
        <v>45.76</v>
      </c>
      <c r="M7444" s="1">
        <f>All_Data[[#This Row],[EUR Sales Amount]]-All_Data[[#This Row],[EUR Cost Amount]]</f>
        <v>389.68016749999998</v>
      </c>
      <c r="N7444">
        <f>IF(All_Data[[#This Row],[Order Line Quantity]]&lt;0,1,0)</f>
        <v>0</v>
      </c>
      <c r="O7444" s="1" t="str">
        <f>All_Data[[#This Row],[Tier2 Description]]&amp;All_Data[[#This Row],[Order No]]</f>
        <v>DECORATION CHARGES1111875</v>
      </c>
    </row>
    <row r="7445" spans="1:15" x14ac:dyDescent="0.35">
      <c r="A7445">
        <v>202006</v>
      </c>
      <c r="B7445" t="str">
        <f>LEFT(All_Data[[#This Row],[Invoice (Year+Month)]],4)</f>
        <v>2020</v>
      </c>
      <c r="C7445" t="str">
        <f>RIGHT(All_Data[[#This Row],[Invoice (Year+Month)]],2)</f>
        <v>06</v>
      </c>
      <c r="D7445" t="s">
        <v>63</v>
      </c>
      <c r="E7445">
        <v>3013395</v>
      </c>
      <c r="F7445" t="s">
        <v>17</v>
      </c>
      <c r="G7445" t="s">
        <v>48</v>
      </c>
      <c r="H7445" t="s">
        <v>48</v>
      </c>
      <c r="I7445">
        <v>1111828</v>
      </c>
      <c r="J7445">
        <v>8</v>
      </c>
      <c r="K7445" s="1">
        <v>31.541905750000002</v>
      </c>
      <c r="L7445" s="1">
        <v>12.64</v>
      </c>
      <c r="M7445" s="1">
        <f>All_Data[[#This Row],[EUR Sales Amount]]-All_Data[[#This Row],[EUR Cost Amount]]</f>
        <v>18.901905750000001</v>
      </c>
      <c r="N7445">
        <f>IF(All_Data[[#This Row],[Order Line Quantity]]&lt;0,1,0)</f>
        <v>0</v>
      </c>
      <c r="O7445" s="1" t="str">
        <f>All_Data[[#This Row],[Tier2 Description]]&amp;All_Data[[#This Row],[Order No]]</f>
        <v>HEADWEAR1111828</v>
      </c>
    </row>
    <row r="7446" spans="1:15" x14ac:dyDescent="0.35">
      <c r="A7446">
        <v>202006</v>
      </c>
      <c r="B7446" t="str">
        <f>LEFT(All_Data[[#This Row],[Invoice (Year+Month)]],4)</f>
        <v>2020</v>
      </c>
      <c r="C7446" t="str">
        <f>RIGHT(All_Data[[#This Row],[Invoice (Year+Month)]],2)</f>
        <v>06</v>
      </c>
      <c r="D7446" t="s">
        <v>63</v>
      </c>
      <c r="E7446">
        <v>3013395</v>
      </c>
      <c r="F7446" t="s">
        <v>17</v>
      </c>
      <c r="G7446" t="s">
        <v>13</v>
      </c>
      <c r="H7446" t="s">
        <v>15</v>
      </c>
      <c r="I7446">
        <v>1111828</v>
      </c>
      <c r="J7446">
        <v>2</v>
      </c>
      <c r="K7446" s="1">
        <v>8.2052965189999991</v>
      </c>
      <c r="L7446" s="1">
        <v>3.74</v>
      </c>
      <c r="M7446" s="1">
        <f>All_Data[[#This Row],[EUR Sales Amount]]-All_Data[[#This Row],[EUR Cost Amount]]</f>
        <v>4.4652965189999989</v>
      </c>
      <c r="N7446">
        <f>IF(All_Data[[#This Row],[Order Line Quantity]]&lt;0,1,0)</f>
        <v>0</v>
      </c>
      <c r="O7446" s="1" t="str">
        <f>All_Data[[#This Row],[Tier2 Description]]&amp;All_Data[[#This Row],[Order No]]</f>
        <v>UMBRELLAS1111828</v>
      </c>
    </row>
    <row r="7447" spans="1:15" x14ac:dyDescent="0.35">
      <c r="A7447">
        <v>202006</v>
      </c>
      <c r="B7447" t="str">
        <f>LEFT(All_Data[[#This Row],[Invoice (Year+Month)]],4)</f>
        <v>2020</v>
      </c>
      <c r="C7447" t="str">
        <f>RIGHT(All_Data[[#This Row],[Invoice (Year+Month)]],2)</f>
        <v>06</v>
      </c>
      <c r="D7447" t="s">
        <v>63</v>
      </c>
      <c r="E7447">
        <v>3013395</v>
      </c>
      <c r="F7447" t="s">
        <v>17</v>
      </c>
      <c r="G7447" t="s">
        <v>13</v>
      </c>
      <c r="H7447" t="s">
        <v>16</v>
      </c>
      <c r="I7447">
        <v>1111704</v>
      </c>
      <c r="J7447">
        <v>2000</v>
      </c>
      <c r="K7447" s="1">
        <v>512.83103240000003</v>
      </c>
      <c r="L7447" s="1">
        <v>149.88</v>
      </c>
      <c r="M7447" s="1">
        <f>All_Data[[#This Row],[EUR Sales Amount]]-All_Data[[#This Row],[EUR Cost Amount]]</f>
        <v>362.95103240000003</v>
      </c>
      <c r="N7447">
        <f>IF(All_Data[[#This Row],[Order Line Quantity]]&lt;0,1,0)</f>
        <v>0</v>
      </c>
      <c r="O7447" s="1" t="str">
        <f>All_Data[[#This Row],[Tier2 Description]]&amp;All_Data[[#This Row],[Order No]]</f>
        <v>WRITING1111704</v>
      </c>
    </row>
    <row r="7448" spans="1:15" x14ac:dyDescent="0.35">
      <c r="A7448">
        <v>202006</v>
      </c>
      <c r="B7448" t="str">
        <f>LEFT(All_Data[[#This Row],[Invoice (Year+Month)]],4)</f>
        <v>2020</v>
      </c>
      <c r="C7448" t="str">
        <f>RIGHT(All_Data[[#This Row],[Invoice (Year+Month)]],2)</f>
        <v>06</v>
      </c>
      <c r="D7448" t="s">
        <v>63</v>
      </c>
      <c r="E7448">
        <v>3013395</v>
      </c>
      <c r="F7448" t="s">
        <v>17</v>
      </c>
      <c r="G7448" t="s">
        <v>22</v>
      </c>
      <c r="H7448" t="s">
        <v>35</v>
      </c>
      <c r="I7448">
        <v>1111704</v>
      </c>
      <c r="J7448">
        <v>2002</v>
      </c>
      <c r="K7448" s="1">
        <v>352.45478229999998</v>
      </c>
      <c r="L7448" s="1">
        <v>37.880000000000003</v>
      </c>
      <c r="M7448" s="1">
        <f>All_Data[[#This Row],[EUR Sales Amount]]-All_Data[[#This Row],[EUR Cost Amount]]</f>
        <v>314.57478229999998</v>
      </c>
      <c r="N7448">
        <f>IF(All_Data[[#This Row],[Order Line Quantity]]&lt;0,1,0)</f>
        <v>0</v>
      </c>
      <c r="O7448" s="1" t="str">
        <f>All_Data[[#This Row],[Tier2 Description]]&amp;All_Data[[#This Row],[Order No]]</f>
        <v>DECORATION CHARGES1111704</v>
      </c>
    </row>
    <row r="7449" spans="1:15" x14ac:dyDescent="0.35">
      <c r="A7449">
        <v>202006</v>
      </c>
      <c r="B7449" t="str">
        <f>LEFT(All_Data[[#This Row],[Invoice (Year+Month)]],4)</f>
        <v>2020</v>
      </c>
      <c r="C7449" t="str">
        <f>RIGHT(All_Data[[#This Row],[Invoice (Year+Month)]],2)</f>
        <v>06</v>
      </c>
      <c r="D7449" t="s">
        <v>63</v>
      </c>
      <c r="E7449">
        <v>3013411</v>
      </c>
      <c r="F7449" t="s">
        <v>17</v>
      </c>
      <c r="G7449" t="s">
        <v>26</v>
      </c>
      <c r="H7449" t="s">
        <v>50</v>
      </c>
      <c r="I7449">
        <v>1111922</v>
      </c>
      <c r="J7449">
        <v>504</v>
      </c>
      <c r="K7449" s="1">
        <v>1099.658921</v>
      </c>
      <c r="L7449" s="1">
        <v>316.52</v>
      </c>
      <c r="M7449" s="1">
        <f>All_Data[[#This Row],[EUR Sales Amount]]-All_Data[[#This Row],[EUR Cost Amount]]</f>
        <v>783.13892099999998</v>
      </c>
      <c r="N7449">
        <f>IF(All_Data[[#This Row],[Order Line Quantity]]&lt;0,1,0)</f>
        <v>0</v>
      </c>
      <c r="O7449" s="1" t="str">
        <f>All_Data[[#This Row],[Tier2 Description]]&amp;All_Data[[#This Row],[Order No]]</f>
        <v>OUTDOOR &amp; LEISURE1111922</v>
      </c>
    </row>
    <row r="7450" spans="1:15" x14ac:dyDescent="0.35">
      <c r="A7450">
        <v>202006</v>
      </c>
      <c r="B7450" t="str">
        <f>LEFT(All_Data[[#This Row],[Invoice (Year+Month)]],4)</f>
        <v>2020</v>
      </c>
      <c r="C7450" t="str">
        <f>RIGHT(All_Data[[#This Row],[Invoice (Year+Month)]],2)</f>
        <v>06</v>
      </c>
      <c r="D7450" t="s">
        <v>63</v>
      </c>
      <c r="E7450">
        <v>3013411</v>
      </c>
      <c r="F7450" t="s">
        <v>17</v>
      </c>
      <c r="G7450" t="s">
        <v>22</v>
      </c>
      <c r="H7450" t="s">
        <v>35</v>
      </c>
      <c r="I7450">
        <v>1111922</v>
      </c>
      <c r="J7450">
        <v>510</v>
      </c>
      <c r="K7450" s="1">
        <v>216.67950300000001</v>
      </c>
      <c r="L7450" s="1">
        <v>22.92</v>
      </c>
      <c r="M7450" s="1">
        <f>All_Data[[#This Row],[EUR Sales Amount]]-All_Data[[#This Row],[EUR Cost Amount]]</f>
        <v>193.759503</v>
      </c>
      <c r="N7450">
        <f>IF(All_Data[[#This Row],[Order Line Quantity]]&lt;0,1,0)</f>
        <v>0</v>
      </c>
      <c r="O7450" s="1" t="str">
        <f>All_Data[[#This Row],[Tier2 Description]]&amp;All_Data[[#This Row],[Order No]]</f>
        <v>DECORATION CHARGES1111922</v>
      </c>
    </row>
    <row r="7451" spans="1:15" x14ac:dyDescent="0.35">
      <c r="A7451">
        <v>202006</v>
      </c>
      <c r="B7451" t="str">
        <f>LEFT(All_Data[[#This Row],[Invoice (Year+Month)]],4)</f>
        <v>2020</v>
      </c>
      <c r="C7451" t="str">
        <f>RIGHT(All_Data[[#This Row],[Invoice (Year+Month)]],2)</f>
        <v>06</v>
      </c>
      <c r="D7451" t="s">
        <v>63</v>
      </c>
      <c r="E7451">
        <v>3013411</v>
      </c>
      <c r="F7451" t="s">
        <v>17</v>
      </c>
      <c r="G7451" t="s">
        <v>29</v>
      </c>
      <c r="H7451" t="s">
        <v>52</v>
      </c>
      <c r="I7451">
        <v>1111530</v>
      </c>
      <c r="J7451">
        <v>490</v>
      </c>
      <c r="K7451" s="1">
        <v>3906.3738370000001</v>
      </c>
      <c r="L7451" s="1">
        <v>3232.02</v>
      </c>
      <c r="M7451" s="1">
        <f>All_Data[[#This Row],[EUR Sales Amount]]-All_Data[[#This Row],[EUR Cost Amount]]</f>
        <v>674.35383700000011</v>
      </c>
      <c r="N7451">
        <f>IF(All_Data[[#This Row],[Order Line Quantity]]&lt;0,1,0)</f>
        <v>0</v>
      </c>
      <c r="O7451" s="1" t="str">
        <f>All_Data[[#This Row],[Tier2 Description]]&amp;All_Data[[#This Row],[Order No]]</f>
        <v>GENERAL TECH1111530</v>
      </c>
    </row>
    <row r="7452" spans="1:15" x14ac:dyDescent="0.35">
      <c r="A7452">
        <v>202006</v>
      </c>
      <c r="B7452" t="str">
        <f>LEFT(All_Data[[#This Row],[Invoice (Year+Month)]],4)</f>
        <v>2020</v>
      </c>
      <c r="C7452" t="str">
        <f>RIGHT(All_Data[[#This Row],[Invoice (Year+Month)]],2)</f>
        <v>06</v>
      </c>
      <c r="D7452" t="s">
        <v>63</v>
      </c>
      <c r="E7452">
        <v>3013412</v>
      </c>
      <c r="F7452" t="s">
        <v>17</v>
      </c>
      <c r="G7452" t="s">
        <v>11</v>
      </c>
      <c r="H7452" t="s">
        <v>40</v>
      </c>
      <c r="I7452">
        <v>1112217</v>
      </c>
      <c r="J7452">
        <v>2</v>
      </c>
      <c r="K7452" s="1">
        <v>24.36040646</v>
      </c>
      <c r="L7452" s="1">
        <v>7.24</v>
      </c>
      <c r="M7452" s="1">
        <f>All_Data[[#This Row],[EUR Sales Amount]]-All_Data[[#This Row],[EUR Cost Amount]]</f>
        <v>17.120406459999998</v>
      </c>
      <c r="N7452">
        <f>IF(All_Data[[#This Row],[Order Line Quantity]]&lt;0,1,0)</f>
        <v>0</v>
      </c>
      <c r="O7452" s="1" t="str">
        <f>All_Data[[#This Row],[Tier2 Description]]&amp;All_Data[[#This Row],[Order No]]</f>
        <v>TOTES1112217</v>
      </c>
    </row>
    <row r="7453" spans="1:15" x14ac:dyDescent="0.35">
      <c r="A7453">
        <v>202006</v>
      </c>
      <c r="B7453" t="str">
        <f>LEFT(All_Data[[#This Row],[Invoice (Year+Month)]],4)</f>
        <v>2020</v>
      </c>
      <c r="C7453" t="str">
        <f>RIGHT(All_Data[[#This Row],[Invoice (Year+Month)]],2)</f>
        <v>06</v>
      </c>
      <c r="D7453" t="s">
        <v>63</v>
      </c>
      <c r="E7453">
        <v>3013412</v>
      </c>
      <c r="F7453" t="s">
        <v>17</v>
      </c>
      <c r="G7453" t="s">
        <v>48</v>
      </c>
      <c r="H7453" t="s">
        <v>48</v>
      </c>
      <c r="I7453">
        <v>1112291</v>
      </c>
      <c r="J7453">
        <v>100</v>
      </c>
      <c r="K7453" s="1">
        <v>87.181275510000006</v>
      </c>
      <c r="L7453" s="1">
        <v>40.68</v>
      </c>
      <c r="M7453" s="1">
        <f>All_Data[[#This Row],[EUR Sales Amount]]-All_Data[[#This Row],[EUR Cost Amount]]</f>
        <v>46.501275510000006</v>
      </c>
      <c r="N7453">
        <f>IF(All_Data[[#This Row],[Order Line Quantity]]&lt;0,1,0)</f>
        <v>0</v>
      </c>
      <c r="O7453" s="1" t="str">
        <f>All_Data[[#This Row],[Tier2 Description]]&amp;All_Data[[#This Row],[Order No]]</f>
        <v>HEADWEAR1112291</v>
      </c>
    </row>
    <row r="7454" spans="1:15" x14ac:dyDescent="0.35">
      <c r="A7454">
        <v>202006</v>
      </c>
      <c r="B7454" t="str">
        <f>LEFT(All_Data[[#This Row],[Invoice (Year+Month)]],4)</f>
        <v>2020</v>
      </c>
      <c r="C7454" t="str">
        <f>RIGHT(All_Data[[#This Row],[Invoice (Year+Month)]],2)</f>
        <v>06</v>
      </c>
      <c r="D7454" t="s">
        <v>63</v>
      </c>
      <c r="E7454">
        <v>3013412</v>
      </c>
      <c r="F7454" t="s">
        <v>17</v>
      </c>
      <c r="G7454" t="s">
        <v>24</v>
      </c>
      <c r="H7454" t="s">
        <v>54</v>
      </c>
      <c r="I7454">
        <v>1112273</v>
      </c>
      <c r="J7454">
        <v>14</v>
      </c>
      <c r="K7454" s="1">
        <v>727.6624789</v>
      </c>
      <c r="L7454" s="1">
        <v>274.88</v>
      </c>
      <c r="M7454" s="1">
        <f>All_Data[[#This Row],[EUR Sales Amount]]-All_Data[[#This Row],[EUR Cost Amount]]</f>
        <v>452.7824789</v>
      </c>
      <c r="N7454">
        <f>IF(All_Data[[#This Row],[Order Line Quantity]]&lt;0,1,0)</f>
        <v>0</v>
      </c>
      <c r="O7454" s="1" t="str">
        <f>All_Data[[#This Row],[Tier2 Description]]&amp;All_Data[[#This Row],[Order No]]</f>
        <v>VESTS-BODYWARMERS1112273</v>
      </c>
    </row>
    <row r="7455" spans="1:15" x14ac:dyDescent="0.35">
      <c r="A7455">
        <v>202006</v>
      </c>
      <c r="B7455" t="str">
        <f>LEFT(All_Data[[#This Row],[Invoice (Year+Month)]],4)</f>
        <v>2020</v>
      </c>
      <c r="C7455" t="str">
        <f>RIGHT(All_Data[[#This Row],[Invoice (Year+Month)]],2)</f>
        <v>06</v>
      </c>
      <c r="D7455" t="s">
        <v>63</v>
      </c>
      <c r="E7455">
        <v>3013416</v>
      </c>
      <c r="F7455" t="s">
        <v>10</v>
      </c>
      <c r="G7455" t="s">
        <v>11</v>
      </c>
      <c r="H7455" t="s">
        <v>40</v>
      </c>
      <c r="I7455">
        <v>1112024</v>
      </c>
      <c r="J7455">
        <v>100</v>
      </c>
      <c r="K7455" s="1">
        <v>31.60904</v>
      </c>
      <c r="L7455" s="1">
        <v>24.76</v>
      </c>
      <c r="M7455" s="1">
        <f>All_Data[[#This Row],[EUR Sales Amount]]-All_Data[[#This Row],[EUR Cost Amount]]</f>
        <v>6.8490399999999987</v>
      </c>
      <c r="N7455">
        <f>IF(All_Data[[#This Row],[Order Line Quantity]]&lt;0,1,0)</f>
        <v>0</v>
      </c>
      <c r="O7455" s="1" t="str">
        <f>All_Data[[#This Row],[Tier2 Description]]&amp;All_Data[[#This Row],[Order No]]</f>
        <v>TOTES1112024</v>
      </c>
    </row>
    <row r="7456" spans="1:15" x14ac:dyDescent="0.35">
      <c r="A7456">
        <v>202006</v>
      </c>
      <c r="B7456" t="str">
        <f>LEFT(All_Data[[#This Row],[Invoice (Year+Month)]],4)</f>
        <v>2020</v>
      </c>
      <c r="C7456" t="str">
        <f>RIGHT(All_Data[[#This Row],[Invoice (Year+Month)]],2)</f>
        <v>06</v>
      </c>
      <c r="D7456" t="s">
        <v>63</v>
      </c>
      <c r="E7456">
        <v>3013416</v>
      </c>
      <c r="F7456" t="s">
        <v>10</v>
      </c>
      <c r="G7456" t="s">
        <v>32</v>
      </c>
      <c r="H7456" t="s">
        <v>33</v>
      </c>
      <c r="I7456">
        <v>1112024</v>
      </c>
      <c r="J7456">
        <v>30</v>
      </c>
      <c r="K7456" s="1">
        <v>70.490956460000007</v>
      </c>
      <c r="L7456" s="1">
        <v>18.54</v>
      </c>
      <c r="M7456" s="1">
        <f>All_Data[[#This Row],[EUR Sales Amount]]-All_Data[[#This Row],[EUR Cost Amount]]</f>
        <v>51.950956460000008</v>
      </c>
      <c r="N7456">
        <f>IF(All_Data[[#This Row],[Order Line Quantity]]&lt;0,1,0)</f>
        <v>0</v>
      </c>
      <c r="O7456" s="1" t="str">
        <f>All_Data[[#This Row],[Tier2 Description]]&amp;All_Data[[#This Row],[Order No]]</f>
        <v>SPORT BOTTLES1112024</v>
      </c>
    </row>
    <row r="7457" spans="1:15" x14ac:dyDescent="0.35">
      <c r="A7457">
        <v>202006</v>
      </c>
      <c r="B7457" t="str">
        <f>LEFT(All_Data[[#This Row],[Invoice (Year+Month)]],4)</f>
        <v>2020</v>
      </c>
      <c r="C7457" t="str">
        <f>RIGHT(All_Data[[#This Row],[Invoice (Year+Month)]],2)</f>
        <v>06</v>
      </c>
      <c r="D7457" t="s">
        <v>63</v>
      </c>
      <c r="E7457">
        <v>3013416</v>
      </c>
      <c r="F7457" t="s">
        <v>10</v>
      </c>
      <c r="G7457" t="s">
        <v>48</v>
      </c>
      <c r="H7457" t="s">
        <v>48</v>
      </c>
      <c r="I7457">
        <v>1112024</v>
      </c>
      <c r="J7457">
        <v>40</v>
      </c>
      <c r="K7457" s="1">
        <v>18.61110438</v>
      </c>
      <c r="L7457" s="1">
        <v>19.46</v>
      </c>
      <c r="M7457" s="1">
        <f>All_Data[[#This Row],[EUR Sales Amount]]-All_Data[[#This Row],[EUR Cost Amount]]</f>
        <v>-0.84889562000000041</v>
      </c>
      <c r="N7457">
        <f>IF(All_Data[[#This Row],[Order Line Quantity]]&lt;0,1,0)</f>
        <v>0</v>
      </c>
      <c r="O7457" s="1" t="str">
        <f>All_Data[[#This Row],[Tier2 Description]]&amp;All_Data[[#This Row],[Order No]]</f>
        <v>HEADWEAR1112024</v>
      </c>
    </row>
    <row r="7458" spans="1:15" x14ac:dyDescent="0.35">
      <c r="A7458">
        <v>202006</v>
      </c>
      <c r="B7458" t="str">
        <f>LEFT(All_Data[[#This Row],[Invoice (Year+Month)]],4)</f>
        <v>2020</v>
      </c>
      <c r="C7458" t="str">
        <f>RIGHT(All_Data[[#This Row],[Invoice (Year+Month)]],2)</f>
        <v>06</v>
      </c>
      <c r="D7458" t="s">
        <v>63</v>
      </c>
      <c r="E7458">
        <v>3013416</v>
      </c>
      <c r="F7458" t="s">
        <v>10</v>
      </c>
      <c r="G7458" t="s">
        <v>13</v>
      </c>
      <c r="H7458" t="s">
        <v>14</v>
      </c>
      <c r="I7458">
        <v>1112024</v>
      </c>
      <c r="J7458">
        <v>30</v>
      </c>
      <c r="K7458" s="1">
        <v>23.49698549</v>
      </c>
      <c r="L7458" s="1">
        <v>6.08</v>
      </c>
      <c r="M7458" s="1">
        <f>All_Data[[#This Row],[EUR Sales Amount]]-All_Data[[#This Row],[EUR Cost Amount]]</f>
        <v>17.416985490000002</v>
      </c>
      <c r="N7458">
        <f>IF(All_Data[[#This Row],[Order Line Quantity]]&lt;0,1,0)</f>
        <v>0</v>
      </c>
      <c r="O7458" s="1" t="str">
        <f>All_Data[[#This Row],[Tier2 Description]]&amp;All_Data[[#This Row],[Order No]]</f>
        <v>DESKTOP1112024</v>
      </c>
    </row>
    <row r="7459" spans="1:15" x14ac:dyDescent="0.35">
      <c r="A7459">
        <v>202006</v>
      </c>
      <c r="B7459" t="str">
        <f>LEFT(All_Data[[#This Row],[Invoice (Year+Month)]],4)</f>
        <v>2020</v>
      </c>
      <c r="C7459" t="str">
        <f>RIGHT(All_Data[[#This Row],[Invoice (Year+Month)]],2)</f>
        <v>06</v>
      </c>
      <c r="D7459" t="s">
        <v>63</v>
      </c>
      <c r="E7459">
        <v>3013416</v>
      </c>
      <c r="F7459" t="s">
        <v>10</v>
      </c>
      <c r="G7459" t="s">
        <v>13</v>
      </c>
      <c r="H7459" t="s">
        <v>34</v>
      </c>
      <c r="I7459">
        <v>1112024</v>
      </c>
      <c r="J7459">
        <v>30</v>
      </c>
      <c r="K7459" s="1">
        <v>9.4827119999999994</v>
      </c>
      <c r="L7459" s="1">
        <v>6.12</v>
      </c>
      <c r="M7459" s="1">
        <f>All_Data[[#This Row],[EUR Sales Amount]]-All_Data[[#This Row],[EUR Cost Amount]]</f>
        <v>3.3627119999999993</v>
      </c>
      <c r="N7459">
        <f>IF(All_Data[[#This Row],[Order Line Quantity]]&lt;0,1,0)</f>
        <v>0</v>
      </c>
      <c r="O7459" s="1" t="str">
        <f>All_Data[[#This Row],[Tier2 Description]]&amp;All_Data[[#This Row],[Order No]]</f>
        <v>STATIONERY1112024</v>
      </c>
    </row>
    <row r="7460" spans="1:15" x14ac:dyDescent="0.35">
      <c r="A7460">
        <v>202006</v>
      </c>
      <c r="B7460" t="str">
        <f>LEFT(All_Data[[#This Row],[Invoice (Year+Month)]],4)</f>
        <v>2020</v>
      </c>
      <c r="C7460" t="str">
        <f>RIGHT(All_Data[[#This Row],[Invoice (Year+Month)]],2)</f>
        <v>06</v>
      </c>
      <c r="D7460" t="s">
        <v>63</v>
      </c>
      <c r="E7460">
        <v>3013416</v>
      </c>
      <c r="F7460" t="s">
        <v>10</v>
      </c>
      <c r="G7460" t="s">
        <v>13</v>
      </c>
      <c r="H7460" t="s">
        <v>16</v>
      </c>
      <c r="I7460">
        <v>1112024</v>
      </c>
      <c r="J7460">
        <v>100</v>
      </c>
      <c r="K7460" s="1">
        <v>60.849733049999998</v>
      </c>
      <c r="L7460" s="1">
        <v>28.68</v>
      </c>
      <c r="M7460" s="1">
        <f>All_Data[[#This Row],[EUR Sales Amount]]-All_Data[[#This Row],[EUR Cost Amount]]</f>
        <v>32.169733049999998</v>
      </c>
      <c r="N7460">
        <f>IF(All_Data[[#This Row],[Order Line Quantity]]&lt;0,1,0)</f>
        <v>0</v>
      </c>
      <c r="O7460" s="1" t="str">
        <f>All_Data[[#This Row],[Tier2 Description]]&amp;All_Data[[#This Row],[Order No]]</f>
        <v>WRITING1112024</v>
      </c>
    </row>
    <row r="7461" spans="1:15" x14ac:dyDescent="0.35">
      <c r="A7461">
        <v>202006</v>
      </c>
      <c r="B7461" t="str">
        <f>LEFT(All_Data[[#This Row],[Invoice (Year+Month)]],4)</f>
        <v>2020</v>
      </c>
      <c r="C7461" t="str">
        <f>RIGHT(All_Data[[#This Row],[Invoice (Year+Month)]],2)</f>
        <v>06</v>
      </c>
      <c r="D7461" t="s">
        <v>63</v>
      </c>
      <c r="E7461">
        <v>3013416</v>
      </c>
      <c r="F7461" t="s">
        <v>10</v>
      </c>
      <c r="G7461" t="s">
        <v>26</v>
      </c>
      <c r="H7461" t="s">
        <v>50</v>
      </c>
      <c r="I7461">
        <v>1112024</v>
      </c>
      <c r="J7461">
        <v>60</v>
      </c>
      <c r="K7461" s="1">
        <v>10.57364347</v>
      </c>
      <c r="L7461" s="1">
        <v>13.24</v>
      </c>
      <c r="M7461" s="1">
        <f>All_Data[[#This Row],[EUR Sales Amount]]-All_Data[[#This Row],[EUR Cost Amount]]</f>
        <v>-2.6663565299999998</v>
      </c>
      <c r="N7461">
        <f>IF(All_Data[[#This Row],[Order Line Quantity]]&lt;0,1,0)</f>
        <v>0</v>
      </c>
      <c r="O7461" s="1" t="str">
        <f>All_Data[[#This Row],[Tier2 Description]]&amp;All_Data[[#This Row],[Order No]]</f>
        <v>OUTDOOR &amp; LEISURE1112024</v>
      </c>
    </row>
    <row r="7462" spans="1:15" x14ac:dyDescent="0.35">
      <c r="A7462">
        <v>202006</v>
      </c>
      <c r="B7462" t="str">
        <f>LEFT(All_Data[[#This Row],[Invoice (Year+Month)]],4)</f>
        <v>2020</v>
      </c>
      <c r="C7462" t="str">
        <f>RIGHT(All_Data[[#This Row],[Invoice (Year+Month)]],2)</f>
        <v>06</v>
      </c>
      <c r="D7462" t="s">
        <v>63</v>
      </c>
      <c r="E7462">
        <v>3013416</v>
      </c>
      <c r="F7462" t="s">
        <v>10</v>
      </c>
      <c r="G7462" t="s">
        <v>18</v>
      </c>
      <c r="H7462" t="s">
        <v>20</v>
      </c>
      <c r="I7462">
        <v>1111978</v>
      </c>
      <c r="J7462">
        <v>56</v>
      </c>
      <c r="K7462" s="1">
        <v>189.6020245</v>
      </c>
      <c r="L7462" s="1">
        <v>281.44</v>
      </c>
      <c r="M7462" s="1">
        <f>All_Data[[#This Row],[EUR Sales Amount]]-All_Data[[#This Row],[EUR Cost Amount]]</f>
        <v>-91.837975499999999</v>
      </c>
      <c r="N7462">
        <f>IF(All_Data[[#This Row],[Order Line Quantity]]&lt;0,1,0)</f>
        <v>0</v>
      </c>
      <c r="O7462" s="1" t="str">
        <f>All_Data[[#This Row],[Tier2 Description]]&amp;All_Data[[#This Row],[Order No]]</f>
        <v>POLOS1111978</v>
      </c>
    </row>
    <row r="7463" spans="1:15" x14ac:dyDescent="0.35">
      <c r="A7463">
        <v>202006</v>
      </c>
      <c r="B7463" t="str">
        <f>LEFT(All_Data[[#This Row],[Invoice (Year+Month)]],4)</f>
        <v>2020</v>
      </c>
      <c r="C7463" t="str">
        <f>RIGHT(All_Data[[#This Row],[Invoice (Year+Month)]],2)</f>
        <v>06</v>
      </c>
      <c r="D7463" t="s">
        <v>63</v>
      </c>
      <c r="E7463">
        <v>3013416</v>
      </c>
      <c r="F7463" t="s">
        <v>10</v>
      </c>
      <c r="G7463" t="s">
        <v>24</v>
      </c>
      <c r="H7463" t="s">
        <v>25</v>
      </c>
      <c r="I7463">
        <v>1111978</v>
      </c>
      <c r="J7463">
        <v>8</v>
      </c>
      <c r="K7463" s="1">
        <v>73.653725300000005</v>
      </c>
      <c r="L7463" s="1">
        <v>73.8</v>
      </c>
      <c r="M7463" s="1">
        <f>All_Data[[#This Row],[EUR Sales Amount]]-All_Data[[#This Row],[EUR Cost Amount]]</f>
        <v>-0.14627469999999221</v>
      </c>
      <c r="N7463">
        <f>IF(All_Data[[#This Row],[Order Line Quantity]]&lt;0,1,0)</f>
        <v>0</v>
      </c>
      <c r="O7463" s="1" t="str">
        <f>All_Data[[#This Row],[Tier2 Description]]&amp;All_Data[[#This Row],[Order No]]</f>
        <v>JACKETS1111978</v>
      </c>
    </row>
    <row r="7464" spans="1:15" x14ac:dyDescent="0.35">
      <c r="A7464">
        <v>202006</v>
      </c>
      <c r="B7464" t="str">
        <f>LEFT(All_Data[[#This Row],[Invoice (Year+Month)]],4)</f>
        <v>2020</v>
      </c>
      <c r="C7464" t="str">
        <f>RIGHT(All_Data[[#This Row],[Invoice (Year+Month)]],2)</f>
        <v>06</v>
      </c>
      <c r="D7464" t="s">
        <v>63</v>
      </c>
      <c r="E7464">
        <v>3013416</v>
      </c>
      <c r="F7464" t="s">
        <v>10</v>
      </c>
      <c r="G7464" t="s">
        <v>57</v>
      </c>
      <c r="H7464" t="s">
        <v>58</v>
      </c>
      <c r="I7464">
        <v>1111978</v>
      </c>
      <c r="J7464">
        <v>4</v>
      </c>
      <c r="K7464" s="1">
        <v>39.903848840000002</v>
      </c>
      <c r="L7464" s="1">
        <v>37.979999999999997</v>
      </c>
      <c r="M7464" s="1">
        <f>All_Data[[#This Row],[EUR Sales Amount]]-All_Data[[#This Row],[EUR Cost Amount]]</f>
        <v>1.9238488400000051</v>
      </c>
      <c r="N7464">
        <f>IF(All_Data[[#This Row],[Order Line Quantity]]&lt;0,1,0)</f>
        <v>0</v>
      </c>
      <c r="O7464" s="1" t="str">
        <f>All_Data[[#This Row],[Tier2 Description]]&amp;All_Data[[#This Row],[Order No]]</f>
        <v>SHIRTS1111978</v>
      </c>
    </row>
    <row r="7465" spans="1:15" x14ac:dyDescent="0.35">
      <c r="A7465">
        <v>202006</v>
      </c>
      <c r="B7465" t="str">
        <f>LEFT(All_Data[[#This Row],[Invoice (Year+Month)]],4)</f>
        <v>2020</v>
      </c>
      <c r="C7465" t="str">
        <f>RIGHT(All_Data[[#This Row],[Invoice (Year+Month)]],2)</f>
        <v>06</v>
      </c>
      <c r="D7465" t="s">
        <v>63</v>
      </c>
      <c r="E7465">
        <v>3013420</v>
      </c>
      <c r="F7465" t="s">
        <v>17</v>
      </c>
      <c r="G7465" t="s">
        <v>11</v>
      </c>
      <c r="H7465" t="s">
        <v>46</v>
      </c>
      <c r="I7465">
        <v>1112385</v>
      </c>
      <c r="J7465">
        <v>6</v>
      </c>
      <c r="K7465" s="1">
        <v>15.65906247</v>
      </c>
      <c r="L7465" s="1">
        <v>10.98</v>
      </c>
      <c r="M7465" s="1">
        <f>All_Data[[#This Row],[EUR Sales Amount]]-All_Data[[#This Row],[EUR Cost Amount]]</f>
        <v>4.6790624699999999</v>
      </c>
      <c r="N7465">
        <f>IF(All_Data[[#This Row],[Order Line Quantity]]&lt;0,1,0)</f>
        <v>0</v>
      </c>
      <c r="O7465" s="1" t="str">
        <f>All_Data[[#This Row],[Tier2 Description]]&amp;All_Data[[#This Row],[Order No]]</f>
        <v>DUFFELS1112385</v>
      </c>
    </row>
    <row r="7466" spans="1:15" x14ac:dyDescent="0.35">
      <c r="A7466">
        <v>202006</v>
      </c>
      <c r="B7466" t="str">
        <f>LEFT(All_Data[[#This Row],[Invoice (Year+Month)]],4)</f>
        <v>2020</v>
      </c>
      <c r="C7466" t="str">
        <f>RIGHT(All_Data[[#This Row],[Invoice (Year+Month)]],2)</f>
        <v>06</v>
      </c>
      <c r="D7466" t="s">
        <v>63</v>
      </c>
      <c r="E7466">
        <v>3013420</v>
      </c>
      <c r="F7466" t="s">
        <v>17</v>
      </c>
      <c r="G7466" t="s">
        <v>11</v>
      </c>
      <c r="H7466" t="s">
        <v>40</v>
      </c>
      <c r="I7466">
        <v>1112205</v>
      </c>
      <c r="J7466">
        <v>140</v>
      </c>
      <c r="K7466" s="1">
        <v>74.276581899999996</v>
      </c>
      <c r="L7466" s="1">
        <v>34.46</v>
      </c>
      <c r="M7466" s="1">
        <f>All_Data[[#This Row],[EUR Sales Amount]]-All_Data[[#This Row],[EUR Cost Amount]]</f>
        <v>39.816581899999996</v>
      </c>
      <c r="N7466">
        <f>IF(All_Data[[#This Row],[Order Line Quantity]]&lt;0,1,0)</f>
        <v>0</v>
      </c>
      <c r="O7466" s="1" t="str">
        <f>All_Data[[#This Row],[Tier2 Description]]&amp;All_Data[[#This Row],[Order No]]</f>
        <v>TOTES1112205</v>
      </c>
    </row>
    <row r="7467" spans="1:15" x14ac:dyDescent="0.35">
      <c r="A7467">
        <v>202006</v>
      </c>
      <c r="B7467" t="str">
        <f>LEFT(All_Data[[#This Row],[Invoice (Year+Month)]],4)</f>
        <v>2020</v>
      </c>
      <c r="C7467" t="str">
        <f>RIGHT(All_Data[[#This Row],[Invoice (Year+Month)]],2)</f>
        <v>06</v>
      </c>
      <c r="D7467" t="s">
        <v>63</v>
      </c>
      <c r="E7467">
        <v>3013420</v>
      </c>
      <c r="F7467" t="s">
        <v>17</v>
      </c>
      <c r="G7467" t="s">
        <v>11</v>
      </c>
      <c r="H7467" t="s">
        <v>47</v>
      </c>
      <c r="I7467">
        <v>1112340</v>
      </c>
      <c r="J7467">
        <v>30</v>
      </c>
      <c r="K7467" s="1">
        <v>78.463147960000001</v>
      </c>
      <c r="L7467" s="1">
        <v>26.94</v>
      </c>
      <c r="M7467" s="1">
        <f>All_Data[[#This Row],[EUR Sales Amount]]-All_Data[[#This Row],[EUR Cost Amount]]</f>
        <v>51.523147960000003</v>
      </c>
      <c r="N7467">
        <f>IF(All_Data[[#This Row],[Order Line Quantity]]&lt;0,1,0)</f>
        <v>0</v>
      </c>
      <c r="O7467" s="1" t="str">
        <f>All_Data[[#This Row],[Tier2 Description]]&amp;All_Data[[#This Row],[Order No]]</f>
        <v>TRAVEL GIFTS1112340</v>
      </c>
    </row>
    <row r="7468" spans="1:15" x14ac:dyDescent="0.35">
      <c r="A7468">
        <v>202006</v>
      </c>
      <c r="B7468" t="str">
        <f>LEFT(All_Data[[#This Row],[Invoice (Year+Month)]],4)</f>
        <v>2020</v>
      </c>
      <c r="C7468" t="str">
        <f>RIGHT(All_Data[[#This Row],[Invoice (Year+Month)]],2)</f>
        <v>06</v>
      </c>
      <c r="D7468" t="s">
        <v>63</v>
      </c>
      <c r="E7468">
        <v>3013420</v>
      </c>
      <c r="F7468" t="s">
        <v>17</v>
      </c>
      <c r="G7468" t="s">
        <v>32</v>
      </c>
      <c r="H7468" t="s">
        <v>33</v>
      </c>
      <c r="I7468">
        <v>1111849</v>
      </c>
      <c r="J7468">
        <v>8</v>
      </c>
      <c r="K7468" s="1">
        <v>39.594285380000002</v>
      </c>
      <c r="L7468" s="1">
        <v>10.08</v>
      </c>
      <c r="M7468" s="1">
        <f>All_Data[[#This Row],[EUR Sales Amount]]-All_Data[[#This Row],[EUR Cost Amount]]</f>
        <v>29.514285380000004</v>
      </c>
      <c r="N7468">
        <f>IF(All_Data[[#This Row],[Order Line Quantity]]&lt;0,1,0)</f>
        <v>0</v>
      </c>
      <c r="O7468" s="1" t="str">
        <f>All_Data[[#This Row],[Tier2 Description]]&amp;All_Data[[#This Row],[Order No]]</f>
        <v>SPORT BOTTLES1111849</v>
      </c>
    </row>
    <row r="7469" spans="1:15" x14ac:dyDescent="0.35">
      <c r="A7469">
        <v>202006</v>
      </c>
      <c r="B7469" t="str">
        <f>LEFT(All_Data[[#This Row],[Invoice (Year+Month)]],4)</f>
        <v>2020</v>
      </c>
      <c r="C7469" t="str">
        <f>RIGHT(All_Data[[#This Row],[Invoice (Year+Month)]],2)</f>
        <v>06</v>
      </c>
      <c r="D7469" t="s">
        <v>63</v>
      </c>
      <c r="E7469">
        <v>3013420</v>
      </c>
      <c r="F7469" t="s">
        <v>17</v>
      </c>
      <c r="G7469" t="s">
        <v>13</v>
      </c>
      <c r="H7469" t="s">
        <v>37</v>
      </c>
      <c r="I7469">
        <v>1112385</v>
      </c>
      <c r="J7469">
        <v>2</v>
      </c>
      <c r="K7469" s="1">
        <v>7.2822006610000001</v>
      </c>
      <c r="L7469" s="1">
        <v>2.2799999999999998</v>
      </c>
      <c r="M7469" s="1">
        <f>All_Data[[#This Row],[EUR Sales Amount]]-All_Data[[#This Row],[EUR Cost Amount]]</f>
        <v>5.0022006609999998</v>
      </c>
      <c r="N7469">
        <f>IF(All_Data[[#This Row],[Order Line Quantity]]&lt;0,1,0)</f>
        <v>0</v>
      </c>
      <c r="O7469" s="1" t="str">
        <f>All_Data[[#This Row],[Tier2 Description]]&amp;All_Data[[#This Row],[Order No]]</f>
        <v>GENERAL1112385</v>
      </c>
    </row>
    <row r="7470" spans="1:15" x14ac:dyDescent="0.35">
      <c r="A7470">
        <v>202006</v>
      </c>
      <c r="B7470" t="str">
        <f>LEFT(All_Data[[#This Row],[Invoice (Year+Month)]],4)</f>
        <v>2020</v>
      </c>
      <c r="C7470" t="str">
        <f>RIGHT(All_Data[[#This Row],[Invoice (Year+Month)]],2)</f>
        <v>06</v>
      </c>
      <c r="D7470" t="s">
        <v>63</v>
      </c>
      <c r="E7470">
        <v>3013420</v>
      </c>
      <c r="F7470" t="s">
        <v>17</v>
      </c>
      <c r="G7470" t="s">
        <v>26</v>
      </c>
      <c r="H7470" t="s">
        <v>50</v>
      </c>
      <c r="I7470">
        <v>1112385</v>
      </c>
      <c r="J7470">
        <v>124</v>
      </c>
      <c r="K7470" s="1">
        <v>161.81777159999999</v>
      </c>
      <c r="L7470" s="1">
        <v>58.2</v>
      </c>
      <c r="M7470" s="1">
        <f>All_Data[[#This Row],[EUR Sales Amount]]-All_Data[[#This Row],[EUR Cost Amount]]</f>
        <v>103.61777159999998</v>
      </c>
      <c r="N7470">
        <f>IF(All_Data[[#This Row],[Order Line Quantity]]&lt;0,1,0)</f>
        <v>0</v>
      </c>
      <c r="O7470" s="1" t="str">
        <f>All_Data[[#This Row],[Tier2 Description]]&amp;All_Data[[#This Row],[Order No]]</f>
        <v>OUTDOOR &amp; LEISURE1112385</v>
      </c>
    </row>
    <row r="7471" spans="1:15" x14ac:dyDescent="0.35">
      <c r="A7471">
        <v>202006</v>
      </c>
      <c r="B7471" t="str">
        <f>LEFT(All_Data[[#This Row],[Invoice (Year+Month)]],4)</f>
        <v>2020</v>
      </c>
      <c r="C7471" t="str">
        <f>RIGHT(All_Data[[#This Row],[Invoice (Year+Month)]],2)</f>
        <v>06</v>
      </c>
      <c r="D7471" t="s">
        <v>63</v>
      </c>
      <c r="E7471">
        <v>3013420</v>
      </c>
      <c r="F7471" t="s">
        <v>17</v>
      </c>
      <c r="G7471" t="s">
        <v>22</v>
      </c>
      <c r="H7471" t="s">
        <v>35</v>
      </c>
      <c r="I7471">
        <v>1111878</v>
      </c>
      <c r="J7471">
        <v>24</v>
      </c>
      <c r="K7471" s="1">
        <v>122.669183</v>
      </c>
      <c r="L7471" s="1">
        <v>15.13591548</v>
      </c>
      <c r="M7471" s="1">
        <f>All_Data[[#This Row],[EUR Sales Amount]]-All_Data[[#This Row],[EUR Cost Amount]]</f>
        <v>107.53326752000001</v>
      </c>
      <c r="N7471">
        <f>IF(All_Data[[#This Row],[Order Line Quantity]]&lt;0,1,0)</f>
        <v>0</v>
      </c>
      <c r="O7471" s="1" t="str">
        <f>All_Data[[#This Row],[Tier2 Description]]&amp;All_Data[[#This Row],[Order No]]</f>
        <v>DECORATION CHARGES1111878</v>
      </c>
    </row>
    <row r="7472" spans="1:15" x14ac:dyDescent="0.35">
      <c r="A7472">
        <v>202006</v>
      </c>
      <c r="B7472" t="str">
        <f>LEFT(All_Data[[#This Row],[Invoice (Year+Month)]],4)</f>
        <v>2020</v>
      </c>
      <c r="C7472" t="str">
        <f>RIGHT(All_Data[[#This Row],[Invoice (Year+Month)]],2)</f>
        <v>06</v>
      </c>
      <c r="D7472" t="s">
        <v>63</v>
      </c>
      <c r="E7472">
        <v>3013420</v>
      </c>
      <c r="F7472" t="s">
        <v>17</v>
      </c>
      <c r="G7472" t="s">
        <v>22</v>
      </c>
      <c r="H7472" t="s">
        <v>35</v>
      </c>
      <c r="I7472">
        <v>1112205</v>
      </c>
      <c r="J7472">
        <v>144</v>
      </c>
      <c r="K7472" s="1">
        <v>349.3032025</v>
      </c>
      <c r="L7472" s="1">
        <v>50.685341950000002</v>
      </c>
      <c r="M7472" s="1">
        <f>All_Data[[#This Row],[EUR Sales Amount]]-All_Data[[#This Row],[EUR Cost Amount]]</f>
        <v>298.61786054999999</v>
      </c>
      <c r="N7472">
        <f>IF(All_Data[[#This Row],[Order Line Quantity]]&lt;0,1,0)</f>
        <v>0</v>
      </c>
      <c r="O7472" s="1" t="str">
        <f>All_Data[[#This Row],[Tier2 Description]]&amp;All_Data[[#This Row],[Order No]]</f>
        <v>DECORATION CHARGES1112205</v>
      </c>
    </row>
    <row r="7473" spans="1:15" x14ac:dyDescent="0.35">
      <c r="A7473">
        <v>202006</v>
      </c>
      <c r="B7473" t="str">
        <f>LEFT(All_Data[[#This Row],[Invoice (Year+Month)]],4)</f>
        <v>2020</v>
      </c>
      <c r="C7473" t="str">
        <f>RIGHT(All_Data[[#This Row],[Invoice (Year+Month)]],2)</f>
        <v>06</v>
      </c>
      <c r="D7473" t="s">
        <v>63</v>
      </c>
      <c r="E7473">
        <v>3013420</v>
      </c>
      <c r="F7473" t="s">
        <v>17</v>
      </c>
      <c r="G7473" t="s">
        <v>22</v>
      </c>
      <c r="H7473" t="s">
        <v>35</v>
      </c>
      <c r="I7473">
        <v>1112340</v>
      </c>
      <c r="J7473">
        <v>34</v>
      </c>
      <c r="K7473" s="1">
        <v>152.91688970000001</v>
      </c>
      <c r="L7473" s="1">
        <v>32.074854270000003</v>
      </c>
      <c r="M7473" s="1">
        <f>All_Data[[#This Row],[EUR Sales Amount]]-All_Data[[#This Row],[EUR Cost Amount]]</f>
        <v>120.84203543000001</v>
      </c>
      <c r="N7473">
        <f>IF(All_Data[[#This Row],[Order Line Quantity]]&lt;0,1,0)</f>
        <v>0</v>
      </c>
      <c r="O7473" s="1" t="str">
        <f>All_Data[[#This Row],[Tier2 Description]]&amp;All_Data[[#This Row],[Order No]]</f>
        <v>DECORATION CHARGES1112340</v>
      </c>
    </row>
    <row r="7474" spans="1:15" x14ac:dyDescent="0.35">
      <c r="A7474">
        <v>202006</v>
      </c>
      <c r="B7474" t="str">
        <f>LEFT(All_Data[[#This Row],[Invoice (Year+Month)]],4)</f>
        <v>2020</v>
      </c>
      <c r="C7474" t="str">
        <f>RIGHT(All_Data[[#This Row],[Invoice (Year+Month)]],2)</f>
        <v>06</v>
      </c>
      <c r="D7474" t="s">
        <v>63</v>
      </c>
      <c r="E7474">
        <v>3013420</v>
      </c>
      <c r="F7474" t="s">
        <v>17</v>
      </c>
      <c r="G7474" t="s">
        <v>29</v>
      </c>
      <c r="H7474" t="s">
        <v>30</v>
      </c>
      <c r="I7474">
        <v>1111878</v>
      </c>
      <c r="J7474">
        <v>20</v>
      </c>
      <c r="K7474" s="1">
        <v>153.84930969999999</v>
      </c>
      <c r="L7474" s="1">
        <v>50.38</v>
      </c>
      <c r="M7474" s="1">
        <f>All_Data[[#This Row],[EUR Sales Amount]]-All_Data[[#This Row],[EUR Cost Amount]]</f>
        <v>103.4693097</v>
      </c>
      <c r="N7474">
        <f>IF(All_Data[[#This Row],[Order Line Quantity]]&lt;0,1,0)</f>
        <v>0</v>
      </c>
      <c r="O7474" s="1" t="str">
        <f>All_Data[[#This Row],[Tier2 Description]]&amp;All_Data[[#This Row],[Order No]]</f>
        <v>AUDIO1111878</v>
      </c>
    </row>
    <row r="7475" spans="1:15" x14ac:dyDescent="0.35">
      <c r="A7475">
        <v>202006</v>
      </c>
      <c r="B7475" t="str">
        <f>LEFT(All_Data[[#This Row],[Invoice (Year+Month)]],4)</f>
        <v>2020</v>
      </c>
      <c r="C7475" t="str">
        <f>RIGHT(All_Data[[#This Row],[Invoice (Year+Month)]],2)</f>
        <v>06</v>
      </c>
      <c r="D7475" t="s">
        <v>63</v>
      </c>
      <c r="E7475">
        <v>3013420</v>
      </c>
      <c r="F7475" t="s">
        <v>17</v>
      </c>
      <c r="G7475" t="s">
        <v>29</v>
      </c>
      <c r="H7475" t="s">
        <v>31</v>
      </c>
      <c r="I7475">
        <v>1112385</v>
      </c>
      <c r="J7475">
        <v>4</v>
      </c>
      <c r="K7475" s="1">
        <v>8.4104289320000003</v>
      </c>
      <c r="L7475" s="1">
        <v>3.16</v>
      </c>
      <c r="M7475" s="1">
        <f>All_Data[[#This Row],[EUR Sales Amount]]-All_Data[[#This Row],[EUR Cost Amount]]</f>
        <v>5.2504289320000002</v>
      </c>
      <c r="N7475">
        <f>IF(All_Data[[#This Row],[Order Line Quantity]]&lt;0,1,0)</f>
        <v>0</v>
      </c>
      <c r="O7475" s="1" t="str">
        <f>All_Data[[#This Row],[Tier2 Description]]&amp;All_Data[[#This Row],[Order No]]</f>
        <v>POWER1112385</v>
      </c>
    </row>
    <row r="7476" spans="1:15" x14ac:dyDescent="0.35">
      <c r="A7476">
        <v>202006</v>
      </c>
      <c r="B7476" t="str">
        <f>LEFT(All_Data[[#This Row],[Invoice (Year+Month)]],4)</f>
        <v>2020</v>
      </c>
      <c r="C7476" t="str">
        <f>RIGHT(All_Data[[#This Row],[Invoice (Year+Month)]],2)</f>
        <v>06</v>
      </c>
      <c r="D7476" t="s">
        <v>63</v>
      </c>
      <c r="E7476">
        <v>3013422</v>
      </c>
      <c r="F7476" t="s">
        <v>17</v>
      </c>
      <c r="G7476" t="s">
        <v>11</v>
      </c>
      <c r="H7476" t="s">
        <v>38</v>
      </c>
      <c r="I7476">
        <v>1112101</v>
      </c>
      <c r="J7476">
        <v>200</v>
      </c>
      <c r="K7476" s="1">
        <v>234.9698549</v>
      </c>
      <c r="L7476" s="1">
        <v>89.6</v>
      </c>
      <c r="M7476" s="1">
        <f>All_Data[[#This Row],[EUR Sales Amount]]-All_Data[[#This Row],[EUR Cost Amount]]</f>
        <v>145.36985490000001</v>
      </c>
      <c r="N7476">
        <f>IF(All_Data[[#This Row],[Order Line Quantity]]&lt;0,1,0)</f>
        <v>0</v>
      </c>
      <c r="O7476" s="1" t="str">
        <f>All_Data[[#This Row],[Tier2 Description]]&amp;All_Data[[#This Row],[Order No]]</f>
        <v>BACKPACKS1112101</v>
      </c>
    </row>
    <row r="7477" spans="1:15" x14ac:dyDescent="0.35">
      <c r="A7477">
        <v>202006</v>
      </c>
      <c r="B7477" t="str">
        <f>LEFT(All_Data[[#This Row],[Invoice (Year+Month)]],4)</f>
        <v>2020</v>
      </c>
      <c r="C7477" t="str">
        <f>RIGHT(All_Data[[#This Row],[Invoice (Year+Month)]],2)</f>
        <v>06</v>
      </c>
      <c r="D7477" t="s">
        <v>63</v>
      </c>
      <c r="E7477">
        <v>3013422</v>
      </c>
      <c r="F7477" t="s">
        <v>17</v>
      </c>
      <c r="G7477" t="s">
        <v>22</v>
      </c>
      <c r="H7477" t="s">
        <v>35</v>
      </c>
      <c r="I7477">
        <v>1112101</v>
      </c>
      <c r="J7477">
        <v>206</v>
      </c>
      <c r="K7477" s="1">
        <v>439.16984780000001</v>
      </c>
      <c r="L7477" s="1">
        <v>50.74</v>
      </c>
      <c r="M7477" s="1">
        <f>All_Data[[#This Row],[EUR Sales Amount]]-All_Data[[#This Row],[EUR Cost Amount]]</f>
        <v>388.4298478</v>
      </c>
      <c r="N7477">
        <f>IF(All_Data[[#This Row],[Order Line Quantity]]&lt;0,1,0)</f>
        <v>0</v>
      </c>
      <c r="O7477" s="1" t="str">
        <f>All_Data[[#This Row],[Tier2 Description]]&amp;All_Data[[#This Row],[Order No]]</f>
        <v>DECORATION CHARGES1112101</v>
      </c>
    </row>
    <row r="7478" spans="1:15" x14ac:dyDescent="0.35">
      <c r="A7478">
        <v>202006</v>
      </c>
      <c r="B7478" t="str">
        <f>LEFT(All_Data[[#This Row],[Invoice (Year+Month)]],4)</f>
        <v>2020</v>
      </c>
      <c r="C7478" t="str">
        <f>RIGHT(All_Data[[#This Row],[Invoice (Year+Month)]],2)</f>
        <v>06</v>
      </c>
      <c r="D7478" t="s">
        <v>63</v>
      </c>
      <c r="E7478">
        <v>3013424</v>
      </c>
      <c r="F7478" t="s">
        <v>17</v>
      </c>
      <c r="G7478" t="s">
        <v>11</v>
      </c>
      <c r="H7478" t="s">
        <v>47</v>
      </c>
      <c r="I7478">
        <v>1112339</v>
      </c>
      <c r="J7478">
        <v>1000</v>
      </c>
      <c r="K7478" s="1">
        <v>279.7260177</v>
      </c>
      <c r="L7478" s="1">
        <v>84.96</v>
      </c>
      <c r="M7478" s="1">
        <f>All_Data[[#This Row],[EUR Sales Amount]]-All_Data[[#This Row],[EUR Cost Amount]]</f>
        <v>194.76601770000002</v>
      </c>
      <c r="N7478">
        <f>IF(All_Data[[#This Row],[Order Line Quantity]]&lt;0,1,0)</f>
        <v>0</v>
      </c>
      <c r="O7478" s="1" t="str">
        <f>All_Data[[#This Row],[Tier2 Description]]&amp;All_Data[[#This Row],[Order No]]</f>
        <v>TRAVEL GIFTS1112339</v>
      </c>
    </row>
    <row r="7479" spans="1:15" x14ac:dyDescent="0.35">
      <c r="A7479">
        <v>202006</v>
      </c>
      <c r="B7479" t="str">
        <f>LEFT(All_Data[[#This Row],[Invoice (Year+Month)]],4)</f>
        <v>2020</v>
      </c>
      <c r="C7479" t="str">
        <f>RIGHT(All_Data[[#This Row],[Invoice (Year+Month)]],2)</f>
        <v>06</v>
      </c>
      <c r="D7479" t="s">
        <v>63</v>
      </c>
      <c r="E7479">
        <v>3013424</v>
      </c>
      <c r="F7479" t="s">
        <v>17</v>
      </c>
      <c r="G7479" t="s">
        <v>13</v>
      </c>
      <c r="H7479" t="s">
        <v>15</v>
      </c>
      <c r="I7479">
        <v>1111807</v>
      </c>
      <c r="J7479">
        <v>2000</v>
      </c>
      <c r="K7479" s="1">
        <v>792.55705009999997</v>
      </c>
      <c r="L7479" s="1">
        <v>242.1</v>
      </c>
      <c r="M7479" s="1">
        <f>All_Data[[#This Row],[EUR Sales Amount]]-All_Data[[#This Row],[EUR Cost Amount]]</f>
        <v>550.45705009999995</v>
      </c>
      <c r="N7479">
        <f>IF(All_Data[[#This Row],[Order Line Quantity]]&lt;0,1,0)</f>
        <v>0</v>
      </c>
      <c r="O7479" s="1" t="str">
        <f>All_Data[[#This Row],[Tier2 Description]]&amp;All_Data[[#This Row],[Order No]]</f>
        <v>UMBRELLAS1111807</v>
      </c>
    </row>
    <row r="7480" spans="1:15" x14ac:dyDescent="0.35">
      <c r="A7480">
        <v>202006</v>
      </c>
      <c r="B7480" t="str">
        <f>LEFT(All_Data[[#This Row],[Invoice (Year+Month)]],4)</f>
        <v>2020</v>
      </c>
      <c r="C7480" t="str">
        <f>RIGHT(All_Data[[#This Row],[Invoice (Year+Month)]],2)</f>
        <v>06</v>
      </c>
      <c r="D7480" t="s">
        <v>63</v>
      </c>
      <c r="E7480">
        <v>3013424</v>
      </c>
      <c r="F7480" t="s">
        <v>17</v>
      </c>
      <c r="G7480" t="s">
        <v>13</v>
      </c>
      <c r="H7480" t="s">
        <v>16</v>
      </c>
      <c r="I7480">
        <v>1109656</v>
      </c>
      <c r="J7480">
        <v>4</v>
      </c>
      <c r="K7480" s="1">
        <v>1.3538739259999999</v>
      </c>
      <c r="L7480" s="1">
        <v>0.44</v>
      </c>
      <c r="M7480" s="1">
        <f>All_Data[[#This Row],[EUR Sales Amount]]-All_Data[[#This Row],[EUR Cost Amount]]</f>
        <v>0.91387392599999995</v>
      </c>
      <c r="N7480">
        <f>IF(All_Data[[#This Row],[Order Line Quantity]]&lt;0,1,0)</f>
        <v>0</v>
      </c>
      <c r="O7480" s="1" t="str">
        <f>All_Data[[#This Row],[Tier2 Description]]&amp;All_Data[[#This Row],[Order No]]</f>
        <v>WRITING1109656</v>
      </c>
    </row>
    <row r="7481" spans="1:15" x14ac:dyDescent="0.35">
      <c r="A7481">
        <v>202006</v>
      </c>
      <c r="B7481" t="str">
        <f>LEFT(All_Data[[#This Row],[Invoice (Year+Month)]],4)</f>
        <v>2020</v>
      </c>
      <c r="C7481" t="str">
        <f>RIGHT(All_Data[[#This Row],[Invoice (Year+Month)]],2)</f>
        <v>06</v>
      </c>
      <c r="D7481" t="s">
        <v>63</v>
      </c>
      <c r="E7481">
        <v>3013424</v>
      </c>
      <c r="F7481" t="s">
        <v>17</v>
      </c>
      <c r="G7481" t="s">
        <v>18</v>
      </c>
      <c r="H7481" t="s">
        <v>21</v>
      </c>
      <c r="I7481">
        <v>1109656</v>
      </c>
      <c r="J7481">
        <v>2</v>
      </c>
      <c r="K7481" s="1">
        <v>14.321972110000001</v>
      </c>
      <c r="L7481" s="1">
        <v>3.6</v>
      </c>
      <c r="M7481" s="1">
        <f>All_Data[[#This Row],[EUR Sales Amount]]-All_Data[[#This Row],[EUR Cost Amount]]</f>
        <v>10.721972110000001</v>
      </c>
      <c r="N7481">
        <f>IF(All_Data[[#This Row],[Order Line Quantity]]&lt;0,1,0)</f>
        <v>0</v>
      </c>
      <c r="O7481" s="1" t="str">
        <f>All_Data[[#This Row],[Tier2 Description]]&amp;All_Data[[#This Row],[Order No]]</f>
        <v>T-SHIRTS &amp; ACTIVE TOPS1109656</v>
      </c>
    </row>
    <row r="7482" spans="1:15" x14ac:dyDescent="0.35">
      <c r="A7482">
        <v>202006</v>
      </c>
      <c r="B7482" t="str">
        <f>LEFT(All_Data[[#This Row],[Invoice (Year+Month)]],4)</f>
        <v>2020</v>
      </c>
      <c r="C7482" t="str">
        <f>RIGHT(All_Data[[#This Row],[Invoice (Year+Month)]],2)</f>
        <v>06</v>
      </c>
      <c r="D7482" t="s">
        <v>63</v>
      </c>
      <c r="E7482">
        <v>3013426</v>
      </c>
      <c r="F7482" t="s">
        <v>10</v>
      </c>
      <c r="G7482" t="s">
        <v>36</v>
      </c>
      <c r="H7482" t="s">
        <v>36</v>
      </c>
      <c r="I7482">
        <v>1112182</v>
      </c>
      <c r="J7482">
        <v>1000</v>
      </c>
      <c r="K7482" s="1">
        <v>1982.325045</v>
      </c>
      <c r="L7482" s="1">
        <v>1630.72</v>
      </c>
      <c r="M7482" s="1">
        <f>All_Data[[#This Row],[EUR Sales Amount]]-All_Data[[#This Row],[EUR Cost Amount]]</f>
        <v>351.60504500000002</v>
      </c>
      <c r="N7482">
        <f>IF(All_Data[[#This Row],[Order Line Quantity]]&lt;0,1,0)</f>
        <v>0</v>
      </c>
      <c r="O7482" s="1" t="str">
        <f>All_Data[[#This Row],[Tier2 Description]]&amp;All_Data[[#This Row],[Order No]]</f>
        <v>MEMORY1112182</v>
      </c>
    </row>
    <row r="7483" spans="1:15" x14ac:dyDescent="0.35">
      <c r="A7483">
        <v>202006</v>
      </c>
      <c r="B7483" t="str">
        <f>LEFT(All_Data[[#This Row],[Invoice (Year+Month)]],4)</f>
        <v>2020</v>
      </c>
      <c r="C7483" t="str">
        <f>RIGHT(All_Data[[#This Row],[Invoice (Year+Month)]],2)</f>
        <v>06</v>
      </c>
      <c r="D7483" t="s">
        <v>63</v>
      </c>
      <c r="E7483">
        <v>3013440</v>
      </c>
      <c r="F7483" t="s">
        <v>17</v>
      </c>
      <c r="G7483" t="s">
        <v>32</v>
      </c>
      <c r="H7483" t="s">
        <v>33</v>
      </c>
      <c r="I7483">
        <v>1112409</v>
      </c>
      <c r="J7483">
        <v>300</v>
      </c>
      <c r="K7483" s="1">
        <v>292.31368850000001</v>
      </c>
      <c r="L7483" s="1">
        <v>100.6</v>
      </c>
      <c r="M7483" s="1">
        <f>All_Data[[#This Row],[EUR Sales Amount]]-All_Data[[#This Row],[EUR Cost Amount]]</f>
        <v>191.71368850000002</v>
      </c>
      <c r="N7483">
        <f>IF(All_Data[[#This Row],[Order Line Quantity]]&lt;0,1,0)</f>
        <v>0</v>
      </c>
      <c r="O7483" s="1" t="str">
        <f>All_Data[[#This Row],[Tier2 Description]]&amp;All_Data[[#This Row],[Order No]]</f>
        <v>SPORT BOTTLES1112409</v>
      </c>
    </row>
    <row r="7484" spans="1:15" x14ac:dyDescent="0.35">
      <c r="A7484">
        <v>202006</v>
      </c>
      <c r="B7484" t="str">
        <f>LEFT(All_Data[[#This Row],[Invoice (Year+Month)]],4)</f>
        <v>2020</v>
      </c>
      <c r="C7484" t="str">
        <f>RIGHT(All_Data[[#This Row],[Invoice (Year+Month)]],2)</f>
        <v>06</v>
      </c>
      <c r="D7484" t="s">
        <v>63</v>
      </c>
      <c r="E7484">
        <v>3013448</v>
      </c>
      <c r="F7484" t="s">
        <v>17</v>
      </c>
      <c r="G7484" t="s">
        <v>26</v>
      </c>
      <c r="H7484" t="s">
        <v>50</v>
      </c>
      <c r="I7484">
        <v>1112311</v>
      </c>
      <c r="J7484">
        <v>6</v>
      </c>
      <c r="K7484" s="1">
        <v>11.35687632</v>
      </c>
      <c r="L7484" s="1">
        <v>3.36</v>
      </c>
      <c r="M7484" s="1">
        <f>All_Data[[#This Row],[EUR Sales Amount]]-All_Data[[#This Row],[EUR Cost Amount]]</f>
        <v>7.9968763200000001</v>
      </c>
      <c r="N7484">
        <f>IF(All_Data[[#This Row],[Order Line Quantity]]&lt;0,1,0)</f>
        <v>0</v>
      </c>
      <c r="O7484" s="1" t="str">
        <f>All_Data[[#This Row],[Tier2 Description]]&amp;All_Data[[#This Row],[Order No]]</f>
        <v>OUTDOOR &amp; LEISURE1112311</v>
      </c>
    </row>
    <row r="7485" spans="1:15" x14ac:dyDescent="0.35">
      <c r="A7485">
        <v>202006</v>
      </c>
      <c r="B7485" t="str">
        <f>LEFT(All_Data[[#This Row],[Invoice (Year+Month)]],4)</f>
        <v>2020</v>
      </c>
      <c r="C7485" t="str">
        <f>RIGHT(All_Data[[#This Row],[Invoice (Year+Month)]],2)</f>
        <v>06</v>
      </c>
      <c r="D7485" t="s">
        <v>63</v>
      </c>
      <c r="E7485">
        <v>3013452</v>
      </c>
      <c r="F7485" t="s">
        <v>17</v>
      </c>
      <c r="G7485" t="s">
        <v>13</v>
      </c>
      <c r="H7485" t="s">
        <v>34</v>
      </c>
      <c r="I7485">
        <v>1112099</v>
      </c>
      <c r="J7485">
        <v>100</v>
      </c>
      <c r="K7485" s="1">
        <v>144.52510910000001</v>
      </c>
      <c r="L7485" s="1">
        <v>59.16</v>
      </c>
      <c r="M7485" s="1">
        <f>All_Data[[#This Row],[EUR Sales Amount]]-All_Data[[#This Row],[EUR Cost Amount]]</f>
        <v>85.365109100000012</v>
      </c>
      <c r="N7485">
        <f>IF(All_Data[[#This Row],[Order Line Quantity]]&lt;0,1,0)</f>
        <v>0</v>
      </c>
      <c r="O7485" s="1" t="str">
        <f>All_Data[[#This Row],[Tier2 Description]]&amp;All_Data[[#This Row],[Order No]]</f>
        <v>STATIONERY1112099</v>
      </c>
    </row>
    <row r="7486" spans="1:15" x14ac:dyDescent="0.35">
      <c r="A7486">
        <v>202006</v>
      </c>
      <c r="B7486" t="str">
        <f>LEFT(All_Data[[#This Row],[Invoice (Year+Month)]],4)</f>
        <v>2020</v>
      </c>
      <c r="C7486" t="str">
        <f>RIGHT(All_Data[[#This Row],[Invoice (Year+Month)]],2)</f>
        <v>06</v>
      </c>
      <c r="D7486" t="s">
        <v>63</v>
      </c>
      <c r="E7486">
        <v>3013452</v>
      </c>
      <c r="F7486" t="s">
        <v>17</v>
      </c>
      <c r="G7486" t="s">
        <v>13</v>
      </c>
      <c r="H7486" t="s">
        <v>15</v>
      </c>
      <c r="I7486">
        <v>1112119</v>
      </c>
      <c r="J7486">
        <v>50</v>
      </c>
      <c r="K7486" s="1">
        <v>618.19449910000003</v>
      </c>
      <c r="L7486" s="1">
        <v>151.86000000000001</v>
      </c>
      <c r="M7486" s="1">
        <f>All_Data[[#This Row],[EUR Sales Amount]]-All_Data[[#This Row],[EUR Cost Amount]]</f>
        <v>466.33449910000002</v>
      </c>
      <c r="N7486">
        <f>IF(All_Data[[#This Row],[Order Line Quantity]]&lt;0,1,0)</f>
        <v>0</v>
      </c>
      <c r="O7486" s="1" t="str">
        <f>All_Data[[#This Row],[Tier2 Description]]&amp;All_Data[[#This Row],[Order No]]</f>
        <v>UMBRELLAS1112119</v>
      </c>
    </row>
    <row r="7487" spans="1:15" x14ac:dyDescent="0.35">
      <c r="A7487">
        <v>202006</v>
      </c>
      <c r="B7487" t="str">
        <f>LEFT(All_Data[[#This Row],[Invoice (Year+Month)]],4)</f>
        <v>2020</v>
      </c>
      <c r="C7487" t="str">
        <f>RIGHT(All_Data[[#This Row],[Invoice (Year+Month)]],2)</f>
        <v>06</v>
      </c>
      <c r="D7487" t="s">
        <v>63</v>
      </c>
      <c r="E7487">
        <v>3013452</v>
      </c>
      <c r="F7487" t="s">
        <v>17</v>
      </c>
      <c r="G7487" t="s">
        <v>22</v>
      </c>
      <c r="H7487" t="s">
        <v>35</v>
      </c>
      <c r="I7487">
        <v>1112099</v>
      </c>
      <c r="J7487">
        <v>102</v>
      </c>
      <c r="K7487" s="1">
        <v>102.7526905</v>
      </c>
      <c r="L7487" s="1">
        <v>18.88</v>
      </c>
      <c r="M7487" s="1">
        <f>All_Data[[#This Row],[EUR Sales Amount]]-All_Data[[#This Row],[EUR Cost Amount]]</f>
        <v>83.872690500000004</v>
      </c>
      <c r="N7487">
        <f>IF(All_Data[[#This Row],[Order Line Quantity]]&lt;0,1,0)</f>
        <v>0</v>
      </c>
      <c r="O7487" s="1" t="str">
        <f>All_Data[[#This Row],[Tier2 Description]]&amp;All_Data[[#This Row],[Order No]]</f>
        <v>DECORATION CHARGES1112099</v>
      </c>
    </row>
    <row r="7488" spans="1:15" x14ac:dyDescent="0.35">
      <c r="A7488">
        <v>202006</v>
      </c>
      <c r="B7488" t="str">
        <f>LEFT(All_Data[[#This Row],[Invoice (Year+Month)]],4)</f>
        <v>2020</v>
      </c>
      <c r="C7488" t="str">
        <f>RIGHT(All_Data[[#This Row],[Invoice (Year+Month)]],2)</f>
        <v>06</v>
      </c>
      <c r="D7488" t="s">
        <v>63</v>
      </c>
      <c r="E7488">
        <v>3013452</v>
      </c>
      <c r="F7488" t="s">
        <v>17</v>
      </c>
      <c r="G7488" t="s">
        <v>22</v>
      </c>
      <c r="H7488" t="s">
        <v>35</v>
      </c>
      <c r="I7488">
        <v>1112119</v>
      </c>
      <c r="J7488">
        <v>52</v>
      </c>
      <c r="K7488" s="1">
        <v>117.25182239999999</v>
      </c>
      <c r="L7488" s="1">
        <v>16.079999999999998</v>
      </c>
      <c r="M7488" s="1">
        <f>All_Data[[#This Row],[EUR Sales Amount]]-All_Data[[#This Row],[EUR Cost Amount]]</f>
        <v>101.1718224</v>
      </c>
      <c r="N7488">
        <f>IF(All_Data[[#This Row],[Order Line Quantity]]&lt;0,1,0)</f>
        <v>0</v>
      </c>
      <c r="O7488" s="1" t="str">
        <f>All_Data[[#This Row],[Tier2 Description]]&amp;All_Data[[#This Row],[Order No]]</f>
        <v>DECORATION CHARGES1112119</v>
      </c>
    </row>
    <row r="7489" spans="1:15" x14ac:dyDescent="0.35">
      <c r="A7489">
        <v>202006</v>
      </c>
      <c r="B7489" t="str">
        <f>LEFT(All_Data[[#This Row],[Invoice (Year+Month)]],4)</f>
        <v>2020</v>
      </c>
      <c r="C7489" t="str">
        <f>RIGHT(All_Data[[#This Row],[Invoice (Year+Month)]],2)</f>
        <v>06</v>
      </c>
      <c r="D7489" t="s">
        <v>63</v>
      </c>
      <c r="E7489">
        <v>3013455</v>
      </c>
      <c r="F7489" t="s">
        <v>10</v>
      </c>
      <c r="G7489" t="s">
        <v>32</v>
      </c>
      <c r="H7489" t="s">
        <v>33</v>
      </c>
      <c r="I7489">
        <v>1112115</v>
      </c>
      <c r="J7489">
        <v>400</v>
      </c>
      <c r="K7489" s="1">
        <v>3600.2603319999998</v>
      </c>
      <c r="L7489" s="1">
        <v>1470.4</v>
      </c>
      <c r="M7489" s="1">
        <f>All_Data[[#This Row],[EUR Sales Amount]]-All_Data[[#This Row],[EUR Cost Amount]]</f>
        <v>2129.8603319999997</v>
      </c>
      <c r="N7489">
        <f>IF(All_Data[[#This Row],[Order Line Quantity]]&lt;0,1,0)</f>
        <v>0</v>
      </c>
      <c r="O7489" s="1" t="str">
        <f>All_Data[[#This Row],[Tier2 Description]]&amp;All_Data[[#This Row],[Order No]]</f>
        <v>SPORT BOTTLES1112115</v>
      </c>
    </row>
    <row r="7490" spans="1:15" x14ac:dyDescent="0.35">
      <c r="A7490">
        <v>202006</v>
      </c>
      <c r="B7490" t="str">
        <f>LEFT(All_Data[[#This Row],[Invoice (Year+Month)]],4)</f>
        <v>2020</v>
      </c>
      <c r="C7490" t="str">
        <f>RIGHT(All_Data[[#This Row],[Invoice (Year+Month)]],2)</f>
        <v>06</v>
      </c>
      <c r="D7490" t="s">
        <v>63</v>
      </c>
      <c r="E7490">
        <v>3013455</v>
      </c>
      <c r="F7490" t="s">
        <v>10</v>
      </c>
      <c r="G7490" t="s">
        <v>22</v>
      </c>
      <c r="H7490" t="s">
        <v>35</v>
      </c>
      <c r="I7490">
        <v>1112115</v>
      </c>
      <c r="J7490">
        <v>402</v>
      </c>
      <c r="K7490" s="1">
        <v>276.5557895</v>
      </c>
      <c r="L7490" s="1">
        <v>25.18</v>
      </c>
      <c r="M7490" s="1">
        <f>All_Data[[#This Row],[EUR Sales Amount]]-All_Data[[#This Row],[EUR Cost Amount]]</f>
        <v>251.3757895</v>
      </c>
      <c r="N7490">
        <f>IF(All_Data[[#This Row],[Order Line Quantity]]&lt;0,1,0)</f>
        <v>0</v>
      </c>
      <c r="O7490" s="1" t="str">
        <f>All_Data[[#This Row],[Tier2 Description]]&amp;All_Data[[#This Row],[Order No]]</f>
        <v>DECORATION CHARGES1112115</v>
      </c>
    </row>
    <row r="7491" spans="1:15" x14ac:dyDescent="0.35">
      <c r="A7491">
        <v>202006</v>
      </c>
      <c r="B7491" t="str">
        <f>LEFT(All_Data[[#This Row],[Invoice (Year+Month)]],4)</f>
        <v>2020</v>
      </c>
      <c r="C7491" t="str">
        <f>RIGHT(All_Data[[#This Row],[Invoice (Year+Month)]],2)</f>
        <v>06</v>
      </c>
      <c r="D7491" t="s">
        <v>63</v>
      </c>
      <c r="E7491">
        <v>3013459</v>
      </c>
      <c r="F7491" t="s">
        <v>17</v>
      </c>
      <c r="G7491" t="s">
        <v>11</v>
      </c>
      <c r="H7491" t="s">
        <v>38</v>
      </c>
      <c r="I7491">
        <v>1112252</v>
      </c>
      <c r="J7491">
        <v>2</v>
      </c>
      <c r="K7491" s="1">
        <v>76.533038439999999</v>
      </c>
      <c r="L7491" s="1">
        <v>28.24</v>
      </c>
      <c r="M7491" s="1">
        <f>All_Data[[#This Row],[EUR Sales Amount]]-All_Data[[#This Row],[EUR Cost Amount]]</f>
        <v>48.293038440000004</v>
      </c>
      <c r="N7491">
        <f>IF(All_Data[[#This Row],[Order Line Quantity]]&lt;0,1,0)</f>
        <v>0</v>
      </c>
      <c r="O7491" s="1" t="str">
        <f>All_Data[[#This Row],[Tier2 Description]]&amp;All_Data[[#This Row],[Order No]]</f>
        <v>BACKPACKS1112252</v>
      </c>
    </row>
    <row r="7492" spans="1:15" x14ac:dyDescent="0.35">
      <c r="A7492">
        <v>202006</v>
      </c>
      <c r="B7492" t="str">
        <f>LEFT(All_Data[[#This Row],[Invoice (Year+Month)]],4)</f>
        <v>2020</v>
      </c>
      <c r="C7492" t="str">
        <f>RIGHT(All_Data[[#This Row],[Invoice (Year+Month)]],2)</f>
        <v>06</v>
      </c>
      <c r="D7492" t="s">
        <v>63</v>
      </c>
      <c r="E7492">
        <v>3013459</v>
      </c>
      <c r="F7492" t="s">
        <v>17</v>
      </c>
      <c r="G7492" t="s">
        <v>11</v>
      </c>
      <c r="H7492" t="s">
        <v>47</v>
      </c>
      <c r="I7492">
        <v>1111846</v>
      </c>
      <c r="J7492">
        <v>300</v>
      </c>
      <c r="K7492" s="1">
        <v>86.435339470000002</v>
      </c>
      <c r="L7492" s="1">
        <v>88.1</v>
      </c>
      <c r="M7492" s="1">
        <f>All_Data[[#This Row],[EUR Sales Amount]]-All_Data[[#This Row],[EUR Cost Amount]]</f>
        <v>-1.6646605299999919</v>
      </c>
      <c r="N7492">
        <f>IF(All_Data[[#This Row],[Order Line Quantity]]&lt;0,1,0)</f>
        <v>0</v>
      </c>
      <c r="O7492" s="1" t="str">
        <f>All_Data[[#This Row],[Tier2 Description]]&amp;All_Data[[#This Row],[Order No]]</f>
        <v>TRAVEL GIFTS1111846</v>
      </c>
    </row>
    <row r="7493" spans="1:15" x14ac:dyDescent="0.35">
      <c r="A7493">
        <v>202006</v>
      </c>
      <c r="B7493" t="str">
        <f>LEFT(All_Data[[#This Row],[Invoice (Year+Month)]],4)</f>
        <v>2020</v>
      </c>
      <c r="C7493" t="str">
        <f>RIGHT(All_Data[[#This Row],[Invoice (Year+Month)]],2)</f>
        <v>06</v>
      </c>
      <c r="D7493" t="s">
        <v>63</v>
      </c>
      <c r="E7493">
        <v>3013459</v>
      </c>
      <c r="F7493" t="s">
        <v>17</v>
      </c>
      <c r="G7493" t="s">
        <v>36</v>
      </c>
      <c r="H7493" t="s">
        <v>36</v>
      </c>
      <c r="I7493">
        <v>1112002</v>
      </c>
      <c r="J7493">
        <v>200</v>
      </c>
      <c r="K7493" s="1">
        <v>324.85514849999998</v>
      </c>
      <c r="L7493" s="1">
        <v>258.94</v>
      </c>
      <c r="M7493" s="1">
        <f>All_Data[[#This Row],[EUR Sales Amount]]-All_Data[[#This Row],[EUR Cost Amount]]</f>
        <v>65.915148499999987</v>
      </c>
      <c r="N7493">
        <f>IF(All_Data[[#This Row],[Order Line Quantity]]&lt;0,1,0)</f>
        <v>0</v>
      </c>
      <c r="O7493" s="1" t="str">
        <f>All_Data[[#This Row],[Tier2 Description]]&amp;All_Data[[#This Row],[Order No]]</f>
        <v>MEMORY1112002</v>
      </c>
    </row>
    <row r="7494" spans="1:15" x14ac:dyDescent="0.35">
      <c r="A7494">
        <v>202006</v>
      </c>
      <c r="B7494" t="str">
        <f>LEFT(All_Data[[#This Row],[Invoice (Year+Month)]],4)</f>
        <v>2020</v>
      </c>
      <c r="C7494" t="str">
        <f>RIGHT(All_Data[[#This Row],[Invoice (Year+Month)]],2)</f>
        <v>06</v>
      </c>
      <c r="D7494" t="s">
        <v>63</v>
      </c>
      <c r="E7494">
        <v>3013459</v>
      </c>
      <c r="F7494" t="s">
        <v>17</v>
      </c>
      <c r="G7494" t="s">
        <v>22</v>
      </c>
      <c r="H7494" t="s">
        <v>35</v>
      </c>
      <c r="I7494">
        <v>1111846</v>
      </c>
      <c r="J7494">
        <v>302</v>
      </c>
      <c r="K7494" s="1">
        <v>140.4224609</v>
      </c>
      <c r="L7494" s="1">
        <v>20.88</v>
      </c>
      <c r="M7494" s="1">
        <f>All_Data[[#This Row],[EUR Sales Amount]]-All_Data[[#This Row],[EUR Cost Amount]]</f>
        <v>119.54246090000001</v>
      </c>
      <c r="N7494">
        <f>IF(All_Data[[#This Row],[Order Line Quantity]]&lt;0,1,0)</f>
        <v>0</v>
      </c>
      <c r="O7494" s="1" t="str">
        <f>All_Data[[#This Row],[Tier2 Description]]&amp;All_Data[[#This Row],[Order No]]</f>
        <v>DECORATION CHARGES1111846</v>
      </c>
    </row>
    <row r="7495" spans="1:15" x14ac:dyDescent="0.35">
      <c r="A7495">
        <v>202006</v>
      </c>
      <c r="B7495" t="str">
        <f>LEFT(All_Data[[#This Row],[Invoice (Year+Month)]],4)</f>
        <v>2020</v>
      </c>
      <c r="C7495" t="str">
        <f>RIGHT(All_Data[[#This Row],[Invoice (Year+Month)]],2)</f>
        <v>06</v>
      </c>
      <c r="D7495" t="s">
        <v>63</v>
      </c>
      <c r="E7495">
        <v>3013465</v>
      </c>
      <c r="F7495" t="s">
        <v>10</v>
      </c>
      <c r="G7495" t="s">
        <v>32</v>
      </c>
      <c r="H7495" t="s">
        <v>33</v>
      </c>
      <c r="I7495">
        <v>1112191</v>
      </c>
      <c r="J7495">
        <v>800</v>
      </c>
      <c r="K7495" s="1">
        <v>1110.698774</v>
      </c>
      <c r="L7495" s="1">
        <v>630.88</v>
      </c>
      <c r="M7495" s="1">
        <f>All_Data[[#This Row],[EUR Sales Amount]]-All_Data[[#This Row],[EUR Cost Amount]]</f>
        <v>479.81877399999996</v>
      </c>
      <c r="N7495">
        <f>IF(All_Data[[#This Row],[Order Line Quantity]]&lt;0,1,0)</f>
        <v>0</v>
      </c>
      <c r="O7495" s="1" t="str">
        <f>All_Data[[#This Row],[Tier2 Description]]&amp;All_Data[[#This Row],[Order No]]</f>
        <v>SPORT BOTTLES1112191</v>
      </c>
    </row>
    <row r="7496" spans="1:15" x14ac:dyDescent="0.35">
      <c r="A7496">
        <v>202006</v>
      </c>
      <c r="B7496" t="str">
        <f>LEFT(All_Data[[#This Row],[Invoice (Year+Month)]],4)</f>
        <v>2020</v>
      </c>
      <c r="C7496" t="str">
        <f>RIGHT(All_Data[[#This Row],[Invoice (Year+Month)]],2)</f>
        <v>06</v>
      </c>
      <c r="D7496" t="s">
        <v>63</v>
      </c>
      <c r="E7496">
        <v>3013465</v>
      </c>
      <c r="F7496" t="s">
        <v>10</v>
      </c>
      <c r="G7496" t="s">
        <v>26</v>
      </c>
      <c r="H7496" t="s">
        <v>44</v>
      </c>
      <c r="I7496">
        <v>1110962</v>
      </c>
      <c r="J7496">
        <v>1000</v>
      </c>
      <c r="K7496" s="1">
        <v>3104.9587959999999</v>
      </c>
      <c r="L7496" s="1">
        <v>2770.22</v>
      </c>
      <c r="M7496" s="1">
        <f>All_Data[[#This Row],[EUR Sales Amount]]-All_Data[[#This Row],[EUR Cost Amount]]</f>
        <v>334.73879600000009</v>
      </c>
      <c r="N7496">
        <f>IF(All_Data[[#This Row],[Order Line Quantity]]&lt;0,1,0)</f>
        <v>0</v>
      </c>
      <c r="O7496" s="1" t="str">
        <f>All_Data[[#This Row],[Tier2 Description]]&amp;All_Data[[#This Row],[Order No]]</f>
        <v>HBA1110962</v>
      </c>
    </row>
    <row r="7497" spans="1:15" x14ac:dyDescent="0.35">
      <c r="A7497">
        <v>202006</v>
      </c>
      <c r="B7497" t="str">
        <f>LEFT(All_Data[[#This Row],[Invoice (Year+Month)]],4)</f>
        <v>2020</v>
      </c>
      <c r="C7497" t="str">
        <f>RIGHT(All_Data[[#This Row],[Invoice (Year+Month)]],2)</f>
        <v>06</v>
      </c>
      <c r="D7497" t="s">
        <v>63</v>
      </c>
      <c r="E7497">
        <v>3013465</v>
      </c>
      <c r="F7497" t="s">
        <v>10</v>
      </c>
      <c r="G7497" t="s">
        <v>22</v>
      </c>
      <c r="H7497" t="s">
        <v>35</v>
      </c>
      <c r="I7497">
        <v>1112191</v>
      </c>
      <c r="J7497">
        <v>802</v>
      </c>
      <c r="K7497" s="1">
        <v>381.54628810000003</v>
      </c>
      <c r="L7497" s="1">
        <v>29.18</v>
      </c>
      <c r="M7497" s="1">
        <f>All_Data[[#This Row],[EUR Sales Amount]]-All_Data[[#This Row],[EUR Cost Amount]]</f>
        <v>352.36628810000002</v>
      </c>
      <c r="N7497">
        <f>IF(All_Data[[#This Row],[Order Line Quantity]]&lt;0,1,0)</f>
        <v>0</v>
      </c>
      <c r="O7497" s="1" t="str">
        <f>All_Data[[#This Row],[Tier2 Description]]&amp;All_Data[[#This Row],[Order No]]</f>
        <v>DECORATION CHARGES1112191</v>
      </c>
    </row>
    <row r="7498" spans="1:15" x14ac:dyDescent="0.35">
      <c r="A7498">
        <v>202006</v>
      </c>
      <c r="B7498" t="str">
        <f>LEFT(All_Data[[#This Row],[Invoice (Year+Month)]],4)</f>
        <v>2020</v>
      </c>
      <c r="C7498" t="str">
        <f>RIGHT(All_Data[[#This Row],[Invoice (Year+Month)]],2)</f>
        <v>06</v>
      </c>
      <c r="D7498" t="s">
        <v>63</v>
      </c>
      <c r="E7498">
        <v>3013466</v>
      </c>
      <c r="F7498" t="s">
        <v>17</v>
      </c>
      <c r="G7498" t="s">
        <v>26</v>
      </c>
      <c r="H7498" t="s">
        <v>43</v>
      </c>
      <c r="I7498">
        <v>1111823</v>
      </c>
      <c r="J7498">
        <v>500</v>
      </c>
      <c r="K7498" s="1">
        <v>326.34702060000001</v>
      </c>
      <c r="L7498" s="1">
        <v>89.3</v>
      </c>
      <c r="M7498" s="1">
        <f>All_Data[[#This Row],[EUR Sales Amount]]-All_Data[[#This Row],[EUR Cost Amount]]</f>
        <v>237.0470206</v>
      </c>
      <c r="N7498">
        <f>IF(All_Data[[#This Row],[Order Line Quantity]]&lt;0,1,0)</f>
        <v>0</v>
      </c>
      <c r="O7498" s="1" t="str">
        <f>All_Data[[#This Row],[Tier2 Description]]&amp;All_Data[[#This Row],[Order No]]</f>
        <v>SAFETY AUTO &amp; TOOLS1111823</v>
      </c>
    </row>
    <row r="7499" spans="1:15" x14ac:dyDescent="0.35">
      <c r="A7499">
        <v>202006</v>
      </c>
      <c r="B7499" t="str">
        <f>LEFT(All_Data[[#This Row],[Invoice (Year+Month)]],4)</f>
        <v>2020</v>
      </c>
      <c r="C7499" t="str">
        <f>RIGHT(All_Data[[#This Row],[Invoice (Year+Month)]],2)</f>
        <v>06</v>
      </c>
      <c r="D7499" t="s">
        <v>63</v>
      </c>
      <c r="E7499">
        <v>3013466</v>
      </c>
      <c r="F7499" t="s">
        <v>17</v>
      </c>
      <c r="G7499" t="s">
        <v>36</v>
      </c>
      <c r="H7499" t="s">
        <v>36</v>
      </c>
      <c r="I7499">
        <v>1112181</v>
      </c>
      <c r="J7499">
        <v>200</v>
      </c>
      <c r="K7499" s="1">
        <v>372.03560349999998</v>
      </c>
      <c r="L7499" s="1">
        <v>288.24</v>
      </c>
      <c r="M7499" s="1">
        <f>All_Data[[#This Row],[EUR Sales Amount]]-All_Data[[#This Row],[EUR Cost Amount]]</f>
        <v>83.79560349999997</v>
      </c>
      <c r="N7499">
        <f>IF(All_Data[[#This Row],[Order Line Quantity]]&lt;0,1,0)</f>
        <v>0</v>
      </c>
      <c r="O7499" s="1" t="str">
        <f>All_Data[[#This Row],[Tier2 Description]]&amp;All_Data[[#This Row],[Order No]]</f>
        <v>MEMORY1112181</v>
      </c>
    </row>
    <row r="7500" spans="1:15" x14ac:dyDescent="0.35">
      <c r="A7500">
        <v>202006</v>
      </c>
      <c r="B7500" t="str">
        <f>LEFT(All_Data[[#This Row],[Invoice (Year+Month)]],4)</f>
        <v>2020</v>
      </c>
      <c r="C7500" t="str">
        <f>RIGHT(All_Data[[#This Row],[Invoice (Year+Month)]],2)</f>
        <v>06</v>
      </c>
      <c r="D7500" t="s">
        <v>63</v>
      </c>
      <c r="E7500">
        <v>3013466</v>
      </c>
      <c r="F7500" t="s">
        <v>17</v>
      </c>
      <c r="G7500" t="s">
        <v>22</v>
      </c>
      <c r="H7500" t="s">
        <v>35</v>
      </c>
      <c r="I7500">
        <v>1111823</v>
      </c>
      <c r="J7500">
        <v>502</v>
      </c>
      <c r="K7500" s="1">
        <v>217.7200838</v>
      </c>
      <c r="L7500" s="1">
        <v>5.44</v>
      </c>
      <c r="M7500" s="1">
        <f>All_Data[[#This Row],[EUR Sales Amount]]-All_Data[[#This Row],[EUR Cost Amount]]</f>
        <v>212.2800838</v>
      </c>
      <c r="N7500">
        <f>IF(All_Data[[#This Row],[Order Line Quantity]]&lt;0,1,0)</f>
        <v>0</v>
      </c>
      <c r="O7500" s="1" t="str">
        <f>All_Data[[#This Row],[Tier2 Description]]&amp;All_Data[[#This Row],[Order No]]</f>
        <v>DECORATION CHARGES1111823</v>
      </c>
    </row>
    <row r="7501" spans="1:15" x14ac:dyDescent="0.35">
      <c r="A7501">
        <v>202006</v>
      </c>
      <c r="B7501" t="str">
        <f>LEFT(All_Data[[#This Row],[Invoice (Year+Month)]],4)</f>
        <v>2020</v>
      </c>
      <c r="C7501" t="str">
        <f>RIGHT(All_Data[[#This Row],[Invoice (Year+Month)]],2)</f>
        <v>06</v>
      </c>
      <c r="D7501" t="s">
        <v>63</v>
      </c>
      <c r="E7501">
        <v>3013471</v>
      </c>
      <c r="F7501" t="s">
        <v>17</v>
      </c>
      <c r="G7501" t="s">
        <v>11</v>
      </c>
      <c r="H7501" t="s">
        <v>38</v>
      </c>
      <c r="I7501">
        <v>1112221</v>
      </c>
      <c r="J7501">
        <v>600</v>
      </c>
      <c r="K7501" s="1">
        <v>1007.0136639999999</v>
      </c>
      <c r="L7501" s="1">
        <v>375.54</v>
      </c>
      <c r="M7501" s="1">
        <f>All_Data[[#This Row],[EUR Sales Amount]]-All_Data[[#This Row],[EUR Cost Amount]]</f>
        <v>631.47366399999987</v>
      </c>
      <c r="N7501">
        <f>IF(All_Data[[#This Row],[Order Line Quantity]]&lt;0,1,0)</f>
        <v>0</v>
      </c>
      <c r="O7501" s="1" t="str">
        <f>All_Data[[#This Row],[Tier2 Description]]&amp;All_Data[[#This Row],[Order No]]</f>
        <v>BACKPACKS1112221</v>
      </c>
    </row>
    <row r="7502" spans="1:15" x14ac:dyDescent="0.35">
      <c r="A7502">
        <v>202006</v>
      </c>
      <c r="B7502" t="str">
        <f>LEFT(All_Data[[#This Row],[Invoice (Year+Month)]],4)</f>
        <v>2020</v>
      </c>
      <c r="C7502" t="str">
        <f>RIGHT(All_Data[[#This Row],[Invoice (Year+Month)]],2)</f>
        <v>06</v>
      </c>
      <c r="D7502" t="s">
        <v>63</v>
      </c>
      <c r="E7502">
        <v>3013471</v>
      </c>
      <c r="F7502" t="s">
        <v>17</v>
      </c>
      <c r="G7502" t="s">
        <v>11</v>
      </c>
      <c r="H7502" t="s">
        <v>39</v>
      </c>
      <c r="I7502">
        <v>1112086</v>
      </c>
      <c r="J7502">
        <v>50</v>
      </c>
      <c r="K7502" s="1">
        <v>41.81903964</v>
      </c>
      <c r="L7502" s="1">
        <v>20.18</v>
      </c>
      <c r="M7502" s="1">
        <f>All_Data[[#This Row],[EUR Sales Amount]]-All_Data[[#This Row],[EUR Cost Amount]]</f>
        <v>21.63903964</v>
      </c>
      <c r="N7502">
        <f>IF(All_Data[[#This Row],[Order Line Quantity]]&lt;0,1,0)</f>
        <v>0</v>
      </c>
      <c r="O7502" s="1" t="str">
        <f>All_Data[[#This Row],[Tier2 Description]]&amp;All_Data[[#This Row],[Order No]]</f>
        <v>COOLERS1112086</v>
      </c>
    </row>
    <row r="7503" spans="1:15" x14ac:dyDescent="0.35">
      <c r="A7503">
        <v>202006</v>
      </c>
      <c r="B7503" t="str">
        <f>LEFT(All_Data[[#This Row],[Invoice (Year+Month)]],4)</f>
        <v>2020</v>
      </c>
      <c r="C7503" t="str">
        <f>RIGHT(All_Data[[#This Row],[Invoice (Year+Month)]],2)</f>
        <v>06</v>
      </c>
      <c r="D7503" t="s">
        <v>63</v>
      </c>
      <c r="E7503">
        <v>3013471</v>
      </c>
      <c r="F7503" t="s">
        <v>17</v>
      </c>
      <c r="G7503" t="s">
        <v>13</v>
      </c>
      <c r="H7503" t="s">
        <v>15</v>
      </c>
      <c r="I7503">
        <v>1112221</v>
      </c>
      <c r="J7503">
        <v>300</v>
      </c>
      <c r="K7503" s="1">
        <v>939.87941939999996</v>
      </c>
      <c r="L7503" s="1">
        <v>424.12</v>
      </c>
      <c r="M7503" s="1">
        <f>All_Data[[#This Row],[EUR Sales Amount]]-All_Data[[#This Row],[EUR Cost Amount]]</f>
        <v>515.75941939999996</v>
      </c>
      <c r="N7503">
        <f>IF(All_Data[[#This Row],[Order Line Quantity]]&lt;0,1,0)</f>
        <v>0</v>
      </c>
      <c r="O7503" s="1" t="str">
        <f>All_Data[[#This Row],[Tier2 Description]]&amp;All_Data[[#This Row],[Order No]]</f>
        <v>UMBRELLAS1112221</v>
      </c>
    </row>
    <row r="7504" spans="1:15" x14ac:dyDescent="0.35">
      <c r="A7504">
        <v>202006</v>
      </c>
      <c r="B7504" t="str">
        <f>LEFT(All_Data[[#This Row],[Invoice (Year+Month)]],4)</f>
        <v>2020</v>
      </c>
      <c r="C7504" t="str">
        <f>RIGHT(All_Data[[#This Row],[Invoice (Year+Month)]],2)</f>
        <v>06</v>
      </c>
      <c r="D7504" t="s">
        <v>63</v>
      </c>
      <c r="E7504">
        <v>3013471</v>
      </c>
      <c r="F7504" t="s">
        <v>17</v>
      </c>
      <c r="G7504" t="s">
        <v>26</v>
      </c>
      <c r="H7504" t="s">
        <v>50</v>
      </c>
      <c r="I7504">
        <v>1112086</v>
      </c>
      <c r="J7504">
        <v>50</v>
      </c>
      <c r="K7504" s="1">
        <v>99.302736280000005</v>
      </c>
      <c r="L7504" s="1">
        <v>34.78</v>
      </c>
      <c r="M7504" s="1">
        <f>All_Data[[#This Row],[EUR Sales Amount]]-All_Data[[#This Row],[EUR Cost Amount]]</f>
        <v>64.522736280000004</v>
      </c>
      <c r="N7504">
        <f>IF(All_Data[[#This Row],[Order Line Quantity]]&lt;0,1,0)</f>
        <v>0</v>
      </c>
      <c r="O7504" s="1" t="str">
        <f>All_Data[[#This Row],[Tier2 Description]]&amp;All_Data[[#This Row],[Order No]]</f>
        <v>OUTDOOR &amp; LEISURE1112086</v>
      </c>
    </row>
    <row r="7505" spans="1:15" x14ac:dyDescent="0.35">
      <c r="A7505">
        <v>202006</v>
      </c>
      <c r="B7505" t="str">
        <f>LEFT(All_Data[[#This Row],[Invoice (Year+Month)]],4)</f>
        <v>2020</v>
      </c>
      <c r="C7505" t="str">
        <f>RIGHT(All_Data[[#This Row],[Invoice (Year+Month)]],2)</f>
        <v>06</v>
      </c>
      <c r="D7505" t="s">
        <v>63</v>
      </c>
      <c r="E7505">
        <v>3013471</v>
      </c>
      <c r="F7505" t="s">
        <v>17</v>
      </c>
      <c r="G7505" t="s">
        <v>26</v>
      </c>
      <c r="H7505" t="s">
        <v>50</v>
      </c>
      <c r="I7505">
        <v>1112221</v>
      </c>
      <c r="J7505">
        <v>1000</v>
      </c>
      <c r="K7505" s="1">
        <v>627.51869969999996</v>
      </c>
      <c r="L7505" s="1">
        <v>215.7</v>
      </c>
      <c r="M7505" s="1">
        <f>All_Data[[#This Row],[EUR Sales Amount]]-All_Data[[#This Row],[EUR Cost Amount]]</f>
        <v>411.81869969999997</v>
      </c>
      <c r="N7505">
        <f>IF(All_Data[[#This Row],[Order Line Quantity]]&lt;0,1,0)</f>
        <v>0</v>
      </c>
      <c r="O7505" s="1" t="str">
        <f>All_Data[[#This Row],[Tier2 Description]]&amp;All_Data[[#This Row],[Order No]]</f>
        <v>OUTDOOR &amp; LEISURE1112221</v>
      </c>
    </row>
    <row r="7506" spans="1:15" x14ac:dyDescent="0.35">
      <c r="A7506">
        <v>202006</v>
      </c>
      <c r="B7506" t="str">
        <f>LEFT(All_Data[[#This Row],[Invoice (Year+Month)]],4)</f>
        <v>2020</v>
      </c>
      <c r="C7506" t="str">
        <f>RIGHT(All_Data[[#This Row],[Invoice (Year+Month)]],2)</f>
        <v>06</v>
      </c>
      <c r="D7506" t="s">
        <v>63</v>
      </c>
      <c r="E7506">
        <v>3013471</v>
      </c>
      <c r="F7506" t="s">
        <v>17</v>
      </c>
      <c r="G7506" t="s">
        <v>36</v>
      </c>
      <c r="H7506" t="s">
        <v>36</v>
      </c>
      <c r="I7506">
        <v>1112221</v>
      </c>
      <c r="J7506">
        <v>200</v>
      </c>
      <c r="K7506" s="1">
        <v>350.5899422</v>
      </c>
      <c r="L7506" s="1">
        <v>417.92</v>
      </c>
      <c r="M7506" s="1">
        <f>All_Data[[#This Row],[EUR Sales Amount]]-All_Data[[#This Row],[EUR Cost Amount]]</f>
        <v>-67.33005780000002</v>
      </c>
      <c r="N7506">
        <f>IF(All_Data[[#This Row],[Order Line Quantity]]&lt;0,1,0)</f>
        <v>0</v>
      </c>
      <c r="O7506" s="1" t="str">
        <f>All_Data[[#This Row],[Tier2 Description]]&amp;All_Data[[#This Row],[Order No]]</f>
        <v>MEMORY1112221</v>
      </c>
    </row>
    <row r="7507" spans="1:15" x14ac:dyDescent="0.35">
      <c r="A7507">
        <v>202006</v>
      </c>
      <c r="B7507" t="str">
        <f>LEFT(All_Data[[#This Row],[Invoice (Year+Month)]],4)</f>
        <v>2020</v>
      </c>
      <c r="C7507" t="str">
        <f>RIGHT(All_Data[[#This Row],[Invoice (Year+Month)]],2)</f>
        <v>06</v>
      </c>
      <c r="D7507" t="s">
        <v>63</v>
      </c>
      <c r="E7507">
        <v>3013471</v>
      </c>
      <c r="F7507" t="s">
        <v>17</v>
      </c>
      <c r="G7507" t="s">
        <v>22</v>
      </c>
      <c r="H7507" t="s">
        <v>35</v>
      </c>
      <c r="I7507">
        <v>1112086</v>
      </c>
      <c r="J7507">
        <v>110</v>
      </c>
      <c r="K7507" s="1">
        <v>279.16656569999998</v>
      </c>
      <c r="L7507" s="1">
        <v>79.943450479999996</v>
      </c>
      <c r="M7507" s="1">
        <f>All_Data[[#This Row],[EUR Sales Amount]]-All_Data[[#This Row],[EUR Cost Amount]]</f>
        <v>199.22311521999998</v>
      </c>
      <c r="N7507">
        <f>IF(All_Data[[#This Row],[Order Line Quantity]]&lt;0,1,0)</f>
        <v>0</v>
      </c>
      <c r="O7507" s="1" t="str">
        <f>All_Data[[#This Row],[Tier2 Description]]&amp;All_Data[[#This Row],[Order No]]</f>
        <v>DECORATION CHARGES1112086</v>
      </c>
    </row>
    <row r="7508" spans="1:15" x14ac:dyDescent="0.35">
      <c r="A7508">
        <v>202006</v>
      </c>
      <c r="B7508" t="str">
        <f>LEFT(All_Data[[#This Row],[Invoice (Year+Month)]],4)</f>
        <v>2020</v>
      </c>
      <c r="C7508" t="str">
        <f>RIGHT(All_Data[[#This Row],[Invoice (Year+Month)]],2)</f>
        <v>06</v>
      </c>
      <c r="D7508" t="s">
        <v>63</v>
      </c>
      <c r="E7508">
        <v>3013471</v>
      </c>
      <c r="F7508" t="s">
        <v>17</v>
      </c>
      <c r="G7508" t="s">
        <v>22</v>
      </c>
      <c r="H7508" t="s">
        <v>35</v>
      </c>
      <c r="I7508">
        <v>1112221</v>
      </c>
      <c r="J7508">
        <v>2112</v>
      </c>
      <c r="K7508" s="1">
        <v>1106.0366739999999</v>
      </c>
      <c r="L7508" s="1">
        <v>147.08000000000001</v>
      </c>
      <c r="M7508" s="1">
        <f>All_Data[[#This Row],[EUR Sales Amount]]-All_Data[[#This Row],[EUR Cost Amount]]</f>
        <v>958.95667399999991</v>
      </c>
      <c r="N7508">
        <f>IF(All_Data[[#This Row],[Order Line Quantity]]&lt;0,1,0)</f>
        <v>0</v>
      </c>
      <c r="O7508" s="1" t="str">
        <f>All_Data[[#This Row],[Tier2 Description]]&amp;All_Data[[#This Row],[Order No]]</f>
        <v>DECORATION CHARGES1112221</v>
      </c>
    </row>
    <row r="7509" spans="1:15" x14ac:dyDescent="0.35">
      <c r="A7509">
        <v>202006</v>
      </c>
      <c r="B7509" t="str">
        <f>LEFT(All_Data[[#This Row],[Invoice (Year+Month)]],4)</f>
        <v>2020</v>
      </c>
      <c r="C7509" t="str">
        <f>RIGHT(All_Data[[#This Row],[Invoice (Year+Month)]],2)</f>
        <v>06</v>
      </c>
      <c r="D7509" t="s">
        <v>63</v>
      </c>
      <c r="E7509">
        <v>3013475</v>
      </c>
      <c r="F7509" t="s">
        <v>17</v>
      </c>
      <c r="G7509" t="s">
        <v>11</v>
      </c>
      <c r="H7509" t="s">
        <v>40</v>
      </c>
      <c r="I7509">
        <v>1112146</v>
      </c>
      <c r="J7509">
        <v>1000</v>
      </c>
      <c r="K7509" s="1">
        <v>731.94974630000002</v>
      </c>
      <c r="L7509" s="1">
        <v>358.8</v>
      </c>
      <c r="M7509" s="1">
        <f>All_Data[[#This Row],[EUR Sales Amount]]-All_Data[[#This Row],[EUR Cost Amount]]</f>
        <v>373.1497463</v>
      </c>
      <c r="N7509">
        <f>IF(All_Data[[#This Row],[Order Line Quantity]]&lt;0,1,0)</f>
        <v>0</v>
      </c>
      <c r="O7509" s="1" t="str">
        <f>All_Data[[#This Row],[Tier2 Description]]&amp;All_Data[[#This Row],[Order No]]</f>
        <v>TOTES1112146</v>
      </c>
    </row>
    <row r="7510" spans="1:15" x14ac:dyDescent="0.35">
      <c r="A7510">
        <v>202006</v>
      </c>
      <c r="B7510" t="str">
        <f>LEFT(All_Data[[#This Row],[Invoice (Year+Month)]],4)</f>
        <v>2020</v>
      </c>
      <c r="C7510" t="str">
        <f>RIGHT(All_Data[[#This Row],[Invoice (Year+Month)]],2)</f>
        <v>06</v>
      </c>
      <c r="D7510" t="s">
        <v>63</v>
      </c>
      <c r="E7510">
        <v>3013475</v>
      </c>
      <c r="F7510" t="s">
        <v>17</v>
      </c>
      <c r="G7510" t="s">
        <v>26</v>
      </c>
      <c r="H7510" t="s">
        <v>50</v>
      </c>
      <c r="I7510">
        <v>1112242</v>
      </c>
      <c r="J7510">
        <v>100</v>
      </c>
      <c r="K7510" s="1">
        <v>229.37533450000001</v>
      </c>
      <c r="L7510" s="1">
        <v>67.06</v>
      </c>
      <c r="M7510" s="1">
        <f>All_Data[[#This Row],[EUR Sales Amount]]-All_Data[[#This Row],[EUR Cost Amount]]</f>
        <v>162.31533450000001</v>
      </c>
      <c r="N7510">
        <f>IF(All_Data[[#This Row],[Order Line Quantity]]&lt;0,1,0)</f>
        <v>0</v>
      </c>
      <c r="O7510" s="1" t="str">
        <f>All_Data[[#This Row],[Tier2 Description]]&amp;All_Data[[#This Row],[Order No]]</f>
        <v>OUTDOOR &amp; LEISURE1112242</v>
      </c>
    </row>
    <row r="7511" spans="1:15" x14ac:dyDescent="0.35">
      <c r="A7511">
        <v>202006</v>
      </c>
      <c r="B7511" t="str">
        <f>LEFT(All_Data[[#This Row],[Invoice (Year+Month)]],4)</f>
        <v>2020</v>
      </c>
      <c r="C7511" t="str">
        <f>RIGHT(All_Data[[#This Row],[Invoice (Year+Month)]],2)</f>
        <v>06</v>
      </c>
      <c r="D7511" t="s">
        <v>63</v>
      </c>
      <c r="E7511">
        <v>3013475</v>
      </c>
      <c r="F7511" t="s">
        <v>17</v>
      </c>
      <c r="G7511" t="s">
        <v>22</v>
      </c>
      <c r="H7511" t="s">
        <v>35</v>
      </c>
      <c r="I7511">
        <v>1112146</v>
      </c>
      <c r="J7511">
        <v>1002</v>
      </c>
      <c r="K7511" s="1">
        <v>394.41368490000002</v>
      </c>
      <c r="L7511" s="1">
        <v>63.58</v>
      </c>
      <c r="M7511" s="1">
        <f>All_Data[[#This Row],[EUR Sales Amount]]-All_Data[[#This Row],[EUR Cost Amount]]</f>
        <v>330.83368490000004</v>
      </c>
      <c r="N7511">
        <f>IF(All_Data[[#This Row],[Order Line Quantity]]&lt;0,1,0)</f>
        <v>0</v>
      </c>
      <c r="O7511" s="1" t="str">
        <f>All_Data[[#This Row],[Tier2 Description]]&amp;All_Data[[#This Row],[Order No]]</f>
        <v>DECORATION CHARGES1112146</v>
      </c>
    </row>
    <row r="7512" spans="1:15" x14ac:dyDescent="0.35">
      <c r="A7512">
        <v>202006</v>
      </c>
      <c r="B7512" t="str">
        <f>LEFT(All_Data[[#This Row],[Invoice (Year+Month)]],4)</f>
        <v>2020</v>
      </c>
      <c r="C7512" t="str">
        <f>RIGHT(All_Data[[#This Row],[Invoice (Year+Month)]],2)</f>
        <v>06</v>
      </c>
      <c r="D7512" t="s">
        <v>63</v>
      </c>
      <c r="E7512">
        <v>3013475</v>
      </c>
      <c r="F7512" t="s">
        <v>17</v>
      </c>
      <c r="G7512" t="s">
        <v>22</v>
      </c>
      <c r="H7512" t="s">
        <v>35</v>
      </c>
      <c r="I7512">
        <v>1112242</v>
      </c>
      <c r="J7512">
        <v>206</v>
      </c>
      <c r="K7512" s="1">
        <v>179.02465129999999</v>
      </c>
      <c r="L7512" s="1">
        <v>49.717441890000003</v>
      </c>
      <c r="M7512" s="1">
        <f>All_Data[[#This Row],[EUR Sales Amount]]-All_Data[[#This Row],[EUR Cost Amount]]</f>
        <v>129.30720940999998</v>
      </c>
      <c r="N7512">
        <f>IF(All_Data[[#This Row],[Order Line Quantity]]&lt;0,1,0)</f>
        <v>0</v>
      </c>
      <c r="O7512" s="1" t="str">
        <f>All_Data[[#This Row],[Tier2 Description]]&amp;All_Data[[#This Row],[Order No]]</f>
        <v>DECORATION CHARGES1112242</v>
      </c>
    </row>
    <row r="7513" spans="1:15" x14ac:dyDescent="0.35">
      <c r="A7513">
        <v>202006</v>
      </c>
      <c r="B7513" t="str">
        <f>LEFT(All_Data[[#This Row],[Invoice (Year+Month)]],4)</f>
        <v>2020</v>
      </c>
      <c r="C7513" t="str">
        <f>RIGHT(All_Data[[#This Row],[Invoice (Year+Month)]],2)</f>
        <v>06</v>
      </c>
      <c r="D7513" t="s">
        <v>63</v>
      </c>
      <c r="E7513">
        <v>3013476</v>
      </c>
      <c r="F7513" t="s">
        <v>17</v>
      </c>
      <c r="G7513" t="s">
        <v>11</v>
      </c>
      <c r="H7513" t="s">
        <v>38</v>
      </c>
      <c r="I7513">
        <v>1112300</v>
      </c>
      <c r="J7513">
        <v>200</v>
      </c>
      <c r="K7513" s="1">
        <v>280.65843769999998</v>
      </c>
      <c r="L7513" s="1">
        <v>55.3</v>
      </c>
      <c r="M7513" s="1">
        <f>All_Data[[#This Row],[EUR Sales Amount]]-All_Data[[#This Row],[EUR Cost Amount]]</f>
        <v>225.35843769999997</v>
      </c>
      <c r="N7513">
        <f>IF(All_Data[[#This Row],[Order Line Quantity]]&lt;0,1,0)</f>
        <v>0</v>
      </c>
      <c r="O7513" s="1" t="str">
        <f>All_Data[[#This Row],[Tier2 Description]]&amp;All_Data[[#This Row],[Order No]]</f>
        <v>BACKPACKS1112300</v>
      </c>
    </row>
    <row r="7514" spans="1:15" x14ac:dyDescent="0.35">
      <c r="A7514">
        <v>202006</v>
      </c>
      <c r="B7514" t="str">
        <f>LEFT(All_Data[[#This Row],[Invoice (Year+Month)]],4)</f>
        <v>2020</v>
      </c>
      <c r="C7514" t="str">
        <f>RIGHT(All_Data[[#This Row],[Invoice (Year+Month)]],2)</f>
        <v>06</v>
      </c>
      <c r="D7514" t="s">
        <v>63</v>
      </c>
      <c r="E7514">
        <v>3013476</v>
      </c>
      <c r="F7514" t="s">
        <v>17</v>
      </c>
      <c r="G7514" t="s">
        <v>32</v>
      </c>
      <c r="H7514" t="s">
        <v>33</v>
      </c>
      <c r="I7514">
        <v>1112301</v>
      </c>
      <c r="J7514">
        <v>200</v>
      </c>
      <c r="K7514" s="1">
        <v>214.4566136</v>
      </c>
      <c r="L7514" s="1">
        <v>86.6</v>
      </c>
      <c r="M7514" s="1">
        <f>All_Data[[#This Row],[EUR Sales Amount]]-All_Data[[#This Row],[EUR Cost Amount]]</f>
        <v>127.8566136</v>
      </c>
      <c r="N7514">
        <f>IF(All_Data[[#This Row],[Order Line Quantity]]&lt;0,1,0)</f>
        <v>0</v>
      </c>
      <c r="O7514" s="1" t="str">
        <f>All_Data[[#This Row],[Tier2 Description]]&amp;All_Data[[#This Row],[Order No]]</f>
        <v>SPORT BOTTLES1112301</v>
      </c>
    </row>
    <row r="7515" spans="1:15" x14ac:dyDescent="0.35">
      <c r="A7515">
        <v>202006</v>
      </c>
      <c r="B7515" t="str">
        <f>LEFT(All_Data[[#This Row],[Invoice (Year+Month)]],4)</f>
        <v>2020</v>
      </c>
      <c r="C7515" t="str">
        <f>RIGHT(All_Data[[#This Row],[Invoice (Year+Month)]],2)</f>
        <v>06</v>
      </c>
      <c r="D7515" t="s">
        <v>63</v>
      </c>
      <c r="E7515">
        <v>3013476</v>
      </c>
      <c r="F7515" t="s">
        <v>17</v>
      </c>
      <c r="G7515" t="s">
        <v>26</v>
      </c>
      <c r="H7515" t="s">
        <v>50</v>
      </c>
      <c r="I7515">
        <v>1112039</v>
      </c>
      <c r="J7515">
        <v>200</v>
      </c>
      <c r="K7515" s="1">
        <v>261.07761649999998</v>
      </c>
      <c r="L7515" s="1">
        <v>64.3</v>
      </c>
      <c r="M7515" s="1">
        <f>All_Data[[#This Row],[EUR Sales Amount]]-All_Data[[#This Row],[EUR Cost Amount]]</f>
        <v>196.77761649999997</v>
      </c>
      <c r="N7515">
        <f>IF(All_Data[[#This Row],[Order Line Quantity]]&lt;0,1,0)</f>
        <v>0</v>
      </c>
      <c r="O7515" s="1" t="str">
        <f>All_Data[[#This Row],[Tier2 Description]]&amp;All_Data[[#This Row],[Order No]]</f>
        <v>OUTDOOR &amp; LEISURE1112039</v>
      </c>
    </row>
    <row r="7516" spans="1:15" x14ac:dyDescent="0.35">
      <c r="A7516">
        <v>202006</v>
      </c>
      <c r="B7516" t="str">
        <f>LEFT(All_Data[[#This Row],[Invoice (Year+Month)]],4)</f>
        <v>2020</v>
      </c>
      <c r="C7516" t="str">
        <f>RIGHT(All_Data[[#This Row],[Invoice (Year+Month)]],2)</f>
        <v>06</v>
      </c>
      <c r="D7516" t="s">
        <v>63</v>
      </c>
      <c r="E7516">
        <v>3013476</v>
      </c>
      <c r="F7516" t="s">
        <v>17</v>
      </c>
      <c r="G7516" t="s">
        <v>26</v>
      </c>
      <c r="H7516" t="s">
        <v>50</v>
      </c>
      <c r="I7516">
        <v>1112234</v>
      </c>
      <c r="J7516">
        <v>200</v>
      </c>
      <c r="K7516" s="1">
        <v>102.7526905</v>
      </c>
      <c r="L7516" s="1">
        <v>43.6</v>
      </c>
      <c r="M7516" s="1">
        <f>All_Data[[#This Row],[EUR Sales Amount]]-All_Data[[#This Row],[EUR Cost Amount]]</f>
        <v>59.152690499999999</v>
      </c>
      <c r="N7516">
        <f>IF(All_Data[[#This Row],[Order Line Quantity]]&lt;0,1,0)</f>
        <v>0</v>
      </c>
      <c r="O7516" s="1" t="str">
        <f>All_Data[[#This Row],[Tier2 Description]]&amp;All_Data[[#This Row],[Order No]]</f>
        <v>OUTDOOR &amp; LEISURE1112234</v>
      </c>
    </row>
    <row r="7517" spans="1:15" x14ac:dyDescent="0.35">
      <c r="A7517">
        <v>202006</v>
      </c>
      <c r="B7517" t="str">
        <f>LEFT(All_Data[[#This Row],[Invoice (Year+Month)]],4)</f>
        <v>2020</v>
      </c>
      <c r="C7517" t="str">
        <f>RIGHT(All_Data[[#This Row],[Invoice (Year+Month)]],2)</f>
        <v>06</v>
      </c>
      <c r="D7517" t="s">
        <v>63</v>
      </c>
      <c r="E7517">
        <v>3013476</v>
      </c>
      <c r="F7517" t="s">
        <v>17</v>
      </c>
      <c r="G7517" t="s">
        <v>26</v>
      </c>
      <c r="H7517" t="s">
        <v>50</v>
      </c>
      <c r="I7517">
        <v>1112253</v>
      </c>
      <c r="J7517">
        <v>200</v>
      </c>
      <c r="K7517" s="1">
        <v>102.7526905</v>
      </c>
      <c r="L7517" s="1">
        <v>43.86</v>
      </c>
      <c r="M7517" s="1">
        <f>All_Data[[#This Row],[EUR Sales Amount]]-All_Data[[#This Row],[EUR Cost Amount]]</f>
        <v>58.8926905</v>
      </c>
      <c r="N7517">
        <f>IF(All_Data[[#This Row],[Order Line Quantity]]&lt;0,1,0)</f>
        <v>0</v>
      </c>
      <c r="O7517" s="1" t="str">
        <f>All_Data[[#This Row],[Tier2 Description]]&amp;All_Data[[#This Row],[Order No]]</f>
        <v>OUTDOOR &amp; LEISURE1112253</v>
      </c>
    </row>
    <row r="7518" spans="1:15" x14ac:dyDescent="0.35">
      <c r="A7518">
        <v>202006</v>
      </c>
      <c r="B7518" t="str">
        <f>LEFT(All_Data[[#This Row],[Invoice (Year+Month)]],4)</f>
        <v>2020</v>
      </c>
      <c r="C7518" t="str">
        <f>RIGHT(All_Data[[#This Row],[Invoice (Year+Month)]],2)</f>
        <v>06</v>
      </c>
      <c r="D7518" t="s">
        <v>63</v>
      </c>
      <c r="E7518">
        <v>3013476</v>
      </c>
      <c r="F7518" t="s">
        <v>17</v>
      </c>
      <c r="G7518" t="s">
        <v>26</v>
      </c>
      <c r="H7518" t="s">
        <v>50</v>
      </c>
      <c r="I7518">
        <v>1112254</v>
      </c>
      <c r="J7518">
        <v>200</v>
      </c>
      <c r="K7518" s="1">
        <v>102.7526905</v>
      </c>
      <c r="L7518" s="1">
        <v>43.6</v>
      </c>
      <c r="M7518" s="1">
        <f>All_Data[[#This Row],[EUR Sales Amount]]-All_Data[[#This Row],[EUR Cost Amount]]</f>
        <v>59.152690499999999</v>
      </c>
      <c r="N7518">
        <f>IF(All_Data[[#This Row],[Order Line Quantity]]&lt;0,1,0)</f>
        <v>0</v>
      </c>
      <c r="O7518" s="1" t="str">
        <f>All_Data[[#This Row],[Tier2 Description]]&amp;All_Data[[#This Row],[Order No]]</f>
        <v>OUTDOOR &amp; LEISURE1112254</v>
      </c>
    </row>
    <row r="7519" spans="1:15" x14ac:dyDescent="0.35">
      <c r="A7519">
        <v>202006</v>
      </c>
      <c r="B7519" t="str">
        <f>LEFT(All_Data[[#This Row],[Invoice (Year+Month)]],4)</f>
        <v>2020</v>
      </c>
      <c r="C7519" t="str">
        <f>RIGHT(All_Data[[#This Row],[Invoice (Year+Month)]],2)</f>
        <v>06</v>
      </c>
      <c r="D7519" t="s">
        <v>63</v>
      </c>
      <c r="E7519">
        <v>3013476</v>
      </c>
      <c r="F7519" t="s">
        <v>17</v>
      </c>
      <c r="G7519" t="s">
        <v>22</v>
      </c>
      <c r="H7519" t="s">
        <v>35</v>
      </c>
      <c r="I7519">
        <v>1112039</v>
      </c>
      <c r="J7519">
        <v>402</v>
      </c>
      <c r="K7519" s="1">
        <v>158.51141000000001</v>
      </c>
      <c r="L7519" s="1">
        <v>21.88</v>
      </c>
      <c r="M7519" s="1">
        <f>All_Data[[#This Row],[EUR Sales Amount]]-All_Data[[#This Row],[EUR Cost Amount]]</f>
        <v>136.63141000000002</v>
      </c>
      <c r="N7519">
        <f>IF(All_Data[[#This Row],[Order Line Quantity]]&lt;0,1,0)</f>
        <v>0</v>
      </c>
      <c r="O7519" s="1" t="str">
        <f>All_Data[[#This Row],[Tier2 Description]]&amp;All_Data[[#This Row],[Order No]]</f>
        <v>DECORATION CHARGES1112039</v>
      </c>
    </row>
    <row r="7520" spans="1:15" x14ac:dyDescent="0.35">
      <c r="A7520">
        <v>202006</v>
      </c>
      <c r="B7520" t="str">
        <f>LEFT(All_Data[[#This Row],[Invoice (Year+Month)]],4)</f>
        <v>2020</v>
      </c>
      <c r="C7520" t="str">
        <f>RIGHT(All_Data[[#This Row],[Invoice (Year+Month)]],2)</f>
        <v>06</v>
      </c>
      <c r="D7520" t="s">
        <v>63</v>
      </c>
      <c r="E7520">
        <v>3013476</v>
      </c>
      <c r="F7520" t="s">
        <v>17</v>
      </c>
      <c r="G7520" t="s">
        <v>22</v>
      </c>
      <c r="H7520" t="s">
        <v>35</v>
      </c>
      <c r="I7520">
        <v>1112234</v>
      </c>
      <c r="J7520">
        <v>406</v>
      </c>
      <c r="K7520" s="1">
        <v>419.96199460000003</v>
      </c>
      <c r="L7520" s="1">
        <v>57.64</v>
      </c>
      <c r="M7520" s="1">
        <f>All_Data[[#This Row],[EUR Sales Amount]]-All_Data[[#This Row],[EUR Cost Amount]]</f>
        <v>362.32199460000004</v>
      </c>
      <c r="N7520">
        <f>IF(All_Data[[#This Row],[Order Line Quantity]]&lt;0,1,0)</f>
        <v>0</v>
      </c>
      <c r="O7520" s="1" t="str">
        <f>All_Data[[#This Row],[Tier2 Description]]&amp;All_Data[[#This Row],[Order No]]</f>
        <v>DECORATION CHARGES1112234</v>
      </c>
    </row>
    <row r="7521" spans="1:15" x14ac:dyDescent="0.35">
      <c r="A7521">
        <v>202006</v>
      </c>
      <c r="B7521" t="str">
        <f>LEFT(All_Data[[#This Row],[Invoice (Year+Month)]],4)</f>
        <v>2020</v>
      </c>
      <c r="C7521" t="str">
        <f>RIGHT(All_Data[[#This Row],[Invoice (Year+Month)]],2)</f>
        <v>06</v>
      </c>
      <c r="D7521" t="s">
        <v>63</v>
      </c>
      <c r="E7521">
        <v>3013476</v>
      </c>
      <c r="F7521" t="s">
        <v>17</v>
      </c>
      <c r="G7521" t="s">
        <v>22</v>
      </c>
      <c r="H7521" t="s">
        <v>35</v>
      </c>
      <c r="I7521">
        <v>1112253</v>
      </c>
      <c r="J7521">
        <v>402</v>
      </c>
      <c r="K7521" s="1">
        <v>158.51141000000001</v>
      </c>
      <c r="L7521" s="1">
        <v>21.88</v>
      </c>
      <c r="M7521" s="1">
        <f>All_Data[[#This Row],[EUR Sales Amount]]-All_Data[[#This Row],[EUR Cost Amount]]</f>
        <v>136.63141000000002</v>
      </c>
      <c r="N7521">
        <f>IF(All_Data[[#This Row],[Order Line Quantity]]&lt;0,1,0)</f>
        <v>0</v>
      </c>
      <c r="O7521" s="1" t="str">
        <f>All_Data[[#This Row],[Tier2 Description]]&amp;All_Data[[#This Row],[Order No]]</f>
        <v>DECORATION CHARGES1112253</v>
      </c>
    </row>
    <row r="7522" spans="1:15" x14ac:dyDescent="0.35">
      <c r="A7522">
        <v>202006</v>
      </c>
      <c r="B7522" t="str">
        <f>LEFT(All_Data[[#This Row],[Invoice (Year+Month)]],4)</f>
        <v>2020</v>
      </c>
      <c r="C7522" t="str">
        <f>RIGHT(All_Data[[#This Row],[Invoice (Year+Month)]],2)</f>
        <v>06</v>
      </c>
      <c r="D7522" t="s">
        <v>63</v>
      </c>
      <c r="E7522">
        <v>3013476</v>
      </c>
      <c r="F7522" t="s">
        <v>17</v>
      </c>
      <c r="G7522" t="s">
        <v>22</v>
      </c>
      <c r="H7522" t="s">
        <v>35</v>
      </c>
      <c r="I7522">
        <v>1112254</v>
      </c>
      <c r="J7522">
        <v>402</v>
      </c>
      <c r="K7522" s="1">
        <v>158.51141000000001</v>
      </c>
      <c r="L7522" s="1">
        <v>21.88</v>
      </c>
      <c r="M7522" s="1">
        <f>All_Data[[#This Row],[EUR Sales Amount]]-All_Data[[#This Row],[EUR Cost Amount]]</f>
        <v>136.63141000000002</v>
      </c>
      <c r="N7522">
        <f>IF(All_Data[[#This Row],[Order Line Quantity]]&lt;0,1,0)</f>
        <v>0</v>
      </c>
      <c r="O7522" s="1" t="str">
        <f>All_Data[[#This Row],[Tier2 Description]]&amp;All_Data[[#This Row],[Order No]]</f>
        <v>DECORATION CHARGES1112254</v>
      </c>
    </row>
    <row r="7523" spans="1:15" x14ac:dyDescent="0.35">
      <c r="A7523">
        <v>202006</v>
      </c>
      <c r="B7523" t="str">
        <f>LEFT(All_Data[[#This Row],[Invoice (Year+Month)]],4)</f>
        <v>2020</v>
      </c>
      <c r="C7523" t="str">
        <f>RIGHT(All_Data[[#This Row],[Invoice (Year+Month)]],2)</f>
        <v>06</v>
      </c>
      <c r="D7523" t="s">
        <v>63</v>
      </c>
      <c r="E7523">
        <v>3013476</v>
      </c>
      <c r="F7523" t="s">
        <v>17</v>
      </c>
      <c r="G7523" t="s">
        <v>22</v>
      </c>
      <c r="H7523" t="s">
        <v>35</v>
      </c>
      <c r="I7523">
        <v>1112300</v>
      </c>
      <c r="J7523">
        <v>206</v>
      </c>
      <c r="K7523" s="1">
        <v>299.49332290000001</v>
      </c>
      <c r="L7523" s="1">
        <v>52.078720939999997</v>
      </c>
      <c r="M7523" s="1">
        <f>All_Data[[#This Row],[EUR Sales Amount]]-All_Data[[#This Row],[EUR Cost Amount]]</f>
        <v>247.41460196000003</v>
      </c>
      <c r="N7523">
        <f>IF(All_Data[[#This Row],[Order Line Quantity]]&lt;0,1,0)</f>
        <v>0</v>
      </c>
      <c r="O7523" s="1" t="str">
        <f>All_Data[[#This Row],[Tier2 Description]]&amp;All_Data[[#This Row],[Order No]]</f>
        <v>DECORATION CHARGES1112300</v>
      </c>
    </row>
    <row r="7524" spans="1:15" x14ac:dyDescent="0.35">
      <c r="A7524">
        <v>202006</v>
      </c>
      <c r="B7524" t="str">
        <f>LEFT(All_Data[[#This Row],[Invoice (Year+Month)]],4)</f>
        <v>2020</v>
      </c>
      <c r="C7524" t="str">
        <f>RIGHT(All_Data[[#This Row],[Invoice (Year+Month)]],2)</f>
        <v>06</v>
      </c>
      <c r="D7524" t="s">
        <v>63</v>
      </c>
      <c r="E7524">
        <v>3013476</v>
      </c>
      <c r="F7524" t="s">
        <v>17</v>
      </c>
      <c r="G7524" t="s">
        <v>22</v>
      </c>
      <c r="H7524" t="s">
        <v>35</v>
      </c>
      <c r="I7524">
        <v>1112301</v>
      </c>
      <c r="J7524">
        <v>204</v>
      </c>
      <c r="K7524" s="1">
        <v>231.24017459999999</v>
      </c>
      <c r="L7524" s="1">
        <v>32.92</v>
      </c>
      <c r="M7524" s="1">
        <f>All_Data[[#This Row],[EUR Sales Amount]]-All_Data[[#This Row],[EUR Cost Amount]]</f>
        <v>198.32017459999997</v>
      </c>
      <c r="N7524">
        <f>IF(All_Data[[#This Row],[Order Line Quantity]]&lt;0,1,0)</f>
        <v>0</v>
      </c>
      <c r="O7524" s="1" t="str">
        <f>All_Data[[#This Row],[Tier2 Description]]&amp;All_Data[[#This Row],[Order No]]</f>
        <v>DECORATION CHARGES1112301</v>
      </c>
    </row>
    <row r="7525" spans="1:15" x14ac:dyDescent="0.35">
      <c r="A7525">
        <v>202006</v>
      </c>
      <c r="B7525" t="str">
        <f>LEFT(All_Data[[#This Row],[Invoice (Year+Month)]],4)</f>
        <v>2020</v>
      </c>
      <c r="C7525" t="str">
        <f>RIGHT(All_Data[[#This Row],[Invoice (Year+Month)]],2)</f>
        <v>06</v>
      </c>
      <c r="D7525" t="s">
        <v>63</v>
      </c>
      <c r="E7525">
        <v>3013478</v>
      </c>
      <c r="F7525" t="s">
        <v>17</v>
      </c>
      <c r="G7525" t="s">
        <v>13</v>
      </c>
      <c r="H7525" t="s">
        <v>37</v>
      </c>
      <c r="I7525">
        <v>1111564</v>
      </c>
      <c r="J7525">
        <v>10000</v>
      </c>
      <c r="K7525" s="1">
        <v>1771.5981119999999</v>
      </c>
      <c r="L7525" s="1">
        <v>1491.88</v>
      </c>
      <c r="M7525" s="1">
        <f>All_Data[[#This Row],[EUR Sales Amount]]-All_Data[[#This Row],[EUR Cost Amount]]</f>
        <v>279.71811199999979</v>
      </c>
      <c r="N7525">
        <f>IF(All_Data[[#This Row],[Order Line Quantity]]&lt;0,1,0)</f>
        <v>0</v>
      </c>
      <c r="O7525" s="1" t="str">
        <f>All_Data[[#This Row],[Tier2 Description]]&amp;All_Data[[#This Row],[Order No]]</f>
        <v>GENERAL1111564</v>
      </c>
    </row>
    <row r="7526" spans="1:15" x14ac:dyDescent="0.35">
      <c r="A7526">
        <v>202006</v>
      </c>
      <c r="B7526" t="str">
        <f>LEFT(All_Data[[#This Row],[Invoice (Year+Month)]],4)</f>
        <v>2020</v>
      </c>
      <c r="C7526" t="str">
        <f>RIGHT(All_Data[[#This Row],[Invoice (Year+Month)]],2)</f>
        <v>06</v>
      </c>
      <c r="D7526" t="s">
        <v>63</v>
      </c>
      <c r="E7526">
        <v>3013485</v>
      </c>
      <c r="F7526" t="s">
        <v>17</v>
      </c>
      <c r="G7526" t="s">
        <v>11</v>
      </c>
      <c r="H7526" t="s">
        <v>40</v>
      </c>
      <c r="I7526">
        <v>1111960</v>
      </c>
      <c r="J7526">
        <v>1000</v>
      </c>
      <c r="K7526" s="1">
        <v>731.94974630000002</v>
      </c>
      <c r="L7526" s="1">
        <v>344.86</v>
      </c>
      <c r="M7526" s="1">
        <f>All_Data[[#This Row],[EUR Sales Amount]]-All_Data[[#This Row],[EUR Cost Amount]]</f>
        <v>387.0897463</v>
      </c>
      <c r="N7526">
        <f>IF(All_Data[[#This Row],[Order Line Quantity]]&lt;0,1,0)</f>
        <v>0</v>
      </c>
      <c r="O7526" s="1" t="str">
        <f>All_Data[[#This Row],[Tier2 Description]]&amp;All_Data[[#This Row],[Order No]]</f>
        <v>TOTES1111960</v>
      </c>
    </row>
    <row r="7527" spans="1:15" x14ac:dyDescent="0.35">
      <c r="A7527">
        <v>202006</v>
      </c>
      <c r="B7527" t="str">
        <f>LEFT(All_Data[[#This Row],[Invoice (Year+Month)]],4)</f>
        <v>2020</v>
      </c>
      <c r="C7527" t="str">
        <f>RIGHT(All_Data[[#This Row],[Invoice (Year+Month)]],2)</f>
        <v>06</v>
      </c>
      <c r="D7527" t="s">
        <v>63</v>
      </c>
      <c r="E7527">
        <v>3013485</v>
      </c>
      <c r="F7527" t="s">
        <v>17</v>
      </c>
      <c r="G7527" t="s">
        <v>11</v>
      </c>
      <c r="H7527" t="s">
        <v>40</v>
      </c>
      <c r="I7527">
        <v>1112156</v>
      </c>
      <c r="J7527">
        <v>2000</v>
      </c>
      <c r="K7527" s="1">
        <v>1463.8994929999999</v>
      </c>
      <c r="L7527" s="1">
        <v>728.96</v>
      </c>
      <c r="M7527" s="1">
        <f>All_Data[[#This Row],[EUR Sales Amount]]-All_Data[[#This Row],[EUR Cost Amount]]</f>
        <v>734.93949299999986</v>
      </c>
      <c r="N7527">
        <f>IF(All_Data[[#This Row],[Order Line Quantity]]&lt;0,1,0)</f>
        <v>0</v>
      </c>
      <c r="O7527" s="1" t="str">
        <f>All_Data[[#This Row],[Tier2 Description]]&amp;All_Data[[#This Row],[Order No]]</f>
        <v>TOTES1112156</v>
      </c>
    </row>
    <row r="7528" spans="1:15" x14ac:dyDescent="0.35">
      <c r="A7528">
        <v>202006</v>
      </c>
      <c r="B7528" t="str">
        <f>LEFT(All_Data[[#This Row],[Invoice (Year+Month)]],4)</f>
        <v>2020</v>
      </c>
      <c r="C7528" t="str">
        <f>RIGHT(All_Data[[#This Row],[Invoice (Year+Month)]],2)</f>
        <v>06</v>
      </c>
      <c r="D7528" t="s">
        <v>63</v>
      </c>
      <c r="E7528">
        <v>3013485</v>
      </c>
      <c r="F7528" t="s">
        <v>17</v>
      </c>
      <c r="G7528" t="s">
        <v>11</v>
      </c>
      <c r="H7528" t="s">
        <v>40</v>
      </c>
      <c r="I7528">
        <v>1112165</v>
      </c>
      <c r="J7528">
        <v>2000</v>
      </c>
      <c r="K7528" s="1">
        <v>1463.8994929999999</v>
      </c>
      <c r="L7528" s="1">
        <v>717.6</v>
      </c>
      <c r="M7528" s="1">
        <f>All_Data[[#This Row],[EUR Sales Amount]]-All_Data[[#This Row],[EUR Cost Amount]]</f>
        <v>746.29949299999987</v>
      </c>
      <c r="N7528">
        <f>IF(All_Data[[#This Row],[Order Line Quantity]]&lt;0,1,0)</f>
        <v>0</v>
      </c>
      <c r="O7528" s="1" t="str">
        <f>All_Data[[#This Row],[Tier2 Description]]&amp;All_Data[[#This Row],[Order No]]</f>
        <v>TOTES1112165</v>
      </c>
    </row>
    <row r="7529" spans="1:15" x14ac:dyDescent="0.35">
      <c r="A7529">
        <v>202006</v>
      </c>
      <c r="B7529" t="str">
        <f>LEFT(All_Data[[#This Row],[Invoice (Year+Month)]],4)</f>
        <v>2020</v>
      </c>
      <c r="C7529" t="str">
        <f>RIGHT(All_Data[[#This Row],[Invoice (Year+Month)]],2)</f>
        <v>06</v>
      </c>
      <c r="D7529" t="s">
        <v>63</v>
      </c>
      <c r="E7529">
        <v>3013485</v>
      </c>
      <c r="F7529" t="s">
        <v>17</v>
      </c>
      <c r="G7529" t="s">
        <v>36</v>
      </c>
      <c r="H7529" t="s">
        <v>36</v>
      </c>
      <c r="I7529">
        <v>1111791</v>
      </c>
      <c r="J7529">
        <v>400</v>
      </c>
      <c r="K7529" s="1">
        <v>920.11211419999995</v>
      </c>
      <c r="L7529" s="1">
        <v>698.26</v>
      </c>
      <c r="M7529" s="1">
        <f>All_Data[[#This Row],[EUR Sales Amount]]-All_Data[[#This Row],[EUR Cost Amount]]</f>
        <v>221.85211419999996</v>
      </c>
      <c r="N7529">
        <f>IF(All_Data[[#This Row],[Order Line Quantity]]&lt;0,1,0)</f>
        <v>0</v>
      </c>
      <c r="O7529" s="1" t="str">
        <f>All_Data[[#This Row],[Tier2 Description]]&amp;All_Data[[#This Row],[Order No]]</f>
        <v>MEMORY1111791</v>
      </c>
    </row>
    <row r="7530" spans="1:15" x14ac:dyDescent="0.35">
      <c r="A7530">
        <v>202006</v>
      </c>
      <c r="B7530" t="str">
        <f>LEFT(All_Data[[#This Row],[Invoice (Year+Month)]],4)</f>
        <v>2020</v>
      </c>
      <c r="C7530" t="str">
        <f>RIGHT(All_Data[[#This Row],[Invoice (Year+Month)]],2)</f>
        <v>06</v>
      </c>
      <c r="D7530" t="s">
        <v>63</v>
      </c>
      <c r="E7530">
        <v>3013485</v>
      </c>
      <c r="F7530" t="s">
        <v>17</v>
      </c>
      <c r="G7530" t="s">
        <v>22</v>
      </c>
      <c r="H7530" t="s">
        <v>35</v>
      </c>
      <c r="I7530">
        <v>1112165</v>
      </c>
      <c r="J7530">
        <v>2002</v>
      </c>
      <c r="K7530" s="1">
        <v>566.9113959</v>
      </c>
      <c r="L7530" s="1">
        <v>113.58</v>
      </c>
      <c r="M7530" s="1">
        <f>All_Data[[#This Row],[EUR Sales Amount]]-All_Data[[#This Row],[EUR Cost Amount]]</f>
        <v>453.33139590000002</v>
      </c>
      <c r="N7530">
        <f>IF(All_Data[[#This Row],[Order Line Quantity]]&lt;0,1,0)</f>
        <v>0</v>
      </c>
      <c r="O7530" s="1" t="str">
        <f>All_Data[[#This Row],[Tier2 Description]]&amp;All_Data[[#This Row],[Order No]]</f>
        <v>DECORATION CHARGES1112165</v>
      </c>
    </row>
    <row r="7531" spans="1:15" x14ac:dyDescent="0.35">
      <c r="A7531">
        <v>202006</v>
      </c>
      <c r="B7531" t="str">
        <f>LEFT(All_Data[[#This Row],[Invoice (Year+Month)]],4)</f>
        <v>2020</v>
      </c>
      <c r="C7531" t="str">
        <f>RIGHT(All_Data[[#This Row],[Invoice (Year+Month)]],2)</f>
        <v>06</v>
      </c>
      <c r="D7531" t="s">
        <v>63</v>
      </c>
      <c r="E7531">
        <v>3013493</v>
      </c>
      <c r="F7531" t="s">
        <v>17</v>
      </c>
      <c r="G7531" t="s">
        <v>32</v>
      </c>
      <c r="H7531" t="s">
        <v>51</v>
      </c>
      <c r="I7531">
        <v>1112140</v>
      </c>
      <c r="J7531">
        <v>10</v>
      </c>
      <c r="K7531" s="1">
        <v>39.627852509999997</v>
      </c>
      <c r="L7531" s="1">
        <v>4.4000000000000004</v>
      </c>
      <c r="M7531" s="1">
        <f>All_Data[[#This Row],[EUR Sales Amount]]-All_Data[[#This Row],[EUR Cost Amount]]</f>
        <v>35.227852509999998</v>
      </c>
      <c r="N7531">
        <f>IF(All_Data[[#This Row],[Order Line Quantity]]&lt;0,1,0)</f>
        <v>0</v>
      </c>
      <c r="O7531" s="1" t="str">
        <f>All_Data[[#This Row],[Tier2 Description]]&amp;All_Data[[#This Row],[Order No]]</f>
        <v>MUGS &amp; TUMBLERS1112140</v>
      </c>
    </row>
    <row r="7532" spans="1:15" x14ac:dyDescent="0.35">
      <c r="A7532">
        <v>202006</v>
      </c>
      <c r="B7532" t="str">
        <f>LEFT(All_Data[[#This Row],[Invoice (Year+Month)]],4)</f>
        <v>2020</v>
      </c>
      <c r="C7532" t="str">
        <f>RIGHT(All_Data[[#This Row],[Invoice (Year+Month)]],2)</f>
        <v>06</v>
      </c>
      <c r="D7532" t="s">
        <v>63</v>
      </c>
      <c r="E7532">
        <v>3013493</v>
      </c>
      <c r="F7532" t="s">
        <v>17</v>
      </c>
      <c r="G7532" t="s">
        <v>32</v>
      </c>
      <c r="H7532" t="s">
        <v>33</v>
      </c>
      <c r="I7532">
        <v>1112141</v>
      </c>
      <c r="J7532">
        <v>4</v>
      </c>
      <c r="K7532" s="1">
        <v>25.108207350000001</v>
      </c>
      <c r="L7532" s="1">
        <v>13.22</v>
      </c>
      <c r="M7532" s="1">
        <f>All_Data[[#This Row],[EUR Sales Amount]]-All_Data[[#This Row],[EUR Cost Amount]]</f>
        <v>11.88820735</v>
      </c>
      <c r="N7532">
        <f>IF(All_Data[[#This Row],[Order Line Quantity]]&lt;0,1,0)</f>
        <v>0</v>
      </c>
      <c r="O7532" s="1" t="str">
        <f>All_Data[[#This Row],[Tier2 Description]]&amp;All_Data[[#This Row],[Order No]]</f>
        <v>SPORT BOTTLES1112141</v>
      </c>
    </row>
    <row r="7533" spans="1:15" x14ac:dyDescent="0.35">
      <c r="A7533">
        <v>202006</v>
      </c>
      <c r="B7533" t="str">
        <f>LEFT(All_Data[[#This Row],[Invoice (Year+Month)]],4)</f>
        <v>2020</v>
      </c>
      <c r="C7533" t="str">
        <f>RIGHT(All_Data[[#This Row],[Invoice (Year+Month)]],2)</f>
        <v>06</v>
      </c>
      <c r="D7533" t="s">
        <v>63</v>
      </c>
      <c r="E7533">
        <v>3013493</v>
      </c>
      <c r="F7533" t="s">
        <v>17</v>
      </c>
      <c r="G7533" t="s">
        <v>13</v>
      </c>
      <c r="H7533" t="s">
        <v>14</v>
      </c>
      <c r="I7533">
        <v>1112141</v>
      </c>
      <c r="J7533">
        <v>4</v>
      </c>
      <c r="K7533" s="1">
        <v>42.771972939999998</v>
      </c>
      <c r="L7533" s="1">
        <v>14.6</v>
      </c>
      <c r="M7533" s="1">
        <f>All_Data[[#This Row],[EUR Sales Amount]]-All_Data[[#This Row],[EUR Cost Amount]]</f>
        <v>28.171972939999996</v>
      </c>
      <c r="N7533">
        <f>IF(All_Data[[#This Row],[Order Line Quantity]]&lt;0,1,0)</f>
        <v>0</v>
      </c>
      <c r="O7533" s="1" t="str">
        <f>All_Data[[#This Row],[Tier2 Description]]&amp;All_Data[[#This Row],[Order No]]</f>
        <v>DESKTOP1112141</v>
      </c>
    </row>
    <row r="7534" spans="1:15" x14ac:dyDescent="0.35">
      <c r="A7534">
        <v>202006</v>
      </c>
      <c r="B7534" t="str">
        <f>LEFT(All_Data[[#This Row],[Invoice (Year+Month)]],4)</f>
        <v>2020</v>
      </c>
      <c r="C7534" t="str">
        <f>RIGHT(All_Data[[#This Row],[Invoice (Year+Month)]],2)</f>
        <v>06</v>
      </c>
      <c r="D7534" t="s">
        <v>63</v>
      </c>
      <c r="E7534">
        <v>3013493</v>
      </c>
      <c r="F7534" t="s">
        <v>17</v>
      </c>
      <c r="G7534" t="s">
        <v>24</v>
      </c>
      <c r="H7534" t="s">
        <v>25</v>
      </c>
      <c r="I7534">
        <v>1112141</v>
      </c>
      <c r="J7534">
        <v>2</v>
      </c>
      <c r="K7534" s="1">
        <v>102.3610741</v>
      </c>
      <c r="L7534" s="1">
        <v>52.28</v>
      </c>
      <c r="M7534" s="1">
        <f>All_Data[[#This Row],[EUR Sales Amount]]-All_Data[[#This Row],[EUR Cost Amount]]</f>
        <v>50.081074099999995</v>
      </c>
      <c r="N7534">
        <f>IF(All_Data[[#This Row],[Order Line Quantity]]&lt;0,1,0)</f>
        <v>0</v>
      </c>
      <c r="O7534" s="1" t="str">
        <f>All_Data[[#This Row],[Tier2 Description]]&amp;All_Data[[#This Row],[Order No]]</f>
        <v>JACKETS1112141</v>
      </c>
    </row>
    <row r="7535" spans="1:15" x14ac:dyDescent="0.35">
      <c r="A7535">
        <v>202006</v>
      </c>
      <c r="B7535" t="str">
        <f>LEFT(All_Data[[#This Row],[Invoice (Year+Month)]],4)</f>
        <v>2020</v>
      </c>
      <c r="C7535" t="str">
        <f>RIGHT(All_Data[[#This Row],[Invoice (Year+Month)]],2)</f>
        <v>06</v>
      </c>
      <c r="D7535" t="s">
        <v>63</v>
      </c>
      <c r="E7535">
        <v>3013497</v>
      </c>
      <c r="F7535" t="s">
        <v>10</v>
      </c>
      <c r="G7535" t="s">
        <v>48</v>
      </c>
      <c r="H7535" t="s">
        <v>48</v>
      </c>
      <c r="I7535">
        <v>1111122</v>
      </c>
      <c r="J7535">
        <v>2</v>
      </c>
      <c r="K7535" s="1">
        <v>0</v>
      </c>
      <c r="L7535" s="1">
        <v>1.6</v>
      </c>
      <c r="M7535" s="1">
        <f>All_Data[[#This Row],[EUR Sales Amount]]-All_Data[[#This Row],[EUR Cost Amount]]</f>
        <v>-1.6</v>
      </c>
      <c r="N7535">
        <f>IF(All_Data[[#This Row],[Order Line Quantity]]&lt;0,1,0)</f>
        <v>0</v>
      </c>
      <c r="O7535" s="1" t="str">
        <f>All_Data[[#This Row],[Tier2 Description]]&amp;All_Data[[#This Row],[Order No]]</f>
        <v>HEADWEAR1111122</v>
      </c>
    </row>
    <row r="7536" spans="1:15" x14ac:dyDescent="0.35">
      <c r="A7536">
        <v>202006</v>
      </c>
      <c r="B7536" t="str">
        <f>LEFT(All_Data[[#This Row],[Invoice (Year+Month)]],4)</f>
        <v>2020</v>
      </c>
      <c r="C7536" t="str">
        <f>RIGHT(All_Data[[#This Row],[Invoice (Year+Month)]],2)</f>
        <v>06</v>
      </c>
      <c r="D7536" t="s">
        <v>63</v>
      </c>
      <c r="E7536">
        <v>3013497</v>
      </c>
      <c r="F7536" t="s">
        <v>10</v>
      </c>
      <c r="G7536" t="s">
        <v>22</v>
      </c>
      <c r="H7536" t="s">
        <v>35</v>
      </c>
      <c r="I7536">
        <v>1111122</v>
      </c>
      <c r="J7536">
        <v>4</v>
      </c>
      <c r="K7536" s="1">
        <v>0</v>
      </c>
      <c r="L7536" s="1">
        <v>0.88</v>
      </c>
      <c r="M7536" s="1">
        <f>All_Data[[#This Row],[EUR Sales Amount]]-All_Data[[#This Row],[EUR Cost Amount]]</f>
        <v>-0.88</v>
      </c>
      <c r="N7536">
        <f>IF(All_Data[[#This Row],[Order Line Quantity]]&lt;0,1,0)</f>
        <v>0</v>
      </c>
      <c r="O7536" s="1" t="str">
        <f>All_Data[[#This Row],[Tier2 Description]]&amp;All_Data[[#This Row],[Order No]]</f>
        <v>DECORATION CHARGES1111122</v>
      </c>
    </row>
    <row r="7537" spans="1:15" x14ac:dyDescent="0.35">
      <c r="A7537">
        <v>202006</v>
      </c>
      <c r="B7537" t="str">
        <f>LEFT(All_Data[[#This Row],[Invoice (Year+Month)]],4)</f>
        <v>2020</v>
      </c>
      <c r="C7537" t="str">
        <f>RIGHT(All_Data[[#This Row],[Invoice (Year+Month)]],2)</f>
        <v>06</v>
      </c>
      <c r="D7537" t="s">
        <v>63</v>
      </c>
      <c r="E7537">
        <v>3013498</v>
      </c>
      <c r="F7537" t="s">
        <v>17</v>
      </c>
      <c r="G7537" t="s">
        <v>32</v>
      </c>
      <c r="H7537" t="s">
        <v>51</v>
      </c>
      <c r="I7537">
        <v>1112105</v>
      </c>
      <c r="J7537">
        <v>82</v>
      </c>
      <c r="K7537" s="1">
        <v>328.00672830000002</v>
      </c>
      <c r="L7537" s="1">
        <v>104.78</v>
      </c>
      <c r="M7537" s="1">
        <f>All_Data[[#This Row],[EUR Sales Amount]]-All_Data[[#This Row],[EUR Cost Amount]]</f>
        <v>223.22672830000002</v>
      </c>
      <c r="N7537">
        <f>IF(All_Data[[#This Row],[Order Line Quantity]]&lt;0,1,0)</f>
        <v>0</v>
      </c>
      <c r="O7537" s="1" t="str">
        <f>All_Data[[#This Row],[Tier2 Description]]&amp;All_Data[[#This Row],[Order No]]</f>
        <v>MUGS &amp; TUMBLERS1112105</v>
      </c>
    </row>
    <row r="7538" spans="1:15" x14ac:dyDescent="0.35">
      <c r="A7538">
        <v>202006</v>
      </c>
      <c r="B7538" t="str">
        <f>LEFT(All_Data[[#This Row],[Invoice (Year+Month)]],4)</f>
        <v>2020</v>
      </c>
      <c r="C7538" t="str">
        <f>RIGHT(All_Data[[#This Row],[Invoice (Year+Month)]],2)</f>
        <v>06</v>
      </c>
      <c r="D7538" t="s">
        <v>63</v>
      </c>
      <c r="E7538">
        <v>3013498</v>
      </c>
      <c r="F7538" t="s">
        <v>17</v>
      </c>
      <c r="G7538" t="s">
        <v>32</v>
      </c>
      <c r="H7538" t="s">
        <v>33</v>
      </c>
      <c r="I7538">
        <v>1111862</v>
      </c>
      <c r="J7538">
        <v>100</v>
      </c>
      <c r="K7538" s="1">
        <v>981.83832210000003</v>
      </c>
      <c r="L7538" s="1">
        <v>357.94</v>
      </c>
      <c r="M7538" s="1">
        <f>All_Data[[#This Row],[EUR Sales Amount]]-All_Data[[#This Row],[EUR Cost Amount]]</f>
        <v>623.89832210000009</v>
      </c>
      <c r="N7538">
        <f>IF(All_Data[[#This Row],[Order Line Quantity]]&lt;0,1,0)</f>
        <v>0</v>
      </c>
      <c r="O7538" s="1" t="str">
        <f>All_Data[[#This Row],[Tier2 Description]]&amp;All_Data[[#This Row],[Order No]]</f>
        <v>SPORT BOTTLES1111862</v>
      </c>
    </row>
    <row r="7539" spans="1:15" x14ac:dyDescent="0.35">
      <c r="A7539">
        <v>202006</v>
      </c>
      <c r="B7539" t="str">
        <f>LEFT(All_Data[[#This Row],[Invoice (Year+Month)]],4)</f>
        <v>2020</v>
      </c>
      <c r="C7539" t="str">
        <f>RIGHT(All_Data[[#This Row],[Invoice (Year+Month)]],2)</f>
        <v>06</v>
      </c>
      <c r="D7539" t="s">
        <v>63</v>
      </c>
      <c r="E7539">
        <v>3013498</v>
      </c>
      <c r="F7539" t="s">
        <v>17</v>
      </c>
      <c r="G7539" t="s">
        <v>36</v>
      </c>
      <c r="H7539" t="s">
        <v>36</v>
      </c>
      <c r="I7539">
        <v>1111901</v>
      </c>
      <c r="J7539">
        <v>200</v>
      </c>
      <c r="K7539" s="1">
        <v>368.67889129999998</v>
      </c>
      <c r="L7539" s="1">
        <v>257.76</v>
      </c>
      <c r="M7539" s="1">
        <f>All_Data[[#This Row],[EUR Sales Amount]]-All_Data[[#This Row],[EUR Cost Amount]]</f>
        <v>110.91889129999998</v>
      </c>
      <c r="N7539">
        <f>IF(All_Data[[#This Row],[Order Line Quantity]]&lt;0,1,0)</f>
        <v>0</v>
      </c>
      <c r="O7539" s="1" t="str">
        <f>All_Data[[#This Row],[Tier2 Description]]&amp;All_Data[[#This Row],[Order No]]</f>
        <v>MEMORY1111901</v>
      </c>
    </row>
    <row r="7540" spans="1:15" x14ac:dyDescent="0.35">
      <c r="A7540">
        <v>202006</v>
      </c>
      <c r="B7540" t="str">
        <f>LEFT(All_Data[[#This Row],[Invoice (Year+Month)]],4)</f>
        <v>2020</v>
      </c>
      <c r="C7540" t="str">
        <f>RIGHT(All_Data[[#This Row],[Invoice (Year+Month)]],2)</f>
        <v>06</v>
      </c>
      <c r="D7540" t="s">
        <v>63</v>
      </c>
      <c r="E7540">
        <v>3013498</v>
      </c>
      <c r="F7540" t="s">
        <v>17</v>
      </c>
      <c r="G7540" t="s">
        <v>22</v>
      </c>
      <c r="H7540" t="s">
        <v>35</v>
      </c>
      <c r="I7540">
        <v>1111862</v>
      </c>
      <c r="J7540">
        <v>102</v>
      </c>
      <c r="K7540" s="1">
        <v>252.87232</v>
      </c>
      <c r="L7540" s="1">
        <v>1.44</v>
      </c>
      <c r="M7540" s="1">
        <f>All_Data[[#This Row],[EUR Sales Amount]]-All_Data[[#This Row],[EUR Cost Amount]]</f>
        <v>251.43232</v>
      </c>
      <c r="N7540">
        <f>IF(All_Data[[#This Row],[Order Line Quantity]]&lt;0,1,0)</f>
        <v>0</v>
      </c>
      <c r="O7540" s="1" t="str">
        <f>All_Data[[#This Row],[Tier2 Description]]&amp;All_Data[[#This Row],[Order No]]</f>
        <v>DECORATION CHARGES1111862</v>
      </c>
    </row>
    <row r="7541" spans="1:15" x14ac:dyDescent="0.35">
      <c r="A7541">
        <v>202006</v>
      </c>
      <c r="B7541" t="str">
        <f>LEFT(All_Data[[#This Row],[Invoice (Year+Month)]],4)</f>
        <v>2020</v>
      </c>
      <c r="C7541" t="str">
        <f>RIGHT(All_Data[[#This Row],[Invoice (Year+Month)]],2)</f>
        <v>06</v>
      </c>
      <c r="D7541" t="s">
        <v>63</v>
      </c>
      <c r="E7541">
        <v>3013498</v>
      </c>
      <c r="F7541" t="s">
        <v>17</v>
      </c>
      <c r="G7541" t="s">
        <v>22</v>
      </c>
      <c r="H7541" t="s">
        <v>35</v>
      </c>
      <c r="I7541">
        <v>1112105</v>
      </c>
      <c r="J7541">
        <v>172</v>
      </c>
      <c r="K7541" s="1">
        <v>303.22300319999999</v>
      </c>
      <c r="L7541" s="1">
        <v>32.450683890000001</v>
      </c>
      <c r="M7541" s="1">
        <f>All_Data[[#This Row],[EUR Sales Amount]]-All_Data[[#This Row],[EUR Cost Amount]]</f>
        <v>270.77231931</v>
      </c>
      <c r="N7541">
        <f>IF(All_Data[[#This Row],[Order Line Quantity]]&lt;0,1,0)</f>
        <v>0</v>
      </c>
      <c r="O7541" s="1" t="str">
        <f>All_Data[[#This Row],[Tier2 Description]]&amp;All_Data[[#This Row],[Order No]]</f>
        <v>DECORATION CHARGES1112105</v>
      </c>
    </row>
    <row r="7542" spans="1:15" x14ac:dyDescent="0.35">
      <c r="A7542">
        <v>202006</v>
      </c>
      <c r="B7542" t="str">
        <f>LEFT(All_Data[[#This Row],[Invoice (Year+Month)]],4)</f>
        <v>2020</v>
      </c>
      <c r="C7542" t="str">
        <f>RIGHT(All_Data[[#This Row],[Invoice (Year+Month)]],2)</f>
        <v>06</v>
      </c>
      <c r="D7542" t="s">
        <v>63</v>
      </c>
      <c r="E7542">
        <v>3013499</v>
      </c>
      <c r="F7542" t="s">
        <v>17</v>
      </c>
      <c r="G7542" t="s">
        <v>26</v>
      </c>
      <c r="H7542" t="s">
        <v>50</v>
      </c>
      <c r="I7542">
        <v>1112117</v>
      </c>
      <c r="J7542">
        <v>500</v>
      </c>
      <c r="K7542" s="1">
        <v>280.65843769999998</v>
      </c>
      <c r="L7542" s="1">
        <v>109.5</v>
      </c>
      <c r="M7542" s="1">
        <f>All_Data[[#This Row],[EUR Sales Amount]]-All_Data[[#This Row],[EUR Cost Amount]]</f>
        <v>171.15843769999998</v>
      </c>
      <c r="N7542">
        <f>IF(All_Data[[#This Row],[Order Line Quantity]]&lt;0,1,0)</f>
        <v>0</v>
      </c>
      <c r="O7542" s="1" t="str">
        <f>All_Data[[#This Row],[Tier2 Description]]&amp;All_Data[[#This Row],[Order No]]</f>
        <v>OUTDOOR &amp; LEISURE1112117</v>
      </c>
    </row>
    <row r="7543" spans="1:15" x14ac:dyDescent="0.35">
      <c r="A7543">
        <v>202006</v>
      </c>
      <c r="B7543" t="str">
        <f>LEFT(All_Data[[#This Row],[Invoice (Year+Month)]],4)</f>
        <v>2020</v>
      </c>
      <c r="C7543" t="str">
        <f>RIGHT(All_Data[[#This Row],[Invoice (Year+Month)]],2)</f>
        <v>06</v>
      </c>
      <c r="D7543" t="s">
        <v>63</v>
      </c>
      <c r="E7543">
        <v>3013499</v>
      </c>
      <c r="F7543" t="s">
        <v>17</v>
      </c>
      <c r="G7543" t="s">
        <v>22</v>
      </c>
      <c r="H7543" t="s">
        <v>35</v>
      </c>
      <c r="I7543">
        <v>1112117</v>
      </c>
      <c r="J7543">
        <v>502</v>
      </c>
      <c r="K7543" s="1">
        <v>164.10593040000001</v>
      </c>
      <c r="L7543" s="1">
        <v>22.88</v>
      </c>
      <c r="M7543" s="1">
        <f>All_Data[[#This Row],[EUR Sales Amount]]-All_Data[[#This Row],[EUR Cost Amount]]</f>
        <v>141.22593040000001</v>
      </c>
      <c r="N7543">
        <f>IF(All_Data[[#This Row],[Order Line Quantity]]&lt;0,1,0)</f>
        <v>0</v>
      </c>
      <c r="O7543" s="1" t="str">
        <f>All_Data[[#This Row],[Tier2 Description]]&amp;All_Data[[#This Row],[Order No]]</f>
        <v>DECORATION CHARGES1112117</v>
      </c>
    </row>
    <row r="7544" spans="1:15" x14ac:dyDescent="0.35">
      <c r="A7544">
        <v>202006</v>
      </c>
      <c r="B7544" t="str">
        <f>LEFT(All_Data[[#This Row],[Invoice (Year+Month)]],4)</f>
        <v>2020</v>
      </c>
      <c r="C7544" t="str">
        <f>RIGHT(All_Data[[#This Row],[Invoice (Year+Month)]],2)</f>
        <v>06</v>
      </c>
      <c r="D7544" t="s">
        <v>63</v>
      </c>
      <c r="E7544">
        <v>3013506</v>
      </c>
      <c r="F7544" t="s">
        <v>10</v>
      </c>
      <c r="G7544" t="s">
        <v>13</v>
      </c>
      <c r="H7544" t="s">
        <v>34</v>
      </c>
      <c r="I7544">
        <v>1110843</v>
      </c>
      <c r="J7544">
        <v>500</v>
      </c>
      <c r="K7544" s="1">
        <v>603.74198820000004</v>
      </c>
      <c r="L7544" s="1">
        <v>152.28</v>
      </c>
      <c r="M7544" s="1">
        <f>All_Data[[#This Row],[EUR Sales Amount]]-All_Data[[#This Row],[EUR Cost Amount]]</f>
        <v>451.46198820000006</v>
      </c>
      <c r="N7544">
        <f>IF(All_Data[[#This Row],[Order Line Quantity]]&lt;0,1,0)</f>
        <v>0</v>
      </c>
      <c r="O7544" s="1" t="str">
        <f>All_Data[[#This Row],[Tier2 Description]]&amp;All_Data[[#This Row],[Order No]]</f>
        <v>STATIONERY1110843</v>
      </c>
    </row>
    <row r="7545" spans="1:15" x14ac:dyDescent="0.35">
      <c r="A7545">
        <v>202006</v>
      </c>
      <c r="B7545" t="str">
        <f>LEFT(All_Data[[#This Row],[Invoice (Year+Month)]],4)</f>
        <v>2020</v>
      </c>
      <c r="C7545" t="str">
        <f>RIGHT(All_Data[[#This Row],[Invoice (Year+Month)]],2)</f>
        <v>06</v>
      </c>
      <c r="D7545" t="s">
        <v>63</v>
      </c>
      <c r="E7545">
        <v>3013512</v>
      </c>
      <c r="F7545" t="s">
        <v>17</v>
      </c>
      <c r="G7545" t="s">
        <v>26</v>
      </c>
      <c r="H7545" t="s">
        <v>28</v>
      </c>
      <c r="I7545">
        <v>1112508</v>
      </c>
      <c r="J7545">
        <v>10</v>
      </c>
      <c r="K7545" s="1">
        <v>61.353239879999997</v>
      </c>
      <c r="L7545" s="1">
        <v>13.76</v>
      </c>
      <c r="M7545" s="1">
        <f>All_Data[[#This Row],[EUR Sales Amount]]-All_Data[[#This Row],[EUR Cost Amount]]</f>
        <v>47.593239879999999</v>
      </c>
      <c r="N7545">
        <f>IF(All_Data[[#This Row],[Order Line Quantity]]&lt;0,1,0)</f>
        <v>0</v>
      </c>
      <c r="O7545" s="1" t="str">
        <f>All_Data[[#This Row],[Tier2 Description]]&amp;All_Data[[#This Row],[Order No]]</f>
        <v>HOUSEWARES1112508</v>
      </c>
    </row>
    <row r="7546" spans="1:15" x14ac:dyDescent="0.35">
      <c r="A7546">
        <v>202006</v>
      </c>
      <c r="B7546" t="str">
        <f>LEFT(All_Data[[#This Row],[Invoice (Year+Month)]],4)</f>
        <v>2020</v>
      </c>
      <c r="C7546" t="str">
        <f>RIGHT(All_Data[[#This Row],[Invoice (Year+Month)]],2)</f>
        <v>06</v>
      </c>
      <c r="D7546" t="s">
        <v>63</v>
      </c>
      <c r="E7546">
        <v>3013516</v>
      </c>
      <c r="F7546" t="s">
        <v>10</v>
      </c>
      <c r="G7546" t="s">
        <v>26</v>
      </c>
      <c r="H7546" t="s">
        <v>44</v>
      </c>
      <c r="I7546">
        <v>1112129</v>
      </c>
      <c r="J7546">
        <v>100</v>
      </c>
      <c r="K7546" s="1">
        <v>21.352419350000002</v>
      </c>
      <c r="L7546" s="1">
        <v>15.64</v>
      </c>
      <c r="M7546" s="1">
        <f>All_Data[[#This Row],[EUR Sales Amount]]-All_Data[[#This Row],[EUR Cost Amount]]</f>
        <v>5.7124193500000011</v>
      </c>
      <c r="N7546">
        <f>IF(All_Data[[#This Row],[Order Line Quantity]]&lt;0,1,0)</f>
        <v>0</v>
      </c>
      <c r="O7546" s="1" t="str">
        <f>All_Data[[#This Row],[Tier2 Description]]&amp;All_Data[[#This Row],[Order No]]</f>
        <v>HBA1112129</v>
      </c>
    </row>
    <row r="7547" spans="1:15" x14ac:dyDescent="0.35">
      <c r="A7547">
        <v>202006</v>
      </c>
      <c r="B7547" t="str">
        <f>LEFT(All_Data[[#This Row],[Invoice (Year+Month)]],4)</f>
        <v>2020</v>
      </c>
      <c r="C7547" t="str">
        <f>RIGHT(All_Data[[#This Row],[Invoice (Year+Month)]],2)</f>
        <v>06</v>
      </c>
      <c r="D7547" t="s">
        <v>63</v>
      </c>
      <c r="E7547">
        <v>3013516</v>
      </c>
      <c r="F7547" t="s">
        <v>10</v>
      </c>
      <c r="G7547" t="s">
        <v>26</v>
      </c>
      <c r="H7547" t="s">
        <v>50</v>
      </c>
      <c r="I7547">
        <v>1112129</v>
      </c>
      <c r="J7547">
        <v>18</v>
      </c>
      <c r="K7547" s="1">
        <v>39.226911880000003</v>
      </c>
      <c r="L7547" s="1">
        <v>10.62</v>
      </c>
      <c r="M7547" s="1">
        <f>All_Data[[#This Row],[EUR Sales Amount]]-All_Data[[#This Row],[EUR Cost Amount]]</f>
        <v>28.606911880000006</v>
      </c>
      <c r="N7547">
        <f>IF(All_Data[[#This Row],[Order Line Quantity]]&lt;0,1,0)</f>
        <v>0</v>
      </c>
      <c r="O7547" s="1" t="str">
        <f>All_Data[[#This Row],[Tier2 Description]]&amp;All_Data[[#This Row],[Order No]]</f>
        <v>OUTDOOR &amp; LEISURE1112129</v>
      </c>
    </row>
    <row r="7548" spans="1:15" x14ac:dyDescent="0.35">
      <c r="A7548">
        <v>202006</v>
      </c>
      <c r="B7548" t="str">
        <f>LEFT(All_Data[[#This Row],[Invoice (Year+Month)]],4)</f>
        <v>2020</v>
      </c>
      <c r="C7548" t="str">
        <f>RIGHT(All_Data[[#This Row],[Invoice (Year+Month)]],2)</f>
        <v>06</v>
      </c>
      <c r="D7548" t="s">
        <v>63</v>
      </c>
      <c r="E7548">
        <v>3013516</v>
      </c>
      <c r="F7548" t="s">
        <v>10</v>
      </c>
      <c r="G7548" t="s">
        <v>29</v>
      </c>
      <c r="H7548" t="s">
        <v>30</v>
      </c>
      <c r="I7548">
        <v>1112129</v>
      </c>
      <c r="J7548">
        <v>2</v>
      </c>
      <c r="K7548" s="1">
        <v>32.830510279999999</v>
      </c>
      <c r="L7548" s="1">
        <v>9</v>
      </c>
      <c r="M7548" s="1">
        <f>All_Data[[#This Row],[EUR Sales Amount]]-All_Data[[#This Row],[EUR Cost Amount]]</f>
        <v>23.830510279999999</v>
      </c>
      <c r="N7548">
        <f>IF(All_Data[[#This Row],[Order Line Quantity]]&lt;0,1,0)</f>
        <v>0</v>
      </c>
      <c r="O7548" s="1" t="str">
        <f>All_Data[[#This Row],[Tier2 Description]]&amp;All_Data[[#This Row],[Order No]]</f>
        <v>AUDIO1112129</v>
      </c>
    </row>
    <row r="7549" spans="1:15" x14ac:dyDescent="0.35">
      <c r="A7549">
        <v>202006</v>
      </c>
      <c r="B7549" t="str">
        <f>LEFT(All_Data[[#This Row],[Invoice (Year+Month)]],4)</f>
        <v>2020</v>
      </c>
      <c r="C7549" t="str">
        <f>RIGHT(All_Data[[#This Row],[Invoice (Year+Month)]],2)</f>
        <v>06</v>
      </c>
      <c r="D7549" t="s">
        <v>63</v>
      </c>
      <c r="E7549">
        <v>3013523</v>
      </c>
      <c r="F7549" t="s">
        <v>17</v>
      </c>
      <c r="G7549" t="s">
        <v>32</v>
      </c>
      <c r="H7549" t="s">
        <v>33</v>
      </c>
      <c r="I7549">
        <v>1111899</v>
      </c>
      <c r="J7549">
        <v>44</v>
      </c>
      <c r="K7549" s="1">
        <v>301.708753</v>
      </c>
      <c r="L7549" s="1">
        <v>136.52000000000001</v>
      </c>
      <c r="M7549" s="1">
        <f>All_Data[[#This Row],[EUR Sales Amount]]-All_Data[[#This Row],[EUR Cost Amount]]</f>
        <v>165.18875299999999</v>
      </c>
      <c r="N7549">
        <f>IF(All_Data[[#This Row],[Order Line Quantity]]&lt;0,1,0)</f>
        <v>0</v>
      </c>
      <c r="O7549" s="1" t="str">
        <f>All_Data[[#This Row],[Tier2 Description]]&amp;All_Data[[#This Row],[Order No]]</f>
        <v>SPORT BOTTLES1111899</v>
      </c>
    </row>
    <row r="7550" spans="1:15" x14ac:dyDescent="0.35">
      <c r="A7550">
        <v>202006</v>
      </c>
      <c r="B7550" t="str">
        <f>LEFT(All_Data[[#This Row],[Invoice (Year+Month)]],4)</f>
        <v>2020</v>
      </c>
      <c r="C7550" t="str">
        <f>RIGHT(All_Data[[#This Row],[Invoice (Year+Month)]],2)</f>
        <v>06</v>
      </c>
      <c r="D7550" t="s">
        <v>63</v>
      </c>
      <c r="E7550">
        <v>3013523</v>
      </c>
      <c r="F7550" t="s">
        <v>17</v>
      </c>
      <c r="G7550" t="s">
        <v>32</v>
      </c>
      <c r="H7550" t="s">
        <v>33</v>
      </c>
      <c r="I7550">
        <v>1111903</v>
      </c>
      <c r="J7550">
        <v>200</v>
      </c>
      <c r="K7550" s="1">
        <v>498.2852795</v>
      </c>
      <c r="L7550" s="1">
        <v>177.2</v>
      </c>
      <c r="M7550" s="1">
        <f>All_Data[[#This Row],[EUR Sales Amount]]-All_Data[[#This Row],[EUR Cost Amount]]</f>
        <v>321.08527950000001</v>
      </c>
      <c r="N7550">
        <f>IF(All_Data[[#This Row],[Order Line Quantity]]&lt;0,1,0)</f>
        <v>0</v>
      </c>
      <c r="O7550" s="1" t="str">
        <f>All_Data[[#This Row],[Tier2 Description]]&amp;All_Data[[#This Row],[Order No]]</f>
        <v>SPORT BOTTLES1111903</v>
      </c>
    </row>
    <row r="7551" spans="1:15" x14ac:dyDescent="0.35">
      <c r="A7551">
        <v>202006</v>
      </c>
      <c r="B7551" t="str">
        <f>LEFT(All_Data[[#This Row],[Invoice (Year+Month)]],4)</f>
        <v>2020</v>
      </c>
      <c r="C7551" t="str">
        <f>RIGHT(All_Data[[#This Row],[Invoice (Year+Month)]],2)</f>
        <v>06</v>
      </c>
      <c r="D7551" t="s">
        <v>63</v>
      </c>
      <c r="E7551">
        <v>3013523</v>
      </c>
      <c r="F7551" t="s">
        <v>17</v>
      </c>
      <c r="G7551" t="s">
        <v>32</v>
      </c>
      <c r="H7551" t="s">
        <v>33</v>
      </c>
      <c r="I7551">
        <v>1111979</v>
      </c>
      <c r="J7551">
        <v>200</v>
      </c>
      <c r="K7551" s="1">
        <v>167.8356106</v>
      </c>
      <c r="L7551" s="1">
        <v>138.88</v>
      </c>
      <c r="M7551" s="1">
        <f>All_Data[[#This Row],[EUR Sales Amount]]-All_Data[[#This Row],[EUR Cost Amount]]</f>
        <v>28.9556106</v>
      </c>
      <c r="N7551">
        <f>IF(All_Data[[#This Row],[Order Line Quantity]]&lt;0,1,0)</f>
        <v>0</v>
      </c>
      <c r="O7551" s="1" t="str">
        <f>All_Data[[#This Row],[Tier2 Description]]&amp;All_Data[[#This Row],[Order No]]</f>
        <v>SPORT BOTTLES1111979</v>
      </c>
    </row>
    <row r="7552" spans="1:15" x14ac:dyDescent="0.35">
      <c r="A7552">
        <v>202006</v>
      </c>
      <c r="B7552" t="str">
        <f>LEFT(All_Data[[#This Row],[Invoice (Year+Month)]],4)</f>
        <v>2020</v>
      </c>
      <c r="C7552" t="str">
        <f>RIGHT(All_Data[[#This Row],[Invoice (Year+Month)]],2)</f>
        <v>06</v>
      </c>
      <c r="D7552" t="s">
        <v>63</v>
      </c>
      <c r="E7552">
        <v>3013523</v>
      </c>
      <c r="F7552" t="s">
        <v>17</v>
      </c>
      <c r="G7552" t="s">
        <v>32</v>
      </c>
      <c r="H7552" t="s">
        <v>33</v>
      </c>
      <c r="I7552">
        <v>1112000</v>
      </c>
      <c r="J7552">
        <v>100</v>
      </c>
      <c r="K7552" s="1">
        <v>685.70171140000002</v>
      </c>
      <c r="L7552" s="1">
        <v>317.04000000000002</v>
      </c>
      <c r="M7552" s="1">
        <f>All_Data[[#This Row],[EUR Sales Amount]]-All_Data[[#This Row],[EUR Cost Amount]]</f>
        <v>368.6617114</v>
      </c>
      <c r="N7552">
        <f>IF(All_Data[[#This Row],[Order Line Quantity]]&lt;0,1,0)</f>
        <v>0</v>
      </c>
      <c r="O7552" s="1" t="str">
        <f>All_Data[[#This Row],[Tier2 Description]]&amp;All_Data[[#This Row],[Order No]]</f>
        <v>SPORT BOTTLES1112000</v>
      </c>
    </row>
    <row r="7553" spans="1:15" x14ac:dyDescent="0.35">
      <c r="A7553">
        <v>202006</v>
      </c>
      <c r="B7553" t="str">
        <f>LEFT(All_Data[[#This Row],[Invoice (Year+Month)]],4)</f>
        <v>2020</v>
      </c>
      <c r="C7553" t="str">
        <f>RIGHT(All_Data[[#This Row],[Invoice (Year+Month)]],2)</f>
        <v>06</v>
      </c>
      <c r="D7553" t="s">
        <v>63</v>
      </c>
      <c r="E7553">
        <v>3013523</v>
      </c>
      <c r="F7553" t="s">
        <v>17</v>
      </c>
      <c r="G7553" t="s">
        <v>32</v>
      </c>
      <c r="H7553" t="s">
        <v>33</v>
      </c>
      <c r="I7553">
        <v>1112036</v>
      </c>
      <c r="J7553">
        <v>100</v>
      </c>
      <c r="K7553" s="1">
        <v>159.8167981</v>
      </c>
      <c r="L7553" s="1">
        <v>66.44</v>
      </c>
      <c r="M7553" s="1">
        <f>All_Data[[#This Row],[EUR Sales Amount]]-All_Data[[#This Row],[EUR Cost Amount]]</f>
        <v>93.376798100000002</v>
      </c>
      <c r="N7553">
        <f>IF(All_Data[[#This Row],[Order Line Quantity]]&lt;0,1,0)</f>
        <v>0</v>
      </c>
      <c r="O7553" s="1" t="str">
        <f>All_Data[[#This Row],[Tier2 Description]]&amp;All_Data[[#This Row],[Order No]]</f>
        <v>SPORT BOTTLES1112036</v>
      </c>
    </row>
    <row r="7554" spans="1:15" x14ac:dyDescent="0.35">
      <c r="A7554">
        <v>202006</v>
      </c>
      <c r="B7554" t="str">
        <f>LEFT(All_Data[[#This Row],[Invoice (Year+Month)]],4)</f>
        <v>2020</v>
      </c>
      <c r="C7554" t="str">
        <f>RIGHT(All_Data[[#This Row],[Invoice (Year+Month)]],2)</f>
        <v>06</v>
      </c>
      <c r="D7554" t="s">
        <v>63</v>
      </c>
      <c r="E7554">
        <v>3013523</v>
      </c>
      <c r="F7554" t="s">
        <v>17</v>
      </c>
      <c r="G7554" t="s">
        <v>48</v>
      </c>
      <c r="H7554" t="s">
        <v>48</v>
      </c>
      <c r="I7554">
        <v>1112037</v>
      </c>
      <c r="J7554">
        <v>2</v>
      </c>
      <c r="K7554" s="1">
        <v>3.8602190439999999</v>
      </c>
      <c r="L7554" s="1">
        <v>1.02</v>
      </c>
      <c r="M7554" s="1">
        <f>All_Data[[#This Row],[EUR Sales Amount]]-All_Data[[#This Row],[EUR Cost Amount]]</f>
        <v>2.8402190439999999</v>
      </c>
      <c r="N7554">
        <f>IF(All_Data[[#This Row],[Order Line Quantity]]&lt;0,1,0)</f>
        <v>0</v>
      </c>
      <c r="O7554" s="1" t="str">
        <f>All_Data[[#This Row],[Tier2 Description]]&amp;All_Data[[#This Row],[Order No]]</f>
        <v>HEADWEAR1112037</v>
      </c>
    </row>
    <row r="7555" spans="1:15" x14ac:dyDescent="0.35">
      <c r="A7555">
        <v>202006</v>
      </c>
      <c r="B7555" t="str">
        <f>LEFT(All_Data[[#This Row],[Invoice (Year+Month)]],4)</f>
        <v>2020</v>
      </c>
      <c r="C7555" t="str">
        <f>RIGHT(All_Data[[#This Row],[Invoice (Year+Month)]],2)</f>
        <v>06</v>
      </c>
      <c r="D7555" t="s">
        <v>63</v>
      </c>
      <c r="E7555">
        <v>3013523</v>
      </c>
      <c r="F7555" t="s">
        <v>17</v>
      </c>
      <c r="G7555" t="s">
        <v>48</v>
      </c>
      <c r="H7555" t="s">
        <v>48</v>
      </c>
      <c r="I7555">
        <v>1112180</v>
      </c>
      <c r="J7555">
        <v>100</v>
      </c>
      <c r="K7555" s="1">
        <v>193.01095219999999</v>
      </c>
      <c r="L7555" s="1">
        <v>52.76</v>
      </c>
      <c r="M7555" s="1">
        <f>All_Data[[#This Row],[EUR Sales Amount]]-All_Data[[#This Row],[EUR Cost Amount]]</f>
        <v>140.2509522</v>
      </c>
      <c r="N7555">
        <f>IF(All_Data[[#This Row],[Order Line Quantity]]&lt;0,1,0)</f>
        <v>0</v>
      </c>
      <c r="O7555" s="1" t="str">
        <f>All_Data[[#This Row],[Tier2 Description]]&amp;All_Data[[#This Row],[Order No]]</f>
        <v>HEADWEAR1112180</v>
      </c>
    </row>
    <row r="7556" spans="1:15" x14ac:dyDescent="0.35">
      <c r="A7556">
        <v>202006</v>
      </c>
      <c r="B7556" t="str">
        <f>LEFT(All_Data[[#This Row],[Invoice (Year+Month)]],4)</f>
        <v>2020</v>
      </c>
      <c r="C7556" t="str">
        <f>RIGHT(All_Data[[#This Row],[Invoice (Year+Month)]],2)</f>
        <v>06</v>
      </c>
      <c r="D7556" t="s">
        <v>63</v>
      </c>
      <c r="E7556">
        <v>3013523</v>
      </c>
      <c r="F7556" t="s">
        <v>17</v>
      </c>
      <c r="G7556" t="s">
        <v>26</v>
      </c>
      <c r="H7556" t="s">
        <v>50</v>
      </c>
      <c r="I7556">
        <v>1112139</v>
      </c>
      <c r="J7556">
        <v>216</v>
      </c>
      <c r="K7556" s="1">
        <v>135.54403909999999</v>
      </c>
      <c r="L7556" s="1">
        <v>46.76</v>
      </c>
      <c r="M7556" s="1">
        <f>All_Data[[#This Row],[EUR Sales Amount]]-All_Data[[#This Row],[EUR Cost Amount]]</f>
        <v>88.784039100000001</v>
      </c>
      <c r="N7556">
        <f>IF(All_Data[[#This Row],[Order Line Quantity]]&lt;0,1,0)</f>
        <v>0</v>
      </c>
      <c r="O7556" s="1" t="str">
        <f>All_Data[[#This Row],[Tier2 Description]]&amp;All_Data[[#This Row],[Order No]]</f>
        <v>OUTDOOR &amp; LEISURE1112139</v>
      </c>
    </row>
    <row r="7557" spans="1:15" x14ac:dyDescent="0.35">
      <c r="A7557">
        <v>202006</v>
      </c>
      <c r="B7557" t="str">
        <f>LEFT(All_Data[[#This Row],[Invoice (Year+Month)]],4)</f>
        <v>2020</v>
      </c>
      <c r="C7557" t="str">
        <f>RIGHT(All_Data[[#This Row],[Invoice (Year+Month)]],2)</f>
        <v>06</v>
      </c>
      <c r="D7557" t="s">
        <v>63</v>
      </c>
      <c r="E7557">
        <v>3013523</v>
      </c>
      <c r="F7557" t="s">
        <v>17</v>
      </c>
      <c r="G7557" t="s">
        <v>26</v>
      </c>
      <c r="H7557" t="s">
        <v>62</v>
      </c>
      <c r="I7557">
        <v>1111676</v>
      </c>
      <c r="J7557">
        <v>400</v>
      </c>
      <c r="K7557" s="1">
        <v>548.26299470000004</v>
      </c>
      <c r="L7557" s="1">
        <v>177.06</v>
      </c>
      <c r="M7557" s="1">
        <f>All_Data[[#This Row],[EUR Sales Amount]]-All_Data[[#This Row],[EUR Cost Amount]]</f>
        <v>371.20299470000003</v>
      </c>
      <c r="N7557">
        <f>IF(All_Data[[#This Row],[Order Line Quantity]]&lt;0,1,0)</f>
        <v>0</v>
      </c>
      <c r="O7557" s="1" t="str">
        <f>All_Data[[#This Row],[Tier2 Description]]&amp;All_Data[[#This Row],[Order No]]</f>
        <v>TOWELS1111676</v>
      </c>
    </row>
    <row r="7558" spans="1:15" x14ac:dyDescent="0.35">
      <c r="A7558">
        <v>202006</v>
      </c>
      <c r="B7558" t="str">
        <f>LEFT(All_Data[[#This Row],[Invoice (Year+Month)]],4)</f>
        <v>2020</v>
      </c>
      <c r="C7558" t="str">
        <f>RIGHT(All_Data[[#This Row],[Invoice (Year+Month)]],2)</f>
        <v>06</v>
      </c>
      <c r="D7558" t="s">
        <v>63</v>
      </c>
      <c r="E7558">
        <v>3013523</v>
      </c>
      <c r="F7558" t="s">
        <v>17</v>
      </c>
      <c r="G7558" t="s">
        <v>22</v>
      </c>
      <c r="H7558" t="s">
        <v>35</v>
      </c>
      <c r="I7558">
        <v>1111676</v>
      </c>
      <c r="J7558">
        <v>402</v>
      </c>
      <c r="K7558" s="1">
        <v>278.60711359999999</v>
      </c>
      <c r="L7558" s="1">
        <v>33.58</v>
      </c>
      <c r="M7558" s="1">
        <f>All_Data[[#This Row],[EUR Sales Amount]]-All_Data[[#This Row],[EUR Cost Amount]]</f>
        <v>245.02711360000001</v>
      </c>
      <c r="N7558">
        <f>IF(All_Data[[#This Row],[Order Line Quantity]]&lt;0,1,0)</f>
        <v>0</v>
      </c>
      <c r="O7558" s="1" t="str">
        <f>All_Data[[#This Row],[Tier2 Description]]&amp;All_Data[[#This Row],[Order No]]</f>
        <v>DECORATION CHARGES1111676</v>
      </c>
    </row>
    <row r="7559" spans="1:15" x14ac:dyDescent="0.35">
      <c r="A7559">
        <v>202006</v>
      </c>
      <c r="B7559" t="str">
        <f>LEFT(All_Data[[#This Row],[Invoice (Year+Month)]],4)</f>
        <v>2020</v>
      </c>
      <c r="C7559" t="str">
        <f>RIGHT(All_Data[[#This Row],[Invoice (Year+Month)]],2)</f>
        <v>06</v>
      </c>
      <c r="D7559" t="s">
        <v>63</v>
      </c>
      <c r="E7559">
        <v>3013523</v>
      </c>
      <c r="F7559" t="s">
        <v>17</v>
      </c>
      <c r="G7559" t="s">
        <v>22</v>
      </c>
      <c r="H7559" t="s">
        <v>35</v>
      </c>
      <c r="I7559">
        <v>1111899</v>
      </c>
      <c r="J7559">
        <v>48</v>
      </c>
      <c r="K7559" s="1">
        <v>127.077665</v>
      </c>
      <c r="L7559" s="1">
        <v>32.835915479999997</v>
      </c>
      <c r="M7559" s="1">
        <f>All_Data[[#This Row],[EUR Sales Amount]]-All_Data[[#This Row],[EUR Cost Amount]]</f>
        <v>94.241749519999999</v>
      </c>
      <c r="N7559">
        <f>IF(All_Data[[#This Row],[Order Line Quantity]]&lt;0,1,0)</f>
        <v>0</v>
      </c>
      <c r="O7559" s="1" t="str">
        <f>All_Data[[#This Row],[Tier2 Description]]&amp;All_Data[[#This Row],[Order No]]</f>
        <v>DECORATION CHARGES1111899</v>
      </c>
    </row>
    <row r="7560" spans="1:15" x14ac:dyDescent="0.35">
      <c r="A7560">
        <v>202006</v>
      </c>
      <c r="B7560" t="str">
        <f>LEFT(All_Data[[#This Row],[Invoice (Year+Month)]],4)</f>
        <v>2020</v>
      </c>
      <c r="C7560" t="str">
        <f>RIGHT(All_Data[[#This Row],[Invoice (Year+Month)]],2)</f>
        <v>06</v>
      </c>
      <c r="D7560" t="s">
        <v>63</v>
      </c>
      <c r="E7560">
        <v>3013523</v>
      </c>
      <c r="F7560" t="s">
        <v>17</v>
      </c>
      <c r="G7560" t="s">
        <v>22</v>
      </c>
      <c r="H7560" t="s">
        <v>35</v>
      </c>
      <c r="I7560">
        <v>1111903</v>
      </c>
      <c r="J7560">
        <v>204</v>
      </c>
      <c r="K7560" s="1">
        <v>321.31195229999997</v>
      </c>
      <c r="L7560" s="1">
        <v>44.36</v>
      </c>
      <c r="M7560" s="1">
        <f>All_Data[[#This Row],[EUR Sales Amount]]-All_Data[[#This Row],[EUR Cost Amount]]</f>
        <v>276.95195229999996</v>
      </c>
      <c r="N7560">
        <f>IF(All_Data[[#This Row],[Order Line Quantity]]&lt;0,1,0)</f>
        <v>0</v>
      </c>
      <c r="O7560" s="1" t="str">
        <f>All_Data[[#This Row],[Tier2 Description]]&amp;All_Data[[#This Row],[Order No]]</f>
        <v>DECORATION CHARGES1111903</v>
      </c>
    </row>
    <row r="7561" spans="1:15" x14ac:dyDescent="0.35">
      <c r="A7561">
        <v>202006</v>
      </c>
      <c r="B7561" t="str">
        <f>LEFT(All_Data[[#This Row],[Invoice (Year+Month)]],4)</f>
        <v>2020</v>
      </c>
      <c r="C7561" t="str">
        <f>RIGHT(All_Data[[#This Row],[Invoice (Year+Month)]],2)</f>
        <v>06</v>
      </c>
      <c r="D7561" t="s">
        <v>63</v>
      </c>
      <c r="E7561">
        <v>3013523</v>
      </c>
      <c r="F7561" t="s">
        <v>17</v>
      </c>
      <c r="G7561" t="s">
        <v>22</v>
      </c>
      <c r="H7561" t="s">
        <v>35</v>
      </c>
      <c r="I7561">
        <v>1111979</v>
      </c>
      <c r="J7561">
        <v>202</v>
      </c>
      <c r="K7561" s="1">
        <v>128.48748409999999</v>
      </c>
      <c r="L7561" s="1">
        <v>17.46</v>
      </c>
      <c r="M7561" s="1">
        <f>All_Data[[#This Row],[EUR Sales Amount]]-All_Data[[#This Row],[EUR Cost Amount]]</f>
        <v>111.02748409999998</v>
      </c>
      <c r="N7561">
        <f>IF(All_Data[[#This Row],[Order Line Quantity]]&lt;0,1,0)</f>
        <v>0</v>
      </c>
      <c r="O7561" s="1" t="str">
        <f>All_Data[[#This Row],[Tier2 Description]]&amp;All_Data[[#This Row],[Order No]]</f>
        <v>DECORATION CHARGES1111979</v>
      </c>
    </row>
    <row r="7562" spans="1:15" x14ac:dyDescent="0.35">
      <c r="A7562">
        <v>202006</v>
      </c>
      <c r="B7562" t="str">
        <f>LEFT(All_Data[[#This Row],[Invoice (Year+Month)]],4)</f>
        <v>2020</v>
      </c>
      <c r="C7562" t="str">
        <f>RIGHT(All_Data[[#This Row],[Invoice (Year+Month)]],2)</f>
        <v>06</v>
      </c>
      <c r="D7562" t="s">
        <v>63</v>
      </c>
      <c r="E7562">
        <v>3013523</v>
      </c>
      <c r="F7562" t="s">
        <v>17</v>
      </c>
      <c r="G7562" t="s">
        <v>22</v>
      </c>
      <c r="H7562" t="s">
        <v>35</v>
      </c>
      <c r="I7562">
        <v>1112000</v>
      </c>
      <c r="J7562">
        <v>102</v>
      </c>
      <c r="K7562" s="1">
        <v>160.6559762</v>
      </c>
      <c r="L7562" s="1">
        <v>22.18</v>
      </c>
      <c r="M7562" s="1">
        <f>All_Data[[#This Row],[EUR Sales Amount]]-All_Data[[#This Row],[EUR Cost Amount]]</f>
        <v>138.47597619999999</v>
      </c>
      <c r="N7562">
        <f>IF(All_Data[[#This Row],[Order Line Quantity]]&lt;0,1,0)</f>
        <v>0</v>
      </c>
      <c r="O7562" s="1" t="str">
        <f>All_Data[[#This Row],[Tier2 Description]]&amp;All_Data[[#This Row],[Order No]]</f>
        <v>DECORATION CHARGES1112000</v>
      </c>
    </row>
    <row r="7563" spans="1:15" x14ac:dyDescent="0.35">
      <c r="A7563">
        <v>202006</v>
      </c>
      <c r="B7563" t="str">
        <f>LEFT(All_Data[[#This Row],[Invoice (Year+Month)]],4)</f>
        <v>2020</v>
      </c>
      <c r="C7563" t="str">
        <f>RIGHT(All_Data[[#This Row],[Invoice (Year+Month)]],2)</f>
        <v>06</v>
      </c>
      <c r="D7563" t="s">
        <v>63</v>
      </c>
      <c r="E7563">
        <v>3013523</v>
      </c>
      <c r="F7563" t="s">
        <v>17</v>
      </c>
      <c r="G7563" t="s">
        <v>22</v>
      </c>
      <c r="H7563" t="s">
        <v>35</v>
      </c>
      <c r="I7563">
        <v>1112036</v>
      </c>
      <c r="J7563">
        <v>102</v>
      </c>
      <c r="K7563" s="1">
        <v>68.532874329999999</v>
      </c>
      <c r="L7563" s="1">
        <v>18.88</v>
      </c>
      <c r="M7563" s="1">
        <f>All_Data[[#This Row],[EUR Sales Amount]]-All_Data[[#This Row],[EUR Cost Amount]]</f>
        <v>49.652874330000003</v>
      </c>
      <c r="N7563">
        <f>IF(All_Data[[#This Row],[Order Line Quantity]]&lt;0,1,0)</f>
        <v>0</v>
      </c>
      <c r="O7563" s="1" t="str">
        <f>All_Data[[#This Row],[Tier2 Description]]&amp;All_Data[[#This Row],[Order No]]</f>
        <v>DECORATION CHARGES1112036</v>
      </c>
    </row>
    <row r="7564" spans="1:15" x14ac:dyDescent="0.35">
      <c r="A7564">
        <v>202006</v>
      </c>
      <c r="B7564" t="str">
        <f>LEFT(All_Data[[#This Row],[Invoice (Year+Month)]],4)</f>
        <v>2020</v>
      </c>
      <c r="C7564" t="str">
        <f>RIGHT(All_Data[[#This Row],[Invoice (Year+Month)]],2)</f>
        <v>06</v>
      </c>
      <c r="D7564" t="s">
        <v>63</v>
      </c>
      <c r="E7564">
        <v>3013523</v>
      </c>
      <c r="F7564" t="s">
        <v>17</v>
      </c>
      <c r="G7564" t="s">
        <v>22</v>
      </c>
      <c r="H7564" t="s">
        <v>35</v>
      </c>
      <c r="I7564">
        <v>1112139</v>
      </c>
      <c r="J7564">
        <v>440</v>
      </c>
      <c r="K7564" s="1">
        <v>302.95446620000001</v>
      </c>
      <c r="L7564" s="1">
        <v>75.84</v>
      </c>
      <c r="M7564" s="1">
        <f>All_Data[[#This Row],[EUR Sales Amount]]-All_Data[[#This Row],[EUR Cost Amount]]</f>
        <v>227.11446620000001</v>
      </c>
      <c r="N7564">
        <f>IF(All_Data[[#This Row],[Order Line Quantity]]&lt;0,1,0)</f>
        <v>0</v>
      </c>
      <c r="O7564" s="1" t="str">
        <f>All_Data[[#This Row],[Tier2 Description]]&amp;All_Data[[#This Row],[Order No]]</f>
        <v>DECORATION CHARGES1112139</v>
      </c>
    </row>
    <row r="7565" spans="1:15" x14ac:dyDescent="0.35">
      <c r="A7565">
        <v>202006</v>
      </c>
      <c r="B7565" t="str">
        <f>LEFT(All_Data[[#This Row],[Invoice (Year+Month)]],4)</f>
        <v>2020</v>
      </c>
      <c r="C7565" t="str">
        <f>RIGHT(All_Data[[#This Row],[Invoice (Year+Month)]],2)</f>
        <v>06</v>
      </c>
      <c r="D7565" t="s">
        <v>63</v>
      </c>
      <c r="E7565">
        <v>3013523</v>
      </c>
      <c r="F7565" t="s">
        <v>17</v>
      </c>
      <c r="G7565" t="s">
        <v>22</v>
      </c>
      <c r="H7565" t="s">
        <v>35</v>
      </c>
      <c r="I7565">
        <v>1112180</v>
      </c>
      <c r="J7565">
        <v>102</v>
      </c>
      <c r="K7565" s="1">
        <v>326.90647269999999</v>
      </c>
      <c r="L7565" s="1">
        <v>7.44</v>
      </c>
      <c r="M7565" s="1">
        <f>All_Data[[#This Row],[EUR Sales Amount]]-All_Data[[#This Row],[EUR Cost Amount]]</f>
        <v>319.4664727</v>
      </c>
      <c r="N7565">
        <f>IF(All_Data[[#This Row],[Order Line Quantity]]&lt;0,1,0)</f>
        <v>0</v>
      </c>
      <c r="O7565" s="1" t="str">
        <f>All_Data[[#This Row],[Tier2 Description]]&amp;All_Data[[#This Row],[Order No]]</f>
        <v>DECORATION CHARGES1112180</v>
      </c>
    </row>
    <row r="7566" spans="1:15" x14ac:dyDescent="0.35">
      <c r="A7566">
        <v>202006</v>
      </c>
      <c r="B7566" t="str">
        <f>LEFT(All_Data[[#This Row],[Invoice (Year+Month)]],4)</f>
        <v>2020</v>
      </c>
      <c r="C7566" t="str">
        <f>RIGHT(All_Data[[#This Row],[Invoice (Year+Month)]],2)</f>
        <v>06</v>
      </c>
      <c r="D7566" t="s">
        <v>63</v>
      </c>
      <c r="E7566">
        <v>3013529</v>
      </c>
      <c r="F7566" t="s">
        <v>10</v>
      </c>
      <c r="G7566" t="s">
        <v>26</v>
      </c>
      <c r="H7566" t="s">
        <v>43</v>
      </c>
      <c r="I7566">
        <v>1111848</v>
      </c>
      <c r="J7566">
        <v>1000</v>
      </c>
      <c r="K7566" s="1">
        <v>1501.196295</v>
      </c>
      <c r="L7566" s="1">
        <v>344.88</v>
      </c>
      <c r="M7566" s="1">
        <f>All_Data[[#This Row],[EUR Sales Amount]]-All_Data[[#This Row],[EUR Cost Amount]]</f>
        <v>1156.3162950000001</v>
      </c>
      <c r="N7566">
        <f>IF(All_Data[[#This Row],[Order Line Quantity]]&lt;0,1,0)</f>
        <v>0</v>
      </c>
      <c r="O7566" s="1" t="str">
        <f>All_Data[[#This Row],[Tier2 Description]]&amp;All_Data[[#This Row],[Order No]]</f>
        <v>SAFETY AUTO &amp; TOOLS1111848</v>
      </c>
    </row>
    <row r="7567" spans="1:15" x14ac:dyDescent="0.35">
      <c r="A7567">
        <v>202006</v>
      </c>
      <c r="B7567" t="str">
        <f>LEFT(All_Data[[#This Row],[Invoice (Year+Month)]],4)</f>
        <v>2020</v>
      </c>
      <c r="C7567" t="str">
        <f>RIGHT(All_Data[[#This Row],[Invoice (Year+Month)]],2)</f>
        <v>06</v>
      </c>
      <c r="D7567" t="s">
        <v>63</v>
      </c>
      <c r="E7567">
        <v>3013529</v>
      </c>
      <c r="F7567" t="s">
        <v>10</v>
      </c>
      <c r="G7567" t="s">
        <v>22</v>
      </c>
      <c r="H7567" t="s">
        <v>35</v>
      </c>
      <c r="I7567">
        <v>1111848</v>
      </c>
      <c r="J7567">
        <v>1002</v>
      </c>
      <c r="K7567" s="1">
        <v>460.6155091</v>
      </c>
      <c r="L7567" s="1">
        <v>181.92</v>
      </c>
      <c r="M7567" s="1">
        <f>All_Data[[#This Row],[EUR Sales Amount]]-All_Data[[#This Row],[EUR Cost Amount]]</f>
        <v>278.69550909999998</v>
      </c>
      <c r="N7567">
        <f>IF(All_Data[[#This Row],[Order Line Quantity]]&lt;0,1,0)</f>
        <v>0</v>
      </c>
      <c r="O7567" s="1" t="str">
        <f>All_Data[[#This Row],[Tier2 Description]]&amp;All_Data[[#This Row],[Order No]]</f>
        <v>DECORATION CHARGES1111848</v>
      </c>
    </row>
    <row r="7568" spans="1:15" x14ac:dyDescent="0.35">
      <c r="A7568">
        <v>202006</v>
      </c>
      <c r="B7568" t="str">
        <f>LEFT(All_Data[[#This Row],[Invoice (Year+Month)]],4)</f>
        <v>2020</v>
      </c>
      <c r="C7568" t="str">
        <f>RIGHT(All_Data[[#This Row],[Invoice (Year+Month)]],2)</f>
        <v>06</v>
      </c>
      <c r="D7568" t="s">
        <v>63</v>
      </c>
      <c r="E7568">
        <v>3013533</v>
      </c>
      <c r="F7568" t="s">
        <v>10</v>
      </c>
      <c r="G7568" t="s">
        <v>13</v>
      </c>
      <c r="H7568" t="s">
        <v>16</v>
      </c>
      <c r="I7568">
        <v>1112111</v>
      </c>
      <c r="J7568">
        <v>2000</v>
      </c>
      <c r="K7568" s="1">
        <v>182.7543316</v>
      </c>
      <c r="L7568" s="1">
        <v>207.8</v>
      </c>
      <c r="M7568" s="1">
        <f>All_Data[[#This Row],[EUR Sales Amount]]-All_Data[[#This Row],[EUR Cost Amount]]</f>
        <v>-25.045668400000011</v>
      </c>
      <c r="N7568">
        <f>IF(All_Data[[#This Row],[Order Line Quantity]]&lt;0,1,0)</f>
        <v>0</v>
      </c>
      <c r="O7568" s="1" t="str">
        <f>All_Data[[#This Row],[Tier2 Description]]&amp;All_Data[[#This Row],[Order No]]</f>
        <v>WRITING1112111</v>
      </c>
    </row>
    <row r="7569" spans="1:15" x14ac:dyDescent="0.35">
      <c r="A7569">
        <v>202006</v>
      </c>
      <c r="B7569" t="str">
        <f>LEFT(All_Data[[#This Row],[Invoice (Year+Month)]],4)</f>
        <v>2020</v>
      </c>
      <c r="C7569" t="str">
        <f>RIGHT(All_Data[[#This Row],[Invoice (Year+Month)]],2)</f>
        <v>06</v>
      </c>
      <c r="D7569" t="s">
        <v>63</v>
      </c>
      <c r="E7569">
        <v>3013533</v>
      </c>
      <c r="F7569" t="s">
        <v>10</v>
      </c>
      <c r="G7569" t="s">
        <v>22</v>
      </c>
      <c r="H7569" t="s">
        <v>35</v>
      </c>
      <c r="I7569">
        <v>1112111</v>
      </c>
      <c r="J7569">
        <v>2002</v>
      </c>
      <c r="K7569" s="1">
        <v>352.45478229999998</v>
      </c>
      <c r="L7569" s="1">
        <v>37.880000000000003</v>
      </c>
      <c r="M7569" s="1">
        <f>All_Data[[#This Row],[EUR Sales Amount]]-All_Data[[#This Row],[EUR Cost Amount]]</f>
        <v>314.57478229999998</v>
      </c>
      <c r="N7569">
        <f>IF(All_Data[[#This Row],[Order Line Quantity]]&lt;0,1,0)</f>
        <v>0</v>
      </c>
      <c r="O7569" s="1" t="str">
        <f>All_Data[[#This Row],[Tier2 Description]]&amp;All_Data[[#This Row],[Order No]]</f>
        <v>DECORATION CHARGES1112111</v>
      </c>
    </row>
    <row r="7570" spans="1:15" x14ac:dyDescent="0.35">
      <c r="A7570">
        <v>202006</v>
      </c>
      <c r="B7570" t="str">
        <f>LEFT(All_Data[[#This Row],[Invoice (Year+Month)]],4)</f>
        <v>2020</v>
      </c>
      <c r="C7570" t="str">
        <f>RIGHT(All_Data[[#This Row],[Invoice (Year+Month)]],2)</f>
        <v>06</v>
      </c>
      <c r="D7570" t="s">
        <v>63</v>
      </c>
      <c r="E7570">
        <v>3013539</v>
      </c>
      <c r="F7570" t="s">
        <v>17</v>
      </c>
      <c r="G7570" t="s">
        <v>26</v>
      </c>
      <c r="H7570" t="s">
        <v>50</v>
      </c>
      <c r="I7570">
        <v>1112238</v>
      </c>
      <c r="J7570">
        <v>200</v>
      </c>
      <c r="K7570" s="1">
        <v>125.5037399</v>
      </c>
      <c r="L7570" s="1">
        <v>43.2</v>
      </c>
      <c r="M7570" s="1">
        <f>All_Data[[#This Row],[EUR Sales Amount]]-All_Data[[#This Row],[EUR Cost Amount]]</f>
        <v>82.303739899999997</v>
      </c>
      <c r="N7570">
        <f>IF(All_Data[[#This Row],[Order Line Quantity]]&lt;0,1,0)</f>
        <v>0</v>
      </c>
      <c r="O7570" s="1" t="str">
        <f>All_Data[[#This Row],[Tier2 Description]]&amp;All_Data[[#This Row],[Order No]]</f>
        <v>OUTDOOR &amp; LEISURE1112238</v>
      </c>
    </row>
    <row r="7571" spans="1:15" x14ac:dyDescent="0.35">
      <c r="A7571">
        <v>202006</v>
      </c>
      <c r="B7571" t="str">
        <f>LEFT(All_Data[[#This Row],[Invoice (Year+Month)]],4)</f>
        <v>2020</v>
      </c>
      <c r="C7571" t="str">
        <f>RIGHT(All_Data[[#This Row],[Invoice (Year+Month)]],2)</f>
        <v>06</v>
      </c>
      <c r="D7571" t="s">
        <v>63</v>
      </c>
      <c r="E7571">
        <v>3013539</v>
      </c>
      <c r="F7571" t="s">
        <v>17</v>
      </c>
      <c r="G7571" t="s">
        <v>36</v>
      </c>
      <c r="H7571" t="s">
        <v>36</v>
      </c>
      <c r="I7571">
        <v>1111637</v>
      </c>
      <c r="J7571">
        <v>50</v>
      </c>
      <c r="K7571" s="1">
        <v>128.6739681</v>
      </c>
      <c r="L7571" s="1">
        <v>94.06</v>
      </c>
      <c r="M7571" s="1">
        <f>All_Data[[#This Row],[EUR Sales Amount]]-All_Data[[#This Row],[EUR Cost Amount]]</f>
        <v>34.613968099999994</v>
      </c>
      <c r="N7571">
        <f>IF(All_Data[[#This Row],[Order Line Quantity]]&lt;0,1,0)</f>
        <v>0</v>
      </c>
      <c r="O7571" s="1" t="str">
        <f>All_Data[[#This Row],[Tier2 Description]]&amp;All_Data[[#This Row],[Order No]]</f>
        <v>MEMORY1111637</v>
      </c>
    </row>
    <row r="7572" spans="1:15" x14ac:dyDescent="0.35">
      <c r="A7572">
        <v>202006</v>
      </c>
      <c r="B7572" t="str">
        <f>LEFT(All_Data[[#This Row],[Invoice (Year+Month)]],4)</f>
        <v>2020</v>
      </c>
      <c r="C7572" t="str">
        <f>RIGHT(All_Data[[#This Row],[Invoice (Year+Month)]],2)</f>
        <v>06</v>
      </c>
      <c r="D7572" t="s">
        <v>63</v>
      </c>
      <c r="E7572">
        <v>3013539</v>
      </c>
      <c r="F7572" t="s">
        <v>17</v>
      </c>
      <c r="G7572" t="s">
        <v>22</v>
      </c>
      <c r="H7572" t="s">
        <v>35</v>
      </c>
      <c r="I7572">
        <v>1111637</v>
      </c>
      <c r="J7572">
        <v>52</v>
      </c>
      <c r="K7572" s="1">
        <v>93.102142889999996</v>
      </c>
      <c r="L7572" s="1">
        <v>18.38</v>
      </c>
      <c r="M7572" s="1">
        <f>All_Data[[#This Row],[EUR Sales Amount]]-All_Data[[#This Row],[EUR Cost Amount]]</f>
        <v>74.722142890000001</v>
      </c>
      <c r="N7572">
        <f>IF(All_Data[[#This Row],[Order Line Quantity]]&lt;0,1,0)</f>
        <v>0</v>
      </c>
      <c r="O7572" s="1" t="str">
        <f>All_Data[[#This Row],[Tier2 Description]]&amp;All_Data[[#This Row],[Order No]]</f>
        <v>DECORATION CHARGES1111637</v>
      </c>
    </row>
    <row r="7573" spans="1:15" x14ac:dyDescent="0.35">
      <c r="A7573">
        <v>202006</v>
      </c>
      <c r="B7573" t="str">
        <f>LEFT(All_Data[[#This Row],[Invoice (Year+Month)]],4)</f>
        <v>2020</v>
      </c>
      <c r="C7573" t="str">
        <f>RIGHT(All_Data[[#This Row],[Invoice (Year+Month)]],2)</f>
        <v>06</v>
      </c>
      <c r="D7573" t="s">
        <v>63</v>
      </c>
      <c r="E7573">
        <v>3013539</v>
      </c>
      <c r="F7573" t="s">
        <v>17</v>
      </c>
      <c r="G7573" t="s">
        <v>22</v>
      </c>
      <c r="H7573" t="s">
        <v>35</v>
      </c>
      <c r="I7573">
        <v>1112238</v>
      </c>
      <c r="J7573">
        <v>402</v>
      </c>
      <c r="K7573" s="1">
        <v>158.51141000000001</v>
      </c>
      <c r="L7573" s="1">
        <v>21.88</v>
      </c>
      <c r="M7573" s="1">
        <f>All_Data[[#This Row],[EUR Sales Amount]]-All_Data[[#This Row],[EUR Cost Amount]]</f>
        <v>136.63141000000002</v>
      </c>
      <c r="N7573">
        <f>IF(All_Data[[#This Row],[Order Line Quantity]]&lt;0,1,0)</f>
        <v>0</v>
      </c>
      <c r="O7573" s="1" t="str">
        <f>All_Data[[#This Row],[Tier2 Description]]&amp;All_Data[[#This Row],[Order No]]</f>
        <v>DECORATION CHARGES1112238</v>
      </c>
    </row>
    <row r="7574" spans="1:15" x14ac:dyDescent="0.35">
      <c r="A7574">
        <v>202006</v>
      </c>
      <c r="B7574" t="str">
        <f>LEFT(All_Data[[#This Row],[Invoice (Year+Month)]],4)</f>
        <v>2020</v>
      </c>
      <c r="C7574" t="str">
        <f>RIGHT(All_Data[[#This Row],[Invoice (Year+Month)]],2)</f>
        <v>06</v>
      </c>
      <c r="D7574" t="s">
        <v>63</v>
      </c>
      <c r="E7574">
        <v>3013540</v>
      </c>
      <c r="F7574" t="s">
        <v>10</v>
      </c>
      <c r="G7574" t="s">
        <v>26</v>
      </c>
      <c r="H7574" t="s">
        <v>43</v>
      </c>
      <c r="I7574">
        <v>1111589</v>
      </c>
      <c r="J7574">
        <v>8</v>
      </c>
      <c r="K7574" s="1">
        <v>3.7296802360000001</v>
      </c>
      <c r="L7574" s="1">
        <v>0.32</v>
      </c>
      <c r="M7574" s="1">
        <f>All_Data[[#This Row],[EUR Sales Amount]]-All_Data[[#This Row],[EUR Cost Amount]]</f>
        <v>3.4096802360000003</v>
      </c>
      <c r="N7574">
        <f>IF(All_Data[[#This Row],[Order Line Quantity]]&lt;0,1,0)</f>
        <v>0</v>
      </c>
      <c r="O7574" s="1" t="str">
        <f>All_Data[[#This Row],[Tier2 Description]]&amp;All_Data[[#This Row],[Order No]]</f>
        <v>SAFETY AUTO &amp; TOOLS1111589</v>
      </c>
    </row>
    <row r="7575" spans="1:15" x14ac:dyDescent="0.35">
      <c r="A7575">
        <v>202006</v>
      </c>
      <c r="B7575" t="str">
        <f>LEFT(All_Data[[#This Row],[Invoice (Year+Month)]],4)</f>
        <v>2020</v>
      </c>
      <c r="C7575" t="str">
        <f>RIGHT(All_Data[[#This Row],[Invoice (Year+Month)]],2)</f>
        <v>06</v>
      </c>
      <c r="D7575" t="s">
        <v>63</v>
      </c>
      <c r="E7575">
        <v>3013542</v>
      </c>
      <c r="F7575" t="s">
        <v>17</v>
      </c>
      <c r="G7575" t="s">
        <v>11</v>
      </c>
      <c r="H7575" t="s">
        <v>40</v>
      </c>
      <c r="I7575">
        <v>1112246</v>
      </c>
      <c r="J7575">
        <v>660</v>
      </c>
      <c r="K7575" s="1">
        <v>502.16414700000001</v>
      </c>
      <c r="L7575" s="1">
        <v>176.12</v>
      </c>
      <c r="M7575" s="1">
        <f>All_Data[[#This Row],[EUR Sales Amount]]-All_Data[[#This Row],[EUR Cost Amount]]</f>
        <v>326.04414700000001</v>
      </c>
      <c r="N7575">
        <f>IF(All_Data[[#This Row],[Order Line Quantity]]&lt;0,1,0)</f>
        <v>0</v>
      </c>
      <c r="O7575" s="1" t="str">
        <f>All_Data[[#This Row],[Tier2 Description]]&amp;All_Data[[#This Row],[Order No]]</f>
        <v>TOTES1112246</v>
      </c>
    </row>
    <row r="7576" spans="1:15" x14ac:dyDescent="0.35">
      <c r="A7576">
        <v>202006</v>
      </c>
      <c r="B7576" t="str">
        <f>LEFT(All_Data[[#This Row],[Invoice (Year+Month)]],4)</f>
        <v>2020</v>
      </c>
      <c r="C7576" t="str">
        <f>RIGHT(All_Data[[#This Row],[Invoice (Year+Month)]],2)</f>
        <v>06</v>
      </c>
      <c r="D7576" t="s">
        <v>63</v>
      </c>
      <c r="E7576">
        <v>3013542</v>
      </c>
      <c r="F7576" t="s">
        <v>17</v>
      </c>
      <c r="G7576" t="s">
        <v>32</v>
      </c>
      <c r="H7576" t="s">
        <v>61</v>
      </c>
      <c r="I7576">
        <v>1112249</v>
      </c>
      <c r="J7576">
        <v>4</v>
      </c>
      <c r="K7576" s="1">
        <v>14.2100817</v>
      </c>
      <c r="L7576" s="1">
        <v>3.26</v>
      </c>
      <c r="M7576" s="1">
        <f>All_Data[[#This Row],[EUR Sales Amount]]-All_Data[[#This Row],[EUR Cost Amount]]</f>
        <v>10.9500817</v>
      </c>
      <c r="N7576">
        <f>IF(All_Data[[#This Row],[Order Line Quantity]]&lt;0,1,0)</f>
        <v>0</v>
      </c>
      <c r="O7576" s="1" t="str">
        <f>All_Data[[#This Row],[Tier2 Description]]&amp;All_Data[[#This Row],[Order No]]</f>
        <v>ACRYLIC TUMBLERS1112249</v>
      </c>
    </row>
    <row r="7577" spans="1:15" x14ac:dyDescent="0.35">
      <c r="A7577">
        <v>202006</v>
      </c>
      <c r="B7577" t="str">
        <f>LEFT(All_Data[[#This Row],[Invoice (Year+Month)]],4)</f>
        <v>2020</v>
      </c>
      <c r="C7577" t="str">
        <f>RIGHT(All_Data[[#This Row],[Invoice (Year+Month)]],2)</f>
        <v>06</v>
      </c>
      <c r="D7577" t="s">
        <v>63</v>
      </c>
      <c r="E7577">
        <v>3013542</v>
      </c>
      <c r="F7577" t="s">
        <v>17</v>
      </c>
      <c r="G7577" t="s">
        <v>32</v>
      </c>
      <c r="H7577" t="s">
        <v>33</v>
      </c>
      <c r="I7577">
        <v>1111900</v>
      </c>
      <c r="J7577">
        <v>80</v>
      </c>
      <c r="K7577" s="1">
        <v>581.3079616</v>
      </c>
      <c r="L7577" s="1">
        <v>253.78</v>
      </c>
      <c r="M7577" s="1">
        <f>All_Data[[#This Row],[EUR Sales Amount]]-All_Data[[#This Row],[EUR Cost Amount]]</f>
        <v>327.52796160000003</v>
      </c>
      <c r="N7577">
        <f>IF(All_Data[[#This Row],[Order Line Quantity]]&lt;0,1,0)</f>
        <v>0</v>
      </c>
      <c r="O7577" s="1" t="str">
        <f>All_Data[[#This Row],[Tier2 Description]]&amp;All_Data[[#This Row],[Order No]]</f>
        <v>SPORT BOTTLES1111900</v>
      </c>
    </row>
    <row r="7578" spans="1:15" x14ac:dyDescent="0.35">
      <c r="A7578">
        <v>202006</v>
      </c>
      <c r="B7578" t="str">
        <f>LEFT(All_Data[[#This Row],[Invoice (Year+Month)]],4)</f>
        <v>2020</v>
      </c>
      <c r="C7578" t="str">
        <f>RIGHT(All_Data[[#This Row],[Invoice (Year+Month)]],2)</f>
        <v>06</v>
      </c>
      <c r="D7578" t="s">
        <v>63</v>
      </c>
      <c r="E7578">
        <v>3013542</v>
      </c>
      <c r="F7578" t="s">
        <v>17</v>
      </c>
      <c r="G7578" t="s">
        <v>32</v>
      </c>
      <c r="H7578" t="s">
        <v>33</v>
      </c>
      <c r="I7578">
        <v>1112145</v>
      </c>
      <c r="J7578">
        <v>162</v>
      </c>
      <c r="K7578" s="1">
        <v>1110.8367720000001</v>
      </c>
      <c r="L7578" s="1">
        <v>499.98</v>
      </c>
      <c r="M7578" s="1">
        <f>All_Data[[#This Row],[EUR Sales Amount]]-All_Data[[#This Row],[EUR Cost Amount]]</f>
        <v>610.85677200000009</v>
      </c>
      <c r="N7578">
        <f>IF(All_Data[[#This Row],[Order Line Quantity]]&lt;0,1,0)</f>
        <v>0</v>
      </c>
      <c r="O7578" s="1" t="str">
        <f>All_Data[[#This Row],[Tier2 Description]]&amp;All_Data[[#This Row],[Order No]]</f>
        <v>SPORT BOTTLES1112145</v>
      </c>
    </row>
    <row r="7579" spans="1:15" x14ac:dyDescent="0.35">
      <c r="A7579">
        <v>202006</v>
      </c>
      <c r="B7579" t="str">
        <f>LEFT(All_Data[[#This Row],[Invoice (Year+Month)]],4)</f>
        <v>2020</v>
      </c>
      <c r="C7579" t="str">
        <f>RIGHT(All_Data[[#This Row],[Invoice (Year+Month)]],2)</f>
        <v>06</v>
      </c>
      <c r="D7579" t="s">
        <v>63</v>
      </c>
      <c r="E7579">
        <v>3013542</v>
      </c>
      <c r="F7579" t="s">
        <v>17</v>
      </c>
      <c r="G7579" t="s">
        <v>22</v>
      </c>
      <c r="H7579" t="s">
        <v>35</v>
      </c>
      <c r="I7579">
        <v>1111900</v>
      </c>
      <c r="J7579">
        <v>82</v>
      </c>
      <c r="K7579" s="1">
        <v>197.1508973</v>
      </c>
      <c r="L7579" s="1">
        <v>1.24</v>
      </c>
      <c r="M7579" s="1">
        <f>All_Data[[#This Row],[EUR Sales Amount]]-All_Data[[#This Row],[EUR Cost Amount]]</f>
        <v>195.91089729999999</v>
      </c>
      <c r="N7579">
        <f>IF(All_Data[[#This Row],[Order Line Quantity]]&lt;0,1,0)</f>
        <v>0</v>
      </c>
      <c r="O7579" s="1" t="str">
        <f>All_Data[[#This Row],[Tier2 Description]]&amp;All_Data[[#This Row],[Order No]]</f>
        <v>DECORATION CHARGES1111900</v>
      </c>
    </row>
    <row r="7580" spans="1:15" x14ac:dyDescent="0.35">
      <c r="A7580">
        <v>202006</v>
      </c>
      <c r="B7580" t="str">
        <f>LEFT(All_Data[[#This Row],[Invoice (Year+Month)]],4)</f>
        <v>2020</v>
      </c>
      <c r="C7580" t="str">
        <f>RIGHT(All_Data[[#This Row],[Invoice (Year+Month)]],2)</f>
        <v>06</v>
      </c>
      <c r="D7580" t="s">
        <v>63</v>
      </c>
      <c r="E7580">
        <v>3013542</v>
      </c>
      <c r="F7580" t="s">
        <v>17</v>
      </c>
      <c r="G7580" t="s">
        <v>22</v>
      </c>
      <c r="H7580" t="s">
        <v>35</v>
      </c>
      <c r="I7580">
        <v>1112145</v>
      </c>
      <c r="J7580">
        <v>166</v>
      </c>
      <c r="K7580" s="1">
        <v>373.09296790000002</v>
      </c>
      <c r="L7580" s="1">
        <v>43.98</v>
      </c>
      <c r="M7580" s="1">
        <f>All_Data[[#This Row],[EUR Sales Amount]]-All_Data[[#This Row],[EUR Cost Amount]]</f>
        <v>329.1129679</v>
      </c>
      <c r="N7580">
        <f>IF(All_Data[[#This Row],[Order Line Quantity]]&lt;0,1,0)</f>
        <v>0</v>
      </c>
      <c r="O7580" s="1" t="str">
        <f>All_Data[[#This Row],[Tier2 Description]]&amp;All_Data[[#This Row],[Order No]]</f>
        <v>DECORATION CHARGES1112145</v>
      </c>
    </row>
    <row r="7581" spans="1:15" x14ac:dyDescent="0.35">
      <c r="A7581">
        <v>202006</v>
      </c>
      <c r="B7581" t="str">
        <f>LEFT(All_Data[[#This Row],[Invoice (Year+Month)]],4)</f>
        <v>2020</v>
      </c>
      <c r="C7581" t="str">
        <f>RIGHT(All_Data[[#This Row],[Invoice (Year+Month)]],2)</f>
        <v>06</v>
      </c>
      <c r="D7581" t="s">
        <v>63</v>
      </c>
      <c r="E7581">
        <v>3013542</v>
      </c>
      <c r="F7581" t="s">
        <v>17</v>
      </c>
      <c r="G7581" t="s">
        <v>22</v>
      </c>
      <c r="H7581" t="s">
        <v>35</v>
      </c>
      <c r="I7581">
        <v>1112246</v>
      </c>
      <c r="J7581">
        <v>662</v>
      </c>
      <c r="K7581" s="1">
        <v>913.17490889999999</v>
      </c>
      <c r="L7581" s="1">
        <v>124.12</v>
      </c>
      <c r="M7581" s="1">
        <f>All_Data[[#This Row],[EUR Sales Amount]]-All_Data[[#This Row],[EUR Cost Amount]]</f>
        <v>789.05490889999999</v>
      </c>
      <c r="N7581">
        <f>IF(All_Data[[#This Row],[Order Line Quantity]]&lt;0,1,0)</f>
        <v>0</v>
      </c>
      <c r="O7581" s="1" t="str">
        <f>All_Data[[#This Row],[Tier2 Description]]&amp;All_Data[[#This Row],[Order No]]</f>
        <v>DECORATION CHARGES1112246</v>
      </c>
    </row>
    <row r="7582" spans="1:15" x14ac:dyDescent="0.35">
      <c r="A7582">
        <v>202006</v>
      </c>
      <c r="B7582" t="str">
        <f>LEFT(All_Data[[#This Row],[Invoice (Year+Month)]],4)</f>
        <v>2020</v>
      </c>
      <c r="C7582" t="str">
        <f>RIGHT(All_Data[[#This Row],[Invoice (Year+Month)]],2)</f>
        <v>06</v>
      </c>
      <c r="D7582" t="s">
        <v>63</v>
      </c>
      <c r="E7582">
        <v>3013549</v>
      </c>
      <c r="F7582" t="s">
        <v>17</v>
      </c>
      <c r="G7582" t="s">
        <v>11</v>
      </c>
      <c r="H7582" t="s">
        <v>40</v>
      </c>
      <c r="I7582">
        <v>1112134</v>
      </c>
      <c r="J7582">
        <v>6</v>
      </c>
      <c r="K7582" s="1">
        <v>6.2211066329999998</v>
      </c>
      <c r="L7582" s="1">
        <v>2.16</v>
      </c>
      <c r="M7582" s="1">
        <f>All_Data[[#This Row],[EUR Sales Amount]]-All_Data[[#This Row],[EUR Cost Amount]]</f>
        <v>4.0611066329999996</v>
      </c>
      <c r="N7582">
        <f>IF(All_Data[[#This Row],[Order Line Quantity]]&lt;0,1,0)</f>
        <v>0</v>
      </c>
      <c r="O7582" s="1" t="str">
        <f>All_Data[[#This Row],[Tier2 Description]]&amp;All_Data[[#This Row],[Order No]]</f>
        <v>TOTES1112134</v>
      </c>
    </row>
    <row r="7583" spans="1:15" x14ac:dyDescent="0.35">
      <c r="A7583">
        <v>202006</v>
      </c>
      <c r="B7583" t="str">
        <f>LEFT(All_Data[[#This Row],[Invoice (Year+Month)]],4)</f>
        <v>2020</v>
      </c>
      <c r="C7583" t="str">
        <f>RIGHT(All_Data[[#This Row],[Invoice (Year+Month)]],2)</f>
        <v>06</v>
      </c>
      <c r="D7583" t="s">
        <v>63</v>
      </c>
      <c r="E7583">
        <v>3013549</v>
      </c>
      <c r="F7583" t="s">
        <v>17</v>
      </c>
      <c r="G7583" t="s">
        <v>32</v>
      </c>
      <c r="H7583" t="s">
        <v>33</v>
      </c>
      <c r="I7583">
        <v>1112134</v>
      </c>
      <c r="J7583">
        <v>2</v>
      </c>
      <c r="K7583" s="1">
        <v>13.714034229999999</v>
      </c>
      <c r="L7583" s="1">
        <v>6.34</v>
      </c>
      <c r="M7583" s="1">
        <f>All_Data[[#This Row],[EUR Sales Amount]]-All_Data[[#This Row],[EUR Cost Amount]]</f>
        <v>7.3740342299999995</v>
      </c>
      <c r="N7583">
        <f>IF(All_Data[[#This Row],[Order Line Quantity]]&lt;0,1,0)</f>
        <v>0</v>
      </c>
      <c r="O7583" s="1" t="str">
        <f>All_Data[[#This Row],[Tier2 Description]]&amp;All_Data[[#This Row],[Order No]]</f>
        <v>SPORT BOTTLES1112134</v>
      </c>
    </row>
    <row r="7584" spans="1:15" x14ac:dyDescent="0.35">
      <c r="A7584">
        <v>202006</v>
      </c>
      <c r="B7584" t="str">
        <f>LEFT(All_Data[[#This Row],[Invoice (Year+Month)]],4)</f>
        <v>2020</v>
      </c>
      <c r="C7584" t="str">
        <f>RIGHT(All_Data[[#This Row],[Invoice (Year+Month)]],2)</f>
        <v>06</v>
      </c>
      <c r="D7584" t="s">
        <v>63</v>
      </c>
      <c r="E7584">
        <v>3013549</v>
      </c>
      <c r="F7584" t="s">
        <v>17</v>
      </c>
      <c r="G7584" t="s">
        <v>13</v>
      </c>
      <c r="H7584" t="s">
        <v>34</v>
      </c>
      <c r="I7584">
        <v>1112134</v>
      </c>
      <c r="J7584">
        <v>2</v>
      </c>
      <c r="K7584" s="1">
        <v>9.1750133799999993</v>
      </c>
      <c r="L7584" s="1">
        <v>2.46</v>
      </c>
      <c r="M7584" s="1">
        <f>All_Data[[#This Row],[EUR Sales Amount]]-All_Data[[#This Row],[EUR Cost Amount]]</f>
        <v>6.7150133799999994</v>
      </c>
      <c r="N7584">
        <f>IF(All_Data[[#This Row],[Order Line Quantity]]&lt;0,1,0)</f>
        <v>0</v>
      </c>
      <c r="O7584" s="1" t="str">
        <f>All_Data[[#This Row],[Tier2 Description]]&amp;All_Data[[#This Row],[Order No]]</f>
        <v>STATIONERY1112134</v>
      </c>
    </row>
    <row r="7585" spans="1:15" x14ac:dyDescent="0.35">
      <c r="A7585">
        <v>202006</v>
      </c>
      <c r="B7585" t="str">
        <f>LEFT(All_Data[[#This Row],[Invoice (Year+Month)]],4)</f>
        <v>2020</v>
      </c>
      <c r="C7585" t="str">
        <f>RIGHT(All_Data[[#This Row],[Invoice (Year+Month)]],2)</f>
        <v>06</v>
      </c>
      <c r="D7585" t="s">
        <v>63</v>
      </c>
      <c r="E7585">
        <v>3013549</v>
      </c>
      <c r="F7585" t="s">
        <v>17</v>
      </c>
      <c r="G7585" t="s">
        <v>13</v>
      </c>
      <c r="H7585" t="s">
        <v>16</v>
      </c>
      <c r="I7585">
        <v>1112134</v>
      </c>
      <c r="J7585">
        <v>2</v>
      </c>
      <c r="K7585" s="1">
        <v>0.46434518899999999</v>
      </c>
      <c r="L7585" s="1">
        <v>0.16</v>
      </c>
      <c r="M7585" s="1">
        <f>All_Data[[#This Row],[EUR Sales Amount]]-All_Data[[#This Row],[EUR Cost Amount]]</f>
        <v>0.30434518899999996</v>
      </c>
      <c r="N7585">
        <f>IF(All_Data[[#This Row],[Order Line Quantity]]&lt;0,1,0)</f>
        <v>0</v>
      </c>
      <c r="O7585" s="1" t="str">
        <f>All_Data[[#This Row],[Tier2 Description]]&amp;All_Data[[#This Row],[Order No]]</f>
        <v>WRITING1112134</v>
      </c>
    </row>
    <row r="7586" spans="1:15" x14ac:dyDescent="0.35">
      <c r="A7586">
        <v>202006</v>
      </c>
      <c r="B7586" t="str">
        <f>LEFT(All_Data[[#This Row],[Invoice (Year+Month)]],4)</f>
        <v>2020</v>
      </c>
      <c r="C7586" t="str">
        <f>RIGHT(All_Data[[#This Row],[Invoice (Year+Month)]],2)</f>
        <v>06</v>
      </c>
      <c r="D7586" t="s">
        <v>63</v>
      </c>
      <c r="E7586">
        <v>3013549</v>
      </c>
      <c r="F7586" t="s">
        <v>17</v>
      </c>
      <c r="G7586" t="s">
        <v>26</v>
      </c>
      <c r="H7586" t="s">
        <v>28</v>
      </c>
      <c r="I7586">
        <v>1112134</v>
      </c>
      <c r="J7586">
        <v>4</v>
      </c>
      <c r="K7586" s="1">
        <v>11.18904071</v>
      </c>
      <c r="L7586" s="1">
        <v>2.98</v>
      </c>
      <c r="M7586" s="1">
        <f>All_Data[[#This Row],[EUR Sales Amount]]-All_Data[[#This Row],[EUR Cost Amount]]</f>
        <v>8.20904071</v>
      </c>
      <c r="N7586">
        <f>IF(All_Data[[#This Row],[Order Line Quantity]]&lt;0,1,0)</f>
        <v>0</v>
      </c>
      <c r="O7586" s="1" t="str">
        <f>All_Data[[#This Row],[Tier2 Description]]&amp;All_Data[[#This Row],[Order No]]</f>
        <v>HOUSEWARES1112134</v>
      </c>
    </row>
    <row r="7587" spans="1:15" x14ac:dyDescent="0.35">
      <c r="A7587">
        <v>202006</v>
      </c>
      <c r="B7587" t="str">
        <f>LEFT(All_Data[[#This Row],[Invoice (Year+Month)]],4)</f>
        <v>2020</v>
      </c>
      <c r="C7587" t="str">
        <f>RIGHT(All_Data[[#This Row],[Invoice (Year+Month)]],2)</f>
        <v>06</v>
      </c>
      <c r="D7587" t="s">
        <v>63</v>
      </c>
      <c r="E7587">
        <v>3013557</v>
      </c>
      <c r="F7587" t="s">
        <v>10</v>
      </c>
      <c r="G7587" t="s">
        <v>32</v>
      </c>
      <c r="H7587" t="s">
        <v>55</v>
      </c>
      <c r="I7587">
        <v>1112274</v>
      </c>
      <c r="J7587">
        <v>2</v>
      </c>
      <c r="K7587" s="1">
        <v>1.6783561060000001</v>
      </c>
      <c r="L7587" s="1">
        <v>0.52</v>
      </c>
      <c r="M7587" s="1">
        <f>All_Data[[#This Row],[EUR Sales Amount]]-All_Data[[#This Row],[EUR Cost Amount]]</f>
        <v>1.1583561060000001</v>
      </c>
      <c r="N7587">
        <f>IF(All_Data[[#This Row],[Order Line Quantity]]&lt;0,1,0)</f>
        <v>0</v>
      </c>
      <c r="O7587" s="1" t="str">
        <f>All_Data[[#This Row],[Tier2 Description]]&amp;All_Data[[#This Row],[Order No]]</f>
        <v>SPECIALTIES &amp; PACKAGING1112274</v>
      </c>
    </row>
    <row r="7588" spans="1:15" x14ac:dyDescent="0.35">
      <c r="A7588">
        <v>202006</v>
      </c>
      <c r="B7588" t="str">
        <f>LEFT(All_Data[[#This Row],[Invoice (Year+Month)]],4)</f>
        <v>2020</v>
      </c>
      <c r="C7588" t="str">
        <f>RIGHT(All_Data[[#This Row],[Invoice (Year+Month)]],2)</f>
        <v>06</v>
      </c>
      <c r="D7588" t="s">
        <v>63</v>
      </c>
      <c r="E7588">
        <v>3013557</v>
      </c>
      <c r="F7588" t="s">
        <v>10</v>
      </c>
      <c r="G7588" t="s">
        <v>26</v>
      </c>
      <c r="H7588" t="s">
        <v>50</v>
      </c>
      <c r="I7588">
        <v>1112306</v>
      </c>
      <c r="J7588">
        <v>260</v>
      </c>
      <c r="K7588" s="1">
        <v>210.91341729999999</v>
      </c>
      <c r="L7588" s="1">
        <v>65.3</v>
      </c>
      <c r="M7588" s="1">
        <f>All_Data[[#This Row],[EUR Sales Amount]]-All_Data[[#This Row],[EUR Cost Amount]]</f>
        <v>145.61341729999998</v>
      </c>
      <c r="N7588">
        <f>IF(All_Data[[#This Row],[Order Line Quantity]]&lt;0,1,0)</f>
        <v>0</v>
      </c>
      <c r="O7588" s="1" t="str">
        <f>All_Data[[#This Row],[Tier2 Description]]&amp;All_Data[[#This Row],[Order No]]</f>
        <v>OUTDOOR &amp; LEISURE1112306</v>
      </c>
    </row>
    <row r="7589" spans="1:15" x14ac:dyDescent="0.35">
      <c r="A7589">
        <v>202006</v>
      </c>
      <c r="B7589" t="str">
        <f>LEFT(All_Data[[#This Row],[Invoice (Year+Month)]],4)</f>
        <v>2020</v>
      </c>
      <c r="C7589" t="str">
        <f>RIGHT(All_Data[[#This Row],[Invoice (Year+Month)]],2)</f>
        <v>06</v>
      </c>
      <c r="D7589" t="s">
        <v>63</v>
      </c>
      <c r="E7589">
        <v>3013557</v>
      </c>
      <c r="F7589" t="s">
        <v>10</v>
      </c>
      <c r="G7589" t="s">
        <v>36</v>
      </c>
      <c r="H7589" t="s">
        <v>36</v>
      </c>
      <c r="I7589">
        <v>1112272</v>
      </c>
      <c r="J7589">
        <v>200</v>
      </c>
      <c r="K7589" s="1">
        <v>339.40090149999997</v>
      </c>
      <c r="L7589" s="1">
        <v>393.12</v>
      </c>
      <c r="M7589" s="1">
        <f>All_Data[[#This Row],[EUR Sales Amount]]-All_Data[[#This Row],[EUR Cost Amount]]</f>
        <v>-53.71909850000003</v>
      </c>
      <c r="N7589">
        <f>IF(All_Data[[#This Row],[Order Line Quantity]]&lt;0,1,0)</f>
        <v>0</v>
      </c>
      <c r="O7589" s="1" t="str">
        <f>All_Data[[#This Row],[Tier2 Description]]&amp;All_Data[[#This Row],[Order No]]</f>
        <v>MEMORY1112272</v>
      </c>
    </row>
    <row r="7590" spans="1:15" x14ac:dyDescent="0.35">
      <c r="A7590">
        <v>202006</v>
      </c>
      <c r="B7590" t="str">
        <f>LEFT(All_Data[[#This Row],[Invoice (Year+Month)]],4)</f>
        <v>2020</v>
      </c>
      <c r="C7590" t="str">
        <f>RIGHT(All_Data[[#This Row],[Invoice (Year+Month)]],2)</f>
        <v>06</v>
      </c>
      <c r="D7590" t="s">
        <v>63</v>
      </c>
      <c r="E7590">
        <v>3013557</v>
      </c>
      <c r="F7590" t="s">
        <v>10</v>
      </c>
      <c r="G7590" t="s">
        <v>22</v>
      </c>
      <c r="H7590" t="s">
        <v>35</v>
      </c>
      <c r="I7590">
        <v>1112272</v>
      </c>
      <c r="J7590">
        <v>204</v>
      </c>
      <c r="K7590" s="1">
        <v>220.61058600000001</v>
      </c>
      <c r="L7590" s="1">
        <v>37.76</v>
      </c>
      <c r="M7590" s="1">
        <f>All_Data[[#This Row],[EUR Sales Amount]]-All_Data[[#This Row],[EUR Cost Amount]]</f>
        <v>182.85058600000002</v>
      </c>
      <c r="N7590">
        <f>IF(All_Data[[#This Row],[Order Line Quantity]]&lt;0,1,0)</f>
        <v>0</v>
      </c>
      <c r="O7590" s="1" t="str">
        <f>All_Data[[#This Row],[Tier2 Description]]&amp;All_Data[[#This Row],[Order No]]</f>
        <v>DECORATION CHARGES1112272</v>
      </c>
    </row>
    <row r="7591" spans="1:15" x14ac:dyDescent="0.35">
      <c r="A7591">
        <v>202006</v>
      </c>
      <c r="B7591" t="str">
        <f>LEFT(All_Data[[#This Row],[Invoice (Year+Month)]],4)</f>
        <v>2020</v>
      </c>
      <c r="C7591" t="str">
        <f>RIGHT(All_Data[[#This Row],[Invoice (Year+Month)]],2)</f>
        <v>06</v>
      </c>
      <c r="D7591" t="s">
        <v>63</v>
      </c>
      <c r="E7591">
        <v>3013557</v>
      </c>
      <c r="F7591" t="s">
        <v>10</v>
      </c>
      <c r="G7591" t="s">
        <v>24</v>
      </c>
      <c r="H7591" t="s">
        <v>25</v>
      </c>
      <c r="I7591">
        <v>1111989</v>
      </c>
      <c r="J7591">
        <v>14</v>
      </c>
      <c r="K7591" s="1">
        <v>670.44731920000004</v>
      </c>
      <c r="L7591" s="1">
        <v>201.8</v>
      </c>
      <c r="M7591" s="1">
        <f>All_Data[[#This Row],[EUR Sales Amount]]-All_Data[[#This Row],[EUR Cost Amount]]</f>
        <v>468.64731920000003</v>
      </c>
      <c r="N7591">
        <f>IF(All_Data[[#This Row],[Order Line Quantity]]&lt;0,1,0)</f>
        <v>0</v>
      </c>
      <c r="O7591" s="1" t="str">
        <f>All_Data[[#This Row],[Tier2 Description]]&amp;All_Data[[#This Row],[Order No]]</f>
        <v>JACKETS1111989</v>
      </c>
    </row>
    <row r="7592" spans="1:15" x14ac:dyDescent="0.35">
      <c r="A7592">
        <v>202006</v>
      </c>
      <c r="B7592" t="str">
        <f>LEFT(All_Data[[#This Row],[Invoice (Year+Month)]],4)</f>
        <v>2020</v>
      </c>
      <c r="C7592" t="str">
        <f>RIGHT(All_Data[[#This Row],[Invoice (Year+Month)]],2)</f>
        <v>06</v>
      </c>
      <c r="D7592" t="s">
        <v>63</v>
      </c>
      <c r="E7592">
        <v>3013558</v>
      </c>
      <c r="F7592" t="s">
        <v>17</v>
      </c>
      <c r="G7592" t="s">
        <v>26</v>
      </c>
      <c r="H7592" t="s">
        <v>50</v>
      </c>
      <c r="I7592">
        <v>1111962</v>
      </c>
      <c r="J7592">
        <v>200</v>
      </c>
      <c r="K7592" s="1">
        <v>1707.8205800000001</v>
      </c>
      <c r="L7592" s="1">
        <v>460.66</v>
      </c>
      <c r="M7592" s="1">
        <f>All_Data[[#This Row],[EUR Sales Amount]]-All_Data[[#This Row],[EUR Cost Amount]]</f>
        <v>1247.16058</v>
      </c>
      <c r="N7592">
        <f>IF(All_Data[[#This Row],[Order Line Quantity]]&lt;0,1,0)</f>
        <v>0</v>
      </c>
      <c r="O7592" s="1" t="str">
        <f>All_Data[[#This Row],[Tier2 Description]]&amp;All_Data[[#This Row],[Order No]]</f>
        <v>OUTDOOR &amp; LEISURE1111962</v>
      </c>
    </row>
    <row r="7593" spans="1:15" x14ac:dyDescent="0.35">
      <c r="A7593">
        <v>202006</v>
      </c>
      <c r="B7593" t="str">
        <f>LEFT(All_Data[[#This Row],[Invoice (Year+Month)]],4)</f>
        <v>2020</v>
      </c>
      <c r="C7593" t="str">
        <f>RIGHT(All_Data[[#This Row],[Invoice (Year+Month)]],2)</f>
        <v>06</v>
      </c>
      <c r="D7593" t="s">
        <v>63</v>
      </c>
      <c r="E7593">
        <v>3013558</v>
      </c>
      <c r="F7593" t="s">
        <v>17</v>
      </c>
      <c r="G7593" t="s">
        <v>22</v>
      </c>
      <c r="H7593" t="s">
        <v>35</v>
      </c>
      <c r="I7593">
        <v>1111962</v>
      </c>
      <c r="J7593">
        <v>202</v>
      </c>
      <c r="K7593" s="1">
        <v>117.8578955</v>
      </c>
      <c r="L7593" s="1">
        <v>19.88</v>
      </c>
      <c r="M7593" s="1">
        <f>All_Data[[#This Row],[EUR Sales Amount]]-All_Data[[#This Row],[EUR Cost Amount]]</f>
        <v>97.977895500000002</v>
      </c>
      <c r="N7593">
        <f>IF(All_Data[[#This Row],[Order Line Quantity]]&lt;0,1,0)</f>
        <v>0</v>
      </c>
      <c r="O7593" s="1" t="str">
        <f>All_Data[[#This Row],[Tier2 Description]]&amp;All_Data[[#This Row],[Order No]]</f>
        <v>DECORATION CHARGES1111962</v>
      </c>
    </row>
    <row r="7594" spans="1:15" x14ac:dyDescent="0.35">
      <c r="A7594">
        <v>202006</v>
      </c>
      <c r="B7594" t="str">
        <f>LEFT(All_Data[[#This Row],[Invoice (Year+Month)]],4)</f>
        <v>2020</v>
      </c>
      <c r="C7594" t="str">
        <f>RIGHT(All_Data[[#This Row],[Invoice (Year+Month)]],2)</f>
        <v>06</v>
      </c>
      <c r="D7594" t="s">
        <v>63</v>
      </c>
      <c r="E7594">
        <v>3013560</v>
      </c>
      <c r="F7594" t="s">
        <v>10</v>
      </c>
      <c r="G7594" t="s">
        <v>11</v>
      </c>
      <c r="H7594" t="s">
        <v>47</v>
      </c>
      <c r="I7594">
        <v>1112321</v>
      </c>
      <c r="J7594">
        <v>76</v>
      </c>
      <c r="K7594" s="1">
        <v>68.454551050000006</v>
      </c>
      <c r="L7594" s="1">
        <v>21.86</v>
      </c>
      <c r="M7594" s="1">
        <f>All_Data[[#This Row],[EUR Sales Amount]]-All_Data[[#This Row],[EUR Cost Amount]]</f>
        <v>46.594551050000007</v>
      </c>
      <c r="N7594">
        <f>IF(All_Data[[#This Row],[Order Line Quantity]]&lt;0,1,0)</f>
        <v>0</v>
      </c>
      <c r="O7594" s="1" t="str">
        <f>All_Data[[#This Row],[Tier2 Description]]&amp;All_Data[[#This Row],[Order No]]</f>
        <v>TRAVEL GIFTS1112321</v>
      </c>
    </row>
    <row r="7595" spans="1:15" x14ac:dyDescent="0.35">
      <c r="A7595">
        <v>202006</v>
      </c>
      <c r="B7595" t="str">
        <f>LEFT(All_Data[[#This Row],[Invoice (Year+Month)]],4)</f>
        <v>2020</v>
      </c>
      <c r="C7595" t="str">
        <f>RIGHT(All_Data[[#This Row],[Invoice (Year+Month)]],2)</f>
        <v>06</v>
      </c>
      <c r="D7595" t="s">
        <v>63</v>
      </c>
      <c r="E7595">
        <v>3013560</v>
      </c>
      <c r="F7595" t="s">
        <v>10</v>
      </c>
      <c r="G7595" t="s">
        <v>13</v>
      </c>
      <c r="H7595" t="s">
        <v>34</v>
      </c>
      <c r="I7595">
        <v>1111894</v>
      </c>
      <c r="J7595">
        <v>2</v>
      </c>
      <c r="K7595" s="1">
        <v>18.368675159999999</v>
      </c>
      <c r="L7595" s="1">
        <v>12.08</v>
      </c>
      <c r="M7595" s="1">
        <f>All_Data[[#This Row],[EUR Sales Amount]]-All_Data[[#This Row],[EUR Cost Amount]]</f>
        <v>6.2886751599999986</v>
      </c>
      <c r="N7595">
        <f>IF(All_Data[[#This Row],[Order Line Quantity]]&lt;0,1,0)</f>
        <v>0</v>
      </c>
      <c r="O7595" s="1" t="str">
        <f>All_Data[[#This Row],[Tier2 Description]]&amp;All_Data[[#This Row],[Order No]]</f>
        <v>STATIONERY1111894</v>
      </c>
    </row>
    <row r="7596" spans="1:15" x14ac:dyDescent="0.35">
      <c r="A7596">
        <v>202006</v>
      </c>
      <c r="B7596" t="str">
        <f>LEFT(All_Data[[#This Row],[Invoice (Year+Month)]],4)</f>
        <v>2020</v>
      </c>
      <c r="C7596" t="str">
        <f>RIGHT(All_Data[[#This Row],[Invoice (Year+Month)]],2)</f>
        <v>06</v>
      </c>
      <c r="D7596" t="s">
        <v>63</v>
      </c>
      <c r="E7596">
        <v>3013560</v>
      </c>
      <c r="F7596" t="s">
        <v>10</v>
      </c>
      <c r="G7596" t="s">
        <v>13</v>
      </c>
      <c r="H7596" t="s">
        <v>34</v>
      </c>
      <c r="I7596">
        <v>1112162</v>
      </c>
      <c r="J7596">
        <v>50</v>
      </c>
      <c r="K7596" s="1">
        <v>449.89267849999999</v>
      </c>
      <c r="L7596" s="1">
        <v>301.18</v>
      </c>
      <c r="M7596" s="1">
        <f>All_Data[[#This Row],[EUR Sales Amount]]-All_Data[[#This Row],[EUR Cost Amount]]</f>
        <v>148.71267849999998</v>
      </c>
      <c r="N7596">
        <f>IF(All_Data[[#This Row],[Order Line Quantity]]&lt;0,1,0)</f>
        <v>0</v>
      </c>
      <c r="O7596" s="1" t="str">
        <f>All_Data[[#This Row],[Tier2 Description]]&amp;All_Data[[#This Row],[Order No]]</f>
        <v>STATIONERY1112162</v>
      </c>
    </row>
    <row r="7597" spans="1:15" x14ac:dyDescent="0.35">
      <c r="A7597">
        <v>202006</v>
      </c>
      <c r="B7597" t="str">
        <f>LEFT(All_Data[[#This Row],[Invoice (Year+Month)]],4)</f>
        <v>2020</v>
      </c>
      <c r="C7597" t="str">
        <f>RIGHT(All_Data[[#This Row],[Invoice (Year+Month)]],2)</f>
        <v>06</v>
      </c>
      <c r="D7597" t="s">
        <v>63</v>
      </c>
      <c r="E7597">
        <v>3013560</v>
      </c>
      <c r="F7597" t="s">
        <v>10</v>
      </c>
      <c r="G7597" t="s">
        <v>18</v>
      </c>
      <c r="H7597" t="s">
        <v>20</v>
      </c>
      <c r="I7597">
        <v>1111817</v>
      </c>
      <c r="J7597">
        <v>4</v>
      </c>
      <c r="K7597" s="1">
        <v>49.996363559999999</v>
      </c>
      <c r="L7597" s="1">
        <v>13.1</v>
      </c>
      <c r="M7597" s="1">
        <f>All_Data[[#This Row],[EUR Sales Amount]]-All_Data[[#This Row],[EUR Cost Amount]]</f>
        <v>36.896363559999998</v>
      </c>
      <c r="N7597">
        <f>IF(All_Data[[#This Row],[Order Line Quantity]]&lt;0,1,0)</f>
        <v>0</v>
      </c>
      <c r="O7597" s="1" t="str">
        <f>All_Data[[#This Row],[Tier2 Description]]&amp;All_Data[[#This Row],[Order No]]</f>
        <v>POLOS1111817</v>
      </c>
    </row>
    <row r="7598" spans="1:15" x14ac:dyDescent="0.35">
      <c r="A7598">
        <v>202006</v>
      </c>
      <c r="B7598" t="str">
        <f>LEFT(All_Data[[#This Row],[Invoice (Year+Month)]],4)</f>
        <v>2020</v>
      </c>
      <c r="C7598" t="str">
        <f>RIGHT(All_Data[[#This Row],[Invoice (Year+Month)]],2)</f>
        <v>06</v>
      </c>
      <c r="D7598" t="s">
        <v>63</v>
      </c>
      <c r="E7598">
        <v>3013560</v>
      </c>
      <c r="F7598" t="s">
        <v>10</v>
      </c>
      <c r="G7598" t="s">
        <v>18</v>
      </c>
      <c r="H7598" t="s">
        <v>20</v>
      </c>
      <c r="I7598">
        <v>1112109</v>
      </c>
      <c r="J7598">
        <v>24</v>
      </c>
      <c r="K7598" s="1">
        <v>299.97818139999998</v>
      </c>
      <c r="L7598" s="1">
        <v>85.3</v>
      </c>
      <c r="M7598" s="1">
        <f>All_Data[[#This Row],[EUR Sales Amount]]-All_Data[[#This Row],[EUR Cost Amount]]</f>
        <v>214.67818139999997</v>
      </c>
      <c r="N7598">
        <f>IF(All_Data[[#This Row],[Order Line Quantity]]&lt;0,1,0)</f>
        <v>0</v>
      </c>
      <c r="O7598" s="1" t="str">
        <f>All_Data[[#This Row],[Tier2 Description]]&amp;All_Data[[#This Row],[Order No]]</f>
        <v>POLOS1112109</v>
      </c>
    </row>
    <row r="7599" spans="1:15" x14ac:dyDescent="0.35">
      <c r="A7599">
        <v>202006</v>
      </c>
      <c r="B7599" t="str">
        <f>LEFT(All_Data[[#This Row],[Invoice (Year+Month)]],4)</f>
        <v>2020</v>
      </c>
      <c r="C7599" t="str">
        <f>RIGHT(All_Data[[#This Row],[Invoice (Year+Month)]],2)</f>
        <v>06</v>
      </c>
      <c r="D7599" t="s">
        <v>63</v>
      </c>
      <c r="E7599">
        <v>3013560</v>
      </c>
      <c r="F7599" t="s">
        <v>10</v>
      </c>
      <c r="G7599" t="s">
        <v>22</v>
      </c>
      <c r="H7599" t="s">
        <v>35</v>
      </c>
      <c r="I7599">
        <v>1111999</v>
      </c>
      <c r="J7599">
        <v>204</v>
      </c>
      <c r="K7599" s="1">
        <v>136.69278059999999</v>
      </c>
      <c r="L7599" s="1">
        <v>35.011312719999999</v>
      </c>
      <c r="M7599" s="1">
        <f>All_Data[[#This Row],[EUR Sales Amount]]-All_Data[[#This Row],[EUR Cost Amount]]</f>
        <v>101.68146787999999</v>
      </c>
      <c r="N7599">
        <f>IF(All_Data[[#This Row],[Order Line Quantity]]&lt;0,1,0)</f>
        <v>0</v>
      </c>
      <c r="O7599" s="1" t="str">
        <f>All_Data[[#This Row],[Tier2 Description]]&amp;All_Data[[#This Row],[Order No]]</f>
        <v>DECORATION CHARGES1111999</v>
      </c>
    </row>
    <row r="7600" spans="1:15" x14ac:dyDescent="0.35">
      <c r="A7600">
        <v>202006</v>
      </c>
      <c r="B7600" t="str">
        <f>LEFT(All_Data[[#This Row],[Invoice (Year+Month)]],4)</f>
        <v>2020</v>
      </c>
      <c r="C7600" t="str">
        <f>RIGHT(All_Data[[#This Row],[Invoice (Year+Month)]],2)</f>
        <v>06</v>
      </c>
      <c r="D7600" t="s">
        <v>63</v>
      </c>
      <c r="E7600">
        <v>3013560</v>
      </c>
      <c r="F7600" t="s">
        <v>10</v>
      </c>
      <c r="G7600" t="s">
        <v>22</v>
      </c>
      <c r="H7600" t="s">
        <v>35</v>
      </c>
      <c r="I7600">
        <v>1112162</v>
      </c>
      <c r="J7600">
        <v>122</v>
      </c>
      <c r="K7600" s="1">
        <v>314.2218302</v>
      </c>
      <c r="L7600" s="1">
        <v>24.34</v>
      </c>
      <c r="M7600" s="1">
        <f>All_Data[[#This Row],[EUR Sales Amount]]-All_Data[[#This Row],[EUR Cost Amount]]</f>
        <v>289.88183020000002</v>
      </c>
      <c r="N7600">
        <f>IF(All_Data[[#This Row],[Order Line Quantity]]&lt;0,1,0)</f>
        <v>0</v>
      </c>
      <c r="O7600" s="1" t="str">
        <f>All_Data[[#This Row],[Tier2 Description]]&amp;All_Data[[#This Row],[Order No]]</f>
        <v>DECORATION CHARGES1112162</v>
      </c>
    </row>
    <row r="7601" spans="1:15" x14ac:dyDescent="0.35">
      <c r="A7601">
        <v>202006</v>
      </c>
      <c r="B7601" t="str">
        <f>LEFT(All_Data[[#This Row],[Invoice (Year+Month)]],4)</f>
        <v>2020</v>
      </c>
      <c r="C7601" t="str">
        <f>RIGHT(All_Data[[#This Row],[Invoice (Year+Month)]],2)</f>
        <v>06</v>
      </c>
      <c r="D7601" t="s">
        <v>63</v>
      </c>
      <c r="E7601">
        <v>3013560</v>
      </c>
      <c r="F7601" t="s">
        <v>10</v>
      </c>
      <c r="G7601" t="s">
        <v>22</v>
      </c>
      <c r="H7601" t="s">
        <v>35</v>
      </c>
      <c r="I7601">
        <v>1112321</v>
      </c>
      <c r="J7601">
        <v>80</v>
      </c>
      <c r="K7601" s="1">
        <v>136.2489487</v>
      </c>
      <c r="L7601" s="1">
        <v>33.670611350000001</v>
      </c>
      <c r="M7601" s="1">
        <f>All_Data[[#This Row],[EUR Sales Amount]]-All_Data[[#This Row],[EUR Cost Amount]]</f>
        <v>102.57833735</v>
      </c>
      <c r="N7601">
        <f>IF(All_Data[[#This Row],[Order Line Quantity]]&lt;0,1,0)</f>
        <v>0</v>
      </c>
      <c r="O7601" s="1" t="str">
        <f>All_Data[[#This Row],[Tier2 Description]]&amp;All_Data[[#This Row],[Order No]]</f>
        <v>DECORATION CHARGES1112321</v>
      </c>
    </row>
    <row r="7602" spans="1:15" x14ac:dyDescent="0.35">
      <c r="A7602">
        <v>202006</v>
      </c>
      <c r="B7602" t="str">
        <f>LEFT(All_Data[[#This Row],[Invoice (Year+Month)]],4)</f>
        <v>2020</v>
      </c>
      <c r="C7602" t="str">
        <f>RIGHT(All_Data[[#This Row],[Invoice (Year+Month)]],2)</f>
        <v>06</v>
      </c>
      <c r="D7602" t="s">
        <v>63</v>
      </c>
      <c r="E7602">
        <v>3013560</v>
      </c>
      <c r="F7602" t="s">
        <v>10</v>
      </c>
      <c r="G7602" t="s">
        <v>29</v>
      </c>
      <c r="H7602" t="s">
        <v>52</v>
      </c>
      <c r="I7602">
        <v>1111999</v>
      </c>
      <c r="J7602">
        <v>200</v>
      </c>
      <c r="K7602" s="1">
        <v>65.269404129999998</v>
      </c>
      <c r="L7602" s="1">
        <v>14.02</v>
      </c>
      <c r="M7602" s="1">
        <f>All_Data[[#This Row],[EUR Sales Amount]]-All_Data[[#This Row],[EUR Cost Amount]]</f>
        <v>51.249404130000002</v>
      </c>
      <c r="N7602">
        <f>IF(All_Data[[#This Row],[Order Line Quantity]]&lt;0,1,0)</f>
        <v>0</v>
      </c>
      <c r="O7602" s="1" t="str">
        <f>All_Data[[#This Row],[Tier2 Description]]&amp;All_Data[[#This Row],[Order No]]</f>
        <v>GENERAL TECH1111999</v>
      </c>
    </row>
    <row r="7603" spans="1:15" x14ac:dyDescent="0.35">
      <c r="A7603">
        <v>202006</v>
      </c>
      <c r="B7603" t="str">
        <f>LEFT(All_Data[[#This Row],[Invoice (Year+Month)]],4)</f>
        <v>2020</v>
      </c>
      <c r="C7603" t="str">
        <f>RIGHT(All_Data[[#This Row],[Invoice (Year+Month)]],2)</f>
        <v>06</v>
      </c>
      <c r="D7603" t="s">
        <v>63</v>
      </c>
      <c r="E7603">
        <v>3013563</v>
      </c>
      <c r="F7603" t="s">
        <v>17</v>
      </c>
      <c r="G7603" t="s">
        <v>32</v>
      </c>
      <c r="H7603" t="s">
        <v>49</v>
      </c>
      <c r="I7603">
        <v>1111700</v>
      </c>
      <c r="J7603">
        <v>200</v>
      </c>
      <c r="K7603" s="1">
        <v>522.15523299999995</v>
      </c>
      <c r="L7603" s="1">
        <v>136.4</v>
      </c>
      <c r="M7603" s="1">
        <f>All_Data[[#This Row],[EUR Sales Amount]]-All_Data[[#This Row],[EUR Cost Amount]]</f>
        <v>385.75523299999998</v>
      </c>
      <c r="N7603">
        <f>IF(All_Data[[#This Row],[Order Line Quantity]]&lt;0,1,0)</f>
        <v>0</v>
      </c>
      <c r="O7603" s="1" t="str">
        <f>All_Data[[#This Row],[Tier2 Description]]&amp;All_Data[[#This Row],[Order No]]</f>
        <v>CERAMICS1111700</v>
      </c>
    </row>
    <row r="7604" spans="1:15" x14ac:dyDescent="0.35">
      <c r="A7604">
        <v>202006</v>
      </c>
      <c r="B7604" t="str">
        <f>LEFT(All_Data[[#This Row],[Invoice (Year+Month)]],4)</f>
        <v>2020</v>
      </c>
      <c r="C7604" t="str">
        <f>RIGHT(All_Data[[#This Row],[Invoice (Year+Month)]],2)</f>
        <v>06</v>
      </c>
      <c r="D7604" t="s">
        <v>63</v>
      </c>
      <c r="E7604">
        <v>3013563</v>
      </c>
      <c r="F7604" t="s">
        <v>17</v>
      </c>
      <c r="G7604" t="s">
        <v>22</v>
      </c>
      <c r="H7604" t="s">
        <v>35</v>
      </c>
      <c r="I7604">
        <v>1111700</v>
      </c>
      <c r="J7604">
        <v>202</v>
      </c>
      <c r="K7604" s="1">
        <v>280.84492180000001</v>
      </c>
      <c r="L7604" s="1">
        <v>24.22</v>
      </c>
      <c r="M7604" s="1">
        <f>All_Data[[#This Row],[EUR Sales Amount]]-All_Data[[#This Row],[EUR Cost Amount]]</f>
        <v>256.62492180000004</v>
      </c>
      <c r="N7604">
        <f>IF(All_Data[[#This Row],[Order Line Quantity]]&lt;0,1,0)</f>
        <v>0</v>
      </c>
      <c r="O7604" s="1" t="str">
        <f>All_Data[[#This Row],[Tier2 Description]]&amp;All_Data[[#This Row],[Order No]]</f>
        <v>DECORATION CHARGES1111700</v>
      </c>
    </row>
    <row r="7605" spans="1:15" x14ac:dyDescent="0.35">
      <c r="A7605">
        <v>202006</v>
      </c>
      <c r="B7605" t="str">
        <f>LEFT(All_Data[[#This Row],[Invoice (Year+Month)]],4)</f>
        <v>2020</v>
      </c>
      <c r="C7605" t="str">
        <f>RIGHT(All_Data[[#This Row],[Invoice (Year+Month)]],2)</f>
        <v>06</v>
      </c>
      <c r="D7605" t="s">
        <v>63</v>
      </c>
      <c r="E7605">
        <v>3013564</v>
      </c>
      <c r="F7605" t="s">
        <v>17</v>
      </c>
      <c r="G7605" t="s">
        <v>11</v>
      </c>
      <c r="H7605" t="s">
        <v>38</v>
      </c>
      <c r="I7605">
        <v>1111940</v>
      </c>
      <c r="J7605">
        <v>124</v>
      </c>
      <c r="K7605" s="1">
        <v>571.10728610000001</v>
      </c>
      <c r="L7605" s="1">
        <v>171.92</v>
      </c>
      <c r="M7605" s="1">
        <f>All_Data[[#This Row],[EUR Sales Amount]]-All_Data[[#This Row],[EUR Cost Amount]]</f>
        <v>399.18728610000005</v>
      </c>
      <c r="N7605">
        <f>IF(All_Data[[#This Row],[Order Line Quantity]]&lt;0,1,0)</f>
        <v>0</v>
      </c>
      <c r="O7605" s="1" t="str">
        <f>All_Data[[#This Row],[Tier2 Description]]&amp;All_Data[[#This Row],[Order No]]</f>
        <v>BACKPACKS1111940</v>
      </c>
    </row>
    <row r="7606" spans="1:15" x14ac:dyDescent="0.35">
      <c r="A7606">
        <v>202006</v>
      </c>
      <c r="B7606" t="str">
        <f>LEFT(All_Data[[#This Row],[Invoice (Year+Month)]],4)</f>
        <v>2020</v>
      </c>
      <c r="C7606" t="str">
        <f>RIGHT(All_Data[[#This Row],[Invoice (Year+Month)]],2)</f>
        <v>06</v>
      </c>
      <c r="D7606" t="s">
        <v>63</v>
      </c>
      <c r="E7606">
        <v>3013564</v>
      </c>
      <c r="F7606" t="s">
        <v>17</v>
      </c>
      <c r="G7606" t="s">
        <v>11</v>
      </c>
      <c r="H7606" t="s">
        <v>40</v>
      </c>
      <c r="I7606">
        <v>1111940</v>
      </c>
      <c r="J7606">
        <v>2</v>
      </c>
      <c r="K7606" s="1">
        <v>8.0934061120000003</v>
      </c>
      <c r="L7606" s="1">
        <v>1.18</v>
      </c>
      <c r="M7606" s="1">
        <f>All_Data[[#This Row],[EUR Sales Amount]]-All_Data[[#This Row],[EUR Cost Amount]]</f>
        <v>6.9134061120000005</v>
      </c>
      <c r="N7606">
        <f>IF(All_Data[[#This Row],[Order Line Quantity]]&lt;0,1,0)</f>
        <v>0</v>
      </c>
      <c r="O7606" s="1" t="str">
        <f>All_Data[[#This Row],[Tier2 Description]]&amp;All_Data[[#This Row],[Order No]]</f>
        <v>TOTES1111940</v>
      </c>
    </row>
    <row r="7607" spans="1:15" x14ac:dyDescent="0.35">
      <c r="A7607">
        <v>202006</v>
      </c>
      <c r="B7607" t="str">
        <f>LEFT(All_Data[[#This Row],[Invoice (Year+Month)]],4)</f>
        <v>2020</v>
      </c>
      <c r="C7607" t="str">
        <f>RIGHT(All_Data[[#This Row],[Invoice (Year+Month)]],2)</f>
        <v>06</v>
      </c>
      <c r="D7607" t="s">
        <v>63</v>
      </c>
      <c r="E7607">
        <v>3013564</v>
      </c>
      <c r="F7607" t="s">
        <v>17</v>
      </c>
      <c r="G7607" t="s">
        <v>32</v>
      </c>
      <c r="H7607" t="s">
        <v>33</v>
      </c>
      <c r="I7607">
        <v>1111940</v>
      </c>
      <c r="J7607">
        <v>2</v>
      </c>
      <c r="K7607" s="1">
        <v>2.6107761649999999</v>
      </c>
      <c r="L7607" s="1">
        <v>0.62</v>
      </c>
      <c r="M7607" s="1">
        <f>All_Data[[#This Row],[EUR Sales Amount]]-All_Data[[#This Row],[EUR Cost Amount]]</f>
        <v>1.9907761649999998</v>
      </c>
      <c r="N7607">
        <f>IF(All_Data[[#This Row],[Order Line Quantity]]&lt;0,1,0)</f>
        <v>0</v>
      </c>
      <c r="O7607" s="1" t="str">
        <f>All_Data[[#This Row],[Tier2 Description]]&amp;All_Data[[#This Row],[Order No]]</f>
        <v>SPORT BOTTLES1111940</v>
      </c>
    </row>
    <row r="7608" spans="1:15" x14ac:dyDescent="0.35">
      <c r="A7608">
        <v>202006</v>
      </c>
      <c r="B7608" t="str">
        <f>LEFT(All_Data[[#This Row],[Invoice (Year+Month)]],4)</f>
        <v>2020</v>
      </c>
      <c r="C7608" t="str">
        <f>RIGHT(All_Data[[#This Row],[Invoice (Year+Month)]],2)</f>
        <v>06</v>
      </c>
      <c r="D7608" t="s">
        <v>63</v>
      </c>
      <c r="E7608">
        <v>3013564</v>
      </c>
      <c r="F7608" t="s">
        <v>17</v>
      </c>
      <c r="G7608" t="s">
        <v>32</v>
      </c>
      <c r="H7608" t="s">
        <v>33</v>
      </c>
      <c r="I7608">
        <v>1111944</v>
      </c>
      <c r="J7608">
        <v>2</v>
      </c>
      <c r="K7608" s="1">
        <v>2.4242921530000001</v>
      </c>
      <c r="L7608" s="1">
        <v>0.74</v>
      </c>
      <c r="M7608" s="1">
        <f>All_Data[[#This Row],[EUR Sales Amount]]-All_Data[[#This Row],[EUR Cost Amount]]</f>
        <v>1.6842921530000001</v>
      </c>
      <c r="N7608">
        <f>IF(All_Data[[#This Row],[Order Line Quantity]]&lt;0,1,0)</f>
        <v>0</v>
      </c>
      <c r="O7608" s="1" t="str">
        <f>All_Data[[#This Row],[Tier2 Description]]&amp;All_Data[[#This Row],[Order No]]</f>
        <v>SPORT BOTTLES1111944</v>
      </c>
    </row>
    <row r="7609" spans="1:15" x14ac:dyDescent="0.35">
      <c r="A7609">
        <v>202006</v>
      </c>
      <c r="B7609" t="str">
        <f>LEFT(All_Data[[#This Row],[Invoice (Year+Month)]],4)</f>
        <v>2020</v>
      </c>
      <c r="C7609" t="str">
        <f>RIGHT(All_Data[[#This Row],[Invoice (Year+Month)]],2)</f>
        <v>06</v>
      </c>
      <c r="D7609" t="s">
        <v>63</v>
      </c>
      <c r="E7609">
        <v>3013564</v>
      </c>
      <c r="F7609" t="s">
        <v>17</v>
      </c>
      <c r="G7609" t="s">
        <v>48</v>
      </c>
      <c r="H7609" t="s">
        <v>48</v>
      </c>
      <c r="I7609">
        <v>1111940</v>
      </c>
      <c r="J7609">
        <v>10</v>
      </c>
      <c r="K7609" s="1">
        <v>16.904775669999999</v>
      </c>
      <c r="L7609" s="1">
        <v>4.72</v>
      </c>
      <c r="M7609" s="1">
        <f>All_Data[[#This Row],[EUR Sales Amount]]-All_Data[[#This Row],[EUR Cost Amount]]</f>
        <v>12.184775670000001</v>
      </c>
      <c r="N7609">
        <f>IF(All_Data[[#This Row],[Order Line Quantity]]&lt;0,1,0)</f>
        <v>0</v>
      </c>
      <c r="O7609" s="1" t="str">
        <f>All_Data[[#This Row],[Tier2 Description]]&amp;All_Data[[#This Row],[Order No]]</f>
        <v>HEADWEAR1111940</v>
      </c>
    </row>
    <row r="7610" spans="1:15" x14ac:dyDescent="0.35">
      <c r="A7610">
        <v>202006</v>
      </c>
      <c r="B7610" t="str">
        <f>LEFT(All_Data[[#This Row],[Invoice (Year+Month)]],4)</f>
        <v>2020</v>
      </c>
      <c r="C7610" t="str">
        <f>RIGHT(All_Data[[#This Row],[Invoice (Year+Month)]],2)</f>
        <v>06</v>
      </c>
      <c r="D7610" t="s">
        <v>63</v>
      </c>
      <c r="E7610">
        <v>3013564</v>
      </c>
      <c r="F7610" t="s">
        <v>17</v>
      </c>
      <c r="G7610" t="s">
        <v>48</v>
      </c>
      <c r="H7610" t="s">
        <v>48</v>
      </c>
      <c r="I7610">
        <v>1111990</v>
      </c>
      <c r="J7610">
        <v>102</v>
      </c>
      <c r="K7610" s="1">
        <v>266.29916880000002</v>
      </c>
      <c r="L7610" s="1">
        <v>66.84</v>
      </c>
      <c r="M7610" s="1">
        <f>All_Data[[#This Row],[EUR Sales Amount]]-All_Data[[#This Row],[EUR Cost Amount]]</f>
        <v>199.45916880000001</v>
      </c>
      <c r="N7610">
        <f>IF(All_Data[[#This Row],[Order Line Quantity]]&lt;0,1,0)</f>
        <v>0</v>
      </c>
      <c r="O7610" s="1" t="str">
        <f>All_Data[[#This Row],[Tier2 Description]]&amp;All_Data[[#This Row],[Order No]]</f>
        <v>HEADWEAR1111990</v>
      </c>
    </row>
    <row r="7611" spans="1:15" x14ac:dyDescent="0.35">
      <c r="A7611">
        <v>202006</v>
      </c>
      <c r="B7611" t="str">
        <f>LEFT(All_Data[[#This Row],[Invoice (Year+Month)]],4)</f>
        <v>2020</v>
      </c>
      <c r="C7611" t="str">
        <f>RIGHT(All_Data[[#This Row],[Invoice (Year+Month)]],2)</f>
        <v>06</v>
      </c>
      <c r="D7611" t="s">
        <v>63</v>
      </c>
      <c r="E7611">
        <v>3013564</v>
      </c>
      <c r="F7611" t="s">
        <v>17</v>
      </c>
      <c r="G7611" t="s">
        <v>13</v>
      </c>
      <c r="H7611" t="s">
        <v>14</v>
      </c>
      <c r="I7611">
        <v>1111944</v>
      </c>
      <c r="J7611">
        <v>2</v>
      </c>
      <c r="K7611" s="1">
        <v>1.118904071</v>
      </c>
      <c r="L7611" s="1">
        <v>0.26</v>
      </c>
      <c r="M7611" s="1">
        <f>All_Data[[#This Row],[EUR Sales Amount]]-All_Data[[#This Row],[EUR Cost Amount]]</f>
        <v>0.85890407099999999</v>
      </c>
      <c r="N7611">
        <f>IF(All_Data[[#This Row],[Order Line Quantity]]&lt;0,1,0)</f>
        <v>0</v>
      </c>
      <c r="O7611" s="1" t="str">
        <f>All_Data[[#This Row],[Tier2 Description]]&amp;All_Data[[#This Row],[Order No]]</f>
        <v>DESKTOP1111944</v>
      </c>
    </row>
    <row r="7612" spans="1:15" x14ac:dyDescent="0.35">
      <c r="A7612">
        <v>202006</v>
      </c>
      <c r="B7612" t="str">
        <f>LEFT(All_Data[[#This Row],[Invoice (Year+Month)]],4)</f>
        <v>2020</v>
      </c>
      <c r="C7612" t="str">
        <f>RIGHT(All_Data[[#This Row],[Invoice (Year+Month)]],2)</f>
        <v>06</v>
      </c>
      <c r="D7612" t="s">
        <v>63</v>
      </c>
      <c r="E7612">
        <v>3013564</v>
      </c>
      <c r="F7612" t="s">
        <v>17</v>
      </c>
      <c r="G7612" t="s">
        <v>13</v>
      </c>
      <c r="H7612" t="s">
        <v>37</v>
      </c>
      <c r="I7612">
        <v>1111940</v>
      </c>
      <c r="J7612">
        <v>2</v>
      </c>
      <c r="K7612" s="1">
        <v>0.54266847399999996</v>
      </c>
      <c r="L7612" s="1">
        <v>0.12</v>
      </c>
      <c r="M7612" s="1">
        <f>All_Data[[#This Row],[EUR Sales Amount]]-All_Data[[#This Row],[EUR Cost Amount]]</f>
        <v>0.42266847399999996</v>
      </c>
      <c r="N7612">
        <f>IF(All_Data[[#This Row],[Order Line Quantity]]&lt;0,1,0)</f>
        <v>0</v>
      </c>
      <c r="O7612" s="1" t="str">
        <f>All_Data[[#This Row],[Tier2 Description]]&amp;All_Data[[#This Row],[Order No]]</f>
        <v>GENERAL1111940</v>
      </c>
    </row>
    <row r="7613" spans="1:15" x14ac:dyDescent="0.35">
      <c r="A7613">
        <v>202006</v>
      </c>
      <c r="B7613" t="str">
        <f>LEFT(All_Data[[#This Row],[Invoice (Year+Month)]],4)</f>
        <v>2020</v>
      </c>
      <c r="C7613" t="str">
        <f>RIGHT(All_Data[[#This Row],[Invoice (Year+Month)]],2)</f>
        <v>06</v>
      </c>
      <c r="D7613" t="s">
        <v>63</v>
      </c>
      <c r="E7613">
        <v>3013564</v>
      </c>
      <c r="F7613" t="s">
        <v>17</v>
      </c>
      <c r="G7613" t="s">
        <v>13</v>
      </c>
      <c r="H7613" t="s">
        <v>41</v>
      </c>
      <c r="I7613">
        <v>1111940</v>
      </c>
      <c r="J7613">
        <v>8</v>
      </c>
      <c r="K7613" s="1">
        <v>7.0360417650000002</v>
      </c>
      <c r="L7613" s="1">
        <v>1.42</v>
      </c>
      <c r="M7613" s="1">
        <f>All_Data[[#This Row],[EUR Sales Amount]]-All_Data[[#This Row],[EUR Cost Amount]]</f>
        <v>5.6160417650000003</v>
      </c>
      <c r="N7613">
        <f>IF(All_Data[[#This Row],[Order Line Quantity]]&lt;0,1,0)</f>
        <v>0</v>
      </c>
      <c r="O7613" s="1" t="str">
        <f>All_Data[[#This Row],[Tier2 Description]]&amp;All_Data[[#This Row],[Order No]]</f>
        <v>KEYCHAINS1111940</v>
      </c>
    </row>
    <row r="7614" spans="1:15" x14ac:dyDescent="0.35">
      <c r="A7614">
        <v>202006</v>
      </c>
      <c r="B7614" t="str">
        <f>LEFT(All_Data[[#This Row],[Invoice (Year+Month)]],4)</f>
        <v>2020</v>
      </c>
      <c r="C7614" t="str">
        <f>RIGHT(All_Data[[#This Row],[Invoice (Year+Month)]],2)</f>
        <v>06</v>
      </c>
      <c r="D7614" t="s">
        <v>63</v>
      </c>
      <c r="E7614">
        <v>3013564</v>
      </c>
      <c r="F7614" t="s">
        <v>17</v>
      </c>
      <c r="G7614" t="s">
        <v>13</v>
      </c>
      <c r="H7614" t="s">
        <v>41</v>
      </c>
      <c r="I7614">
        <v>1111944</v>
      </c>
      <c r="J7614">
        <v>2</v>
      </c>
      <c r="K7614" s="1">
        <v>1.5851141</v>
      </c>
      <c r="L7614" s="1">
        <v>0.24</v>
      </c>
      <c r="M7614" s="1">
        <f>All_Data[[#This Row],[EUR Sales Amount]]-All_Data[[#This Row],[EUR Cost Amount]]</f>
        <v>1.3451141</v>
      </c>
      <c r="N7614">
        <f>IF(All_Data[[#This Row],[Order Line Quantity]]&lt;0,1,0)</f>
        <v>0</v>
      </c>
      <c r="O7614" s="1" t="str">
        <f>All_Data[[#This Row],[Tier2 Description]]&amp;All_Data[[#This Row],[Order No]]</f>
        <v>KEYCHAINS1111944</v>
      </c>
    </row>
    <row r="7615" spans="1:15" x14ac:dyDescent="0.35">
      <c r="A7615">
        <v>202006</v>
      </c>
      <c r="B7615" t="str">
        <f>LEFT(All_Data[[#This Row],[Invoice (Year+Month)]],4)</f>
        <v>2020</v>
      </c>
      <c r="C7615" t="str">
        <f>RIGHT(All_Data[[#This Row],[Invoice (Year+Month)]],2)</f>
        <v>06</v>
      </c>
      <c r="D7615" t="s">
        <v>63</v>
      </c>
      <c r="E7615">
        <v>3013564</v>
      </c>
      <c r="F7615" t="s">
        <v>17</v>
      </c>
      <c r="G7615" t="s">
        <v>26</v>
      </c>
      <c r="H7615" t="s">
        <v>28</v>
      </c>
      <c r="I7615">
        <v>1111940</v>
      </c>
      <c r="J7615">
        <v>2</v>
      </c>
      <c r="K7615" s="1">
        <v>0.97904106199999996</v>
      </c>
      <c r="L7615" s="1">
        <v>0.18</v>
      </c>
      <c r="M7615" s="1">
        <f>All_Data[[#This Row],[EUR Sales Amount]]-All_Data[[#This Row],[EUR Cost Amount]]</f>
        <v>0.79904106199999991</v>
      </c>
      <c r="N7615">
        <f>IF(All_Data[[#This Row],[Order Line Quantity]]&lt;0,1,0)</f>
        <v>0</v>
      </c>
      <c r="O7615" s="1" t="str">
        <f>All_Data[[#This Row],[Tier2 Description]]&amp;All_Data[[#This Row],[Order No]]</f>
        <v>HOUSEWARES1111940</v>
      </c>
    </row>
    <row r="7616" spans="1:15" x14ac:dyDescent="0.35">
      <c r="A7616">
        <v>202006</v>
      </c>
      <c r="B7616" t="str">
        <f>LEFT(All_Data[[#This Row],[Invoice (Year+Month)]],4)</f>
        <v>2020</v>
      </c>
      <c r="C7616" t="str">
        <f>RIGHT(All_Data[[#This Row],[Invoice (Year+Month)]],2)</f>
        <v>06</v>
      </c>
      <c r="D7616" t="s">
        <v>63</v>
      </c>
      <c r="E7616">
        <v>3013564</v>
      </c>
      <c r="F7616" t="s">
        <v>17</v>
      </c>
      <c r="G7616" t="s">
        <v>26</v>
      </c>
      <c r="H7616" t="s">
        <v>28</v>
      </c>
      <c r="I7616">
        <v>1111944</v>
      </c>
      <c r="J7616">
        <v>2</v>
      </c>
      <c r="K7616" s="1">
        <v>0.74593604700000005</v>
      </c>
      <c r="L7616" s="1">
        <v>0.12</v>
      </c>
      <c r="M7616" s="1">
        <f>All_Data[[#This Row],[EUR Sales Amount]]-All_Data[[#This Row],[EUR Cost Amount]]</f>
        <v>0.62593604700000005</v>
      </c>
      <c r="N7616">
        <f>IF(All_Data[[#This Row],[Order Line Quantity]]&lt;0,1,0)</f>
        <v>0</v>
      </c>
      <c r="O7616" s="1" t="str">
        <f>All_Data[[#This Row],[Tier2 Description]]&amp;All_Data[[#This Row],[Order No]]</f>
        <v>HOUSEWARES1111944</v>
      </c>
    </row>
    <row r="7617" spans="1:15" x14ac:dyDescent="0.35">
      <c r="A7617">
        <v>202006</v>
      </c>
      <c r="B7617" t="str">
        <f>LEFT(All_Data[[#This Row],[Invoice (Year+Month)]],4)</f>
        <v>2020</v>
      </c>
      <c r="C7617" t="str">
        <f>RIGHT(All_Data[[#This Row],[Invoice (Year+Month)]],2)</f>
        <v>06</v>
      </c>
      <c r="D7617" t="s">
        <v>63</v>
      </c>
      <c r="E7617">
        <v>3013564</v>
      </c>
      <c r="F7617" t="s">
        <v>17</v>
      </c>
      <c r="G7617" t="s">
        <v>26</v>
      </c>
      <c r="H7617" t="s">
        <v>50</v>
      </c>
      <c r="I7617">
        <v>1111940</v>
      </c>
      <c r="J7617">
        <v>16</v>
      </c>
      <c r="K7617" s="1">
        <v>15.07163783</v>
      </c>
      <c r="L7617" s="1">
        <v>4.34</v>
      </c>
      <c r="M7617" s="1">
        <f>All_Data[[#This Row],[EUR Sales Amount]]-All_Data[[#This Row],[EUR Cost Amount]]</f>
        <v>10.73163783</v>
      </c>
      <c r="N7617">
        <f>IF(All_Data[[#This Row],[Order Line Quantity]]&lt;0,1,0)</f>
        <v>0</v>
      </c>
      <c r="O7617" s="1" t="str">
        <f>All_Data[[#This Row],[Tier2 Description]]&amp;All_Data[[#This Row],[Order No]]</f>
        <v>OUTDOOR &amp; LEISURE1111940</v>
      </c>
    </row>
    <row r="7618" spans="1:15" x14ac:dyDescent="0.35">
      <c r="A7618">
        <v>202006</v>
      </c>
      <c r="B7618" t="str">
        <f>LEFT(All_Data[[#This Row],[Invoice (Year+Month)]],4)</f>
        <v>2020</v>
      </c>
      <c r="C7618" t="str">
        <f>RIGHT(All_Data[[#This Row],[Invoice (Year+Month)]],2)</f>
        <v>06</v>
      </c>
      <c r="D7618" t="s">
        <v>63</v>
      </c>
      <c r="E7618">
        <v>3013564</v>
      </c>
      <c r="F7618" t="s">
        <v>17</v>
      </c>
      <c r="G7618" t="s">
        <v>26</v>
      </c>
      <c r="H7618" t="s">
        <v>43</v>
      </c>
      <c r="I7618">
        <v>1111944</v>
      </c>
      <c r="J7618">
        <v>2</v>
      </c>
      <c r="K7618" s="1">
        <v>0.93242005900000002</v>
      </c>
      <c r="L7618" s="1">
        <v>0.26</v>
      </c>
      <c r="M7618" s="1">
        <f>All_Data[[#This Row],[EUR Sales Amount]]-All_Data[[#This Row],[EUR Cost Amount]]</f>
        <v>0.67242005900000001</v>
      </c>
      <c r="N7618">
        <f>IF(All_Data[[#This Row],[Order Line Quantity]]&lt;0,1,0)</f>
        <v>0</v>
      </c>
      <c r="O7618" s="1" t="str">
        <f>All_Data[[#This Row],[Tier2 Description]]&amp;All_Data[[#This Row],[Order No]]</f>
        <v>SAFETY AUTO &amp; TOOLS1111944</v>
      </c>
    </row>
    <row r="7619" spans="1:15" x14ac:dyDescent="0.35">
      <c r="A7619">
        <v>202006</v>
      </c>
      <c r="B7619" t="str">
        <f>LEFT(All_Data[[#This Row],[Invoice (Year+Month)]],4)</f>
        <v>2020</v>
      </c>
      <c r="C7619" t="str">
        <f>RIGHT(All_Data[[#This Row],[Invoice (Year+Month)]],2)</f>
        <v>06</v>
      </c>
      <c r="D7619" t="s">
        <v>63</v>
      </c>
      <c r="E7619">
        <v>3013564</v>
      </c>
      <c r="F7619" t="s">
        <v>17</v>
      </c>
      <c r="G7619" t="s">
        <v>22</v>
      </c>
      <c r="H7619" t="s">
        <v>35</v>
      </c>
      <c r="I7619">
        <v>1111990</v>
      </c>
      <c r="J7619">
        <v>104</v>
      </c>
      <c r="K7619" s="1">
        <v>347.91949110000002</v>
      </c>
      <c r="L7619" s="1">
        <v>9.6199999999999992</v>
      </c>
      <c r="M7619" s="1">
        <f>All_Data[[#This Row],[EUR Sales Amount]]-All_Data[[#This Row],[EUR Cost Amount]]</f>
        <v>338.29949110000001</v>
      </c>
      <c r="N7619">
        <f>IF(All_Data[[#This Row],[Order Line Quantity]]&lt;0,1,0)</f>
        <v>0</v>
      </c>
      <c r="O7619" s="1" t="str">
        <f>All_Data[[#This Row],[Tier2 Description]]&amp;All_Data[[#This Row],[Order No]]</f>
        <v>DECORATION CHARGES1111990</v>
      </c>
    </row>
    <row r="7620" spans="1:15" x14ac:dyDescent="0.35">
      <c r="A7620">
        <v>202006</v>
      </c>
      <c r="B7620" t="str">
        <f>LEFT(All_Data[[#This Row],[Invoice (Year+Month)]],4)</f>
        <v>2020</v>
      </c>
      <c r="C7620" t="str">
        <f>RIGHT(All_Data[[#This Row],[Invoice (Year+Month)]],2)</f>
        <v>06</v>
      </c>
      <c r="D7620" t="s">
        <v>63</v>
      </c>
      <c r="E7620">
        <v>3013570</v>
      </c>
      <c r="F7620" t="s">
        <v>17</v>
      </c>
      <c r="G7620" t="s">
        <v>11</v>
      </c>
      <c r="H7620" t="s">
        <v>39</v>
      </c>
      <c r="I7620">
        <v>1111929</v>
      </c>
      <c r="J7620">
        <v>252</v>
      </c>
      <c r="K7620" s="1">
        <v>420.12610050000001</v>
      </c>
      <c r="L7620" s="1">
        <v>140.80000000000001</v>
      </c>
      <c r="M7620" s="1">
        <f>All_Data[[#This Row],[EUR Sales Amount]]-All_Data[[#This Row],[EUR Cost Amount]]</f>
        <v>279.3261005</v>
      </c>
      <c r="N7620">
        <f>IF(All_Data[[#This Row],[Order Line Quantity]]&lt;0,1,0)</f>
        <v>0</v>
      </c>
      <c r="O7620" s="1" t="str">
        <f>All_Data[[#This Row],[Tier2 Description]]&amp;All_Data[[#This Row],[Order No]]</f>
        <v>COOLERS1111929</v>
      </c>
    </row>
    <row r="7621" spans="1:15" x14ac:dyDescent="0.35">
      <c r="A7621">
        <v>202006</v>
      </c>
      <c r="B7621" t="str">
        <f>LEFT(All_Data[[#This Row],[Invoice (Year+Month)]],4)</f>
        <v>2020</v>
      </c>
      <c r="C7621" t="str">
        <f>RIGHT(All_Data[[#This Row],[Invoice (Year+Month)]],2)</f>
        <v>06</v>
      </c>
      <c r="D7621" t="s">
        <v>63</v>
      </c>
      <c r="E7621">
        <v>3013570</v>
      </c>
      <c r="F7621" t="s">
        <v>17</v>
      </c>
      <c r="G7621" t="s">
        <v>11</v>
      </c>
      <c r="H7621" t="s">
        <v>40</v>
      </c>
      <c r="I7621">
        <v>1112364</v>
      </c>
      <c r="J7621">
        <v>400</v>
      </c>
      <c r="K7621" s="1">
        <v>410.26482590000001</v>
      </c>
      <c r="L7621" s="1">
        <v>156.13999999999999</v>
      </c>
      <c r="M7621" s="1">
        <f>All_Data[[#This Row],[EUR Sales Amount]]-All_Data[[#This Row],[EUR Cost Amount]]</f>
        <v>254.12482590000002</v>
      </c>
      <c r="N7621">
        <f>IF(All_Data[[#This Row],[Order Line Quantity]]&lt;0,1,0)</f>
        <v>0</v>
      </c>
      <c r="O7621" s="1" t="str">
        <f>All_Data[[#This Row],[Tier2 Description]]&amp;All_Data[[#This Row],[Order No]]</f>
        <v>TOTES1112364</v>
      </c>
    </row>
    <row r="7622" spans="1:15" x14ac:dyDescent="0.35">
      <c r="A7622">
        <v>202006</v>
      </c>
      <c r="B7622" t="str">
        <f>LEFT(All_Data[[#This Row],[Invoice (Year+Month)]],4)</f>
        <v>2020</v>
      </c>
      <c r="C7622" t="str">
        <f>RIGHT(All_Data[[#This Row],[Invoice (Year+Month)]],2)</f>
        <v>06</v>
      </c>
      <c r="D7622" t="s">
        <v>63</v>
      </c>
      <c r="E7622">
        <v>3013570</v>
      </c>
      <c r="F7622" t="s">
        <v>17</v>
      </c>
      <c r="G7622" t="s">
        <v>32</v>
      </c>
      <c r="H7622" t="s">
        <v>33</v>
      </c>
      <c r="I7622">
        <v>1112070</v>
      </c>
      <c r="J7622">
        <v>60</v>
      </c>
      <c r="K7622" s="1">
        <v>232.34043030000001</v>
      </c>
      <c r="L7622" s="1">
        <v>63.72</v>
      </c>
      <c r="M7622" s="1">
        <f>All_Data[[#This Row],[EUR Sales Amount]]-All_Data[[#This Row],[EUR Cost Amount]]</f>
        <v>168.62043030000001</v>
      </c>
      <c r="N7622">
        <f>IF(All_Data[[#This Row],[Order Line Quantity]]&lt;0,1,0)</f>
        <v>0</v>
      </c>
      <c r="O7622" s="1" t="str">
        <f>All_Data[[#This Row],[Tier2 Description]]&amp;All_Data[[#This Row],[Order No]]</f>
        <v>SPORT BOTTLES1112070</v>
      </c>
    </row>
    <row r="7623" spans="1:15" x14ac:dyDescent="0.35">
      <c r="A7623">
        <v>202006</v>
      </c>
      <c r="B7623" t="str">
        <f>LEFT(All_Data[[#This Row],[Invoice (Year+Month)]],4)</f>
        <v>2020</v>
      </c>
      <c r="C7623" t="str">
        <f>RIGHT(All_Data[[#This Row],[Invoice (Year+Month)]],2)</f>
        <v>06</v>
      </c>
      <c r="D7623" t="s">
        <v>63</v>
      </c>
      <c r="E7623">
        <v>3013570</v>
      </c>
      <c r="F7623" t="s">
        <v>17</v>
      </c>
      <c r="G7623" t="s">
        <v>13</v>
      </c>
      <c r="H7623" t="s">
        <v>14</v>
      </c>
      <c r="I7623">
        <v>1112365</v>
      </c>
      <c r="J7623">
        <v>400</v>
      </c>
      <c r="K7623" s="1">
        <v>223.78081420000001</v>
      </c>
      <c r="L7623" s="1">
        <v>47.96</v>
      </c>
      <c r="M7623" s="1">
        <f>All_Data[[#This Row],[EUR Sales Amount]]-All_Data[[#This Row],[EUR Cost Amount]]</f>
        <v>175.8208142</v>
      </c>
      <c r="N7623">
        <f>IF(All_Data[[#This Row],[Order Line Quantity]]&lt;0,1,0)</f>
        <v>0</v>
      </c>
      <c r="O7623" s="1" t="str">
        <f>All_Data[[#This Row],[Tier2 Description]]&amp;All_Data[[#This Row],[Order No]]</f>
        <v>DESKTOP1112365</v>
      </c>
    </row>
    <row r="7624" spans="1:15" x14ac:dyDescent="0.35">
      <c r="A7624">
        <v>202006</v>
      </c>
      <c r="B7624" t="str">
        <f>LEFT(All_Data[[#This Row],[Invoice (Year+Month)]],4)</f>
        <v>2020</v>
      </c>
      <c r="C7624" t="str">
        <f>RIGHT(All_Data[[#This Row],[Invoice (Year+Month)]],2)</f>
        <v>06</v>
      </c>
      <c r="D7624" t="s">
        <v>63</v>
      </c>
      <c r="E7624">
        <v>3013570</v>
      </c>
      <c r="F7624" t="s">
        <v>17</v>
      </c>
      <c r="G7624" t="s">
        <v>13</v>
      </c>
      <c r="H7624" t="s">
        <v>15</v>
      </c>
      <c r="I7624">
        <v>1112027</v>
      </c>
      <c r="J7624">
        <v>640</v>
      </c>
      <c r="K7624" s="1">
        <v>1789.0530160000001</v>
      </c>
      <c r="L7624" s="1">
        <v>871.58</v>
      </c>
      <c r="M7624" s="1">
        <f>All_Data[[#This Row],[EUR Sales Amount]]-All_Data[[#This Row],[EUR Cost Amount]]</f>
        <v>917.47301600000003</v>
      </c>
      <c r="N7624">
        <f>IF(All_Data[[#This Row],[Order Line Quantity]]&lt;0,1,0)</f>
        <v>0</v>
      </c>
      <c r="O7624" s="1" t="str">
        <f>All_Data[[#This Row],[Tier2 Description]]&amp;All_Data[[#This Row],[Order No]]</f>
        <v>UMBRELLAS1112027</v>
      </c>
    </row>
    <row r="7625" spans="1:15" x14ac:dyDescent="0.35">
      <c r="A7625">
        <v>202006</v>
      </c>
      <c r="B7625" t="str">
        <f>LEFT(All_Data[[#This Row],[Invoice (Year+Month)]],4)</f>
        <v>2020</v>
      </c>
      <c r="C7625" t="str">
        <f>RIGHT(All_Data[[#This Row],[Invoice (Year+Month)]],2)</f>
        <v>06</v>
      </c>
      <c r="D7625" t="s">
        <v>63</v>
      </c>
      <c r="E7625">
        <v>3013570</v>
      </c>
      <c r="F7625" t="s">
        <v>17</v>
      </c>
      <c r="G7625" t="s">
        <v>26</v>
      </c>
      <c r="H7625" t="s">
        <v>50</v>
      </c>
      <c r="I7625">
        <v>1112366</v>
      </c>
      <c r="J7625">
        <v>400</v>
      </c>
      <c r="K7625" s="1">
        <v>205.13241300000001</v>
      </c>
      <c r="L7625" s="1">
        <v>98.7</v>
      </c>
      <c r="M7625" s="1">
        <f>All_Data[[#This Row],[EUR Sales Amount]]-All_Data[[#This Row],[EUR Cost Amount]]</f>
        <v>106.43241300000001</v>
      </c>
      <c r="N7625">
        <f>IF(All_Data[[#This Row],[Order Line Quantity]]&lt;0,1,0)</f>
        <v>0</v>
      </c>
      <c r="O7625" s="1" t="str">
        <f>All_Data[[#This Row],[Tier2 Description]]&amp;All_Data[[#This Row],[Order No]]</f>
        <v>OUTDOOR &amp; LEISURE1112366</v>
      </c>
    </row>
    <row r="7626" spans="1:15" x14ac:dyDescent="0.35">
      <c r="A7626">
        <v>202006</v>
      </c>
      <c r="B7626" t="str">
        <f>LEFT(All_Data[[#This Row],[Invoice (Year+Month)]],4)</f>
        <v>2020</v>
      </c>
      <c r="C7626" t="str">
        <f>RIGHT(All_Data[[#This Row],[Invoice (Year+Month)]],2)</f>
        <v>06</v>
      </c>
      <c r="D7626" t="s">
        <v>63</v>
      </c>
      <c r="E7626">
        <v>3013570</v>
      </c>
      <c r="F7626" t="s">
        <v>17</v>
      </c>
      <c r="G7626" t="s">
        <v>26</v>
      </c>
      <c r="H7626" t="s">
        <v>50</v>
      </c>
      <c r="I7626">
        <v>1112367</v>
      </c>
      <c r="J7626">
        <v>400</v>
      </c>
      <c r="K7626" s="1">
        <v>256.60200020000002</v>
      </c>
      <c r="L7626" s="1">
        <v>78.86</v>
      </c>
      <c r="M7626" s="1">
        <f>All_Data[[#This Row],[EUR Sales Amount]]-All_Data[[#This Row],[EUR Cost Amount]]</f>
        <v>177.74200020000001</v>
      </c>
      <c r="N7626">
        <f>IF(All_Data[[#This Row],[Order Line Quantity]]&lt;0,1,0)</f>
        <v>0</v>
      </c>
      <c r="O7626" s="1" t="str">
        <f>All_Data[[#This Row],[Tier2 Description]]&amp;All_Data[[#This Row],[Order No]]</f>
        <v>OUTDOOR &amp; LEISURE1112367</v>
      </c>
    </row>
    <row r="7627" spans="1:15" x14ac:dyDescent="0.35">
      <c r="A7627">
        <v>202006</v>
      </c>
      <c r="B7627" t="str">
        <f>LEFT(All_Data[[#This Row],[Invoice (Year+Month)]],4)</f>
        <v>2020</v>
      </c>
      <c r="C7627" t="str">
        <f>RIGHT(All_Data[[#This Row],[Invoice (Year+Month)]],2)</f>
        <v>06</v>
      </c>
      <c r="D7627" t="s">
        <v>63</v>
      </c>
      <c r="E7627">
        <v>3013570</v>
      </c>
      <c r="F7627" t="s">
        <v>17</v>
      </c>
      <c r="G7627" t="s">
        <v>26</v>
      </c>
      <c r="H7627" t="s">
        <v>43</v>
      </c>
      <c r="I7627">
        <v>1111389</v>
      </c>
      <c r="J7627">
        <v>16</v>
      </c>
      <c r="K7627" s="1">
        <v>7.4593604720000002</v>
      </c>
      <c r="L7627" s="1">
        <v>2.2400000000000002</v>
      </c>
      <c r="M7627" s="1">
        <f>All_Data[[#This Row],[EUR Sales Amount]]-All_Data[[#This Row],[EUR Cost Amount]]</f>
        <v>5.219360472</v>
      </c>
      <c r="N7627">
        <f>IF(All_Data[[#This Row],[Order Line Quantity]]&lt;0,1,0)</f>
        <v>0</v>
      </c>
      <c r="O7627" s="1" t="str">
        <f>All_Data[[#This Row],[Tier2 Description]]&amp;All_Data[[#This Row],[Order No]]</f>
        <v>SAFETY AUTO &amp; TOOLS1111389</v>
      </c>
    </row>
    <row r="7628" spans="1:15" x14ac:dyDescent="0.35">
      <c r="A7628">
        <v>202006</v>
      </c>
      <c r="B7628" t="str">
        <f>LEFT(All_Data[[#This Row],[Invoice (Year+Month)]],4)</f>
        <v>2020</v>
      </c>
      <c r="C7628" t="str">
        <f>RIGHT(All_Data[[#This Row],[Invoice (Year+Month)]],2)</f>
        <v>06</v>
      </c>
      <c r="D7628" t="s">
        <v>63</v>
      </c>
      <c r="E7628">
        <v>3013570</v>
      </c>
      <c r="F7628" t="s">
        <v>17</v>
      </c>
      <c r="G7628" t="s">
        <v>22</v>
      </c>
      <c r="H7628" t="s">
        <v>35</v>
      </c>
      <c r="I7628">
        <v>1111929</v>
      </c>
      <c r="J7628">
        <v>254</v>
      </c>
      <c r="K7628" s="1">
        <v>209.1492786</v>
      </c>
      <c r="L7628" s="1">
        <v>54.76</v>
      </c>
      <c r="M7628" s="1">
        <f>All_Data[[#This Row],[EUR Sales Amount]]-All_Data[[#This Row],[EUR Cost Amount]]</f>
        <v>154.38927860000001</v>
      </c>
      <c r="N7628">
        <f>IF(All_Data[[#This Row],[Order Line Quantity]]&lt;0,1,0)</f>
        <v>0</v>
      </c>
      <c r="O7628" s="1" t="str">
        <f>All_Data[[#This Row],[Tier2 Description]]&amp;All_Data[[#This Row],[Order No]]</f>
        <v>DECORATION CHARGES1111929</v>
      </c>
    </row>
    <row r="7629" spans="1:15" x14ac:dyDescent="0.35">
      <c r="A7629">
        <v>202006</v>
      </c>
      <c r="B7629" t="str">
        <f>LEFT(All_Data[[#This Row],[Invoice (Year+Month)]],4)</f>
        <v>2020</v>
      </c>
      <c r="C7629" t="str">
        <f>RIGHT(All_Data[[#This Row],[Invoice (Year+Month)]],2)</f>
        <v>06</v>
      </c>
      <c r="D7629" t="s">
        <v>63</v>
      </c>
      <c r="E7629">
        <v>3013570</v>
      </c>
      <c r="F7629" t="s">
        <v>17</v>
      </c>
      <c r="G7629" t="s">
        <v>22</v>
      </c>
      <c r="H7629" t="s">
        <v>35</v>
      </c>
      <c r="I7629">
        <v>1112070</v>
      </c>
      <c r="J7629">
        <v>66</v>
      </c>
      <c r="K7629" s="1">
        <v>204.79674180000001</v>
      </c>
      <c r="L7629" s="1">
        <v>57.925341950000004</v>
      </c>
      <c r="M7629" s="1">
        <f>All_Data[[#This Row],[EUR Sales Amount]]-All_Data[[#This Row],[EUR Cost Amount]]</f>
        <v>146.87139984999999</v>
      </c>
      <c r="N7629">
        <f>IF(All_Data[[#This Row],[Order Line Quantity]]&lt;0,1,0)</f>
        <v>0</v>
      </c>
      <c r="O7629" s="1" t="str">
        <f>All_Data[[#This Row],[Tier2 Description]]&amp;All_Data[[#This Row],[Order No]]</f>
        <v>DECORATION CHARGES1112070</v>
      </c>
    </row>
    <row r="7630" spans="1:15" x14ac:dyDescent="0.35">
      <c r="A7630">
        <v>202006</v>
      </c>
      <c r="B7630" t="str">
        <f>LEFT(All_Data[[#This Row],[Invoice (Year+Month)]],4)</f>
        <v>2020</v>
      </c>
      <c r="C7630" t="str">
        <f>RIGHT(All_Data[[#This Row],[Invoice (Year+Month)]],2)</f>
        <v>06</v>
      </c>
      <c r="D7630" t="s">
        <v>63</v>
      </c>
      <c r="E7630">
        <v>3013570</v>
      </c>
      <c r="F7630" t="s">
        <v>17</v>
      </c>
      <c r="G7630" t="s">
        <v>22</v>
      </c>
      <c r="H7630" t="s">
        <v>35</v>
      </c>
      <c r="I7630">
        <v>1112364</v>
      </c>
      <c r="J7630">
        <v>402</v>
      </c>
      <c r="K7630" s="1">
        <v>235.7157909</v>
      </c>
      <c r="L7630" s="1">
        <v>33.58</v>
      </c>
      <c r="M7630" s="1">
        <f>All_Data[[#This Row],[EUR Sales Amount]]-All_Data[[#This Row],[EUR Cost Amount]]</f>
        <v>202.13579090000002</v>
      </c>
      <c r="N7630">
        <f>IF(All_Data[[#This Row],[Order Line Quantity]]&lt;0,1,0)</f>
        <v>0</v>
      </c>
      <c r="O7630" s="1" t="str">
        <f>All_Data[[#This Row],[Tier2 Description]]&amp;All_Data[[#This Row],[Order No]]</f>
        <v>DECORATION CHARGES1112364</v>
      </c>
    </row>
    <row r="7631" spans="1:15" x14ac:dyDescent="0.35">
      <c r="A7631">
        <v>202006</v>
      </c>
      <c r="B7631" t="str">
        <f>LEFT(All_Data[[#This Row],[Invoice (Year+Month)]],4)</f>
        <v>2020</v>
      </c>
      <c r="C7631" t="str">
        <f>RIGHT(All_Data[[#This Row],[Invoice (Year+Month)]],2)</f>
        <v>06</v>
      </c>
      <c r="D7631" t="s">
        <v>63</v>
      </c>
      <c r="E7631">
        <v>3013570</v>
      </c>
      <c r="F7631" t="s">
        <v>17</v>
      </c>
      <c r="G7631" t="s">
        <v>22</v>
      </c>
      <c r="H7631" t="s">
        <v>35</v>
      </c>
      <c r="I7631">
        <v>1112365</v>
      </c>
      <c r="J7631">
        <v>804</v>
      </c>
      <c r="K7631" s="1">
        <v>253.24528799999999</v>
      </c>
      <c r="L7631" s="1">
        <v>43.76</v>
      </c>
      <c r="M7631" s="1">
        <f>All_Data[[#This Row],[EUR Sales Amount]]-All_Data[[#This Row],[EUR Cost Amount]]</f>
        <v>209.485288</v>
      </c>
      <c r="N7631">
        <f>IF(All_Data[[#This Row],[Order Line Quantity]]&lt;0,1,0)</f>
        <v>0</v>
      </c>
      <c r="O7631" s="1" t="str">
        <f>All_Data[[#This Row],[Tier2 Description]]&amp;All_Data[[#This Row],[Order No]]</f>
        <v>DECORATION CHARGES1112365</v>
      </c>
    </row>
    <row r="7632" spans="1:15" x14ac:dyDescent="0.35">
      <c r="A7632">
        <v>202006</v>
      </c>
      <c r="B7632" t="str">
        <f>LEFT(All_Data[[#This Row],[Invoice (Year+Month)]],4)</f>
        <v>2020</v>
      </c>
      <c r="C7632" t="str">
        <f>RIGHT(All_Data[[#This Row],[Invoice (Year+Month)]],2)</f>
        <v>06</v>
      </c>
      <c r="D7632" t="s">
        <v>63</v>
      </c>
      <c r="E7632">
        <v>3013570</v>
      </c>
      <c r="F7632" t="s">
        <v>17</v>
      </c>
      <c r="G7632" t="s">
        <v>22</v>
      </c>
      <c r="H7632" t="s">
        <v>35</v>
      </c>
      <c r="I7632">
        <v>1112366</v>
      </c>
      <c r="J7632">
        <v>402</v>
      </c>
      <c r="K7632" s="1">
        <v>257.34793630000001</v>
      </c>
      <c r="L7632" s="1">
        <v>25.18</v>
      </c>
      <c r="M7632" s="1">
        <f>All_Data[[#This Row],[EUR Sales Amount]]-All_Data[[#This Row],[EUR Cost Amount]]</f>
        <v>232.16793630000001</v>
      </c>
      <c r="N7632">
        <f>IF(All_Data[[#This Row],[Order Line Quantity]]&lt;0,1,0)</f>
        <v>0</v>
      </c>
      <c r="O7632" s="1" t="str">
        <f>All_Data[[#This Row],[Tier2 Description]]&amp;All_Data[[#This Row],[Order No]]</f>
        <v>DECORATION CHARGES1112366</v>
      </c>
    </row>
    <row r="7633" spans="1:15" x14ac:dyDescent="0.35">
      <c r="A7633">
        <v>202006</v>
      </c>
      <c r="B7633" t="str">
        <f>LEFT(All_Data[[#This Row],[Invoice (Year+Month)]],4)</f>
        <v>2020</v>
      </c>
      <c r="C7633" t="str">
        <f>RIGHT(All_Data[[#This Row],[Invoice (Year+Month)]],2)</f>
        <v>06</v>
      </c>
      <c r="D7633" t="s">
        <v>63</v>
      </c>
      <c r="E7633">
        <v>3013570</v>
      </c>
      <c r="F7633" t="s">
        <v>17</v>
      </c>
      <c r="G7633" t="s">
        <v>22</v>
      </c>
      <c r="H7633" t="s">
        <v>35</v>
      </c>
      <c r="I7633">
        <v>1112367</v>
      </c>
      <c r="J7633">
        <v>402</v>
      </c>
      <c r="K7633" s="1">
        <v>312.92017179999999</v>
      </c>
      <c r="L7633" s="1">
        <v>25.18</v>
      </c>
      <c r="M7633" s="1">
        <f>All_Data[[#This Row],[EUR Sales Amount]]-All_Data[[#This Row],[EUR Cost Amount]]</f>
        <v>287.74017179999998</v>
      </c>
      <c r="N7633">
        <f>IF(All_Data[[#This Row],[Order Line Quantity]]&lt;0,1,0)</f>
        <v>0</v>
      </c>
      <c r="O7633" s="1" t="str">
        <f>All_Data[[#This Row],[Tier2 Description]]&amp;All_Data[[#This Row],[Order No]]</f>
        <v>DECORATION CHARGES1112367</v>
      </c>
    </row>
    <row r="7634" spans="1:15" x14ac:dyDescent="0.35">
      <c r="A7634">
        <v>202006</v>
      </c>
      <c r="B7634" t="str">
        <f>LEFT(All_Data[[#This Row],[Invoice (Year+Month)]],4)</f>
        <v>2020</v>
      </c>
      <c r="C7634" t="str">
        <f>RIGHT(All_Data[[#This Row],[Invoice (Year+Month)]],2)</f>
        <v>06</v>
      </c>
      <c r="D7634" t="s">
        <v>63</v>
      </c>
      <c r="E7634">
        <v>3013578</v>
      </c>
      <c r="F7634" t="s">
        <v>17</v>
      </c>
      <c r="G7634" t="s">
        <v>11</v>
      </c>
      <c r="H7634" t="s">
        <v>47</v>
      </c>
      <c r="I7634">
        <v>1112112</v>
      </c>
      <c r="J7634">
        <v>1894</v>
      </c>
      <c r="K7634" s="1">
        <v>545.69510979999995</v>
      </c>
      <c r="L7634" s="1">
        <v>573.17999999999995</v>
      </c>
      <c r="M7634" s="1">
        <f>All_Data[[#This Row],[EUR Sales Amount]]-All_Data[[#This Row],[EUR Cost Amount]]</f>
        <v>-27.484890199999995</v>
      </c>
      <c r="N7634">
        <f>IF(All_Data[[#This Row],[Order Line Quantity]]&lt;0,1,0)</f>
        <v>0</v>
      </c>
      <c r="O7634" s="1" t="str">
        <f>All_Data[[#This Row],[Tier2 Description]]&amp;All_Data[[#This Row],[Order No]]</f>
        <v>TRAVEL GIFTS1112112</v>
      </c>
    </row>
    <row r="7635" spans="1:15" x14ac:dyDescent="0.35">
      <c r="A7635">
        <v>202006</v>
      </c>
      <c r="B7635" t="str">
        <f>LEFT(All_Data[[#This Row],[Invoice (Year+Month)]],4)</f>
        <v>2020</v>
      </c>
      <c r="C7635" t="str">
        <f>RIGHT(All_Data[[#This Row],[Invoice (Year+Month)]],2)</f>
        <v>06</v>
      </c>
      <c r="D7635" t="s">
        <v>63</v>
      </c>
      <c r="E7635">
        <v>3013578</v>
      </c>
      <c r="F7635" t="s">
        <v>17</v>
      </c>
      <c r="G7635" t="s">
        <v>11</v>
      </c>
      <c r="H7635" t="s">
        <v>47</v>
      </c>
      <c r="I7635">
        <v>1112359</v>
      </c>
      <c r="J7635">
        <v>1000</v>
      </c>
      <c r="K7635" s="1">
        <v>279.7260177</v>
      </c>
      <c r="L7635" s="1">
        <v>85.6</v>
      </c>
      <c r="M7635" s="1">
        <f>All_Data[[#This Row],[EUR Sales Amount]]-All_Data[[#This Row],[EUR Cost Amount]]</f>
        <v>194.12601770000001</v>
      </c>
      <c r="N7635">
        <f>IF(All_Data[[#This Row],[Order Line Quantity]]&lt;0,1,0)</f>
        <v>0</v>
      </c>
      <c r="O7635" s="1" t="str">
        <f>All_Data[[#This Row],[Tier2 Description]]&amp;All_Data[[#This Row],[Order No]]</f>
        <v>TRAVEL GIFTS1112359</v>
      </c>
    </row>
    <row r="7636" spans="1:15" x14ac:dyDescent="0.35">
      <c r="A7636">
        <v>202006</v>
      </c>
      <c r="B7636" t="str">
        <f>LEFT(All_Data[[#This Row],[Invoice (Year+Month)]],4)</f>
        <v>2020</v>
      </c>
      <c r="C7636" t="str">
        <f>RIGHT(All_Data[[#This Row],[Invoice (Year+Month)]],2)</f>
        <v>06</v>
      </c>
      <c r="D7636" t="s">
        <v>63</v>
      </c>
      <c r="E7636">
        <v>3013580</v>
      </c>
      <c r="F7636" t="s">
        <v>17</v>
      </c>
      <c r="G7636" t="s">
        <v>32</v>
      </c>
      <c r="H7636" t="s">
        <v>55</v>
      </c>
      <c r="I7636">
        <v>1112092</v>
      </c>
      <c r="J7636">
        <v>4</v>
      </c>
      <c r="K7636" s="1">
        <v>20.233515279999999</v>
      </c>
      <c r="L7636" s="1">
        <v>5.66</v>
      </c>
      <c r="M7636" s="1">
        <f>All_Data[[#This Row],[EUR Sales Amount]]-All_Data[[#This Row],[EUR Cost Amount]]</f>
        <v>14.573515279999999</v>
      </c>
      <c r="N7636">
        <f>IF(All_Data[[#This Row],[Order Line Quantity]]&lt;0,1,0)</f>
        <v>0</v>
      </c>
      <c r="O7636" s="1" t="str">
        <f>All_Data[[#This Row],[Tier2 Description]]&amp;All_Data[[#This Row],[Order No]]</f>
        <v>SPECIALTIES &amp; PACKAGING1112092</v>
      </c>
    </row>
    <row r="7637" spans="1:15" x14ac:dyDescent="0.35">
      <c r="A7637">
        <v>202006</v>
      </c>
      <c r="B7637" t="str">
        <f>LEFT(All_Data[[#This Row],[Invoice (Year+Month)]],4)</f>
        <v>2020</v>
      </c>
      <c r="C7637" t="str">
        <f>RIGHT(All_Data[[#This Row],[Invoice (Year+Month)]],2)</f>
        <v>06</v>
      </c>
      <c r="D7637" t="s">
        <v>63</v>
      </c>
      <c r="E7637">
        <v>3013580</v>
      </c>
      <c r="F7637" t="s">
        <v>17</v>
      </c>
      <c r="G7637" t="s">
        <v>32</v>
      </c>
      <c r="H7637" t="s">
        <v>33</v>
      </c>
      <c r="I7637">
        <v>1112080</v>
      </c>
      <c r="J7637">
        <v>1200</v>
      </c>
      <c r="K7637" s="1">
        <v>1062.9588670000001</v>
      </c>
      <c r="L7637" s="1">
        <v>655.44</v>
      </c>
      <c r="M7637" s="1">
        <f>All_Data[[#This Row],[EUR Sales Amount]]-All_Data[[#This Row],[EUR Cost Amount]]</f>
        <v>407.518867</v>
      </c>
      <c r="N7637">
        <f>IF(All_Data[[#This Row],[Order Line Quantity]]&lt;0,1,0)</f>
        <v>0</v>
      </c>
      <c r="O7637" s="1" t="str">
        <f>All_Data[[#This Row],[Tier2 Description]]&amp;All_Data[[#This Row],[Order No]]</f>
        <v>SPORT BOTTLES1112080</v>
      </c>
    </row>
    <row r="7638" spans="1:15" x14ac:dyDescent="0.35">
      <c r="A7638">
        <v>202006</v>
      </c>
      <c r="B7638" t="str">
        <f>LEFT(All_Data[[#This Row],[Invoice (Year+Month)]],4)</f>
        <v>2020</v>
      </c>
      <c r="C7638" t="str">
        <f>RIGHT(All_Data[[#This Row],[Invoice (Year+Month)]],2)</f>
        <v>06</v>
      </c>
      <c r="D7638" t="s">
        <v>63</v>
      </c>
      <c r="E7638">
        <v>3013580</v>
      </c>
      <c r="F7638" t="s">
        <v>17</v>
      </c>
      <c r="G7638" t="s">
        <v>13</v>
      </c>
      <c r="H7638" t="s">
        <v>16</v>
      </c>
      <c r="I7638">
        <v>1112082</v>
      </c>
      <c r="J7638">
        <v>1000</v>
      </c>
      <c r="K7638" s="1">
        <v>232.17259469999999</v>
      </c>
      <c r="L7638" s="1">
        <v>67.819999999999993</v>
      </c>
      <c r="M7638" s="1">
        <f>All_Data[[#This Row],[EUR Sales Amount]]-All_Data[[#This Row],[EUR Cost Amount]]</f>
        <v>164.3525947</v>
      </c>
      <c r="N7638">
        <f>IF(All_Data[[#This Row],[Order Line Quantity]]&lt;0,1,0)</f>
        <v>0</v>
      </c>
      <c r="O7638" s="1" t="str">
        <f>All_Data[[#This Row],[Tier2 Description]]&amp;All_Data[[#This Row],[Order No]]</f>
        <v>WRITING1112082</v>
      </c>
    </row>
    <row r="7639" spans="1:15" x14ac:dyDescent="0.35">
      <c r="A7639">
        <v>202006</v>
      </c>
      <c r="B7639" t="str">
        <f>LEFT(All_Data[[#This Row],[Invoice (Year+Month)]],4)</f>
        <v>2020</v>
      </c>
      <c r="C7639" t="str">
        <f>RIGHT(All_Data[[#This Row],[Invoice (Year+Month)]],2)</f>
        <v>06</v>
      </c>
      <c r="D7639" t="s">
        <v>63</v>
      </c>
      <c r="E7639">
        <v>3013580</v>
      </c>
      <c r="F7639" t="s">
        <v>17</v>
      </c>
      <c r="G7639" t="s">
        <v>22</v>
      </c>
      <c r="H7639" t="s">
        <v>35</v>
      </c>
      <c r="I7639">
        <v>1112080</v>
      </c>
      <c r="J7639">
        <v>1204</v>
      </c>
      <c r="K7639" s="1">
        <v>377.07067180000001</v>
      </c>
      <c r="L7639" s="1">
        <v>42.92</v>
      </c>
      <c r="M7639" s="1">
        <f>All_Data[[#This Row],[EUR Sales Amount]]-All_Data[[#This Row],[EUR Cost Amount]]</f>
        <v>334.1506718</v>
      </c>
      <c r="N7639">
        <f>IF(All_Data[[#This Row],[Order Line Quantity]]&lt;0,1,0)</f>
        <v>0</v>
      </c>
      <c r="O7639" s="1" t="str">
        <f>All_Data[[#This Row],[Tier2 Description]]&amp;All_Data[[#This Row],[Order No]]</f>
        <v>DECORATION CHARGES1112080</v>
      </c>
    </row>
    <row r="7640" spans="1:15" x14ac:dyDescent="0.35">
      <c r="A7640">
        <v>202006</v>
      </c>
      <c r="B7640" t="str">
        <f>LEFT(All_Data[[#This Row],[Invoice (Year+Month)]],4)</f>
        <v>2020</v>
      </c>
      <c r="C7640" t="str">
        <f>RIGHT(All_Data[[#This Row],[Invoice (Year+Month)]],2)</f>
        <v>06</v>
      </c>
      <c r="D7640" t="s">
        <v>63</v>
      </c>
      <c r="E7640">
        <v>3013580</v>
      </c>
      <c r="F7640" t="s">
        <v>17</v>
      </c>
      <c r="G7640" t="s">
        <v>22</v>
      </c>
      <c r="H7640" t="s">
        <v>35</v>
      </c>
      <c r="I7640">
        <v>1112082</v>
      </c>
      <c r="J7640">
        <v>1002</v>
      </c>
      <c r="K7640" s="1">
        <v>620.05933919999995</v>
      </c>
      <c r="L7640" s="1">
        <v>44.7</v>
      </c>
      <c r="M7640" s="1">
        <f>All_Data[[#This Row],[EUR Sales Amount]]-All_Data[[#This Row],[EUR Cost Amount]]</f>
        <v>575.35933919999991</v>
      </c>
      <c r="N7640">
        <f>IF(All_Data[[#This Row],[Order Line Quantity]]&lt;0,1,0)</f>
        <v>0</v>
      </c>
      <c r="O7640" s="1" t="str">
        <f>All_Data[[#This Row],[Tier2 Description]]&amp;All_Data[[#This Row],[Order No]]</f>
        <v>DECORATION CHARGES1112082</v>
      </c>
    </row>
    <row r="7641" spans="1:15" x14ac:dyDescent="0.35">
      <c r="A7641">
        <v>202006</v>
      </c>
      <c r="B7641" t="str">
        <f>LEFT(All_Data[[#This Row],[Invoice (Year+Month)]],4)</f>
        <v>2020</v>
      </c>
      <c r="C7641" t="str">
        <f>RIGHT(All_Data[[#This Row],[Invoice (Year+Month)]],2)</f>
        <v>06</v>
      </c>
      <c r="D7641" t="s">
        <v>63</v>
      </c>
      <c r="E7641">
        <v>3013590</v>
      </c>
      <c r="F7641" t="s">
        <v>17</v>
      </c>
      <c r="G7641" t="s">
        <v>11</v>
      </c>
      <c r="H7641" t="s">
        <v>40</v>
      </c>
      <c r="I7641">
        <v>1111478</v>
      </c>
      <c r="J7641">
        <v>60</v>
      </c>
      <c r="K7641" s="1">
        <v>51.917148879999999</v>
      </c>
      <c r="L7641" s="1">
        <v>22.46</v>
      </c>
      <c r="M7641" s="1">
        <f>All_Data[[#This Row],[EUR Sales Amount]]-All_Data[[#This Row],[EUR Cost Amount]]</f>
        <v>29.457148879999998</v>
      </c>
      <c r="N7641">
        <f>IF(All_Data[[#This Row],[Order Line Quantity]]&lt;0,1,0)</f>
        <v>0</v>
      </c>
      <c r="O7641" s="1" t="str">
        <f>All_Data[[#This Row],[Tier2 Description]]&amp;All_Data[[#This Row],[Order No]]</f>
        <v>TOTES1111478</v>
      </c>
    </row>
    <row r="7642" spans="1:15" x14ac:dyDescent="0.35">
      <c r="A7642">
        <v>202006</v>
      </c>
      <c r="B7642" t="str">
        <f>LEFT(All_Data[[#This Row],[Invoice (Year+Month)]],4)</f>
        <v>2020</v>
      </c>
      <c r="C7642" t="str">
        <f>RIGHT(All_Data[[#This Row],[Invoice (Year+Month)]],2)</f>
        <v>06</v>
      </c>
      <c r="D7642" t="s">
        <v>63</v>
      </c>
      <c r="E7642">
        <v>3013590</v>
      </c>
      <c r="F7642" t="s">
        <v>17</v>
      </c>
      <c r="G7642" t="s">
        <v>22</v>
      </c>
      <c r="H7642" t="s">
        <v>35</v>
      </c>
      <c r="I7642">
        <v>1111478</v>
      </c>
      <c r="J7642">
        <v>64</v>
      </c>
      <c r="K7642" s="1">
        <v>106.6688547</v>
      </c>
      <c r="L7642" s="1">
        <v>31.651637829999999</v>
      </c>
      <c r="M7642" s="1">
        <f>All_Data[[#This Row],[EUR Sales Amount]]-All_Data[[#This Row],[EUR Cost Amount]]</f>
        <v>75.017216869999999</v>
      </c>
      <c r="N7642">
        <f>IF(All_Data[[#This Row],[Order Line Quantity]]&lt;0,1,0)</f>
        <v>0</v>
      </c>
      <c r="O7642" s="1" t="str">
        <f>All_Data[[#This Row],[Tier2 Description]]&amp;All_Data[[#This Row],[Order No]]</f>
        <v>DECORATION CHARGES1111478</v>
      </c>
    </row>
    <row r="7643" spans="1:15" x14ac:dyDescent="0.35">
      <c r="A7643">
        <v>202006</v>
      </c>
      <c r="B7643" t="str">
        <f>LEFT(All_Data[[#This Row],[Invoice (Year+Month)]],4)</f>
        <v>2020</v>
      </c>
      <c r="C7643" t="str">
        <f>RIGHT(All_Data[[#This Row],[Invoice (Year+Month)]],2)</f>
        <v>06</v>
      </c>
      <c r="D7643" t="s">
        <v>63</v>
      </c>
      <c r="E7643">
        <v>3013592</v>
      </c>
      <c r="F7643" t="s">
        <v>10</v>
      </c>
      <c r="G7643" t="s">
        <v>32</v>
      </c>
      <c r="H7643" t="s">
        <v>33</v>
      </c>
      <c r="I7643">
        <v>1111652</v>
      </c>
      <c r="J7643">
        <v>120</v>
      </c>
      <c r="K7643" s="1">
        <v>166.60481609999999</v>
      </c>
      <c r="L7643" s="1">
        <v>95.56</v>
      </c>
      <c r="M7643" s="1">
        <f>All_Data[[#This Row],[EUR Sales Amount]]-All_Data[[#This Row],[EUR Cost Amount]]</f>
        <v>71.044816099999991</v>
      </c>
      <c r="N7643">
        <f>IF(All_Data[[#This Row],[Order Line Quantity]]&lt;0,1,0)</f>
        <v>0</v>
      </c>
      <c r="O7643" s="1" t="str">
        <f>All_Data[[#This Row],[Tier2 Description]]&amp;All_Data[[#This Row],[Order No]]</f>
        <v>SPORT BOTTLES1111652</v>
      </c>
    </row>
    <row r="7644" spans="1:15" x14ac:dyDescent="0.35">
      <c r="A7644">
        <v>202006</v>
      </c>
      <c r="B7644" t="str">
        <f>LEFT(All_Data[[#This Row],[Invoice (Year+Month)]],4)</f>
        <v>2020</v>
      </c>
      <c r="C7644" t="str">
        <f>RIGHT(All_Data[[#This Row],[Invoice (Year+Month)]],2)</f>
        <v>06</v>
      </c>
      <c r="D7644" t="s">
        <v>63</v>
      </c>
      <c r="E7644">
        <v>3013592</v>
      </c>
      <c r="F7644" t="s">
        <v>10</v>
      </c>
      <c r="G7644" t="s">
        <v>22</v>
      </c>
      <c r="H7644" t="s">
        <v>35</v>
      </c>
      <c r="I7644">
        <v>1111652</v>
      </c>
      <c r="J7644">
        <v>122</v>
      </c>
      <c r="K7644" s="1">
        <v>134.1565981</v>
      </c>
      <c r="L7644" s="1">
        <v>3.62</v>
      </c>
      <c r="M7644" s="1">
        <f>All_Data[[#This Row],[EUR Sales Amount]]-All_Data[[#This Row],[EUR Cost Amount]]</f>
        <v>130.53659809999999</v>
      </c>
      <c r="N7644">
        <f>IF(All_Data[[#This Row],[Order Line Quantity]]&lt;0,1,0)</f>
        <v>0</v>
      </c>
      <c r="O7644" s="1" t="str">
        <f>All_Data[[#This Row],[Tier2 Description]]&amp;All_Data[[#This Row],[Order No]]</f>
        <v>DECORATION CHARGES1111652</v>
      </c>
    </row>
    <row r="7645" spans="1:15" x14ac:dyDescent="0.35">
      <c r="A7645">
        <v>202006</v>
      </c>
      <c r="B7645" t="str">
        <f>LEFT(All_Data[[#This Row],[Invoice (Year+Month)]],4)</f>
        <v>2020</v>
      </c>
      <c r="C7645" t="str">
        <f>RIGHT(All_Data[[#This Row],[Invoice (Year+Month)]],2)</f>
        <v>06</v>
      </c>
      <c r="D7645" t="s">
        <v>63</v>
      </c>
      <c r="E7645">
        <v>3013598</v>
      </c>
      <c r="F7645" t="s">
        <v>10</v>
      </c>
      <c r="G7645" t="s">
        <v>26</v>
      </c>
      <c r="H7645" t="s">
        <v>28</v>
      </c>
      <c r="I7645">
        <v>1111833</v>
      </c>
      <c r="J7645">
        <v>60</v>
      </c>
      <c r="K7645" s="1">
        <v>348.53861799999999</v>
      </c>
      <c r="L7645" s="1">
        <v>82.64</v>
      </c>
      <c r="M7645" s="1">
        <f>All_Data[[#This Row],[EUR Sales Amount]]-All_Data[[#This Row],[EUR Cost Amount]]</f>
        <v>265.898618</v>
      </c>
      <c r="N7645">
        <f>IF(All_Data[[#This Row],[Order Line Quantity]]&lt;0,1,0)</f>
        <v>0</v>
      </c>
      <c r="O7645" s="1" t="str">
        <f>All_Data[[#This Row],[Tier2 Description]]&amp;All_Data[[#This Row],[Order No]]</f>
        <v>HOUSEWARES1111833</v>
      </c>
    </row>
    <row r="7646" spans="1:15" x14ac:dyDescent="0.35">
      <c r="A7646">
        <v>202006</v>
      </c>
      <c r="B7646" t="str">
        <f>LEFT(All_Data[[#This Row],[Invoice (Year+Month)]],4)</f>
        <v>2020</v>
      </c>
      <c r="C7646" t="str">
        <f>RIGHT(All_Data[[#This Row],[Invoice (Year+Month)]],2)</f>
        <v>06</v>
      </c>
      <c r="D7646" t="s">
        <v>63</v>
      </c>
      <c r="E7646">
        <v>3013598</v>
      </c>
      <c r="F7646" t="s">
        <v>10</v>
      </c>
      <c r="G7646" t="s">
        <v>22</v>
      </c>
      <c r="H7646" t="s">
        <v>35</v>
      </c>
      <c r="I7646">
        <v>1111833</v>
      </c>
      <c r="J7646">
        <v>64</v>
      </c>
      <c r="K7646" s="1">
        <v>142.4178398</v>
      </c>
      <c r="L7646" s="1">
        <v>33.229020490000003</v>
      </c>
      <c r="M7646" s="1">
        <f>All_Data[[#This Row],[EUR Sales Amount]]-All_Data[[#This Row],[EUR Cost Amount]]</f>
        <v>109.18881930999999</v>
      </c>
      <c r="N7646">
        <f>IF(All_Data[[#This Row],[Order Line Quantity]]&lt;0,1,0)</f>
        <v>0</v>
      </c>
      <c r="O7646" s="1" t="str">
        <f>All_Data[[#This Row],[Tier2 Description]]&amp;All_Data[[#This Row],[Order No]]</f>
        <v>DECORATION CHARGES1111833</v>
      </c>
    </row>
  </sheetData>
  <sheetProtection insertColumns="0" insertRows="0" insertHyperlinks="0" deleteColumns="0" deleteRows="0"/>
  <phoneticPr fontId="18" type="noConversion"/>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B2:V34"/>
  <sheetViews>
    <sheetView zoomScale="68" zoomScaleNormal="80" workbookViewId="0">
      <selection activeCell="D2" sqref="D2"/>
    </sheetView>
  </sheetViews>
  <sheetFormatPr defaultRowHeight="14.5" x14ac:dyDescent="0.35"/>
  <cols>
    <col min="1" max="1" width="8.7265625" style="5"/>
    <col min="2" max="2" width="15.08984375" style="5" bestFit="1" customWidth="1"/>
    <col min="3" max="3" width="22.1796875" style="5" bestFit="1" customWidth="1"/>
    <col min="4" max="4" width="11.1796875" style="5" bestFit="1" customWidth="1"/>
    <col min="5" max="5" width="8.26953125" style="5" bestFit="1" customWidth="1"/>
    <col min="6" max="6" width="14" style="5" bestFit="1" customWidth="1"/>
    <col min="7" max="7" width="13.26953125" style="5" bestFit="1" customWidth="1"/>
    <col min="8" max="13" width="8.7265625" style="5"/>
    <col min="14" max="14" width="15.81640625" style="5" customWidth="1"/>
    <col min="15" max="16384" width="8.7265625" style="5"/>
  </cols>
  <sheetData>
    <row r="2" spans="2:22" ht="26" x14ac:dyDescent="0.65">
      <c r="B2" s="6" t="s">
        <v>147</v>
      </c>
    </row>
    <row r="3" spans="2:22" x14ac:dyDescent="0.35">
      <c r="B3" s="7" t="s">
        <v>80</v>
      </c>
      <c r="C3" s="5" t="s">
        <v>72</v>
      </c>
    </row>
    <row r="4" spans="2:22" x14ac:dyDescent="0.35">
      <c r="B4" s="7" t="s">
        <v>4</v>
      </c>
      <c r="C4" s="5" t="s">
        <v>72</v>
      </c>
      <c r="G4" s="23" t="s">
        <v>75</v>
      </c>
      <c r="H4" s="24" t="s">
        <v>94</v>
      </c>
      <c r="I4" s="24" t="s">
        <v>88</v>
      </c>
      <c r="J4" s="24" t="s">
        <v>96</v>
      </c>
      <c r="K4" s="24" t="s">
        <v>95</v>
      </c>
      <c r="L4" s="24" t="s">
        <v>67</v>
      </c>
      <c r="M4" s="24" t="s">
        <v>90</v>
      </c>
      <c r="N4" s="26" t="s">
        <v>97</v>
      </c>
      <c r="R4" s="5" t="s">
        <v>75</v>
      </c>
      <c r="S4" s="5" t="s">
        <v>94</v>
      </c>
      <c r="T4" s="5" t="s">
        <v>88</v>
      </c>
      <c r="U4" s="5" t="s">
        <v>95</v>
      </c>
      <c r="V4" s="5" t="s">
        <v>105</v>
      </c>
    </row>
    <row r="5" spans="2:22" x14ac:dyDescent="0.35">
      <c r="B5" s="7" t="s">
        <v>73</v>
      </c>
      <c r="C5" s="9">
        <v>0</v>
      </c>
      <c r="G5" s="22" t="str">
        <f t="shared" ref="G5:G16" si="0">B12</f>
        <v>NON-PRODUCT</v>
      </c>
      <c r="H5" s="21">
        <f t="shared" ref="H5:H16" si="1">SUMIF(B:B,G:G,C:C)</f>
        <v>780364.70687229943</v>
      </c>
      <c r="I5" s="21">
        <f t="shared" ref="I5:I16" si="2">SUMIF(B:B,G:G,D:D)</f>
        <v>611110.59163239063</v>
      </c>
      <c r="J5" s="21">
        <v>90000</v>
      </c>
      <c r="K5" s="21">
        <f t="shared" ref="K5:K16" si="3">SUMIF(B:B,G:G,E:E)</f>
        <v>1391475.2985046904</v>
      </c>
      <c r="L5" s="21" t="str">
        <f>IFERROR(ROUND(Table1113[[#This Row],[Gross Profit ]]/Table1113[[#This Row],[Sales]]*100,0),0)&amp;"%"</f>
        <v>44%</v>
      </c>
      <c r="M5" s="21" t="str">
        <f>IF(Table1113[[#This Row],[Cost]]&gt;=1000000,TEXT(Table1113[[#This Row],[Cost]],"# ##0,00  \ M"),IF(Table1113[[#This Row],[Cost]]&gt;=1000,TEXT(Table1113[[#This Row],[Cost]],"0 \ K"),TEXT(Table1113[[#This Row],[Cost]],"0")))</f>
        <v>780 K</v>
      </c>
      <c r="N5" s="21" t="str">
        <f>IF(Table1113[[#This Row],[Sales]]&gt;=1000000,TEXT(Table1113[[#This Row],[Sales]],"# ##0,00  \ M"),IF(Table1113[[#This Row],[Sales]]&gt;=1000,TEXT(Table1113[[#This Row],[Sales]],"0 \ K"),TEXT(Table1113[[#This Row],[Sales]],"0")))</f>
        <v>1,39 M</v>
      </c>
      <c r="R5" s="5" t="s">
        <v>22</v>
      </c>
      <c r="S5" s="5">
        <v>780364.70687229943</v>
      </c>
      <c r="T5" s="5">
        <v>611110.59163239063</v>
      </c>
      <c r="U5" s="5">
        <v>1391475.2985046904</v>
      </c>
      <c r="V5" s="5" t="s">
        <v>132</v>
      </c>
    </row>
    <row r="6" spans="2:22" x14ac:dyDescent="0.35">
      <c r="B6" s="7" t="s">
        <v>68</v>
      </c>
      <c r="C6" s="5" t="s">
        <v>72</v>
      </c>
      <c r="G6" s="22" t="str">
        <f t="shared" si="0"/>
        <v>HG GIFTS</v>
      </c>
      <c r="H6" s="15">
        <f t="shared" si="1"/>
        <v>670178.87999999931</v>
      </c>
      <c r="I6" s="15">
        <f t="shared" si="2"/>
        <v>363801.41645182762</v>
      </c>
      <c r="J6" s="21">
        <v>90000</v>
      </c>
      <c r="K6" s="15">
        <f t="shared" si="3"/>
        <v>1033980.296451829</v>
      </c>
      <c r="L6" s="27" t="str">
        <f>IFERROR(ROUND(Table1113[[#This Row],[Gross Profit ]]/Table1113[[#This Row],[Sales]]*100,0),0)&amp;"%"</f>
        <v>35%</v>
      </c>
      <c r="M6" s="27" t="str">
        <f>IF(Table1113[[#This Row],[Cost]]&gt;=1000000,TEXT(Table1113[[#This Row],[Cost]],"# ##0,00  \ M"),IF(Table1113[[#This Row],[Cost]]&gt;=1000,TEXT(Table1113[[#This Row],[Cost]],"0 \ K"),TEXT(Table1113[[#This Row],[Cost]],"0")))</f>
        <v>670 K</v>
      </c>
      <c r="N6" s="27" t="str">
        <f>IF(Table1113[[#This Row],[Sales]]&gt;=1000000,TEXT(Table1113[[#This Row],[Sales]],"# ##0,00  \ M"),IF(Table1113[[#This Row],[Sales]]&gt;=1000,TEXT(Table1113[[#This Row],[Sales]],"0 \ K"),TEXT(Table1113[[#This Row],[Sales]],"0")))</f>
        <v>1,03 M</v>
      </c>
      <c r="R6" s="5" t="s">
        <v>13</v>
      </c>
      <c r="S6" s="5">
        <v>670178.87999999931</v>
      </c>
      <c r="T6" s="5">
        <v>363801.41645182762</v>
      </c>
      <c r="U6" s="5">
        <v>1033980.296451829</v>
      </c>
      <c r="V6" s="5" t="s">
        <v>133</v>
      </c>
    </row>
    <row r="7" spans="2:22" x14ac:dyDescent="0.35">
      <c r="B7" s="7" t="s">
        <v>69</v>
      </c>
      <c r="C7" s="5" t="s">
        <v>72</v>
      </c>
      <c r="G7" s="22" t="str">
        <f t="shared" si="0"/>
        <v>BAGS</v>
      </c>
      <c r="H7" s="15">
        <f t="shared" si="1"/>
        <v>362559.49999999977</v>
      </c>
      <c r="I7" s="15">
        <f t="shared" si="2"/>
        <v>344103.28649826901</v>
      </c>
      <c r="J7" s="21">
        <v>90000</v>
      </c>
      <c r="K7" s="15">
        <f t="shared" si="3"/>
        <v>706662.78649826837</v>
      </c>
      <c r="L7" s="21" t="str">
        <f>IFERROR(ROUND(Table1113[[#This Row],[Gross Profit ]]/Table1113[[#This Row],[Sales]]*100,0),0)&amp;"%"</f>
        <v>49%</v>
      </c>
      <c r="M7" s="21" t="str">
        <f>IF(Table1113[[#This Row],[Cost]]&gt;=1000000,TEXT(Table1113[[#This Row],[Cost]],"# ##0,00  \ M"),IF(Table1113[[#This Row],[Cost]]&gt;=1000,TEXT(Table1113[[#This Row],[Cost]],"0 \ K"),TEXT(Table1113[[#This Row],[Cost]],"0")))</f>
        <v>363 K</v>
      </c>
      <c r="N7" s="21" t="str">
        <f>IF(Table1113[[#This Row],[Sales]]&gt;=1000000,TEXT(Table1113[[#This Row],[Sales]],"# ##0,00  \ M"),IF(Table1113[[#This Row],[Sales]]&gt;=1000,TEXT(Table1113[[#This Row],[Sales]],"0 \ K"),TEXT(Table1113[[#This Row],[Sales]],"0")))</f>
        <v>707 K</v>
      </c>
    </row>
    <row r="8" spans="2:22" x14ac:dyDescent="0.35">
      <c r="B8" s="7" t="s">
        <v>2</v>
      </c>
      <c r="C8" s="5" t="s">
        <v>72</v>
      </c>
      <c r="G8" s="22" t="str">
        <f t="shared" si="0"/>
        <v>HG LIFESTYLE</v>
      </c>
      <c r="H8" s="15">
        <f t="shared" si="1"/>
        <v>526774.90000000049</v>
      </c>
      <c r="I8" s="15">
        <f t="shared" si="2"/>
        <v>322180.16034124087</v>
      </c>
      <c r="J8" s="21">
        <v>90000</v>
      </c>
      <c r="K8" s="15">
        <f t="shared" si="3"/>
        <v>848955.06034123967</v>
      </c>
      <c r="L8" s="21" t="str">
        <f>IFERROR(ROUND(Table1113[[#This Row],[Gross Profit ]]/Table1113[[#This Row],[Sales]]*100,0),0)&amp;"%"</f>
        <v>38%</v>
      </c>
      <c r="M8" s="21" t="str">
        <f>IF(Table1113[[#This Row],[Cost]]&gt;=1000000,TEXT(Table1113[[#This Row],[Cost]],"# ##0,00  \ M"),IF(Table1113[[#This Row],[Cost]]&gt;=1000,TEXT(Table1113[[#This Row],[Cost]],"0 \ K"),TEXT(Table1113[[#This Row],[Cost]],"0")))</f>
        <v>527 K</v>
      </c>
      <c r="N8" s="21" t="str">
        <f>IF(Table1113[[#This Row],[Sales]]&gt;=1000000,TEXT(Table1113[[#This Row],[Sales]],"# ##0,00  \ M"),IF(Table1113[[#This Row],[Sales]]&gt;=1000,TEXT(Table1113[[#This Row],[Sales]],"0 \ K"),TEXT(Table1113[[#This Row],[Sales]],"0")))</f>
        <v>849 K</v>
      </c>
    </row>
    <row r="9" spans="2:22" x14ac:dyDescent="0.35">
      <c r="B9" s="7" t="s">
        <v>1</v>
      </c>
      <c r="C9" s="5" t="s">
        <v>72</v>
      </c>
      <c r="G9" s="22" t="str">
        <f t="shared" si="0"/>
        <v>DRINKWARE</v>
      </c>
      <c r="H9" s="15">
        <f t="shared" si="1"/>
        <v>290709.55999999994</v>
      </c>
      <c r="I9" s="15">
        <f t="shared" si="2"/>
        <v>284556.87894806289</v>
      </c>
      <c r="J9" s="21">
        <v>90000</v>
      </c>
      <c r="K9" s="15">
        <f t="shared" si="3"/>
        <v>575266.43894806295</v>
      </c>
      <c r="L9" s="21" t="str">
        <f>IFERROR(ROUND(Table1113[[#This Row],[Gross Profit ]]/Table1113[[#This Row],[Sales]]*100,0),0)&amp;"%"</f>
        <v>49%</v>
      </c>
      <c r="M9" s="21" t="str">
        <f>IF(Table1113[[#This Row],[Cost]]&gt;=1000000,TEXT(Table1113[[#This Row],[Cost]],"# ##0,00  \ M"),IF(Table1113[[#This Row],[Cost]]&gt;=1000,TEXT(Table1113[[#This Row],[Cost]],"0 \ K"),TEXT(Table1113[[#This Row],[Cost]],"0")))</f>
        <v>291 K</v>
      </c>
      <c r="N9" s="21" t="str">
        <f>IF(Table1113[[#This Row],[Sales]]&gt;=1000000,TEXT(Table1113[[#This Row],[Sales]],"# ##0,00  \ M"),IF(Table1113[[#This Row],[Sales]]&gt;=1000,TEXT(Table1113[[#This Row],[Sales]],"0 \ K"),TEXT(Table1113[[#This Row],[Sales]],"0")))</f>
        <v>575 K</v>
      </c>
    </row>
    <row r="10" spans="2:22" x14ac:dyDescent="0.35">
      <c r="G10" s="22" t="str">
        <f t="shared" si="0"/>
        <v>KNITS</v>
      </c>
      <c r="H10" s="15">
        <f t="shared" si="1"/>
        <v>180033.80000000013</v>
      </c>
      <c r="I10" s="15">
        <f t="shared" si="2"/>
        <v>123312.36693000393</v>
      </c>
      <c r="J10" s="21">
        <v>90000</v>
      </c>
      <c r="K10" s="15">
        <f t="shared" si="3"/>
        <v>303346.16693000443</v>
      </c>
      <c r="L10" s="21" t="str">
        <f>IFERROR(ROUND(Table1113[[#This Row],[Gross Profit ]]/Table1113[[#This Row],[Sales]]*100,0),0)&amp;"%"</f>
        <v>41%</v>
      </c>
      <c r="M10" s="21" t="str">
        <f>IF(Table1113[[#This Row],[Cost]]&gt;=1000000,TEXT(Table1113[[#This Row],[Cost]],"# ##0,00  \ M"),IF(Table1113[[#This Row],[Cost]]&gt;=1000,TEXT(Table1113[[#This Row],[Cost]],"0 \ K"),TEXT(Table1113[[#This Row],[Cost]],"0")))</f>
        <v>180 K</v>
      </c>
      <c r="N10" s="21" t="str">
        <f>IF(Table1113[[#This Row],[Sales]]&gt;=1000000,TEXT(Table1113[[#This Row],[Sales]],"# ##0,00  \ M"),IF(Table1113[[#This Row],[Sales]]&gt;=1000,TEXT(Table1113[[#This Row],[Sales]],"0 \ K"),TEXT(Table1113[[#This Row],[Sales]],"0")))</f>
        <v>303 K</v>
      </c>
    </row>
    <row r="11" spans="2:22" x14ac:dyDescent="0.35">
      <c r="B11" s="7" t="s">
        <v>76</v>
      </c>
      <c r="C11" s="5" t="s">
        <v>93</v>
      </c>
      <c r="D11" s="5" t="s">
        <v>88</v>
      </c>
      <c r="E11" s="5" t="s">
        <v>74</v>
      </c>
      <c r="F11"/>
      <c r="G11" s="22" t="str">
        <f t="shared" si="0"/>
        <v>TECHNOLOGY</v>
      </c>
      <c r="H11" s="15">
        <f t="shared" si="1"/>
        <v>218008.11999999997</v>
      </c>
      <c r="I11" s="15">
        <f t="shared" si="2"/>
        <v>93941.137807975058</v>
      </c>
      <c r="J11" s="21">
        <v>90000</v>
      </c>
      <c r="K11" s="15">
        <f t="shared" si="3"/>
        <v>311949.25780797505</v>
      </c>
      <c r="L11" s="21" t="str">
        <f>IFERROR(ROUND(Table1113[[#This Row],[Gross Profit ]]/Table1113[[#This Row],[Sales]]*100,0),0)&amp;"%"</f>
        <v>30%</v>
      </c>
      <c r="M11" s="21" t="str">
        <f>IF(Table1113[[#This Row],[Cost]]&gt;=1000000,TEXT(Table1113[[#This Row],[Cost]],"# ##0,00  \ M"),IF(Table1113[[#This Row],[Cost]]&gt;=1000,TEXT(Table1113[[#This Row],[Cost]],"0 \ K"),TEXT(Table1113[[#This Row],[Cost]],"0")))</f>
        <v>218 K</v>
      </c>
      <c r="N11" s="21" t="str">
        <f>IF(Table1113[[#This Row],[Sales]]&gt;=1000000,TEXT(Table1113[[#This Row],[Sales]],"# ##0,00  \ M"),IF(Table1113[[#This Row],[Sales]]&gt;=1000,TEXT(Table1113[[#This Row],[Sales]],"0 \ K"),TEXT(Table1113[[#This Row],[Sales]],"0")))</f>
        <v>312 K</v>
      </c>
    </row>
    <row r="12" spans="2:22" x14ac:dyDescent="0.35">
      <c r="B12" s="9" t="s">
        <v>22</v>
      </c>
      <c r="C12" s="8">
        <v>780364.70687229943</v>
      </c>
      <c r="D12" s="8">
        <v>611110.59163239063</v>
      </c>
      <c r="E12" s="8">
        <v>1391475.2985046904</v>
      </c>
      <c r="F12"/>
      <c r="G12" s="22" t="str">
        <f t="shared" si="0"/>
        <v>OUTERWEAR</v>
      </c>
      <c r="H12" s="15">
        <f t="shared" si="1"/>
        <v>50901.619999999974</v>
      </c>
      <c r="I12" s="15">
        <f t="shared" si="2"/>
        <v>57749.690202109996</v>
      </c>
      <c r="J12" s="21">
        <v>90000</v>
      </c>
      <c r="K12" s="15">
        <f t="shared" si="3"/>
        <v>108651.31020210999</v>
      </c>
      <c r="L12" s="21" t="str">
        <f>IFERROR(ROUND(Table1113[[#This Row],[Gross Profit ]]/Table1113[[#This Row],[Sales]]*100,0),0)&amp;"%"</f>
        <v>53%</v>
      </c>
      <c r="M12" s="21" t="str">
        <f>IF(Table1113[[#This Row],[Cost]]&gt;=1000000,TEXT(Table1113[[#This Row],[Cost]],"# ##0,00  \ M"),IF(Table1113[[#This Row],[Cost]]&gt;=1000,TEXT(Table1113[[#This Row],[Cost]],"0 \ K"),TEXT(Table1113[[#This Row],[Cost]],"0")))</f>
        <v>51 K</v>
      </c>
      <c r="N12" s="21" t="str">
        <f>IF(Table1113[[#This Row],[Sales]]&gt;=1000000,TEXT(Table1113[[#This Row],[Sales]],"# ##0,00  \ M"),IF(Table1113[[#This Row],[Sales]]&gt;=1000,TEXT(Table1113[[#This Row],[Sales]],"0 \ K"),TEXT(Table1113[[#This Row],[Sales]],"0")))</f>
        <v>109 K</v>
      </c>
    </row>
    <row r="13" spans="2:22" x14ac:dyDescent="0.35">
      <c r="B13" s="9" t="s">
        <v>13</v>
      </c>
      <c r="C13" s="8">
        <v>670178.87999999931</v>
      </c>
      <c r="D13" s="8">
        <v>363801.41645182762</v>
      </c>
      <c r="E13" s="8">
        <v>1033980.296451829</v>
      </c>
      <c r="F13"/>
      <c r="G13" s="22" t="str">
        <f t="shared" si="0"/>
        <v>HEADWEAR</v>
      </c>
      <c r="H13" s="15">
        <f t="shared" si="1"/>
        <v>41950.92</v>
      </c>
      <c r="I13" s="15">
        <f t="shared" si="2"/>
        <v>26113.193522127</v>
      </c>
      <c r="J13" s="21">
        <v>90000</v>
      </c>
      <c r="K13" s="15">
        <f t="shared" si="3"/>
        <v>68064.113522127009</v>
      </c>
      <c r="L13" s="21" t="str">
        <f>IFERROR(ROUND(Table1113[[#This Row],[Gross Profit ]]/Table1113[[#This Row],[Sales]]*100,0),0)&amp;"%"</f>
        <v>38%</v>
      </c>
      <c r="M13" s="21" t="str">
        <f>IF(Table1113[[#This Row],[Cost]]&gt;=1000000,TEXT(Table1113[[#This Row],[Cost]],"# ##0,00  \ M"),IF(Table1113[[#This Row],[Cost]]&gt;=1000,TEXT(Table1113[[#This Row],[Cost]],"0 \ K"),TEXT(Table1113[[#This Row],[Cost]],"0")))</f>
        <v>42 K</v>
      </c>
      <c r="N13" s="21" t="str">
        <f>IF(Table1113[[#This Row],[Sales]]&gt;=1000000,TEXT(Table1113[[#This Row],[Sales]],"# ##0,00  \ M"),IF(Table1113[[#This Row],[Sales]]&gt;=1000,TEXT(Table1113[[#This Row],[Sales]],"0 \ K"),TEXT(Table1113[[#This Row],[Sales]],"0")))</f>
        <v>68 K</v>
      </c>
    </row>
    <row r="14" spans="2:22" x14ac:dyDescent="0.35">
      <c r="B14" s="9" t="s">
        <v>11</v>
      </c>
      <c r="C14" s="8">
        <v>362559.49999999977</v>
      </c>
      <c r="D14" s="8">
        <v>344103.28649826901</v>
      </c>
      <c r="E14" s="8">
        <v>706662.78649826837</v>
      </c>
      <c r="F14"/>
      <c r="G14" s="22" t="str">
        <f t="shared" si="0"/>
        <v>MEMORY</v>
      </c>
      <c r="H14" s="15">
        <f t="shared" si="1"/>
        <v>142739.4200000001</v>
      </c>
      <c r="I14" s="15">
        <f t="shared" si="2"/>
        <v>24226.757102459989</v>
      </c>
      <c r="J14" s="21">
        <v>90000</v>
      </c>
      <c r="K14" s="15">
        <f t="shared" si="3"/>
        <v>166966.17710246006</v>
      </c>
      <c r="L14" s="21" t="str">
        <f>IFERROR(ROUND(Table1113[[#This Row],[Gross Profit ]]/Table1113[[#This Row],[Sales]]*100,0),0)&amp;"%"</f>
        <v>15%</v>
      </c>
      <c r="M14" s="21" t="str">
        <f>IF(Table1113[[#This Row],[Cost]]&gt;=1000000,TEXT(Table1113[[#This Row],[Cost]],"# ##0,00  \ M"),IF(Table1113[[#This Row],[Cost]]&gt;=1000,TEXT(Table1113[[#This Row],[Cost]],"0 \ K"),TEXT(Table1113[[#This Row],[Cost]],"0")))</f>
        <v>143 K</v>
      </c>
      <c r="N14" s="21" t="str">
        <f>IF(Table1113[[#This Row],[Sales]]&gt;=1000000,TEXT(Table1113[[#This Row],[Sales]],"# ##0,00  \ M"),IF(Table1113[[#This Row],[Sales]]&gt;=1000,TEXT(Table1113[[#This Row],[Sales]],"0 \ K"),TEXT(Table1113[[#This Row],[Sales]],"0")))</f>
        <v>167 K</v>
      </c>
    </row>
    <row r="15" spans="2:22" x14ac:dyDescent="0.35">
      <c r="B15" s="9" t="s">
        <v>26</v>
      </c>
      <c r="C15" s="8">
        <v>526774.90000000049</v>
      </c>
      <c r="D15" s="8">
        <v>322180.16034124087</v>
      </c>
      <c r="E15" s="8">
        <v>848955.06034123967</v>
      </c>
      <c r="F15"/>
      <c r="G15" s="22" t="str">
        <f t="shared" si="0"/>
        <v>WOVEN</v>
      </c>
      <c r="H15" s="15">
        <f t="shared" si="1"/>
        <v>32985.24</v>
      </c>
      <c r="I15" s="15">
        <f t="shared" si="2"/>
        <v>15566.361762839995</v>
      </c>
      <c r="J15" s="21">
        <v>90000</v>
      </c>
      <c r="K15" s="15">
        <f t="shared" si="3"/>
        <v>48551.601762839993</v>
      </c>
      <c r="L15" s="21" t="str">
        <f>IFERROR(ROUND(Table1113[[#This Row],[Gross Profit ]]/Table1113[[#This Row],[Sales]]*100,0),0)&amp;"%"</f>
        <v>32%</v>
      </c>
      <c r="M15" s="21" t="str">
        <f>IF(Table1113[[#This Row],[Cost]]&gt;=1000000,TEXT(Table1113[[#This Row],[Cost]],"# ##0,00  \ M"),IF(Table1113[[#This Row],[Cost]]&gt;=1000,TEXT(Table1113[[#This Row],[Cost]],"0 \ K"),TEXT(Table1113[[#This Row],[Cost]],"0")))</f>
        <v>33 K</v>
      </c>
      <c r="N15" s="21" t="str">
        <f>IF(Table1113[[#This Row],[Sales]]&gt;=1000000,TEXT(Table1113[[#This Row],[Sales]],"# ##0,00  \ M"),IF(Table1113[[#This Row],[Sales]]&gt;=1000,TEXT(Table1113[[#This Row],[Sales]],"0 \ K"),TEXT(Table1113[[#This Row],[Sales]],"0")))</f>
        <v>49 K</v>
      </c>
    </row>
    <row r="16" spans="2:22" x14ac:dyDescent="0.35">
      <c r="B16" s="9" t="s">
        <v>32</v>
      </c>
      <c r="C16" s="8">
        <v>290709.55999999994</v>
      </c>
      <c r="D16" s="8">
        <v>284556.87894806289</v>
      </c>
      <c r="E16" s="8">
        <v>575266.43894806295</v>
      </c>
      <c r="F16"/>
      <c r="G16" s="22" t="str">
        <f t="shared" si="0"/>
        <v>APPAREL</v>
      </c>
      <c r="H16" s="15">
        <f t="shared" si="1"/>
        <v>884</v>
      </c>
      <c r="I16" s="15">
        <f t="shared" si="2"/>
        <v>344</v>
      </c>
      <c r="J16" s="21">
        <v>90000</v>
      </c>
      <c r="K16" s="15">
        <f t="shared" si="3"/>
        <v>1228</v>
      </c>
      <c r="L16" s="21" t="str">
        <f>IFERROR(ROUND(Table1113[[#This Row],[Gross Profit ]]/Table1113[[#This Row],[Sales]]*100,0),0)&amp;"%"</f>
        <v>28%</v>
      </c>
      <c r="M16" s="21" t="str">
        <f>IF(Table1113[[#This Row],[Cost]]&gt;=1000000,TEXT(Table1113[[#This Row],[Cost]],"# ##0,00  \ M"),IF(Table1113[[#This Row],[Cost]]&gt;=1000,TEXT(Table1113[[#This Row],[Cost]],"0 \ K"),TEXT(Table1113[[#This Row],[Cost]],"0")))</f>
        <v>884</v>
      </c>
      <c r="N16" s="21" t="str">
        <f>IF(Table1113[[#This Row],[Sales]]&gt;=1000000,TEXT(Table1113[[#This Row],[Sales]],"# ##0,00  \ M"),IF(Table1113[[#This Row],[Sales]]&gt;=1000,TEXT(Table1113[[#This Row],[Sales]],"0 \ K"),TEXT(Table1113[[#This Row],[Sales]],"0")))</f>
        <v>1 K</v>
      </c>
    </row>
    <row r="17" spans="2:7" x14ac:dyDescent="0.35">
      <c r="B17" s="9" t="s">
        <v>18</v>
      </c>
      <c r="C17" s="8">
        <v>180033.80000000013</v>
      </c>
      <c r="D17" s="8">
        <v>123312.36693000393</v>
      </c>
      <c r="E17" s="8">
        <v>303346.16693000443</v>
      </c>
      <c r="F17"/>
    </row>
    <row r="18" spans="2:7" x14ac:dyDescent="0.35">
      <c r="B18" s="9" t="s">
        <v>29</v>
      </c>
      <c r="C18" s="8">
        <v>218008.11999999997</v>
      </c>
      <c r="D18" s="8">
        <v>93941.137807975058</v>
      </c>
      <c r="E18" s="8">
        <v>311949.25780797505</v>
      </c>
      <c r="F18"/>
    </row>
    <row r="19" spans="2:7" x14ac:dyDescent="0.35">
      <c r="B19" s="9" t="s">
        <v>24</v>
      </c>
      <c r="C19" s="8">
        <v>50901.619999999974</v>
      </c>
      <c r="D19" s="8">
        <v>57749.690202109996</v>
      </c>
      <c r="E19" s="8">
        <v>108651.31020210999</v>
      </c>
      <c r="F19"/>
    </row>
    <row r="20" spans="2:7" x14ac:dyDescent="0.35">
      <c r="B20" s="9" t="s">
        <v>48</v>
      </c>
      <c r="C20" s="8">
        <v>41950.92</v>
      </c>
      <c r="D20" s="8">
        <v>26113.193522127</v>
      </c>
      <c r="E20" s="8">
        <v>68064.113522127009</v>
      </c>
      <c r="F20"/>
    </row>
    <row r="21" spans="2:7" x14ac:dyDescent="0.35">
      <c r="B21" s="9" t="s">
        <v>36</v>
      </c>
      <c r="C21" s="8">
        <v>142739.4200000001</v>
      </c>
      <c r="D21" s="8">
        <v>24226.757102459989</v>
      </c>
      <c r="E21" s="8">
        <v>166966.17710246006</v>
      </c>
      <c r="F21"/>
      <c r="G21"/>
    </row>
    <row r="22" spans="2:7" x14ac:dyDescent="0.35">
      <c r="B22" s="9" t="s">
        <v>57</v>
      </c>
      <c r="C22" s="8">
        <v>32985.24</v>
      </c>
      <c r="D22" s="8">
        <v>15566.361762839995</v>
      </c>
      <c r="E22" s="8">
        <v>48551.601762839993</v>
      </c>
      <c r="F22"/>
      <c r="G22"/>
    </row>
    <row r="23" spans="2:7" x14ac:dyDescent="0.35">
      <c r="B23" s="9" t="s">
        <v>65</v>
      </c>
      <c r="C23" s="8">
        <v>884</v>
      </c>
      <c r="D23" s="8">
        <v>344</v>
      </c>
      <c r="E23" s="8">
        <v>1228</v>
      </c>
      <c r="F23"/>
      <c r="G23"/>
    </row>
    <row r="24" spans="2:7" x14ac:dyDescent="0.35">
      <c r="B24"/>
      <c r="C24"/>
      <c r="D24"/>
      <c r="E24"/>
      <c r="F24"/>
      <c r="G24"/>
    </row>
    <row r="25" spans="2:7" x14ac:dyDescent="0.35">
      <c r="G25"/>
    </row>
    <row r="26" spans="2:7" x14ac:dyDescent="0.35">
      <c r="G26"/>
    </row>
    <row r="27" spans="2:7" x14ac:dyDescent="0.35">
      <c r="G27"/>
    </row>
    <row r="28" spans="2:7" x14ac:dyDescent="0.35">
      <c r="G28"/>
    </row>
    <row r="29" spans="2:7" x14ac:dyDescent="0.35">
      <c r="G29"/>
    </row>
    <row r="30" spans="2:7" x14ac:dyDescent="0.35">
      <c r="G30"/>
    </row>
    <row r="31" spans="2:7" x14ac:dyDescent="0.35">
      <c r="G31"/>
    </row>
    <row r="32" spans="2:7" x14ac:dyDescent="0.35">
      <c r="G32"/>
    </row>
    <row r="33" spans="7:7" x14ac:dyDescent="0.35">
      <c r="G33"/>
    </row>
    <row r="34" spans="7:7" x14ac:dyDescent="0.35">
      <c r="G34"/>
    </row>
  </sheetData>
  <pageMargins left="0.7" right="0.7" top="0.75" bottom="0.75" header="0.3" footer="0.3"/>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sheetPr>
  <dimension ref="B2:P24"/>
  <sheetViews>
    <sheetView topLeftCell="B2" zoomScale="68" workbookViewId="0">
      <selection activeCell="R4" sqref="R4:V6"/>
    </sheetView>
  </sheetViews>
  <sheetFormatPr defaultRowHeight="14.5" x14ac:dyDescent="0.35"/>
  <cols>
    <col min="1" max="1" width="8.7265625" style="5"/>
    <col min="2" max="2" width="15.08984375" style="5" bestFit="1" customWidth="1"/>
    <col min="3" max="3" width="22.1796875" style="5" bestFit="1" customWidth="1"/>
    <col min="4" max="4" width="11.1796875" style="5" bestFit="1" customWidth="1"/>
    <col min="5" max="5" width="22.6328125" style="5" bestFit="1" customWidth="1"/>
    <col min="6" max="7" width="8.7265625" style="5"/>
    <col min="8" max="8" width="10.1796875" style="5" customWidth="1"/>
    <col min="9" max="12" width="13" style="5" customWidth="1"/>
    <col min="13" max="13" width="15.08984375" style="5" customWidth="1"/>
    <col min="14" max="14" width="13.1796875" style="5" customWidth="1"/>
    <col min="15" max="15" width="17.26953125" style="5" customWidth="1"/>
    <col min="16" max="16384" width="8.7265625" style="5"/>
  </cols>
  <sheetData>
    <row r="2" spans="2:16" ht="26" x14ac:dyDescent="0.65">
      <c r="B2" s="6" t="str">
        <f>"TOTAL SALES"&amp;" - "&amp;IF(SUM(E12:E17)&gt;=1000000,TEXT(SUM(E12:E17),"# ##0,00  \ M"),IF(SUM(E12:E17)&gt;=1000,TEXT(SUM(E12:E17),"0 \ K"),TEXT(SUM(E12:E17),"0")))&amp;CHAR(10)&amp;"TOTAL GROSS PROFIT (GP)"&amp;" - "&amp;IF(SUM(D12:D17)&gt;=1000000,TEXT(SUM(D12:D17),"# ##0,00  \ M"),IF(SUM(D12:D17)&gt;=1000,TEXT(SUM(D12:D17),"0 \ K"),TEXT(SUM(D12:D17),"0")))&amp;CHAR(10)&amp;"GROSS MARGIN (GM)"&amp;" - "&amp;ROUND(SUM(D12:D17)*100/SUM(E12:E17),0)&amp;"%"</f>
        <v>TOTAL SALES - 5,57 M
TOTAL GROSS PROFIT (GP) - 2,27 M
GROSS MARGIN (GM) - 41%</v>
      </c>
    </row>
    <row r="3" spans="2:16" x14ac:dyDescent="0.35">
      <c r="B3" s="7" t="s">
        <v>4</v>
      </c>
      <c r="C3" s="5" t="s">
        <v>72</v>
      </c>
    </row>
    <row r="4" spans="2:16" x14ac:dyDescent="0.35">
      <c r="B4" s="7" t="s">
        <v>3</v>
      </c>
      <c r="C4" s="5" t="s">
        <v>72</v>
      </c>
      <c r="G4" s="13" t="s">
        <v>69</v>
      </c>
      <c r="H4" s="18" t="s">
        <v>94</v>
      </c>
      <c r="I4" s="18" t="s">
        <v>100</v>
      </c>
      <c r="J4" s="18" t="s">
        <v>96</v>
      </c>
      <c r="K4" s="18" t="s">
        <v>95</v>
      </c>
      <c r="L4" s="18" t="s">
        <v>67</v>
      </c>
      <c r="M4" s="18" t="s">
        <v>90</v>
      </c>
      <c r="N4" s="14" t="s">
        <v>89</v>
      </c>
      <c r="O4" s="20" t="s">
        <v>97</v>
      </c>
      <c r="P4" s="20" t="s">
        <v>98</v>
      </c>
    </row>
    <row r="5" spans="2:16" x14ac:dyDescent="0.35">
      <c r="B5" s="7" t="s">
        <v>80</v>
      </c>
      <c r="C5" s="5" t="s">
        <v>72</v>
      </c>
      <c r="G5" s="10" t="str">
        <f t="shared" ref="G5:G10" si="0">B12</f>
        <v>01</v>
      </c>
      <c r="H5" s="5">
        <f t="shared" ref="H5:H10" si="1">SUMIF(B:B,G:G,C:C)</f>
        <v>568849.07377035939</v>
      </c>
      <c r="I5" s="5">
        <f>SUMIF(B:B,G:G,D:D)</f>
        <v>457053.2510749799</v>
      </c>
      <c r="J5" s="5">
        <v>20000</v>
      </c>
      <c r="K5" s="5">
        <f t="shared" ref="K5:K10" si="2">SUMIF(B:B,G:G,E:E)</f>
        <v>1025902.3248453384</v>
      </c>
      <c r="L5" s="5" t="str">
        <f>IFERROR(ROUND(Table69[[#This Row],[GP / GM]]/Table69[[#This Row],[Sales]]*100,0),0)&amp;"%"</f>
        <v>45%</v>
      </c>
      <c r="M5" s="5" t="str">
        <f>IF(Table69[[#This Row],[Cost]]&gt;=1000000,TEXT(Table69[[#This Row],[Cost]],"# ##0,00  \ M"),IF(Table69[[#This Row],[Cost]]&gt;=1000,TEXT(Table69[[#This Row],[Cost]],"0 \ K"),TEXT(Table69[[#This Row],[Cost]],"0")))</f>
        <v>569 K</v>
      </c>
      <c r="N5" s="5" t="str">
        <f>IF(Table69[[#This Row],[GP / GM]]&gt;=1000000,TEXT(Table69[[#This Row],[GP / GM]],"# ##0,00  \ M"),IF(Table69[[#This Row],[GP / GM]]&gt;=1000,TEXT(Table69[[#This Row],[GP / GM]],"0 \ K"),TEXT(Table69[[#This Row],[GP / GM]],"0")))</f>
        <v>457 K</v>
      </c>
      <c r="O5" s="5" t="str">
        <f>IF(Table69[[#This Row],[Sales]]&gt;=1000000,TEXT(Table69[[#This Row],[Sales]],"# ##0,00  \ M"),IF(Table69[[#This Row],[Sales]]&gt;=1000,TEXT(Table69[[#This Row],[Sales]],"0 \ K"),TEXT(Table69[[#This Row],[Sales]],"0")))</f>
        <v>1,03 M</v>
      </c>
      <c r="P5" s="18" t="str">
        <f>Table69[[#This Row],[Column1]]</f>
        <v>45%</v>
      </c>
    </row>
    <row r="6" spans="2:16" x14ac:dyDescent="0.35">
      <c r="B6" s="7" t="s">
        <v>73</v>
      </c>
      <c r="C6" s="9">
        <v>0</v>
      </c>
      <c r="G6" s="10" t="str">
        <f t="shared" si="0"/>
        <v>02</v>
      </c>
      <c r="H6" s="5">
        <f t="shared" si="1"/>
        <v>676903.88797914016</v>
      </c>
      <c r="I6" s="5">
        <f t="shared" ref="I6:I10" si="3">SUMIF(B:B,G:G,D:D)</f>
        <v>571624.43320564111</v>
      </c>
      <c r="J6" s="5">
        <v>20000</v>
      </c>
      <c r="K6" s="5">
        <f t="shared" si="2"/>
        <v>1248528.3211847809</v>
      </c>
      <c r="L6" s="5" t="str">
        <f>IFERROR(ROUND(Table69[[#This Row],[GP / GM]]/Table69[[#This Row],[Sales]]*100,0),0)&amp;"%"</f>
        <v>46%</v>
      </c>
      <c r="M6" s="5" t="str">
        <f>IF(Table69[[#This Row],[Cost]]&gt;=1000000,TEXT(Table69[[#This Row],[Cost]],"# ##0,00  \ M"),IF(Table69[[#This Row],[Cost]]&gt;=1000,TEXT(Table69[[#This Row],[Cost]],"0 \ K"),TEXT(Table69[[#This Row],[Cost]],"0")))</f>
        <v>677 K</v>
      </c>
      <c r="N6" s="5" t="str">
        <f>IF(Table69[[#This Row],[GP / GM]]&gt;=1000000,TEXT(Table69[[#This Row],[GP / GM]],"# ##0,00  \ M"),IF(Table69[[#This Row],[GP / GM]]&gt;=1000,TEXT(Table69[[#This Row],[GP / GM]],"0 \ K"),TEXT(Table69[[#This Row],[GP / GM]],"0")))</f>
        <v>572 K</v>
      </c>
      <c r="O6" s="5" t="str">
        <f>IF(Table69[[#This Row],[Sales]]&gt;=1000000,TEXT(Table69[[#This Row],[Sales]],"# ##0,00  \ M"),IF(Table69[[#This Row],[Sales]]&gt;=1000,TEXT(Table69[[#This Row],[Sales]],"0 \ K"),TEXT(Table69[[#This Row],[Sales]],"0")))</f>
        <v>1,25 M</v>
      </c>
      <c r="P6" s="5" t="str">
        <f>Table69[[#This Row],[Column1]]</f>
        <v>46%</v>
      </c>
    </row>
    <row r="7" spans="2:16" x14ac:dyDescent="0.35">
      <c r="B7" s="7" t="s">
        <v>68</v>
      </c>
      <c r="C7" s="5" t="s">
        <v>72</v>
      </c>
      <c r="G7" s="10" t="str">
        <f t="shared" si="0"/>
        <v>03</v>
      </c>
      <c r="H7" s="5">
        <f t="shared" si="1"/>
        <v>469935.47981477017</v>
      </c>
      <c r="I7" s="5">
        <f t="shared" si="3"/>
        <v>356395.61606921465</v>
      </c>
      <c r="J7" s="5">
        <v>20000</v>
      </c>
      <c r="K7" s="5">
        <f t="shared" si="2"/>
        <v>826331.09588398377</v>
      </c>
      <c r="L7" s="5" t="str">
        <f>IFERROR(ROUND(Table69[[#This Row],[GP / GM]]/Table69[[#This Row],[Sales]]*100,0),0)&amp;"%"</f>
        <v>43%</v>
      </c>
      <c r="M7" s="5" t="str">
        <f>IF(Table69[[#This Row],[Cost]]&gt;=1000000,TEXT(Table69[[#This Row],[Cost]],"# ##0,00  \ M"),IF(Table69[[#This Row],[Cost]]&gt;=1000,TEXT(Table69[[#This Row],[Cost]],"0 \ K"),TEXT(Table69[[#This Row],[Cost]],"0")))</f>
        <v>470 K</v>
      </c>
      <c r="N7" s="5" t="str">
        <f>IF(Table69[[#This Row],[GP / GM]]&gt;=1000000,TEXT(Table69[[#This Row],[GP / GM]],"# ##0,00  \ M"),IF(Table69[[#This Row],[GP / GM]]&gt;=1000,TEXT(Table69[[#This Row],[GP / GM]],"0 \ K"),TEXT(Table69[[#This Row],[GP / GM]],"0")))</f>
        <v>356 K</v>
      </c>
      <c r="O7" s="5" t="str">
        <f>IF(Table69[[#This Row],[Sales]]&gt;=1000000,TEXT(Table69[[#This Row],[Sales]],"# ##0,00  \ M"),IF(Table69[[#This Row],[Sales]]&gt;=1000,TEXT(Table69[[#This Row],[Sales]],"0 \ K"),TEXT(Table69[[#This Row],[Sales]],"0")))</f>
        <v>826 K</v>
      </c>
      <c r="P7" s="5" t="str">
        <f>Table69[[#This Row],[Column1]]</f>
        <v>43%</v>
      </c>
    </row>
    <row r="8" spans="2:16" x14ac:dyDescent="0.35">
      <c r="B8" s="7" t="s">
        <v>2</v>
      </c>
      <c r="C8" s="5" t="s">
        <v>72</v>
      </c>
      <c r="G8" s="10" t="str">
        <f t="shared" si="0"/>
        <v>04</v>
      </c>
      <c r="H8" s="5">
        <f t="shared" si="1"/>
        <v>256210.26165511014</v>
      </c>
      <c r="I8" s="5">
        <f t="shared" si="3"/>
        <v>178658.48992882998</v>
      </c>
      <c r="J8" s="5">
        <v>20000</v>
      </c>
      <c r="K8" s="5">
        <f t="shared" si="2"/>
        <v>434868.75158394023</v>
      </c>
      <c r="L8" s="5" t="str">
        <f>IFERROR(ROUND(Table69[[#This Row],[GP / GM]]/Table69[[#This Row],[Sales]]*100,0),0)&amp;"%"</f>
        <v>41%</v>
      </c>
      <c r="M8" s="5" t="str">
        <f>IF(Table69[[#This Row],[Cost]]&gt;=1000000,TEXT(Table69[[#This Row],[Cost]],"# ##0,00  \ M"),IF(Table69[[#This Row],[Cost]]&gt;=1000,TEXT(Table69[[#This Row],[Cost]],"0 \ K"),TEXT(Table69[[#This Row],[Cost]],"0")))</f>
        <v>256 K</v>
      </c>
      <c r="N8" s="5" t="str">
        <f>IF(Table69[[#This Row],[GP / GM]]&gt;=1000000,TEXT(Table69[[#This Row],[GP / GM]],"# ##0,00  \ M"),IF(Table69[[#This Row],[GP / GM]]&gt;=1000,TEXT(Table69[[#This Row],[GP / GM]],"0 \ K"),TEXT(Table69[[#This Row],[GP / GM]],"0")))</f>
        <v>179 K</v>
      </c>
      <c r="O8" s="5" t="str">
        <f>IF(Table69[[#This Row],[Sales]]&gt;=1000000,TEXT(Table69[[#This Row],[Sales]],"# ##0,00  \ M"),IF(Table69[[#This Row],[Sales]]&gt;=1000,TEXT(Table69[[#This Row],[Sales]],"0 \ K"),TEXT(Table69[[#This Row],[Sales]],"0")))</f>
        <v>435 K</v>
      </c>
      <c r="P8" s="5" t="str">
        <f>Table69[[#This Row],[Column1]]</f>
        <v>41%</v>
      </c>
    </row>
    <row r="9" spans="2:16" x14ac:dyDescent="0.35">
      <c r="B9" s="7" t="s">
        <v>1</v>
      </c>
      <c r="C9" s="5" t="s">
        <v>72</v>
      </c>
      <c r="G9" s="10" t="str">
        <f t="shared" si="0"/>
        <v>05</v>
      </c>
      <c r="H9" s="5">
        <f t="shared" si="1"/>
        <v>921532.1170104295</v>
      </c>
      <c r="I9" s="5">
        <f t="shared" si="3"/>
        <v>411078.20524654229</v>
      </c>
      <c r="J9" s="5">
        <v>20000</v>
      </c>
      <c r="K9" s="5">
        <f t="shared" si="2"/>
        <v>1332610.3222569725</v>
      </c>
      <c r="L9" s="5" t="str">
        <f>IFERROR(ROUND(Table69[[#This Row],[GP / GM]]/Table69[[#This Row],[Sales]]*100,0),0)&amp;"%"</f>
        <v>31%</v>
      </c>
      <c r="M9" s="5" t="str">
        <f>IF(Table69[[#This Row],[Cost]]&gt;=1000000,TEXT(Table69[[#This Row],[Cost]],"# ##0,00  \ M"),IF(Table69[[#This Row],[Cost]]&gt;=1000,TEXT(Table69[[#This Row],[Cost]],"0 \ K"),TEXT(Table69[[#This Row],[Cost]],"0")))</f>
        <v>922 K</v>
      </c>
      <c r="N9" s="5" t="str">
        <f>IF(Table69[[#This Row],[GP / GM]]&gt;=1000000,TEXT(Table69[[#This Row],[GP / GM]],"# ##0,00  \ M"),IF(Table69[[#This Row],[GP / GM]]&gt;=1000,TEXT(Table69[[#This Row],[GP / GM]],"0 \ K"),TEXT(Table69[[#This Row],[GP / GM]],"0")))</f>
        <v>411 K</v>
      </c>
      <c r="O9" s="5" t="str">
        <f>IF(Table69[[#This Row],[Sales]]&gt;=1000000,TEXT(Table69[[#This Row],[Sales]],"# ##0,00  \ M"),IF(Table69[[#This Row],[Sales]]&gt;=1000,TEXT(Table69[[#This Row],[Sales]],"0 \ K"),TEXT(Table69[[#This Row],[Sales]],"0")))</f>
        <v>1,33 M</v>
      </c>
      <c r="P9" s="5" t="str">
        <f>Table69[[#This Row],[Column1]]</f>
        <v>31%</v>
      </c>
    </row>
    <row r="10" spans="2:16" x14ac:dyDescent="0.35">
      <c r="G10" s="11" t="str">
        <f t="shared" si="0"/>
        <v>06</v>
      </c>
      <c r="H10" s="15">
        <f t="shared" si="1"/>
        <v>404659.84664249001</v>
      </c>
      <c r="I10" s="5">
        <f t="shared" si="3"/>
        <v>292195.84567409806</v>
      </c>
      <c r="J10" s="5">
        <v>20000</v>
      </c>
      <c r="K10" s="15">
        <f t="shared" si="2"/>
        <v>696855.69231658778</v>
      </c>
      <c r="L10" s="15" t="str">
        <f>IFERROR(ROUND(Table69[[#This Row],[GP / GM]]/Table69[[#This Row],[Sales]]*100,0),0)&amp;"%"</f>
        <v>42%</v>
      </c>
      <c r="M10" s="15" t="str">
        <f>IF(Table69[[#This Row],[Cost]]&gt;=1000000,TEXT(Table69[[#This Row],[Cost]],"# ##0,00  \ M"),IF(Table69[[#This Row],[Cost]]&gt;=1000,TEXT(Table69[[#This Row],[Cost]],"0 \ K"),TEXT(Table69[[#This Row],[Cost]],"0")))</f>
        <v>405 K</v>
      </c>
      <c r="N10" s="5" t="str">
        <f>IF(Table69[[#This Row],[GP / GM]]&gt;=1000000,TEXT(Table69[[#This Row],[GP / GM]],"# ##0,00  \ M"),IF(Table69[[#This Row],[GP / GM]]&gt;=1000,TEXT(Table69[[#This Row],[GP / GM]],"0 \ K"),TEXT(Table69[[#This Row],[GP / GM]],"0")))</f>
        <v>292 K</v>
      </c>
      <c r="O10" s="5" t="str">
        <f>IF(Table69[[#This Row],[Sales]]&gt;=1000000,TEXT(Table69[[#This Row],[Sales]],"# ##0,00  \ M"),IF(Table69[[#This Row],[Sales]]&gt;=1000,TEXT(Table69[[#This Row],[Sales]],"0 \ K"),TEXT(Table69[[#This Row],[Sales]],"0")))</f>
        <v>697 K</v>
      </c>
      <c r="P10" s="15" t="str">
        <f>Table69[[#This Row],[Column1]]</f>
        <v>42%</v>
      </c>
    </row>
    <row r="11" spans="2:16" x14ac:dyDescent="0.35">
      <c r="B11" s="7" t="s">
        <v>69</v>
      </c>
      <c r="C11" s="5" t="s">
        <v>93</v>
      </c>
      <c r="D11" s="5" t="s">
        <v>88</v>
      </c>
      <c r="E11" s="5" t="s">
        <v>71</v>
      </c>
    </row>
    <row r="12" spans="2:16" x14ac:dyDescent="0.35">
      <c r="B12" s="9" t="s">
        <v>84</v>
      </c>
      <c r="C12" s="8">
        <v>568849.07377035939</v>
      </c>
      <c r="D12" s="8">
        <v>457053.2510749799</v>
      </c>
      <c r="E12" s="8">
        <v>1025902.3248453384</v>
      </c>
    </row>
    <row r="13" spans="2:16" x14ac:dyDescent="0.35">
      <c r="B13" s="9" t="s">
        <v>77</v>
      </c>
      <c r="C13" s="8">
        <v>676903.88797914016</v>
      </c>
      <c r="D13" s="8">
        <v>571624.43320564111</v>
      </c>
      <c r="E13" s="8">
        <v>1248528.3211847809</v>
      </c>
    </row>
    <row r="14" spans="2:16" x14ac:dyDescent="0.35">
      <c r="B14" s="9" t="s">
        <v>85</v>
      </c>
      <c r="C14" s="8">
        <v>469935.47981477017</v>
      </c>
      <c r="D14" s="8">
        <v>356395.61606921465</v>
      </c>
      <c r="E14" s="8">
        <v>826331.09588398377</v>
      </c>
    </row>
    <row r="15" spans="2:16" x14ac:dyDescent="0.35">
      <c r="B15" s="9" t="s">
        <v>86</v>
      </c>
      <c r="C15" s="8">
        <v>256210.26165511014</v>
      </c>
      <c r="D15" s="8">
        <v>178658.48992882998</v>
      </c>
      <c r="E15" s="8">
        <v>434868.75158394023</v>
      </c>
    </row>
    <row r="16" spans="2:16" x14ac:dyDescent="0.35">
      <c r="B16" s="9" t="s">
        <v>83</v>
      </c>
      <c r="C16" s="8">
        <v>921532.1170104295</v>
      </c>
      <c r="D16" s="8">
        <v>411078.20524654229</v>
      </c>
      <c r="E16" s="8">
        <v>1332610.3222569725</v>
      </c>
    </row>
    <row r="17" spans="2:5" x14ac:dyDescent="0.35">
      <c r="B17" s="9" t="s">
        <v>87</v>
      </c>
      <c r="C17" s="8">
        <v>404659.84664249001</v>
      </c>
      <c r="D17" s="8">
        <v>292195.84567409806</v>
      </c>
      <c r="E17" s="8">
        <v>696855.69231658778</v>
      </c>
    </row>
    <row r="18" spans="2:5" x14ac:dyDescent="0.35">
      <c r="B18"/>
      <c r="C18"/>
      <c r="D18"/>
    </row>
    <row r="19" spans="2:5" x14ac:dyDescent="0.35">
      <c r="B19"/>
      <c r="C19"/>
      <c r="D19"/>
    </row>
    <row r="20" spans="2:5" x14ac:dyDescent="0.35">
      <c r="B20"/>
      <c r="C20"/>
      <c r="D20"/>
    </row>
    <row r="21" spans="2:5" x14ac:dyDescent="0.35">
      <c r="B21"/>
      <c r="C21"/>
      <c r="D21"/>
    </row>
    <row r="22" spans="2:5" x14ac:dyDescent="0.35">
      <c r="B22"/>
      <c r="C22"/>
      <c r="D22"/>
    </row>
    <row r="23" spans="2:5" x14ac:dyDescent="0.35">
      <c r="B23"/>
      <c r="C23"/>
      <c r="D23"/>
    </row>
    <row r="24" spans="2:5" x14ac:dyDescent="0.35">
      <c r="B24"/>
      <c r="C24"/>
      <c r="D24"/>
    </row>
  </sheetData>
  <pageMargins left="0.7" right="0.7" top="0.75" bottom="0.75" header="0.3" footer="0.3"/>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M656"/>
  <sheetViews>
    <sheetView topLeftCell="D2" workbookViewId="0">
      <selection activeCell="R4" sqref="R4:V6"/>
    </sheetView>
  </sheetViews>
  <sheetFormatPr defaultRowHeight="14.5" x14ac:dyDescent="0.35"/>
  <cols>
    <col min="2" max="2" width="12.36328125" bestFit="1" customWidth="1"/>
    <col min="3" max="3" width="22.6328125" bestFit="1" customWidth="1"/>
    <col min="4" max="4" width="14.54296875" bestFit="1" customWidth="1"/>
    <col min="5" max="5" width="22.6328125" bestFit="1" customWidth="1"/>
    <col min="6" max="6" width="17.1796875" bestFit="1" customWidth="1"/>
    <col min="8" max="8" width="16" customWidth="1"/>
    <col min="9" max="9" width="16.453125" customWidth="1"/>
    <col min="10" max="10" width="14.26953125" customWidth="1"/>
    <col min="11" max="11" width="24.36328125" style="52" customWidth="1"/>
    <col min="12" max="12" width="19" style="52" customWidth="1"/>
    <col min="13" max="13" width="8.7265625" style="50"/>
  </cols>
  <sheetData>
    <row r="3" spans="2:13" x14ac:dyDescent="0.35">
      <c r="B3" s="2" t="s">
        <v>1</v>
      </c>
      <c r="C3" s="2" t="s">
        <v>2</v>
      </c>
      <c r="D3" s="2" t="s">
        <v>80</v>
      </c>
      <c r="E3" t="s">
        <v>71</v>
      </c>
      <c r="F3" t="s">
        <v>79</v>
      </c>
      <c r="H3" t="s">
        <v>1</v>
      </c>
      <c r="I3" t="s">
        <v>2</v>
      </c>
      <c r="J3" t="s">
        <v>80</v>
      </c>
      <c r="K3" s="52" t="s">
        <v>71</v>
      </c>
      <c r="L3" s="52" t="s">
        <v>79</v>
      </c>
      <c r="M3" s="50" t="s">
        <v>105</v>
      </c>
    </row>
    <row r="4" spans="2:13" hidden="1" x14ac:dyDescent="0.35">
      <c r="B4">
        <v>2079</v>
      </c>
      <c r="C4" t="s">
        <v>10</v>
      </c>
      <c r="D4" t="s">
        <v>9</v>
      </c>
      <c r="E4" s="32">
        <v>308</v>
      </c>
      <c r="F4" s="32">
        <v>212.74</v>
      </c>
      <c r="H4">
        <f t="shared" ref="H4:H67" si="0">B4</f>
        <v>2079</v>
      </c>
      <c r="I4" t="str">
        <f t="shared" ref="I4:I67" si="1">C4</f>
        <v>Small</v>
      </c>
      <c r="J4" t="str">
        <f t="shared" ref="J4:J67" si="2">D4</f>
        <v>CBE1</v>
      </c>
      <c r="K4" s="52">
        <f t="shared" ref="K4:K67" si="3">E4</f>
        <v>308</v>
      </c>
      <c r="L4" s="52">
        <f t="shared" ref="L4:L67" si="4">F4</f>
        <v>212.74</v>
      </c>
      <c r="M4" s="50">
        <f>IFERROR(Table22[[#This Row],[Sum of Gross Profit]]/Table22[[#This Row],[Sum of EUR Sales Amount]],0)</f>
        <v>0.69071428571428573</v>
      </c>
    </row>
    <row r="5" spans="2:13" hidden="1" x14ac:dyDescent="0.35">
      <c r="B5">
        <v>2223</v>
      </c>
      <c r="C5" t="s">
        <v>10</v>
      </c>
      <c r="D5" t="s">
        <v>9</v>
      </c>
      <c r="E5" s="32">
        <v>1230</v>
      </c>
      <c r="F5" s="32">
        <v>869.96</v>
      </c>
      <c r="H5">
        <f t="shared" si="0"/>
        <v>2223</v>
      </c>
      <c r="I5" t="str">
        <f t="shared" si="1"/>
        <v>Small</v>
      </c>
      <c r="J5" t="str">
        <f t="shared" si="2"/>
        <v>CBE1</v>
      </c>
      <c r="K5" s="52">
        <f t="shared" si="3"/>
        <v>1230</v>
      </c>
      <c r="L5" s="52">
        <f t="shared" si="4"/>
        <v>869.96</v>
      </c>
      <c r="M5" s="50">
        <f>IFERROR(Table22[[#This Row],[Sum of Gross Profit]]/Table22[[#This Row],[Sum of EUR Sales Amount]],0)</f>
        <v>0.70728455284552849</v>
      </c>
    </row>
    <row r="6" spans="2:13" hidden="1" x14ac:dyDescent="0.35">
      <c r="B6">
        <v>2392</v>
      </c>
      <c r="C6" t="s">
        <v>10</v>
      </c>
      <c r="D6" t="s">
        <v>9</v>
      </c>
      <c r="E6" s="32">
        <v>5912.1</v>
      </c>
      <c r="F6" s="32">
        <v>2845.16</v>
      </c>
      <c r="H6">
        <f t="shared" si="0"/>
        <v>2392</v>
      </c>
      <c r="I6" t="str">
        <f t="shared" si="1"/>
        <v>Small</v>
      </c>
      <c r="J6" t="str">
        <f t="shared" si="2"/>
        <v>CBE1</v>
      </c>
      <c r="K6" s="52">
        <f t="shared" si="3"/>
        <v>5912.1</v>
      </c>
      <c r="L6" s="52">
        <f t="shared" si="4"/>
        <v>2845.16</v>
      </c>
      <c r="M6" s="50">
        <f>IFERROR(Table22[[#This Row],[Sum of Gross Profit]]/Table22[[#This Row],[Sum of EUR Sales Amount]],0)</f>
        <v>0.48124355136076852</v>
      </c>
    </row>
    <row r="7" spans="2:13" hidden="1" x14ac:dyDescent="0.35">
      <c r="B7">
        <v>2466</v>
      </c>
      <c r="C7" t="s">
        <v>17</v>
      </c>
      <c r="D7" t="s">
        <v>9</v>
      </c>
      <c r="E7" s="32">
        <v>4542.8</v>
      </c>
      <c r="F7" s="32">
        <v>2480.54</v>
      </c>
      <c r="H7">
        <f t="shared" si="0"/>
        <v>2466</v>
      </c>
      <c r="I7" t="str">
        <f t="shared" si="1"/>
        <v>Medium</v>
      </c>
      <c r="J7" t="str">
        <f t="shared" si="2"/>
        <v>CBE1</v>
      </c>
      <c r="K7" s="52">
        <f t="shared" si="3"/>
        <v>4542.8</v>
      </c>
      <c r="L7" s="52">
        <f t="shared" si="4"/>
        <v>2480.54</v>
      </c>
      <c r="M7" s="50">
        <f>IFERROR(Table22[[#This Row],[Sum of Gross Profit]]/Table22[[#This Row],[Sum of EUR Sales Amount]],0)</f>
        <v>0.54603768600862901</v>
      </c>
    </row>
    <row r="8" spans="2:13" hidden="1" x14ac:dyDescent="0.35">
      <c r="B8">
        <v>2632</v>
      </c>
      <c r="C8" t="s">
        <v>17</v>
      </c>
      <c r="D8" t="s">
        <v>9</v>
      </c>
      <c r="E8" s="32">
        <v>93542.06</v>
      </c>
      <c r="F8" s="32">
        <v>26898.320000000007</v>
      </c>
      <c r="H8">
        <f t="shared" si="0"/>
        <v>2632</v>
      </c>
      <c r="I8" t="str">
        <f t="shared" si="1"/>
        <v>Medium</v>
      </c>
      <c r="J8" t="str">
        <f t="shared" si="2"/>
        <v>CBE1</v>
      </c>
      <c r="K8" s="52">
        <f t="shared" si="3"/>
        <v>93542.06</v>
      </c>
      <c r="L8" s="52">
        <f t="shared" si="4"/>
        <v>26898.320000000007</v>
      </c>
      <c r="M8" s="50">
        <f>IFERROR(Table22[[#This Row],[Sum of Gross Profit]]/Table22[[#This Row],[Sum of EUR Sales Amount]],0)</f>
        <v>0.28755321403013795</v>
      </c>
    </row>
    <row r="9" spans="2:13" hidden="1" x14ac:dyDescent="0.35">
      <c r="B9">
        <v>3295</v>
      </c>
      <c r="C9" t="s">
        <v>17</v>
      </c>
      <c r="D9" t="s">
        <v>9</v>
      </c>
      <c r="E9" s="32">
        <v>12879.48</v>
      </c>
      <c r="F9" s="32">
        <v>5960.420000000001</v>
      </c>
      <c r="H9">
        <f t="shared" si="0"/>
        <v>3295</v>
      </c>
      <c r="I9" t="str">
        <f t="shared" si="1"/>
        <v>Medium</v>
      </c>
      <c r="J9" t="str">
        <f t="shared" si="2"/>
        <v>CBE1</v>
      </c>
      <c r="K9" s="52">
        <f t="shared" si="3"/>
        <v>12879.48</v>
      </c>
      <c r="L9" s="52">
        <f t="shared" si="4"/>
        <v>5960.420000000001</v>
      </c>
      <c r="M9" s="50">
        <f>IFERROR(Table22[[#This Row],[Sum of Gross Profit]]/Table22[[#This Row],[Sum of EUR Sales Amount]],0)</f>
        <v>0.46278421178494794</v>
      </c>
    </row>
    <row r="10" spans="2:13" hidden="1" x14ac:dyDescent="0.35">
      <c r="B10">
        <v>3437</v>
      </c>
      <c r="C10" t="s">
        <v>10</v>
      </c>
      <c r="D10" t="s">
        <v>9</v>
      </c>
      <c r="E10" s="32">
        <v>813</v>
      </c>
      <c r="F10" s="32">
        <v>530.14</v>
      </c>
      <c r="H10">
        <f t="shared" si="0"/>
        <v>3437</v>
      </c>
      <c r="I10" t="str">
        <f t="shared" si="1"/>
        <v>Small</v>
      </c>
      <c r="J10" t="str">
        <f t="shared" si="2"/>
        <v>CBE1</v>
      </c>
      <c r="K10" s="52">
        <f t="shared" si="3"/>
        <v>813</v>
      </c>
      <c r="L10" s="52">
        <f t="shared" si="4"/>
        <v>530.14</v>
      </c>
      <c r="M10" s="50">
        <f>IFERROR(Table22[[#This Row],[Sum of Gross Profit]]/Table22[[#This Row],[Sum of EUR Sales Amount]],0)</f>
        <v>0.65207872078720786</v>
      </c>
    </row>
    <row r="11" spans="2:13" hidden="1" x14ac:dyDescent="0.35">
      <c r="B11">
        <v>3507</v>
      </c>
      <c r="C11" t="s">
        <v>17</v>
      </c>
      <c r="D11" t="s">
        <v>9</v>
      </c>
      <c r="E11" s="32">
        <v>0</v>
      </c>
      <c r="F11" s="32">
        <v>-42.5</v>
      </c>
      <c r="H11">
        <f t="shared" si="0"/>
        <v>3507</v>
      </c>
      <c r="I11" t="str">
        <f t="shared" si="1"/>
        <v>Medium</v>
      </c>
      <c r="J11" t="str">
        <f t="shared" si="2"/>
        <v>CBE1</v>
      </c>
      <c r="K11" s="52">
        <f t="shared" si="3"/>
        <v>0</v>
      </c>
      <c r="L11" s="52">
        <f t="shared" si="4"/>
        <v>-42.5</v>
      </c>
      <c r="M11" s="50">
        <f>IFERROR(Table22[[#This Row],[Sum of Gross Profit]]/Table22[[#This Row],[Sum of EUR Sales Amount]],0)</f>
        <v>0</v>
      </c>
    </row>
    <row r="12" spans="2:13" hidden="1" x14ac:dyDescent="0.35">
      <c r="B12">
        <v>3896</v>
      </c>
      <c r="C12" t="s">
        <v>17</v>
      </c>
      <c r="D12" t="s">
        <v>9</v>
      </c>
      <c r="E12" s="32">
        <v>265</v>
      </c>
      <c r="F12" s="32">
        <v>154.30000000000001</v>
      </c>
      <c r="H12">
        <f t="shared" si="0"/>
        <v>3896</v>
      </c>
      <c r="I12" t="str">
        <f t="shared" si="1"/>
        <v>Medium</v>
      </c>
      <c r="J12" t="str">
        <f t="shared" si="2"/>
        <v>CBE1</v>
      </c>
      <c r="K12" s="52">
        <f t="shared" si="3"/>
        <v>265</v>
      </c>
      <c r="L12" s="52">
        <f t="shared" si="4"/>
        <v>154.30000000000001</v>
      </c>
      <c r="M12" s="50">
        <f>IFERROR(Table22[[#This Row],[Sum of Gross Profit]]/Table22[[#This Row],[Sum of EUR Sales Amount]],0)</f>
        <v>0.58226415094339623</v>
      </c>
    </row>
    <row r="13" spans="2:13" hidden="1" x14ac:dyDescent="0.35">
      <c r="B13">
        <v>4018</v>
      </c>
      <c r="C13" t="s">
        <v>17</v>
      </c>
      <c r="D13" t="s">
        <v>9</v>
      </c>
      <c r="E13" s="32">
        <v>409.6</v>
      </c>
      <c r="F13" s="32">
        <v>305.06</v>
      </c>
      <c r="H13">
        <f t="shared" si="0"/>
        <v>4018</v>
      </c>
      <c r="I13" t="str">
        <f t="shared" si="1"/>
        <v>Medium</v>
      </c>
      <c r="J13" t="str">
        <f t="shared" si="2"/>
        <v>CBE1</v>
      </c>
      <c r="K13" s="52">
        <f t="shared" si="3"/>
        <v>409.6</v>
      </c>
      <c r="L13" s="52">
        <f t="shared" si="4"/>
        <v>305.06</v>
      </c>
      <c r="M13" s="50">
        <f>IFERROR(Table22[[#This Row],[Sum of Gross Profit]]/Table22[[#This Row],[Sum of EUR Sales Amount]],0)</f>
        <v>0.74477539062499998</v>
      </c>
    </row>
    <row r="14" spans="2:13" hidden="1" x14ac:dyDescent="0.35">
      <c r="B14">
        <v>4391</v>
      </c>
      <c r="C14" t="s">
        <v>17</v>
      </c>
      <c r="D14" t="s">
        <v>9</v>
      </c>
      <c r="E14" s="32">
        <v>3635.8400000000006</v>
      </c>
      <c r="F14" s="32">
        <v>1941.3200000000002</v>
      </c>
      <c r="H14">
        <f t="shared" si="0"/>
        <v>4391</v>
      </c>
      <c r="I14" t="str">
        <f t="shared" si="1"/>
        <v>Medium</v>
      </c>
      <c r="J14" t="str">
        <f t="shared" si="2"/>
        <v>CBE1</v>
      </c>
      <c r="K14" s="52">
        <f t="shared" si="3"/>
        <v>3635.8400000000006</v>
      </c>
      <c r="L14" s="52">
        <f t="shared" si="4"/>
        <v>1941.3200000000002</v>
      </c>
      <c r="M14" s="50">
        <f>IFERROR(Table22[[#This Row],[Sum of Gross Profit]]/Table22[[#This Row],[Sum of EUR Sales Amount]],0)</f>
        <v>0.53393988734377751</v>
      </c>
    </row>
    <row r="15" spans="2:13" hidden="1" x14ac:dyDescent="0.35">
      <c r="B15">
        <v>5048</v>
      </c>
      <c r="C15" t="s">
        <v>17</v>
      </c>
      <c r="D15" t="s">
        <v>9</v>
      </c>
      <c r="E15" s="32">
        <v>1056.2</v>
      </c>
      <c r="F15" s="32">
        <v>730.1</v>
      </c>
      <c r="H15">
        <f t="shared" si="0"/>
        <v>5048</v>
      </c>
      <c r="I15" t="str">
        <f t="shared" si="1"/>
        <v>Medium</v>
      </c>
      <c r="J15" t="str">
        <f t="shared" si="2"/>
        <v>CBE1</v>
      </c>
      <c r="K15" s="52">
        <f t="shared" si="3"/>
        <v>1056.2</v>
      </c>
      <c r="L15" s="52">
        <f t="shared" si="4"/>
        <v>730.1</v>
      </c>
      <c r="M15" s="50">
        <f>IFERROR(Table22[[#This Row],[Sum of Gross Profit]]/Table22[[#This Row],[Sum of EUR Sales Amount]],0)</f>
        <v>0.69125165688316603</v>
      </c>
    </row>
    <row r="16" spans="2:13" hidden="1" x14ac:dyDescent="0.35">
      <c r="B16">
        <v>5072</v>
      </c>
      <c r="C16" t="s">
        <v>17</v>
      </c>
      <c r="D16" t="s">
        <v>9</v>
      </c>
      <c r="E16" s="32">
        <v>6174.3600000000006</v>
      </c>
      <c r="F16" s="32">
        <v>4098.24</v>
      </c>
      <c r="H16">
        <f t="shared" si="0"/>
        <v>5072</v>
      </c>
      <c r="I16" t="str">
        <f t="shared" si="1"/>
        <v>Medium</v>
      </c>
      <c r="J16" t="str">
        <f t="shared" si="2"/>
        <v>CBE1</v>
      </c>
      <c r="K16" s="52">
        <f t="shared" si="3"/>
        <v>6174.3600000000006</v>
      </c>
      <c r="L16" s="52">
        <f t="shared" si="4"/>
        <v>4098.24</v>
      </c>
      <c r="M16" s="50">
        <f>IFERROR(Table22[[#This Row],[Sum of Gross Profit]]/Table22[[#This Row],[Sum of EUR Sales Amount]],0)</f>
        <v>0.66375138475890605</v>
      </c>
    </row>
    <row r="17" spans="2:13" hidden="1" x14ac:dyDescent="0.35">
      <c r="B17">
        <v>5081</v>
      </c>
      <c r="C17" t="s">
        <v>17</v>
      </c>
      <c r="D17" t="s">
        <v>9</v>
      </c>
      <c r="E17" s="32">
        <v>3052</v>
      </c>
      <c r="F17" s="32">
        <v>897.88000000000011</v>
      </c>
      <c r="H17">
        <f t="shared" si="0"/>
        <v>5081</v>
      </c>
      <c r="I17" t="str">
        <f t="shared" si="1"/>
        <v>Medium</v>
      </c>
      <c r="J17" t="str">
        <f t="shared" si="2"/>
        <v>CBE1</v>
      </c>
      <c r="K17" s="52">
        <f t="shared" si="3"/>
        <v>3052</v>
      </c>
      <c r="L17" s="52">
        <f t="shared" si="4"/>
        <v>897.88000000000011</v>
      </c>
      <c r="M17" s="50">
        <f>IFERROR(Table22[[#This Row],[Sum of Gross Profit]]/Table22[[#This Row],[Sum of EUR Sales Amount]],0)</f>
        <v>0.29419397116644824</v>
      </c>
    </row>
    <row r="18" spans="2:13" hidden="1" x14ac:dyDescent="0.35">
      <c r="B18">
        <v>5243</v>
      </c>
      <c r="C18" t="s">
        <v>17</v>
      </c>
      <c r="D18" t="s">
        <v>9</v>
      </c>
      <c r="E18" s="32">
        <v>9354.2999999999975</v>
      </c>
      <c r="F18" s="32">
        <v>5392.28</v>
      </c>
      <c r="H18">
        <f t="shared" si="0"/>
        <v>5243</v>
      </c>
      <c r="I18" t="str">
        <f t="shared" si="1"/>
        <v>Medium</v>
      </c>
      <c r="J18" t="str">
        <f t="shared" si="2"/>
        <v>CBE1</v>
      </c>
      <c r="K18" s="52">
        <f t="shared" si="3"/>
        <v>9354.2999999999975</v>
      </c>
      <c r="L18" s="52">
        <f t="shared" si="4"/>
        <v>5392.28</v>
      </c>
      <c r="M18" s="50">
        <f>IFERROR(Table22[[#This Row],[Sum of Gross Profit]]/Table22[[#This Row],[Sum of EUR Sales Amount]],0)</f>
        <v>0.57644933346161675</v>
      </c>
    </row>
    <row r="19" spans="2:13" hidden="1" x14ac:dyDescent="0.35">
      <c r="B19">
        <v>5378</v>
      </c>
      <c r="C19" t="s">
        <v>10</v>
      </c>
      <c r="D19" t="s">
        <v>9</v>
      </c>
      <c r="E19" s="32">
        <v>1694</v>
      </c>
      <c r="F19" s="32">
        <v>1032.18</v>
      </c>
      <c r="H19">
        <f t="shared" si="0"/>
        <v>5378</v>
      </c>
      <c r="I19" t="str">
        <f t="shared" si="1"/>
        <v>Small</v>
      </c>
      <c r="J19" t="str">
        <f t="shared" si="2"/>
        <v>CBE1</v>
      </c>
      <c r="K19" s="52">
        <f t="shared" si="3"/>
        <v>1694</v>
      </c>
      <c r="L19" s="52">
        <f t="shared" si="4"/>
        <v>1032.18</v>
      </c>
      <c r="M19" s="50">
        <f>IFERROR(Table22[[#This Row],[Sum of Gross Profit]]/Table22[[#This Row],[Sum of EUR Sales Amount]],0)</f>
        <v>0.60931523022432121</v>
      </c>
    </row>
    <row r="20" spans="2:13" hidden="1" x14ac:dyDescent="0.35">
      <c r="B20">
        <v>10572</v>
      </c>
      <c r="C20" t="s">
        <v>17</v>
      </c>
      <c r="D20" t="s">
        <v>63</v>
      </c>
      <c r="E20" s="32">
        <v>6286.0032028399992</v>
      </c>
      <c r="F20" s="32">
        <v>3296.2232028400003</v>
      </c>
      <c r="H20">
        <f t="shared" si="0"/>
        <v>10572</v>
      </c>
      <c r="I20" t="str">
        <f t="shared" si="1"/>
        <v>Medium</v>
      </c>
      <c r="J20" t="str">
        <f t="shared" si="2"/>
        <v>CNO1</v>
      </c>
      <c r="K20" s="52">
        <f t="shared" si="3"/>
        <v>6286.0032028399992</v>
      </c>
      <c r="L20" s="52">
        <f t="shared" si="4"/>
        <v>3296.2232028400003</v>
      </c>
      <c r="M20" s="50">
        <f>IFERROR(Table22[[#This Row],[Sum of Gross Profit]]/Table22[[#This Row],[Sum of EUR Sales Amount]],0)</f>
        <v>0.52437504348562469</v>
      </c>
    </row>
    <row r="21" spans="2:13" hidden="1" x14ac:dyDescent="0.35">
      <c r="B21">
        <v>12330</v>
      </c>
      <c r="C21" t="s">
        <v>10</v>
      </c>
      <c r="D21" t="s">
        <v>9</v>
      </c>
      <c r="E21" s="32">
        <v>1904.8</v>
      </c>
      <c r="F21" s="32">
        <v>948.96000000000015</v>
      </c>
      <c r="H21">
        <f t="shared" si="0"/>
        <v>12330</v>
      </c>
      <c r="I21" t="str">
        <f t="shared" si="1"/>
        <v>Small</v>
      </c>
      <c r="J21" t="str">
        <f t="shared" si="2"/>
        <v>CBE1</v>
      </c>
      <c r="K21" s="52">
        <f t="shared" si="3"/>
        <v>1904.8</v>
      </c>
      <c r="L21" s="52">
        <f t="shared" si="4"/>
        <v>948.96000000000015</v>
      </c>
      <c r="M21" s="50">
        <f>IFERROR(Table22[[#This Row],[Sum of Gross Profit]]/Table22[[#This Row],[Sum of EUR Sales Amount]],0)</f>
        <v>0.49819403611927771</v>
      </c>
    </row>
    <row r="22" spans="2:13" hidden="1" x14ac:dyDescent="0.35">
      <c r="B22">
        <v>20860</v>
      </c>
      <c r="C22" t="s">
        <v>17</v>
      </c>
      <c r="D22" t="s">
        <v>56</v>
      </c>
      <c r="E22" s="32">
        <v>71.34</v>
      </c>
      <c r="F22" s="32">
        <v>48.260000000000005</v>
      </c>
      <c r="H22">
        <f t="shared" si="0"/>
        <v>20860</v>
      </c>
      <c r="I22" t="str">
        <f t="shared" si="1"/>
        <v>Medium</v>
      </c>
      <c r="J22" t="str">
        <f t="shared" si="2"/>
        <v>CES1</v>
      </c>
      <c r="K22" s="52">
        <f t="shared" si="3"/>
        <v>71.34</v>
      </c>
      <c r="L22" s="52">
        <f t="shared" si="4"/>
        <v>48.260000000000005</v>
      </c>
      <c r="M22" s="50">
        <f>IFERROR(Table22[[#This Row],[Sum of Gross Profit]]/Table22[[#This Row],[Sum of EUR Sales Amount]],0)</f>
        <v>0.67647883375385487</v>
      </c>
    </row>
    <row r="23" spans="2:13" hidden="1" x14ac:dyDescent="0.35">
      <c r="B23">
        <v>43825</v>
      </c>
      <c r="C23" t="s">
        <v>17</v>
      </c>
      <c r="D23" t="s">
        <v>9</v>
      </c>
      <c r="E23" s="32">
        <v>16157.22</v>
      </c>
      <c r="F23" s="32">
        <v>8431.1</v>
      </c>
      <c r="H23">
        <f t="shared" si="0"/>
        <v>43825</v>
      </c>
      <c r="I23" t="str">
        <f t="shared" si="1"/>
        <v>Medium</v>
      </c>
      <c r="J23" t="str">
        <f t="shared" si="2"/>
        <v>CBE1</v>
      </c>
      <c r="K23" s="52">
        <f t="shared" si="3"/>
        <v>16157.22</v>
      </c>
      <c r="L23" s="52">
        <f t="shared" si="4"/>
        <v>8431.1</v>
      </c>
      <c r="M23" s="50">
        <f>IFERROR(Table22[[#This Row],[Sum of Gross Profit]]/Table22[[#This Row],[Sum of EUR Sales Amount]],0)</f>
        <v>0.52181625304353108</v>
      </c>
    </row>
    <row r="24" spans="2:13" hidden="1" x14ac:dyDescent="0.35">
      <c r="B24">
        <v>100020</v>
      </c>
      <c r="C24" t="s">
        <v>10</v>
      </c>
      <c r="D24" t="s">
        <v>9</v>
      </c>
      <c r="E24" s="32">
        <v>1818.16</v>
      </c>
      <c r="F24" s="32">
        <v>1222.3800000000001</v>
      </c>
      <c r="H24">
        <f t="shared" si="0"/>
        <v>100020</v>
      </c>
      <c r="I24" t="str">
        <f t="shared" si="1"/>
        <v>Small</v>
      </c>
      <c r="J24" t="str">
        <f t="shared" si="2"/>
        <v>CBE1</v>
      </c>
      <c r="K24" s="52">
        <f t="shared" si="3"/>
        <v>1818.16</v>
      </c>
      <c r="L24" s="52">
        <f t="shared" si="4"/>
        <v>1222.3800000000001</v>
      </c>
      <c r="M24" s="50">
        <f>IFERROR(Table22[[#This Row],[Sum of Gross Profit]]/Table22[[#This Row],[Sum of EUR Sales Amount]],0)</f>
        <v>0.67231706780481371</v>
      </c>
    </row>
    <row r="25" spans="2:13" hidden="1" x14ac:dyDescent="0.35">
      <c r="B25">
        <v>100608</v>
      </c>
      <c r="C25" t="s">
        <v>10</v>
      </c>
      <c r="D25" t="s">
        <v>9</v>
      </c>
      <c r="E25" s="32">
        <v>896.58</v>
      </c>
      <c r="F25" s="32">
        <v>600.24</v>
      </c>
      <c r="H25">
        <f t="shared" si="0"/>
        <v>100608</v>
      </c>
      <c r="I25" t="str">
        <f t="shared" si="1"/>
        <v>Small</v>
      </c>
      <c r="J25" t="str">
        <f t="shared" si="2"/>
        <v>CBE1</v>
      </c>
      <c r="K25" s="52">
        <f t="shared" si="3"/>
        <v>896.58</v>
      </c>
      <c r="L25" s="52">
        <f t="shared" si="4"/>
        <v>600.24</v>
      </c>
      <c r="M25" s="50">
        <f>IFERROR(Table22[[#This Row],[Sum of Gross Profit]]/Table22[[#This Row],[Sum of EUR Sales Amount]],0)</f>
        <v>0.66947734725289432</v>
      </c>
    </row>
    <row r="26" spans="2:13" hidden="1" x14ac:dyDescent="0.35">
      <c r="B26">
        <v>100611</v>
      </c>
      <c r="C26" t="s">
        <v>17</v>
      </c>
      <c r="D26" t="s">
        <v>9</v>
      </c>
      <c r="E26" s="32">
        <v>34981.999999999993</v>
      </c>
      <c r="F26" s="32">
        <v>23979.799999999992</v>
      </c>
      <c r="H26">
        <f t="shared" si="0"/>
        <v>100611</v>
      </c>
      <c r="I26" t="str">
        <f t="shared" si="1"/>
        <v>Medium</v>
      </c>
      <c r="J26" t="str">
        <f t="shared" si="2"/>
        <v>CBE1</v>
      </c>
      <c r="K26" s="52">
        <f t="shared" si="3"/>
        <v>34981.999999999993</v>
      </c>
      <c r="L26" s="52">
        <f t="shared" si="4"/>
        <v>23979.799999999992</v>
      </c>
      <c r="M26" s="50">
        <f>IFERROR(Table22[[#This Row],[Sum of Gross Profit]]/Table22[[#This Row],[Sum of EUR Sales Amount]],0)</f>
        <v>0.68548968040706637</v>
      </c>
    </row>
    <row r="27" spans="2:13" hidden="1" x14ac:dyDescent="0.35">
      <c r="B27">
        <v>100870</v>
      </c>
      <c r="C27" t="s">
        <v>17</v>
      </c>
      <c r="D27" t="s">
        <v>9</v>
      </c>
      <c r="E27" s="32">
        <v>11463.56</v>
      </c>
      <c r="F27" s="32">
        <v>5347.0999999999995</v>
      </c>
      <c r="H27">
        <f t="shared" si="0"/>
        <v>100870</v>
      </c>
      <c r="I27" t="str">
        <f t="shared" si="1"/>
        <v>Medium</v>
      </c>
      <c r="J27" t="str">
        <f t="shared" si="2"/>
        <v>CBE1</v>
      </c>
      <c r="K27" s="52">
        <f t="shared" si="3"/>
        <v>11463.56</v>
      </c>
      <c r="L27" s="52">
        <f t="shared" si="4"/>
        <v>5347.0999999999995</v>
      </c>
      <c r="M27" s="50">
        <f>IFERROR(Table22[[#This Row],[Sum of Gross Profit]]/Table22[[#This Row],[Sum of EUR Sales Amount]],0)</f>
        <v>0.46644323403898963</v>
      </c>
    </row>
    <row r="28" spans="2:13" hidden="1" x14ac:dyDescent="0.35">
      <c r="B28">
        <v>100985</v>
      </c>
      <c r="C28" t="s">
        <v>17</v>
      </c>
      <c r="D28" t="s">
        <v>9</v>
      </c>
      <c r="E28" s="32">
        <v>35.08</v>
      </c>
      <c r="F28" s="32">
        <v>24.02</v>
      </c>
      <c r="H28">
        <f t="shared" si="0"/>
        <v>100985</v>
      </c>
      <c r="I28" t="str">
        <f t="shared" si="1"/>
        <v>Medium</v>
      </c>
      <c r="J28" t="str">
        <f t="shared" si="2"/>
        <v>CBE1</v>
      </c>
      <c r="K28" s="52">
        <f t="shared" si="3"/>
        <v>35.08</v>
      </c>
      <c r="L28" s="52">
        <f t="shared" si="4"/>
        <v>24.02</v>
      </c>
      <c r="M28" s="50">
        <f>IFERROR(Table22[[#This Row],[Sum of Gross Profit]]/Table22[[#This Row],[Sum of EUR Sales Amount]],0)</f>
        <v>0.68472063854047893</v>
      </c>
    </row>
    <row r="29" spans="2:13" hidden="1" x14ac:dyDescent="0.35">
      <c r="B29">
        <v>102176</v>
      </c>
      <c r="C29" t="s">
        <v>17</v>
      </c>
      <c r="D29" t="s">
        <v>9</v>
      </c>
      <c r="E29" s="32">
        <v>2772.98</v>
      </c>
      <c r="F29" s="32">
        <v>734.1</v>
      </c>
      <c r="H29">
        <f t="shared" si="0"/>
        <v>102176</v>
      </c>
      <c r="I29" t="str">
        <f t="shared" si="1"/>
        <v>Medium</v>
      </c>
      <c r="J29" t="str">
        <f t="shared" si="2"/>
        <v>CBE1</v>
      </c>
      <c r="K29" s="52">
        <f t="shared" si="3"/>
        <v>2772.98</v>
      </c>
      <c r="L29" s="52">
        <f t="shared" si="4"/>
        <v>734.1</v>
      </c>
      <c r="M29" s="50">
        <f>IFERROR(Table22[[#This Row],[Sum of Gross Profit]]/Table22[[#This Row],[Sum of EUR Sales Amount]],0)</f>
        <v>0.26473324726467556</v>
      </c>
    </row>
    <row r="30" spans="2:13" hidden="1" x14ac:dyDescent="0.35">
      <c r="B30">
        <v>102294</v>
      </c>
      <c r="C30" t="s">
        <v>17</v>
      </c>
      <c r="D30" t="s">
        <v>9</v>
      </c>
      <c r="E30" s="32">
        <v>5899.2</v>
      </c>
      <c r="F30" s="32">
        <v>1648.4399999999996</v>
      </c>
      <c r="H30">
        <f t="shared" si="0"/>
        <v>102294</v>
      </c>
      <c r="I30" t="str">
        <f t="shared" si="1"/>
        <v>Medium</v>
      </c>
      <c r="J30" t="str">
        <f t="shared" si="2"/>
        <v>CBE1</v>
      </c>
      <c r="K30" s="52">
        <f t="shared" si="3"/>
        <v>5899.2</v>
      </c>
      <c r="L30" s="52">
        <f t="shared" si="4"/>
        <v>1648.4399999999996</v>
      </c>
      <c r="M30" s="50">
        <f>IFERROR(Table22[[#This Row],[Sum of Gross Profit]]/Table22[[#This Row],[Sum of EUR Sales Amount]],0)</f>
        <v>0.27943449959316513</v>
      </c>
    </row>
    <row r="31" spans="2:13" hidden="1" x14ac:dyDescent="0.35">
      <c r="B31">
        <v>102628</v>
      </c>
      <c r="C31" t="s">
        <v>10</v>
      </c>
      <c r="D31" t="s">
        <v>9</v>
      </c>
      <c r="E31" s="32">
        <v>5289.02</v>
      </c>
      <c r="F31" s="32">
        <v>3485.7599999999998</v>
      </c>
      <c r="H31">
        <f t="shared" si="0"/>
        <v>102628</v>
      </c>
      <c r="I31" t="str">
        <f t="shared" si="1"/>
        <v>Small</v>
      </c>
      <c r="J31" t="str">
        <f t="shared" si="2"/>
        <v>CBE1</v>
      </c>
      <c r="K31" s="52">
        <f t="shared" si="3"/>
        <v>5289.02</v>
      </c>
      <c r="L31" s="52">
        <f t="shared" si="4"/>
        <v>3485.7599999999998</v>
      </c>
      <c r="M31" s="50">
        <f>IFERROR(Table22[[#This Row],[Sum of Gross Profit]]/Table22[[#This Row],[Sum of EUR Sales Amount]],0)</f>
        <v>0.65905593096641713</v>
      </c>
    </row>
    <row r="32" spans="2:13" hidden="1" x14ac:dyDescent="0.35">
      <c r="B32">
        <v>103010</v>
      </c>
      <c r="C32" t="s">
        <v>17</v>
      </c>
      <c r="D32" t="s">
        <v>9</v>
      </c>
      <c r="E32" s="32">
        <v>9661.5400000000009</v>
      </c>
      <c r="F32" s="32">
        <v>4225.5200000000004</v>
      </c>
      <c r="H32">
        <f t="shared" si="0"/>
        <v>103010</v>
      </c>
      <c r="I32" t="str">
        <f t="shared" si="1"/>
        <v>Medium</v>
      </c>
      <c r="J32" t="str">
        <f t="shared" si="2"/>
        <v>CBE1</v>
      </c>
      <c r="K32" s="52">
        <f t="shared" si="3"/>
        <v>9661.5400000000009</v>
      </c>
      <c r="L32" s="52">
        <f t="shared" si="4"/>
        <v>4225.5200000000004</v>
      </c>
      <c r="M32" s="50">
        <f>IFERROR(Table22[[#This Row],[Sum of Gross Profit]]/Table22[[#This Row],[Sum of EUR Sales Amount]],0)</f>
        <v>0.43735470742759436</v>
      </c>
    </row>
    <row r="33" spans="2:13" hidden="1" x14ac:dyDescent="0.35">
      <c r="B33">
        <v>103037</v>
      </c>
      <c r="C33" t="s">
        <v>17</v>
      </c>
      <c r="D33" t="s">
        <v>9</v>
      </c>
      <c r="E33" s="32">
        <v>608.96</v>
      </c>
      <c r="F33" s="32">
        <v>511.06000000000006</v>
      </c>
      <c r="H33">
        <f t="shared" si="0"/>
        <v>103037</v>
      </c>
      <c r="I33" t="str">
        <f t="shared" si="1"/>
        <v>Medium</v>
      </c>
      <c r="J33" t="str">
        <f t="shared" si="2"/>
        <v>CBE1</v>
      </c>
      <c r="K33" s="52">
        <f t="shared" si="3"/>
        <v>608.96</v>
      </c>
      <c r="L33" s="52">
        <f t="shared" si="4"/>
        <v>511.06000000000006</v>
      </c>
      <c r="M33" s="50">
        <f>IFERROR(Table22[[#This Row],[Sum of Gross Profit]]/Table22[[#This Row],[Sum of EUR Sales Amount]],0)</f>
        <v>0.83923410404624277</v>
      </c>
    </row>
    <row r="34" spans="2:13" hidden="1" x14ac:dyDescent="0.35">
      <c r="B34">
        <v>103205</v>
      </c>
      <c r="C34" t="s">
        <v>17</v>
      </c>
      <c r="D34" t="s">
        <v>9</v>
      </c>
      <c r="E34" s="32">
        <v>1171.92</v>
      </c>
      <c r="F34" s="32">
        <v>797.34</v>
      </c>
      <c r="H34">
        <f t="shared" si="0"/>
        <v>103205</v>
      </c>
      <c r="I34" t="str">
        <f t="shared" si="1"/>
        <v>Medium</v>
      </c>
      <c r="J34" t="str">
        <f t="shared" si="2"/>
        <v>CBE1</v>
      </c>
      <c r="K34" s="52">
        <f t="shared" si="3"/>
        <v>1171.92</v>
      </c>
      <c r="L34" s="52">
        <f t="shared" si="4"/>
        <v>797.34</v>
      </c>
      <c r="M34" s="50">
        <f>IFERROR(Table22[[#This Row],[Sum of Gross Profit]]/Table22[[#This Row],[Sum of EUR Sales Amount]],0)</f>
        <v>0.68037067376612737</v>
      </c>
    </row>
    <row r="35" spans="2:13" hidden="1" x14ac:dyDescent="0.35">
      <c r="B35">
        <v>110451</v>
      </c>
      <c r="C35" t="s">
        <v>10</v>
      </c>
      <c r="D35" t="s">
        <v>9</v>
      </c>
      <c r="E35" s="32">
        <v>1824.4</v>
      </c>
      <c r="F35" s="32">
        <v>1269.1399999999999</v>
      </c>
      <c r="H35">
        <f t="shared" si="0"/>
        <v>110451</v>
      </c>
      <c r="I35" t="str">
        <f t="shared" si="1"/>
        <v>Small</v>
      </c>
      <c r="J35" t="str">
        <f t="shared" si="2"/>
        <v>CBE1</v>
      </c>
      <c r="K35" s="52">
        <f t="shared" si="3"/>
        <v>1824.4</v>
      </c>
      <c r="L35" s="52">
        <f t="shared" si="4"/>
        <v>1269.1399999999999</v>
      </c>
      <c r="M35" s="50">
        <f>IFERROR(Table22[[#This Row],[Sum of Gross Profit]]/Table22[[#This Row],[Sum of EUR Sales Amount]],0)</f>
        <v>0.69564788423591306</v>
      </c>
    </row>
    <row r="36" spans="2:13" hidden="1" x14ac:dyDescent="0.35">
      <c r="B36">
        <v>110641</v>
      </c>
      <c r="C36" t="s">
        <v>17</v>
      </c>
      <c r="D36" t="s">
        <v>9</v>
      </c>
      <c r="E36" s="32">
        <v>31954.419999999995</v>
      </c>
      <c r="F36" s="32">
        <v>15685.019999999999</v>
      </c>
      <c r="H36">
        <f t="shared" si="0"/>
        <v>110641</v>
      </c>
      <c r="I36" t="str">
        <f t="shared" si="1"/>
        <v>Medium</v>
      </c>
      <c r="J36" t="str">
        <f t="shared" si="2"/>
        <v>CBE1</v>
      </c>
      <c r="K36" s="52">
        <f t="shared" si="3"/>
        <v>31954.419999999995</v>
      </c>
      <c r="L36" s="52">
        <f t="shared" si="4"/>
        <v>15685.019999999999</v>
      </c>
      <c r="M36" s="50">
        <f>IFERROR(Table22[[#This Row],[Sum of Gross Profit]]/Table22[[#This Row],[Sum of EUR Sales Amount]],0)</f>
        <v>0.4908560380692249</v>
      </c>
    </row>
    <row r="37" spans="2:13" hidden="1" x14ac:dyDescent="0.35">
      <c r="B37">
        <v>110700</v>
      </c>
      <c r="C37" t="s">
        <v>17</v>
      </c>
      <c r="D37" t="s">
        <v>9</v>
      </c>
      <c r="E37" s="32">
        <v>7005.9</v>
      </c>
      <c r="F37" s="32">
        <v>4268.6400000000003</v>
      </c>
      <c r="H37">
        <f t="shared" si="0"/>
        <v>110700</v>
      </c>
      <c r="I37" t="str">
        <f t="shared" si="1"/>
        <v>Medium</v>
      </c>
      <c r="J37" t="str">
        <f t="shared" si="2"/>
        <v>CBE1</v>
      </c>
      <c r="K37" s="52">
        <f t="shared" si="3"/>
        <v>7005.9</v>
      </c>
      <c r="L37" s="52">
        <f t="shared" si="4"/>
        <v>4268.6400000000003</v>
      </c>
      <c r="M37" s="50">
        <f>IFERROR(Table22[[#This Row],[Sum of Gross Profit]]/Table22[[#This Row],[Sum of EUR Sales Amount]],0)</f>
        <v>0.60929216802980357</v>
      </c>
    </row>
    <row r="38" spans="2:13" hidden="1" x14ac:dyDescent="0.35">
      <c r="B38">
        <v>110964</v>
      </c>
      <c r="C38" t="s">
        <v>17</v>
      </c>
      <c r="D38" t="s">
        <v>9</v>
      </c>
      <c r="E38" s="32">
        <v>8438</v>
      </c>
      <c r="F38" s="32">
        <v>3028.52</v>
      </c>
      <c r="H38">
        <f t="shared" si="0"/>
        <v>110964</v>
      </c>
      <c r="I38" t="str">
        <f t="shared" si="1"/>
        <v>Medium</v>
      </c>
      <c r="J38" t="str">
        <f t="shared" si="2"/>
        <v>CBE1</v>
      </c>
      <c r="K38" s="52">
        <f t="shared" si="3"/>
        <v>8438</v>
      </c>
      <c r="L38" s="52">
        <f t="shared" si="4"/>
        <v>3028.52</v>
      </c>
      <c r="M38" s="50">
        <f>IFERROR(Table22[[#This Row],[Sum of Gross Profit]]/Table22[[#This Row],[Sum of EUR Sales Amount]],0)</f>
        <v>0.35891443470016593</v>
      </c>
    </row>
    <row r="39" spans="2:13" hidden="1" x14ac:dyDescent="0.35">
      <c r="B39">
        <v>111446</v>
      </c>
      <c r="C39" t="s">
        <v>10</v>
      </c>
      <c r="D39" t="s">
        <v>9</v>
      </c>
      <c r="E39" s="32">
        <v>2040</v>
      </c>
      <c r="F39" s="32">
        <v>23.200000000000045</v>
      </c>
      <c r="H39">
        <f t="shared" si="0"/>
        <v>111446</v>
      </c>
      <c r="I39" t="str">
        <f t="shared" si="1"/>
        <v>Small</v>
      </c>
      <c r="J39" t="str">
        <f t="shared" si="2"/>
        <v>CBE1</v>
      </c>
      <c r="K39" s="52">
        <f t="shared" si="3"/>
        <v>2040</v>
      </c>
      <c r="L39" s="52">
        <f t="shared" si="4"/>
        <v>23.200000000000045</v>
      </c>
      <c r="M39" s="50">
        <f>IFERROR(Table22[[#This Row],[Sum of Gross Profit]]/Table22[[#This Row],[Sum of EUR Sales Amount]],0)</f>
        <v>1.1372549019607865E-2</v>
      </c>
    </row>
    <row r="40" spans="2:13" hidden="1" x14ac:dyDescent="0.35">
      <c r="B40">
        <v>111542</v>
      </c>
      <c r="C40" t="s">
        <v>10</v>
      </c>
      <c r="D40" t="s">
        <v>9</v>
      </c>
      <c r="E40" s="32">
        <v>29.5</v>
      </c>
      <c r="F40" s="32">
        <v>19.899999999999999</v>
      </c>
      <c r="H40">
        <f t="shared" si="0"/>
        <v>111542</v>
      </c>
      <c r="I40" t="str">
        <f t="shared" si="1"/>
        <v>Small</v>
      </c>
      <c r="J40" t="str">
        <f t="shared" si="2"/>
        <v>CBE1</v>
      </c>
      <c r="K40" s="52">
        <f t="shared" si="3"/>
        <v>29.5</v>
      </c>
      <c r="L40" s="52">
        <f t="shared" si="4"/>
        <v>19.899999999999999</v>
      </c>
      <c r="M40" s="50">
        <f>IFERROR(Table22[[#This Row],[Sum of Gross Profit]]/Table22[[#This Row],[Sum of EUR Sales Amount]],0)</f>
        <v>0.67457627118644059</v>
      </c>
    </row>
    <row r="41" spans="2:13" hidden="1" x14ac:dyDescent="0.35">
      <c r="B41">
        <v>111628</v>
      </c>
      <c r="C41" t="s">
        <v>10</v>
      </c>
      <c r="D41" t="s">
        <v>9</v>
      </c>
      <c r="E41" s="32">
        <v>3989</v>
      </c>
      <c r="F41" s="32">
        <v>1119.6599999999999</v>
      </c>
      <c r="H41">
        <f t="shared" si="0"/>
        <v>111628</v>
      </c>
      <c r="I41" t="str">
        <f t="shared" si="1"/>
        <v>Small</v>
      </c>
      <c r="J41" t="str">
        <f t="shared" si="2"/>
        <v>CBE1</v>
      </c>
      <c r="K41" s="52">
        <f t="shared" si="3"/>
        <v>3989</v>
      </c>
      <c r="L41" s="52">
        <f t="shared" si="4"/>
        <v>1119.6599999999999</v>
      </c>
      <c r="M41" s="50">
        <f>IFERROR(Table22[[#This Row],[Sum of Gross Profit]]/Table22[[#This Row],[Sum of EUR Sales Amount]],0)</f>
        <v>0.28068688894459759</v>
      </c>
    </row>
    <row r="42" spans="2:13" hidden="1" x14ac:dyDescent="0.35">
      <c r="B42">
        <v>111669</v>
      </c>
      <c r="C42" t="s">
        <v>17</v>
      </c>
      <c r="D42" t="s">
        <v>9</v>
      </c>
      <c r="E42" s="32">
        <v>8696.24</v>
      </c>
      <c r="F42" s="32">
        <v>5466.36</v>
      </c>
      <c r="H42">
        <f t="shared" si="0"/>
        <v>111669</v>
      </c>
      <c r="I42" t="str">
        <f t="shared" si="1"/>
        <v>Medium</v>
      </c>
      <c r="J42" t="str">
        <f t="shared" si="2"/>
        <v>CBE1</v>
      </c>
      <c r="K42" s="52">
        <f t="shared" si="3"/>
        <v>8696.24</v>
      </c>
      <c r="L42" s="52">
        <f t="shared" si="4"/>
        <v>5466.36</v>
      </c>
      <c r="M42" s="50">
        <f>IFERROR(Table22[[#This Row],[Sum of Gross Profit]]/Table22[[#This Row],[Sum of EUR Sales Amount]],0)</f>
        <v>0.6285889073898604</v>
      </c>
    </row>
    <row r="43" spans="2:13" hidden="1" x14ac:dyDescent="0.35">
      <c r="B43">
        <v>111799</v>
      </c>
      <c r="C43" t="s">
        <v>17</v>
      </c>
      <c r="D43" t="s">
        <v>9</v>
      </c>
      <c r="E43" s="32">
        <v>9989.7000000000007</v>
      </c>
      <c r="F43" s="32">
        <v>5538.1799999999994</v>
      </c>
      <c r="H43">
        <f t="shared" si="0"/>
        <v>111799</v>
      </c>
      <c r="I43" t="str">
        <f t="shared" si="1"/>
        <v>Medium</v>
      </c>
      <c r="J43" t="str">
        <f t="shared" si="2"/>
        <v>CBE1</v>
      </c>
      <c r="K43" s="52">
        <f t="shared" si="3"/>
        <v>9989.7000000000007</v>
      </c>
      <c r="L43" s="52">
        <f t="shared" si="4"/>
        <v>5538.1799999999994</v>
      </c>
      <c r="M43" s="50">
        <f>IFERROR(Table22[[#This Row],[Sum of Gross Profit]]/Table22[[#This Row],[Sum of EUR Sales Amount]],0)</f>
        <v>0.55438902069131191</v>
      </c>
    </row>
    <row r="44" spans="2:13" hidden="1" x14ac:dyDescent="0.35">
      <c r="B44">
        <v>111840</v>
      </c>
      <c r="C44" t="s">
        <v>17</v>
      </c>
      <c r="D44" t="s">
        <v>9</v>
      </c>
      <c r="E44" s="32">
        <v>6394.26</v>
      </c>
      <c r="F44" s="32">
        <v>4167.1400000000012</v>
      </c>
      <c r="H44">
        <f t="shared" si="0"/>
        <v>111840</v>
      </c>
      <c r="I44" t="str">
        <f t="shared" si="1"/>
        <v>Medium</v>
      </c>
      <c r="J44" t="str">
        <f t="shared" si="2"/>
        <v>CBE1</v>
      </c>
      <c r="K44" s="52">
        <f t="shared" si="3"/>
        <v>6394.26</v>
      </c>
      <c r="L44" s="52">
        <f t="shared" si="4"/>
        <v>4167.1400000000012</v>
      </c>
      <c r="M44" s="50">
        <f>IFERROR(Table22[[#This Row],[Sum of Gross Profit]]/Table22[[#This Row],[Sum of EUR Sales Amount]],0)</f>
        <v>0.65170011854381915</v>
      </c>
    </row>
    <row r="45" spans="2:13" hidden="1" x14ac:dyDescent="0.35">
      <c r="B45">
        <v>112122</v>
      </c>
      <c r="C45" t="s">
        <v>17</v>
      </c>
      <c r="D45" t="s">
        <v>9</v>
      </c>
      <c r="E45" s="32">
        <v>2024.6</v>
      </c>
      <c r="F45" s="32">
        <v>1259.3</v>
      </c>
      <c r="H45">
        <f t="shared" si="0"/>
        <v>112122</v>
      </c>
      <c r="I45" t="str">
        <f t="shared" si="1"/>
        <v>Medium</v>
      </c>
      <c r="J45" t="str">
        <f t="shared" si="2"/>
        <v>CBE1</v>
      </c>
      <c r="K45" s="52">
        <f t="shared" si="3"/>
        <v>2024.6</v>
      </c>
      <c r="L45" s="52">
        <f t="shared" si="4"/>
        <v>1259.3</v>
      </c>
      <c r="M45" s="50">
        <f>IFERROR(Table22[[#This Row],[Sum of Gross Profit]]/Table22[[#This Row],[Sum of EUR Sales Amount]],0)</f>
        <v>0.62199940729032899</v>
      </c>
    </row>
    <row r="46" spans="2:13" hidden="1" x14ac:dyDescent="0.35">
      <c r="B46">
        <v>112242</v>
      </c>
      <c r="C46" t="s">
        <v>17</v>
      </c>
      <c r="D46" t="s">
        <v>9</v>
      </c>
      <c r="E46" s="32">
        <v>30791.199999999993</v>
      </c>
      <c r="F46" s="32">
        <v>15656.240000000002</v>
      </c>
      <c r="H46">
        <f t="shared" si="0"/>
        <v>112242</v>
      </c>
      <c r="I46" t="str">
        <f t="shared" si="1"/>
        <v>Medium</v>
      </c>
      <c r="J46" t="str">
        <f t="shared" si="2"/>
        <v>CBE1</v>
      </c>
      <c r="K46" s="52">
        <f t="shared" si="3"/>
        <v>30791.199999999993</v>
      </c>
      <c r="L46" s="52">
        <f t="shared" si="4"/>
        <v>15656.240000000002</v>
      </c>
      <c r="M46" s="50">
        <f>IFERROR(Table22[[#This Row],[Sum of Gross Profit]]/Table22[[#This Row],[Sum of EUR Sales Amount]],0)</f>
        <v>0.50846475616409903</v>
      </c>
    </row>
    <row r="47" spans="2:13" hidden="1" x14ac:dyDescent="0.35">
      <c r="B47">
        <v>112259</v>
      </c>
      <c r="C47" t="s">
        <v>10</v>
      </c>
      <c r="D47" t="s">
        <v>9</v>
      </c>
      <c r="E47" s="32">
        <v>1228.1199999999999</v>
      </c>
      <c r="F47" s="32">
        <v>841.5</v>
      </c>
      <c r="H47">
        <f t="shared" si="0"/>
        <v>112259</v>
      </c>
      <c r="I47" t="str">
        <f t="shared" si="1"/>
        <v>Small</v>
      </c>
      <c r="J47" t="str">
        <f t="shared" si="2"/>
        <v>CBE1</v>
      </c>
      <c r="K47" s="52">
        <f t="shared" si="3"/>
        <v>1228.1199999999999</v>
      </c>
      <c r="L47" s="52">
        <f t="shared" si="4"/>
        <v>841.5</v>
      </c>
      <c r="M47" s="50">
        <f>IFERROR(Table22[[#This Row],[Sum of Gross Profit]]/Table22[[#This Row],[Sum of EUR Sales Amount]],0)</f>
        <v>0.68519362928704042</v>
      </c>
    </row>
    <row r="48" spans="2:13" hidden="1" x14ac:dyDescent="0.35">
      <c r="B48">
        <v>112417</v>
      </c>
      <c r="C48" t="s">
        <v>17</v>
      </c>
      <c r="D48" t="s">
        <v>9</v>
      </c>
      <c r="E48" s="32">
        <v>312.27999999999997</v>
      </c>
      <c r="F48" s="32">
        <v>169.54</v>
      </c>
      <c r="H48">
        <f t="shared" si="0"/>
        <v>112417</v>
      </c>
      <c r="I48" t="str">
        <f t="shared" si="1"/>
        <v>Medium</v>
      </c>
      <c r="J48" t="str">
        <f t="shared" si="2"/>
        <v>CBE1</v>
      </c>
      <c r="K48" s="52">
        <f t="shared" si="3"/>
        <v>312.27999999999997</v>
      </c>
      <c r="L48" s="52">
        <f t="shared" si="4"/>
        <v>169.54</v>
      </c>
      <c r="M48" s="50">
        <f>IFERROR(Table22[[#This Row],[Sum of Gross Profit]]/Table22[[#This Row],[Sum of EUR Sales Amount]],0)</f>
        <v>0.54291020878698604</v>
      </c>
    </row>
    <row r="49" spans="2:13" hidden="1" x14ac:dyDescent="0.35">
      <c r="B49">
        <v>112758</v>
      </c>
      <c r="C49" t="s">
        <v>10</v>
      </c>
      <c r="D49" t="s">
        <v>9</v>
      </c>
      <c r="E49" s="32">
        <v>1167</v>
      </c>
      <c r="F49" s="32">
        <v>619.1</v>
      </c>
      <c r="H49">
        <f t="shared" si="0"/>
        <v>112758</v>
      </c>
      <c r="I49" t="str">
        <f t="shared" si="1"/>
        <v>Small</v>
      </c>
      <c r="J49" t="str">
        <f t="shared" si="2"/>
        <v>CBE1</v>
      </c>
      <c r="K49" s="52">
        <f t="shared" si="3"/>
        <v>1167</v>
      </c>
      <c r="L49" s="52">
        <f t="shared" si="4"/>
        <v>619.1</v>
      </c>
      <c r="M49" s="50">
        <f>IFERROR(Table22[[#This Row],[Sum of Gross Profit]]/Table22[[#This Row],[Sum of EUR Sales Amount]],0)</f>
        <v>0.53050556983718944</v>
      </c>
    </row>
    <row r="50" spans="2:13" hidden="1" x14ac:dyDescent="0.35">
      <c r="B50">
        <v>112961</v>
      </c>
      <c r="C50" t="s">
        <v>17</v>
      </c>
      <c r="D50" t="s">
        <v>9</v>
      </c>
      <c r="E50" s="32">
        <v>49.94</v>
      </c>
      <c r="F50" s="32">
        <v>28.9</v>
      </c>
      <c r="H50">
        <f t="shared" si="0"/>
        <v>112961</v>
      </c>
      <c r="I50" t="str">
        <f t="shared" si="1"/>
        <v>Medium</v>
      </c>
      <c r="J50" t="str">
        <f t="shared" si="2"/>
        <v>CBE1</v>
      </c>
      <c r="K50" s="52">
        <f t="shared" si="3"/>
        <v>49.94</v>
      </c>
      <c r="L50" s="52">
        <f t="shared" si="4"/>
        <v>28.9</v>
      </c>
      <c r="M50" s="50">
        <f>IFERROR(Table22[[#This Row],[Sum of Gross Profit]]/Table22[[#This Row],[Sum of EUR Sales Amount]],0)</f>
        <v>0.57869443331998394</v>
      </c>
    </row>
    <row r="51" spans="2:13" hidden="1" x14ac:dyDescent="0.35">
      <c r="B51">
        <v>113072</v>
      </c>
      <c r="C51" t="s">
        <v>10</v>
      </c>
      <c r="D51" t="s">
        <v>9</v>
      </c>
      <c r="E51" s="32">
        <v>9097.6799999999985</v>
      </c>
      <c r="F51" s="32">
        <v>4986.9799999999996</v>
      </c>
      <c r="H51">
        <f t="shared" si="0"/>
        <v>113072</v>
      </c>
      <c r="I51" t="str">
        <f t="shared" si="1"/>
        <v>Small</v>
      </c>
      <c r="J51" t="str">
        <f t="shared" si="2"/>
        <v>CBE1</v>
      </c>
      <c r="K51" s="52">
        <f t="shared" si="3"/>
        <v>9097.6799999999985</v>
      </c>
      <c r="L51" s="52">
        <f t="shared" si="4"/>
        <v>4986.9799999999996</v>
      </c>
      <c r="M51" s="50">
        <f>IFERROR(Table22[[#This Row],[Sum of Gross Profit]]/Table22[[#This Row],[Sum of EUR Sales Amount]],0)</f>
        <v>0.54815953078147395</v>
      </c>
    </row>
    <row r="52" spans="2:13" hidden="1" x14ac:dyDescent="0.35">
      <c r="B52">
        <v>113086</v>
      </c>
      <c r="C52" t="s">
        <v>10</v>
      </c>
      <c r="D52" t="s">
        <v>9</v>
      </c>
      <c r="E52" s="32">
        <v>43093.62</v>
      </c>
      <c r="F52" s="32">
        <v>14523.2</v>
      </c>
      <c r="H52">
        <f t="shared" si="0"/>
        <v>113086</v>
      </c>
      <c r="I52" t="str">
        <f t="shared" si="1"/>
        <v>Small</v>
      </c>
      <c r="J52" t="str">
        <f t="shared" si="2"/>
        <v>CBE1</v>
      </c>
      <c r="K52" s="52">
        <f t="shared" si="3"/>
        <v>43093.62</v>
      </c>
      <c r="L52" s="52">
        <f t="shared" si="4"/>
        <v>14523.2</v>
      </c>
      <c r="M52" s="50">
        <f>IFERROR(Table22[[#This Row],[Sum of Gross Profit]]/Table22[[#This Row],[Sum of EUR Sales Amount]],0)</f>
        <v>0.33701508483158293</v>
      </c>
    </row>
    <row r="53" spans="2:13" hidden="1" x14ac:dyDescent="0.35">
      <c r="B53">
        <v>1005270</v>
      </c>
      <c r="C53" t="s">
        <v>17</v>
      </c>
      <c r="D53" t="s">
        <v>63</v>
      </c>
      <c r="E53" s="32">
        <v>3173.4754901699998</v>
      </c>
      <c r="F53" s="32">
        <v>2293.3933677400005</v>
      </c>
      <c r="H53">
        <f t="shared" si="0"/>
        <v>1005270</v>
      </c>
      <c r="I53" t="str">
        <f t="shared" si="1"/>
        <v>Medium</v>
      </c>
      <c r="J53" t="str">
        <f t="shared" si="2"/>
        <v>CNO1</v>
      </c>
      <c r="K53" s="52">
        <f t="shared" si="3"/>
        <v>3173.4754901699998</v>
      </c>
      <c r="L53" s="52">
        <f t="shared" si="4"/>
        <v>2293.3933677400005</v>
      </c>
      <c r="M53" s="50">
        <f>IFERROR(Table22[[#This Row],[Sum of Gross Profit]]/Table22[[#This Row],[Sum of EUR Sales Amount]],0)</f>
        <v>0.72267562010291297</v>
      </c>
    </row>
    <row r="54" spans="2:13" hidden="1" x14ac:dyDescent="0.35">
      <c r="B54">
        <v>1005388</v>
      </c>
      <c r="C54" t="s">
        <v>10</v>
      </c>
      <c r="D54" t="s">
        <v>63</v>
      </c>
      <c r="E54" s="32">
        <v>931.78434330999994</v>
      </c>
      <c r="F54" s="32">
        <v>538.82434331000002</v>
      </c>
      <c r="H54">
        <f t="shared" si="0"/>
        <v>1005388</v>
      </c>
      <c r="I54" t="str">
        <f t="shared" si="1"/>
        <v>Small</v>
      </c>
      <c r="J54" t="str">
        <f t="shared" si="2"/>
        <v>CNO1</v>
      </c>
      <c r="K54" s="52">
        <f t="shared" si="3"/>
        <v>931.78434330999994</v>
      </c>
      <c r="L54" s="52">
        <f t="shared" si="4"/>
        <v>538.82434331000002</v>
      </c>
      <c r="M54" s="50">
        <f>IFERROR(Table22[[#This Row],[Sum of Gross Profit]]/Table22[[#This Row],[Sum of EUR Sales Amount]],0)</f>
        <v>0.57827151441064284</v>
      </c>
    </row>
    <row r="55" spans="2:13" hidden="1" x14ac:dyDescent="0.35">
      <c r="B55">
        <v>3013308</v>
      </c>
      <c r="C55" t="s">
        <v>10</v>
      </c>
      <c r="D55" t="s">
        <v>63</v>
      </c>
      <c r="E55" s="32">
        <v>2319.0353614100004</v>
      </c>
      <c r="F55" s="32">
        <v>1616.8648125500001</v>
      </c>
      <c r="H55">
        <f t="shared" si="0"/>
        <v>3013308</v>
      </c>
      <c r="I55" t="str">
        <f t="shared" si="1"/>
        <v>Small</v>
      </c>
      <c r="J55" t="str">
        <f t="shared" si="2"/>
        <v>CNO1</v>
      </c>
      <c r="K55" s="52">
        <f t="shared" si="3"/>
        <v>2319.0353614100004</v>
      </c>
      <c r="L55" s="52">
        <f t="shared" si="4"/>
        <v>1616.8648125500001</v>
      </c>
      <c r="M55" s="50">
        <f>IFERROR(Table22[[#This Row],[Sum of Gross Profit]]/Table22[[#This Row],[Sum of EUR Sales Amount]],0)</f>
        <v>0.69721438467713903</v>
      </c>
    </row>
    <row r="56" spans="2:13" hidden="1" x14ac:dyDescent="0.35">
      <c r="B56">
        <v>3013321</v>
      </c>
      <c r="C56" t="s">
        <v>17</v>
      </c>
      <c r="D56" t="s">
        <v>63</v>
      </c>
      <c r="E56" s="32">
        <v>10282.742943699999</v>
      </c>
      <c r="F56" s="32">
        <v>1954.3356715799996</v>
      </c>
      <c r="H56">
        <f t="shared" si="0"/>
        <v>3013321</v>
      </c>
      <c r="I56" t="str">
        <f t="shared" si="1"/>
        <v>Medium</v>
      </c>
      <c r="J56" t="str">
        <f t="shared" si="2"/>
        <v>CNO1</v>
      </c>
      <c r="K56" s="52">
        <f t="shared" si="3"/>
        <v>10282.742943699999</v>
      </c>
      <c r="L56" s="52">
        <f t="shared" si="4"/>
        <v>1954.3356715799996</v>
      </c>
      <c r="M56" s="50">
        <f>IFERROR(Table22[[#This Row],[Sum of Gross Profit]]/Table22[[#This Row],[Sum of EUR Sales Amount]],0)</f>
        <v>0.19005976151308696</v>
      </c>
    </row>
    <row r="57" spans="2:13" hidden="1" x14ac:dyDescent="0.35">
      <c r="B57">
        <v>3013327</v>
      </c>
      <c r="C57" t="s">
        <v>10</v>
      </c>
      <c r="D57" t="s">
        <v>63</v>
      </c>
      <c r="E57" s="32">
        <v>38.058305822000001</v>
      </c>
      <c r="F57" s="32">
        <v>29.618305822</v>
      </c>
      <c r="H57">
        <f t="shared" si="0"/>
        <v>3013327</v>
      </c>
      <c r="I57" t="str">
        <f t="shared" si="1"/>
        <v>Small</v>
      </c>
      <c r="J57" t="str">
        <f t="shared" si="2"/>
        <v>CNO1</v>
      </c>
      <c r="K57" s="52">
        <f t="shared" si="3"/>
        <v>38.058305822000001</v>
      </c>
      <c r="L57" s="52">
        <f t="shared" si="4"/>
        <v>29.618305822</v>
      </c>
      <c r="M57" s="50">
        <f>IFERROR(Table22[[#This Row],[Sum of Gross Profit]]/Table22[[#This Row],[Sum of EUR Sales Amount]],0)</f>
        <v>0.77823500500852116</v>
      </c>
    </row>
    <row r="58" spans="2:13" hidden="1" x14ac:dyDescent="0.35">
      <c r="B58">
        <v>3013329</v>
      </c>
      <c r="C58" t="s">
        <v>10</v>
      </c>
      <c r="D58" t="s">
        <v>63</v>
      </c>
      <c r="E58" s="32">
        <v>2152.2380545999999</v>
      </c>
      <c r="F58" s="32">
        <v>1441.1980546</v>
      </c>
      <c r="H58">
        <f t="shared" si="0"/>
        <v>3013329</v>
      </c>
      <c r="I58" t="str">
        <f t="shared" si="1"/>
        <v>Small</v>
      </c>
      <c r="J58" t="str">
        <f t="shared" si="2"/>
        <v>CNO1</v>
      </c>
      <c r="K58" s="52">
        <f t="shared" si="3"/>
        <v>2152.2380545999999</v>
      </c>
      <c r="L58" s="52">
        <f t="shared" si="4"/>
        <v>1441.1980546</v>
      </c>
      <c r="M58" s="50">
        <f>IFERROR(Table22[[#This Row],[Sum of Gross Profit]]/Table22[[#This Row],[Sum of EUR Sales Amount]],0)</f>
        <v>0.66962762391442388</v>
      </c>
    </row>
    <row r="59" spans="2:13" hidden="1" x14ac:dyDescent="0.35">
      <c r="B59">
        <v>3013331</v>
      </c>
      <c r="C59" t="s">
        <v>17</v>
      </c>
      <c r="D59" t="s">
        <v>63</v>
      </c>
      <c r="E59" s="32">
        <v>15426.061719887999</v>
      </c>
      <c r="F59" s="32">
        <v>8384.5349364680005</v>
      </c>
      <c r="H59">
        <f t="shared" si="0"/>
        <v>3013331</v>
      </c>
      <c r="I59" t="str">
        <f t="shared" si="1"/>
        <v>Medium</v>
      </c>
      <c r="J59" t="str">
        <f t="shared" si="2"/>
        <v>CNO1</v>
      </c>
      <c r="K59" s="52">
        <f t="shared" si="3"/>
        <v>15426.061719887999</v>
      </c>
      <c r="L59" s="52">
        <f t="shared" si="4"/>
        <v>8384.5349364680005</v>
      </c>
      <c r="M59" s="50">
        <f>IFERROR(Table22[[#This Row],[Sum of Gross Profit]]/Table22[[#This Row],[Sum of EUR Sales Amount]],0)</f>
        <v>0.54353049331173531</v>
      </c>
    </row>
    <row r="60" spans="2:13" hidden="1" x14ac:dyDescent="0.35">
      <c r="B60">
        <v>3013336</v>
      </c>
      <c r="C60" t="s">
        <v>17</v>
      </c>
      <c r="D60" t="s">
        <v>63</v>
      </c>
      <c r="E60" s="32">
        <v>7390.6232625049997</v>
      </c>
      <c r="F60" s="32">
        <v>5272.6712354150013</v>
      </c>
      <c r="H60">
        <f t="shared" si="0"/>
        <v>3013336</v>
      </c>
      <c r="I60" t="str">
        <f t="shared" si="1"/>
        <v>Medium</v>
      </c>
      <c r="J60" t="str">
        <f t="shared" si="2"/>
        <v>CNO1</v>
      </c>
      <c r="K60" s="52">
        <f t="shared" si="3"/>
        <v>7390.6232625049997</v>
      </c>
      <c r="L60" s="52">
        <f t="shared" si="4"/>
        <v>5272.6712354150013</v>
      </c>
      <c r="M60" s="50">
        <f>IFERROR(Table22[[#This Row],[Sum of Gross Profit]]/Table22[[#This Row],[Sum of EUR Sales Amount]],0)</f>
        <v>0.71342714249350958</v>
      </c>
    </row>
    <row r="61" spans="2:13" hidden="1" x14ac:dyDescent="0.35">
      <c r="B61">
        <v>3013339</v>
      </c>
      <c r="C61" t="s">
        <v>17</v>
      </c>
      <c r="D61" t="s">
        <v>63</v>
      </c>
      <c r="E61" s="32">
        <v>10238.087217548</v>
      </c>
      <c r="F61" s="32">
        <v>6734.614769328</v>
      </c>
      <c r="H61">
        <f t="shared" si="0"/>
        <v>3013339</v>
      </c>
      <c r="I61" t="str">
        <f t="shared" si="1"/>
        <v>Medium</v>
      </c>
      <c r="J61" t="str">
        <f t="shared" si="2"/>
        <v>CNO1</v>
      </c>
      <c r="K61" s="52">
        <f t="shared" si="3"/>
        <v>10238.087217548</v>
      </c>
      <c r="L61" s="52">
        <f t="shared" si="4"/>
        <v>6734.614769328</v>
      </c>
      <c r="M61" s="50">
        <f>IFERROR(Table22[[#This Row],[Sum of Gross Profit]]/Table22[[#This Row],[Sum of EUR Sales Amount]],0)</f>
        <v>0.65780009744251089</v>
      </c>
    </row>
    <row r="62" spans="2:13" hidden="1" x14ac:dyDescent="0.35">
      <c r="B62">
        <v>3013346</v>
      </c>
      <c r="C62" t="s">
        <v>10</v>
      </c>
      <c r="D62" t="s">
        <v>63</v>
      </c>
      <c r="E62" s="32">
        <v>10537.264666810001</v>
      </c>
      <c r="F62" s="32">
        <v>6530.5306201300009</v>
      </c>
      <c r="H62">
        <f t="shared" si="0"/>
        <v>3013346</v>
      </c>
      <c r="I62" t="str">
        <f t="shared" si="1"/>
        <v>Small</v>
      </c>
      <c r="J62" t="str">
        <f t="shared" si="2"/>
        <v>CNO1</v>
      </c>
      <c r="K62" s="52">
        <f t="shared" si="3"/>
        <v>10537.264666810001</v>
      </c>
      <c r="L62" s="52">
        <f t="shared" si="4"/>
        <v>6530.5306201300009</v>
      </c>
      <c r="M62" s="50">
        <f>IFERROR(Table22[[#This Row],[Sum of Gross Profit]]/Table22[[#This Row],[Sum of EUR Sales Amount]],0)</f>
        <v>0.61975577406722016</v>
      </c>
    </row>
    <row r="63" spans="2:13" hidden="1" x14ac:dyDescent="0.35">
      <c r="B63">
        <v>3013348</v>
      </c>
      <c r="C63" t="s">
        <v>10</v>
      </c>
      <c r="D63" t="s">
        <v>63</v>
      </c>
      <c r="E63" s="32">
        <v>465.10379949000003</v>
      </c>
      <c r="F63" s="32">
        <v>244.50379949000001</v>
      </c>
      <c r="H63">
        <f t="shared" si="0"/>
        <v>3013348</v>
      </c>
      <c r="I63" t="str">
        <f t="shared" si="1"/>
        <v>Small</v>
      </c>
      <c r="J63" t="str">
        <f t="shared" si="2"/>
        <v>CNO1</v>
      </c>
      <c r="K63" s="52">
        <f t="shared" si="3"/>
        <v>465.10379949000003</v>
      </c>
      <c r="L63" s="52">
        <f t="shared" si="4"/>
        <v>244.50379949000001</v>
      </c>
      <c r="M63" s="50">
        <f>IFERROR(Table22[[#This Row],[Sum of Gross Profit]]/Table22[[#This Row],[Sum of EUR Sales Amount]],0)</f>
        <v>0.52569727393778676</v>
      </c>
    </row>
    <row r="64" spans="2:13" hidden="1" x14ac:dyDescent="0.35">
      <c r="B64">
        <v>3013356</v>
      </c>
      <c r="C64" t="s">
        <v>17</v>
      </c>
      <c r="D64" t="s">
        <v>63</v>
      </c>
      <c r="E64" s="32">
        <v>8761.9195132699988</v>
      </c>
      <c r="F64" s="32">
        <v>6375.1681317200018</v>
      </c>
      <c r="H64">
        <f t="shared" si="0"/>
        <v>3013356</v>
      </c>
      <c r="I64" t="str">
        <f t="shared" si="1"/>
        <v>Medium</v>
      </c>
      <c r="J64" t="str">
        <f t="shared" si="2"/>
        <v>CNO1</v>
      </c>
      <c r="K64" s="52">
        <f t="shared" si="3"/>
        <v>8761.9195132699988</v>
      </c>
      <c r="L64" s="52">
        <f t="shared" si="4"/>
        <v>6375.1681317200018</v>
      </c>
      <c r="M64" s="50">
        <f>IFERROR(Table22[[#This Row],[Sum of Gross Profit]]/Table22[[#This Row],[Sum of EUR Sales Amount]],0)</f>
        <v>0.72759948571369071</v>
      </c>
    </row>
    <row r="65" spans="2:13" hidden="1" x14ac:dyDescent="0.35">
      <c r="B65">
        <v>3013358</v>
      </c>
      <c r="C65" t="s">
        <v>10</v>
      </c>
      <c r="D65" t="s">
        <v>63</v>
      </c>
      <c r="E65" s="32">
        <v>4682.851599300001</v>
      </c>
      <c r="F65" s="32">
        <v>2894.9462527400001</v>
      </c>
      <c r="H65">
        <f t="shared" si="0"/>
        <v>3013358</v>
      </c>
      <c r="I65" t="str">
        <f t="shared" si="1"/>
        <v>Small</v>
      </c>
      <c r="J65" t="str">
        <f t="shared" si="2"/>
        <v>CNO1</v>
      </c>
      <c r="K65" s="52">
        <f t="shared" si="3"/>
        <v>4682.851599300001</v>
      </c>
      <c r="L65" s="52">
        <f t="shared" si="4"/>
        <v>2894.9462527400001</v>
      </c>
      <c r="M65" s="50">
        <f>IFERROR(Table22[[#This Row],[Sum of Gross Profit]]/Table22[[#This Row],[Sum of EUR Sales Amount]],0)</f>
        <v>0.61820157896371108</v>
      </c>
    </row>
    <row r="66" spans="2:13" x14ac:dyDescent="0.35">
      <c r="B66">
        <v>3013361</v>
      </c>
      <c r="C66" t="s">
        <v>17</v>
      </c>
      <c r="D66" t="s">
        <v>63</v>
      </c>
      <c r="E66" s="32">
        <v>5969.9805229000003</v>
      </c>
      <c r="F66" s="32">
        <v>-682.75947709999969</v>
      </c>
      <c r="H66" s="51">
        <f t="shared" si="0"/>
        <v>3013361</v>
      </c>
      <c r="I66" t="str">
        <f t="shared" si="1"/>
        <v>Medium</v>
      </c>
      <c r="J66" t="str">
        <f t="shared" si="2"/>
        <v>CNO1</v>
      </c>
      <c r="K66" s="52">
        <f t="shared" si="3"/>
        <v>5969.9805229000003</v>
      </c>
      <c r="L66" s="52">
        <f t="shared" si="4"/>
        <v>-682.75947709999969</v>
      </c>
      <c r="M66" s="50">
        <f>IFERROR(Table22[[#This Row],[Sum of Gross Profit]]/Table22[[#This Row],[Sum of EUR Sales Amount]],0)</f>
        <v>-0.11436544465782275</v>
      </c>
    </row>
    <row r="67" spans="2:13" hidden="1" x14ac:dyDescent="0.35">
      <c r="B67">
        <v>3013364</v>
      </c>
      <c r="C67" t="s">
        <v>17</v>
      </c>
      <c r="D67" t="s">
        <v>63</v>
      </c>
      <c r="E67" s="32">
        <v>11153.029912882001</v>
      </c>
      <c r="F67" s="32">
        <v>7892.293606512002</v>
      </c>
      <c r="H67">
        <f t="shared" si="0"/>
        <v>3013364</v>
      </c>
      <c r="I67" t="str">
        <f t="shared" si="1"/>
        <v>Medium</v>
      </c>
      <c r="J67" t="str">
        <f t="shared" si="2"/>
        <v>CNO1</v>
      </c>
      <c r="K67" s="52">
        <f t="shared" si="3"/>
        <v>11153.029912882001</v>
      </c>
      <c r="L67" s="52">
        <f t="shared" si="4"/>
        <v>7892.293606512002</v>
      </c>
      <c r="M67" s="50">
        <f>IFERROR(Table22[[#This Row],[Sum of Gross Profit]]/Table22[[#This Row],[Sum of EUR Sales Amount]],0)</f>
        <v>0.70763672904671626</v>
      </c>
    </row>
    <row r="68" spans="2:13" hidden="1" x14ac:dyDescent="0.35">
      <c r="B68">
        <v>3013365</v>
      </c>
      <c r="C68" t="s">
        <v>17</v>
      </c>
      <c r="D68" t="s">
        <v>63</v>
      </c>
      <c r="E68" s="32">
        <v>2205.9194523000001</v>
      </c>
      <c r="F68" s="32">
        <v>844.91945230000022</v>
      </c>
      <c r="H68">
        <f t="shared" ref="H68:H131" si="5">B68</f>
        <v>3013365</v>
      </c>
      <c r="I68" t="str">
        <f t="shared" ref="I68:I131" si="6">C68</f>
        <v>Medium</v>
      </c>
      <c r="J68" t="str">
        <f t="shared" ref="J68:J131" si="7">D68</f>
        <v>CNO1</v>
      </c>
      <c r="K68" s="52">
        <f t="shared" ref="K68:K131" si="8">E68</f>
        <v>2205.9194523000001</v>
      </c>
      <c r="L68" s="52">
        <f t="shared" ref="L68:L131" si="9">F68</f>
        <v>844.91945230000022</v>
      </c>
      <c r="M68" s="50">
        <f>IFERROR(Table22[[#This Row],[Sum of Gross Profit]]/Table22[[#This Row],[Sum of EUR Sales Amount]],0)</f>
        <v>0.38302370987256384</v>
      </c>
    </row>
    <row r="69" spans="2:13" hidden="1" x14ac:dyDescent="0.35">
      <c r="B69">
        <v>3013368</v>
      </c>
      <c r="C69" t="s">
        <v>17</v>
      </c>
      <c r="D69" t="s">
        <v>63</v>
      </c>
      <c r="E69" s="32">
        <v>4897.1000385879997</v>
      </c>
      <c r="F69" s="32">
        <v>3508.6200385880002</v>
      </c>
      <c r="H69">
        <f t="shared" si="5"/>
        <v>3013368</v>
      </c>
      <c r="I69" t="str">
        <f t="shared" si="6"/>
        <v>Medium</v>
      </c>
      <c r="J69" t="str">
        <f t="shared" si="7"/>
        <v>CNO1</v>
      </c>
      <c r="K69" s="52">
        <f t="shared" si="8"/>
        <v>4897.1000385879997</v>
      </c>
      <c r="L69" s="52">
        <f t="shared" si="9"/>
        <v>3508.6200385880002</v>
      </c>
      <c r="M69" s="50">
        <f>IFERROR(Table22[[#This Row],[Sum of Gross Profit]]/Table22[[#This Row],[Sum of EUR Sales Amount]],0)</f>
        <v>0.71646893282573298</v>
      </c>
    </row>
    <row r="70" spans="2:13" hidden="1" x14ac:dyDescent="0.35">
      <c r="B70">
        <v>3013375</v>
      </c>
      <c r="C70" t="s">
        <v>10</v>
      </c>
      <c r="D70" t="s">
        <v>63</v>
      </c>
      <c r="E70" s="32">
        <v>6599.4075302180008</v>
      </c>
      <c r="F70" s="32">
        <v>4722.1275302180002</v>
      </c>
      <c r="H70">
        <f t="shared" si="5"/>
        <v>3013375</v>
      </c>
      <c r="I70" t="str">
        <f t="shared" si="6"/>
        <v>Small</v>
      </c>
      <c r="J70" t="str">
        <f t="shared" si="7"/>
        <v>CNO1</v>
      </c>
      <c r="K70" s="52">
        <f t="shared" si="8"/>
        <v>6599.4075302180008</v>
      </c>
      <c r="L70" s="52">
        <f t="shared" si="9"/>
        <v>4722.1275302180002</v>
      </c>
      <c r="M70" s="50">
        <f>IFERROR(Table22[[#This Row],[Sum of Gross Profit]]/Table22[[#This Row],[Sum of EUR Sales Amount]],0)</f>
        <v>0.71553810074553958</v>
      </c>
    </row>
    <row r="71" spans="2:13" hidden="1" x14ac:dyDescent="0.35">
      <c r="B71">
        <v>3013376</v>
      </c>
      <c r="C71" t="s">
        <v>17</v>
      </c>
      <c r="D71" t="s">
        <v>63</v>
      </c>
      <c r="E71" s="32">
        <v>13733.70805372</v>
      </c>
      <c r="F71" s="32">
        <v>7527.788053719999</v>
      </c>
      <c r="H71">
        <f t="shared" si="5"/>
        <v>3013376</v>
      </c>
      <c r="I71" t="str">
        <f t="shared" si="6"/>
        <v>Medium</v>
      </c>
      <c r="J71" t="str">
        <f t="shared" si="7"/>
        <v>CNO1</v>
      </c>
      <c r="K71" s="52">
        <f t="shared" si="8"/>
        <v>13733.70805372</v>
      </c>
      <c r="L71" s="52">
        <f t="shared" si="9"/>
        <v>7527.788053719999</v>
      </c>
      <c r="M71" s="50">
        <f>IFERROR(Table22[[#This Row],[Sum of Gross Profit]]/Table22[[#This Row],[Sum of EUR Sales Amount]],0)</f>
        <v>0.54812495098007952</v>
      </c>
    </row>
    <row r="72" spans="2:13" hidden="1" x14ac:dyDescent="0.35">
      <c r="B72">
        <v>3013385</v>
      </c>
      <c r="C72" t="s">
        <v>17</v>
      </c>
      <c r="D72" t="s">
        <v>63</v>
      </c>
      <c r="E72" s="32">
        <v>16147.618943299998</v>
      </c>
      <c r="F72" s="32">
        <v>11069.698943300002</v>
      </c>
      <c r="H72">
        <f t="shared" si="5"/>
        <v>3013385</v>
      </c>
      <c r="I72" t="str">
        <f t="shared" si="6"/>
        <v>Medium</v>
      </c>
      <c r="J72" t="str">
        <f t="shared" si="7"/>
        <v>CNO1</v>
      </c>
      <c r="K72" s="52">
        <f t="shared" si="8"/>
        <v>16147.618943299998</v>
      </c>
      <c r="L72" s="52">
        <f t="shared" si="9"/>
        <v>11069.698943300002</v>
      </c>
      <c r="M72" s="50">
        <f>IFERROR(Table22[[#This Row],[Sum of Gross Profit]]/Table22[[#This Row],[Sum of EUR Sales Amount]],0)</f>
        <v>0.68553134565347562</v>
      </c>
    </row>
    <row r="73" spans="2:13" hidden="1" x14ac:dyDescent="0.35">
      <c r="B73">
        <v>3013393</v>
      </c>
      <c r="C73" t="s">
        <v>17</v>
      </c>
      <c r="D73" t="s">
        <v>63</v>
      </c>
      <c r="E73" s="32">
        <v>13733.442329825006</v>
      </c>
      <c r="F73" s="32">
        <v>8927.4223298250017</v>
      </c>
      <c r="H73">
        <f t="shared" si="5"/>
        <v>3013393</v>
      </c>
      <c r="I73" t="str">
        <f t="shared" si="6"/>
        <v>Medium</v>
      </c>
      <c r="J73" t="str">
        <f t="shared" si="7"/>
        <v>CNO1</v>
      </c>
      <c r="K73" s="52">
        <f t="shared" si="8"/>
        <v>13733.442329825006</v>
      </c>
      <c r="L73" s="52">
        <f t="shared" si="9"/>
        <v>8927.4223298250017</v>
      </c>
      <c r="M73" s="50">
        <f>IFERROR(Table22[[#This Row],[Sum of Gross Profit]]/Table22[[#This Row],[Sum of EUR Sales Amount]],0)</f>
        <v>0.65004986480609173</v>
      </c>
    </row>
    <row r="74" spans="2:13" hidden="1" x14ac:dyDescent="0.35">
      <c r="B74">
        <v>3013395</v>
      </c>
      <c r="C74" t="s">
        <v>17</v>
      </c>
      <c r="D74" t="s">
        <v>63</v>
      </c>
      <c r="E74" s="32">
        <v>27792.952526407</v>
      </c>
      <c r="F74" s="32">
        <v>18055.761048417</v>
      </c>
      <c r="H74">
        <f t="shared" si="5"/>
        <v>3013395</v>
      </c>
      <c r="I74" t="str">
        <f t="shared" si="6"/>
        <v>Medium</v>
      </c>
      <c r="J74" t="str">
        <f t="shared" si="7"/>
        <v>CNO1</v>
      </c>
      <c r="K74" s="52">
        <f t="shared" si="8"/>
        <v>27792.952526407</v>
      </c>
      <c r="L74" s="52">
        <f t="shared" si="9"/>
        <v>18055.761048417</v>
      </c>
      <c r="M74" s="50">
        <f>IFERROR(Table22[[#This Row],[Sum of Gross Profit]]/Table22[[#This Row],[Sum of EUR Sales Amount]],0)</f>
        <v>0.64965249846203377</v>
      </c>
    </row>
    <row r="75" spans="2:13" hidden="1" x14ac:dyDescent="0.35">
      <c r="B75">
        <v>3013402</v>
      </c>
      <c r="C75" t="s">
        <v>10</v>
      </c>
      <c r="D75" t="s">
        <v>63</v>
      </c>
      <c r="E75" s="32">
        <v>1729.2764136599999</v>
      </c>
      <c r="F75" s="32">
        <v>324.05641365999992</v>
      </c>
      <c r="H75">
        <f t="shared" si="5"/>
        <v>3013402</v>
      </c>
      <c r="I75" t="str">
        <f t="shared" si="6"/>
        <v>Small</v>
      </c>
      <c r="J75" t="str">
        <f t="shared" si="7"/>
        <v>CNO1</v>
      </c>
      <c r="K75" s="52">
        <f t="shared" si="8"/>
        <v>1729.2764136599999</v>
      </c>
      <c r="L75" s="52">
        <f t="shared" si="9"/>
        <v>324.05641365999992</v>
      </c>
      <c r="M75" s="50">
        <f>IFERROR(Table22[[#This Row],[Sum of Gross Profit]]/Table22[[#This Row],[Sum of EUR Sales Amount]],0)</f>
        <v>0.18739422518007812</v>
      </c>
    </row>
    <row r="76" spans="2:13" hidden="1" x14ac:dyDescent="0.35">
      <c r="B76">
        <v>3013405</v>
      </c>
      <c r="C76" t="s">
        <v>17</v>
      </c>
      <c r="D76" t="s">
        <v>63</v>
      </c>
      <c r="E76" s="32">
        <v>1818.9845009999999</v>
      </c>
      <c r="F76" s="32">
        <v>66.584500999999818</v>
      </c>
      <c r="H76">
        <f t="shared" si="5"/>
        <v>3013405</v>
      </c>
      <c r="I76" t="str">
        <f t="shared" si="6"/>
        <v>Medium</v>
      </c>
      <c r="J76" t="str">
        <f t="shared" si="7"/>
        <v>CNO1</v>
      </c>
      <c r="K76" s="52">
        <f t="shared" si="8"/>
        <v>1818.9845009999999</v>
      </c>
      <c r="L76" s="52">
        <f t="shared" si="9"/>
        <v>66.584500999999818</v>
      </c>
      <c r="M76" s="50">
        <f>IFERROR(Table22[[#This Row],[Sum of Gross Profit]]/Table22[[#This Row],[Sum of EUR Sales Amount]],0)</f>
        <v>3.6605315198339788E-2</v>
      </c>
    </row>
    <row r="77" spans="2:13" hidden="1" x14ac:dyDescent="0.35">
      <c r="B77">
        <v>3013410</v>
      </c>
      <c r="C77" t="s">
        <v>10</v>
      </c>
      <c r="D77" t="s">
        <v>63</v>
      </c>
      <c r="E77" s="32">
        <v>281.79597969999998</v>
      </c>
      <c r="F77" s="32">
        <v>115.09597969999999</v>
      </c>
      <c r="H77">
        <f t="shared" si="5"/>
        <v>3013410</v>
      </c>
      <c r="I77" t="str">
        <f t="shared" si="6"/>
        <v>Small</v>
      </c>
      <c r="J77" t="str">
        <f t="shared" si="7"/>
        <v>CNO1</v>
      </c>
      <c r="K77" s="52">
        <f t="shared" si="8"/>
        <v>281.79597969999998</v>
      </c>
      <c r="L77" s="52">
        <f t="shared" si="9"/>
        <v>115.09597969999999</v>
      </c>
      <c r="M77" s="50">
        <f>IFERROR(Table22[[#This Row],[Sum of Gross Profit]]/Table22[[#This Row],[Sum of EUR Sales Amount]],0)</f>
        <v>0.40843726664422669</v>
      </c>
    </row>
    <row r="78" spans="2:13" hidden="1" x14ac:dyDescent="0.35">
      <c r="B78">
        <v>3013411</v>
      </c>
      <c r="C78" t="s">
        <v>17</v>
      </c>
      <c r="D78" t="s">
        <v>63</v>
      </c>
      <c r="E78" s="32">
        <v>8796.1939932419991</v>
      </c>
      <c r="F78" s="32">
        <v>2266.5939932419997</v>
      </c>
      <c r="H78">
        <f t="shared" si="5"/>
        <v>3013411</v>
      </c>
      <c r="I78" t="str">
        <f t="shared" si="6"/>
        <v>Medium</v>
      </c>
      <c r="J78" t="str">
        <f t="shared" si="7"/>
        <v>CNO1</v>
      </c>
      <c r="K78" s="52">
        <f t="shared" si="8"/>
        <v>8796.1939932419991</v>
      </c>
      <c r="L78" s="52">
        <f t="shared" si="9"/>
        <v>2266.5939932419997</v>
      </c>
      <c r="M78" s="50">
        <f>IFERROR(Table22[[#This Row],[Sum of Gross Profit]]/Table22[[#This Row],[Sum of EUR Sales Amount]],0)</f>
        <v>0.25767894557389187</v>
      </c>
    </row>
    <row r="79" spans="2:13" hidden="1" x14ac:dyDescent="0.35">
      <c r="B79">
        <v>3013412</v>
      </c>
      <c r="C79" t="s">
        <v>17</v>
      </c>
      <c r="D79" t="s">
        <v>63</v>
      </c>
      <c r="E79" s="32">
        <v>27788.742413249995</v>
      </c>
      <c r="F79" s="32">
        <v>17315.086867199996</v>
      </c>
      <c r="H79">
        <f t="shared" si="5"/>
        <v>3013412</v>
      </c>
      <c r="I79" t="str">
        <f t="shared" si="6"/>
        <v>Medium</v>
      </c>
      <c r="J79" t="str">
        <f t="shared" si="7"/>
        <v>CNO1</v>
      </c>
      <c r="K79" s="52">
        <f t="shared" si="8"/>
        <v>27788.742413249995</v>
      </c>
      <c r="L79" s="52">
        <f t="shared" si="9"/>
        <v>17315.086867199996</v>
      </c>
      <c r="M79" s="50">
        <f>IFERROR(Table22[[#This Row],[Sum of Gross Profit]]/Table22[[#This Row],[Sum of EUR Sales Amount]],0)</f>
        <v>0.62309717401763243</v>
      </c>
    </row>
    <row r="80" spans="2:13" hidden="1" x14ac:dyDescent="0.35">
      <c r="B80">
        <v>3013413</v>
      </c>
      <c r="C80" t="s">
        <v>17</v>
      </c>
      <c r="D80" t="s">
        <v>63</v>
      </c>
      <c r="E80" s="32">
        <v>2959.7837949999998</v>
      </c>
      <c r="F80" s="32">
        <v>573.94379499999968</v>
      </c>
      <c r="H80">
        <f t="shared" si="5"/>
        <v>3013413</v>
      </c>
      <c r="I80" t="str">
        <f t="shared" si="6"/>
        <v>Medium</v>
      </c>
      <c r="J80" t="str">
        <f t="shared" si="7"/>
        <v>CNO1</v>
      </c>
      <c r="K80" s="52">
        <f t="shared" si="8"/>
        <v>2959.7837949999998</v>
      </c>
      <c r="L80" s="52">
        <f t="shared" si="9"/>
        <v>573.94379499999968</v>
      </c>
      <c r="M80" s="50">
        <f>IFERROR(Table22[[#This Row],[Sum of Gross Profit]]/Table22[[#This Row],[Sum of EUR Sales Amount]],0)</f>
        <v>0.19391409466109322</v>
      </c>
    </row>
    <row r="81" spans="2:13" hidden="1" x14ac:dyDescent="0.35">
      <c r="B81">
        <v>3013416</v>
      </c>
      <c r="C81" t="s">
        <v>10</v>
      </c>
      <c r="D81" t="s">
        <v>63</v>
      </c>
      <c r="E81" s="32">
        <v>528.27377349000005</v>
      </c>
      <c r="F81" s="32">
        <v>18.173773490000031</v>
      </c>
      <c r="H81">
        <f t="shared" si="5"/>
        <v>3013416</v>
      </c>
      <c r="I81" t="str">
        <f t="shared" si="6"/>
        <v>Small</v>
      </c>
      <c r="J81" t="str">
        <f t="shared" si="7"/>
        <v>CNO1</v>
      </c>
      <c r="K81" s="52">
        <f t="shared" si="8"/>
        <v>528.27377349000005</v>
      </c>
      <c r="L81" s="52">
        <f t="shared" si="9"/>
        <v>18.173773490000031</v>
      </c>
      <c r="M81" s="50">
        <f>IFERROR(Table22[[#This Row],[Sum of Gross Profit]]/Table22[[#This Row],[Sum of EUR Sales Amount]],0)</f>
        <v>3.4402187657237633E-2</v>
      </c>
    </row>
    <row r="82" spans="2:13" hidden="1" x14ac:dyDescent="0.35">
      <c r="B82">
        <v>3013420</v>
      </c>
      <c r="C82" t="s">
        <v>17</v>
      </c>
      <c r="D82" t="s">
        <v>63</v>
      </c>
      <c r="E82" s="32">
        <v>13044.311105259998</v>
      </c>
      <c r="F82" s="32">
        <v>5695.6945919299988</v>
      </c>
      <c r="H82">
        <f t="shared" si="5"/>
        <v>3013420</v>
      </c>
      <c r="I82" t="str">
        <f t="shared" si="6"/>
        <v>Medium</v>
      </c>
      <c r="J82" t="str">
        <f t="shared" si="7"/>
        <v>CNO1</v>
      </c>
      <c r="K82" s="52">
        <f t="shared" si="8"/>
        <v>13044.311105259998</v>
      </c>
      <c r="L82" s="52">
        <f t="shared" si="9"/>
        <v>5695.6945919299988</v>
      </c>
      <c r="M82" s="50">
        <f>IFERROR(Table22[[#This Row],[Sum of Gross Profit]]/Table22[[#This Row],[Sum of EUR Sales Amount]],0)</f>
        <v>0.43664203850774935</v>
      </c>
    </row>
    <row r="83" spans="2:13" hidden="1" x14ac:dyDescent="0.35">
      <c r="B83">
        <v>3013422</v>
      </c>
      <c r="C83" t="s">
        <v>17</v>
      </c>
      <c r="D83" t="s">
        <v>63</v>
      </c>
      <c r="E83" s="32">
        <v>3578.34399794</v>
      </c>
      <c r="F83" s="32">
        <v>2162.2839979400001</v>
      </c>
      <c r="H83">
        <f t="shared" si="5"/>
        <v>3013422</v>
      </c>
      <c r="I83" t="str">
        <f t="shared" si="6"/>
        <v>Medium</v>
      </c>
      <c r="J83" t="str">
        <f t="shared" si="7"/>
        <v>CNO1</v>
      </c>
      <c r="K83" s="52">
        <f t="shared" si="8"/>
        <v>3578.34399794</v>
      </c>
      <c r="L83" s="52">
        <f t="shared" si="9"/>
        <v>2162.2839979400001</v>
      </c>
      <c r="M83" s="50">
        <f>IFERROR(Table22[[#This Row],[Sum of Gross Profit]]/Table22[[#This Row],[Sum of EUR Sales Amount]],0)</f>
        <v>0.6042694607295428</v>
      </c>
    </row>
    <row r="84" spans="2:13" hidden="1" x14ac:dyDescent="0.35">
      <c r="B84">
        <v>3013424</v>
      </c>
      <c r="C84" t="s">
        <v>17</v>
      </c>
      <c r="D84" t="s">
        <v>63</v>
      </c>
      <c r="E84" s="32">
        <v>7590.7589227980006</v>
      </c>
      <c r="F84" s="32">
        <v>5048.5389227980004</v>
      </c>
      <c r="H84">
        <f t="shared" si="5"/>
        <v>3013424</v>
      </c>
      <c r="I84" t="str">
        <f t="shared" si="6"/>
        <v>Medium</v>
      </c>
      <c r="J84" t="str">
        <f t="shared" si="7"/>
        <v>CNO1</v>
      </c>
      <c r="K84" s="52">
        <f t="shared" si="8"/>
        <v>7590.7589227980006</v>
      </c>
      <c r="L84" s="52">
        <f t="shared" si="9"/>
        <v>5048.5389227980004</v>
      </c>
      <c r="M84" s="50">
        <f>IFERROR(Table22[[#This Row],[Sum of Gross Profit]]/Table22[[#This Row],[Sum of EUR Sales Amount]],0)</f>
        <v>0.66509014107077946</v>
      </c>
    </row>
    <row r="85" spans="2:13" hidden="1" x14ac:dyDescent="0.35">
      <c r="B85">
        <v>3013426</v>
      </c>
      <c r="C85" t="s">
        <v>10</v>
      </c>
      <c r="D85" t="s">
        <v>63</v>
      </c>
      <c r="E85" s="32">
        <v>2062.0449250000001</v>
      </c>
      <c r="F85" s="32">
        <v>367.16492500000004</v>
      </c>
      <c r="H85">
        <f t="shared" si="5"/>
        <v>3013426</v>
      </c>
      <c r="I85" t="str">
        <f t="shared" si="6"/>
        <v>Small</v>
      </c>
      <c r="J85" t="str">
        <f t="shared" si="7"/>
        <v>CNO1</v>
      </c>
      <c r="K85" s="52">
        <f t="shared" si="8"/>
        <v>2062.0449250000001</v>
      </c>
      <c r="L85" s="52">
        <f t="shared" si="9"/>
        <v>367.16492500000004</v>
      </c>
      <c r="M85" s="50">
        <f>IFERROR(Table22[[#This Row],[Sum of Gross Profit]]/Table22[[#This Row],[Sum of EUR Sales Amount]],0)</f>
        <v>0.17805864486681833</v>
      </c>
    </row>
    <row r="86" spans="2:13" hidden="1" x14ac:dyDescent="0.35">
      <c r="B86">
        <v>3013430</v>
      </c>
      <c r="C86" t="s">
        <v>17</v>
      </c>
      <c r="D86" t="s">
        <v>63</v>
      </c>
      <c r="E86" s="32">
        <v>1543.960063408</v>
      </c>
      <c r="F86" s="32">
        <v>796.20006340800001</v>
      </c>
      <c r="H86">
        <f t="shared" si="5"/>
        <v>3013430</v>
      </c>
      <c r="I86" t="str">
        <f t="shared" si="6"/>
        <v>Medium</v>
      </c>
      <c r="J86" t="str">
        <f t="shared" si="7"/>
        <v>CNO1</v>
      </c>
      <c r="K86" s="52">
        <f t="shared" si="8"/>
        <v>1543.960063408</v>
      </c>
      <c r="L86" s="52">
        <f t="shared" si="9"/>
        <v>796.20006340800001</v>
      </c>
      <c r="M86" s="50">
        <f>IFERROR(Table22[[#This Row],[Sum of Gross Profit]]/Table22[[#This Row],[Sum of EUR Sales Amount]],0)</f>
        <v>0.51568695478465865</v>
      </c>
    </row>
    <row r="87" spans="2:13" hidden="1" x14ac:dyDescent="0.35">
      <c r="B87">
        <v>3013433</v>
      </c>
      <c r="C87" t="s">
        <v>10</v>
      </c>
      <c r="D87" t="s">
        <v>63</v>
      </c>
      <c r="E87" s="32">
        <v>1809.9437919999998</v>
      </c>
      <c r="F87" s="32">
        <v>1317.1037919999999</v>
      </c>
      <c r="H87">
        <f t="shared" si="5"/>
        <v>3013433</v>
      </c>
      <c r="I87" t="str">
        <f t="shared" si="6"/>
        <v>Small</v>
      </c>
      <c r="J87" t="str">
        <f t="shared" si="7"/>
        <v>CNO1</v>
      </c>
      <c r="K87" s="52">
        <f t="shared" si="8"/>
        <v>1809.9437919999998</v>
      </c>
      <c r="L87" s="52">
        <f t="shared" si="9"/>
        <v>1317.1037919999999</v>
      </c>
      <c r="M87" s="50">
        <f>IFERROR(Table22[[#This Row],[Sum of Gross Profit]]/Table22[[#This Row],[Sum of EUR Sales Amount]],0)</f>
        <v>0.72770425127102512</v>
      </c>
    </row>
    <row r="88" spans="2:13" hidden="1" x14ac:dyDescent="0.35">
      <c r="B88">
        <v>3013435</v>
      </c>
      <c r="C88" t="s">
        <v>17</v>
      </c>
      <c r="D88" t="s">
        <v>63</v>
      </c>
      <c r="E88" s="32">
        <v>8563.0685830000002</v>
      </c>
      <c r="F88" s="32">
        <v>5113.188583000001</v>
      </c>
      <c r="H88">
        <f t="shared" si="5"/>
        <v>3013435</v>
      </c>
      <c r="I88" t="str">
        <f t="shared" si="6"/>
        <v>Medium</v>
      </c>
      <c r="J88" t="str">
        <f t="shared" si="7"/>
        <v>CNO1</v>
      </c>
      <c r="K88" s="52">
        <f t="shared" si="8"/>
        <v>8563.0685830000002</v>
      </c>
      <c r="L88" s="52">
        <f t="shared" si="9"/>
        <v>5113.188583000001</v>
      </c>
      <c r="M88" s="50">
        <f>IFERROR(Table22[[#This Row],[Sum of Gross Profit]]/Table22[[#This Row],[Sum of EUR Sales Amount]],0)</f>
        <v>0.59712105928370807</v>
      </c>
    </row>
    <row r="89" spans="2:13" hidden="1" x14ac:dyDescent="0.35">
      <c r="B89">
        <v>3013436</v>
      </c>
      <c r="C89" t="s">
        <v>10</v>
      </c>
      <c r="D89" t="s">
        <v>63</v>
      </c>
      <c r="E89" s="32">
        <v>2453.8596355999998</v>
      </c>
      <c r="F89" s="32">
        <v>290.73963560000004</v>
      </c>
      <c r="H89">
        <f t="shared" si="5"/>
        <v>3013436</v>
      </c>
      <c r="I89" t="str">
        <f t="shared" si="6"/>
        <v>Small</v>
      </c>
      <c r="J89" t="str">
        <f t="shared" si="7"/>
        <v>CNO1</v>
      </c>
      <c r="K89" s="52">
        <f t="shared" si="8"/>
        <v>2453.8596355999998</v>
      </c>
      <c r="L89" s="52">
        <f t="shared" si="9"/>
        <v>290.73963560000004</v>
      </c>
      <c r="M89" s="50">
        <f>IFERROR(Table22[[#This Row],[Sum of Gross Profit]]/Table22[[#This Row],[Sum of EUR Sales Amount]],0)</f>
        <v>0.11848258611944221</v>
      </c>
    </row>
    <row r="90" spans="2:13" hidden="1" x14ac:dyDescent="0.35">
      <c r="B90">
        <v>3013438</v>
      </c>
      <c r="C90" t="s">
        <v>17</v>
      </c>
      <c r="D90" t="s">
        <v>63</v>
      </c>
      <c r="E90" s="32">
        <v>2329.1719364</v>
      </c>
      <c r="F90" s="32">
        <v>1542.99990931</v>
      </c>
      <c r="H90">
        <f t="shared" si="5"/>
        <v>3013438</v>
      </c>
      <c r="I90" t="str">
        <f t="shared" si="6"/>
        <v>Medium</v>
      </c>
      <c r="J90" t="str">
        <f t="shared" si="7"/>
        <v>CNO1</v>
      </c>
      <c r="K90" s="52">
        <f t="shared" si="8"/>
        <v>2329.1719364</v>
      </c>
      <c r="L90" s="52">
        <f t="shared" si="9"/>
        <v>1542.99990931</v>
      </c>
      <c r="M90" s="50">
        <f>IFERROR(Table22[[#This Row],[Sum of Gross Profit]]/Table22[[#This Row],[Sum of EUR Sales Amount]],0)</f>
        <v>0.66246715632976483</v>
      </c>
    </row>
    <row r="91" spans="2:13" hidden="1" x14ac:dyDescent="0.35">
      <c r="B91">
        <v>3013439</v>
      </c>
      <c r="C91" t="s">
        <v>17</v>
      </c>
      <c r="D91" t="s">
        <v>63</v>
      </c>
      <c r="E91" s="32">
        <v>3774.05285413</v>
      </c>
      <c r="F91" s="32">
        <v>2826.9601928000002</v>
      </c>
      <c r="H91">
        <f t="shared" si="5"/>
        <v>3013439</v>
      </c>
      <c r="I91" t="str">
        <f t="shared" si="6"/>
        <v>Medium</v>
      </c>
      <c r="J91" t="str">
        <f t="shared" si="7"/>
        <v>CNO1</v>
      </c>
      <c r="K91" s="52">
        <f t="shared" si="8"/>
        <v>3774.05285413</v>
      </c>
      <c r="L91" s="52">
        <f t="shared" si="9"/>
        <v>2826.9601928000002</v>
      </c>
      <c r="M91" s="50">
        <f>IFERROR(Table22[[#This Row],[Sum of Gross Profit]]/Table22[[#This Row],[Sum of EUR Sales Amount]],0)</f>
        <v>0.74905156394575056</v>
      </c>
    </row>
    <row r="92" spans="2:13" hidden="1" x14ac:dyDescent="0.35">
      <c r="B92">
        <v>3013440</v>
      </c>
      <c r="C92" t="s">
        <v>17</v>
      </c>
      <c r="D92" t="s">
        <v>63</v>
      </c>
      <c r="E92" s="32">
        <v>9957.8794148610014</v>
      </c>
      <c r="F92" s="32">
        <v>6592.3838676309997</v>
      </c>
      <c r="H92">
        <f t="shared" si="5"/>
        <v>3013440</v>
      </c>
      <c r="I92" t="str">
        <f t="shared" si="6"/>
        <v>Medium</v>
      </c>
      <c r="J92" t="str">
        <f t="shared" si="7"/>
        <v>CNO1</v>
      </c>
      <c r="K92" s="52">
        <f t="shared" si="8"/>
        <v>9957.8794148610014</v>
      </c>
      <c r="L92" s="52">
        <f t="shared" si="9"/>
        <v>6592.3838676309997</v>
      </c>
      <c r="M92" s="50">
        <f>IFERROR(Table22[[#This Row],[Sum of Gross Profit]]/Table22[[#This Row],[Sum of EUR Sales Amount]],0)</f>
        <v>0.66202688273093735</v>
      </c>
    </row>
    <row r="93" spans="2:13" hidden="1" x14ac:dyDescent="0.35">
      <c r="B93">
        <v>3013447</v>
      </c>
      <c r="C93" t="s">
        <v>10</v>
      </c>
      <c r="D93" t="s">
        <v>63</v>
      </c>
      <c r="E93" s="32">
        <v>2802.695353862</v>
      </c>
      <c r="F93" s="32">
        <v>1631.4353538619998</v>
      </c>
      <c r="H93">
        <f t="shared" si="5"/>
        <v>3013447</v>
      </c>
      <c r="I93" t="str">
        <f t="shared" si="6"/>
        <v>Small</v>
      </c>
      <c r="J93" t="str">
        <f t="shared" si="7"/>
        <v>CNO1</v>
      </c>
      <c r="K93" s="52">
        <f t="shared" si="8"/>
        <v>2802.695353862</v>
      </c>
      <c r="L93" s="52">
        <f t="shared" si="9"/>
        <v>1631.4353538619998</v>
      </c>
      <c r="M93" s="50">
        <f>IFERROR(Table22[[#This Row],[Sum of Gross Profit]]/Table22[[#This Row],[Sum of EUR Sales Amount]],0)</f>
        <v>0.5820951433818693</v>
      </c>
    </row>
    <row r="94" spans="2:13" hidden="1" x14ac:dyDescent="0.35">
      <c r="B94">
        <v>3013448</v>
      </c>
      <c r="C94" t="s">
        <v>17</v>
      </c>
      <c r="D94" t="s">
        <v>63</v>
      </c>
      <c r="E94" s="32">
        <v>2519.4178612720002</v>
      </c>
      <c r="F94" s="32">
        <v>1990.8363564819999</v>
      </c>
      <c r="H94">
        <f t="shared" si="5"/>
        <v>3013448</v>
      </c>
      <c r="I94" t="str">
        <f t="shared" si="6"/>
        <v>Medium</v>
      </c>
      <c r="J94" t="str">
        <f t="shared" si="7"/>
        <v>CNO1</v>
      </c>
      <c r="K94" s="52">
        <f t="shared" si="8"/>
        <v>2519.4178612720002</v>
      </c>
      <c r="L94" s="52">
        <f t="shared" si="9"/>
        <v>1990.8363564819999</v>
      </c>
      <c r="M94" s="50">
        <f>IFERROR(Table22[[#This Row],[Sum of Gross Profit]]/Table22[[#This Row],[Sum of EUR Sales Amount]],0)</f>
        <v>0.79019696854767441</v>
      </c>
    </row>
    <row r="95" spans="2:13" hidden="1" x14ac:dyDescent="0.35">
      <c r="B95">
        <v>3013452</v>
      </c>
      <c r="C95" t="s">
        <v>17</v>
      </c>
      <c r="D95" t="s">
        <v>63</v>
      </c>
      <c r="E95" s="32">
        <v>6113.9030106</v>
      </c>
      <c r="F95" s="32">
        <v>3677.1030106000003</v>
      </c>
      <c r="H95">
        <f t="shared" si="5"/>
        <v>3013452</v>
      </c>
      <c r="I95" t="str">
        <f t="shared" si="6"/>
        <v>Medium</v>
      </c>
      <c r="J95" t="str">
        <f t="shared" si="7"/>
        <v>CNO1</v>
      </c>
      <c r="K95" s="52">
        <f t="shared" si="8"/>
        <v>6113.9030106</v>
      </c>
      <c r="L95" s="52">
        <f t="shared" si="9"/>
        <v>3677.1030106000003</v>
      </c>
      <c r="M95" s="50">
        <f>IFERROR(Table22[[#This Row],[Sum of Gross Profit]]/Table22[[#This Row],[Sum of EUR Sales Amount]],0)</f>
        <v>0.60143299692926278</v>
      </c>
    </row>
    <row r="96" spans="2:13" hidden="1" x14ac:dyDescent="0.35">
      <c r="B96">
        <v>3013454</v>
      </c>
      <c r="C96" t="s">
        <v>10</v>
      </c>
      <c r="D96" t="s">
        <v>63</v>
      </c>
      <c r="E96" s="32">
        <v>1176.8065632</v>
      </c>
      <c r="F96" s="32">
        <v>980.68656320000002</v>
      </c>
      <c r="H96">
        <f t="shared" si="5"/>
        <v>3013454</v>
      </c>
      <c r="I96" t="str">
        <f t="shared" si="6"/>
        <v>Small</v>
      </c>
      <c r="J96" t="str">
        <f t="shared" si="7"/>
        <v>CNO1</v>
      </c>
      <c r="K96" s="52">
        <f t="shared" si="8"/>
        <v>1176.8065632</v>
      </c>
      <c r="L96" s="52">
        <f t="shared" si="9"/>
        <v>980.68656320000002</v>
      </c>
      <c r="M96" s="50">
        <f>IFERROR(Table22[[#This Row],[Sum of Gross Profit]]/Table22[[#This Row],[Sum of EUR Sales Amount]],0)</f>
        <v>0.83334559295224708</v>
      </c>
    </row>
    <row r="97" spans="2:13" hidden="1" x14ac:dyDescent="0.35">
      <c r="B97">
        <v>3013455</v>
      </c>
      <c r="C97" t="s">
        <v>10</v>
      </c>
      <c r="D97" t="s">
        <v>63</v>
      </c>
      <c r="E97" s="32">
        <v>13988.971772779998</v>
      </c>
      <c r="F97" s="32">
        <v>7993.0197815499996</v>
      </c>
      <c r="H97">
        <f t="shared" si="5"/>
        <v>3013455</v>
      </c>
      <c r="I97" t="str">
        <f t="shared" si="6"/>
        <v>Small</v>
      </c>
      <c r="J97" t="str">
        <f t="shared" si="7"/>
        <v>CNO1</v>
      </c>
      <c r="K97" s="52">
        <f t="shared" si="8"/>
        <v>13988.971772779998</v>
      </c>
      <c r="L97" s="52">
        <f t="shared" si="9"/>
        <v>7993.0197815499996</v>
      </c>
      <c r="M97" s="50">
        <f>IFERROR(Table22[[#This Row],[Sum of Gross Profit]]/Table22[[#This Row],[Sum of EUR Sales Amount]],0)</f>
        <v>0.57138007791987733</v>
      </c>
    </row>
    <row r="98" spans="2:13" hidden="1" x14ac:dyDescent="0.35">
      <c r="B98">
        <v>3013459</v>
      </c>
      <c r="C98" t="s">
        <v>17</v>
      </c>
      <c r="D98" t="s">
        <v>63</v>
      </c>
      <c r="E98" s="32">
        <v>11389.832014909998</v>
      </c>
      <c r="F98" s="32">
        <v>8121.1710786600015</v>
      </c>
      <c r="H98">
        <f t="shared" si="5"/>
        <v>3013459</v>
      </c>
      <c r="I98" t="str">
        <f t="shared" si="6"/>
        <v>Medium</v>
      </c>
      <c r="J98" t="str">
        <f t="shared" si="7"/>
        <v>CNO1</v>
      </c>
      <c r="K98" s="52">
        <f t="shared" si="8"/>
        <v>11389.832014909998</v>
      </c>
      <c r="L98" s="52">
        <f t="shared" si="9"/>
        <v>8121.1710786600015</v>
      </c>
      <c r="M98" s="50">
        <f>IFERROR(Table22[[#This Row],[Sum of Gross Profit]]/Table22[[#This Row],[Sum of EUR Sales Amount]],0)</f>
        <v>0.71301939027975858</v>
      </c>
    </row>
    <row r="99" spans="2:13" hidden="1" x14ac:dyDescent="0.35">
      <c r="B99">
        <v>3013461</v>
      </c>
      <c r="C99" t="s">
        <v>10</v>
      </c>
      <c r="D99" t="s">
        <v>63</v>
      </c>
      <c r="E99" s="32">
        <v>3838.6235164999998</v>
      </c>
      <c r="F99" s="32">
        <v>2692.4235165</v>
      </c>
      <c r="H99">
        <f t="shared" si="5"/>
        <v>3013461</v>
      </c>
      <c r="I99" t="str">
        <f t="shared" si="6"/>
        <v>Small</v>
      </c>
      <c r="J99" t="str">
        <f t="shared" si="7"/>
        <v>CNO1</v>
      </c>
      <c r="K99" s="52">
        <f t="shared" si="8"/>
        <v>3838.6235164999998</v>
      </c>
      <c r="L99" s="52">
        <f t="shared" si="9"/>
        <v>2692.4235165</v>
      </c>
      <c r="M99" s="50">
        <f>IFERROR(Table22[[#This Row],[Sum of Gross Profit]]/Table22[[#This Row],[Sum of EUR Sales Amount]],0)</f>
        <v>0.70140338194846263</v>
      </c>
    </row>
    <row r="100" spans="2:13" hidden="1" x14ac:dyDescent="0.35">
      <c r="B100">
        <v>3013464</v>
      </c>
      <c r="C100" t="s">
        <v>10</v>
      </c>
      <c r="D100" t="s">
        <v>63</v>
      </c>
      <c r="E100" s="32">
        <v>3569.8239193800005</v>
      </c>
      <c r="F100" s="32">
        <v>2612.7239193800001</v>
      </c>
      <c r="H100">
        <f t="shared" si="5"/>
        <v>3013464</v>
      </c>
      <c r="I100" t="str">
        <f t="shared" si="6"/>
        <v>Small</v>
      </c>
      <c r="J100" t="str">
        <f t="shared" si="7"/>
        <v>CNO1</v>
      </c>
      <c r="K100" s="52">
        <f t="shared" si="8"/>
        <v>3569.8239193800005</v>
      </c>
      <c r="L100" s="52">
        <f t="shared" si="9"/>
        <v>2612.7239193800001</v>
      </c>
      <c r="M100" s="50">
        <f>IFERROR(Table22[[#This Row],[Sum of Gross Profit]]/Table22[[#This Row],[Sum of EUR Sales Amount]],0)</f>
        <v>0.73189153817809938</v>
      </c>
    </row>
    <row r="101" spans="2:13" hidden="1" x14ac:dyDescent="0.35">
      <c r="B101">
        <v>3013465</v>
      </c>
      <c r="C101" t="s">
        <v>10</v>
      </c>
      <c r="D101" t="s">
        <v>63</v>
      </c>
      <c r="E101" s="32">
        <v>8756.9501875590013</v>
      </c>
      <c r="F101" s="32">
        <v>3450.4901875589999</v>
      </c>
      <c r="H101">
        <f t="shared" si="5"/>
        <v>3013465</v>
      </c>
      <c r="I101" t="str">
        <f t="shared" si="6"/>
        <v>Small</v>
      </c>
      <c r="J101" t="str">
        <f t="shared" si="7"/>
        <v>CNO1</v>
      </c>
      <c r="K101" s="52">
        <f t="shared" si="8"/>
        <v>8756.9501875590013</v>
      </c>
      <c r="L101" s="52">
        <f t="shared" si="9"/>
        <v>3450.4901875589999</v>
      </c>
      <c r="M101" s="50">
        <f>IFERROR(Table22[[#This Row],[Sum of Gross Profit]]/Table22[[#This Row],[Sum of EUR Sales Amount]],0)</f>
        <v>0.39402875586309843</v>
      </c>
    </row>
    <row r="102" spans="2:13" hidden="1" x14ac:dyDescent="0.35">
      <c r="B102">
        <v>3013466</v>
      </c>
      <c r="C102" t="s">
        <v>17</v>
      </c>
      <c r="D102" t="s">
        <v>63</v>
      </c>
      <c r="E102" s="32">
        <v>1498.4123903780001</v>
      </c>
      <c r="F102" s="32">
        <v>865.71239037800001</v>
      </c>
      <c r="H102">
        <f t="shared" si="5"/>
        <v>3013466</v>
      </c>
      <c r="I102" t="str">
        <f t="shared" si="6"/>
        <v>Medium</v>
      </c>
      <c r="J102" t="str">
        <f t="shared" si="7"/>
        <v>CNO1</v>
      </c>
      <c r="K102" s="52">
        <f t="shared" si="8"/>
        <v>1498.4123903780001</v>
      </c>
      <c r="L102" s="52">
        <f t="shared" si="9"/>
        <v>865.71239037800001</v>
      </c>
      <c r="M102" s="50">
        <f>IFERROR(Table22[[#This Row],[Sum of Gross Profit]]/Table22[[#This Row],[Sum of EUR Sales Amount]],0)</f>
        <v>0.57775309116311391</v>
      </c>
    </row>
    <row r="103" spans="2:13" hidden="1" x14ac:dyDescent="0.35">
      <c r="B103">
        <v>3013468</v>
      </c>
      <c r="C103" t="s">
        <v>10</v>
      </c>
      <c r="D103" t="s">
        <v>63</v>
      </c>
      <c r="E103" s="32">
        <v>546.93885780000005</v>
      </c>
      <c r="F103" s="32">
        <v>436.79885780000006</v>
      </c>
      <c r="H103">
        <f t="shared" si="5"/>
        <v>3013468</v>
      </c>
      <c r="I103" t="str">
        <f t="shared" si="6"/>
        <v>Small</v>
      </c>
      <c r="J103" t="str">
        <f t="shared" si="7"/>
        <v>CNO1</v>
      </c>
      <c r="K103" s="52">
        <f t="shared" si="8"/>
        <v>546.93885780000005</v>
      </c>
      <c r="L103" s="52">
        <f t="shared" si="9"/>
        <v>436.79885780000006</v>
      </c>
      <c r="M103" s="50">
        <f>IFERROR(Table22[[#This Row],[Sum of Gross Profit]]/Table22[[#This Row],[Sum of EUR Sales Amount]],0)</f>
        <v>0.79862465716364395</v>
      </c>
    </row>
    <row r="104" spans="2:13" hidden="1" x14ac:dyDescent="0.35">
      <c r="B104">
        <v>3013471</v>
      </c>
      <c r="C104" t="s">
        <v>17</v>
      </c>
      <c r="D104" t="s">
        <v>63</v>
      </c>
      <c r="E104" s="32">
        <v>21461.777524269997</v>
      </c>
      <c r="F104" s="32">
        <v>13587.473069729995</v>
      </c>
      <c r="H104">
        <f t="shared" si="5"/>
        <v>3013471</v>
      </c>
      <c r="I104" t="str">
        <f t="shared" si="6"/>
        <v>Medium</v>
      </c>
      <c r="J104" t="str">
        <f t="shared" si="7"/>
        <v>CNO1</v>
      </c>
      <c r="K104" s="52">
        <f t="shared" si="8"/>
        <v>21461.777524269997</v>
      </c>
      <c r="L104" s="52">
        <f t="shared" si="9"/>
        <v>13587.473069729995</v>
      </c>
      <c r="M104" s="50">
        <f>IFERROR(Table22[[#This Row],[Sum of Gross Profit]]/Table22[[#This Row],[Sum of EUR Sales Amount]],0)</f>
        <v>0.63310101199048563</v>
      </c>
    </row>
    <row r="105" spans="2:13" hidden="1" x14ac:dyDescent="0.35">
      <c r="B105">
        <v>3013475</v>
      </c>
      <c r="C105" t="s">
        <v>17</v>
      </c>
      <c r="D105" t="s">
        <v>63</v>
      </c>
      <c r="E105" s="32">
        <v>7406.2942245099994</v>
      </c>
      <c r="F105" s="32">
        <v>4445.4367826200005</v>
      </c>
      <c r="H105">
        <f t="shared" si="5"/>
        <v>3013475</v>
      </c>
      <c r="I105" t="str">
        <f t="shared" si="6"/>
        <v>Medium</v>
      </c>
      <c r="J105" t="str">
        <f t="shared" si="7"/>
        <v>CNO1</v>
      </c>
      <c r="K105" s="52">
        <f t="shared" si="8"/>
        <v>7406.2942245099994</v>
      </c>
      <c r="L105" s="52">
        <f t="shared" si="9"/>
        <v>4445.4367826200005</v>
      </c>
      <c r="M105" s="50">
        <f>IFERROR(Table22[[#This Row],[Sum of Gross Profit]]/Table22[[#This Row],[Sum of EUR Sales Amount]],0)</f>
        <v>0.60022416715616111</v>
      </c>
    </row>
    <row r="106" spans="2:13" hidden="1" x14ac:dyDescent="0.35">
      <c r="B106">
        <v>3013476</v>
      </c>
      <c r="C106" t="s">
        <v>17</v>
      </c>
      <c r="D106" t="s">
        <v>63</v>
      </c>
      <c r="E106" s="32">
        <v>3432.4649949</v>
      </c>
      <c r="F106" s="32">
        <v>2546.78627396</v>
      </c>
      <c r="H106">
        <f t="shared" si="5"/>
        <v>3013476</v>
      </c>
      <c r="I106" t="str">
        <f t="shared" si="6"/>
        <v>Medium</v>
      </c>
      <c r="J106" t="str">
        <f t="shared" si="7"/>
        <v>CNO1</v>
      </c>
      <c r="K106" s="52">
        <f t="shared" si="8"/>
        <v>3432.4649949</v>
      </c>
      <c r="L106" s="52">
        <f t="shared" si="9"/>
        <v>2546.78627396</v>
      </c>
      <c r="M106" s="50">
        <f>IFERROR(Table22[[#This Row],[Sum of Gross Profit]]/Table22[[#This Row],[Sum of EUR Sales Amount]],0)</f>
        <v>0.74197006458741677</v>
      </c>
    </row>
    <row r="107" spans="2:13" hidden="1" x14ac:dyDescent="0.35">
      <c r="B107">
        <v>3013478</v>
      </c>
      <c r="C107" t="s">
        <v>17</v>
      </c>
      <c r="D107" t="s">
        <v>63</v>
      </c>
      <c r="E107" s="32">
        <v>2731.6068272100001</v>
      </c>
      <c r="F107" s="32">
        <v>951.80682720999982</v>
      </c>
      <c r="H107">
        <f t="shared" si="5"/>
        <v>3013478</v>
      </c>
      <c r="I107" t="str">
        <f t="shared" si="6"/>
        <v>Medium</v>
      </c>
      <c r="J107" t="str">
        <f t="shared" si="7"/>
        <v>CNO1</v>
      </c>
      <c r="K107" s="52">
        <f t="shared" si="8"/>
        <v>2731.6068272100001</v>
      </c>
      <c r="L107" s="52">
        <f t="shared" si="9"/>
        <v>951.80682720999982</v>
      </c>
      <c r="M107" s="50">
        <f>IFERROR(Table22[[#This Row],[Sum of Gross Profit]]/Table22[[#This Row],[Sum of EUR Sales Amount]],0)</f>
        <v>0.34844210291499134</v>
      </c>
    </row>
    <row r="108" spans="2:13" hidden="1" x14ac:dyDescent="0.35">
      <c r="B108">
        <v>3013480</v>
      </c>
      <c r="C108" t="s">
        <v>10</v>
      </c>
      <c r="D108" t="s">
        <v>63</v>
      </c>
      <c r="E108" s="32">
        <v>1185.9895424399999</v>
      </c>
      <c r="F108" s="32">
        <v>682.0495424400001</v>
      </c>
      <c r="H108">
        <f t="shared" si="5"/>
        <v>3013480</v>
      </c>
      <c r="I108" t="str">
        <f t="shared" si="6"/>
        <v>Small</v>
      </c>
      <c r="J108" t="str">
        <f t="shared" si="7"/>
        <v>CNO1</v>
      </c>
      <c r="K108" s="52">
        <f t="shared" si="8"/>
        <v>1185.9895424399999</v>
      </c>
      <c r="L108" s="52">
        <f t="shared" si="9"/>
        <v>682.0495424400001</v>
      </c>
      <c r="M108" s="50">
        <f>IFERROR(Table22[[#This Row],[Sum of Gross Profit]]/Table22[[#This Row],[Sum of EUR Sales Amount]],0)</f>
        <v>0.57508900208072911</v>
      </c>
    </row>
    <row r="109" spans="2:13" hidden="1" x14ac:dyDescent="0.35">
      <c r="B109">
        <v>3013483</v>
      </c>
      <c r="C109" t="s">
        <v>17</v>
      </c>
      <c r="D109" t="s">
        <v>63</v>
      </c>
      <c r="E109" s="32">
        <v>2473.5953917000002</v>
      </c>
      <c r="F109" s="32">
        <v>1838.7153916999998</v>
      </c>
      <c r="H109">
        <f t="shared" si="5"/>
        <v>3013483</v>
      </c>
      <c r="I109" t="str">
        <f t="shared" si="6"/>
        <v>Medium</v>
      </c>
      <c r="J109" t="str">
        <f t="shared" si="7"/>
        <v>CNO1</v>
      </c>
      <c r="K109" s="52">
        <f t="shared" si="8"/>
        <v>2473.5953917000002</v>
      </c>
      <c r="L109" s="52">
        <f t="shared" si="9"/>
        <v>1838.7153916999998</v>
      </c>
      <c r="M109" s="50">
        <f>IFERROR(Table22[[#This Row],[Sum of Gross Profit]]/Table22[[#This Row],[Sum of EUR Sales Amount]],0)</f>
        <v>0.74333716737575517</v>
      </c>
    </row>
    <row r="110" spans="2:13" hidden="1" x14ac:dyDescent="0.35">
      <c r="B110">
        <v>3013484</v>
      </c>
      <c r="C110" t="s">
        <v>17</v>
      </c>
      <c r="D110" t="s">
        <v>63</v>
      </c>
      <c r="E110" s="32">
        <v>1559.1141826399999</v>
      </c>
      <c r="F110" s="32">
        <v>1028.7941826400001</v>
      </c>
      <c r="H110">
        <f t="shared" si="5"/>
        <v>3013484</v>
      </c>
      <c r="I110" t="str">
        <f t="shared" si="6"/>
        <v>Medium</v>
      </c>
      <c r="J110" t="str">
        <f t="shared" si="7"/>
        <v>CNO1</v>
      </c>
      <c r="K110" s="52">
        <f t="shared" si="8"/>
        <v>1559.1141826399999</v>
      </c>
      <c r="L110" s="52">
        <f t="shared" si="9"/>
        <v>1028.7941826400001</v>
      </c>
      <c r="M110" s="50">
        <f>IFERROR(Table22[[#This Row],[Sum of Gross Profit]]/Table22[[#This Row],[Sum of EUR Sales Amount]],0)</f>
        <v>0.65985813874002142</v>
      </c>
    </row>
    <row r="111" spans="2:13" hidden="1" x14ac:dyDescent="0.35">
      <c r="B111">
        <v>3013485</v>
      </c>
      <c r="C111" t="s">
        <v>17</v>
      </c>
      <c r="D111" t="s">
        <v>63</v>
      </c>
      <c r="E111" s="32">
        <v>9339.4562442000006</v>
      </c>
      <c r="F111" s="32">
        <v>4745.176244199999</v>
      </c>
      <c r="H111">
        <f t="shared" si="5"/>
        <v>3013485</v>
      </c>
      <c r="I111" t="str">
        <f t="shared" si="6"/>
        <v>Medium</v>
      </c>
      <c r="J111" t="str">
        <f t="shared" si="7"/>
        <v>CNO1</v>
      </c>
      <c r="K111" s="52">
        <f t="shared" si="8"/>
        <v>9339.4562442000006</v>
      </c>
      <c r="L111" s="52">
        <f t="shared" si="9"/>
        <v>4745.176244199999</v>
      </c>
      <c r="M111" s="50">
        <f>IFERROR(Table22[[#This Row],[Sum of Gross Profit]]/Table22[[#This Row],[Sum of EUR Sales Amount]],0)</f>
        <v>0.50807842770791434</v>
      </c>
    </row>
    <row r="112" spans="2:13" hidden="1" x14ac:dyDescent="0.35">
      <c r="B112">
        <v>3013486</v>
      </c>
      <c r="C112" t="s">
        <v>17</v>
      </c>
      <c r="D112" t="s">
        <v>63</v>
      </c>
      <c r="E112" s="32">
        <v>3298.6167735200002</v>
      </c>
      <c r="F112" s="32">
        <v>1478.2167735200003</v>
      </c>
      <c r="H112">
        <f t="shared" si="5"/>
        <v>3013486</v>
      </c>
      <c r="I112" t="str">
        <f t="shared" si="6"/>
        <v>Medium</v>
      </c>
      <c r="J112" t="str">
        <f t="shared" si="7"/>
        <v>CNO1</v>
      </c>
      <c r="K112" s="52">
        <f t="shared" si="8"/>
        <v>3298.6167735200002</v>
      </c>
      <c r="L112" s="52">
        <f t="shared" si="9"/>
        <v>1478.2167735200003</v>
      </c>
      <c r="M112" s="50">
        <f>IFERROR(Table22[[#This Row],[Sum of Gross Profit]]/Table22[[#This Row],[Sum of EUR Sales Amount]],0)</f>
        <v>0.44813231575930368</v>
      </c>
    </row>
    <row r="113" spans="2:13" hidden="1" x14ac:dyDescent="0.35">
      <c r="B113">
        <v>3013489</v>
      </c>
      <c r="C113" t="s">
        <v>17</v>
      </c>
      <c r="D113" t="s">
        <v>63</v>
      </c>
      <c r="E113" s="32">
        <v>790.93975850000004</v>
      </c>
      <c r="F113" s="32">
        <v>484.41975850000006</v>
      </c>
      <c r="H113">
        <f t="shared" si="5"/>
        <v>3013489</v>
      </c>
      <c r="I113" t="str">
        <f t="shared" si="6"/>
        <v>Medium</v>
      </c>
      <c r="J113" t="str">
        <f t="shared" si="7"/>
        <v>CNO1</v>
      </c>
      <c r="K113" s="52">
        <f t="shared" si="8"/>
        <v>790.93975850000004</v>
      </c>
      <c r="L113" s="52">
        <f t="shared" si="9"/>
        <v>484.41975850000006</v>
      </c>
      <c r="M113" s="50">
        <f>IFERROR(Table22[[#This Row],[Sum of Gross Profit]]/Table22[[#This Row],[Sum of EUR Sales Amount]],0)</f>
        <v>0.61246100388061353</v>
      </c>
    </row>
    <row r="114" spans="2:13" hidden="1" x14ac:dyDescent="0.35">
      <c r="B114">
        <v>3013493</v>
      </c>
      <c r="C114" t="s">
        <v>17</v>
      </c>
      <c r="D114" t="s">
        <v>63</v>
      </c>
      <c r="E114" s="32">
        <v>4986.0640023239985</v>
      </c>
      <c r="F114" s="32">
        <v>1555.7440023239997</v>
      </c>
      <c r="H114">
        <f t="shared" si="5"/>
        <v>3013493</v>
      </c>
      <c r="I114" t="str">
        <f t="shared" si="6"/>
        <v>Medium</v>
      </c>
      <c r="J114" t="str">
        <f t="shared" si="7"/>
        <v>CNO1</v>
      </c>
      <c r="K114" s="52">
        <f t="shared" si="8"/>
        <v>4986.0640023239985</v>
      </c>
      <c r="L114" s="52">
        <f t="shared" si="9"/>
        <v>1555.7440023239997</v>
      </c>
      <c r="M114" s="50">
        <f>IFERROR(Table22[[#This Row],[Sum of Gross Profit]]/Table22[[#This Row],[Sum of EUR Sales Amount]],0)</f>
        <v>0.31201845816637519</v>
      </c>
    </row>
    <row r="115" spans="2:13" hidden="1" x14ac:dyDescent="0.35">
      <c r="B115">
        <v>3013496</v>
      </c>
      <c r="C115" t="s">
        <v>17</v>
      </c>
      <c r="D115" t="s">
        <v>63</v>
      </c>
      <c r="E115" s="32">
        <v>2532.0622881300001</v>
      </c>
      <c r="F115" s="32">
        <v>1747.1965911299999</v>
      </c>
      <c r="H115">
        <f t="shared" si="5"/>
        <v>3013496</v>
      </c>
      <c r="I115" t="str">
        <f t="shared" si="6"/>
        <v>Medium</v>
      </c>
      <c r="J115" t="str">
        <f t="shared" si="7"/>
        <v>CNO1</v>
      </c>
      <c r="K115" s="52">
        <f t="shared" si="8"/>
        <v>2532.0622881300001</v>
      </c>
      <c r="L115" s="52">
        <f t="shared" si="9"/>
        <v>1747.1965911299999</v>
      </c>
      <c r="M115" s="50">
        <f>IFERROR(Table22[[#This Row],[Sum of Gross Profit]]/Table22[[#This Row],[Sum of EUR Sales Amount]],0)</f>
        <v>0.69002907208114306</v>
      </c>
    </row>
    <row r="116" spans="2:13" hidden="1" x14ac:dyDescent="0.35">
      <c r="B116">
        <v>3013497</v>
      </c>
      <c r="C116" t="s">
        <v>10</v>
      </c>
      <c r="D116" t="s">
        <v>63</v>
      </c>
      <c r="E116" s="32">
        <v>673.35360471700005</v>
      </c>
      <c r="F116" s="32">
        <v>518.97360471699994</v>
      </c>
      <c r="H116">
        <f t="shared" si="5"/>
        <v>3013497</v>
      </c>
      <c r="I116" t="str">
        <f t="shared" si="6"/>
        <v>Small</v>
      </c>
      <c r="J116" t="str">
        <f t="shared" si="7"/>
        <v>CNO1</v>
      </c>
      <c r="K116" s="52">
        <f t="shared" si="8"/>
        <v>673.35360471700005</v>
      </c>
      <c r="L116" s="52">
        <f t="shared" si="9"/>
        <v>518.97360471699994</v>
      </c>
      <c r="M116" s="50">
        <f>IFERROR(Table22[[#This Row],[Sum of Gross Profit]]/Table22[[#This Row],[Sum of EUR Sales Amount]],0)</f>
        <v>0.77072967469315978</v>
      </c>
    </row>
    <row r="117" spans="2:13" hidden="1" x14ac:dyDescent="0.35">
      <c r="B117">
        <v>3013498</v>
      </c>
      <c r="C117" t="s">
        <v>17</v>
      </c>
      <c r="D117" t="s">
        <v>63</v>
      </c>
      <c r="E117" s="32">
        <v>8706.4379028600015</v>
      </c>
      <c r="F117" s="32">
        <v>4452.1272189700003</v>
      </c>
      <c r="H117">
        <f t="shared" si="5"/>
        <v>3013498</v>
      </c>
      <c r="I117" t="str">
        <f t="shared" si="6"/>
        <v>Medium</v>
      </c>
      <c r="J117" t="str">
        <f t="shared" si="7"/>
        <v>CNO1</v>
      </c>
      <c r="K117" s="52">
        <f t="shared" si="8"/>
        <v>8706.4379028600015</v>
      </c>
      <c r="L117" s="52">
        <f t="shared" si="9"/>
        <v>4452.1272189700003</v>
      </c>
      <c r="M117" s="50">
        <f>IFERROR(Table22[[#This Row],[Sum of Gross Profit]]/Table22[[#This Row],[Sum of EUR Sales Amount]],0)</f>
        <v>0.51136035984446737</v>
      </c>
    </row>
    <row r="118" spans="2:13" hidden="1" x14ac:dyDescent="0.35">
      <c r="B118">
        <v>3013499</v>
      </c>
      <c r="C118" t="s">
        <v>17</v>
      </c>
      <c r="D118" t="s">
        <v>63</v>
      </c>
      <c r="E118" s="32">
        <v>1172.8388808899999</v>
      </c>
      <c r="F118" s="32">
        <v>808.69888088999994</v>
      </c>
      <c r="H118">
        <f t="shared" si="5"/>
        <v>3013499</v>
      </c>
      <c r="I118" t="str">
        <f t="shared" si="6"/>
        <v>Medium</v>
      </c>
      <c r="J118" t="str">
        <f t="shared" si="7"/>
        <v>CNO1</v>
      </c>
      <c r="K118" s="52">
        <f t="shared" si="8"/>
        <v>1172.8388808899999</v>
      </c>
      <c r="L118" s="52">
        <f t="shared" si="9"/>
        <v>808.69888088999994</v>
      </c>
      <c r="M118" s="50">
        <f>IFERROR(Table22[[#This Row],[Sum of Gross Profit]]/Table22[[#This Row],[Sum of EUR Sales Amount]],0)</f>
        <v>0.68952257131544348</v>
      </c>
    </row>
    <row r="119" spans="2:13" hidden="1" x14ac:dyDescent="0.35">
      <c r="B119">
        <v>3013500</v>
      </c>
      <c r="C119" t="s">
        <v>10</v>
      </c>
      <c r="D119" t="s">
        <v>63</v>
      </c>
      <c r="E119" s="32">
        <v>330.64061616999999</v>
      </c>
      <c r="F119" s="32">
        <v>201.16061617</v>
      </c>
      <c r="H119">
        <f t="shared" si="5"/>
        <v>3013500</v>
      </c>
      <c r="I119" t="str">
        <f t="shared" si="6"/>
        <v>Small</v>
      </c>
      <c r="J119" t="str">
        <f t="shared" si="7"/>
        <v>CNO1</v>
      </c>
      <c r="K119" s="52">
        <f t="shared" si="8"/>
        <v>330.64061616999999</v>
      </c>
      <c r="L119" s="52">
        <f t="shared" si="9"/>
        <v>201.16061617</v>
      </c>
      <c r="M119" s="50">
        <f>IFERROR(Table22[[#This Row],[Sum of Gross Profit]]/Table22[[#This Row],[Sum of EUR Sales Amount]],0)</f>
        <v>0.60839656815354037</v>
      </c>
    </row>
    <row r="120" spans="2:13" hidden="1" x14ac:dyDescent="0.35">
      <c r="B120">
        <v>3013501</v>
      </c>
      <c r="C120" t="s">
        <v>17</v>
      </c>
      <c r="D120" t="s">
        <v>63</v>
      </c>
      <c r="E120" s="32">
        <v>6233.9165264900003</v>
      </c>
      <c r="F120" s="32">
        <v>4275.8969844900002</v>
      </c>
      <c r="H120">
        <f t="shared" si="5"/>
        <v>3013501</v>
      </c>
      <c r="I120" t="str">
        <f t="shared" si="6"/>
        <v>Medium</v>
      </c>
      <c r="J120" t="str">
        <f t="shared" si="7"/>
        <v>CNO1</v>
      </c>
      <c r="K120" s="52">
        <f t="shared" si="8"/>
        <v>6233.9165264900003</v>
      </c>
      <c r="L120" s="52">
        <f t="shared" si="9"/>
        <v>4275.8969844900002</v>
      </c>
      <c r="M120" s="50">
        <f>IFERROR(Table22[[#This Row],[Sum of Gross Profit]]/Table22[[#This Row],[Sum of EUR Sales Amount]],0)</f>
        <v>0.68590860437740564</v>
      </c>
    </row>
    <row r="121" spans="2:13" hidden="1" x14ac:dyDescent="0.35">
      <c r="B121">
        <v>3013506</v>
      </c>
      <c r="C121" t="s">
        <v>10</v>
      </c>
      <c r="D121" t="s">
        <v>63</v>
      </c>
      <c r="E121" s="32">
        <v>3956.399774211</v>
      </c>
      <c r="F121" s="32">
        <v>2369.439774211</v>
      </c>
      <c r="H121">
        <f t="shared" si="5"/>
        <v>3013506</v>
      </c>
      <c r="I121" t="str">
        <f t="shared" si="6"/>
        <v>Small</v>
      </c>
      <c r="J121" t="str">
        <f t="shared" si="7"/>
        <v>CNO1</v>
      </c>
      <c r="K121" s="52">
        <f t="shared" si="8"/>
        <v>3956.399774211</v>
      </c>
      <c r="L121" s="52">
        <f t="shared" si="9"/>
        <v>2369.439774211</v>
      </c>
      <c r="M121" s="50">
        <f>IFERROR(Table22[[#This Row],[Sum of Gross Profit]]/Table22[[#This Row],[Sum of EUR Sales Amount]],0)</f>
        <v>0.59888785497757802</v>
      </c>
    </row>
    <row r="122" spans="2:13" hidden="1" x14ac:dyDescent="0.35">
      <c r="B122">
        <v>3013512</v>
      </c>
      <c r="C122" t="s">
        <v>17</v>
      </c>
      <c r="D122" t="s">
        <v>63</v>
      </c>
      <c r="E122" s="32">
        <v>6323.2682958999994</v>
      </c>
      <c r="F122" s="32">
        <v>2792.24892292</v>
      </c>
      <c r="H122">
        <f t="shared" si="5"/>
        <v>3013512</v>
      </c>
      <c r="I122" t="str">
        <f t="shared" si="6"/>
        <v>Medium</v>
      </c>
      <c r="J122" t="str">
        <f t="shared" si="7"/>
        <v>CNO1</v>
      </c>
      <c r="K122" s="52">
        <f t="shared" si="8"/>
        <v>6323.2682958999994</v>
      </c>
      <c r="L122" s="52">
        <f t="shared" si="9"/>
        <v>2792.24892292</v>
      </c>
      <c r="M122" s="50">
        <f>IFERROR(Table22[[#This Row],[Sum of Gross Profit]]/Table22[[#This Row],[Sum of EUR Sales Amount]],0)</f>
        <v>0.44158318013020126</v>
      </c>
    </row>
    <row r="123" spans="2:13" hidden="1" x14ac:dyDescent="0.35">
      <c r="B123">
        <v>3013516</v>
      </c>
      <c r="C123" t="s">
        <v>10</v>
      </c>
      <c r="D123" t="s">
        <v>63</v>
      </c>
      <c r="E123" s="32">
        <v>1080.3879009700001</v>
      </c>
      <c r="F123" s="32">
        <v>532.12790096999993</v>
      </c>
      <c r="H123">
        <f t="shared" si="5"/>
        <v>3013516</v>
      </c>
      <c r="I123" t="str">
        <f t="shared" si="6"/>
        <v>Small</v>
      </c>
      <c r="J123" t="str">
        <f t="shared" si="7"/>
        <v>CNO1</v>
      </c>
      <c r="K123" s="52">
        <f t="shared" si="8"/>
        <v>1080.3879009700001</v>
      </c>
      <c r="L123" s="52">
        <f t="shared" si="9"/>
        <v>532.12790096999993</v>
      </c>
      <c r="M123" s="50">
        <f>IFERROR(Table22[[#This Row],[Sum of Gross Profit]]/Table22[[#This Row],[Sum of EUR Sales Amount]],0)</f>
        <v>0.49253411713722617</v>
      </c>
    </row>
    <row r="124" spans="2:13" hidden="1" x14ac:dyDescent="0.35">
      <c r="B124">
        <v>3013519</v>
      </c>
      <c r="C124" t="s">
        <v>17</v>
      </c>
      <c r="D124" t="s">
        <v>63</v>
      </c>
      <c r="E124" s="32">
        <v>6206.0405460000002</v>
      </c>
      <c r="F124" s="32">
        <v>302.74054599999999</v>
      </c>
      <c r="H124">
        <f t="shared" si="5"/>
        <v>3013519</v>
      </c>
      <c r="I124" t="str">
        <f t="shared" si="6"/>
        <v>Medium</v>
      </c>
      <c r="J124" t="str">
        <f t="shared" si="7"/>
        <v>CNO1</v>
      </c>
      <c r="K124" s="52">
        <f t="shared" si="8"/>
        <v>6206.0405460000002</v>
      </c>
      <c r="L124" s="52">
        <f t="shared" si="9"/>
        <v>302.74054599999999</v>
      </c>
      <c r="M124" s="50">
        <f>IFERROR(Table22[[#This Row],[Sum of Gross Profit]]/Table22[[#This Row],[Sum of EUR Sales Amount]],0)</f>
        <v>4.8781593313167504E-2</v>
      </c>
    </row>
    <row r="125" spans="2:13" hidden="1" x14ac:dyDescent="0.35">
      <c r="B125">
        <v>3013522</v>
      </c>
      <c r="C125" t="s">
        <v>10</v>
      </c>
      <c r="D125" t="s">
        <v>63</v>
      </c>
      <c r="E125" s="32">
        <v>2573.4763818199999</v>
      </c>
      <c r="F125" s="32">
        <v>1086.87638182</v>
      </c>
      <c r="H125">
        <f t="shared" si="5"/>
        <v>3013522</v>
      </c>
      <c r="I125" t="str">
        <f t="shared" si="6"/>
        <v>Small</v>
      </c>
      <c r="J125" t="str">
        <f t="shared" si="7"/>
        <v>CNO1</v>
      </c>
      <c r="K125" s="52">
        <f t="shared" si="8"/>
        <v>2573.4763818199999</v>
      </c>
      <c r="L125" s="52">
        <f t="shared" si="9"/>
        <v>1086.87638182</v>
      </c>
      <c r="M125" s="50">
        <f>IFERROR(Table22[[#This Row],[Sum of Gross Profit]]/Table22[[#This Row],[Sum of EUR Sales Amount]],0)</f>
        <v>0.42233781102406903</v>
      </c>
    </row>
    <row r="126" spans="2:13" hidden="1" x14ac:dyDescent="0.35">
      <c r="B126">
        <v>3013523</v>
      </c>
      <c r="C126" t="s">
        <v>17</v>
      </c>
      <c r="D126" t="s">
        <v>63</v>
      </c>
      <c r="E126" s="32">
        <v>17566.502879674001</v>
      </c>
      <c r="F126" s="32">
        <v>11606.624741403999</v>
      </c>
      <c r="H126">
        <f t="shared" si="5"/>
        <v>3013523</v>
      </c>
      <c r="I126" t="str">
        <f t="shared" si="6"/>
        <v>Medium</v>
      </c>
      <c r="J126" t="str">
        <f t="shared" si="7"/>
        <v>CNO1</v>
      </c>
      <c r="K126" s="52">
        <f t="shared" si="8"/>
        <v>17566.502879674001</v>
      </c>
      <c r="L126" s="52">
        <f t="shared" si="9"/>
        <v>11606.624741403999</v>
      </c>
      <c r="M126" s="50">
        <f>IFERROR(Table22[[#This Row],[Sum of Gross Profit]]/Table22[[#This Row],[Sum of EUR Sales Amount]],0)</f>
        <v>0.66072483640633395</v>
      </c>
    </row>
    <row r="127" spans="2:13" hidden="1" x14ac:dyDescent="0.35">
      <c r="B127">
        <v>3013524</v>
      </c>
      <c r="C127" t="s">
        <v>17</v>
      </c>
      <c r="D127" t="s">
        <v>63</v>
      </c>
      <c r="E127" s="32">
        <v>575.59764670000004</v>
      </c>
      <c r="F127" s="32">
        <v>285.21764669999999</v>
      </c>
      <c r="H127">
        <f t="shared" si="5"/>
        <v>3013524</v>
      </c>
      <c r="I127" t="str">
        <f t="shared" si="6"/>
        <v>Medium</v>
      </c>
      <c r="J127" t="str">
        <f t="shared" si="7"/>
        <v>CNO1</v>
      </c>
      <c r="K127" s="52">
        <f t="shared" si="8"/>
        <v>575.59764670000004</v>
      </c>
      <c r="L127" s="52">
        <f t="shared" si="9"/>
        <v>285.21764669999999</v>
      </c>
      <c r="M127" s="50">
        <f>IFERROR(Table22[[#This Row],[Sum of Gross Profit]]/Table22[[#This Row],[Sum of EUR Sales Amount]],0)</f>
        <v>0.49551565809068476</v>
      </c>
    </row>
    <row r="128" spans="2:13" hidden="1" x14ac:dyDescent="0.35">
      <c r="B128">
        <v>3013529</v>
      </c>
      <c r="C128" t="s">
        <v>10</v>
      </c>
      <c r="D128" t="s">
        <v>63</v>
      </c>
      <c r="E128" s="32">
        <v>1961.8118041</v>
      </c>
      <c r="F128" s="32">
        <v>1435.0118041000001</v>
      </c>
      <c r="H128">
        <f t="shared" si="5"/>
        <v>3013529</v>
      </c>
      <c r="I128" t="str">
        <f t="shared" si="6"/>
        <v>Small</v>
      </c>
      <c r="J128" t="str">
        <f t="shared" si="7"/>
        <v>CNO1</v>
      </c>
      <c r="K128" s="52">
        <f t="shared" si="8"/>
        <v>1961.8118041</v>
      </c>
      <c r="L128" s="52">
        <f t="shared" si="9"/>
        <v>1435.0118041000001</v>
      </c>
      <c r="M128" s="50">
        <f>IFERROR(Table22[[#This Row],[Sum of Gross Profit]]/Table22[[#This Row],[Sum of EUR Sales Amount]],0)</f>
        <v>0.73147271369300659</v>
      </c>
    </row>
    <row r="129" spans="2:13" hidden="1" x14ac:dyDescent="0.35">
      <c r="B129">
        <v>3013533</v>
      </c>
      <c r="C129" t="s">
        <v>10</v>
      </c>
      <c r="D129" t="s">
        <v>63</v>
      </c>
      <c r="E129" s="32">
        <v>3744.0445559</v>
      </c>
      <c r="F129" s="32">
        <v>2382.3445559000002</v>
      </c>
      <c r="H129">
        <f t="shared" si="5"/>
        <v>3013533</v>
      </c>
      <c r="I129" t="str">
        <f t="shared" si="6"/>
        <v>Small</v>
      </c>
      <c r="J129" t="str">
        <f t="shared" si="7"/>
        <v>CNO1</v>
      </c>
      <c r="K129" s="52">
        <f t="shared" si="8"/>
        <v>3744.0445559</v>
      </c>
      <c r="L129" s="52">
        <f t="shared" si="9"/>
        <v>2382.3445559000002</v>
      </c>
      <c r="M129" s="50">
        <f>IFERROR(Table22[[#This Row],[Sum of Gross Profit]]/Table22[[#This Row],[Sum of EUR Sales Amount]],0)</f>
        <v>0.63630240514788106</v>
      </c>
    </row>
    <row r="130" spans="2:13" hidden="1" x14ac:dyDescent="0.35">
      <c r="B130">
        <v>3013539</v>
      </c>
      <c r="C130" t="s">
        <v>17</v>
      </c>
      <c r="D130" t="s">
        <v>63</v>
      </c>
      <c r="E130" s="32">
        <v>1133.3065495600001</v>
      </c>
      <c r="F130" s="32">
        <v>612.08654955999987</v>
      </c>
      <c r="H130">
        <f t="shared" si="5"/>
        <v>3013539</v>
      </c>
      <c r="I130" t="str">
        <f t="shared" si="6"/>
        <v>Medium</v>
      </c>
      <c r="J130" t="str">
        <f t="shared" si="7"/>
        <v>CNO1</v>
      </c>
      <c r="K130" s="52">
        <f t="shared" si="8"/>
        <v>1133.3065495600001</v>
      </c>
      <c r="L130" s="52">
        <f t="shared" si="9"/>
        <v>612.08654955999987</v>
      </c>
      <c r="M130" s="50">
        <f>IFERROR(Table22[[#This Row],[Sum of Gross Profit]]/Table22[[#This Row],[Sum of EUR Sales Amount]],0)</f>
        <v>0.54008913104546963</v>
      </c>
    </row>
    <row r="131" spans="2:13" hidden="1" x14ac:dyDescent="0.35">
      <c r="B131">
        <v>3013540</v>
      </c>
      <c r="C131" t="s">
        <v>10</v>
      </c>
      <c r="D131" t="s">
        <v>63</v>
      </c>
      <c r="E131" s="32">
        <v>436.63885003599995</v>
      </c>
      <c r="F131" s="32">
        <v>329.63885003599995</v>
      </c>
      <c r="H131">
        <f t="shared" si="5"/>
        <v>3013540</v>
      </c>
      <c r="I131" t="str">
        <f t="shared" si="6"/>
        <v>Small</v>
      </c>
      <c r="J131" t="str">
        <f t="shared" si="7"/>
        <v>CNO1</v>
      </c>
      <c r="K131" s="52">
        <f t="shared" si="8"/>
        <v>436.63885003599995</v>
      </c>
      <c r="L131" s="52">
        <f t="shared" si="9"/>
        <v>329.63885003599995</v>
      </c>
      <c r="M131" s="50">
        <f>IFERROR(Table22[[#This Row],[Sum of Gross Profit]]/Table22[[#This Row],[Sum of EUR Sales Amount]],0)</f>
        <v>0.75494622159439528</v>
      </c>
    </row>
    <row r="132" spans="2:13" hidden="1" x14ac:dyDescent="0.35">
      <c r="B132">
        <v>3013542</v>
      </c>
      <c r="C132" t="s">
        <v>17</v>
      </c>
      <c r="D132" t="s">
        <v>63</v>
      </c>
      <c r="E132" s="32">
        <v>7588.302224340001</v>
      </c>
      <c r="F132" s="32">
        <v>4838.1222243399998</v>
      </c>
      <c r="H132">
        <f t="shared" ref="H132:H195" si="10">B132</f>
        <v>3013542</v>
      </c>
      <c r="I132" t="str">
        <f t="shared" ref="I132:I195" si="11">C132</f>
        <v>Medium</v>
      </c>
      <c r="J132" t="str">
        <f t="shared" ref="J132:J195" si="12">D132</f>
        <v>CNO1</v>
      </c>
      <c r="K132" s="52">
        <f t="shared" ref="K132:K195" si="13">E132</f>
        <v>7588.302224340001</v>
      </c>
      <c r="L132" s="52">
        <f t="shared" ref="L132:L195" si="14">F132</f>
        <v>4838.1222243399998</v>
      </c>
      <c r="M132" s="50">
        <f>IFERROR(Table22[[#This Row],[Sum of Gross Profit]]/Table22[[#This Row],[Sum of EUR Sales Amount]],0)</f>
        <v>0.63757637496585073</v>
      </c>
    </row>
    <row r="133" spans="2:13" hidden="1" x14ac:dyDescent="0.35">
      <c r="B133">
        <v>3013547</v>
      </c>
      <c r="C133" t="s">
        <v>17</v>
      </c>
      <c r="D133" t="s">
        <v>63</v>
      </c>
      <c r="E133" s="32">
        <v>4393.6911030000001</v>
      </c>
      <c r="F133" s="32">
        <v>994.91110300000014</v>
      </c>
      <c r="H133">
        <f t="shared" si="10"/>
        <v>3013547</v>
      </c>
      <c r="I133" t="str">
        <f t="shared" si="11"/>
        <v>Medium</v>
      </c>
      <c r="J133" t="str">
        <f t="shared" si="12"/>
        <v>CNO1</v>
      </c>
      <c r="K133" s="52">
        <f t="shared" si="13"/>
        <v>4393.6911030000001</v>
      </c>
      <c r="L133" s="52">
        <f t="shared" si="14"/>
        <v>994.91110300000014</v>
      </c>
      <c r="M133" s="50">
        <f>IFERROR(Table22[[#This Row],[Sum of Gross Profit]]/Table22[[#This Row],[Sum of EUR Sales Amount]],0)</f>
        <v>0.22644083975786955</v>
      </c>
    </row>
    <row r="134" spans="2:13" hidden="1" x14ac:dyDescent="0.35">
      <c r="B134">
        <v>3013549</v>
      </c>
      <c r="C134" t="s">
        <v>17</v>
      </c>
      <c r="D134" t="s">
        <v>63</v>
      </c>
      <c r="E134" s="32">
        <v>9704.2377740520024</v>
      </c>
      <c r="F134" s="32">
        <v>6343.7276625519999</v>
      </c>
      <c r="H134">
        <f t="shared" si="10"/>
        <v>3013549</v>
      </c>
      <c r="I134" t="str">
        <f t="shared" si="11"/>
        <v>Medium</v>
      </c>
      <c r="J134" t="str">
        <f t="shared" si="12"/>
        <v>CNO1</v>
      </c>
      <c r="K134" s="52">
        <f t="shared" si="13"/>
        <v>9704.2377740520024</v>
      </c>
      <c r="L134" s="52">
        <f t="shared" si="14"/>
        <v>6343.7276625519999</v>
      </c>
      <c r="M134" s="50">
        <f>IFERROR(Table22[[#This Row],[Sum of Gross Profit]]/Table22[[#This Row],[Sum of EUR Sales Amount]],0)</f>
        <v>0.65370694847506583</v>
      </c>
    </row>
    <row r="135" spans="2:13" hidden="1" x14ac:dyDescent="0.35">
      <c r="B135">
        <v>3013553</v>
      </c>
      <c r="C135" t="s">
        <v>10</v>
      </c>
      <c r="D135" t="s">
        <v>63</v>
      </c>
      <c r="E135" s="32">
        <v>859.52252733699993</v>
      </c>
      <c r="F135" s="32">
        <v>692.02252733700004</v>
      </c>
      <c r="H135">
        <f t="shared" si="10"/>
        <v>3013553</v>
      </c>
      <c r="I135" t="str">
        <f t="shared" si="11"/>
        <v>Small</v>
      </c>
      <c r="J135" t="str">
        <f t="shared" si="12"/>
        <v>CNO1</v>
      </c>
      <c r="K135" s="52">
        <f t="shared" si="13"/>
        <v>859.52252733699993</v>
      </c>
      <c r="L135" s="52">
        <f t="shared" si="14"/>
        <v>692.02252733700004</v>
      </c>
      <c r="M135" s="50">
        <f>IFERROR(Table22[[#This Row],[Sum of Gross Profit]]/Table22[[#This Row],[Sum of EUR Sales Amount]],0)</f>
        <v>0.80512436303565693</v>
      </c>
    </row>
    <row r="136" spans="2:13" hidden="1" x14ac:dyDescent="0.35">
      <c r="B136">
        <v>3013556</v>
      </c>
      <c r="C136" t="s">
        <v>10</v>
      </c>
      <c r="D136" t="s">
        <v>63</v>
      </c>
      <c r="E136" s="32">
        <v>737.32572120000009</v>
      </c>
      <c r="F136" s="32">
        <v>550.24572120000005</v>
      </c>
      <c r="H136">
        <f t="shared" si="10"/>
        <v>3013556</v>
      </c>
      <c r="I136" t="str">
        <f t="shared" si="11"/>
        <v>Small</v>
      </c>
      <c r="J136" t="str">
        <f t="shared" si="12"/>
        <v>CNO1</v>
      </c>
      <c r="K136" s="52">
        <f t="shared" si="13"/>
        <v>737.32572120000009</v>
      </c>
      <c r="L136" s="52">
        <f t="shared" si="14"/>
        <v>550.24572120000005</v>
      </c>
      <c r="M136" s="50">
        <f>IFERROR(Table22[[#This Row],[Sum of Gross Profit]]/Table22[[#This Row],[Sum of EUR Sales Amount]],0)</f>
        <v>0.74627224492382183</v>
      </c>
    </row>
    <row r="137" spans="2:13" hidden="1" x14ac:dyDescent="0.35">
      <c r="B137">
        <v>3013557</v>
      </c>
      <c r="C137" t="s">
        <v>10</v>
      </c>
      <c r="D137" t="s">
        <v>63</v>
      </c>
      <c r="E137" s="32">
        <v>3648.8725546139999</v>
      </c>
      <c r="F137" s="32">
        <v>2238.2729138539999</v>
      </c>
      <c r="H137">
        <f t="shared" si="10"/>
        <v>3013557</v>
      </c>
      <c r="I137" t="str">
        <f t="shared" si="11"/>
        <v>Small</v>
      </c>
      <c r="J137" t="str">
        <f t="shared" si="12"/>
        <v>CNO1</v>
      </c>
      <c r="K137" s="52">
        <f t="shared" si="13"/>
        <v>3648.8725546139999</v>
      </c>
      <c r="L137" s="52">
        <f t="shared" si="14"/>
        <v>2238.2729138539999</v>
      </c>
      <c r="M137" s="50">
        <f>IFERROR(Table22[[#This Row],[Sum of Gross Profit]]/Table22[[#This Row],[Sum of EUR Sales Amount]],0)</f>
        <v>0.61341493306575023</v>
      </c>
    </row>
    <row r="138" spans="2:13" hidden="1" x14ac:dyDescent="0.35">
      <c r="B138">
        <v>3013558</v>
      </c>
      <c r="C138" t="s">
        <v>17</v>
      </c>
      <c r="D138" t="s">
        <v>63</v>
      </c>
      <c r="E138" s="32">
        <v>4529.2782824480009</v>
      </c>
      <c r="F138" s="32">
        <v>2395.1818247380006</v>
      </c>
      <c r="H138">
        <f t="shared" si="10"/>
        <v>3013558</v>
      </c>
      <c r="I138" t="str">
        <f t="shared" si="11"/>
        <v>Medium</v>
      </c>
      <c r="J138" t="str">
        <f t="shared" si="12"/>
        <v>CNO1</v>
      </c>
      <c r="K138" s="52">
        <f t="shared" si="13"/>
        <v>4529.2782824480009</v>
      </c>
      <c r="L138" s="52">
        <f t="shared" si="14"/>
        <v>2395.1818247380006</v>
      </c>
      <c r="M138" s="50">
        <f>IFERROR(Table22[[#This Row],[Sum of Gross Profit]]/Table22[[#This Row],[Sum of EUR Sales Amount]],0)</f>
        <v>0.52882196133098802</v>
      </c>
    </row>
    <row r="139" spans="2:13" hidden="1" x14ac:dyDescent="0.35">
      <c r="B139">
        <v>3013560</v>
      </c>
      <c r="C139" t="s">
        <v>10</v>
      </c>
      <c r="D139" t="s">
        <v>63</v>
      </c>
      <c r="E139" s="32">
        <v>1624.58111951</v>
      </c>
      <c r="F139" s="32">
        <v>1012.6791954400001</v>
      </c>
      <c r="H139">
        <f t="shared" si="10"/>
        <v>3013560</v>
      </c>
      <c r="I139" t="str">
        <f t="shared" si="11"/>
        <v>Small</v>
      </c>
      <c r="J139" t="str">
        <f t="shared" si="12"/>
        <v>CNO1</v>
      </c>
      <c r="K139" s="52">
        <f t="shared" si="13"/>
        <v>1624.58111951</v>
      </c>
      <c r="L139" s="52">
        <f t="shared" si="14"/>
        <v>1012.6791954400001</v>
      </c>
      <c r="M139" s="50">
        <f>IFERROR(Table22[[#This Row],[Sum of Gross Profit]]/Table22[[#This Row],[Sum of EUR Sales Amount]],0)</f>
        <v>0.62334787920312684</v>
      </c>
    </row>
    <row r="140" spans="2:13" hidden="1" x14ac:dyDescent="0.35">
      <c r="B140">
        <v>3013561</v>
      </c>
      <c r="C140" t="s">
        <v>17</v>
      </c>
      <c r="D140" t="s">
        <v>63</v>
      </c>
      <c r="E140" s="32">
        <v>2722.460654</v>
      </c>
      <c r="F140" s="32">
        <v>1292.4406540000002</v>
      </c>
      <c r="H140">
        <f t="shared" si="10"/>
        <v>3013561</v>
      </c>
      <c r="I140" t="str">
        <f t="shared" si="11"/>
        <v>Medium</v>
      </c>
      <c r="J140" t="str">
        <f t="shared" si="12"/>
        <v>CNO1</v>
      </c>
      <c r="K140" s="52">
        <f t="shared" si="13"/>
        <v>2722.460654</v>
      </c>
      <c r="L140" s="52">
        <f t="shared" si="14"/>
        <v>1292.4406540000002</v>
      </c>
      <c r="M140" s="50">
        <f>IFERROR(Table22[[#This Row],[Sum of Gross Profit]]/Table22[[#This Row],[Sum of EUR Sales Amount]],0)</f>
        <v>0.47473253730997733</v>
      </c>
    </row>
    <row r="141" spans="2:13" hidden="1" x14ac:dyDescent="0.35">
      <c r="B141">
        <v>3013563</v>
      </c>
      <c r="C141" t="s">
        <v>17</v>
      </c>
      <c r="D141" t="s">
        <v>63</v>
      </c>
      <c r="E141" s="32">
        <v>2120.8639118999999</v>
      </c>
      <c r="F141" s="32">
        <v>1651.0239119</v>
      </c>
      <c r="H141">
        <f t="shared" si="10"/>
        <v>3013563</v>
      </c>
      <c r="I141" t="str">
        <f t="shared" si="11"/>
        <v>Medium</v>
      </c>
      <c r="J141" t="str">
        <f t="shared" si="12"/>
        <v>CNO1</v>
      </c>
      <c r="K141" s="52">
        <f t="shared" si="13"/>
        <v>2120.8639118999999</v>
      </c>
      <c r="L141" s="52">
        <f t="shared" si="14"/>
        <v>1651.0239119</v>
      </c>
      <c r="M141" s="50">
        <f>IFERROR(Table22[[#This Row],[Sum of Gross Profit]]/Table22[[#This Row],[Sum of EUR Sales Amount]],0)</f>
        <v>0.77846763417314768</v>
      </c>
    </row>
    <row r="142" spans="2:13" hidden="1" x14ac:dyDescent="0.35">
      <c r="B142">
        <v>3013564</v>
      </c>
      <c r="C142" t="s">
        <v>17</v>
      </c>
      <c r="D142" t="s">
        <v>63</v>
      </c>
      <c r="E142" s="32">
        <v>2135.4282679080002</v>
      </c>
      <c r="F142" s="32">
        <v>1637.2482679080001</v>
      </c>
      <c r="H142">
        <f t="shared" si="10"/>
        <v>3013564</v>
      </c>
      <c r="I142" t="str">
        <f t="shared" si="11"/>
        <v>Medium</v>
      </c>
      <c r="J142" t="str">
        <f t="shared" si="12"/>
        <v>CNO1</v>
      </c>
      <c r="K142" s="52">
        <f t="shared" si="13"/>
        <v>2135.4282679080002</v>
      </c>
      <c r="L142" s="52">
        <f t="shared" si="14"/>
        <v>1637.2482679080001</v>
      </c>
      <c r="M142" s="50">
        <f>IFERROR(Table22[[#This Row],[Sum of Gross Profit]]/Table22[[#This Row],[Sum of EUR Sales Amount]],0)</f>
        <v>0.76670721864703584</v>
      </c>
    </row>
    <row r="143" spans="2:13" hidden="1" x14ac:dyDescent="0.35">
      <c r="B143">
        <v>3013569</v>
      </c>
      <c r="C143" t="s">
        <v>10</v>
      </c>
      <c r="D143" t="s">
        <v>63</v>
      </c>
      <c r="E143" s="32">
        <v>3431.0234241169996</v>
      </c>
      <c r="F143" s="32">
        <v>2565.279345207</v>
      </c>
      <c r="H143">
        <f t="shared" si="10"/>
        <v>3013569</v>
      </c>
      <c r="I143" t="str">
        <f t="shared" si="11"/>
        <v>Small</v>
      </c>
      <c r="J143" t="str">
        <f t="shared" si="12"/>
        <v>CNO1</v>
      </c>
      <c r="K143" s="52">
        <f t="shared" si="13"/>
        <v>3431.0234241169996</v>
      </c>
      <c r="L143" s="52">
        <f t="shared" si="14"/>
        <v>2565.279345207</v>
      </c>
      <c r="M143" s="50">
        <f>IFERROR(Table22[[#This Row],[Sum of Gross Profit]]/Table22[[#This Row],[Sum of EUR Sales Amount]],0)</f>
        <v>0.74767176673158231</v>
      </c>
    </row>
    <row r="144" spans="2:13" hidden="1" x14ac:dyDescent="0.35">
      <c r="B144">
        <v>3013570</v>
      </c>
      <c r="C144" t="s">
        <v>17</v>
      </c>
      <c r="D144" t="s">
        <v>63</v>
      </c>
      <c r="E144" s="32">
        <v>8650.5095370750005</v>
      </c>
      <c r="F144" s="32">
        <v>4766.6241951250004</v>
      </c>
      <c r="H144">
        <f t="shared" si="10"/>
        <v>3013570</v>
      </c>
      <c r="I144" t="str">
        <f t="shared" si="11"/>
        <v>Medium</v>
      </c>
      <c r="J144" t="str">
        <f t="shared" si="12"/>
        <v>CNO1</v>
      </c>
      <c r="K144" s="52">
        <f t="shared" si="13"/>
        <v>8650.5095370750005</v>
      </c>
      <c r="L144" s="52">
        <f t="shared" si="14"/>
        <v>4766.6241951250004</v>
      </c>
      <c r="M144" s="50">
        <f>IFERROR(Table22[[#This Row],[Sum of Gross Profit]]/Table22[[#This Row],[Sum of EUR Sales Amount]],0)</f>
        <v>0.55102236171127794</v>
      </c>
    </row>
    <row r="145" spans="2:13" hidden="1" x14ac:dyDescent="0.35">
      <c r="B145">
        <v>3013578</v>
      </c>
      <c r="C145" t="s">
        <v>17</v>
      </c>
      <c r="D145" t="s">
        <v>63</v>
      </c>
      <c r="E145" s="32">
        <v>9629.1640325179997</v>
      </c>
      <c r="F145" s="32">
        <v>5406.8240325179995</v>
      </c>
      <c r="H145">
        <f t="shared" si="10"/>
        <v>3013578</v>
      </c>
      <c r="I145" t="str">
        <f t="shared" si="11"/>
        <v>Medium</v>
      </c>
      <c r="J145" t="str">
        <f t="shared" si="12"/>
        <v>CNO1</v>
      </c>
      <c r="K145" s="52">
        <f t="shared" si="13"/>
        <v>9629.1640325179997</v>
      </c>
      <c r="L145" s="52">
        <f t="shared" si="14"/>
        <v>5406.8240325179995</v>
      </c>
      <c r="M145" s="50">
        <f>IFERROR(Table22[[#This Row],[Sum of Gross Profit]]/Table22[[#This Row],[Sum of EUR Sales Amount]],0)</f>
        <v>0.56150502933161994</v>
      </c>
    </row>
    <row r="146" spans="2:13" hidden="1" x14ac:dyDescent="0.35">
      <c r="B146">
        <v>3013580</v>
      </c>
      <c r="C146" t="s">
        <v>17</v>
      </c>
      <c r="D146" t="s">
        <v>63</v>
      </c>
      <c r="E146" s="32">
        <v>4105.8226056800004</v>
      </c>
      <c r="F146" s="32">
        <v>2743.3826056799999</v>
      </c>
      <c r="H146">
        <f t="shared" si="10"/>
        <v>3013580</v>
      </c>
      <c r="I146" t="str">
        <f t="shared" si="11"/>
        <v>Medium</v>
      </c>
      <c r="J146" t="str">
        <f t="shared" si="12"/>
        <v>CNO1</v>
      </c>
      <c r="K146" s="52">
        <f t="shared" si="13"/>
        <v>4105.8226056800004</v>
      </c>
      <c r="L146" s="52">
        <f t="shared" si="14"/>
        <v>2743.3826056799999</v>
      </c>
      <c r="M146" s="50">
        <f>IFERROR(Table22[[#This Row],[Sum of Gross Profit]]/Table22[[#This Row],[Sum of EUR Sales Amount]],0)</f>
        <v>0.66816881028537389</v>
      </c>
    </row>
    <row r="147" spans="2:13" hidden="1" x14ac:dyDescent="0.35">
      <c r="B147">
        <v>3013586</v>
      </c>
      <c r="C147" t="s">
        <v>10</v>
      </c>
      <c r="D147" t="s">
        <v>63</v>
      </c>
      <c r="E147" s="32">
        <v>275.85900679999997</v>
      </c>
      <c r="F147" s="32">
        <v>203.82487398000001</v>
      </c>
      <c r="H147">
        <f t="shared" si="10"/>
        <v>3013586</v>
      </c>
      <c r="I147" t="str">
        <f t="shared" si="11"/>
        <v>Small</v>
      </c>
      <c r="J147" t="str">
        <f t="shared" si="12"/>
        <v>CNO1</v>
      </c>
      <c r="K147" s="52">
        <f t="shared" si="13"/>
        <v>275.85900679999997</v>
      </c>
      <c r="L147" s="52">
        <f t="shared" si="14"/>
        <v>203.82487398000001</v>
      </c>
      <c r="M147" s="50">
        <f>IFERROR(Table22[[#This Row],[Sum of Gross Profit]]/Table22[[#This Row],[Sum of EUR Sales Amount]],0)</f>
        <v>0.738873369930512</v>
      </c>
    </row>
    <row r="148" spans="2:13" hidden="1" x14ac:dyDescent="0.35">
      <c r="B148">
        <v>3013590</v>
      </c>
      <c r="C148" t="s">
        <v>17</v>
      </c>
      <c r="D148" t="s">
        <v>63</v>
      </c>
      <c r="E148" s="32">
        <v>1332.481825543</v>
      </c>
      <c r="F148" s="32">
        <v>461.90872251299993</v>
      </c>
      <c r="H148">
        <f t="shared" si="10"/>
        <v>3013590</v>
      </c>
      <c r="I148" t="str">
        <f t="shared" si="11"/>
        <v>Medium</v>
      </c>
      <c r="J148" t="str">
        <f t="shared" si="12"/>
        <v>CNO1</v>
      </c>
      <c r="K148" s="52">
        <f t="shared" si="13"/>
        <v>1332.481825543</v>
      </c>
      <c r="L148" s="52">
        <f t="shared" si="14"/>
        <v>461.90872251299993</v>
      </c>
      <c r="M148" s="50">
        <f>IFERROR(Table22[[#This Row],[Sum of Gross Profit]]/Table22[[#This Row],[Sum of EUR Sales Amount]],0)</f>
        <v>0.34665292513447032</v>
      </c>
    </row>
    <row r="149" spans="2:13" hidden="1" x14ac:dyDescent="0.35">
      <c r="B149">
        <v>3013592</v>
      </c>
      <c r="C149" t="s">
        <v>10</v>
      </c>
      <c r="D149" t="s">
        <v>63</v>
      </c>
      <c r="E149" s="32">
        <v>2328.1529361399998</v>
      </c>
      <c r="F149" s="32">
        <v>1495.3400302499999</v>
      </c>
      <c r="H149">
        <f t="shared" si="10"/>
        <v>3013592</v>
      </c>
      <c r="I149" t="str">
        <f t="shared" si="11"/>
        <v>Small</v>
      </c>
      <c r="J149" t="str">
        <f t="shared" si="12"/>
        <v>CNO1</v>
      </c>
      <c r="K149" s="52">
        <f t="shared" si="13"/>
        <v>2328.1529361399998</v>
      </c>
      <c r="L149" s="52">
        <f t="shared" si="14"/>
        <v>1495.3400302499999</v>
      </c>
      <c r="M149" s="50">
        <f>IFERROR(Table22[[#This Row],[Sum of Gross Profit]]/Table22[[#This Row],[Sum of EUR Sales Amount]],0)</f>
        <v>0.64228599721168833</v>
      </c>
    </row>
    <row r="150" spans="2:13" hidden="1" x14ac:dyDescent="0.35">
      <c r="B150">
        <v>3013598</v>
      </c>
      <c r="C150" t="s">
        <v>10</v>
      </c>
      <c r="D150" t="s">
        <v>63</v>
      </c>
      <c r="E150" s="32">
        <v>2564.9957543</v>
      </c>
      <c r="F150" s="32">
        <v>1956.2771187399999</v>
      </c>
      <c r="H150">
        <f t="shared" si="10"/>
        <v>3013598</v>
      </c>
      <c r="I150" t="str">
        <f t="shared" si="11"/>
        <v>Small</v>
      </c>
      <c r="J150" t="str">
        <f t="shared" si="12"/>
        <v>CNO1</v>
      </c>
      <c r="K150" s="52">
        <f t="shared" si="13"/>
        <v>2564.9957543</v>
      </c>
      <c r="L150" s="52">
        <f t="shared" si="14"/>
        <v>1956.2771187399999</v>
      </c>
      <c r="M150" s="50">
        <f>IFERROR(Table22[[#This Row],[Sum of Gross Profit]]/Table22[[#This Row],[Sum of EUR Sales Amount]],0)</f>
        <v>0.76268240033554269</v>
      </c>
    </row>
    <row r="151" spans="2:13" hidden="1" x14ac:dyDescent="0.35">
      <c r="B151">
        <v>3013771</v>
      </c>
      <c r="C151" t="s">
        <v>17</v>
      </c>
      <c r="D151" t="s">
        <v>56</v>
      </c>
      <c r="E151" s="32">
        <v>4742.7400000000007</v>
      </c>
      <c r="F151" s="32">
        <v>2379.7000000000003</v>
      </c>
      <c r="H151">
        <f t="shared" si="10"/>
        <v>3013771</v>
      </c>
      <c r="I151" t="str">
        <f t="shared" si="11"/>
        <v>Medium</v>
      </c>
      <c r="J151" t="str">
        <f t="shared" si="12"/>
        <v>CES1</v>
      </c>
      <c r="K151" s="52">
        <f t="shared" si="13"/>
        <v>4742.7400000000007</v>
      </c>
      <c r="L151" s="52">
        <f t="shared" si="14"/>
        <v>2379.7000000000003</v>
      </c>
      <c r="M151" s="50">
        <f>IFERROR(Table22[[#This Row],[Sum of Gross Profit]]/Table22[[#This Row],[Sum of EUR Sales Amount]],0)</f>
        <v>0.50175636868139517</v>
      </c>
    </row>
    <row r="152" spans="2:13" hidden="1" x14ac:dyDescent="0.35">
      <c r="B152">
        <v>3013772</v>
      </c>
      <c r="C152" t="s">
        <v>10</v>
      </c>
      <c r="D152" t="s">
        <v>56</v>
      </c>
      <c r="E152" s="32">
        <v>3577.2000000000003</v>
      </c>
      <c r="F152" s="32">
        <v>2464.7199999999998</v>
      </c>
      <c r="H152">
        <f t="shared" si="10"/>
        <v>3013772</v>
      </c>
      <c r="I152" t="str">
        <f t="shared" si="11"/>
        <v>Small</v>
      </c>
      <c r="J152" t="str">
        <f t="shared" si="12"/>
        <v>CES1</v>
      </c>
      <c r="K152" s="52">
        <f t="shared" si="13"/>
        <v>3577.2000000000003</v>
      </c>
      <c r="L152" s="52">
        <f t="shared" si="14"/>
        <v>2464.7199999999998</v>
      </c>
      <c r="M152" s="50">
        <f>IFERROR(Table22[[#This Row],[Sum of Gross Profit]]/Table22[[#This Row],[Sum of EUR Sales Amount]],0)</f>
        <v>0.68900816280890076</v>
      </c>
    </row>
    <row r="153" spans="2:13" hidden="1" x14ac:dyDescent="0.35">
      <c r="B153">
        <v>3013773</v>
      </c>
      <c r="C153" t="s">
        <v>10</v>
      </c>
      <c r="D153" t="s">
        <v>56</v>
      </c>
      <c r="E153" s="32">
        <v>223.06</v>
      </c>
      <c r="F153" s="32">
        <v>123.87999999999998</v>
      </c>
      <c r="H153">
        <f t="shared" si="10"/>
        <v>3013773</v>
      </c>
      <c r="I153" t="str">
        <f t="shared" si="11"/>
        <v>Small</v>
      </c>
      <c r="J153" t="str">
        <f t="shared" si="12"/>
        <v>CES1</v>
      </c>
      <c r="K153" s="52">
        <f t="shared" si="13"/>
        <v>223.06</v>
      </c>
      <c r="L153" s="52">
        <f t="shared" si="14"/>
        <v>123.87999999999998</v>
      </c>
      <c r="M153" s="50">
        <f>IFERROR(Table22[[#This Row],[Sum of Gross Profit]]/Table22[[#This Row],[Sum of EUR Sales Amount]],0)</f>
        <v>0.5553662691652469</v>
      </c>
    </row>
    <row r="154" spans="2:13" hidden="1" x14ac:dyDescent="0.35">
      <c r="B154">
        <v>3013777</v>
      </c>
      <c r="C154" t="s">
        <v>17</v>
      </c>
      <c r="D154" t="s">
        <v>56</v>
      </c>
      <c r="E154" s="32">
        <v>7880.5199999999995</v>
      </c>
      <c r="F154" s="32">
        <v>3155.54</v>
      </c>
      <c r="H154">
        <f t="shared" si="10"/>
        <v>3013777</v>
      </c>
      <c r="I154" t="str">
        <f t="shared" si="11"/>
        <v>Medium</v>
      </c>
      <c r="J154" t="str">
        <f t="shared" si="12"/>
        <v>CES1</v>
      </c>
      <c r="K154" s="52">
        <f t="shared" si="13"/>
        <v>7880.5199999999995</v>
      </c>
      <c r="L154" s="52">
        <f t="shared" si="14"/>
        <v>3155.54</v>
      </c>
      <c r="M154" s="50">
        <f>IFERROR(Table22[[#This Row],[Sum of Gross Profit]]/Table22[[#This Row],[Sum of EUR Sales Amount]],0)</f>
        <v>0.40042281473811375</v>
      </c>
    </row>
    <row r="155" spans="2:13" hidden="1" x14ac:dyDescent="0.35">
      <c r="B155">
        <v>3013778</v>
      </c>
      <c r="C155" t="s">
        <v>17</v>
      </c>
      <c r="D155" t="s">
        <v>56</v>
      </c>
      <c r="E155" s="32">
        <v>320</v>
      </c>
      <c r="F155" s="32">
        <v>40</v>
      </c>
      <c r="H155">
        <f t="shared" si="10"/>
        <v>3013778</v>
      </c>
      <c r="I155" t="str">
        <f t="shared" si="11"/>
        <v>Medium</v>
      </c>
      <c r="J155" t="str">
        <f t="shared" si="12"/>
        <v>CES1</v>
      </c>
      <c r="K155" s="52">
        <f t="shared" si="13"/>
        <v>320</v>
      </c>
      <c r="L155" s="52">
        <f t="shared" si="14"/>
        <v>40</v>
      </c>
      <c r="M155" s="50">
        <f>IFERROR(Table22[[#This Row],[Sum of Gross Profit]]/Table22[[#This Row],[Sum of EUR Sales Amount]],0)</f>
        <v>0.125</v>
      </c>
    </row>
    <row r="156" spans="2:13" hidden="1" x14ac:dyDescent="0.35">
      <c r="B156">
        <v>3013780</v>
      </c>
      <c r="C156" t="s">
        <v>17</v>
      </c>
      <c r="D156" t="s">
        <v>56</v>
      </c>
      <c r="E156" s="32">
        <v>11105.039999999999</v>
      </c>
      <c r="F156" s="32">
        <v>6369.6</v>
      </c>
      <c r="H156">
        <f t="shared" si="10"/>
        <v>3013780</v>
      </c>
      <c r="I156" t="str">
        <f t="shared" si="11"/>
        <v>Medium</v>
      </c>
      <c r="J156" t="str">
        <f t="shared" si="12"/>
        <v>CES1</v>
      </c>
      <c r="K156" s="52">
        <f t="shared" si="13"/>
        <v>11105.039999999999</v>
      </c>
      <c r="L156" s="52">
        <f t="shared" si="14"/>
        <v>6369.6</v>
      </c>
      <c r="M156" s="50">
        <f>IFERROR(Table22[[#This Row],[Sum of Gross Profit]]/Table22[[#This Row],[Sum of EUR Sales Amount]],0)</f>
        <v>0.57357740269283142</v>
      </c>
    </row>
    <row r="157" spans="2:13" hidden="1" x14ac:dyDescent="0.35">
      <c r="B157">
        <v>3013784</v>
      </c>
      <c r="C157" t="s">
        <v>10</v>
      </c>
      <c r="D157" t="s">
        <v>56</v>
      </c>
      <c r="E157" s="32">
        <v>4201.72</v>
      </c>
      <c r="F157" s="32">
        <v>608.88000000000011</v>
      </c>
      <c r="H157">
        <f t="shared" si="10"/>
        <v>3013784</v>
      </c>
      <c r="I157" t="str">
        <f t="shared" si="11"/>
        <v>Small</v>
      </c>
      <c r="J157" t="str">
        <f t="shared" si="12"/>
        <v>CES1</v>
      </c>
      <c r="K157" s="52">
        <f t="shared" si="13"/>
        <v>4201.72</v>
      </c>
      <c r="L157" s="52">
        <f t="shared" si="14"/>
        <v>608.88000000000011</v>
      </c>
      <c r="M157" s="50">
        <f>IFERROR(Table22[[#This Row],[Sum of Gross Profit]]/Table22[[#This Row],[Sum of EUR Sales Amount]],0)</f>
        <v>0.14491208362289731</v>
      </c>
    </row>
    <row r="158" spans="2:13" hidden="1" x14ac:dyDescent="0.35">
      <c r="B158">
        <v>3013786</v>
      </c>
      <c r="C158" t="s">
        <v>17</v>
      </c>
      <c r="D158" t="s">
        <v>56</v>
      </c>
      <c r="E158" s="32">
        <v>1635.92</v>
      </c>
      <c r="F158" s="32">
        <v>515.57999999999993</v>
      </c>
      <c r="H158">
        <f t="shared" si="10"/>
        <v>3013786</v>
      </c>
      <c r="I158" t="str">
        <f t="shared" si="11"/>
        <v>Medium</v>
      </c>
      <c r="J158" t="str">
        <f t="shared" si="12"/>
        <v>CES1</v>
      </c>
      <c r="K158" s="52">
        <f t="shared" si="13"/>
        <v>1635.92</v>
      </c>
      <c r="L158" s="52">
        <f t="shared" si="14"/>
        <v>515.57999999999993</v>
      </c>
      <c r="M158" s="50">
        <f>IFERROR(Table22[[#This Row],[Sum of Gross Profit]]/Table22[[#This Row],[Sum of EUR Sales Amount]],0)</f>
        <v>0.315162110616656</v>
      </c>
    </row>
    <row r="159" spans="2:13" x14ac:dyDescent="0.35">
      <c r="B159">
        <v>3013787</v>
      </c>
      <c r="C159" t="s">
        <v>10</v>
      </c>
      <c r="D159" t="s">
        <v>56</v>
      </c>
      <c r="E159" s="32">
        <v>79.599999999999994</v>
      </c>
      <c r="F159" s="32">
        <v>-116.30000000000001</v>
      </c>
      <c r="H159" s="51">
        <f t="shared" si="10"/>
        <v>3013787</v>
      </c>
      <c r="I159" t="str">
        <f t="shared" si="11"/>
        <v>Small</v>
      </c>
      <c r="J159" t="str">
        <f t="shared" si="12"/>
        <v>CES1</v>
      </c>
      <c r="K159" s="52">
        <f t="shared" si="13"/>
        <v>79.599999999999994</v>
      </c>
      <c r="L159" s="52">
        <f t="shared" si="14"/>
        <v>-116.30000000000001</v>
      </c>
      <c r="M159" s="50">
        <f>IFERROR(Table22[[#This Row],[Sum of Gross Profit]]/Table22[[#This Row],[Sum of EUR Sales Amount]],0)</f>
        <v>-1.4610552763819098</v>
      </c>
    </row>
    <row r="160" spans="2:13" hidden="1" x14ac:dyDescent="0.35">
      <c r="B160">
        <v>3013788</v>
      </c>
      <c r="C160" t="s">
        <v>17</v>
      </c>
      <c r="D160" t="s">
        <v>56</v>
      </c>
      <c r="E160" s="32">
        <v>1460.24</v>
      </c>
      <c r="F160" s="32">
        <v>717.93999999999994</v>
      </c>
      <c r="H160">
        <f t="shared" si="10"/>
        <v>3013788</v>
      </c>
      <c r="I160" t="str">
        <f t="shared" si="11"/>
        <v>Medium</v>
      </c>
      <c r="J160" t="str">
        <f t="shared" si="12"/>
        <v>CES1</v>
      </c>
      <c r="K160" s="52">
        <f t="shared" si="13"/>
        <v>1460.24</v>
      </c>
      <c r="L160" s="52">
        <f t="shared" si="14"/>
        <v>717.93999999999994</v>
      </c>
      <c r="M160" s="50">
        <f>IFERROR(Table22[[#This Row],[Sum of Gross Profit]]/Table22[[#This Row],[Sum of EUR Sales Amount]],0)</f>
        <v>0.49165890538541607</v>
      </c>
    </row>
    <row r="161" spans="2:13" hidden="1" x14ac:dyDescent="0.35">
      <c r="B161">
        <v>3013789</v>
      </c>
      <c r="C161" t="s">
        <v>17</v>
      </c>
      <c r="D161" t="s">
        <v>56</v>
      </c>
      <c r="E161" s="32">
        <v>2613.4999999999995</v>
      </c>
      <c r="F161" s="32">
        <v>1139.7599999999998</v>
      </c>
      <c r="H161">
        <f t="shared" si="10"/>
        <v>3013789</v>
      </c>
      <c r="I161" t="str">
        <f t="shared" si="11"/>
        <v>Medium</v>
      </c>
      <c r="J161" t="str">
        <f t="shared" si="12"/>
        <v>CES1</v>
      </c>
      <c r="K161" s="52">
        <f t="shared" si="13"/>
        <v>2613.4999999999995</v>
      </c>
      <c r="L161" s="52">
        <f t="shared" si="14"/>
        <v>1139.7599999999998</v>
      </c>
      <c r="M161" s="50">
        <f>IFERROR(Table22[[#This Row],[Sum of Gross Profit]]/Table22[[#This Row],[Sum of EUR Sales Amount]],0)</f>
        <v>0.43610484025253488</v>
      </c>
    </row>
    <row r="162" spans="2:13" hidden="1" x14ac:dyDescent="0.35">
      <c r="B162">
        <v>3013793</v>
      </c>
      <c r="C162" t="s">
        <v>17</v>
      </c>
      <c r="D162" t="s">
        <v>56</v>
      </c>
      <c r="E162" s="32">
        <v>11553.359999999999</v>
      </c>
      <c r="F162" s="32">
        <v>7130</v>
      </c>
      <c r="H162">
        <f t="shared" si="10"/>
        <v>3013793</v>
      </c>
      <c r="I162" t="str">
        <f t="shared" si="11"/>
        <v>Medium</v>
      </c>
      <c r="J162" t="str">
        <f t="shared" si="12"/>
        <v>CES1</v>
      </c>
      <c r="K162" s="52">
        <f t="shared" si="13"/>
        <v>11553.359999999999</v>
      </c>
      <c r="L162" s="52">
        <f t="shared" si="14"/>
        <v>7130</v>
      </c>
      <c r="M162" s="50">
        <f>IFERROR(Table22[[#This Row],[Sum of Gross Profit]]/Table22[[#This Row],[Sum of EUR Sales Amount]],0)</f>
        <v>0.61713648670170418</v>
      </c>
    </row>
    <row r="163" spans="2:13" hidden="1" x14ac:dyDescent="0.35">
      <c r="B163">
        <v>3013799</v>
      </c>
      <c r="C163" t="s">
        <v>17</v>
      </c>
      <c r="D163" t="s">
        <v>56</v>
      </c>
      <c r="E163" s="32">
        <v>299.7</v>
      </c>
      <c r="F163" s="32">
        <v>187.54</v>
      </c>
      <c r="H163">
        <f t="shared" si="10"/>
        <v>3013799</v>
      </c>
      <c r="I163" t="str">
        <f t="shared" si="11"/>
        <v>Medium</v>
      </c>
      <c r="J163" t="str">
        <f t="shared" si="12"/>
        <v>CES1</v>
      </c>
      <c r="K163" s="52">
        <f t="shared" si="13"/>
        <v>299.7</v>
      </c>
      <c r="L163" s="52">
        <f t="shared" si="14"/>
        <v>187.54</v>
      </c>
      <c r="M163" s="50">
        <f>IFERROR(Table22[[#This Row],[Sum of Gross Profit]]/Table22[[#This Row],[Sum of EUR Sales Amount]],0)</f>
        <v>0.62575909242575911</v>
      </c>
    </row>
    <row r="164" spans="2:13" hidden="1" x14ac:dyDescent="0.35">
      <c r="B164">
        <v>3013800</v>
      </c>
      <c r="C164" t="s">
        <v>10</v>
      </c>
      <c r="D164" t="s">
        <v>56</v>
      </c>
      <c r="E164" s="32">
        <v>598.1</v>
      </c>
      <c r="F164" s="32">
        <v>171.5</v>
      </c>
      <c r="H164">
        <f t="shared" si="10"/>
        <v>3013800</v>
      </c>
      <c r="I164" t="str">
        <f t="shared" si="11"/>
        <v>Small</v>
      </c>
      <c r="J164" t="str">
        <f t="shared" si="12"/>
        <v>CES1</v>
      </c>
      <c r="K164" s="52">
        <f t="shared" si="13"/>
        <v>598.1</v>
      </c>
      <c r="L164" s="52">
        <f t="shared" si="14"/>
        <v>171.5</v>
      </c>
      <c r="M164" s="50">
        <f>IFERROR(Table22[[#This Row],[Sum of Gross Profit]]/Table22[[#This Row],[Sum of EUR Sales Amount]],0)</f>
        <v>0.28674134760073566</v>
      </c>
    </row>
    <row r="165" spans="2:13" hidden="1" x14ac:dyDescent="0.35">
      <c r="B165">
        <v>3013803</v>
      </c>
      <c r="C165" t="s">
        <v>10</v>
      </c>
      <c r="D165" t="s">
        <v>56</v>
      </c>
      <c r="E165" s="32">
        <v>1860</v>
      </c>
      <c r="F165" s="32">
        <v>1087.78</v>
      </c>
      <c r="H165">
        <f t="shared" si="10"/>
        <v>3013803</v>
      </c>
      <c r="I165" t="str">
        <f t="shared" si="11"/>
        <v>Small</v>
      </c>
      <c r="J165" t="str">
        <f t="shared" si="12"/>
        <v>CES1</v>
      </c>
      <c r="K165" s="52">
        <f t="shared" si="13"/>
        <v>1860</v>
      </c>
      <c r="L165" s="52">
        <f t="shared" si="14"/>
        <v>1087.78</v>
      </c>
      <c r="M165" s="50">
        <f>IFERROR(Table22[[#This Row],[Sum of Gross Profit]]/Table22[[#This Row],[Sum of EUR Sales Amount]],0)</f>
        <v>0.58482795698924728</v>
      </c>
    </row>
    <row r="166" spans="2:13" hidden="1" x14ac:dyDescent="0.35">
      <c r="B166">
        <v>3013804</v>
      </c>
      <c r="C166" t="s">
        <v>17</v>
      </c>
      <c r="D166" t="s">
        <v>56</v>
      </c>
      <c r="E166" s="32">
        <v>5722.38</v>
      </c>
      <c r="F166" s="32">
        <v>1750.2400000000002</v>
      </c>
      <c r="H166">
        <f t="shared" si="10"/>
        <v>3013804</v>
      </c>
      <c r="I166" t="str">
        <f t="shared" si="11"/>
        <v>Medium</v>
      </c>
      <c r="J166" t="str">
        <f t="shared" si="12"/>
        <v>CES1</v>
      </c>
      <c r="K166" s="52">
        <f t="shared" si="13"/>
        <v>5722.38</v>
      </c>
      <c r="L166" s="52">
        <f t="shared" si="14"/>
        <v>1750.2400000000002</v>
      </c>
      <c r="M166" s="50">
        <f>IFERROR(Table22[[#This Row],[Sum of Gross Profit]]/Table22[[#This Row],[Sum of EUR Sales Amount]],0)</f>
        <v>0.30585875107909649</v>
      </c>
    </row>
    <row r="167" spans="2:13" hidden="1" x14ac:dyDescent="0.35">
      <c r="B167">
        <v>3013806</v>
      </c>
      <c r="C167" t="s">
        <v>17</v>
      </c>
      <c r="D167" t="s">
        <v>56</v>
      </c>
      <c r="E167" s="32">
        <v>7137</v>
      </c>
      <c r="F167" s="32">
        <v>3932.4000000000005</v>
      </c>
      <c r="H167">
        <f t="shared" si="10"/>
        <v>3013806</v>
      </c>
      <c r="I167" t="str">
        <f t="shared" si="11"/>
        <v>Medium</v>
      </c>
      <c r="J167" t="str">
        <f t="shared" si="12"/>
        <v>CES1</v>
      </c>
      <c r="K167" s="52">
        <f t="shared" si="13"/>
        <v>7137</v>
      </c>
      <c r="L167" s="52">
        <f t="shared" si="14"/>
        <v>3932.4000000000005</v>
      </c>
      <c r="M167" s="50">
        <f>IFERROR(Table22[[#This Row],[Sum of Gross Profit]]/Table22[[#This Row],[Sum of EUR Sales Amount]],0)</f>
        <v>0.55098781000420349</v>
      </c>
    </row>
    <row r="168" spans="2:13" hidden="1" x14ac:dyDescent="0.35">
      <c r="B168">
        <v>3013808</v>
      </c>
      <c r="C168" t="s">
        <v>10</v>
      </c>
      <c r="D168" t="s">
        <v>56</v>
      </c>
      <c r="E168" s="32">
        <v>5281</v>
      </c>
      <c r="F168" s="32">
        <v>1888.36</v>
      </c>
      <c r="H168">
        <f t="shared" si="10"/>
        <v>3013808</v>
      </c>
      <c r="I168" t="str">
        <f t="shared" si="11"/>
        <v>Small</v>
      </c>
      <c r="J168" t="str">
        <f t="shared" si="12"/>
        <v>CES1</v>
      </c>
      <c r="K168" s="52">
        <f t="shared" si="13"/>
        <v>5281</v>
      </c>
      <c r="L168" s="52">
        <f t="shared" si="14"/>
        <v>1888.36</v>
      </c>
      <c r="M168" s="50">
        <f>IFERROR(Table22[[#This Row],[Sum of Gross Profit]]/Table22[[#This Row],[Sum of EUR Sales Amount]],0)</f>
        <v>0.35757621662563904</v>
      </c>
    </row>
    <row r="169" spans="2:13" hidden="1" x14ac:dyDescent="0.35">
      <c r="B169">
        <v>3013809</v>
      </c>
      <c r="C169" t="s">
        <v>17</v>
      </c>
      <c r="D169" t="s">
        <v>56</v>
      </c>
      <c r="E169" s="32">
        <v>14229.839999999998</v>
      </c>
      <c r="F169" s="32">
        <v>6351.8000000000011</v>
      </c>
      <c r="H169">
        <f t="shared" si="10"/>
        <v>3013809</v>
      </c>
      <c r="I169" t="str">
        <f t="shared" si="11"/>
        <v>Medium</v>
      </c>
      <c r="J169" t="str">
        <f t="shared" si="12"/>
        <v>CES1</v>
      </c>
      <c r="K169" s="52">
        <f t="shared" si="13"/>
        <v>14229.839999999998</v>
      </c>
      <c r="L169" s="52">
        <f t="shared" si="14"/>
        <v>6351.8000000000011</v>
      </c>
      <c r="M169" s="50">
        <f>IFERROR(Table22[[#This Row],[Sum of Gross Profit]]/Table22[[#This Row],[Sum of EUR Sales Amount]],0)</f>
        <v>0.44637184957806986</v>
      </c>
    </row>
    <row r="170" spans="2:13" hidden="1" x14ac:dyDescent="0.35">
      <c r="B170">
        <v>3013810</v>
      </c>
      <c r="C170" t="s">
        <v>17</v>
      </c>
      <c r="D170" t="s">
        <v>56</v>
      </c>
      <c r="E170" s="32">
        <v>10399.84</v>
      </c>
      <c r="F170" s="32">
        <v>3751.9399999999996</v>
      </c>
      <c r="H170">
        <f t="shared" si="10"/>
        <v>3013810</v>
      </c>
      <c r="I170" t="str">
        <f t="shared" si="11"/>
        <v>Medium</v>
      </c>
      <c r="J170" t="str">
        <f t="shared" si="12"/>
        <v>CES1</v>
      </c>
      <c r="K170" s="52">
        <f t="shared" si="13"/>
        <v>10399.84</v>
      </c>
      <c r="L170" s="52">
        <f t="shared" si="14"/>
        <v>3751.9399999999996</v>
      </c>
      <c r="M170" s="50">
        <f>IFERROR(Table22[[#This Row],[Sum of Gross Profit]]/Table22[[#This Row],[Sum of EUR Sales Amount]],0)</f>
        <v>0.36076901183095123</v>
      </c>
    </row>
    <row r="171" spans="2:13" hidden="1" x14ac:dyDescent="0.35">
      <c r="B171">
        <v>3013812</v>
      </c>
      <c r="C171" t="s">
        <v>17</v>
      </c>
      <c r="D171" t="s">
        <v>56</v>
      </c>
      <c r="E171" s="32">
        <v>45010.64</v>
      </c>
      <c r="F171" s="32">
        <v>17880.939999999995</v>
      </c>
      <c r="H171">
        <f t="shared" si="10"/>
        <v>3013812</v>
      </c>
      <c r="I171" t="str">
        <f t="shared" si="11"/>
        <v>Medium</v>
      </c>
      <c r="J171" t="str">
        <f t="shared" si="12"/>
        <v>CES1</v>
      </c>
      <c r="K171" s="52">
        <f t="shared" si="13"/>
        <v>45010.64</v>
      </c>
      <c r="L171" s="52">
        <f t="shared" si="14"/>
        <v>17880.939999999995</v>
      </c>
      <c r="M171" s="50">
        <f>IFERROR(Table22[[#This Row],[Sum of Gross Profit]]/Table22[[#This Row],[Sum of EUR Sales Amount]],0)</f>
        <v>0.3972602922331252</v>
      </c>
    </row>
    <row r="172" spans="2:13" hidden="1" x14ac:dyDescent="0.35">
      <c r="B172">
        <v>3013813</v>
      </c>
      <c r="C172" t="s">
        <v>10</v>
      </c>
      <c r="D172" t="s">
        <v>56</v>
      </c>
      <c r="E172" s="32">
        <v>2780.86</v>
      </c>
      <c r="F172" s="32">
        <v>1210.9599999999998</v>
      </c>
      <c r="H172">
        <f t="shared" si="10"/>
        <v>3013813</v>
      </c>
      <c r="I172" t="str">
        <f t="shared" si="11"/>
        <v>Small</v>
      </c>
      <c r="J172" t="str">
        <f t="shared" si="12"/>
        <v>CES1</v>
      </c>
      <c r="K172" s="52">
        <f t="shared" si="13"/>
        <v>2780.86</v>
      </c>
      <c r="L172" s="52">
        <f t="shared" si="14"/>
        <v>1210.9599999999998</v>
      </c>
      <c r="M172" s="50">
        <f>IFERROR(Table22[[#This Row],[Sum of Gross Profit]]/Table22[[#This Row],[Sum of EUR Sales Amount]],0)</f>
        <v>0.43546241090885546</v>
      </c>
    </row>
    <row r="173" spans="2:13" hidden="1" x14ac:dyDescent="0.35">
      <c r="B173">
        <v>3013815</v>
      </c>
      <c r="C173" t="s">
        <v>10</v>
      </c>
      <c r="D173" t="s">
        <v>56</v>
      </c>
      <c r="E173" s="32">
        <v>0.72</v>
      </c>
      <c r="F173" s="32">
        <v>0.43999999999999995</v>
      </c>
      <c r="H173">
        <f t="shared" si="10"/>
        <v>3013815</v>
      </c>
      <c r="I173" t="str">
        <f t="shared" si="11"/>
        <v>Small</v>
      </c>
      <c r="J173" t="str">
        <f t="shared" si="12"/>
        <v>CES1</v>
      </c>
      <c r="K173" s="52">
        <f t="shared" si="13"/>
        <v>0.72</v>
      </c>
      <c r="L173" s="52">
        <f t="shared" si="14"/>
        <v>0.43999999999999995</v>
      </c>
      <c r="M173" s="50">
        <f>IFERROR(Table22[[#This Row],[Sum of Gross Profit]]/Table22[[#This Row],[Sum of EUR Sales Amount]],0)</f>
        <v>0.61111111111111105</v>
      </c>
    </row>
    <row r="174" spans="2:13" hidden="1" x14ac:dyDescent="0.35">
      <c r="B174">
        <v>3013816</v>
      </c>
      <c r="C174" t="s">
        <v>10</v>
      </c>
      <c r="D174" t="s">
        <v>56</v>
      </c>
      <c r="E174" s="32">
        <v>6843.0799999999981</v>
      </c>
      <c r="F174" s="32">
        <v>1877.84</v>
      </c>
      <c r="H174">
        <f t="shared" si="10"/>
        <v>3013816</v>
      </c>
      <c r="I174" t="str">
        <f t="shared" si="11"/>
        <v>Small</v>
      </c>
      <c r="J174" t="str">
        <f t="shared" si="12"/>
        <v>CES1</v>
      </c>
      <c r="K174" s="52">
        <f t="shared" si="13"/>
        <v>6843.0799999999981</v>
      </c>
      <c r="L174" s="52">
        <f t="shared" si="14"/>
        <v>1877.84</v>
      </c>
      <c r="M174" s="50">
        <f>IFERROR(Table22[[#This Row],[Sum of Gross Profit]]/Table22[[#This Row],[Sum of EUR Sales Amount]],0)</f>
        <v>0.27441444495753381</v>
      </c>
    </row>
    <row r="175" spans="2:13" hidden="1" x14ac:dyDescent="0.35">
      <c r="B175">
        <v>3013818</v>
      </c>
      <c r="C175" t="s">
        <v>10</v>
      </c>
      <c r="D175" t="s">
        <v>56</v>
      </c>
      <c r="E175" s="32">
        <v>118.4</v>
      </c>
      <c r="F175" s="32">
        <v>83.140000000000015</v>
      </c>
      <c r="H175">
        <f t="shared" si="10"/>
        <v>3013818</v>
      </c>
      <c r="I175" t="str">
        <f t="shared" si="11"/>
        <v>Small</v>
      </c>
      <c r="J175" t="str">
        <f t="shared" si="12"/>
        <v>CES1</v>
      </c>
      <c r="K175" s="52">
        <f t="shared" si="13"/>
        <v>118.4</v>
      </c>
      <c r="L175" s="52">
        <f t="shared" si="14"/>
        <v>83.140000000000015</v>
      </c>
      <c r="M175" s="50">
        <f>IFERROR(Table22[[#This Row],[Sum of Gross Profit]]/Table22[[#This Row],[Sum of EUR Sales Amount]],0)</f>
        <v>0.70219594594594603</v>
      </c>
    </row>
    <row r="176" spans="2:13" hidden="1" x14ac:dyDescent="0.35">
      <c r="B176">
        <v>3013819</v>
      </c>
      <c r="C176" t="s">
        <v>10</v>
      </c>
      <c r="D176" t="s">
        <v>56</v>
      </c>
      <c r="E176" s="32">
        <v>0.96</v>
      </c>
      <c r="F176" s="32">
        <v>0.6</v>
      </c>
      <c r="H176">
        <f t="shared" si="10"/>
        <v>3013819</v>
      </c>
      <c r="I176" t="str">
        <f t="shared" si="11"/>
        <v>Small</v>
      </c>
      <c r="J176" t="str">
        <f t="shared" si="12"/>
        <v>CES1</v>
      </c>
      <c r="K176" s="52">
        <f t="shared" si="13"/>
        <v>0.96</v>
      </c>
      <c r="L176" s="52">
        <f t="shared" si="14"/>
        <v>0.6</v>
      </c>
      <c r="M176" s="50">
        <f>IFERROR(Table22[[#This Row],[Sum of Gross Profit]]/Table22[[#This Row],[Sum of EUR Sales Amount]],0)</f>
        <v>0.625</v>
      </c>
    </row>
    <row r="177" spans="2:13" hidden="1" x14ac:dyDescent="0.35">
      <c r="B177">
        <v>3013821</v>
      </c>
      <c r="C177" t="s">
        <v>17</v>
      </c>
      <c r="D177" t="s">
        <v>56</v>
      </c>
      <c r="E177" s="32">
        <v>4683.72</v>
      </c>
      <c r="F177" s="32">
        <v>2305.1400000000003</v>
      </c>
      <c r="H177">
        <f t="shared" si="10"/>
        <v>3013821</v>
      </c>
      <c r="I177" t="str">
        <f t="shared" si="11"/>
        <v>Medium</v>
      </c>
      <c r="J177" t="str">
        <f t="shared" si="12"/>
        <v>CES1</v>
      </c>
      <c r="K177" s="52">
        <f t="shared" si="13"/>
        <v>4683.72</v>
      </c>
      <c r="L177" s="52">
        <f t="shared" si="14"/>
        <v>2305.1400000000003</v>
      </c>
      <c r="M177" s="50">
        <f>IFERROR(Table22[[#This Row],[Sum of Gross Profit]]/Table22[[#This Row],[Sum of EUR Sales Amount]],0)</f>
        <v>0.49216007788680799</v>
      </c>
    </row>
    <row r="178" spans="2:13" hidden="1" x14ac:dyDescent="0.35">
      <c r="B178">
        <v>3013826</v>
      </c>
      <c r="C178" t="s">
        <v>17</v>
      </c>
      <c r="D178" t="s">
        <v>56</v>
      </c>
      <c r="E178" s="32">
        <v>8171.2799999999988</v>
      </c>
      <c r="F178" s="32">
        <v>4311.5600000000004</v>
      </c>
      <c r="H178">
        <f t="shared" si="10"/>
        <v>3013826</v>
      </c>
      <c r="I178" t="str">
        <f t="shared" si="11"/>
        <v>Medium</v>
      </c>
      <c r="J178" t="str">
        <f t="shared" si="12"/>
        <v>CES1</v>
      </c>
      <c r="K178" s="52">
        <f t="shared" si="13"/>
        <v>8171.2799999999988</v>
      </c>
      <c r="L178" s="52">
        <f t="shared" si="14"/>
        <v>4311.5600000000004</v>
      </c>
      <c r="M178" s="50">
        <f>IFERROR(Table22[[#This Row],[Sum of Gross Profit]]/Table22[[#This Row],[Sum of EUR Sales Amount]],0)</f>
        <v>0.52764805513946422</v>
      </c>
    </row>
    <row r="179" spans="2:13" hidden="1" x14ac:dyDescent="0.35">
      <c r="B179">
        <v>3013832</v>
      </c>
      <c r="C179" t="s">
        <v>10</v>
      </c>
      <c r="D179" t="s">
        <v>56</v>
      </c>
      <c r="E179" s="32">
        <v>1540.72</v>
      </c>
      <c r="F179" s="32">
        <v>1166.6399999999996</v>
      </c>
      <c r="H179">
        <f t="shared" si="10"/>
        <v>3013832</v>
      </c>
      <c r="I179" t="str">
        <f t="shared" si="11"/>
        <v>Small</v>
      </c>
      <c r="J179" t="str">
        <f t="shared" si="12"/>
        <v>CES1</v>
      </c>
      <c r="K179" s="52">
        <f t="shared" si="13"/>
        <v>1540.72</v>
      </c>
      <c r="L179" s="52">
        <f t="shared" si="14"/>
        <v>1166.6399999999996</v>
      </c>
      <c r="M179" s="50">
        <f>IFERROR(Table22[[#This Row],[Sum of Gross Profit]]/Table22[[#This Row],[Sum of EUR Sales Amount]],0)</f>
        <v>0.75720442390570619</v>
      </c>
    </row>
    <row r="180" spans="2:13" hidden="1" x14ac:dyDescent="0.35">
      <c r="B180">
        <v>3013837</v>
      </c>
      <c r="C180" t="s">
        <v>17</v>
      </c>
      <c r="D180" t="s">
        <v>56</v>
      </c>
      <c r="E180" s="32">
        <v>6326.78</v>
      </c>
      <c r="F180" s="32">
        <v>2038.4</v>
      </c>
      <c r="H180">
        <f t="shared" si="10"/>
        <v>3013837</v>
      </c>
      <c r="I180" t="str">
        <f t="shared" si="11"/>
        <v>Medium</v>
      </c>
      <c r="J180" t="str">
        <f t="shared" si="12"/>
        <v>CES1</v>
      </c>
      <c r="K180" s="52">
        <f t="shared" si="13"/>
        <v>6326.78</v>
      </c>
      <c r="L180" s="52">
        <f t="shared" si="14"/>
        <v>2038.4</v>
      </c>
      <c r="M180" s="50">
        <f>IFERROR(Table22[[#This Row],[Sum of Gross Profit]]/Table22[[#This Row],[Sum of EUR Sales Amount]],0)</f>
        <v>0.32218600931279423</v>
      </c>
    </row>
    <row r="181" spans="2:13" hidden="1" x14ac:dyDescent="0.35">
      <c r="B181">
        <v>3013838</v>
      </c>
      <c r="C181" t="s">
        <v>10</v>
      </c>
      <c r="D181" t="s">
        <v>56</v>
      </c>
      <c r="E181" s="32">
        <v>2306.2600000000002</v>
      </c>
      <c r="F181" s="32">
        <v>1330.22</v>
      </c>
      <c r="H181">
        <f t="shared" si="10"/>
        <v>3013838</v>
      </c>
      <c r="I181" t="str">
        <f t="shared" si="11"/>
        <v>Small</v>
      </c>
      <c r="J181" t="str">
        <f t="shared" si="12"/>
        <v>CES1</v>
      </c>
      <c r="K181" s="52">
        <f t="shared" si="13"/>
        <v>2306.2600000000002</v>
      </c>
      <c r="L181" s="52">
        <f t="shared" si="14"/>
        <v>1330.22</v>
      </c>
      <c r="M181" s="50">
        <f>IFERROR(Table22[[#This Row],[Sum of Gross Profit]]/Table22[[#This Row],[Sum of EUR Sales Amount]],0)</f>
        <v>0.5767866589196361</v>
      </c>
    </row>
    <row r="182" spans="2:13" hidden="1" x14ac:dyDescent="0.35">
      <c r="B182">
        <v>3013842</v>
      </c>
      <c r="C182" t="s">
        <v>17</v>
      </c>
      <c r="D182" t="s">
        <v>56</v>
      </c>
      <c r="E182" s="32">
        <v>1161.28</v>
      </c>
      <c r="F182" s="32">
        <v>566.26</v>
      </c>
      <c r="H182">
        <f t="shared" si="10"/>
        <v>3013842</v>
      </c>
      <c r="I182" t="str">
        <f t="shared" si="11"/>
        <v>Medium</v>
      </c>
      <c r="J182" t="str">
        <f t="shared" si="12"/>
        <v>CES1</v>
      </c>
      <c r="K182" s="52">
        <f t="shared" si="13"/>
        <v>1161.28</v>
      </c>
      <c r="L182" s="52">
        <f t="shared" si="14"/>
        <v>566.26</v>
      </c>
      <c r="M182" s="50">
        <f>IFERROR(Table22[[#This Row],[Sum of Gross Profit]]/Table22[[#This Row],[Sum of EUR Sales Amount]],0)</f>
        <v>0.48761711215210801</v>
      </c>
    </row>
    <row r="183" spans="2:13" hidden="1" x14ac:dyDescent="0.35">
      <c r="B183">
        <v>3013843</v>
      </c>
      <c r="C183" t="s">
        <v>17</v>
      </c>
      <c r="D183" t="s">
        <v>56</v>
      </c>
      <c r="E183" s="32">
        <v>4998.1999999999989</v>
      </c>
      <c r="F183" s="32">
        <v>1051.28</v>
      </c>
      <c r="H183">
        <f t="shared" si="10"/>
        <v>3013843</v>
      </c>
      <c r="I183" t="str">
        <f t="shared" si="11"/>
        <v>Medium</v>
      </c>
      <c r="J183" t="str">
        <f t="shared" si="12"/>
        <v>CES1</v>
      </c>
      <c r="K183" s="52">
        <f t="shared" si="13"/>
        <v>4998.1999999999989</v>
      </c>
      <c r="L183" s="52">
        <f t="shared" si="14"/>
        <v>1051.28</v>
      </c>
      <c r="M183" s="50">
        <f>IFERROR(Table22[[#This Row],[Sum of Gross Profit]]/Table22[[#This Row],[Sum of EUR Sales Amount]],0)</f>
        <v>0.21033171941899087</v>
      </c>
    </row>
    <row r="184" spans="2:13" hidden="1" x14ac:dyDescent="0.35">
      <c r="B184">
        <v>3013844</v>
      </c>
      <c r="C184" t="s">
        <v>10</v>
      </c>
      <c r="D184" t="s">
        <v>56</v>
      </c>
      <c r="E184" s="32">
        <v>4575.3399999999992</v>
      </c>
      <c r="F184" s="32">
        <v>1439.3000000000002</v>
      </c>
      <c r="H184">
        <f t="shared" si="10"/>
        <v>3013844</v>
      </c>
      <c r="I184" t="str">
        <f t="shared" si="11"/>
        <v>Small</v>
      </c>
      <c r="J184" t="str">
        <f t="shared" si="12"/>
        <v>CES1</v>
      </c>
      <c r="K184" s="52">
        <f t="shared" si="13"/>
        <v>4575.3399999999992</v>
      </c>
      <c r="L184" s="52">
        <f t="shared" si="14"/>
        <v>1439.3000000000002</v>
      </c>
      <c r="M184" s="50">
        <f>IFERROR(Table22[[#This Row],[Sum of Gross Profit]]/Table22[[#This Row],[Sum of EUR Sales Amount]],0)</f>
        <v>0.31457771444307975</v>
      </c>
    </row>
    <row r="185" spans="2:13" x14ac:dyDescent="0.35">
      <c r="B185">
        <v>3013845</v>
      </c>
      <c r="C185" t="s">
        <v>10</v>
      </c>
      <c r="D185" t="s">
        <v>56</v>
      </c>
      <c r="E185" s="32">
        <v>484.65999999999997</v>
      </c>
      <c r="F185" s="32">
        <v>-99.560000000000016</v>
      </c>
      <c r="H185" s="51">
        <f t="shared" si="10"/>
        <v>3013845</v>
      </c>
      <c r="I185" t="str">
        <f t="shared" si="11"/>
        <v>Small</v>
      </c>
      <c r="J185" t="str">
        <f t="shared" si="12"/>
        <v>CES1</v>
      </c>
      <c r="K185" s="52">
        <f t="shared" si="13"/>
        <v>484.65999999999997</v>
      </c>
      <c r="L185" s="52">
        <f t="shared" si="14"/>
        <v>-99.560000000000016</v>
      </c>
      <c r="M185" s="50">
        <f>IFERROR(Table22[[#This Row],[Sum of Gross Profit]]/Table22[[#This Row],[Sum of EUR Sales Amount]],0)</f>
        <v>-0.20542235794164987</v>
      </c>
    </row>
    <row r="186" spans="2:13" x14ac:dyDescent="0.35">
      <c r="B186">
        <v>3013847</v>
      </c>
      <c r="C186" t="s">
        <v>17</v>
      </c>
      <c r="D186" t="s">
        <v>56</v>
      </c>
      <c r="E186" s="32">
        <v>896.86</v>
      </c>
      <c r="F186" s="32">
        <v>-265.11999999999995</v>
      </c>
      <c r="H186" s="51">
        <f t="shared" si="10"/>
        <v>3013847</v>
      </c>
      <c r="I186" t="str">
        <f t="shared" si="11"/>
        <v>Medium</v>
      </c>
      <c r="J186" t="str">
        <f t="shared" si="12"/>
        <v>CES1</v>
      </c>
      <c r="K186" s="52">
        <f t="shared" si="13"/>
        <v>896.86</v>
      </c>
      <c r="L186" s="52">
        <f t="shared" si="14"/>
        <v>-265.11999999999995</v>
      </c>
      <c r="M186" s="50">
        <f>IFERROR(Table22[[#This Row],[Sum of Gross Profit]]/Table22[[#This Row],[Sum of EUR Sales Amount]],0)</f>
        <v>-0.29560912517003762</v>
      </c>
    </row>
    <row r="187" spans="2:13" hidden="1" x14ac:dyDescent="0.35">
      <c r="B187">
        <v>3013849</v>
      </c>
      <c r="C187" t="s">
        <v>10</v>
      </c>
      <c r="D187" t="s">
        <v>56</v>
      </c>
      <c r="E187" s="32">
        <v>1271.48</v>
      </c>
      <c r="F187" s="32">
        <v>518.1</v>
      </c>
      <c r="H187">
        <f t="shared" si="10"/>
        <v>3013849</v>
      </c>
      <c r="I187" t="str">
        <f t="shared" si="11"/>
        <v>Small</v>
      </c>
      <c r="J187" t="str">
        <f t="shared" si="12"/>
        <v>CES1</v>
      </c>
      <c r="K187" s="52">
        <f t="shared" si="13"/>
        <v>1271.48</v>
      </c>
      <c r="L187" s="52">
        <f t="shared" si="14"/>
        <v>518.1</v>
      </c>
      <c r="M187" s="50">
        <f>IFERROR(Table22[[#This Row],[Sum of Gross Profit]]/Table22[[#This Row],[Sum of EUR Sales Amount]],0)</f>
        <v>0.40747789977034637</v>
      </c>
    </row>
    <row r="188" spans="2:13" hidden="1" x14ac:dyDescent="0.35">
      <c r="B188">
        <v>3013853</v>
      </c>
      <c r="C188" t="s">
        <v>10</v>
      </c>
      <c r="D188" t="s">
        <v>56</v>
      </c>
      <c r="E188" s="32">
        <v>3481.7</v>
      </c>
      <c r="F188" s="32">
        <v>1554.3600000000001</v>
      </c>
      <c r="H188">
        <f t="shared" si="10"/>
        <v>3013853</v>
      </c>
      <c r="I188" t="str">
        <f t="shared" si="11"/>
        <v>Small</v>
      </c>
      <c r="J188" t="str">
        <f t="shared" si="12"/>
        <v>CES1</v>
      </c>
      <c r="K188" s="52">
        <f t="shared" si="13"/>
        <v>3481.7</v>
      </c>
      <c r="L188" s="52">
        <f t="shared" si="14"/>
        <v>1554.3600000000001</v>
      </c>
      <c r="M188" s="50">
        <f>IFERROR(Table22[[#This Row],[Sum of Gross Profit]]/Table22[[#This Row],[Sum of EUR Sales Amount]],0)</f>
        <v>0.44643708533187815</v>
      </c>
    </row>
    <row r="189" spans="2:13" hidden="1" x14ac:dyDescent="0.35">
      <c r="B189">
        <v>3013862</v>
      </c>
      <c r="C189" t="s">
        <v>17</v>
      </c>
      <c r="D189" t="s">
        <v>56</v>
      </c>
      <c r="E189" s="32">
        <v>5118.84</v>
      </c>
      <c r="F189" s="32">
        <v>2177.36</v>
      </c>
      <c r="H189">
        <f t="shared" si="10"/>
        <v>3013862</v>
      </c>
      <c r="I189" t="str">
        <f t="shared" si="11"/>
        <v>Medium</v>
      </c>
      <c r="J189" t="str">
        <f t="shared" si="12"/>
        <v>CES1</v>
      </c>
      <c r="K189" s="52">
        <f t="shared" si="13"/>
        <v>5118.84</v>
      </c>
      <c r="L189" s="52">
        <f t="shared" si="14"/>
        <v>2177.36</v>
      </c>
      <c r="M189" s="50">
        <f>IFERROR(Table22[[#This Row],[Sum of Gross Profit]]/Table22[[#This Row],[Sum of EUR Sales Amount]],0)</f>
        <v>0.42536199607723624</v>
      </c>
    </row>
    <row r="190" spans="2:13" hidden="1" x14ac:dyDescent="0.35">
      <c r="B190">
        <v>3013866</v>
      </c>
      <c r="C190" t="s">
        <v>17</v>
      </c>
      <c r="D190" t="s">
        <v>56</v>
      </c>
      <c r="E190" s="32">
        <v>21152.94</v>
      </c>
      <c r="F190" s="32">
        <v>9639.1400000000012</v>
      </c>
      <c r="H190">
        <f t="shared" si="10"/>
        <v>3013866</v>
      </c>
      <c r="I190" t="str">
        <f t="shared" si="11"/>
        <v>Medium</v>
      </c>
      <c r="J190" t="str">
        <f t="shared" si="12"/>
        <v>CES1</v>
      </c>
      <c r="K190" s="52">
        <f t="shared" si="13"/>
        <v>21152.94</v>
      </c>
      <c r="L190" s="52">
        <f t="shared" si="14"/>
        <v>9639.1400000000012</v>
      </c>
      <c r="M190" s="50">
        <f>IFERROR(Table22[[#This Row],[Sum of Gross Profit]]/Table22[[#This Row],[Sum of EUR Sales Amount]],0)</f>
        <v>0.45568795637864062</v>
      </c>
    </row>
    <row r="191" spans="2:13" hidden="1" x14ac:dyDescent="0.35">
      <c r="B191">
        <v>3013867</v>
      </c>
      <c r="C191" t="s">
        <v>17</v>
      </c>
      <c r="D191" t="s">
        <v>56</v>
      </c>
      <c r="E191" s="32">
        <v>12367.319999999996</v>
      </c>
      <c r="F191" s="32">
        <v>4691.3200000000015</v>
      </c>
      <c r="H191">
        <f t="shared" si="10"/>
        <v>3013867</v>
      </c>
      <c r="I191" t="str">
        <f t="shared" si="11"/>
        <v>Medium</v>
      </c>
      <c r="J191" t="str">
        <f t="shared" si="12"/>
        <v>CES1</v>
      </c>
      <c r="K191" s="52">
        <f t="shared" si="13"/>
        <v>12367.319999999996</v>
      </c>
      <c r="L191" s="52">
        <f t="shared" si="14"/>
        <v>4691.3200000000015</v>
      </c>
      <c r="M191" s="50">
        <f>IFERROR(Table22[[#This Row],[Sum of Gross Profit]]/Table22[[#This Row],[Sum of EUR Sales Amount]],0)</f>
        <v>0.37933198138319402</v>
      </c>
    </row>
    <row r="192" spans="2:13" hidden="1" x14ac:dyDescent="0.35">
      <c r="B192">
        <v>3013872</v>
      </c>
      <c r="C192" t="s">
        <v>10</v>
      </c>
      <c r="D192" t="s">
        <v>56</v>
      </c>
      <c r="E192" s="32">
        <v>1314.8</v>
      </c>
      <c r="F192" s="32">
        <v>594.04</v>
      </c>
      <c r="H192">
        <f t="shared" si="10"/>
        <v>3013872</v>
      </c>
      <c r="I192" t="str">
        <f t="shared" si="11"/>
        <v>Small</v>
      </c>
      <c r="J192" t="str">
        <f t="shared" si="12"/>
        <v>CES1</v>
      </c>
      <c r="K192" s="52">
        <f t="shared" si="13"/>
        <v>1314.8</v>
      </c>
      <c r="L192" s="52">
        <f t="shared" si="14"/>
        <v>594.04</v>
      </c>
      <c r="M192" s="50">
        <f>IFERROR(Table22[[#This Row],[Sum of Gross Profit]]/Table22[[#This Row],[Sum of EUR Sales Amount]],0)</f>
        <v>0.45181016124125339</v>
      </c>
    </row>
    <row r="193" spans="2:13" hidden="1" x14ac:dyDescent="0.35">
      <c r="B193">
        <v>3013873</v>
      </c>
      <c r="C193" t="s">
        <v>10</v>
      </c>
      <c r="D193" t="s">
        <v>56</v>
      </c>
      <c r="E193" s="32">
        <v>3488.66</v>
      </c>
      <c r="F193" s="32">
        <v>1830.06</v>
      </c>
      <c r="H193">
        <f t="shared" si="10"/>
        <v>3013873</v>
      </c>
      <c r="I193" t="str">
        <f t="shared" si="11"/>
        <v>Small</v>
      </c>
      <c r="J193" t="str">
        <f t="shared" si="12"/>
        <v>CES1</v>
      </c>
      <c r="K193" s="52">
        <f t="shared" si="13"/>
        <v>3488.66</v>
      </c>
      <c r="L193" s="52">
        <f t="shared" si="14"/>
        <v>1830.06</v>
      </c>
      <c r="M193" s="50">
        <f>IFERROR(Table22[[#This Row],[Sum of Gross Profit]]/Table22[[#This Row],[Sum of EUR Sales Amount]],0)</f>
        <v>0.52457390516702684</v>
      </c>
    </row>
    <row r="194" spans="2:13" hidden="1" x14ac:dyDescent="0.35">
      <c r="B194">
        <v>3013877</v>
      </c>
      <c r="C194" t="s">
        <v>17</v>
      </c>
      <c r="D194" t="s">
        <v>56</v>
      </c>
      <c r="E194" s="32">
        <v>24508.699999999997</v>
      </c>
      <c r="F194" s="32">
        <v>9482.2000000000007</v>
      </c>
      <c r="H194">
        <f t="shared" si="10"/>
        <v>3013877</v>
      </c>
      <c r="I194" t="str">
        <f t="shared" si="11"/>
        <v>Medium</v>
      </c>
      <c r="J194" t="str">
        <f t="shared" si="12"/>
        <v>CES1</v>
      </c>
      <c r="K194" s="52">
        <f t="shared" si="13"/>
        <v>24508.699999999997</v>
      </c>
      <c r="L194" s="52">
        <f t="shared" si="14"/>
        <v>9482.2000000000007</v>
      </c>
      <c r="M194" s="50">
        <f>IFERROR(Table22[[#This Row],[Sum of Gross Profit]]/Table22[[#This Row],[Sum of EUR Sales Amount]],0)</f>
        <v>0.38689118557899854</v>
      </c>
    </row>
    <row r="195" spans="2:13" hidden="1" x14ac:dyDescent="0.35">
      <c r="B195">
        <v>3013880</v>
      </c>
      <c r="C195" t="s">
        <v>17</v>
      </c>
      <c r="D195" t="s">
        <v>56</v>
      </c>
      <c r="E195" s="32">
        <v>7635.76</v>
      </c>
      <c r="F195" s="32">
        <v>4363.92</v>
      </c>
      <c r="H195">
        <f t="shared" si="10"/>
        <v>3013880</v>
      </c>
      <c r="I195" t="str">
        <f t="shared" si="11"/>
        <v>Medium</v>
      </c>
      <c r="J195" t="str">
        <f t="shared" si="12"/>
        <v>CES1</v>
      </c>
      <c r="K195" s="52">
        <f t="shared" si="13"/>
        <v>7635.76</v>
      </c>
      <c r="L195" s="52">
        <f t="shared" si="14"/>
        <v>4363.92</v>
      </c>
      <c r="M195" s="50">
        <f>IFERROR(Table22[[#This Row],[Sum of Gross Profit]]/Table22[[#This Row],[Sum of EUR Sales Amount]],0)</f>
        <v>0.57151089086089657</v>
      </c>
    </row>
    <row r="196" spans="2:13" hidden="1" x14ac:dyDescent="0.35">
      <c r="B196">
        <v>3013881</v>
      </c>
      <c r="C196" t="s">
        <v>10</v>
      </c>
      <c r="D196" t="s">
        <v>56</v>
      </c>
      <c r="E196" s="32">
        <v>716.74</v>
      </c>
      <c r="F196" s="32">
        <v>83.660000000000011</v>
      </c>
      <c r="H196">
        <f t="shared" ref="H196:H259" si="15">B196</f>
        <v>3013881</v>
      </c>
      <c r="I196" t="str">
        <f t="shared" ref="I196:I259" si="16">C196</f>
        <v>Small</v>
      </c>
      <c r="J196" t="str">
        <f t="shared" ref="J196:J259" si="17">D196</f>
        <v>CES1</v>
      </c>
      <c r="K196" s="52">
        <f t="shared" ref="K196:K259" si="18">E196</f>
        <v>716.74</v>
      </c>
      <c r="L196" s="52">
        <f t="shared" ref="L196:L259" si="19">F196</f>
        <v>83.660000000000011</v>
      </c>
      <c r="M196" s="50">
        <f>IFERROR(Table22[[#This Row],[Sum of Gross Profit]]/Table22[[#This Row],[Sum of EUR Sales Amount]],0)</f>
        <v>0.1167229399782348</v>
      </c>
    </row>
    <row r="197" spans="2:13" hidden="1" x14ac:dyDescent="0.35">
      <c r="B197">
        <v>3013884</v>
      </c>
      <c r="C197" t="s">
        <v>17</v>
      </c>
      <c r="D197" t="s">
        <v>56</v>
      </c>
      <c r="E197" s="32">
        <v>2701.94</v>
      </c>
      <c r="F197" s="32">
        <v>1607.94</v>
      </c>
      <c r="H197">
        <f t="shared" si="15"/>
        <v>3013884</v>
      </c>
      <c r="I197" t="str">
        <f t="shared" si="16"/>
        <v>Medium</v>
      </c>
      <c r="J197" t="str">
        <f t="shared" si="17"/>
        <v>CES1</v>
      </c>
      <c r="K197" s="52">
        <f t="shared" si="18"/>
        <v>2701.94</v>
      </c>
      <c r="L197" s="52">
        <f t="shared" si="19"/>
        <v>1607.94</v>
      </c>
      <c r="M197" s="50">
        <f>IFERROR(Table22[[#This Row],[Sum of Gross Profit]]/Table22[[#This Row],[Sum of EUR Sales Amount]],0)</f>
        <v>0.59510573883950046</v>
      </c>
    </row>
    <row r="198" spans="2:13" hidden="1" x14ac:dyDescent="0.35">
      <c r="B198">
        <v>3013886</v>
      </c>
      <c r="C198" t="s">
        <v>17</v>
      </c>
      <c r="D198" t="s">
        <v>56</v>
      </c>
      <c r="E198" s="32">
        <v>62080.880000000012</v>
      </c>
      <c r="F198" s="32">
        <v>33241.780000000006</v>
      </c>
      <c r="H198">
        <f t="shared" si="15"/>
        <v>3013886</v>
      </c>
      <c r="I198" t="str">
        <f t="shared" si="16"/>
        <v>Medium</v>
      </c>
      <c r="J198" t="str">
        <f t="shared" si="17"/>
        <v>CES1</v>
      </c>
      <c r="K198" s="52">
        <f t="shared" si="18"/>
        <v>62080.880000000012</v>
      </c>
      <c r="L198" s="52">
        <f t="shared" si="19"/>
        <v>33241.780000000006</v>
      </c>
      <c r="M198" s="50">
        <f>IFERROR(Table22[[#This Row],[Sum of Gross Profit]]/Table22[[#This Row],[Sum of EUR Sales Amount]],0)</f>
        <v>0.53545922673776536</v>
      </c>
    </row>
    <row r="199" spans="2:13" hidden="1" x14ac:dyDescent="0.35">
      <c r="B199">
        <v>3013889</v>
      </c>
      <c r="C199" t="s">
        <v>10</v>
      </c>
      <c r="D199" t="s">
        <v>56</v>
      </c>
      <c r="E199" s="32">
        <v>1320</v>
      </c>
      <c r="F199" s="32">
        <v>703.72</v>
      </c>
      <c r="H199">
        <f t="shared" si="15"/>
        <v>3013889</v>
      </c>
      <c r="I199" t="str">
        <f t="shared" si="16"/>
        <v>Small</v>
      </c>
      <c r="J199" t="str">
        <f t="shared" si="17"/>
        <v>CES1</v>
      </c>
      <c r="K199" s="52">
        <f t="shared" si="18"/>
        <v>1320</v>
      </c>
      <c r="L199" s="52">
        <f t="shared" si="19"/>
        <v>703.72</v>
      </c>
      <c r="M199" s="50">
        <f>IFERROR(Table22[[#This Row],[Sum of Gross Profit]]/Table22[[#This Row],[Sum of EUR Sales Amount]],0)</f>
        <v>0.53312121212121211</v>
      </c>
    </row>
    <row r="200" spans="2:13" x14ac:dyDescent="0.35">
      <c r="B200">
        <v>3013890</v>
      </c>
      <c r="C200" t="s">
        <v>10</v>
      </c>
      <c r="D200" t="s">
        <v>56</v>
      </c>
      <c r="E200" s="32">
        <v>75</v>
      </c>
      <c r="F200" s="32">
        <v>-26.36</v>
      </c>
      <c r="H200" s="51">
        <f t="shared" si="15"/>
        <v>3013890</v>
      </c>
      <c r="I200" t="str">
        <f t="shared" si="16"/>
        <v>Small</v>
      </c>
      <c r="J200" t="str">
        <f t="shared" si="17"/>
        <v>CES1</v>
      </c>
      <c r="K200" s="52">
        <f t="shared" si="18"/>
        <v>75</v>
      </c>
      <c r="L200" s="52">
        <f t="shared" si="19"/>
        <v>-26.36</v>
      </c>
      <c r="M200" s="50">
        <f>IFERROR(Table22[[#This Row],[Sum of Gross Profit]]/Table22[[#This Row],[Sum of EUR Sales Amount]],0)</f>
        <v>-0.35146666666666665</v>
      </c>
    </row>
    <row r="201" spans="2:13" hidden="1" x14ac:dyDescent="0.35">
      <c r="B201">
        <v>3013893</v>
      </c>
      <c r="C201" t="s">
        <v>10</v>
      </c>
      <c r="D201" t="s">
        <v>56</v>
      </c>
      <c r="E201" s="32">
        <v>4019.7</v>
      </c>
      <c r="F201" s="32">
        <v>1449.8799999999999</v>
      </c>
      <c r="H201">
        <f t="shared" si="15"/>
        <v>3013893</v>
      </c>
      <c r="I201" t="str">
        <f t="shared" si="16"/>
        <v>Small</v>
      </c>
      <c r="J201" t="str">
        <f t="shared" si="17"/>
        <v>CES1</v>
      </c>
      <c r="K201" s="52">
        <f t="shared" si="18"/>
        <v>4019.7</v>
      </c>
      <c r="L201" s="52">
        <f t="shared" si="19"/>
        <v>1449.8799999999999</v>
      </c>
      <c r="M201" s="50">
        <f>IFERROR(Table22[[#This Row],[Sum of Gross Profit]]/Table22[[#This Row],[Sum of EUR Sales Amount]],0)</f>
        <v>0.36069358409831576</v>
      </c>
    </row>
    <row r="202" spans="2:13" hidden="1" x14ac:dyDescent="0.35">
      <c r="B202">
        <v>3013901</v>
      </c>
      <c r="C202" t="s">
        <v>10</v>
      </c>
      <c r="D202" t="s">
        <v>56</v>
      </c>
      <c r="E202" s="32">
        <v>853.69999999999993</v>
      </c>
      <c r="F202" s="32">
        <v>321.57999999999993</v>
      </c>
      <c r="H202">
        <f t="shared" si="15"/>
        <v>3013901</v>
      </c>
      <c r="I202" t="str">
        <f t="shared" si="16"/>
        <v>Small</v>
      </c>
      <c r="J202" t="str">
        <f t="shared" si="17"/>
        <v>CES1</v>
      </c>
      <c r="K202" s="52">
        <f t="shared" si="18"/>
        <v>853.69999999999993</v>
      </c>
      <c r="L202" s="52">
        <f t="shared" si="19"/>
        <v>321.57999999999993</v>
      </c>
      <c r="M202" s="50">
        <f>IFERROR(Table22[[#This Row],[Sum of Gross Profit]]/Table22[[#This Row],[Sum of EUR Sales Amount]],0)</f>
        <v>0.37668970364296583</v>
      </c>
    </row>
    <row r="203" spans="2:13" hidden="1" x14ac:dyDescent="0.35">
      <c r="B203">
        <v>3013903</v>
      </c>
      <c r="C203" t="s">
        <v>10</v>
      </c>
      <c r="D203" t="s">
        <v>56</v>
      </c>
      <c r="E203" s="32">
        <v>4106.72</v>
      </c>
      <c r="F203" s="32">
        <v>2086.36</v>
      </c>
      <c r="H203">
        <f t="shared" si="15"/>
        <v>3013903</v>
      </c>
      <c r="I203" t="str">
        <f t="shared" si="16"/>
        <v>Small</v>
      </c>
      <c r="J203" t="str">
        <f t="shared" si="17"/>
        <v>CES1</v>
      </c>
      <c r="K203" s="52">
        <f t="shared" si="18"/>
        <v>4106.72</v>
      </c>
      <c r="L203" s="52">
        <f t="shared" si="19"/>
        <v>2086.36</v>
      </c>
      <c r="M203" s="50">
        <f>IFERROR(Table22[[#This Row],[Sum of Gross Profit]]/Table22[[#This Row],[Sum of EUR Sales Amount]],0)</f>
        <v>0.50803560992714381</v>
      </c>
    </row>
    <row r="204" spans="2:13" hidden="1" x14ac:dyDescent="0.35">
      <c r="B204">
        <v>3013904</v>
      </c>
      <c r="C204" t="s">
        <v>17</v>
      </c>
      <c r="D204" t="s">
        <v>56</v>
      </c>
      <c r="E204" s="32">
        <v>2573.98</v>
      </c>
      <c r="F204" s="32">
        <v>785.19999999999993</v>
      </c>
      <c r="H204">
        <f t="shared" si="15"/>
        <v>3013904</v>
      </c>
      <c r="I204" t="str">
        <f t="shared" si="16"/>
        <v>Medium</v>
      </c>
      <c r="J204" t="str">
        <f t="shared" si="17"/>
        <v>CES1</v>
      </c>
      <c r="K204" s="52">
        <f t="shared" si="18"/>
        <v>2573.98</v>
      </c>
      <c r="L204" s="52">
        <f t="shared" si="19"/>
        <v>785.19999999999993</v>
      </c>
      <c r="M204" s="50">
        <f>IFERROR(Table22[[#This Row],[Sum of Gross Profit]]/Table22[[#This Row],[Sum of EUR Sales Amount]],0)</f>
        <v>0.3050528753137165</v>
      </c>
    </row>
    <row r="205" spans="2:13" hidden="1" x14ac:dyDescent="0.35">
      <c r="B205">
        <v>3013909</v>
      </c>
      <c r="C205" t="s">
        <v>10</v>
      </c>
      <c r="D205" t="s">
        <v>56</v>
      </c>
      <c r="E205" s="32">
        <v>5735.44</v>
      </c>
      <c r="F205" s="32">
        <v>1409.2800000000002</v>
      </c>
      <c r="H205">
        <f t="shared" si="15"/>
        <v>3013909</v>
      </c>
      <c r="I205" t="str">
        <f t="shared" si="16"/>
        <v>Small</v>
      </c>
      <c r="J205" t="str">
        <f t="shared" si="17"/>
        <v>CES1</v>
      </c>
      <c r="K205" s="52">
        <f t="shared" si="18"/>
        <v>5735.44</v>
      </c>
      <c r="L205" s="52">
        <f t="shared" si="19"/>
        <v>1409.2800000000002</v>
      </c>
      <c r="M205" s="50">
        <f>IFERROR(Table22[[#This Row],[Sum of Gross Profit]]/Table22[[#This Row],[Sum of EUR Sales Amount]],0)</f>
        <v>0.24571436541921809</v>
      </c>
    </row>
    <row r="206" spans="2:13" hidden="1" x14ac:dyDescent="0.35">
      <c r="B206">
        <v>3013913</v>
      </c>
      <c r="C206" t="s">
        <v>17</v>
      </c>
      <c r="D206" t="s">
        <v>56</v>
      </c>
      <c r="E206" s="32">
        <v>490.64</v>
      </c>
      <c r="F206" s="32">
        <v>184.33999999999997</v>
      </c>
      <c r="H206">
        <f t="shared" si="15"/>
        <v>3013913</v>
      </c>
      <c r="I206" t="str">
        <f t="shared" si="16"/>
        <v>Medium</v>
      </c>
      <c r="J206" t="str">
        <f t="shared" si="17"/>
        <v>CES1</v>
      </c>
      <c r="K206" s="52">
        <f t="shared" si="18"/>
        <v>490.64</v>
      </c>
      <c r="L206" s="52">
        <f t="shared" si="19"/>
        <v>184.33999999999997</v>
      </c>
      <c r="M206" s="50">
        <f>IFERROR(Table22[[#This Row],[Sum of Gross Profit]]/Table22[[#This Row],[Sum of EUR Sales Amount]],0)</f>
        <v>0.37571335398662969</v>
      </c>
    </row>
    <row r="207" spans="2:13" hidden="1" x14ac:dyDescent="0.35">
      <c r="B207">
        <v>3013915</v>
      </c>
      <c r="C207" t="s">
        <v>10</v>
      </c>
      <c r="D207" t="s">
        <v>56</v>
      </c>
      <c r="E207" s="32">
        <v>2352.66</v>
      </c>
      <c r="F207" s="32">
        <v>1189.2599999999998</v>
      </c>
      <c r="H207">
        <f t="shared" si="15"/>
        <v>3013915</v>
      </c>
      <c r="I207" t="str">
        <f t="shared" si="16"/>
        <v>Small</v>
      </c>
      <c r="J207" t="str">
        <f t="shared" si="17"/>
        <v>CES1</v>
      </c>
      <c r="K207" s="52">
        <f t="shared" si="18"/>
        <v>2352.66</v>
      </c>
      <c r="L207" s="52">
        <f t="shared" si="19"/>
        <v>1189.2599999999998</v>
      </c>
      <c r="M207" s="50">
        <f>IFERROR(Table22[[#This Row],[Sum of Gross Profit]]/Table22[[#This Row],[Sum of EUR Sales Amount]],0)</f>
        <v>0.50549590676085787</v>
      </c>
    </row>
    <row r="208" spans="2:13" hidden="1" x14ac:dyDescent="0.35">
      <c r="B208">
        <v>3013916</v>
      </c>
      <c r="C208" t="s">
        <v>17</v>
      </c>
      <c r="D208" t="s">
        <v>56</v>
      </c>
      <c r="E208" s="32">
        <v>81.66</v>
      </c>
      <c r="F208" s="32">
        <v>32.679999999999993</v>
      </c>
      <c r="H208">
        <f t="shared" si="15"/>
        <v>3013916</v>
      </c>
      <c r="I208" t="str">
        <f t="shared" si="16"/>
        <v>Medium</v>
      </c>
      <c r="J208" t="str">
        <f t="shared" si="17"/>
        <v>CES1</v>
      </c>
      <c r="K208" s="52">
        <f t="shared" si="18"/>
        <v>81.66</v>
      </c>
      <c r="L208" s="52">
        <f t="shared" si="19"/>
        <v>32.679999999999993</v>
      </c>
      <c r="M208" s="50">
        <f>IFERROR(Table22[[#This Row],[Sum of Gross Profit]]/Table22[[#This Row],[Sum of EUR Sales Amount]],0)</f>
        <v>0.40019593436198864</v>
      </c>
    </row>
    <row r="209" spans="2:13" hidden="1" x14ac:dyDescent="0.35">
      <c r="B209">
        <v>3013923</v>
      </c>
      <c r="C209" t="s">
        <v>17</v>
      </c>
      <c r="D209" t="s">
        <v>56</v>
      </c>
      <c r="E209" s="32">
        <v>27156.459999999995</v>
      </c>
      <c r="F209" s="32">
        <v>13350.920000000004</v>
      </c>
      <c r="H209">
        <f t="shared" si="15"/>
        <v>3013923</v>
      </c>
      <c r="I209" t="str">
        <f t="shared" si="16"/>
        <v>Medium</v>
      </c>
      <c r="J209" t="str">
        <f t="shared" si="17"/>
        <v>CES1</v>
      </c>
      <c r="K209" s="52">
        <f t="shared" si="18"/>
        <v>27156.459999999995</v>
      </c>
      <c r="L209" s="52">
        <f t="shared" si="19"/>
        <v>13350.920000000004</v>
      </c>
      <c r="M209" s="50">
        <f>IFERROR(Table22[[#This Row],[Sum of Gross Profit]]/Table22[[#This Row],[Sum of EUR Sales Amount]],0)</f>
        <v>0.49162961593668708</v>
      </c>
    </row>
    <row r="210" spans="2:13" hidden="1" x14ac:dyDescent="0.35">
      <c r="B210">
        <v>3013926</v>
      </c>
      <c r="C210" t="s">
        <v>10</v>
      </c>
      <c r="D210" t="s">
        <v>56</v>
      </c>
      <c r="E210" s="32">
        <v>1634.16</v>
      </c>
      <c r="F210" s="32">
        <v>940.16000000000008</v>
      </c>
      <c r="H210">
        <f t="shared" si="15"/>
        <v>3013926</v>
      </c>
      <c r="I210" t="str">
        <f t="shared" si="16"/>
        <v>Small</v>
      </c>
      <c r="J210" t="str">
        <f t="shared" si="17"/>
        <v>CES1</v>
      </c>
      <c r="K210" s="52">
        <f t="shared" si="18"/>
        <v>1634.16</v>
      </c>
      <c r="L210" s="52">
        <f t="shared" si="19"/>
        <v>940.16000000000008</v>
      </c>
      <c r="M210" s="50">
        <f>IFERROR(Table22[[#This Row],[Sum of Gross Profit]]/Table22[[#This Row],[Sum of EUR Sales Amount]],0)</f>
        <v>0.57531698242522156</v>
      </c>
    </row>
    <row r="211" spans="2:13" hidden="1" x14ac:dyDescent="0.35">
      <c r="B211">
        <v>3013930</v>
      </c>
      <c r="C211" t="s">
        <v>10</v>
      </c>
      <c r="D211" t="s">
        <v>56</v>
      </c>
      <c r="E211" s="32">
        <v>566</v>
      </c>
      <c r="F211" s="32">
        <v>182.95999999999998</v>
      </c>
      <c r="H211">
        <f t="shared" si="15"/>
        <v>3013930</v>
      </c>
      <c r="I211" t="str">
        <f t="shared" si="16"/>
        <v>Small</v>
      </c>
      <c r="J211" t="str">
        <f t="shared" si="17"/>
        <v>CES1</v>
      </c>
      <c r="K211" s="52">
        <f t="shared" si="18"/>
        <v>566</v>
      </c>
      <c r="L211" s="52">
        <f t="shared" si="19"/>
        <v>182.95999999999998</v>
      </c>
      <c r="M211" s="50">
        <f>IFERROR(Table22[[#This Row],[Sum of Gross Profit]]/Table22[[#This Row],[Sum of EUR Sales Amount]],0)</f>
        <v>0.32325088339222613</v>
      </c>
    </row>
    <row r="212" spans="2:13" hidden="1" x14ac:dyDescent="0.35">
      <c r="B212">
        <v>3013931</v>
      </c>
      <c r="C212" t="s">
        <v>17</v>
      </c>
      <c r="D212" t="s">
        <v>56</v>
      </c>
      <c r="E212" s="32">
        <v>4956.5199999999995</v>
      </c>
      <c r="F212" s="32">
        <v>1844.1600000000003</v>
      </c>
      <c r="H212">
        <f t="shared" si="15"/>
        <v>3013931</v>
      </c>
      <c r="I212" t="str">
        <f t="shared" si="16"/>
        <v>Medium</v>
      </c>
      <c r="J212" t="str">
        <f t="shared" si="17"/>
        <v>CES1</v>
      </c>
      <c r="K212" s="52">
        <f t="shared" si="18"/>
        <v>4956.5199999999995</v>
      </c>
      <c r="L212" s="52">
        <f t="shared" si="19"/>
        <v>1844.1600000000003</v>
      </c>
      <c r="M212" s="50">
        <f>IFERROR(Table22[[#This Row],[Sum of Gross Profit]]/Table22[[#This Row],[Sum of EUR Sales Amount]],0)</f>
        <v>0.37206749897105235</v>
      </c>
    </row>
    <row r="213" spans="2:13" hidden="1" x14ac:dyDescent="0.35">
      <c r="B213">
        <v>3013938</v>
      </c>
      <c r="C213" t="s">
        <v>10</v>
      </c>
      <c r="D213" t="s">
        <v>56</v>
      </c>
      <c r="E213" s="32">
        <v>6503.42</v>
      </c>
      <c r="F213" s="32">
        <v>3545.2999999999997</v>
      </c>
      <c r="H213">
        <f t="shared" si="15"/>
        <v>3013938</v>
      </c>
      <c r="I213" t="str">
        <f t="shared" si="16"/>
        <v>Small</v>
      </c>
      <c r="J213" t="str">
        <f t="shared" si="17"/>
        <v>CES1</v>
      </c>
      <c r="K213" s="52">
        <f t="shared" si="18"/>
        <v>6503.42</v>
      </c>
      <c r="L213" s="52">
        <f t="shared" si="19"/>
        <v>3545.2999999999997</v>
      </c>
      <c r="M213" s="50">
        <f>IFERROR(Table22[[#This Row],[Sum of Gross Profit]]/Table22[[#This Row],[Sum of EUR Sales Amount]],0)</f>
        <v>0.54514393965021479</v>
      </c>
    </row>
    <row r="214" spans="2:13" hidden="1" x14ac:dyDescent="0.35">
      <c r="B214">
        <v>3013946</v>
      </c>
      <c r="C214" t="s">
        <v>10</v>
      </c>
      <c r="D214" t="s">
        <v>56</v>
      </c>
      <c r="E214" s="32">
        <v>66059.58</v>
      </c>
      <c r="F214" s="32">
        <v>14742.179999999998</v>
      </c>
      <c r="H214">
        <f t="shared" si="15"/>
        <v>3013946</v>
      </c>
      <c r="I214" t="str">
        <f t="shared" si="16"/>
        <v>Small</v>
      </c>
      <c r="J214" t="str">
        <f t="shared" si="17"/>
        <v>CES1</v>
      </c>
      <c r="K214" s="52">
        <f t="shared" si="18"/>
        <v>66059.58</v>
      </c>
      <c r="L214" s="52">
        <f t="shared" si="19"/>
        <v>14742.179999999998</v>
      </c>
      <c r="M214" s="50">
        <f>IFERROR(Table22[[#This Row],[Sum of Gross Profit]]/Table22[[#This Row],[Sum of EUR Sales Amount]],0)</f>
        <v>0.2231649065888702</v>
      </c>
    </row>
    <row r="215" spans="2:13" hidden="1" x14ac:dyDescent="0.35">
      <c r="B215">
        <v>3013948</v>
      </c>
      <c r="C215" t="s">
        <v>17</v>
      </c>
      <c r="D215" t="s">
        <v>56</v>
      </c>
      <c r="E215" s="32">
        <v>14657.599999999999</v>
      </c>
      <c r="F215" s="32">
        <v>7459.58</v>
      </c>
      <c r="H215">
        <f t="shared" si="15"/>
        <v>3013948</v>
      </c>
      <c r="I215" t="str">
        <f t="shared" si="16"/>
        <v>Medium</v>
      </c>
      <c r="J215" t="str">
        <f t="shared" si="17"/>
        <v>CES1</v>
      </c>
      <c r="K215" s="52">
        <f t="shared" si="18"/>
        <v>14657.599999999999</v>
      </c>
      <c r="L215" s="52">
        <f t="shared" si="19"/>
        <v>7459.58</v>
      </c>
      <c r="M215" s="50">
        <f>IFERROR(Table22[[#This Row],[Sum of Gross Profit]]/Table22[[#This Row],[Sum of EUR Sales Amount]],0)</f>
        <v>0.5089223338063531</v>
      </c>
    </row>
    <row r="216" spans="2:13" hidden="1" x14ac:dyDescent="0.35">
      <c r="B216">
        <v>3013949</v>
      </c>
      <c r="C216" t="s">
        <v>17</v>
      </c>
      <c r="D216" t="s">
        <v>56</v>
      </c>
      <c r="E216" s="32">
        <v>17399.16</v>
      </c>
      <c r="F216" s="32">
        <v>8326.3799999999992</v>
      </c>
      <c r="H216">
        <f t="shared" si="15"/>
        <v>3013949</v>
      </c>
      <c r="I216" t="str">
        <f t="shared" si="16"/>
        <v>Medium</v>
      </c>
      <c r="J216" t="str">
        <f t="shared" si="17"/>
        <v>CES1</v>
      </c>
      <c r="K216" s="52">
        <f t="shared" si="18"/>
        <v>17399.16</v>
      </c>
      <c r="L216" s="52">
        <f t="shared" si="19"/>
        <v>8326.3799999999992</v>
      </c>
      <c r="M216" s="50">
        <f>IFERROR(Table22[[#This Row],[Sum of Gross Profit]]/Table22[[#This Row],[Sum of EUR Sales Amount]],0)</f>
        <v>0.47855068865393496</v>
      </c>
    </row>
    <row r="217" spans="2:13" hidden="1" x14ac:dyDescent="0.35">
      <c r="B217">
        <v>3013960</v>
      </c>
      <c r="C217" t="s">
        <v>17</v>
      </c>
      <c r="D217" t="s">
        <v>56</v>
      </c>
      <c r="E217" s="32">
        <v>20285.159999999996</v>
      </c>
      <c r="F217" s="32">
        <v>10946.699999999999</v>
      </c>
      <c r="H217">
        <f t="shared" si="15"/>
        <v>3013960</v>
      </c>
      <c r="I217" t="str">
        <f t="shared" si="16"/>
        <v>Medium</v>
      </c>
      <c r="J217" t="str">
        <f t="shared" si="17"/>
        <v>CES1</v>
      </c>
      <c r="K217" s="52">
        <f t="shared" si="18"/>
        <v>20285.159999999996</v>
      </c>
      <c r="L217" s="52">
        <f t="shared" si="19"/>
        <v>10946.699999999999</v>
      </c>
      <c r="M217" s="50">
        <f>IFERROR(Table22[[#This Row],[Sum of Gross Profit]]/Table22[[#This Row],[Sum of EUR Sales Amount]],0)</f>
        <v>0.53964080145288484</v>
      </c>
    </row>
    <row r="218" spans="2:13" hidden="1" x14ac:dyDescent="0.35">
      <c r="B218">
        <v>3013961</v>
      </c>
      <c r="C218" t="s">
        <v>17</v>
      </c>
      <c r="D218" t="s">
        <v>56</v>
      </c>
      <c r="E218" s="32">
        <v>2040.8799999999999</v>
      </c>
      <c r="F218" s="32">
        <v>1073.5799999999997</v>
      </c>
      <c r="H218">
        <f t="shared" si="15"/>
        <v>3013961</v>
      </c>
      <c r="I218" t="str">
        <f t="shared" si="16"/>
        <v>Medium</v>
      </c>
      <c r="J218" t="str">
        <f t="shared" si="17"/>
        <v>CES1</v>
      </c>
      <c r="K218" s="52">
        <f t="shared" si="18"/>
        <v>2040.8799999999999</v>
      </c>
      <c r="L218" s="52">
        <f t="shared" si="19"/>
        <v>1073.5799999999997</v>
      </c>
      <c r="M218" s="50">
        <f>IFERROR(Table22[[#This Row],[Sum of Gross Profit]]/Table22[[#This Row],[Sum of EUR Sales Amount]],0)</f>
        <v>0.52603778762102615</v>
      </c>
    </row>
    <row r="219" spans="2:13" hidden="1" x14ac:dyDescent="0.35">
      <c r="B219">
        <v>3013967</v>
      </c>
      <c r="C219" t="s">
        <v>17</v>
      </c>
      <c r="D219" t="s">
        <v>56</v>
      </c>
      <c r="E219" s="32">
        <v>24122.16</v>
      </c>
      <c r="F219" s="32">
        <v>7648.2000000000007</v>
      </c>
      <c r="H219">
        <f t="shared" si="15"/>
        <v>3013967</v>
      </c>
      <c r="I219" t="str">
        <f t="shared" si="16"/>
        <v>Medium</v>
      </c>
      <c r="J219" t="str">
        <f t="shared" si="17"/>
        <v>CES1</v>
      </c>
      <c r="K219" s="52">
        <f t="shared" si="18"/>
        <v>24122.16</v>
      </c>
      <c r="L219" s="52">
        <f t="shared" si="19"/>
        <v>7648.2000000000007</v>
      </c>
      <c r="M219" s="50">
        <f>IFERROR(Table22[[#This Row],[Sum of Gross Profit]]/Table22[[#This Row],[Sum of EUR Sales Amount]],0)</f>
        <v>0.3170611587022058</v>
      </c>
    </row>
    <row r="220" spans="2:13" hidden="1" x14ac:dyDescent="0.35">
      <c r="B220">
        <v>3013969</v>
      </c>
      <c r="C220" t="s">
        <v>17</v>
      </c>
      <c r="D220" t="s">
        <v>56</v>
      </c>
      <c r="E220" s="32">
        <v>4233.3</v>
      </c>
      <c r="F220" s="32">
        <v>1471.22</v>
      </c>
      <c r="H220">
        <f t="shared" si="15"/>
        <v>3013969</v>
      </c>
      <c r="I220" t="str">
        <f t="shared" si="16"/>
        <v>Medium</v>
      </c>
      <c r="J220" t="str">
        <f t="shared" si="17"/>
        <v>CES1</v>
      </c>
      <c r="K220" s="52">
        <f t="shared" si="18"/>
        <v>4233.3</v>
      </c>
      <c r="L220" s="52">
        <f t="shared" si="19"/>
        <v>1471.22</v>
      </c>
      <c r="M220" s="50">
        <f>IFERROR(Table22[[#This Row],[Sum of Gross Profit]]/Table22[[#This Row],[Sum of EUR Sales Amount]],0)</f>
        <v>0.34753501996078706</v>
      </c>
    </row>
    <row r="221" spans="2:13" hidden="1" x14ac:dyDescent="0.35">
      <c r="B221">
        <v>3013971</v>
      </c>
      <c r="C221" t="s">
        <v>10</v>
      </c>
      <c r="D221" t="s">
        <v>56</v>
      </c>
      <c r="E221" s="32">
        <v>8456.1</v>
      </c>
      <c r="F221" s="32">
        <v>3856.54</v>
      </c>
      <c r="H221">
        <f t="shared" si="15"/>
        <v>3013971</v>
      </c>
      <c r="I221" t="str">
        <f t="shared" si="16"/>
        <v>Small</v>
      </c>
      <c r="J221" t="str">
        <f t="shared" si="17"/>
        <v>CES1</v>
      </c>
      <c r="K221" s="52">
        <f t="shared" si="18"/>
        <v>8456.1</v>
      </c>
      <c r="L221" s="52">
        <f t="shared" si="19"/>
        <v>3856.54</v>
      </c>
      <c r="M221" s="50">
        <f>IFERROR(Table22[[#This Row],[Sum of Gross Profit]]/Table22[[#This Row],[Sum of EUR Sales Amount]],0)</f>
        <v>0.45606603516987732</v>
      </c>
    </row>
    <row r="222" spans="2:13" hidden="1" x14ac:dyDescent="0.35">
      <c r="B222">
        <v>3013975</v>
      </c>
      <c r="C222" t="s">
        <v>10</v>
      </c>
      <c r="D222" t="s">
        <v>56</v>
      </c>
      <c r="E222" s="32">
        <v>2283.14</v>
      </c>
      <c r="F222" s="32">
        <v>1004.2200000000001</v>
      </c>
      <c r="H222">
        <f t="shared" si="15"/>
        <v>3013975</v>
      </c>
      <c r="I222" t="str">
        <f t="shared" si="16"/>
        <v>Small</v>
      </c>
      <c r="J222" t="str">
        <f t="shared" si="17"/>
        <v>CES1</v>
      </c>
      <c r="K222" s="52">
        <f t="shared" si="18"/>
        <v>2283.14</v>
      </c>
      <c r="L222" s="52">
        <f t="shared" si="19"/>
        <v>1004.2200000000001</v>
      </c>
      <c r="M222" s="50">
        <f>IFERROR(Table22[[#This Row],[Sum of Gross Profit]]/Table22[[#This Row],[Sum of EUR Sales Amount]],0)</f>
        <v>0.43984162162635676</v>
      </c>
    </row>
    <row r="223" spans="2:13" x14ac:dyDescent="0.35">
      <c r="B223">
        <v>3013976</v>
      </c>
      <c r="C223" t="s">
        <v>10</v>
      </c>
      <c r="D223" t="s">
        <v>56</v>
      </c>
      <c r="E223" s="32">
        <v>59.74</v>
      </c>
      <c r="F223" s="32">
        <v>-0.25999999999999801</v>
      </c>
      <c r="H223" s="51">
        <f t="shared" si="15"/>
        <v>3013976</v>
      </c>
      <c r="I223" t="str">
        <f t="shared" si="16"/>
        <v>Small</v>
      </c>
      <c r="J223" t="str">
        <f t="shared" si="17"/>
        <v>CES1</v>
      </c>
      <c r="K223" s="52">
        <f t="shared" si="18"/>
        <v>59.74</v>
      </c>
      <c r="L223" s="52">
        <f t="shared" si="19"/>
        <v>-0.25999999999999801</v>
      </c>
      <c r="M223" s="50">
        <f>IFERROR(Table22[[#This Row],[Sum of Gross Profit]]/Table22[[#This Row],[Sum of EUR Sales Amount]],0)</f>
        <v>-4.3521928356209912E-3</v>
      </c>
    </row>
    <row r="224" spans="2:13" hidden="1" x14ac:dyDescent="0.35">
      <c r="B224">
        <v>3013977</v>
      </c>
      <c r="C224" t="s">
        <v>17</v>
      </c>
      <c r="D224" t="s">
        <v>56</v>
      </c>
      <c r="E224" s="32">
        <v>5829.02</v>
      </c>
      <c r="F224" s="32">
        <v>2382.9399999999996</v>
      </c>
      <c r="H224">
        <f t="shared" si="15"/>
        <v>3013977</v>
      </c>
      <c r="I224" t="str">
        <f t="shared" si="16"/>
        <v>Medium</v>
      </c>
      <c r="J224" t="str">
        <f t="shared" si="17"/>
        <v>CES1</v>
      </c>
      <c r="K224" s="52">
        <f t="shared" si="18"/>
        <v>5829.02</v>
      </c>
      <c r="L224" s="52">
        <f t="shared" si="19"/>
        <v>2382.9399999999996</v>
      </c>
      <c r="M224" s="50">
        <f>IFERROR(Table22[[#This Row],[Sum of Gross Profit]]/Table22[[#This Row],[Sum of EUR Sales Amount]],0)</f>
        <v>0.40880628304586353</v>
      </c>
    </row>
    <row r="225" spans="2:13" hidden="1" x14ac:dyDescent="0.35">
      <c r="B225">
        <v>3013978</v>
      </c>
      <c r="C225" t="s">
        <v>17</v>
      </c>
      <c r="D225" t="s">
        <v>56</v>
      </c>
      <c r="E225" s="32">
        <v>5339.3200000000006</v>
      </c>
      <c r="F225" s="32">
        <v>2721.6800000000003</v>
      </c>
      <c r="H225">
        <f t="shared" si="15"/>
        <v>3013978</v>
      </c>
      <c r="I225" t="str">
        <f t="shared" si="16"/>
        <v>Medium</v>
      </c>
      <c r="J225" t="str">
        <f t="shared" si="17"/>
        <v>CES1</v>
      </c>
      <c r="K225" s="52">
        <f t="shared" si="18"/>
        <v>5339.3200000000006</v>
      </c>
      <c r="L225" s="52">
        <f t="shared" si="19"/>
        <v>2721.6800000000003</v>
      </c>
      <c r="M225" s="50">
        <f>IFERROR(Table22[[#This Row],[Sum of Gross Profit]]/Table22[[#This Row],[Sum of EUR Sales Amount]],0)</f>
        <v>0.5097428136916311</v>
      </c>
    </row>
    <row r="226" spans="2:13" hidden="1" x14ac:dyDescent="0.35">
      <c r="B226">
        <v>3013988</v>
      </c>
      <c r="C226" t="s">
        <v>10</v>
      </c>
      <c r="D226" t="s">
        <v>56</v>
      </c>
      <c r="E226" s="32">
        <v>1024.06</v>
      </c>
      <c r="F226" s="32">
        <v>340.96</v>
      </c>
      <c r="H226">
        <f t="shared" si="15"/>
        <v>3013988</v>
      </c>
      <c r="I226" t="str">
        <f t="shared" si="16"/>
        <v>Small</v>
      </c>
      <c r="J226" t="str">
        <f t="shared" si="17"/>
        <v>CES1</v>
      </c>
      <c r="K226" s="52">
        <f t="shared" si="18"/>
        <v>1024.06</v>
      </c>
      <c r="L226" s="52">
        <f t="shared" si="19"/>
        <v>340.96</v>
      </c>
      <c r="M226" s="50">
        <f>IFERROR(Table22[[#This Row],[Sum of Gross Profit]]/Table22[[#This Row],[Sum of EUR Sales Amount]],0)</f>
        <v>0.33294924125539521</v>
      </c>
    </row>
    <row r="227" spans="2:13" hidden="1" x14ac:dyDescent="0.35">
      <c r="B227">
        <v>3013990</v>
      </c>
      <c r="C227" t="s">
        <v>10</v>
      </c>
      <c r="D227" t="s">
        <v>56</v>
      </c>
      <c r="E227" s="32">
        <v>8891.0600000000013</v>
      </c>
      <c r="F227" s="32">
        <v>5541.5</v>
      </c>
      <c r="H227">
        <f t="shared" si="15"/>
        <v>3013990</v>
      </c>
      <c r="I227" t="str">
        <f t="shared" si="16"/>
        <v>Small</v>
      </c>
      <c r="J227" t="str">
        <f t="shared" si="17"/>
        <v>CES1</v>
      </c>
      <c r="K227" s="52">
        <f t="shared" si="18"/>
        <v>8891.0600000000013</v>
      </c>
      <c r="L227" s="52">
        <f t="shared" si="19"/>
        <v>5541.5</v>
      </c>
      <c r="M227" s="50">
        <f>IFERROR(Table22[[#This Row],[Sum of Gross Profit]]/Table22[[#This Row],[Sum of EUR Sales Amount]],0)</f>
        <v>0.62326651715318526</v>
      </c>
    </row>
    <row r="228" spans="2:13" hidden="1" x14ac:dyDescent="0.35">
      <c r="B228">
        <v>3013995</v>
      </c>
      <c r="C228" t="s">
        <v>17</v>
      </c>
      <c r="D228" t="s">
        <v>56</v>
      </c>
      <c r="E228" s="32">
        <v>1609.3</v>
      </c>
      <c r="F228" s="32">
        <v>604.10000000000014</v>
      </c>
      <c r="H228">
        <f t="shared" si="15"/>
        <v>3013995</v>
      </c>
      <c r="I228" t="str">
        <f t="shared" si="16"/>
        <v>Medium</v>
      </c>
      <c r="J228" t="str">
        <f t="shared" si="17"/>
        <v>CES1</v>
      </c>
      <c r="K228" s="52">
        <f t="shared" si="18"/>
        <v>1609.3</v>
      </c>
      <c r="L228" s="52">
        <f t="shared" si="19"/>
        <v>604.10000000000014</v>
      </c>
      <c r="M228" s="50">
        <f>IFERROR(Table22[[#This Row],[Sum of Gross Profit]]/Table22[[#This Row],[Sum of EUR Sales Amount]],0)</f>
        <v>0.37538060026098313</v>
      </c>
    </row>
    <row r="229" spans="2:13" hidden="1" x14ac:dyDescent="0.35">
      <c r="B229">
        <v>3014002</v>
      </c>
      <c r="C229" t="s">
        <v>17</v>
      </c>
      <c r="D229" t="s">
        <v>56</v>
      </c>
      <c r="E229" s="32">
        <v>23447.639999999996</v>
      </c>
      <c r="F229" s="32">
        <v>4436.0199999999995</v>
      </c>
      <c r="H229">
        <f t="shared" si="15"/>
        <v>3014002</v>
      </c>
      <c r="I229" t="str">
        <f t="shared" si="16"/>
        <v>Medium</v>
      </c>
      <c r="J229" t="str">
        <f t="shared" si="17"/>
        <v>CES1</v>
      </c>
      <c r="K229" s="52">
        <f t="shared" si="18"/>
        <v>23447.639999999996</v>
      </c>
      <c r="L229" s="52">
        <f t="shared" si="19"/>
        <v>4436.0199999999995</v>
      </c>
      <c r="M229" s="50">
        <f>IFERROR(Table22[[#This Row],[Sum of Gross Profit]]/Table22[[#This Row],[Sum of EUR Sales Amount]],0)</f>
        <v>0.18918833622488235</v>
      </c>
    </row>
    <row r="230" spans="2:13" hidden="1" x14ac:dyDescent="0.35">
      <c r="B230">
        <v>3014006</v>
      </c>
      <c r="C230" t="s">
        <v>17</v>
      </c>
      <c r="D230" t="s">
        <v>56</v>
      </c>
      <c r="E230" s="32">
        <v>4136.82</v>
      </c>
      <c r="F230" s="32">
        <v>2668.2</v>
      </c>
      <c r="H230">
        <f t="shared" si="15"/>
        <v>3014006</v>
      </c>
      <c r="I230" t="str">
        <f t="shared" si="16"/>
        <v>Medium</v>
      </c>
      <c r="J230" t="str">
        <f t="shared" si="17"/>
        <v>CES1</v>
      </c>
      <c r="K230" s="52">
        <f t="shared" si="18"/>
        <v>4136.82</v>
      </c>
      <c r="L230" s="52">
        <f t="shared" si="19"/>
        <v>2668.2</v>
      </c>
      <c r="M230" s="50">
        <f>IFERROR(Table22[[#This Row],[Sum of Gross Profit]]/Table22[[#This Row],[Sum of EUR Sales Amount]],0)</f>
        <v>0.64498817932614905</v>
      </c>
    </row>
    <row r="231" spans="2:13" hidden="1" x14ac:dyDescent="0.35">
      <c r="B231">
        <v>3014008</v>
      </c>
      <c r="C231" t="s">
        <v>10</v>
      </c>
      <c r="D231" t="s">
        <v>56</v>
      </c>
      <c r="E231" s="32">
        <v>5595</v>
      </c>
      <c r="F231" s="32">
        <v>2117.1999999999998</v>
      </c>
      <c r="H231">
        <f t="shared" si="15"/>
        <v>3014008</v>
      </c>
      <c r="I231" t="str">
        <f t="shared" si="16"/>
        <v>Small</v>
      </c>
      <c r="J231" t="str">
        <f t="shared" si="17"/>
        <v>CES1</v>
      </c>
      <c r="K231" s="52">
        <f t="shared" si="18"/>
        <v>5595</v>
      </c>
      <c r="L231" s="52">
        <f t="shared" si="19"/>
        <v>2117.1999999999998</v>
      </c>
      <c r="M231" s="50">
        <f>IFERROR(Table22[[#This Row],[Sum of Gross Profit]]/Table22[[#This Row],[Sum of EUR Sales Amount]],0)</f>
        <v>0.37840929401251111</v>
      </c>
    </row>
    <row r="232" spans="2:13" hidden="1" x14ac:dyDescent="0.35">
      <c r="B232">
        <v>3014013</v>
      </c>
      <c r="C232" t="s">
        <v>17</v>
      </c>
      <c r="D232" t="s">
        <v>56</v>
      </c>
      <c r="E232" s="32">
        <v>9321.32</v>
      </c>
      <c r="F232" s="32">
        <v>4015.88</v>
      </c>
      <c r="H232">
        <f t="shared" si="15"/>
        <v>3014013</v>
      </c>
      <c r="I232" t="str">
        <f t="shared" si="16"/>
        <v>Medium</v>
      </c>
      <c r="J232" t="str">
        <f t="shared" si="17"/>
        <v>CES1</v>
      </c>
      <c r="K232" s="52">
        <f t="shared" si="18"/>
        <v>9321.32</v>
      </c>
      <c r="L232" s="52">
        <f t="shared" si="19"/>
        <v>4015.88</v>
      </c>
      <c r="M232" s="50">
        <f>IFERROR(Table22[[#This Row],[Sum of Gross Profit]]/Table22[[#This Row],[Sum of EUR Sales Amount]],0)</f>
        <v>0.43082739354512023</v>
      </c>
    </row>
    <row r="233" spans="2:13" hidden="1" x14ac:dyDescent="0.35">
      <c r="B233">
        <v>3014018</v>
      </c>
      <c r="C233" t="s">
        <v>10</v>
      </c>
      <c r="D233" t="s">
        <v>56</v>
      </c>
      <c r="E233" s="32">
        <v>1963.92</v>
      </c>
      <c r="F233" s="32">
        <v>662.24</v>
      </c>
      <c r="H233">
        <f t="shared" si="15"/>
        <v>3014018</v>
      </c>
      <c r="I233" t="str">
        <f t="shared" si="16"/>
        <v>Small</v>
      </c>
      <c r="J233" t="str">
        <f t="shared" si="17"/>
        <v>CES1</v>
      </c>
      <c r="K233" s="52">
        <f t="shared" si="18"/>
        <v>1963.92</v>
      </c>
      <c r="L233" s="52">
        <f t="shared" si="19"/>
        <v>662.24</v>
      </c>
      <c r="M233" s="50">
        <f>IFERROR(Table22[[#This Row],[Sum of Gross Profit]]/Table22[[#This Row],[Sum of EUR Sales Amount]],0)</f>
        <v>0.33720314473094626</v>
      </c>
    </row>
    <row r="234" spans="2:13" hidden="1" x14ac:dyDescent="0.35">
      <c r="B234">
        <v>3014019</v>
      </c>
      <c r="C234" t="s">
        <v>17</v>
      </c>
      <c r="D234" t="s">
        <v>56</v>
      </c>
      <c r="E234" s="32">
        <v>4872.8399999999992</v>
      </c>
      <c r="F234" s="32">
        <v>2480.7800000000002</v>
      </c>
      <c r="H234">
        <f t="shared" si="15"/>
        <v>3014019</v>
      </c>
      <c r="I234" t="str">
        <f t="shared" si="16"/>
        <v>Medium</v>
      </c>
      <c r="J234" t="str">
        <f t="shared" si="17"/>
        <v>CES1</v>
      </c>
      <c r="K234" s="52">
        <f t="shared" si="18"/>
        <v>4872.8399999999992</v>
      </c>
      <c r="L234" s="52">
        <f t="shared" si="19"/>
        <v>2480.7800000000002</v>
      </c>
      <c r="M234" s="50">
        <f>IFERROR(Table22[[#This Row],[Sum of Gross Profit]]/Table22[[#This Row],[Sum of EUR Sales Amount]],0)</f>
        <v>0.50910352073944565</v>
      </c>
    </row>
    <row r="235" spans="2:13" hidden="1" x14ac:dyDescent="0.35">
      <c r="B235">
        <v>3014022</v>
      </c>
      <c r="C235" t="s">
        <v>10</v>
      </c>
      <c r="D235" t="s">
        <v>56</v>
      </c>
      <c r="E235" s="32">
        <v>1980</v>
      </c>
      <c r="F235" s="32">
        <v>1335.8</v>
      </c>
      <c r="H235">
        <f t="shared" si="15"/>
        <v>3014022</v>
      </c>
      <c r="I235" t="str">
        <f t="shared" si="16"/>
        <v>Small</v>
      </c>
      <c r="J235" t="str">
        <f t="shared" si="17"/>
        <v>CES1</v>
      </c>
      <c r="K235" s="52">
        <f t="shared" si="18"/>
        <v>1980</v>
      </c>
      <c r="L235" s="52">
        <f t="shared" si="19"/>
        <v>1335.8</v>
      </c>
      <c r="M235" s="50">
        <f>IFERROR(Table22[[#This Row],[Sum of Gross Profit]]/Table22[[#This Row],[Sum of EUR Sales Amount]],0)</f>
        <v>0.67464646464646461</v>
      </c>
    </row>
    <row r="236" spans="2:13" hidden="1" x14ac:dyDescent="0.35">
      <c r="B236">
        <v>3014026</v>
      </c>
      <c r="C236" t="s">
        <v>17</v>
      </c>
      <c r="D236" t="s">
        <v>56</v>
      </c>
      <c r="E236" s="32">
        <v>26660.58</v>
      </c>
      <c r="F236" s="32">
        <v>11500.16</v>
      </c>
      <c r="H236">
        <f t="shared" si="15"/>
        <v>3014026</v>
      </c>
      <c r="I236" t="str">
        <f t="shared" si="16"/>
        <v>Medium</v>
      </c>
      <c r="J236" t="str">
        <f t="shared" si="17"/>
        <v>CES1</v>
      </c>
      <c r="K236" s="52">
        <f t="shared" si="18"/>
        <v>26660.58</v>
      </c>
      <c r="L236" s="52">
        <f t="shared" si="19"/>
        <v>11500.16</v>
      </c>
      <c r="M236" s="50">
        <f>IFERROR(Table22[[#This Row],[Sum of Gross Profit]]/Table22[[#This Row],[Sum of EUR Sales Amount]],0)</f>
        <v>0.43135445665473143</v>
      </c>
    </row>
    <row r="237" spans="2:13" hidden="1" x14ac:dyDescent="0.35">
      <c r="B237">
        <v>3014029</v>
      </c>
      <c r="C237" t="s">
        <v>10</v>
      </c>
      <c r="D237" t="s">
        <v>56</v>
      </c>
      <c r="E237" s="32">
        <v>846</v>
      </c>
      <c r="F237" s="32">
        <v>185.04</v>
      </c>
      <c r="H237">
        <f t="shared" si="15"/>
        <v>3014029</v>
      </c>
      <c r="I237" t="str">
        <f t="shared" si="16"/>
        <v>Small</v>
      </c>
      <c r="J237" t="str">
        <f t="shared" si="17"/>
        <v>CES1</v>
      </c>
      <c r="K237" s="52">
        <f t="shared" si="18"/>
        <v>846</v>
      </c>
      <c r="L237" s="52">
        <f t="shared" si="19"/>
        <v>185.04</v>
      </c>
      <c r="M237" s="50">
        <f>IFERROR(Table22[[#This Row],[Sum of Gross Profit]]/Table22[[#This Row],[Sum of EUR Sales Amount]],0)</f>
        <v>0.21872340425531914</v>
      </c>
    </row>
    <row r="238" spans="2:13" hidden="1" x14ac:dyDescent="0.35">
      <c r="B238">
        <v>3014033</v>
      </c>
      <c r="C238" t="s">
        <v>10</v>
      </c>
      <c r="D238" t="s">
        <v>56</v>
      </c>
      <c r="E238" s="32">
        <v>2663.6</v>
      </c>
      <c r="F238" s="32">
        <v>855.91999999999985</v>
      </c>
      <c r="H238">
        <f t="shared" si="15"/>
        <v>3014033</v>
      </c>
      <c r="I238" t="str">
        <f t="shared" si="16"/>
        <v>Small</v>
      </c>
      <c r="J238" t="str">
        <f t="shared" si="17"/>
        <v>CES1</v>
      </c>
      <c r="K238" s="52">
        <f t="shared" si="18"/>
        <v>2663.6</v>
      </c>
      <c r="L238" s="52">
        <f t="shared" si="19"/>
        <v>855.91999999999985</v>
      </c>
      <c r="M238" s="50">
        <f>IFERROR(Table22[[#This Row],[Sum of Gross Profit]]/Table22[[#This Row],[Sum of EUR Sales Amount]],0)</f>
        <v>0.32133954047154223</v>
      </c>
    </row>
    <row r="239" spans="2:13" hidden="1" x14ac:dyDescent="0.35">
      <c r="B239">
        <v>3014037</v>
      </c>
      <c r="C239" t="s">
        <v>10</v>
      </c>
      <c r="D239" t="s">
        <v>56</v>
      </c>
      <c r="E239" s="32">
        <v>13046.42</v>
      </c>
      <c r="F239" s="32">
        <v>7446.0999999999995</v>
      </c>
      <c r="H239">
        <f t="shared" si="15"/>
        <v>3014037</v>
      </c>
      <c r="I239" t="str">
        <f t="shared" si="16"/>
        <v>Small</v>
      </c>
      <c r="J239" t="str">
        <f t="shared" si="17"/>
        <v>CES1</v>
      </c>
      <c r="K239" s="52">
        <f t="shared" si="18"/>
        <v>13046.42</v>
      </c>
      <c r="L239" s="52">
        <f t="shared" si="19"/>
        <v>7446.0999999999995</v>
      </c>
      <c r="M239" s="50">
        <f>IFERROR(Table22[[#This Row],[Sum of Gross Profit]]/Table22[[#This Row],[Sum of EUR Sales Amount]],0)</f>
        <v>0.57073894600970987</v>
      </c>
    </row>
    <row r="240" spans="2:13" hidden="1" x14ac:dyDescent="0.35">
      <c r="B240">
        <v>3014040</v>
      </c>
      <c r="C240" t="s">
        <v>17</v>
      </c>
      <c r="D240" t="s">
        <v>56</v>
      </c>
      <c r="E240" s="32">
        <v>1402.74</v>
      </c>
      <c r="F240" s="32">
        <v>426.8</v>
      </c>
      <c r="H240">
        <f t="shared" si="15"/>
        <v>3014040</v>
      </c>
      <c r="I240" t="str">
        <f t="shared" si="16"/>
        <v>Medium</v>
      </c>
      <c r="J240" t="str">
        <f t="shared" si="17"/>
        <v>CES1</v>
      </c>
      <c r="K240" s="52">
        <f t="shared" si="18"/>
        <v>1402.74</v>
      </c>
      <c r="L240" s="52">
        <f t="shared" si="19"/>
        <v>426.8</v>
      </c>
      <c r="M240" s="50">
        <f>IFERROR(Table22[[#This Row],[Sum of Gross Profit]]/Table22[[#This Row],[Sum of EUR Sales Amount]],0)</f>
        <v>0.30426165932389465</v>
      </c>
    </row>
    <row r="241" spans="2:13" hidden="1" x14ac:dyDescent="0.35">
      <c r="B241">
        <v>3014043</v>
      </c>
      <c r="C241" t="s">
        <v>10</v>
      </c>
      <c r="D241" t="s">
        <v>56</v>
      </c>
      <c r="E241" s="32">
        <v>3613.88</v>
      </c>
      <c r="F241" s="32">
        <v>883.96</v>
      </c>
      <c r="H241">
        <f t="shared" si="15"/>
        <v>3014043</v>
      </c>
      <c r="I241" t="str">
        <f t="shared" si="16"/>
        <v>Small</v>
      </c>
      <c r="J241" t="str">
        <f t="shared" si="17"/>
        <v>CES1</v>
      </c>
      <c r="K241" s="52">
        <f t="shared" si="18"/>
        <v>3613.88</v>
      </c>
      <c r="L241" s="52">
        <f t="shared" si="19"/>
        <v>883.96</v>
      </c>
      <c r="M241" s="50">
        <f>IFERROR(Table22[[#This Row],[Sum of Gross Profit]]/Table22[[#This Row],[Sum of EUR Sales Amount]],0)</f>
        <v>0.2446013702723942</v>
      </c>
    </row>
    <row r="242" spans="2:13" hidden="1" x14ac:dyDescent="0.35">
      <c r="B242">
        <v>3014048</v>
      </c>
      <c r="C242" t="s">
        <v>17</v>
      </c>
      <c r="D242" t="s">
        <v>56</v>
      </c>
      <c r="E242" s="32">
        <v>2801.86</v>
      </c>
      <c r="F242" s="32">
        <v>1456.3000000000002</v>
      </c>
      <c r="H242">
        <f t="shared" si="15"/>
        <v>3014048</v>
      </c>
      <c r="I242" t="str">
        <f t="shared" si="16"/>
        <v>Medium</v>
      </c>
      <c r="J242" t="str">
        <f t="shared" si="17"/>
        <v>CES1</v>
      </c>
      <c r="K242" s="52">
        <f t="shared" si="18"/>
        <v>2801.86</v>
      </c>
      <c r="L242" s="52">
        <f t="shared" si="19"/>
        <v>1456.3000000000002</v>
      </c>
      <c r="M242" s="50">
        <f>IFERROR(Table22[[#This Row],[Sum of Gross Profit]]/Table22[[#This Row],[Sum of EUR Sales Amount]],0)</f>
        <v>0.51976187247043037</v>
      </c>
    </row>
    <row r="243" spans="2:13" hidden="1" x14ac:dyDescent="0.35">
      <c r="B243">
        <v>3014049</v>
      </c>
      <c r="C243" t="s">
        <v>10</v>
      </c>
      <c r="D243" t="s">
        <v>56</v>
      </c>
      <c r="E243" s="32">
        <v>9737.3000000000011</v>
      </c>
      <c r="F243" s="32">
        <v>3775.6200000000008</v>
      </c>
      <c r="H243">
        <f t="shared" si="15"/>
        <v>3014049</v>
      </c>
      <c r="I243" t="str">
        <f t="shared" si="16"/>
        <v>Small</v>
      </c>
      <c r="J243" t="str">
        <f t="shared" si="17"/>
        <v>CES1</v>
      </c>
      <c r="K243" s="52">
        <f t="shared" si="18"/>
        <v>9737.3000000000011</v>
      </c>
      <c r="L243" s="52">
        <f t="shared" si="19"/>
        <v>3775.6200000000008</v>
      </c>
      <c r="M243" s="50">
        <f>IFERROR(Table22[[#This Row],[Sum of Gross Profit]]/Table22[[#This Row],[Sum of EUR Sales Amount]],0)</f>
        <v>0.38774814373594324</v>
      </c>
    </row>
    <row r="244" spans="2:13" hidden="1" x14ac:dyDescent="0.35">
      <c r="B244">
        <v>3014052</v>
      </c>
      <c r="C244" t="s">
        <v>10</v>
      </c>
      <c r="D244" t="s">
        <v>56</v>
      </c>
      <c r="E244" s="32">
        <v>8569.84</v>
      </c>
      <c r="F244" s="32">
        <v>4250.12</v>
      </c>
      <c r="H244">
        <f t="shared" si="15"/>
        <v>3014052</v>
      </c>
      <c r="I244" t="str">
        <f t="shared" si="16"/>
        <v>Small</v>
      </c>
      <c r="J244" t="str">
        <f t="shared" si="17"/>
        <v>CES1</v>
      </c>
      <c r="K244" s="52">
        <f t="shared" si="18"/>
        <v>8569.84</v>
      </c>
      <c r="L244" s="52">
        <f t="shared" si="19"/>
        <v>4250.12</v>
      </c>
      <c r="M244" s="50">
        <f>IFERROR(Table22[[#This Row],[Sum of Gross Profit]]/Table22[[#This Row],[Sum of EUR Sales Amount]],0)</f>
        <v>0.49593924740718609</v>
      </c>
    </row>
    <row r="245" spans="2:13" hidden="1" x14ac:dyDescent="0.35">
      <c r="B245">
        <v>3014053</v>
      </c>
      <c r="C245" t="s">
        <v>17</v>
      </c>
      <c r="D245" t="s">
        <v>56</v>
      </c>
      <c r="E245" s="32">
        <v>10855.059999999998</v>
      </c>
      <c r="F245" s="32">
        <v>3469.8799999999992</v>
      </c>
      <c r="H245">
        <f t="shared" si="15"/>
        <v>3014053</v>
      </c>
      <c r="I245" t="str">
        <f t="shared" si="16"/>
        <v>Medium</v>
      </c>
      <c r="J245" t="str">
        <f t="shared" si="17"/>
        <v>CES1</v>
      </c>
      <c r="K245" s="52">
        <f t="shared" si="18"/>
        <v>10855.059999999998</v>
      </c>
      <c r="L245" s="52">
        <f t="shared" si="19"/>
        <v>3469.8799999999992</v>
      </c>
      <c r="M245" s="50">
        <f>IFERROR(Table22[[#This Row],[Sum of Gross Profit]]/Table22[[#This Row],[Sum of EUR Sales Amount]],0)</f>
        <v>0.31965553391690144</v>
      </c>
    </row>
    <row r="246" spans="2:13" hidden="1" x14ac:dyDescent="0.35">
      <c r="B246">
        <v>3014054</v>
      </c>
      <c r="C246" t="s">
        <v>17</v>
      </c>
      <c r="D246" t="s">
        <v>56</v>
      </c>
      <c r="E246" s="32">
        <v>19802.04</v>
      </c>
      <c r="F246" s="32">
        <v>10983.44</v>
      </c>
      <c r="H246">
        <f t="shared" si="15"/>
        <v>3014054</v>
      </c>
      <c r="I246" t="str">
        <f t="shared" si="16"/>
        <v>Medium</v>
      </c>
      <c r="J246" t="str">
        <f t="shared" si="17"/>
        <v>CES1</v>
      </c>
      <c r="K246" s="52">
        <f t="shared" si="18"/>
        <v>19802.04</v>
      </c>
      <c r="L246" s="52">
        <f t="shared" si="19"/>
        <v>10983.44</v>
      </c>
      <c r="M246" s="50">
        <f>IFERROR(Table22[[#This Row],[Sum of Gross Profit]]/Table22[[#This Row],[Sum of EUR Sales Amount]],0)</f>
        <v>0.55466204492062432</v>
      </c>
    </row>
    <row r="247" spans="2:13" hidden="1" x14ac:dyDescent="0.35">
      <c r="B247">
        <v>3014056</v>
      </c>
      <c r="C247" t="s">
        <v>10</v>
      </c>
      <c r="D247" t="s">
        <v>56</v>
      </c>
      <c r="E247" s="32">
        <v>1.6</v>
      </c>
      <c r="F247" s="32">
        <v>0.78000000000000014</v>
      </c>
      <c r="H247">
        <f t="shared" si="15"/>
        <v>3014056</v>
      </c>
      <c r="I247" t="str">
        <f t="shared" si="16"/>
        <v>Small</v>
      </c>
      <c r="J247" t="str">
        <f t="shared" si="17"/>
        <v>CES1</v>
      </c>
      <c r="K247" s="52">
        <f t="shared" si="18"/>
        <v>1.6</v>
      </c>
      <c r="L247" s="52">
        <f t="shared" si="19"/>
        <v>0.78000000000000014</v>
      </c>
      <c r="M247" s="50">
        <f>IFERROR(Table22[[#This Row],[Sum of Gross Profit]]/Table22[[#This Row],[Sum of EUR Sales Amount]],0)</f>
        <v>0.48750000000000004</v>
      </c>
    </row>
    <row r="248" spans="2:13" hidden="1" x14ac:dyDescent="0.35">
      <c r="B248">
        <v>3014061</v>
      </c>
      <c r="C248" t="s">
        <v>17</v>
      </c>
      <c r="D248" t="s">
        <v>56</v>
      </c>
      <c r="E248" s="32">
        <v>25618.399999999994</v>
      </c>
      <c r="F248" s="32">
        <v>10092.720000000001</v>
      </c>
      <c r="H248">
        <f t="shared" si="15"/>
        <v>3014061</v>
      </c>
      <c r="I248" t="str">
        <f t="shared" si="16"/>
        <v>Medium</v>
      </c>
      <c r="J248" t="str">
        <f t="shared" si="17"/>
        <v>CES1</v>
      </c>
      <c r="K248" s="52">
        <f t="shared" si="18"/>
        <v>25618.399999999994</v>
      </c>
      <c r="L248" s="52">
        <f t="shared" si="19"/>
        <v>10092.720000000001</v>
      </c>
      <c r="M248" s="50">
        <f>IFERROR(Table22[[#This Row],[Sum of Gross Profit]]/Table22[[#This Row],[Sum of EUR Sales Amount]],0)</f>
        <v>0.39396371358086391</v>
      </c>
    </row>
    <row r="249" spans="2:13" hidden="1" x14ac:dyDescent="0.35">
      <c r="B249">
        <v>3014064</v>
      </c>
      <c r="C249" t="s">
        <v>10</v>
      </c>
      <c r="D249" t="s">
        <v>56</v>
      </c>
      <c r="E249" s="32">
        <v>3226.76</v>
      </c>
      <c r="F249" s="32">
        <v>1507.34</v>
      </c>
      <c r="H249">
        <f t="shared" si="15"/>
        <v>3014064</v>
      </c>
      <c r="I249" t="str">
        <f t="shared" si="16"/>
        <v>Small</v>
      </c>
      <c r="J249" t="str">
        <f t="shared" si="17"/>
        <v>CES1</v>
      </c>
      <c r="K249" s="52">
        <f t="shared" si="18"/>
        <v>3226.76</v>
      </c>
      <c r="L249" s="52">
        <f t="shared" si="19"/>
        <v>1507.34</v>
      </c>
      <c r="M249" s="50">
        <f>IFERROR(Table22[[#This Row],[Sum of Gross Profit]]/Table22[[#This Row],[Sum of EUR Sales Amount]],0)</f>
        <v>0.4671373142099195</v>
      </c>
    </row>
    <row r="250" spans="2:13" hidden="1" x14ac:dyDescent="0.35">
      <c r="B250">
        <v>3014068</v>
      </c>
      <c r="C250" t="s">
        <v>10</v>
      </c>
      <c r="D250" t="s">
        <v>56</v>
      </c>
      <c r="E250" s="32">
        <v>10389.14</v>
      </c>
      <c r="F250" s="32">
        <v>3223.04</v>
      </c>
      <c r="H250">
        <f t="shared" si="15"/>
        <v>3014068</v>
      </c>
      <c r="I250" t="str">
        <f t="shared" si="16"/>
        <v>Small</v>
      </c>
      <c r="J250" t="str">
        <f t="shared" si="17"/>
        <v>CES1</v>
      </c>
      <c r="K250" s="52">
        <f t="shared" si="18"/>
        <v>10389.14</v>
      </c>
      <c r="L250" s="52">
        <f t="shared" si="19"/>
        <v>3223.04</v>
      </c>
      <c r="M250" s="50">
        <f>IFERROR(Table22[[#This Row],[Sum of Gross Profit]]/Table22[[#This Row],[Sum of EUR Sales Amount]],0)</f>
        <v>0.3102316457377608</v>
      </c>
    </row>
    <row r="251" spans="2:13" hidden="1" x14ac:dyDescent="0.35">
      <c r="B251">
        <v>3014069</v>
      </c>
      <c r="C251" t="s">
        <v>17</v>
      </c>
      <c r="D251" t="s">
        <v>56</v>
      </c>
      <c r="E251" s="32">
        <v>680.54</v>
      </c>
      <c r="F251" s="32">
        <v>313.58000000000004</v>
      </c>
      <c r="H251">
        <f t="shared" si="15"/>
        <v>3014069</v>
      </c>
      <c r="I251" t="str">
        <f t="shared" si="16"/>
        <v>Medium</v>
      </c>
      <c r="J251" t="str">
        <f t="shared" si="17"/>
        <v>CES1</v>
      </c>
      <c r="K251" s="52">
        <f t="shared" si="18"/>
        <v>680.54</v>
      </c>
      <c r="L251" s="52">
        <f t="shared" si="19"/>
        <v>313.58000000000004</v>
      </c>
      <c r="M251" s="50">
        <f>IFERROR(Table22[[#This Row],[Sum of Gross Profit]]/Table22[[#This Row],[Sum of EUR Sales Amount]],0)</f>
        <v>0.46078114438534112</v>
      </c>
    </row>
    <row r="252" spans="2:13" hidden="1" x14ac:dyDescent="0.35">
      <c r="B252">
        <v>3014071</v>
      </c>
      <c r="C252" t="s">
        <v>17</v>
      </c>
      <c r="D252" t="s">
        <v>56</v>
      </c>
      <c r="E252" s="32">
        <v>58.3</v>
      </c>
      <c r="F252" s="32">
        <v>30.359999999999996</v>
      </c>
      <c r="H252">
        <f t="shared" si="15"/>
        <v>3014071</v>
      </c>
      <c r="I252" t="str">
        <f t="shared" si="16"/>
        <v>Medium</v>
      </c>
      <c r="J252" t="str">
        <f t="shared" si="17"/>
        <v>CES1</v>
      </c>
      <c r="K252" s="52">
        <f t="shared" si="18"/>
        <v>58.3</v>
      </c>
      <c r="L252" s="52">
        <f t="shared" si="19"/>
        <v>30.359999999999996</v>
      </c>
      <c r="M252" s="50">
        <f>IFERROR(Table22[[#This Row],[Sum of Gross Profit]]/Table22[[#This Row],[Sum of EUR Sales Amount]],0)</f>
        <v>0.52075471698113207</v>
      </c>
    </row>
    <row r="253" spans="2:13" hidden="1" x14ac:dyDescent="0.35">
      <c r="B253">
        <v>3014074</v>
      </c>
      <c r="C253" t="s">
        <v>17</v>
      </c>
      <c r="D253" t="s">
        <v>56</v>
      </c>
      <c r="E253" s="32">
        <v>339.56</v>
      </c>
      <c r="F253" s="32">
        <v>0.91999999999998749</v>
      </c>
      <c r="H253">
        <f t="shared" si="15"/>
        <v>3014074</v>
      </c>
      <c r="I253" t="str">
        <f t="shared" si="16"/>
        <v>Medium</v>
      </c>
      <c r="J253" t="str">
        <f t="shared" si="17"/>
        <v>CES1</v>
      </c>
      <c r="K253" s="52">
        <f t="shared" si="18"/>
        <v>339.56</v>
      </c>
      <c r="L253" s="52">
        <f t="shared" si="19"/>
        <v>0.91999999999998749</v>
      </c>
      <c r="M253" s="50">
        <f>IFERROR(Table22[[#This Row],[Sum of Gross Profit]]/Table22[[#This Row],[Sum of EUR Sales Amount]],0)</f>
        <v>2.709388620567757E-3</v>
      </c>
    </row>
    <row r="254" spans="2:13" hidden="1" x14ac:dyDescent="0.35">
      <c r="B254">
        <v>3014079</v>
      </c>
      <c r="C254" t="s">
        <v>10</v>
      </c>
      <c r="D254" t="s">
        <v>56</v>
      </c>
      <c r="E254" s="32">
        <v>3798.06</v>
      </c>
      <c r="F254" s="32">
        <v>2079.1</v>
      </c>
      <c r="H254">
        <f t="shared" si="15"/>
        <v>3014079</v>
      </c>
      <c r="I254" t="str">
        <f t="shared" si="16"/>
        <v>Small</v>
      </c>
      <c r="J254" t="str">
        <f t="shared" si="17"/>
        <v>CES1</v>
      </c>
      <c r="K254" s="52">
        <f t="shared" si="18"/>
        <v>3798.06</v>
      </c>
      <c r="L254" s="52">
        <f t="shared" si="19"/>
        <v>2079.1</v>
      </c>
      <c r="M254" s="50">
        <f>IFERROR(Table22[[#This Row],[Sum of Gross Profit]]/Table22[[#This Row],[Sum of EUR Sales Amount]],0)</f>
        <v>0.54741104669225871</v>
      </c>
    </row>
    <row r="255" spans="2:13" hidden="1" x14ac:dyDescent="0.35">
      <c r="B255">
        <v>3014080</v>
      </c>
      <c r="C255" t="s">
        <v>10</v>
      </c>
      <c r="D255" t="s">
        <v>56</v>
      </c>
      <c r="E255" s="32">
        <v>831.56</v>
      </c>
      <c r="F255" s="32">
        <v>379.46000000000004</v>
      </c>
      <c r="H255">
        <f t="shared" si="15"/>
        <v>3014080</v>
      </c>
      <c r="I255" t="str">
        <f t="shared" si="16"/>
        <v>Small</v>
      </c>
      <c r="J255" t="str">
        <f t="shared" si="17"/>
        <v>CES1</v>
      </c>
      <c r="K255" s="52">
        <f t="shared" si="18"/>
        <v>831.56</v>
      </c>
      <c r="L255" s="52">
        <f t="shared" si="19"/>
        <v>379.46000000000004</v>
      </c>
      <c r="M255" s="50">
        <f>IFERROR(Table22[[#This Row],[Sum of Gross Profit]]/Table22[[#This Row],[Sum of EUR Sales Amount]],0)</f>
        <v>0.45632305546202329</v>
      </c>
    </row>
    <row r="256" spans="2:13" hidden="1" x14ac:dyDescent="0.35">
      <c r="B256">
        <v>3014081</v>
      </c>
      <c r="C256" t="s">
        <v>10</v>
      </c>
      <c r="D256" t="s">
        <v>56</v>
      </c>
      <c r="E256" s="32">
        <v>8800.880000000001</v>
      </c>
      <c r="F256" s="32">
        <v>1325.52</v>
      </c>
      <c r="H256">
        <f t="shared" si="15"/>
        <v>3014081</v>
      </c>
      <c r="I256" t="str">
        <f t="shared" si="16"/>
        <v>Small</v>
      </c>
      <c r="J256" t="str">
        <f t="shared" si="17"/>
        <v>CES1</v>
      </c>
      <c r="K256" s="52">
        <f t="shared" si="18"/>
        <v>8800.880000000001</v>
      </c>
      <c r="L256" s="52">
        <f t="shared" si="19"/>
        <v>1325.52</v>
      </c>
      <c r="M256" s="50">
        <f>IFERROR(Table22[[#This Row],[Sum of Gross Profit]]/Table22[[#This Row],[Sum of EUR Sales Amount]],0)</f>
        <v>0.15061221150612208</v>
      </c>
    </row>
    <row r="257" spans="2:13" hidden="1" x14ac:dyDescent="0.35">
      <c r="B257">
        <v>3014083</v>
      </c>
      <c r="C257" t="s">
        <v>10</v>
      </c>
      <c r="D257" t="s">
        <v>56</v>
      </c>
      <c r="E257" s="32">
        <v>9939.2200000000012</v>
      </c>
      <c r="F257" s="32">
        <v>4229.7</v>
      </c>
      <c r="H257">
        <f t="shared" si="15"/>
        <v>3014083</v>
      </c>
      <c r="I257" t="str">
        <f t="shared" si="16"/>
        <v>Small</v>
      </c>
      <c r="J257" t="str">
        <f t="shared" si="17"/>
        <v>CES1</v>
      </c>
      <c r="K257" s="52">
        <f t="shared" si="18"/>
        <v>9939.2200000000012</v>
      </c>
      <c r="L257" s="52">
        <f t="shared" si="19"/>
        <v>4229.7</v>
      </c>
      <c r="M257" s="50">
        <f>IFERROR(Table22[[#This Row],[Sum of Gross Profit]]/Table22[[#This Row],[Sum of EUR Sales Amount]],0)</f>
        <v>0.42555653260517418</v>
      </c>
    </row>
    <row r="258" spans="2:13" hidden="1" x14ac:dyDescent="0.35">
      <c r="B258">
        <v>3014085</v>
      </c>
      <c r="C258" t="s">
        <v>10</v>
      </c>
      <c r="D258" t="s">
        <v>56</v>
      </c>
      <c r="E258" s="32">
        <v>575</v>
      </c>
      <c r="F258" s="32">
        <v>347.56000000000006</v>
      </c>
      <c r="H258">
        <f t="shared" si="15"/>
        <v>3014085</v>
      </c>
      <c r="I258" t="str">
        <f t="shared" si="16"/>
        <v>Small</v>
      </c>
      <c r="J258" t="str">
        <f t="shared" si="17"/>
        <v>CES1</v>
      </c>
      <c r="K258" s="52">
        <f t="shared" si="18"/>
        <v>575</v>
      </c>
      <c r="L258" s="52">
        <f t="shared" si="19"/>
        <v>347.56000000000006</v>
      </c>
      <c r="M258" s="50">
        <f>IFERROR(Table22[[#This Row],[Sum of Gross Profit]]/Table22[[#This Row],[Sum of EUR Sales Amount]],0)</f>
        <v>0.60445217391304362</v>
      </c>
    </row>
    <row r="259" spans="2:13" hidden="1" x14ac:dyDescent="0.35">
      <c r="B259">
        <v>3014087</v>
      </c>
      <c r="C259" t="s">
        <v>17</v>
      </c>
      <c r="D259" t="s">
        <v>56</v>
      </c>
      <c r="E259" s="32">
        <v>380.76</v>
      </c>
      <c r="F259" s="32">
        <v>244.5</v>
      </c>
      <c r="H259">
        <f t="shared" si="15"/>
        <v>3014087</v>
      </c>
      <c r="I259" t="str">
        <f t="shared" si="16"/>
        <v>Medium</v>
      </c>
      <c r="J259" t="str">
        <f t="shared" si="17"/>
        <v>CES1</v>
      </c>
      <c r="K259" s="52">
        <f t="shared" si="18"/>
        <v>380.76</v>
      </c>
      <c r="L259" s="52">
        <f t="shared" si="19"/>
        <v>244.5</v>
      </c>
      <c r="M259" s="50">
        <f>IFERROR(Table22[[#This Row],[Sum of Gross Profit]]/Table22[[#This Row],[Sum of EUR Sales Amount]],0)</f>
        <v>0.64213677907343214</v>
      </c>
    </row>
    <row r="260" spans="2:13" hidden="1" x14ac:dyDescent="0.35">
      <c r="B260">
        <v>3014090</v>
      </c>
      <c r="C260" t="s">
        <v>17</v>
      </c>
      <c r="D260" t="s">
        <v>56</v>
      </c>
      <c r="E260" s="32">
        <v>13278.62</v>
      </c>
      <c r="F260" s="32">
        <v>3014.64</v>
      </c>
      <c r="H260">
        <f t="shared" ref="H260:H323" si="20">B260</f>
        <v>3014090</v>
      </c>
      <c r="I260" t="str">
        <f t="shared" ref="I260:I323" si="21">C260</f>
        <v>Medium</v>
      </c>
      <c r="J260" t="str">
        <f t="shared" ref="J260:J323" si="22">D260</f>
        <v>CES1</v>
      </c>
      <c r="K260" s="52">
        <f t="shared" ref="K260:K323" si="23">E260</f>
        <v>13278.62</v>
      </c>
      <c r="L260" s="52">
        <f t="shared" ref="L260:L323" si="24">F260</f>
        <v>3014.64</v>
      </c>
      <c r="M260" s="50">
        <f>IFERROR(Table22[[#This Row],[Sum of Gross Profit]]/Table22[[#This Row],[Sum of EUR Sales Amount]],0)</f>
        <v>0.22702961602937652</v>
      </c>
    </row>
    <row r="261" spans="2:13" hidden="1" x14ac:dyDescent="0.35">
      <c r="B261">
        <v>3014091</v>
      </c>
      <c r="C261" t="s">
        <v>10</v>
      </c>
      <c r="D261" t="s">
        <v>56</v>
      </c>
      <c r="E261" s="32">
        <v>2041.6</v>
      </c>
      <c r="F261" s="32">
        <v>1052.8</v>
      </c>
      <c r="H261">
        <f t="shared" si="20"/>
        <v>3014091</v>
      </c>
      <c r="I261" t="str">
        <f t="shared" si="21"/>
        <v>Small</v>
      </c>
      <c r="J261" t="str">
        <f t="shared" si="22"/>
        <v>CES1</v>
      </c>
      <c r="K261" s="52">
        <f t="shared" si="23"/>
        <v>2041.6</v>
      </c>
      <c r="L261" s="52">
        <f t="shared" si="24"/>
        <v>1052.8</v>
      </c>
      <c r="M261" s="50">
        <f>IFERROR(Table22[[#This Row],[Sum of Gross Profit]]/Table22[[#This Row],[Sum of EUR Sales Amount]],0)</f>
        <v>0.51567398119122254</v>
      </c>
    </row>
    <row r="262" spans="2:13" hidden="1" x14ac:dyDescent="0.35">
      <c r="B262">
        <v>3014094</v>
      </c>
      <c r="C262" t="s">
        <v>10</v>
      </c>
      <c r="D262" t="s">
        <v>56</v>
      </c>
      <c r="E262" s="32">
        <v>4818.8799999999992</v>
      </c>
      <c r="F262" s="32">
        <v>2916.6200000000003</v>
      </c>
      <c r="H262">
        <f t="shared" si="20"/>
        <v>3014094</v>
      </c>
      <c r="I262" t="str">
        <f t="shared" si="21"/>
        <v>Small</v>
      </c>
      <c r="J262" t="str">
        <f t="shared" si="22"/>
        <v>CES1</v>
      </c>
      <c r="K262" s="52">
        <f t="shared" si="23"/>
        <v>4818.8799999999992</v>
      </c>
      <c r="L262" s="52">
        <f t="shared" si="24"/>
        <v>2916.6200000000003</v>
      </c>
      <c r="M262" s="50">
        <f>IFERROR(Table22[[#This Row],[Sum of Gross Profit]]/Table22[[#This Row],[Sum of EUR Sales Amount]],0)</f>
        <v>0.60524852247825234</v>
      </c>
    </row>
    <row r="263" spans="2:13" x14ac:dyDescent="0.35">
      <c r="B263">
        <v>3014099</v>
      </c>
      <c r="C263" t="s">
        <v>17</v>
      </c>
      <c r="D263" t="s">
        <v>56</v>
      </c>
      <c r="E263" s="32">
        <v>19.899999999999999</v>
      </c>
      <c r="F263" s="32">
        <v>-25.4</v>
      </c>
      <c r="H263" s="51">
        <f t="shared" si="20"/>
        <v>3014099</v>
      </c>
      <c r="I263" t="str">
        <f t="shared" si="21"/>
        <v>Medium</v>
      </c>
      <c r="J263" t="str">
        <f t="shared" si="22"/>
        <v>CES1</v>
      </c>
      <c r="K263" s="52">
        <f t="shared" si="23"/>
        <v>19.899999999999999</v>
      </c>
      <c r="L263" s="52">
        <f t="shared" si="24"/>
        <v>-25.4</v>
      </c>
      <c r="M263" s="50">
        <f>IFERROR(Table22[[#This Row],[Sum of Gross Profit]]/Table22[[#This Row],[Sum of EUR Sales Amount]],0)</f>
        <v>-1.2763819095477387</v>
      </c>
    </row>
    <row r="264" spans="2:13" x14ac:dyDescent="0.35">
      <c r="B264">
        <v>3014101</v>
      </c>
      <c r="C264" t="s">
        <v>17</v>
      </c>
      <c r="D264" t="s">
        <v>56</v>
      </c>
      <c r="E264" s="32">
        <v>1406.26</v>
      </c>
      <c r="F264" s="32">
        <v>-11.199999999999932</v>
      </c>
      <c r="H264" s="51">
        <f t="shared" si="20"/>
        <v>3014101</v>
      </c>
      <c r="I264" t="str">
        <f t="shared" si="21"/>
        <v>Medium</v>
      </c>
      <c r="J264" t="str">
        <f t="shared" si="22"/>
        <v>CES1</v>
      </c>
      <c r="K264" s="52">
        <f t="shared" si="23"/>
        <v>1406.26</v>
      </c>
      <c r="L264" s="52">
        <f t="shared" si="24"/>
        <v>-11.199999999999932</v>
      </c>
      <c r="M264" s="50">
        <f>IFERROR(Table22[[#This Row],[Sum of Gross Profit]]/Table22[[#This Row],[Sum of EUR Sales Amount]],0)</f>
        <v>-7.9643878087977561E-3</v>
      </c>
    </row>
    <row r="265" spans="2:13" hidden="1" x14ac:dyDescent="0.35">
      <c r="B265">
        <v>3014102</v>
      </c>
      <c r="C265" t="s">
        <v>10</v>
      </c>
      <c r="D265" t="s">
        <v>56</v>
      </c>
      <c r="E265" s="32">
        <v>5359.14</v>
      </c>
      <c r="F265" s="32">
        <v>1147.1800000000003</v>
      </c>
      <c r="H265">
        <f t="shared" si="20"/>
        <v>3014102</v>
      </c>
      <c r="I265" t="str">
        <f t="shared" si="21"/>
        <v>Small</v>
      </c>
      <c r="J265" t="str">
        <f t="shared" si="22"/>
        <v>CES1</v>
      </c>
      <c r="K265" s="52">
        <f t="shared" si="23"/>
        <v>5359.14</v>
      </c>
      <c r="L265" s="52">
        <f t="shared" si="24"/>
        <v>1147.1800000000003</v>
      </c>
      <c r="M265" s="50">
        <f>IFERROR(Table22[[#This Row],[Sum of Gross Profit]]/Table22[[#This Row],[Sum of EUR Sales Amount]],0)</f>
        <v>0.21406046492534253</v>
      </c>
    </row>
    <row r="266" spans="2:13" hidden="1" x14ac:dyDescent="0.35">
      <c r="B266">
        <v>3014104</v>
      </c>
      <c r="C266" t="s">
        <v>17</v>
      </c>
      <c r="D266" t="s">
        <v>56</v>
      </c>
      <c r="E266" s="32">
        <v>22702.5</v>
      </c>
      <c r="F266" s="32">
        <v>9681.4800000000014</v>
      </c>
      <c r="H266">
        <f t="shared" si="20"/>
        <v>3014104</v>
      </c>
      <c r="I266" t="str">
        <f t="shared" si="21"/>
        <v>Medium</v>
      </c>
      <c r="J266" t="str">
        <f t="shared" si="22"/>
        <v>CES1</v>
      </c>
      <c r="K266" s="52">
        <f t="shared" si="23"/>
        <v>22702.5</v>
      </c>
      <c r="L266" s="52">
        <f t="shared" si="24"/>
        <v>9681.4800000000014</v>
      </c>
      <c r="M266" s="50">
        <f>IFERROR(Table22[[#This Row],[Sum of Gross Profit]]/Table22[[#This Row],[Sum of EUR Sales Amount]],0)</f>
        <v>0.42644995044598616</v>
      </c>
    </row>
    <row r="267" spans="2:13" hidden="1" x14ac:dyDescent="0.35">
      <c r="B267">
        <v>3014109</v>
      </c>
      <c r="C267" t="s">
        <v>10</v>
      </c>
      <c r="D267" t="s">
        <v>56</v>
      </c>
      <c r="E267" s="32">
        <v>153.23999999999998</v>
      </c>
      <c r="F267" s="32">
        <v>46.839999999999996</v>
      </c>
      <c r="H267">
        <f t="shared" si="20"/>
        <v>3014109</v>
      </c>
      <c r="I267" t="str">
        <f t="shared" si="21"/>
        <v>Small</v>
      </c>
      <c r="J267" t="str">
        <f t="shared" si="22"/>
        <v>CES1</v>
      </c>
      <c r="K267" s="52">
        <f t="shared" si="23"/>
        <v>153.23999999999998</v>
      </c>
      <c r="L267" s="52">
        <f t="shared" si="24"/>
        <v>46.839999999999996</v>
      </c>
      <c r="M267" s="50">
        <f>IFERROR(Table22[[#This Row],[Sum of Gross Profit]]/Table22[[#This Row],[Sum of EUR Sales Amount]],0)</f>
        <v>0.3056643174105978</v>
      </c>
    </row>
    <row r="268" spans="2:13" hidden="1" x14ac:dyDescent="0.35">
      <c r="B268">
        <v>3014112</v>
      </c>
      <c r="C268" t="s">
        <v>17</v>
      </c>
      <c r="D268" t="s">
        <v>56</v>
      </c>
      <c r="E268" s="32">
        <v>400.44</v>
      </c>
      <c r="F268" s="32">
        <v>122.48</v>
      </c>
      <c r="H268">
        <f t="shared" si="20"/>
        <v>3014112</v>
      </c>
      <c r="I268" t="str">
        <f t="shared" si="21"/>
        <v>Medium</v>
      </c>
      <c r="J268" t="str">
        <f t="shared" si="22"/>
        <v>CES1</v>
      </c>
      <c r="K268" s="52">
        <f t="shared" si="23"/>
        <v>400.44</v>
      </c>
      <c r="L268" s="52">
        <f t="shared" si="24"/>
        <v>122.48</v>
      </c>
      <c r="M268" s="50">
        <f>IFERROR(Table22[[#This Row],[Sum of Gross Profit]]/Table22[[#This Row],[Sum of EUR Sales Amount]],0)</f>
        <v>0.30586355009489563</v>
      </c>
    </row>
    <row r="269" spans="2:13" hidden="1" x14ac:dyDescent="0.35">
      <c r="B269">
        <v>3014116</v>
      </c>
      <c r="C269" t="s">
        <v>17</v>
      </c>
      <c r="D269" t="s">
        <v>56</v>
      </c>
      <c r="E269" s="32">
        <v>1110.6599999999999</v>
      </c>
      <c r="F269" s="32">
        <v>647.24</v>
      </c>
      <c r="H269">
        <f t="shared" si="20"/>
        <v>3014116</v>
      </c>
      <c r="I269" t="str">
        <f t="shared" si="21"/>
        <v>Medium</v>
      </c>
      <c r="J269" t="str">
        <f t="shared" si="22"/>
        <v>CES1</v>
      </c>
      <c r="K269" s="52">
        <f t="shared" si="23"/>
        <v>1110.6599999999999</v>
      </c>
      <c r="L269" s="52">
        <f t="shared" si="24"/>
        <v>647.24</v>
      </c>
      <c r="M269" s="50">
        <f>IFERROR(Table22[[#This Row],[Sum of Gross Profit]]/Table22[[#This Row],[Sum of EUR Sales Amount]],0)</f>
        <v>0.58275259755460729</v>
      </c>
    </row>
    <row r="270" spans="2:13" hidden="1" x14ac:dyDescent="0.35">
      <c r="B270">
        <v>3014119</v>
      </c>
      <c r="C270" t="s">
        <v>10</v>
      </c>
      <c r="D270" t="s">
        <v>56</v>
      </c>
      <c r="E270" s="32">
        <v>122.56</v>
      </c>
      <c r="F270" s="32">
        <v>69.240000000000009</v>
      </c>
      <c r="H270">
        <f t="shared" si="20"/>
        <v>3014119</v>
      </c>
      <c r="I270" t="str">
        <f t="shared" si="21"/>
        <v>Small</v>
      </c>
      <c r="J270" t="str">
        <f t="shared" si="22"/>
        <v>CES1</v>
      </c>
      <c r="K270" s="52">
        <f t="shared" si="23"/>
        <v>122.56</v>
      </c>
      <c r="L270" s="52">
        <f t="shared" si="24"/>
        <v>69.240000000000009</v>
      </c>
      <c r="M270" s="50">
        <f>IFERROR(Table22[[#This Row],[Sum of Gross Profit]]/Table22[[#This Row],[Sum of EUR Sales Amount]],0)</f>
        <v>0.56494778067885121</v>
      </c>
    </row>
    <row r="271" spans="2:13" hidden="1" x14ac:dyDescent="0.35">
      <c r="B271">
        <v>3014127</v>
      </c>
      <c r="C271" t="s">
        <v>17</v>
      </c>
      <c r="D271" t="s">
        <v>56</v>
      </c>
      <c r="E271" s="32">
        <v>12565.18</v>
      </c>
      <c r="F271" s="32">
        <v>1650.0399999999997</v>
      </c>
      <c r="H271">
        <f t="shared" si="20"/>
        <v>3014127</v>
      </c>
      <c r="I271" t="str">
        <f t="shared" si="21"/>
        <v>Medium</v>
      </c>
      <c r="J271" t="str">
        <f t="shared" si="22"/>
        <v>CES1</v>
      </c>
      <c r="K271" s="52">
        <f t="shared" si="23"/>
        <v>12565.18</v>
      </c>
      <c r="L271" s="52">
        <f t="shared" si="24"/>
        <v>1650.0399999999997</v>
      </c>
      <c r="M271" s="50">
        <f>IFERROR(Table22[[#This Row],[Sum of Gross Profit]]/Table22[[#This Row],[Sum of EUR Sales Amount]],0)</f>
        <v>0.13131845305837239</v>
      </c>
    </row>
    <row r="272" spans="2:13" hidden="1" x14ac:dyDescent="0.35">
      <c r="B272">
        <v>3014131</v>
      </c>
      <c r="C272" t="s">
        <v>17</v>
      </c>
      <c r="D272" t="s">
        <v>56</v>
      </c>
      <c r="E272" s="32">
        <v>11183.1</v>
      </c>
      <c r="F272" s="32">
        <v>4475.4800000000014</v>
      </c>
      <c r="H272">
        <f t="shared" si="20"/>
        <v>3014131</v>
      </c>
      <c r="I272" t="str">
        <f t="shared" si="21"/>
        <v>Medium</v>
      </c>
      <c r="J272" t="str">
        <f t="shared" si="22"/>
        <v>CES1</v>
      </c>
      <c r="K272" s="52">
        <f t="shared" si="23"/>
        <v>11183.1</v>
      </c>
      <c r="L272" s="52">
        <f t="shared" si="24"/>
        <v>4475.4800000000014</v>
      </c>
      <c r="M272" s="50">
        <f>IFERROR(Table22[[#This Row],[Sum of Gross Profit]]/Table22[[#This Row],[Sum of EUR Sales Amount]],0)</f>
        <v>0.40020030224177566</v>
      </c>
    </row>
    <row r="273" spans="2:13" hidden="1" x14ac:dyDescent="0.35">
      <c r="B273">
        <v>3014132</v>
      </c>
      <c r="C273" t="s">
        <v>17</v>
      </c>
      <c r="D273" t="s">
        <v>56</v>
      </c>
      <c r="E273" s="32">
        <v>10133.86</v>
      </c>
      <c r="F273" s="32">
        <v>5816.880000000001</v>
      </c>
      <c r="H273">
        <f t="shared" si="20"/>
        <v>3014132</v>
      </c>
      <c r="I273" t="str">
        <f t="shared" si="21"/>
        <v>Medium</v>
      </c>
      <c r="J273" t="str">
        <f t="shared" si="22"/>
        <v>CES1</v>
      </c>
      <c r="K273" s="52">
        <f t="shared" si="23"/>
        <v>10133.86</v>
      </c>
      <c r="L273" s="52">
        <f t="shared" si="24"/>
        <v>5816.880000000001</v>
      </c>
      <c r="M273" s="50">
        <f>IFERROR(Table22[[#This Row],[Sum of Gross Profit]]/Table22[[#This Row],[Sum of EUR Sales Amount]],0)</f>
        <v>0.57400437740406918</v>
      </c>
    </row>
    <row r="274" spans="2:13" hidden="1" x14ac:dyDescent="0.35">
      <c r="B274">
        <v>3014137</v>
      </c>
      <c r="C274" t="s">
        <v>17</v>
      </c>
      <c r="D274" t="s">
        <v>56</v>
      </c>
      <c r="E274" s="32">
        <v>8187.3</v>
      </c>
      <c r="F274" s="32">
        <v>2721.86</v>
      </c>
      <c r="H274">
        <f t="shared" si="20"/>
        <v>3014137</v>
      </c>
      <c r="I274" t="str">
        <f t="shared" si="21"/>
        <v>Medium</v>
      </c>
      <c r="J274" t="str">
        <f t="shared" si="22"/>
        <v>CES1</v>
      </c>
      <c r="K274" s="52">
        <f t="shared" si="23"/>
        <v>8187.3</v>
      </c>
      <c r="L274" s="52">
        <f t="shared" si="24"/>
        <v>2721.86</v>
      </c>
      <c r="M274" s="50">
        <f>IFERROR(Table22[[#This Row],[Sum of Gross Profit]]/Table22[[#This Row],[Sum of EUR Sales Amount]],0)</f>
        <v>0.33244903692303934</v>
      </c>
    </row>
    <row r="275" spans="2:13" hidden="1" x14ac:dyDescent="0.35">
      <c r="B275">
        <v>3014139</v>
      </c>
      <c r="C275" t="s">
        <v>10</v>
      </c>
      <c r="D275" t="s">
        <v>56</v>
      </c>
      <c r="E275" s="32">
        <v>4505.38</v>
      </c>
      <c r="F275" s="32">
        <v>2072.1800000000003</v>
      </c>
      <c r="H275">
        <f t="shared" si="20"/>
        <v>3014139</v>
      </c>
      <c r="I275" t="str">
        <f t="shared" si="21"/>
        <v>Small</v>
      </c>
      <c r="J275" t="str">
        <f t="shared" si="22"/>
        <v>CES1</v>
      </c>
      <c r="K275" s="52">
        <f t="shared" si="23"/>
        <v>4505.38</v>
      </c>
      <c r="L275" s="52">
        <f t="shared" si="24"/>
        <v>2072.1800000000003</v>
      </c>
      <c r="M275" s="50">
        <f>IFERROR(Table22[[#This Row],[Sum of Gross Profit]]/Table22[[#This Row],[Sum of EUR Sales Amount]],0)</f>
        <v>0.45993456711753511</v>
      </c>
    </row>
    <row r="276" spans="2:13" hidden="1" x14ac:dyDescent="0.35">
      <c r="B276">
        <v>3014141</v>
      </c>
      <c r="C276" t="s">
        <v>17</v>
      </c>
      <c r="D276" t="s">
        <v>56</v>
      </c>
      <c r="E276" s="32">
        <v>29444.06</v>
      </c>
      <c r="F276" s="32">
        <v>14114.08</v>
      </c>
      <c r="H276">
        <f t="shared" si="20"/>
        <v>3014141</v>
      </c>
      <c r="I276" t="str">
        <f t="shared" si="21"/>
        <v>Medium</v>
      </c>
      <c r="J276" t="str">
        <f t="shared" si="22"/>
        <v>CES1</v>
      </c>
      <c r="K276" s="52">
        <f t="shared" si="23"/>
        <v>29444.06</v>
      </c>
      <c r="L276" s="52">
        <f t="shared" si="24"/>
        <v>14114.08</v>
      </c>
      <c r="M276" s="50">
        <f>IFERROR(Table22[[#This Row],[Sum of Gross Profit]]/Table22[[#This Row],[Sum of EUR Sales Amount]],0)</f>
        <v>0.47935237192153524</v>
      </c>
    </row>
    <row r="277" spans="2:13" hidden="1" x14ac:dyDescent="0.35">
      <c r="B277">
        <v>3014144</v>
      </c>
      <c r="C277" t="s">
        <v>10</v>
      </c>
      <c r="D277" t="s">
        <v>56</v>
      </c>
      <c r="E277" s="32">
        <v>1220.72</v>
      </c>
      <c r="F277" s="32">
        <v>623.54</v>
      </c>
      <c r="H277">
        <f t="shared" si="20"/>
        <v>3014144</v>
      </c>
      <c r="I277" t="str">
        <f t="shared" si="21"/>
        <v>Small</v>
      </c>
      <c r="J277" t="str">
        <f t="shared" si="22"/>
        <v>CES1</v>
      </c>
      <c r="K277" s="52">
        <f t="shared" si="23"/>
        <v>1220.72</v>
      </c>
      <c r="L277" s="52">
        <f t="shared" si="24"/>
        <v>623.54</v>
      </c>
      <c r="M277" s="50">
        <f>IFERROR(Table22[[#This Row],[Sum of Gross Profit]]/Table22[[#This Row],[Sum of EUR Sales Amount]],0)</f>
        <v>0.51079690674356115</v>
      </c>
    </row>
    <row r="278" spans="2:13" hidden="1" x14ac:dyDescent="0.35">
      <c r="B278">
        <v>3014145</v>
      </c>
      <c r="C278" t="s">
        <v>10</v>
      </c>
      <c r="D278" t="s">
        <v>56</v>
      </c>
      <c r="E278" s="32">
        <v>17583.32</v>
      </c>
      <c r="F278" s="32">
        <v>7857.6399999999994</v>
      </c>
      <c r="H278">
        <f t="shared" si="20"/>
        <v>3014145</v>
      </c>
      <c r="I278" t="str">
        <f t="shared" si="21"/>
        <v>Small</v>
      </c>
      <c r="J278" t="str">
        <f t="shared" si="22"/>
        <v>CES1</v>
      </c>
      <c r="K278" s="52">
        <f t="shared" si="23"/>
        <v>17583.32</v>
      </c>
      <c r="L278" s="52">
        <f t="shared" si="24"/>
        <v>7857.6399999999994</v>
      </c>
      <c r="M278" s="50">
        <f>IFERROR(Table22[[#This Row],[Sum of Gross Profit]]/Table22[[#This Row],[Sum of EUR Sales Amount]],0)</f>
        <v>0.44688033886660766</v>
      </c>
    </row>
    <row r="279" spans="2:13" hidden="1" x14ac:dyDescent="0.35">
      <c r="B279">
        <v>3014146</v>
      </c>
      <c r="C279" t="s">
        <v>10</v>
      </c>
      <c r="D279" t="s">
        <v>56</v>
      </c>
      <c r="E279" s="32">
        <v>888</v>
      </c>
      <c r="F279" s="32">
        <v>32</v>
      </c>
      <c r="H279">
        <f t="shared" si="20"/>
        <v>3014146</v>
      </c>
      <c r="I279" t="str">
        <f t="shared" si="21"/>
        <v>Small</v>
      </c>
      <c r="J279" t="str">
        <f t="shared" si="22"/>
        <v>CES1</v>
      </c>
      <c r="K279" s="52">
        <f t="shared" si="23"/>
        <v>888</v>
      </c>
      <c r="L279" s="52">
        <f t="shared" si="24"/>
        <v>32</v>
      </c>
      <c r="M279" s="50">
        <f>IFERROR(Table22[[#This Row],[Sum of Gross Profit]]/Table22[[#This Row],[Sum of EUR Sales Amount]],0)</f>
        <v>3.6036036036036036E-2</v>
      </c>
    </row>
    <row r="280" spans="2:13" hidden="1" x14ac:dyDescent="0.35">
      <c r="B280">
        <v>3014147</v>
      </c>
      <c r="C280" t="s">
        <v>10</v>
      </c>
      <c r="D280" t="s">
        <v>56</v>
      </c>
      <c r="E280" s="32">
        <v>1397.8999999999999</v>
      </c>
      <c r="F280" s="32">
        <v>673.65999999999985</v>
      </c>
      <c r="H280">
        <f t="shared" si="20"/>
        <v>3014147</v>
      </c>
      <c r="I280" t="str">
        <f t="shared" si="21"/>
        <v>Small</v>
      </c>
      <c r="J280" t="str">
        <f t="shared" si="22"/>
        <v>CES1</v>
      </c>
      <c r="K280" s="52">
        <f t="shared" si="23"/>
        <v>1397.8999999999999</v>
      </c>
      <c r="L280" s="52">
        <f t="shared" si="24"/>
        <v>673.65999999999985</v>
      </c>
      <c r="M280" s="50">
        <f>IFERROR(Table22[[#This Row],[Sum of Gross Profit]]/Table22[[#This Row],[Sum of EUR Sales Amount]],0)</f>
        <v>0.48190857715144136</v>
      </c>
    </row>
    <row r="281" spans="2:13" hidden="1" x14ac:dyDescent="0.35">
      <c r="B281">
        <v>3014149</v>
      </c>
      <c r="C281" t="s">
        <v>10</v>
      </c>
      <c r="D281" t="s">
        <v>56</v>
      </c>
      <c r="E281" s="32">
        <v>5320</v>
      </c>
      <c r="F281" s="32">
        <v>1255.92</v>
      </c>
      <c r="H281">
        <f t="shared" si="20"/>
        <v>3014149</v>
      </c>
      <c r="I281" t="str">
        <f t="shared" si="21"/>
        <v>Small</v>
      </c>
      <c r="J281" t="str">
        <f t="shared" si="22"/>
        <v>CES1</v>
      </c>
      <c r="K281" s="52">
        <f t="shared" si="23"/>
        <v>5320</v>
      </c>
      <c r="L281" s="52">
        <f t="shared" si="24"/>
        <v>1255.92</v>
      </c>
      <c r="M281" s="50">
        <f>IFERROR(Table22[[#This Row],[Sum of Gross Profit]]/Table22[[#This Row],[Sum of EUR Sales Amount]],0)</f>
        <v>0.23607518796992483</v>
      </c>
    </row>
    <row r="282" spans="2:13" hidden="1" x14ac:dyDescent="0.35">
      <c r="B282">
        <v>3014154</v>
      </c>
      <c r="C282" t="s">
        <v>10</v>
      </c>
      <c r="D282" t="s">
        <v>56</v>
      </c>
      <c r="E282" s="32">
        <v>1434.28</v>
      </c>
      <c r="F282" s="32">
        <v>879.93999999999994</v>
      </c>
      <c r="H282">
        <f t="shared" si="20"/>
        <v>3014154</v>
      </c>
      <c r="I282" t="str">
        <f t="shared" si="21"/>
        <v>Small</v>
      </c>
      <c r="J282" t="str">
        <f t="shared" si="22"/>
        <v>CES1</v>
      </c>
      <c r="K282" s="52">
        <f t="shared" si="23"/>
        <v>1434.28</v>
      </c>
      <c r="L282" s="52">
        <f t="shared" si="24"/>
        <v>879.93999999999994</v>
      </c>
      <c r="M282" s="50">
        <f>IFERROR(Table22[[#This Row],[Sum of Gross Profit]]/Table22[[#This Row],[Sum of EUR Sales Amount]],0)</f>
        <v>0.61350642831246338</v>
      </c>
    </row>
    <row r="283" spans="2:13" hidden="1" x14ac:dyDescent="0.35">
      <c r="B283">
        <v>3014156</v>
      </c>
      <c r="C283" t="s">
        <v>17</v>
      </c>
      <c r="D283" t="s">
        <v>56</v>
      </c>
      <c r="E283" s="32">
        <v>1401.16</v>
      </c>
      <c r="F283" s="32">
        <v>666.12000000000012</v>
      </c>
      <c r="H283">
        <f t="shared" si="20"/>
        <v>3014156</v>
      </c>
      <c r="I283" t="str">
        <f t="shared" si="21"/>
        <v>Medium</v>
      </c>
      <c r="J283" t="str">
        <f t="shared" si="22"/>
        <v>CES1</v>
      </c>
      <c r="K283" s="52">
        <f t="shared" si="23"/>
        <v>1401.16</v>
      </c>
      <c r="L283" s="52">
        <f t="shared" si="24"/>
        <v>666.12000000000012</v>
      </c>
      <c r="M283" s="50">
        <f>IFERROR(Table22[[#This Row],[Sum of Gross Profit]]/Table22[[#This Row],[Sum of EUR Sales Amount]],0)</f>
        <v>0.47540609209512125</v>
      </c>
    </row>
    <row r="284" spans="2:13" hidden="1" x14ac:dyDescent="0.35">
      <c r="B284">
        <v>3014157</v>
      </c>
      <c r="C284" t="s">
        <v>10</v>
      </c>
      <c r="D284" t="s">
        <v>56</v>
      </c>
      <c r="E284" s="32">
        <v>428</v>
      </c>
      <c r="F284" s="32">
        <v>186.68</v>
      </c>
      <c r="H284">
        <f t="shared" si="20"/>
        <v>3014157</v>
      </c>
      <c r="I284" t="str">
        <f t="shared" si="21"/>
        <v>Small</v>
      </c>
      <c r="J284" t="str">
        <f t="shared" si="22"/>
        <v>CES1</v>
      </c>
      <c r="K284" s="52">
        <f t="shared" si="23"/>
        <v>428</v>
      </c>
      <c r="L284" s="52">
        <f t="shared" si="24"/>
        <v>186.68</v>
      </c>
      <c r="M284" s="50">
        <f>IFERROR(Table22[[#This Row],[Sum of Gross Profit]]/Table22[[#This Row],[Sum of EUR Sales Amount]],0)</f>
        <v>0.43616822429906543</v>
      </c>
    </row>
    <row r="285" spans="2:13" hidden="1" x14ac:dyDescent="0.35">
      <c r="B285">
        <v>3014158</v>
      </c>
      <c r="C285" t="s">
        <v>17</v>
      </c>
      <c r="D285" t="s">
        <v>56</v>
      </c>
      <c r="E285" s="32">
        <v>7626.92</v>
      </c>
      <c r="F285" s="32">
        <v>1195.0600000000004</v>
      </c>
      <c r="H285">
        <f t="shared" si="20"/>
        <v>3014158</v>
      </c>
      <c r="I285" t="str">
        <f t="shared" si="21"/>
        <v>Medium</v>
      </c>
      <c r="J285" t="str">
        <f t="shared" si="22"/>
        <v>CES1</v>
      </c>
      <c r="K285" s="52">
        <f t="shared" si="23"/>
        <v>7626.92</v>
      </c>
      <c r="L285" s="52">
        <f t="shared" si="24"/>
        <v>1195.0600000000004</v>
      </c>
      <c r="M285" s="50">
        <f>IFERROR(Table22[[#This Row],[Sum of Gross Profit]]/Table22[[#This Row],[Sum of EUR Sales Amount]],0)</f>
        <v>0.15668972534129116</v>
      </c>
    </row>
    <row r="286" spans="2:13" hidden="1" x14ac:dyDescent="0.35">
      <c r="B286">
        <v>3014160</v>
      </c>
      <c r="C286" t="s">
        <v>10</v>
      </c>
      <c r="D286" t="s">
        <v>56</v>
      </c>
      <c r="E286" s="32">
        <v>95.6</v>
      </c>
      <c r="F286" s="32">
        <v>37.980000000000004</v>
      </c>
      <c r="H286">
        <f t="shared" si="20"/>
        <v>3014160</v>
      </c>
      <c r="I286" t="str">
        <f t="shared" si="21"/>
        <v>Small</v>
      </c>
      <c r="J286" t="str">
        <f t="shared" si="22"/>
        <v>CES1</v>
      </c>
      <c r="K286" s="52">
        <f t="shared" si="23"/>
        <v>95.6</v>
      </c>
      <c r="L286" s="52">
        <f t="shared" si="24"/>
        <v>37.980000000000004</v>
      </c>
      <c r="M286" s="50">
        <f>IFERROR(Table22[[#This Row],[Sum of Gross Profit]]/Table22[[#This Row],[Sum of EUR Sales Amount]],0)</f>
        <v>0.39728033472803354</v>
      </c>
    </row>
    <row r="287" spans="2:13" hidden="1" x14ac:dyDescent="0.35">
      <c r="B287">
        <v>3014161</v>
      </c>
      <c r="C287" t="s">
        <v>10</v>
      </c>
      <c r="D287" t="s">
        <v>56</v>
      </c>
      <c r="E287" s="32">
        <v>548.07999999999993</v>
      </c>
      <c r="F287" s="32">
        <v>344.64</v>
      </c>
      <c r="H287">
        <f t="shared" si="20"/>
        <v>3014161</v>
      </c>
      <c r="I287" t="str">
        <f t="shared" si="21"/>
        <v>Small</v>
      </c>
      <c r="J287" t="str">
        <f t="shared" si="22"/>
        <v>CES1</v>
      </c>
      <c r="K287" s="52">
        <f t="shared" si="23"/>
        <v>548.07999999999993</v>
      </c>
      <c r="L287" s="52">
        <f t="shared" si="24"/>
        <v>344.64</v>
      </c>
      <c r="M287" s="50">
        <f>IFERROR(Table22[[#This Row],[Sum of Gross Profit]]/Table22[[#This Row],[Sum of EUR Sales Amount]],0)</f>
        <v>0.62881331192526646</v>
      </c>
    </row>
    <row r="288" spans="2:13" hidden="1" x14ac:dyDescent="0.35">
      <c r="B288">
        <v>3014163</v>
      </c>
      <c r="C288" t="s">
        <v>10</v>
      </c>
      <c r="D288" t="s">
        <v>56</v>
      </c>
      <c r="E288" s="32">
        <v>850.48</v>
      </c>
      <c r="F288" s="32">
        <v>179.2</v>
      </c>
      <c r="H288">
        <f t="shared" si="20"/>
        <v>3014163</v>
      </c>
      <c r="I288" t="str">
        <f t="shared" si="21"/>
        <v>Small</v>
      </c>
      <c r="J288" t="str">
        <f t="shared" si="22"/>
        <v>CES1</v>
      </c>
      <c r="K288" s="52">
        <f t="shared" si="23"/>
        <v>850.48</v>
      </c>
      <c r="L288" s="52">
        <f t="shared" si="24"/>
        <v>179.2</v>
      </c>
      <c r="M288" s="50">
        <f>IFERROR(Table22[[#This Row],[Sum of Gross Profit]]/Table22[[#This Row],[Sum of EUR Sales Amount]],0)</f>
        <v>0.21070454331671526</v>
      </c>
    </row>
    <row r="289" spans="2:13" hidden="1" x14ac:dyDescent="0.35">
      <c r="B289">
        <v>3014164</v>
      </c>
      <c r="C289" t="s">
        <v>17</v>
      </c>
      <c r="D289" t="s">
        <v>56</v>
      </c>
      <c r="E289" s="32">
        <v>5164.2</v>
      </c>
      <c r="F289" s="32">
        <v>1165.6399999999999</v>
      </c>
      <c r="H289">
        <f t="shared" si="20"/>
        <v>3014164</v>
      </c>
      <c r="I289" t="str">
        <f t="shared" si="21"/>
        <v>Medium</v>
      </c>
      <c r="J289" t="str">
        <f t="shared" si="22"/>
        <v>CES1</v>
      </c>
      <c r="K289" s="52">
        <f t="shared" si="23"/>
        <v>5164.2</v>
      </c>
      <c r="L289" s="52">
        <f t="shared" si="24"/>
        <v>1165.6399999999999</v>
      </c>
      <c r="M289" s="50">
        <f>IFERROR(Table22[[#This Row],[Sum of Gross Profit]]/Table22[[#This Row],[Sum of EUR Sales Amount]],0)</f>
        <v>0.22571550288524841</v>
      </c>
    </row>
    <row r="290" spans="2:13" hidden="1" x14ac:dyDescent="0.35">
      <c r="B290">
        <v>3014165</v>
      </c>
      <c r="C290" t="s">
        <v>17</v>
      </c>
      <c r="D290" t="s">
        <v>56</v>
      </c>
      <c r="E290" s="32">
        <v>5251.8999999999987</v>
      </c>
      <c r="F290" s="32">
        <v>3244.86</v>
      </c>
      <c r="H290">
        <f t="shared" si="20"/>
        <v>3014165</v>
      </c>
      <c r="I290" t="str">
        <f t="shared" si="21"/>
        <v>Medium</v>
      </c>
      <c r="J290" t="str">
        <f t="shared" si="22"/>
        <v>CES1</v>
      </c>
      <c r="K290" s="52">
        <f t="shared" si="23"/>
        <v>5251.8999999999987</v>
      </c>
      <c r="L290" s="52">
        <f t="shared" si="24"/>
        <v>3244.86</v>
      </c>
      <c r="M290" s="50">
        <f>IFERROR(Table22[[#This Row],[Sum of Gross Profit]]/Table22[[#This Row],[Sum of EUR Sales Amount]],0)</f>
        <v>0.61784497039166797</v>
      </c>
    </row>
    <row r="291" spans="2:13" hidden="1" x14ac:dyDescent="0.35">
      <c r="B291">
        <v>3014167</v>
      </c>
      <c r="C291" t="s">
        <v>17</v>
      </c>
      <c r="D291" t="s">
        <v>56</v>
      </c>
      <c r="E291" s="32">
        <v>13716.06</v>
      </c>
      <c r="F291" s="32">
        <v>4586.3600000000006</v>
      </c>
      <c r="H291">
        <f t="shared" si="20"/>
        <v>3014167</v>
      </c>
      <c r="I291" t="str">
        <f t="shared" si="21"/>
        <v>Medium</v>
      </c>
      <c r="J291" t="str">
        <f t="shared" si="22"/>
        <v>CES1</v>
      </c>
      <c r="K291" s="52">
        <f t="shared" si="23"/>
        <v>13716.06</v>
      </c>
      <c r="L291" s="52">
        <f t="shared" si="24"/>
        <v>4586.3600000000006</v>
      </c>
      <c r="M291" s="50">
        <f>IFERROR(Table22[[#This Row],[Sum of Gross Profit]]/Table22[[#This Row],[Sum of EUR Sales Amount]],0)</f>
        <v>0.3343788230730983</v>
      </c>
    </row>
    <row r="292" spans="2:13" hidden="1" x14ac:dyDescent="0.35">
      <c r="B292">
        <v>3014170</v>
      </c>
      <c r="C292" t="s">
        <v>10</v>
      </c>
      <c r="D292" t="s">
        <v>56</v>
      </c>
      <c r="E292" s="32">
        <v>475.08</v>
      </c>
      <c r="F292" s="32">
        <v>234.64000000000001</v>
      </c>
      <c r="H292">
        <f t="shared" si="20"/>
        <v>3014170</v>
      </c>
      <c r="I292" t="str">
        <f t="shared" si="21"/>
        <v>Small</v>
      </c>
      <c r="J292" t="str">
        <f t="shared" si="22"/>
        <v>CES1</v>
      </c>
      <c r="K292" s="52">
        <f t="shared" si="23"/>
        <v>475.08</v>
      </c>
      <c r="L292" s="52">
        <f t="shared" si="24"/>
        <v>234.64000000000001</v>
      </c>
      <c r="M292" s="50">
        <f>IFERROR(Table22[[#This Row],[Sum of Gross Profit]]/Table22[[#This Row],[Sum of EUR Sales Amount]],0)</f>
        <v>0.49389576492380233</v>
      </c>
    </row>
    <row r="293" spans="2:13" hidden="1" x14ac:dyDescent="0.35">
      <c r="B293">
        <v>3014174</v>
      </c>
      <c r="C293" t="s">
        <v>17</v>
      </c>
      <c r="D293" t="s">
        <v>56</v>
      </c>
      <c r="E293" s="32">
        <v>788.7399999999999</v>
      </c>
      <c r="F293" s="32">
        <v>423.64</v>
      </c>
      <c r="H293">
        <f t="shared" si="20"/>
        <v>3014174</v>
      </c>
      <c r="I293" t="str">
        <f t="shared" si="21"/>
        <v>Medium</v>
      </c>
      <c r="J293" t="str">
        <f t="shared" si="22"/>
        <v>CES1</v>
      </c>
      <c r="K293" s="52">
        <f t="shared" si="23"/>
        <v>788.7399999999999</v>
      </c>
      <c r="L293" s="52">
        <f t="shared" si="24"/>
        <v>423.64</v>
      </c>
      <c r="M293" s="50">
        <f>IFERROR(Table22[[#This Row],[Sum of Gross Profit]]/Table22[[#This Row],[Sum of EUR Sales Amount]],0)</f>
        <v>0.53710982072672875</v>
      </c>
    </row>
    <row r="294" spans="2:13" hidden="1" x14ac:dyDescent="0.35">
      <c r="B294">
        <v>3014178</v>
      </c>
      <c r="C294" t="s">
        <v>10</v>
      </c>
      <c r="D294" t="s">
        <v>56</v>
      </c>
      <c r="E294" s="32">
        <v>11267.06</v>
      </c>
      <c r="F294" s="32">
        <v>2018.7800000000002</v>
      </c>
      <c r="H294">
        <f t="shared" si="20"/>
        <v>3014178</v>
      </c>
      <c r="I294" t="str">
        <f t="shared" si="21"/>
        <v>Small</v>
      </c>
      <c r="J294" t="str">
        <f t="shared" si="22"/>
        <v>CES1</v>
      </c>
      <c r="K294" s="52">
        <f t="shared" si="23"/>
        <v>11267.06</v>
      </c>
      <c r="L294" s="52">
        <f t="shared" si="24"/>
        <v>2018.7800000000002</v>
      </c>
      <c r="M294" s="50">
        <f>IFERROR(Table22[[#This Row],[Sum of Gross Profit]]/Table22[[#This Row],[Sum of EUR Sales Amount]],0)</f>
        <v>0.179175401568821</v>
      </c>
    </row>
    <row r="295" spans="2:13" hidden="1" x14ac:dyDescent="0.35">
      <c r="B295">
        <v>3014180</v>
      </c>
      <c r="C295" t="s">
        <v>10</v>
      </c>
      <c r="D295" t="s">
        <v>56</v>
      </c>
      <c r="E295" s="32">
        <v>4024.52</v>
      </c>
      <c r="F295" s="32">
        <v>1981.88</v>
      </c>
      <c r="H295">
        <f t="shared" si="20"/>
        <v>3014180</v>
      </c>
      <c r="I295" t="str">
        <f t="shared" si="21"/>
        <v>Small</v>
      </c>
      <c r="J295" t="str">
        <f t="shared" si="22"/>
        <v>CES1</v>
      </c>
      <c r="K295" s="52">
        <f t="shared" si="23"/>
        <v>4024.52</v>
      </c>
      <c r="L295" s="52">
        <f t="shared" si="24"/>
        <v>1981.88</v>
      </c>
      <c r="M295" s="50">
        <f>IFERROR(Table22[[#This Row],[Sum of Gross Profit]]/Table22[[#This Row],[Sum of EUR Sales Amount]],0)</f>
        <v>0.49245127369226643</v>
      </c>
    </row>
    <row r="296" spans="2:13" hidden="1" x14ac:dyDescent="0.35">
      <c r="B296">
        <v>3014182</v>
      </c>
      <c r="C296" t="s">
        <v>17</v>
      </c>
      <c r="D296" t="s">
        <v>56</v>
      </c>
      <c r="E296" s="32">
        <v>3773.6600000000003</v>
      </c>
      <c r="F296" s="32">
        <v>1984.64</v>
      </c>
      <c r="H296">
        <f t="shared" si="20"/>
        <v>3014182</v>
      </c>
      <c r="I296" t="str">
        <f t="shared" si="21"/>
        <v>Medium</v>
      </c>
      <c r="J296" t="str">
        <f t="shared" si="22"/>
        <v>CES1</v>
      </c>
      <c r="K296" s="52">
        <f t="shared" si="23"/>
        <v>3773.6600000000003</v>
      </c>
      <c r="L296" s="52">
        <f t="shared" si="24"/>
        <v>1984.64</v>
      </c>
      <c r="M296" s="50">
        <f>IFERROR(Table22[[#This Row],[Sum of Gross Profit]]/Table22[[#This Row],[Sum of EUR Sales Amount]],0)</f>
        <v>0.5259191342092292</v>
      </c>
    </row>
    <row r="297" spans="2:13" hidden="1" x14ac:dyDescent="0.35">
      <c r="B297">
        <v>3014185</v>
      </c>
      <c r="C297" t="s">
        <v>10</v>
      </c>
      <c r="D297" t="s">
        <v>56</v>
      </c>
      <c r="E297" s="32">
        <v>27.38</v>
      </c>
      <c r="F297" s="32">
        <v>18.32</v>
      </c>
      <c r="H297">
        <f t="shared" si="20"/>
        <v>3014185</v>
      </c>
      <c r="I297" t="str">
        <f t="shared" si="21"/>
        <v>Small</v>
      </c>
      <c r="J297" t="str">
        <f t="shared" si="22"/>
        <v>CES1</v>
      </c>
      <c r="K297" s="52">
        <f t="shared" si="23"/>
        <v>27.38</v>
      </c>
      <c r="L297" s="52">
        <f t="shared" si="24"/>
        <v>18.32</v>
      </c>
      <c r="M297" s="50">
        <f>IFERROR(Table22[[#This Row],[Sum of Gross Profit]]/Table22[[#This Row],[Sum of EUR Sales Amount]],0)</f>
        <v>0.66910153396639882</v>
      </c>
    </row>
    <row r="298" spans="2:13" hidden="1" x14ac:dyDescent="0.35">
      <c r="B298">
        <v>3014187</v>
      </c>
      <c r="C298" t="s">
        <v>17</v>
      </c>
      <c r="D298" t="s">
        <v>56</v>
      </c>
      <c r="E298" s="32">
        <v>2722.1000000000004</v>
      </c>
      <c r="F298" s="32">
        <v>1396.58</v>
      </c>
      <c r="H298">
        <f t="shared" si="20"/>
        <v>3014187</v>
      </c>
      <c r="I298" t="str">
        <f t="shared" si="21"/>
        <v>Medium</v>
      </c>
      <c r="J298" t="str">
        <f t="shared" si="22"/>
        <v>CES1</v>
      </c>
      <c r="K298" s="52">
        <f t="shared" si="23"/>
        <v>2722.1000000000004</v>
      </c>
      <c r="L298" s="52">
        <f t="shared" si="24"/>
        <v>1396.58</v>
      </c>
      <c r="M298" s="50">
        <f>IFERROR(Table22[[#This Row],[Sum of Gross Profit]]/Table22[[#This Row],[Sum of EUR Sales Amount]],0)</f>
        <v>0.51305242276183816</v>
      </c>
    </row>
    <row r="299" spans="2:13" hidden="1" x14ac:dyDescent="0.35">
      <c r="B299">
        <v>3014190</v>
      </c>
      <c r="C299" t="s">
        <v>17</v>
      </c>
      <c r="D299" t="s">
        <v>56</v>
      </c>
      <c r="E299" s="32">
        <v>13759.92</v>
      </c>
      <c r="F299" s="32">
        <v>3903.2599999999998</v>
      </c>
      <c r="H299">
        <f t="shared" si="20"/>
        <v>3014190</v>
      </c>
      <c r="I299" t="str">
        <f t="shared" si="21"/>
        <v>Medium</v>
      </c>
      <c r="J299" t="str">
        <f t="shared" si="22"/>
        <v>CES1</v>
      </c>
      <c r="K299" s="52">
        <f t="shared" si="23"/>
        <v>13759.92</v>
      </c>
      <c r="L299" s="52">
        <f t="shared" si="24"/>
        <v>3903.2599999999998</v>
      </c>
      <c r="M299" s="50">
        <f>IFERROR(Table22[[#This Row],[Sum of Gross Profit]]/Table22[[#This Row],[Sum of EUR Sales Amount]],0)</f>
        <v>0.28366880040000231</v>
      </c>
    </row>
    <row r="300" spans="2:13" hidden="1" x14ac:dyDescent="0.35">
      <c r="B300">
        <v>3014191</v>
      </c>
      <c r="C300" t="s">
        <v>10</v>
      </c>
      <c r="D300" t="s">
        <v>56</v>
      </c>
      <c r="E300" s="32">
        <v>2350</v>
      </c>
      <c r="F300" s="32">
        <v>1445.66</v>
      </c>
      <c r="H300">
        <f t="shared" si="20"/>
        <v>3014191</v>
      </c>
      <c r="I300" t="str">
        <f t="shared" si="21"/>
        <v>Small</v>
      </c>
      <c r="J300" t="str">
        <f t="shared" si="22"/>
        <v>CES1</v>
      </c>
      <c r="K300" s="52">
        <f t="shared" si="23"/>
        <v>2350</v>
      </c>
      <c r="L300" s="52">
        <f t="shared" si="24"/>
        <v>1445.66</v>
      </c>
      <c r="M300" s="50">
        <f>IFERROR(Table22[[#This Row],[Sum of Gross Profit]]/Table22[[#This Row],[Sum of EUR Sales Amount]],0)</f>
        <v>0.61517446808510645</v>
      </c>
    </row>
    <row r="301" spans="2:13" hidden="1" x14ac:dyDescent="0.35">
      <c r="B301">
        <v>3014192</v>
      </c>
      <c r="C301" t="s">
        <v>10</v>
      </c>
      <c r="D301" t="s">
        <v>56</v>
      </c>
      <c r="E301" s="32">
        <v>6344.9800000000005</v>
      </c>
      <c r="F301" s="32">
        <v>2265.36</v>
      </c>
      <c r="H301">
        <f t="shared" si="20"/>
        <v>3014192</v>
      </c>
      <c r="I301" t="str">
        <f t="shared" si="21"/>
        <v>Small</v>
      </c>
      <c r="J301" t="str">
        <f t="shared" si="22"/>
        <v>CES1</v>
      </c>
      <c r="K301" s="52">
        <f t="shared" si="23"/>
        <v>6344.9800000000005</v>
      </c>
      <c r="L301" s="52">
        <f t="shared" si="24"/>
        <v>2265.36</v>
      </c>
      <c r="M301" s="50">
        <f>IFERROR(Table22[[#This Row],[Sum of Gross Profit]]/Table22[[#This Row],[Sum of EUR Sales Amount]],0)</f>
        <v>0.3570318582564484</v>
      </c>
    </row>
    <row r="302" spans="2:13" hidden="1" x14ac:dyDescent="0.35">
      <c r="B302">
        <v>3014196</v>
      </c>
      <c r="C302" t="s">
        <v>10</v>
      </c>
      <c r="D302" t="s">
        <v>56</v>
      </c>
      <c r="E302" s="32">
        <v>45729.66</v>
      </c>
      <c r="F302" s="32">
        <v>26816.02</v>
      </c>
      <c r="H302">
        <f t="shared" si="20"/>
        <v>3014196</v>
      </c>
      <c r="I302" t="str">
        <f t="shared" si="21"/>
        <v>Small</v>
      </c>
      <c r="J302" t="str">
        <f t="shared" si="22"/>
        <v>CES1</v>
      </c>
      <c r="K302" s="52">
        <f t="shared" si="23"/>
        <v>45729.66</v>
      </c>
      <c r="L302" s="52">
        <f t="shared" si="24"/>
        <v>26816.02</v>
      </c>
      <c r="M302" s="50">
        <f>IFERROR(Table22[[#This Row],[Sum of Gross Profit]]/Table22[[#This Row],[Sum of EUR Sales Amount]],0)</f>
        <v>0.58640322276614343</v>
      </c>
    </row>
    <row r="303" spans="2:13" hidden="1" x14ac:dyDescent="0.35">
      <c r="B303">
        <v>3014197</v>
      </c>
      <c r="C303" t="s">
        <v>17</v>
      </c>
      <c r="D303" t="s">
        <v>56</v>
      </c>
      <c r="E303" s="32">
        <v>4920.9399999999996</v>
      </c>
      <c r="F303" s="32">
        <v>2950.64</v>
      </c>
      <c r="H303">
        <f t="shared" si="20"/>
        <v>3014197</v>
      </c>
      <c r="I303" t="str">
        <f t="shared" si="21"/>
        <v>Medium</v>
      </c>
      <c r="J303" t="str">
        <f t="shared" si="22"/>
        <v>CES1</v>
      </c>
      <c r="K303" s="52">
        <f t="shared" si="23"/>
        <v>4920.9399999999996</v>
      </c>
      <c r="L303" s="52">
        <f t="shared" si="24"/>
        <v>2950.64</v>
      </c>
      <c r="M303" s="50">
        <f>IFERROR(Table22[[#This Row],[Sum of Gross Profit]]/Table22[[#This Row],[Sum of EUR Sales Amount]],0)</f>
        <v>0.59960901778928422</v>
      </c>
    </row>
    <row r="304" spans="2:13" hidden="1" x14ac:dyDescent="0.35">
      <c r="B304">
        <v>3014198</v>
      </c>
      <c r="C304" t="s">
        <v>10</v>
      </c>
      <c r="D304" t="s">
        <v>56</v>
      </c>
      <c r="E304" s="32">
        <v>4355.9799999999996</v>
      </c>
      <c r="F304" s="32">
        <v>2293.5600000000004</v>
      </c>
      <c r="H304">
        <f t="shared" si="20"/>
        <v>3014198</v>
      </c>
      <c r="I304" t="str">
        <f t="shared" si="21"/>
        <v>Small</v>
      </c>
      <c r="J304" t="str">
        <f t="shared" si="22"/>
        <v>CES1</v>
      </c>
      <c r="K304" s="52">
        <f t="shared" si="23"/>
        <v>4355.9799999999996</v>
      </c>
      <c r="L304" s="52">
        <f t="shared" si="24"/>
        <v>2293.5600000000004</v>
      </c>
      <c r="M304" s="50">
        <f>IFERROR(Table22[[#This Row],[Sum of Gross Profit]]/Table22[[#This Row],[Sum of EUR Sales Amount]],0)</f>
        <v>0.52653134311911454</v>
      </c>
    </row>
    <row r="305" spans="2:13" hidden="1" x14ac:dyDescent="0.35">
      <c r="B305">
        <v>3014199</v>
      </c>
      <c r="C305" t="s">
        <v>10</v>
      </c>
      <c r="D305" t="s">
        <v>56</v>
      </c>
      <c r="E305" s="32">
        <v>4862.5199999999986</v>
      </c>
      <c r="F305" s="32">
        <v>2128.0000000000005</v>
      </c>
      <c r="H305">
        <f t="shared" si="20"/>
        <v>3014199</v>
      </c>
      <c r="I305" t="str">
        <f t="shared" si="21"/>
        <v>Small</v>
      </c>
      <c r="J305" t="str">
        <f t="shared" si="22"/>
        <v>CES1</v>
      </c>
      <c r="K305" s="52">
        <f t="shared" si="23"/>
        <v>4862.5199999999986</v>
      </c>
      <c r="L305" s="52">
        <f t="shared" si="24"/>
        <v>2128.0000000000005</v>
      </c>
      <c r="M305" s="50">
        <f>IFERROR(Table22[[#This Row],[Sum of Gross Profit]]/Table22[[#This Row],[Sum of EUR Sales Amount]],0)</f>
        <v>0.43763316140602015</v>
      </c>
    </row>
    <row r="306" spans="2:13" hidden="1" x14ac:dyDescent="0.35">
      <c r="B306">
        <v>3014201</v>
      </c>
      <c r="C306" t="s">
        <v>17</v>
      </c>
      <c r="D306" t="s">
        <v>56</v>
      </c>
      <c r="E306" s="32">
        <v>9827.7999999999993</v>
      </c>
      <c r="F306" s="32">
        <v>4936.6400000000003</v>
      </c>
      <c r="H306">
        <f t="shared" si="20"/>
        <v>3014201</v>
      </c>
      <c r="I306" t="str">
        <f t="shared" si="21"/>
        <v>Medium</v>
      </c>
      <c r="J306" t="str">
        <f t="shared" si="22"/>
        <v>CES1</v>
      </c>
      <c r="K306" s="52">
        <f t="shared" si="23"/>
        <v>9827.7999999999993</v>
      </c>
      <c r="L306" s="52">
        <f t="shared" si="24"/>
        <v>4936.6400000000003</v>
      </c>
      <c r="M306" s="50">
        <f>IFERROR(Table22[[#This Row],[Sum of Gross Profit]]/Table22[[#This Row],[Sum of EUR Sales Amount]],0)</f>
        <v>0.50231384440057802</v>
      </c>
    </row>
    <row r="307" spans="2:13" hidden="1" x14ac:dyDescent="0.35">
      <c r="B307">
        <v>3014202</v>
      </c>
      <c r="C307" t="s">
        <v>17</v>
      </c>
      <c r="D307" t="s">
        <v>56</v>
      </c>
      <c r="E307" s="32">
        <v>2081.7799999999997</v>
      </c>
      <c r="F307" s="32">
        <v>1291.5200000000002</v>
      </c>
      <c r="H307">
        <f t="shared" si="20"/>
        <v>3014202</v>
      </c>
      <c r="I307" t="str">
        <f t="shared" si="21"/>
        <v>Medium</v>
      </c>
      <c r="J307" t="str">
        <f t="shared" si="22"/>
        <v>CES1</v>
      </c>
      <c r="K307" s="52">
        <f t="shared" si="23"/>
        <v>2081.7799999999997</v>
      </c>
      <c r="L307" s="52">
        <f t="shared" si="24"/>
        <v>1291.5200000000002</v>
      </c>
      <c r="M307" s="50">
        <f>IFERROR(Table22[[#This Row],[Sum of Gross Profit]]/Table22[[#This Row],[Sum of EUR Sales Amount]],0)</f>
        <v>0.62039216439777511</v>
      </c>
    </row>
    <row r="308" spans="2:13" hidden="1" x14ac:dyDescent="0.35">
      <c r="B308">
        <v>3014206</v>
      </c>
      <c r="C308" t="s">
        <v>10</v>
      </c>
      <c r="D308" t="s">
        <v>56</v>
      </c>
      <c r="E308" s="32">
        <v>5631.5800000000008</v>
      </c>
      <c r="F308" s="32">
        <v>2870.7799999999997</v>
      </c>
      <c r="H308">
        <f t="shared" si="20"/>
        <v>3014206</v>
      </c>
      <c r="I308" t="str">
        <f t="shared" si="21"/>
        <v>Small</v>
      </c>
      <c r="J308" t="str">
        <f t="shared" si="22"/>
        <v>CES1</v>
      </c>
      <c r="K308" s="52">
        <f t="shared" si="23"/>
        <v>5631.5800000000008</v>
      </c>
      <c r="L308" s="52">
        <f t="shared" si="24"/>
        <v>2870.7799999999997</v>
      </c>
      <c r="M308" s="50">
        <f>IFERROR(Table22[[#This Row],[Sum of Gross Profit]]/Table22[[#This Row],[Sum of EUR Sales Amount]],0)</f>
        <v>0.50976457761409755</v>
      </c>
    </row>
    <row r="309" spans="2:13" hidden="1" x14ac:dyDescent="0.35">
      <c r="B309">
        <v>3014208</v>
      </c>
      <c r="C309" t="s">
        <v>17</v>
      </c>
      <c r="D309" t="s">
        <v>56</v>
      </c>
      <c r="E309" s="32">
        <v>10397.060000000001</v>
      </c>
      <c r="F309" s="32">
        <v>4073.84</v>
      </c>
      <c r="H309">
        <f t="shared" si="20"/>
        <v>3014208</v>
      </c>
      <c r="I309" t="str">
        <f t="shared" si="21"/>
        <v>Medium</v>
      </c>
      <c r="J309" t="str">
        <f t="shared" si="22"/>
        <v>CES1</v>
      </c>
      <c r="K309" s="52">
        <f t="shared" si="23"/>
        <v>10397.060000000001</v>
      </c>
      <c r="L309" s="52">
        <f t="shared" si="24"/>
        <v>4073.84</v>
      </c>
      <c r="M309" s="50">
        <f>IFERROR(Table22[[#This Row],[Sum of Gross Profit]]/Table22[[#This Row],[Sum of EUR Sales Amount]],0)</f>
        <v>0.39182615085418376</v>
      </c>
    </row>
    <row r="310" spans="2:13" hidden="1" x14ac:dyDescent="0.35">
      <c r="B310">
        <v>3014211</v>
      </c>
      <c r="C310" t="s">
        <v>10</v>
      </c>
      <c r="D310" t="s">
        <v>56</v>
      </c>
      <c r="E310" s="32">
        <v>43.4</v>
      </c>
      <c r="F310" s="32">
        <v>22.880000000000003</v>
      </c>
      <c r="H310">
        <f t="shared" si="20"/>
        <v>3014211</v>
      </c>
      <c r="I310" t="str">
        <f t="shared" si="21"/>
        <v>Small</v>
      </c>
      <c r="J310" t="str">
        <f t="shared" si="22"/>
        <v>CES1</v>
      </c>
      <c r="K310" s="52">
        <f t="shared" si="23"/>
        <v>43.4</v>
      </c>
      <c r="L310" s="52">
        <f t="shared" si="24"/>
        <v>22.880000000000003</v>
      </c>
      <c r="M310" s="50">
        <f>IFERROR(Table22[[#This Row],[Sum of Gross Profit]]/Table22[[#This Row],[Sum of EUR Sales Amount]],0)</f>
        <v>0.52718894009216599</v>
      </c>
    </row>
    <row r="311" spans="2:13" hidden="1" x14ac:dyDescent="0.35">
      <c r="B311">
        <v>3014215</v>
      </c>
      <c r="C311" t="s">
        <v>17</v>
      </c>
      <c r="D311" t="s">
        <v>56</v>
      </c>
      <c r="E311" s="32">
        <v>65228.340000000011</v>
      </c>
      <c r="F311" s="32">
        <v>15677.559999999998</v>
      </c>
      <c r="H311">
        <f t="shared" si="20"/>
        <v>3014215</v>
      </c>
      <c r="I311" t="str">
        <f t="shared" si="21"/>
        <v>Medium</v>
      </c>
      <c r="J311" t="str">
        <f t="shared" si="22"/>
        <v>CES1</v>
      </c>
      <c r="K311" s="52">
        <f t="shared" si="23"/>
        <v>65228.340000000011</v>
      </c>
      <c r="L311" s="52">
        <f t="shared" si="24"/>
        <v>15677.559999999998</v>
      </c>
      <c r="M311" s="50">
        <f>IFERROR(Table22[[#This Row],[Sum of Gross Profit]]/Table22[[#This Row],[Sum of EUR Sales Amount]],0)</f>
        <v>0.24034890355940369</v>
      </c>
    </row>
    <row r="312" spans="2:13" hidden="1" x14ac:dyDescent="0.35">
      <c r="B312">
        <v>3014218</v>
      </c>
      <c r="C312" t="s">
        <v>10</v>
      </c>
      <c r="D312" t="s">
        <v>56</v>
      </c>
      <c r="E312" s="32">
        <v>5906.4</v>
      </c>
      <c r="F312" s="32">
        <v>2555.1400000000003</v>
      </c>
      <c r="H312">
        <f t="shared" si="20"/>
        <v>3014218</v>
      </c>
      <c r="I312" t="str">
        <f t="shared" si="21"/>
        <v>Small</v>
      </c>
      <c r="J312" t="str">
        <f t="shared" si="22"/>
        <v>CES1</v>
      </c>
      <c r="K312" s="52">
        <f t="shared" si="23"/>
        <v>5906.4</v>
      </c>
      <c r="L312" s="52">
        <f t="shared" si="24"/>
        <v>2555.1400000000003</v>
      </c>
      <c r="M312" s="50">
        <f>IFERROR(Table22[[#This Row],[Sum of Gross Profit]]/Table22[[#This Row],[Sum of EUR Sales Amount]],0)</f>
        <v>0.43260530949478537</v>
      </c>
    </row>
    <row r="313" spans="2:13" hidden="1" x14ac:dyDescent="0.35">
      <c r="B313">
        <v>3014219</v>
      </c>
      <c r="C313" t="s">
        <v>17</v>
      </c>
      <c r="D313" t="s">
        <v>56</v>
      </c>
      <c r="E313" s="32">
        <v>24289.480000000003</v>
      </c>
      <c r="F313" s="32">
        <v>11598.78</v>
      </c>
      <c r="H313">
        <f t="shared" si="20"/>
        <v>3014219</v>
      </c>
      <c r="I313" t="str">
        <f t="shared" si="21"/>
        <v>Medium</v>
      </c>
      <c r="J313" t="str">
        <f t="shared" si="22"/>
        <v>CES1</v>
      </c>
      <c r="K313" s="52">
        <f t="shared" si="23"/>
        <v>24289.480000000003</v>
      </c>
      <c r="L313" s="52">
        <f t="shared" si="24"/>
        <v>11598.78</v>
      </c>
      <c r="M313" s="50">
        <f>IFERROR(Table22[[#This Row],[Sum of Gross Profit]]/Table22[[#This Row],[Sum of EUR Sales Amount]],0)</f>
        <v>0.4775227794090281</v>
      </c>
    </row>
    <row r="314" spans="2:13" hidden="1" x14ac:dyDescent="0.35">
      <c r="B314">
        <v>3014221</v>
      </c>
      <c r="C314" t="s">
        <v>17</v>
      </c>
      <c r="D314" t="s">
        <v>56</v>
      </c>
      <c r="E314" s="32">
        <v>1790</v>
      </c>
      <c r="F314" s="32">
        <v>10</v>
      </c>
      <c r="H314">
        <f t="shared" si="20"/>
        <v>3014221</v>
      </c>
      <c r="I314" t="str">
        <f t="shared" si="21"/>
        <v>Medium</v>
      </c>
      <c r="J314" t="str">
        <f t="shared" si="22"/>
        <v>CES1</v>
      </c>
      <c r="K314" s="52">
        <f t="shared" si="23"/>
        <v>1790</v>
      </c>
      <c r="L314" s="52">
        <f t="shared" si="24"/>
        <v>10</v>
      </c>
      <c r="M314" s="50">
        <f>IFERROR(Table22[[#This Row],[Sum of Gross Profit]]/Table22[[#This Row],[Sum of EUR Sales Amount]],0)</f>
        <v>5.5865921787709499E-3</v>
      </c>
    </row>
    <row r="315" spans="2:13" hidden="1" x14ac:dyDescent="0.35">
      <c r="B315">
        <v>3014223</v>
      </c>
      <c r="C315" t="s">
        <v>10</v>
      </c>
      <c r="D315" t="s">
        <v>56</v>
      </c>
      <c r="E315" s="32">
        <v>5533.2</v>
      </c>
      <c r="F315" s="32">
        <v>2770.7200000000007</v>
      </c>
      <c r="H315">
        <f t="shared" si="20"/>
        <v>3014223</v>
      </c>
      <c r="I315" t="str">
        <f t="shared" si="21"/>
        <v>Small</v>
      </c>
      <c r="J315" t="str">
        <f t="shared" si="22"/>
        <v>CES1</v>
      </c>
      <c r="K315" s="52">
        <f t="shared" si="23"/>
        <v>5533.2</v>
      </c>
      <c r="L315" s="52">
        <f t="shared" si="24"/>
        <v>2770.7200000000007</v>
      </c>
      <c r="M315" s="50">
        <f>IFERROR(Table22[[#This Row],[Sum of Gross Profit]]/Table22[[#This Row],[Sum of EUR Sales Amount]],0)</f>
        <v>0.50074459625533163</v>
      </c>
    </row>
    <row r="316" spans="2:13" hidden="1" x14ac:dyDescent="0.35">
      <c r="B316">
        <v>3014224</v>
      </c>
      <c r="C316" t="s">
        <v>10</v>
      </c>
      <c r="D316" t="s">
        <v>56</v>
      </c>
      <c r="E316" s="32">
        <v>820.74</v>
      </c>
      <c r="F316" s="32">
        <v>171.68</v>
      </c>
      <c r="H316">
        <f t="shared" si="20"/>
        <v>3014224</v>
      </c>
      <c r="I316" t="str">
        <f t="shared" si="21"/>
        <v>Small</v>
      </c>
      <c r="J316" t="str">
        <f t="shared" si="22"/>
        <v>CES1</v>
      </c>
      <c r="K316" s="52">
        <f t="shared" si="23"/>
        <v>820.74</v>
      </c>
      <c r="L316" s="52">
        <f t="shared" si="24"/>
        <v>171.68</v>
      </c>
      <c r="M316" s="50">
        <f>IFERROR(Table22[[#This Row],[Sum of Gross Profit]]/Table22[[#This Row],[Sum of EUR Sales Amount]],0)</f>
        <v>0.20917708409484126</v>
      </c>
    </row>
    <row r="317" spans="2:13" hidden="1" x14ac:dyDescent="0.35">
      <c r="B317">
        <v>3014225</v>
      </c>
      <c r="C317" t="s">
        <v>17</v>
      </c>
      <c r="D317" t="s">
        <v>56</v>
      </c>
      <c r="E317" s="32">
        <v>21189.64</v>
      </c>
      <c r="F317" s="32">
        <v>5207.6400000000012</v>
      </c>
      <c r="H317">
        <f t="shared" si="20"/>
        <v>3014225</v>
      </c>
      <c r="I317" t="str">
        <f t="shared" si="21"/>
        <v>Medium</v>
      </c>
      <c r="J317" t="str">
        <f t="shared" si="22"/>
        <v>CES1</v>
      </c>
      <c r="K317" s="52">
        <f t="shared" si="23"/>
        <v>21189.64</v>
      </c>
      <c r="L317" s="52">
        <f t="shared" si="24"/>
        <v>5207.6400000000012</v>
      </c>
      <c r="M317" s="50">
        <f>IFERROR(Table22[[#This Row],[Sum of Gross Profit]]/Table22[[#This Row],[Sum of EUR Sales Amount]],0)</f>
        <v>0.24576349574603445</v>
      </c>
    </row>
    <row r="318" spans="2:13" hidden="1" x14ac:dyDescent="0.35">
      <c r="B318">
        <v>3014227</v>
      </c>
      <c r="C318" t="s">
        <v>10</v>
      </c>
      <c r="D318" t="s">
        <v>56</v>
      </c>
      <c r="E318" s="32">
        <v>6019.82</v>
      </c>
      <c r="F318" s="32">
        <v>642.92000000000007</v>
      </c>
      <c r="H318">
        <f t="shared" si="20"/>
        <v>3014227</v>
      </c>
      <c r="I318" t="str">
        <f t="shared" si="21"/>
        <v>Small</v>
      </c>
      <c r="J318" t="str">
        <f t="shared" si="22"/>
        <v>CES1</v>
      </c>
      <c r="K318" s="52">
        <f t="shared" si="23"/>
        <v>6019.82</v>
      </c>
      <c r="L318" s="52">
        <f t="shared" si="24"/>
        <v>642.92000000000007</v>
      </c>
      <c r="M318" s="50">
        <f>IFERROR(Table22[[#This Row],[Sum of Gross Profit]]/Table22[[#This Row],[Sum of EUR Sales Amount]],0)</f>
        <v>0.10680053556418632</v>
      </c>
    </row>
    <row r="319" spans="2:13" hidden="1" x14ac:dyDescent="0.35">
      <c r="B319">
        <v>3014228</v>
      </c>
      <c r="C319" t="s">
        <v>10</v>
      </c>
      <c r="D319" t="s">
        <v>56</v>
      </c>
      <c r="E319" s="32">
        <v>811.28</v>
      </c>
      <c r="F319" s="32">
        <v>296.81999999999994</v>
      </c>
      <c r="H319">
        <f t="shared" si="20"/>
        <v>3014228</v>
      </c>
      <c r="I319" t="str">
        <f t="shared" si="21"/>
        <v>Small</v>
      </c>
      <c r="J319" t="str">
        <f t="shared" si="22"/>
        <v>CES1</v>
      </c>
      <c r="K319" s="52">
        <f t="shared" si="23"/>
        <v>811.28</v>
      </c>
      <c r="L319" s="52">
        <f t="shared" si="24"/>
        <v>296.81999999999994</v>
      </c>
      <c r="M319" s="50">
        <f>IFERROR(Table22[[#This Row],[Sum of Gross Profit]]/Table22[[#This Row],[Sum of EUR Sales Amount]],0)</f>
        <v>0.36586628537619559</v>
      </c>
    </row>
    <row r="320" spans="2:13" hidden="1" x14ac:dyDescent="0.35">
      <c r="B320">
        <v>3014230</v>
      </c>
      <c r="C320" t="s">
        <v>17</v>
      </c>
      <c r="D320" t="s">
        <v>56</v>
      </c>
      <c r="E320" s="32">
        <v>1.98</v>
      </c>
      <c r="F320" s="32">
        <v>1.2999999999999998</v>
      </c>
      <c r="H320">
        <f t="shared" si="20"/>
        <v>3014230</v>
      </c>
      <c r="I320" t="str">
        <f t="shared" si="21"/>
        <v>Medium</v>
      </c>
      <c r="J320" t="str">
        <f t="shared" si="22"/>
        <v>CES1</v>
      </c>
      <c r="K320" s="52">
        <f t="shared" si="23"/>
        <v>1.98</v>
      </c>
      <c r="L320" s="52">
        <f t="shared" si="24"/>
        <v>1.2999999999999998</v>
      </c>
      <c r="M320" s="50">
        <f>IFERROR(Table22[[#This Row],[Sum of Gross Profit]]/Table22[[#This Row],[Sum of EUR Sales Amount]],0)</f>
        <v>0.65656565656565646</v>
      </c>
    </row>
    <row r="321" spans="2:13" hidden="1" x14ac:dyDescent="0.35">
      <c r="B321">
        <v>3014231</v>
      </c>
      <c r="C321" t="s">
        <v>17</v>
      </c>
      <c r="D321" t="s">
        <v>56</v>
      </c>
      <c r="E321" s="32">
        <v>49080.76</v>
      </c>
      <c r="F321" s="32">
        <v>28741.62</v>
      </c>
      <c r="H321">
        <f t="shared" si="20"/>
        <v>3014231</v>
      </c>
      <c r="I321" t="str">
        <f t="shared" si="21"/>
        <v>Medium</v>
      </c>
      <c r="J321" t="str">
        <f t="shared" si="22"/>
        <v>CES1</v>
      </c>
      <c r="K321" s="52">
        <f t="shared" si="23"/>
        <v>49080.76</v>
      </c>
      <c r="L321" s="52">
        <f t="shared" si="24"/>
        <v>28741.62</v>
      </c>
      <c r="M321" s="50">
        <f>IFERROR(Table22[[#This Row],[Sum of Gross Profit]]/Table22[[#This Row],[Sum of EUR Sales Amount]],0)</f>
        <v>0.5855985115144916</v>
      </c>
    </row>
    <row r="322" spans="2:13" hidden="1" x14ac:dyDescent="0.35">
      <c r="B322">
        <v>3014232</v>
      </c>
      <c r="C322" t="s">
        <v>10</v>
      </c>
      <c r="D322" t="s">
        <v>56</v>
      </c>
      <c r="E322" s="32">
        <v>509.4</v>
      </c>
      <c r="F322" s="32">
        <v>266.14000000000004</v>
      </c>
      <c r="H322">
        <f t="shared" si="20"/>
        <v>3014232</v>
      </c>
      <c r="I322" t="str">
        <f t="shared" si="21"/>
        <v>Small</v>
      </c>
      <c r="J322" t="str">
        <f t="shared" si="22"/>
        <v>CES1</v>
      </c>
      <c r="K322" s="52">
        <f t="shared" si="23"/>
        <v>509.4</v>
      </c>
      <c r="L322" s="52">
        <f t="shared" si="24"/>
        <v>266.14000000000004</v>
      </c>
      <c r="M322" s="50">
        <f>IFERROR(Table22[[#This Row],[Sum of Gross Profit]]/Table22[[#This Row],[Sum of EUR Sales Amount]],0)</f>
        <v>0.52245779348252852</v>
      </c>
    </row>
    <row r="323" spans="2:13" hidden="1" x14ac:dyDescent="0.35">
      <c r="B323">
        <v>3014233</v>
      </c>
      <c r="C323" t="s">
        <v>10</v>
      </c>
      <c r="D323" t="s">
        <v>56</v>
      </c>
      <c r="E323" s="32">
        <v>797.26</v>
      </c>
      <c r="F323" s="32">
        <v>346.84000000000003</v>
      </c>
      <c r="H323">
        <f t="shared" si="20"/>
        <v>3014233</v>
      </c>
      <c r="I323" t="str">
        <f t="shared" si="21"/>
        <v>Small</v>
      </c>
      <c r="J323" t="str">
        <f t="shared" si="22"/>
        <v>CES1</v>
      </c>
      <c r="K323" s="52">
        <f t="shared" si="23"/>
        <v>797.26</v>
      </c>
      <c r="L323" s="52">
        <f t="shared" si="24"/>
        <v>346.84000000000003</v>
      </c>
      <c r="M323" s="50">
        <f>IFERROR(Table22[[#This Row],[Sum of Gross Profit]]/Table22[[#This Row],[Sum of EUR Sales Amount]],0)</f>
        <v>0.43504001204124132</v>
      </c>
    </row>
    <row r="324" spans="2:13" hidden="1" x14ac:dyDescent="0.35">
      <c r="B324">
        <v>3014239</v>
      </c>
      <c r="C324" t="s">
        <v>17</v>
      </c>
      <c r="D324" t="s">
        <v>56</v>
      </c>
      <c r="E324" s="32">
        <v>1960</v>
      </c>
      <c r="F324" s="32">
        <v>660</v>
      </c>
      <c r="H324">
        <f t="shared" ref="H324:H387" si="25">B324</f>
        <v>3014239</v>
      </c>
      <c r="I324" t="str">
        <f t="shared" ref="I324:I387" si="26">C324</f>
        <v>Medium</v>
      </c>
      <c r="J324" t="str">
        <f t="shared" ref="J324:J387" si="27">D324</f>
        <v>CES1</v>
      </c>
      <c r="K324" s="52">
        <f t="shared" ref="K324:K387" si="28">E324</f>
        <v>1960</v>
      </c>
      <c r="L324" s="52">
        <f t="shared" ref="L324:L387" si="29">F324</f>
        <v>660</v>
      </c>
      <c r="M324" s="50">
        <f>IFERROR(Table22[[#This Row],[Sum of Gross Profit]]/Table22[[#This Row],[Sum of EUR Sales Amount]],0)</f>
        <v>0.33673469387755101</v>
      </c>
    </row>
    <row r="325" spans="2:13" hidden="1" x14ac:dyDescent="0.35">
      <c r="B325">
        <v>3014240</v>
      </c>
      <c r="C325" t="s">
        <v>10</v>
      </c>
      <c r="D325" t="s">
        <v>56</v>
      </c>
      <c r="E325" s="32">
        <v>11495.92</v>
      </c>
      <c r="F325" s="32">
        <v>4212.24</v>
      </c>
      <c r="H325">
        <f t="shared" si="25"/>
        <v>3014240</v>
      </c>
      <c r="I325" t="str">
        <f t="shared" si="26"/>
        <v>Small</v>
      </c>
      <c r="J325" t="str">
        <f t="shared" si="27"/>
        <v>CES1</v>
      </c>
      <c r="K325" s="52">
        <f t="shared" si="28"/>
        <v>11495.92</v>
      </c>
      <c r="L325" s="52">
        <f t="shared" si="29"/>
        <v>4212.24</v>
      </c>
      <c r="M325" s="50">
        <f>IFERROR(Table22[[#This Row],[Sum of Gross Profit]]/Table22[[#This Row],[Sum of EUR Sales Amount]],0)</f>
        <v>0.36641173564186247</v>
      </c>
    </row>
    <row r="326" spans="2:13" hidden="1" x14ac:dyDescent="0.35">
      <c r="B326">
        <v>3014242</v>
      </c>
      <c r="C326" t="s">
        <v>17</v>
      </c>
      <c r="D326" t="s">
        <v>56</v>
      </c>
      <c r="E326" s="32">
        <v>667.1</v>
      </c>
      <c r="F326" s="32">
        <v>324.26</v>
      </c>
      <c r="H326">
        <f t="shared" si="25"/>
        <v>3014242</v>
      </c>
      <c r="I326" t="str">
        <f t="shared" si="26"/>
        <v>Medium</v>
      </c>
      <c r="J326" t="str">
        <f t="shared" si="27"/>
        <v>CES1</v>
      </c>
      <c r="K326" s="52">
        <f t="shared" si="28"/>
        <v>667.1</v>
      </c>
      <c r="L326" s="52">
        <f t="shared" si="29"/>
        <v>324.26</v>
      </c>
      <c r="M326" s="50">
        <f>IFERROR(Table22[[#This Row],[Sum of Gross Profit]]/Table22[[#This Row],[Sum of EUR Sales Amount]],0)</f>
        <v>0.48607405186628688</v>
      </c>
    </row>
    <row r="327" spans="2:13" hidden="1" x14ac:dyDescent="0.35">
      <c r="B327">
        <v>3014246</v>
      </c>
      <c r="C327" t="s">
        <v>10</v>
      </c>
      <c r="D327" t="s">
        <v>56</v>
      </c>
      <c r="E327" s="32">
        <v>764.56</v>
      </c>
      <c r="F327" s="32">
        <v>527.31999999999994</v>
      </c>
      <c r="H327">
        <f t="shared" si="25"/>
        <v>3014246</v>
      </c>
      <c r="I327" t="str">
        <f t="shared" si="26"/>
        <v>Small</v>
      </c>
      <c r="J327" t="str">
        <f t="shared" si="27"/>
        <v>CES1</v>
      </c>
      <c r="K327" s="52">
        <f t="shared" si="28"/>
        <v>764.56</v>
      </c>
      <c r="L327" s="52">
        <f t="shared" si="29"/>
        <v>527.31999999999994</v>
      </c>
      <c r="M327" s="50">
        <f>IFERROR(Table22[[#This Row],[Sum of Gross Profit]]/Table22[[#This Row],[Sum of EUR Sales Amount]],0)</f>
        <v>0.68970388197132992</v>
      </c>
    </row>
    <row r="328" spans="2:13" x14ac:dyDescent="0.35">
      <c r="B328">
        <v>3014247</v>
      </c>
      <c r="C328" t="s">
        <v>10</v>
      </c>
      <c r="D328" t="s">
        <v>56</v>
      </c>
      <c r="E328" s="32">
        <v>1150.2800000000002</v>
      </c>
      <c r="F328" s="32">
        <v>-280.65999999999991</v>
      </c>
      <c r="H328" s="51">
        <f t="shared" si="25"/>
        <v>3014247</v>
      </c>
      <c r="I328" t="str">
        <f t="shared" si="26"/>
        <v>Small</v>
      </c>
      <c r="J328" t="str">
        <f t="shared" si="27"/>
        <v>CES1</v>
      </c>
      <c r="K328" s="52">
        <f t="shared" si="28"/>
        <v>1150.2800000000002</v>
      </c>
      <c r="L328" s="52">
        <f t="shared" si="29"/>
        <v>-280.65999999999991</v>
      </c>
      <c r="M328" s="50">
        <f>IFERROR(Table22[[#This Row],[Sum of Gross Profit]]/Table22[[#This Row],[Sum of EUR Sales Amount]],0)</f>
        <v>-0.24399276697847469</v>
      </c>
    </row>
    <row r="329" spans="2:13" hidden="1" x14ac:dyDescent="0.35">
      <c r="B329">
        <v>3014249</v>
      </c>
      <c r="C329" t="s">
        <v>10</v>
      </c>
      <c r="D329" t="s">
        <v>56</v>
      </c>
      <c r="E329" s="32">
        <v>12884.599999999997</v>
      </c>
      <c r="F329" s="32">
        <v>7923.4400000000014</v>
      </c>
      <c r="H329">
        <f t="shared" si="25"/>
        <v>3014249</v>
      </c>
      <c r="I329" t="str">
        <f t="shared" si="26"/>
        <v>Small</v>
      </c>
      <c r="J329" t="str">
        <f t="shared" si="27"/>
        <v>CES1</v>
      </c>
      <c r="K329" s="52">
        <f t="shared" si="28"/>
        <v>12884.599999999997</v>
      </c>
      <c r="L329" s="52">
        <f t="shared" si="29"/>
        <v>7923.4400000000014</v>
      </c>
      <c r="M329" s="50">
        <f>IFERROR(Table22[[#This Row],[Sum of Gross Profit]]/Table22[[#This Row],[Sum of EUR Sales Amount]],0)</f>
        <v>0.61495428651258122</v>
      </c>
    </row>
    <row r="330" spans="2:13" hidden="1" x14ac:dyDescent="0.35">
      <c r="B330">
        <v>3014251</v>
      </c>
      <c r="C330" t="s">
        <v>17</v>
      </c>
      <c r="D330" t="s">
        <v>56</v>
      </c>
      <c r="E330" s="32">
        <v>33946.58</v>
      </c>
      <c r="F330" s="32">
        <v>19936.999999999993</v>
      </c>
      <c r="H330">
        <f t="shared" si="25"/>
        <v>3014251</v>
      </c>
      <c r="I330" t="str">
        <f t="shared" si="26"/>
        <v>Medium</v>
      </c>
      <c r="J330" t="str">
        <f t="shared" si="27"/>
        <v>CES1</v>
      </c>
      <c r="K330" s="52">
        <f t="shared" si="28"/>
        <v>33946.58</v>
      </c>
      <c r="L330" s="52">
        <f t="shared" si="29"/>
        <v>19936.999999999993</v>
      </c>
      <c r="M330" s="50">
        <f>IFERROR(Table22[[#This Row],[Sum of Gross Profit]]/Table22[[#This Row],[Sum of EUR Sales Amount]],0)</f>
        <v>0.58730511291564547</v>
      </c>
    </row>
    <row r="331" spans="2:13" hidden="1" x14ac:dyDescent="0.35">
      <c r="B331">
        <v>3014252</v>
      </c>
      <c r="C331" t="s">
        <v>17</v>
      </c>
      <c r="D331" t="s">
        <v>56</v>
      </c>
      <c r="E331" s="32">
        <v>10389.979999999998</v>
      </c>
      <c r="F331" s="32">
        <v>7080.06</v>
      </c>
      <c r="H331">
        <f t="shared" si="25"/>
        <v>3014252</v>
      </c>
      <c r="I331" t="str">
        <f t="shared" si="26"/>
        <v>Medium</v>
      </c>
      <c r="J331" t="str">
        <f t="shared" si="27"/>
        <v>CES1</v>
      </c>
      <c r="K331" s="52">
        <f t="shared" si="28"/>
        <v>10389.979999999998</v>
      </c>
      <c r="L331" s="52">
        <f t="shared" si="29"/>
        <v>7080.06</v>
      </c>
      <c r="M331" s="50">
        <f>IFERROR(Table22[[#This Row],[Sum of Gross Profit]]/Table22[[#This Row],[Sum of EUR Sales Amount]],0)</f>
        <v>0.68143153307321114</v>
      </c>
    </row>
    <row r="332" spans="2:13" hidden="1" x14ac:dyDescent="0.35">
      <c r="B332">
        <v>3014262</v>
      </c>
      <c r="C332" t="s">
        <v>17</v>
      </c>
      <c r="D332" t="s">
        <v>56</v>
      </c>
      <c r="E332" s="32">
        <v>8995</v>
      </c>
      <c r="F332" s="32">
        <v>4980.2399999999989</v>
      </c>
      <c r="H332">
        <f t="shared" si="25"/>
        <v>3014262</v>
      </c>
      <c r="I332" t="str">
        <f t="shared" si="26"/>
        <v>Medium</v>
      </c>
      <c r="J332" t="str">
        <f t="shared" si="27"/>
        <v>CES1</v>
      </c>
      <c r="K332" s="52">
        <f t="shared" si="28"/>
        <v>8995</v>
      </c>
      <c r="L332" s="52">
        <f t="shared" si="29"/>
        <v>4980.2399999999989</v>
      </c>
      <c r="M332" s="50">
        <f>IFERROR(Table22[[#This Row],[Sum of Gross Profit]]/Table22[[#This Row],[Sum of EUR Sales Amount]],0)</f>
        <v>0.55366759310728175</v>
      </c>
    </row>
    <row r="333" spans="2:13" hidden="1" x14ac:dyDescent="0.35">
      <c r="B333">
        <v>3014268</v>
      </c>
      <c r="C333" t="s">
        <v>10</v>
      </c>
      <c r="D333" t="s">
        <v>56</v>
      </c>
      <c r="E333" s="32">
        <v>1798</v>
      </c>
      <c r="F333" s="32">
        <v>1163.4000000000001</v>
      </c>
      <c r="H333">
        <f t="shared" si="25"/>
        <v>3014268</v>
      </c>
      <c r="I333" t="str">
        <f t="shared" si="26"/>
        <v>Small</v>
      </c>
      <c r="J333" t="str">
        <f t="shared" si="27"/>
        <v>CES1</v>
      </c>
      <c r="K333" s="52">
        <f t="shared" si="28"/>
        <v>1798</v>
      </c>
      <c r="L333" s="52">
        <f t="shared" si="29"/>
        <v>1163.4000000000001</v>
      </c>
      <c r="M333" s="50">
        <f>IFERROR(Table22[[#This Row],[Sum of Gross Profit]]/Table22[[#This Row],[Sum of EUR Sales Amount]],0)</f>
        <v>0.64705228031145723</v>
      </c>
    </row>
    <row r="334" spans="2:13" hidden="1" x14ac:dyDescent="0.35">
      <c r="B334">
        <v>3014271</v>
      </c>
      <c r="C334" t="s">
        <v>17</v>
      </c>
      <c r="D334" t="s">
        <v>56</v>
      </c>
      <c r="E334" s="32">
        <v>406</v>
      </c>
      <c r="F334" s="32">
        <v>227.82</v>
      </c>
      <c r="H334">
        <f t="shared" si="25"/>
        <v>3014271</v>
      </c>
      <c r="I334" t="str">
        <f t="shared" si="26"/>
        <v>Medium</v>
      </c>
      <c r="J334" t="str">
        <f t="shared" si="27"/>
        <v>CES1</v>
      </c>
      <c r="K334" s="52">
        <f t="shared" si="28"/>
        <v>406</v>
      </c>
      <c r="L334" s="52">
        <f t="shared" si="29"/>
        <v>227.82</v>
      </c>
      <c r="M334" s="50">
        <f>IFERROR(Table22[[#This Row],[Sum of Gross Profit]]/Table22[[#This Row],[Sum of EUR Sales Amount]],0)</f>
        <v>0.5611330049261084</v>
      </c>
    </row>
    <row r="335" spans="2:13" hidden="1" x14ac:dyDescent="0.35">
      <c r="B335">
        <v>3014273</v>
      </c>
      <c r="C335" t="s">
        <v>17</v>
      </c>
      <c r="D335" t="s">
        <v>56</v>
      </c>
      <c r="E335" s="32">
        <v>2756.5800000000004</v>
      </c>
      <c r="F335" s="32">
        <v>1765.2</v>
      </c>
      <c r="H335">
        <f t="shared" si="25"/>
        <v>3014273</v>
      </c>
      <c r="I335" t="str">
        <f t="shared" si="26"/>
        <v>Medium</v>
      </c>
      <c r="J335" t="str">
        <f t="shared" si="27"/>
        <v>CES1</v>
      </c>
      <c r="K335" s="52">
        <f t="shared" si="28"/>
        <v>2756.5800000000004</v>
      </c>
      <c r="L335" s="52">
        <f t="shared" si="29"/>
        <v>1765.2</v>
      </c>
      <c r="M335" s="50">
        <f>IFERROR(Table22[[#This Row],[Sum of Gross Profit]]/Table22[[#This Row],[Sum of EUR Sales Amount]],0)</f>
        <v>0.64035870535228423</v>
      </c>
    </row>
    <row r="336" spans="2:13" hidden="1" x14ac:dyDescent="0.35">
      <c r="B336">
        <v>3014276</v>
      </c>
      <c r="C336" t="s">
        <v>10</v>
      </c>
      <c r="D336" t="s">
        <v>56</v>
      </c>
      <c r="E336" s="32">
        <v>12630.4</v>
      </c>
      <c r="F336" s="32">
        <v>5515.7400000000007</v>
      </c>
      <c r="H336">
        <f t="shared" si="25"/>
        <v>3014276</v>
      </c>
      <c r="I336" t="str">
        <f t="shared" si="26"/>
        <v>Small</v>
      </c>
      <c r="J336" t="str">
        <f t="shared" si="27"/>
        <v>CES1</v>
      </c>
      <c r="K336" s="52">
        <f t="shared" si="28"/>
        <v>12630.4</v>
      </c>
      <c r="L336" s="52">
        <f t="shared" si="29"/>
        <v>5515.7400000000007</v>
      </c>
      <c r="M336" s="50">
        <f>IFERROR(Table22[[#This Row],[Sum of Gross Profit]]/Table22[[#This Row],[Sum of EUR Sales Amount]],0)</f>
        <v>0.43670350899417287</v>
      </c>
    </row>
    <row r="337" spans="2:13" hidden="1" x14ac:dyDescent="0.35">
      <c r="B337">
        <v>3014277</v>
      </c>
      <c r="C337" t="s">
        <v>17</v>
      </c>
      <c r="D337" t="s">
        <v>56</v>
      </c>
      <c r="E337" s="32">
        <v>1495.2400000000002</v>
      </c>
      <c r="F337" s="32">
        <v>778.26</v>
      </c>
      <c r="H337">
        <f t="shared" si="25"/>
        <v>3014277</v>
      </c>
      <c r="I337" t="str">
        <f t="shared" si="26"/>
        <v>Medium</v>
      </c>
      <c r="J337" t="str">
        <f t="shared" si="27"/>
        <v>CES1</v>
      </c>
      <c r="K337" s="52">
        <f t="shared" si="28"/>
        <v>1495.2400000000002</v>
      </c>
      <c r="L337" s="52">
        <f t="shared" si="29"/>
        <v>778.26</v>
      </c>
      <c r="M337" s="50">
        <f>IFERROR(Table22[[#This Row],[Sum of Gross Profit]]/Table22[[#This Row],[Sum of EUR Sales Amount]],0)</f>
        <v>0.52049169364115455</v>
      </c>
    </row>
    <row r="338" spans="2:13" hidden="1" x14ac:dyDescent="0.35">
      <c r="B338">
        <v>3014278</v>
      </c>
      <c r="C338" t="s">
        <v>17</v>
      </c>
      <c r="D338" t="s">
        <v>56</v>
      </c>
      <c r="E338" s="32">
        <v>16.28</v>
      </c>
      <c r="F338" s="32">
        <v>13.52</v>
      </c>
      <c r="H338">
        <f t="shared" si="25"/>
        <v>3014278</v>
      </c>
      <c r="I338" t="str">
        <f t="shared" si="26"/>
        <v>Medium</v>
      </c>
      <c r="J338" t="str">
        <f t="shared" si="27"/>
        <v>CES1</v>
      </c>
      <c r="K338" s="52">
        <f t="shared" si="28"/>
        <v>16.28</v>
      </c>
      <c r="L338" s="52">
        <f t="shared" si="29"/>
        <v>13.52</v>
      </c>
      <c r="M338" s="50">
        <f>IFERROR(Table22[[#This Row],[Sum of Gross Profit]]/Table22[[#This Row],[Sum of EUR Sales Amount]],0)</f>
        <v>0.83046683046683034</v>
      </c>
    </row>
    <row r="339" spans="2:13" hidden="1" x14ac:dyDescent="0.35">
      <c r="B339">
        <v>3014281</v>
      </c>
      <c r="C339" t="s">
        <v>10</v>
      </c>
      <c r="D339" t="s">
        <v>56</v>
      </c>
      <c r="E339" s="32">
        <v>15157.6</v>
      </c>
      <c r="F339" s="32">
        <v>7517.380000000001</v>
      </c>
      <c r="H339">
        <f t="shared" si="25"/>
        <v>3014281</v>
      </c>
      <c r="I339" t="str">
        <f t="shared" si="26"/>
        <v>Small</v>
      </c>
      <c r="J339" t="str">
        <f t="shared" si="27"/>
        <v>CES1</v>
      </c>
      <c r="K339" s="52">
        <f t="shared" si="28"/>
        <v>15157.6</v>
      </c>
      <c r="L339" s="52">
        <f t="shared" si="29"/>
        <v>7517.380000000001</v>
      </c>
      <c r="M339" s="50">
        <f>IFERROR(Table22[[#This Row],[Sum of Gross Profit]]/Table22[[#This Row],[Sum of EUR Sales Amount]],0)</f>
        <v>0.49594790732042016</v>
      </c>
    </row>
    <row r="340" spans="2:13" hidden="1" x14ac:dyDescent="0.35">
      <c r="B340">
        <v>3014283</v>
      </c>
      <c r="C340" t="s">
        <v>17</v>
      </c>
      <c r="D340" t="s">
        <v>56</v>
      </c>
      <c r="E340" s="32">
        <v>26054.340000000004</v>
      </c>
      <c r="F340" s="32">
        <v>10629.159999999998</v>
      </c>
      <c r="H340">
        <f t="shared" si="25"/>
        <v>3014283</v>
      </c>
      <c r="I340" t="str">
        <f t="shared" si="26"/>
        <v>Medium</v>
      </c>
      <c r="J340" t="str">
        <f t="shared" si="27"/>
        <v>CES1</v>
      </c>
      <c r="K340" s="52">
        <f t="shared" si="28"/>
        <v>26054.340000000004</v>
      </c>
      <c r="L340" s="52">
        <f t="shared" si="29"/>
        <v>10629.159999999998</v>
      </c>
      <c r="M340" s="50">
        <f>IFERROR(Table22[[#This Row],[Sum of Gross Profit]]/Table22[[#This Row],[Sum of EUR Sales Amount]],0)</f>
        <v>0.40796120723073376</v>
      </c>
    </row>
    <row r="341" spans="2:13" hidden="1" x14ac:dyDescent="0.35">
      <c r="B341">
        <v>3014284</v>
      </c>
      <c r="C341" t="s">
        <v>17</v>
      </c>
      <c r="D341" t="s">
        <v>56</v>
      </c>
      <c r="E341" s="32">
        <v>5275.2199999999993</v>
      </c>
      <c r="F341" s="32">
        <v>2222.2399999999998</v>
      </c>
      <c r="H341">
        <f t="shared" si="25"/>
        <v>3014284</v>
      </c>
      <c r="I341" t="str">
        <f t="shared" si="26"/>
        <v>Medium</v>
      </c>
      <c r="J341" t="str">
        <f t="shared" si="27"/>
        <v>CES1</v>
      </c>
      <c r="K341" s="52">
        <f t="shared" si="28"/>
        <v>5275.2199999999993</v>
      </c>
      <c r="L341" s="52">
        <f t="shared" si="29"/>
        <v>2222.2399999999998</v>
      </c>
      <c r="M341" s="50">
        <f>IFERROR(Table22[[#This Row],[Sum of Gross Profit]]/Table22[[#This Row],[Sum of EUR Sales Amount]],0)</f>
        <v>0.42126015597453759</v>
      </c>
    </row>
    <row r="342" spans="2:13" hidden="1" x14ac:dyDescent="0.35">
      <c r="B342">
        <v>3014287</v>
      </c>
      <c r="C342" t="s">
        <v>10</v>
      </c>
      <c r="D342" t="s">
        <v>56</v>
      </c>
      <c r="E342" s="32">
        <v>788.52</v>
      </c>
      <c r="F342" s="32">
        <v>117.86000000000003</v>
      </c>
      <c r="H342">
        <f t="shared" si="25"/>
        <v>3014287</v>
      </c>
      <c r="I342" t="str">
        <f t="shared" si="26"/>
        <v>Small</v>
      </c>
      <c r="J342" t="str">
        <f t="shared" si="27"/>
        <v>CES1</v>
      </c>
      <c r="K342" s="52">
        <f t="shared" si="28"/>
        <v>788.52</v>
      </c>
      <c r="L342" s="52">
        <f t="shared" si="29"/>
        <v>117.86000000000003</v>
      </c>
      <c r="M342" s="50">
        <f>IFERROR(Table22[[#This Row],[Sum of Gross Profit]]/Table22[[#This Row],[Sum of EUR Sales Amount]],0)</f>
        <v>0.14946989296403393</v>
      </c>
    </row>
    <row r="343" spans="2:13" hidden="1" x14ac:dyDescent="0.35">
      <c r="B343">
        <v>3014291</v>
      </c>
      <c r="C343" t="s">
        <v>10</v>
      </c>
      <c r="D343" t="s">
        <v>56</v>
      </c>
      <c r="E343" s="32">
        <v>508.4</v>
      </c>
      <c r="F343" s="32">
        <v>203.68</v>
      </c>
      <c r="H343">
        <f t="shared" si="25"/>
        <v>3014291</v>
      </c>
      <c r="I343" t="str">
        <f t="shared" si="26"/>
        <v>Small</v>
      </c>
      <c r="J343" t="str">
        <f t="shared" si="27"/>
        <v>CES1</v>
      </c>
      <c r="K343" s="52">
        <f t="shared" si="28"/>
        <v>508.4</v>
      </c>
      <c r="L343" s="52">
        <f t="shared" si="29"/>
        <v>203.68</v>
      </c>
      <c r="M343" s="50">
        <f>IFERROR(Table22[[#This Row],[Sum of Gross Profit]]/Table22[[#This Row],[Sum of EUR Sales Amount]],0)</f>
        <v>0.40062942564909521</v>
      </c>
    </row>
    <row r="344" spans="2:13" hidden="1" x14ac:dyDescent="0.35">
      <c r="B344">
        <v>3014295</v>
      </c>
      <c r="C344" t="s">
        <v>17</v>
      </c>
      <c r="D344" t="s">
        <v>56</v>
      </c>
      <c r="E344" s="32">
        <v>9121.8799999999992</v>
      </c>
      <c r="F344" s="32">
        <v>3978.3200000000006</v>
      </c>
      <c r="H344">
        <f t="shared" si="25"/>
        <v>3014295</v>
      </c>
      <c r="I344" t="str">
        <f t="shared" si="26"/>
        <v>Medium</v>
      </c>
      <c r="J344" t="str">
        <f t="shared" si="27"/>
        <v>CES1</v>
      </c>
      <c r="K344" s="52">
        <f t="shared" si="28"/>
        <v>9121.8799999999992</v>
      </c>
      <c r="L344" s="52">
        <f t="shared" si="29"/>
        <v>3978.3200000000006</v>
      </c>
      <c r="M344" s="50">
        <f>IFERROR(Table22[[#This Row],[Sum of Gross Profit]]/Table22[[#This Row],[Sum of EUR Sales Amount]],0)</f>
        <v>0.43612939437922893</v>
      </c>
    </row>
    <row r="345" spans="2:13" hidden="1" x14ac:dyDescent="0.35">
      <c r="B345">
        <v>3014298</v>
      </c>
      <c r="C345" t="s">
        <v>10</v>
      </c>
      <c r="D345" t="s">
        <v>56</v>
      </c>
      <c r="E345" s="32">
        <v>2243.42</v>
      </c>
      <c r="F345" s="32">
        <v>766.32</v>
      </c>
      <c r="H345">
        <f t="shared" si="25"/>
        <v>3014298</v>
      </c>
      <c r="I345" t="str">
        <f t="shared" si="26"/>
        <v>Small</v>
      </c>
      <c r="J345" t="str">
        <f t="shared" si="27"/>
        <v>CES1</v>
      </c>
      <c r="K345" s="52">
        <f t="shared" si="28"/>
        <v>2243.42</v>
      </c>
      <c r="L345" s="52">
        <f t="shared" si="29"/>
        <v>766.32</v>
      </c>
      <c r="M345" s="50">
        <f>IFERROR(Table22[[#This Row],[Sum of Gross Profit]]/Table22[[#This Row],[Sum of EUR Sales Amount]],0)</f>
        <v>0.34158561482022987</v>
      </c>
    </row>
    <row r="346" spans="2:13" hidden="1" x14ac:dyDescent="0.35">
      <c r="B346">
        <v>3014301</v>
      </c>
      <c r="C346" t="s">
        <v>17</v>
      </c>
      <c r="D346" t="s">
        <v>56</v>
      </c>
      <c r="E346" s="32">
        <v>2312.66</v>
      </c>
      <c r="F346" s="32">
        <v>614.94000000000017</v>
      </c>
      <c r="H346">
        <f t="shared" si="25"/>
        <v>3014301</v>
      </c>
      <c r="I346" t="str">
        <f t="shared" si="26"/>
        <v>Medium</v>
      </c>
      <c r="J346" t="str">
        <f t="shared" si="27"/>
        <v>CES1</v>
      </c>
      <c r="K346" s="52">
        <f t="shared" si="28"/>
        <v>2312.66</v>
      </c>
      <c r="L346" s="52">
        <f t="shared" si="29"/>
        <v>614.94000000000017</v>
      </c>
      <c r="M346" s="50">
        <f>IFERROR(Table22[[#This Row],[Sum of Gross Profit]]/Table22[[#This Row],[Sum of EUR Sales Amount]],0)</f>
        <v>0.26590160248372013</v>
      </c>
    </row>
    <row r="347" spans="2:13" hidden="1" x14ac:dyDescent="0.35">
      <c r="B347">
        <v>3014302</v>
      </c>
      <c r="C347" t="s">
        <v>10</v>
      </c>
      <c r="D347" t="s">
        <v>56</v>
      </c>
      <c r="E347" s="32">
        <v>3109.4600000000005</v>
      </c>
      <c r="F347" s="32">
        <v>1672.96</v>
      </c>
      <c r="H347">
        <f t="shared" si="25"/>
        <v>3014302</v>
      </c>
      <c r="I347" t="str">
        <f t="shared" si="26"/>
        <v>Small</v>
      </c>
      <c r="J347" t="str">
        <f t="shared" si="27"/>
        <v>CES1</v>
      </c>
      <c r="K347" s="52">
        <f t="shared" si="28"/>
        <v>3109.4600000000005</v>
      </c>
      <c r="L347" s="52">
        <f t="shared" si="29"/>
        <v>1672.96</v>
      </c>
      <c r="M347" s="50">
        <f>IFERROR(Table22[[#This Row],[Sum of Gross Profit]]/Table22[[#This Row],[Sum of EUR Sales Amount]],0)</f>
        <v>0.53802267917902136</v>
      </c>
    </row>
    <row r="348" spans="2:13" hidden="1" x14ac:dyDescent="0.35">
      <c r="B348">
        <v>3014311</v>
      </c>
      <c r="C348" t="s">
        <v>17</v>
      </c>
      <c r="D348" t="s">
        <v>56</v>
      </c>
      <c r="E348" s="32">
        <v>3732.48</v>
      </c>
      <c r="F348" s="32">
        <v>1765.58</v>
      </c>
      <c r="H348">
        <f t="shared" si="25"/>
        <v>3014311</v>
      </c>
      <c r="I348" t="str">
        <f t="shared" si="26"/>
        <v>Medium</v>
      </c>
      <c r="J348" t="str">
        <f t="shared" si="27"/>
        <v>CES1</v>
      </c>
      <c r="K348" s="52">
        <f t="shared" si="28"/>
        <v>3732.48</v>
      </c>
      <c r="L348" s="52">
        <f t="shared" si="29"/>
        <v>1765.58</v>
      </c>
      <c r="M348" s="50">
        <f>IFERROR(Table22[[#This Row],[Sum of Gross Profit]]/Table22[[#This Row],[Sum of EUR Sales Amount]],0)</f>
        <v>0.47303133573388201</v>
      </c>
    </row>
    <row r="349" spans="2:13" hidden="1" x14ac:dyDescent="0.35">
      <c r="B349">
        <v>3014312</v>
      </c>
      <c r="C349" t="s">
        <v>10</v>
      </c>
      <c r="D349" t="s">
        <v>56</v>
      </c>
      <c r="E349" s="32">
        <v>0.54</v>
      </c>
      <c r="F349" s="32">
        <v>0.28000000000000003</v>
      </c>
      <c r="H349">
        <f t="shared" si="25"/>
        <v>3014312</v>
      </c>
      <c r="I349" t="str">
        <f t="shared" si="26"/>
        <v>Small</v>
      </c>
      <c r="J349" t="str">
        <f t="shared" si="27"/>
        <v>CES1</v>
      </c>
      <c r="K349" s="52">
        <f t="shared" si="28"/>
        <v>0.54</v>
      </c>
      <c r="L349" s="52">
        <f t="shared" si="29"/>
        <v>0.28000000000000003</v>
      </c>
      <c r="M349" s="50">
        <f>IFERROR(Table22[[#This Row],[Sum of Gross Profit]]/Table22[[#This Row],[Sum of EUR Sales Amount]],0)</f>
        <v>0.51851851851851849</v>
      </c>
    </row>
    <row r="350" spans="2:13" hidden="1" x14ac:dyDescent="0.35">
      <c r="B350">
        <v>3014314</v>
      </c>
      <c r="C350" t="s">
        <v>10</v>
      </c>
      <c r="D350" t="s">
        <v>56</v>
      </c>
      <c r="E350" s="32">
        <v>3804.04</v>
      </c>
      <c r="F350" s="32">
        <v>1502.98</v>
      </c>
      <c r="H350">
        <f t="shared" si="25"/>
        <v>3014314</v>
      </c>
      <c r="I350" t="str">
        <f t="shared" si="26"/>
        <v>Small</v>
      </c>
      <c r="J350" t="str">
        <f t="shared" si="27"/>
        <v>CES1</v>
      </c>
      <c r="K350" s="52">
        <f t="shared" si="28"/>
        <v>3804.04</v>
      </c>
      <c r="L350" s="52">
        <f t="shared" si="29"/>
        <v>1502.98</v>
      </c>
      <c r="M350" s="50">
        <f>IFERROR(Table22[[#This Row],[Sum of Gross Profit]]/Table22[[#This Row],[Sum of EUR Sales Amount]],0)</f>
        <v>0.39510099788645758</v>
      </c>
    </row>
    <row r="351" spans="2:13" hidden="1" x14ac:dyDescent="0.35">
      <c r="B351">
        <v>3014321</v>
      </c>
      <c r="C351" t="s">
        <v>17</v>
      </c>
      <c r="D351" t="s">
        <v>56</v>
      </c>
      <c r="E351" s="32">
        <v>2863.7200000000003</v>
      </c>
      <c r="F351" s="32">
        <v>901.48</v>
      </c>
      <c r="H351">
        <f t="shared" si="25"/>
        <v>3014321</v>
      </c>
      <c r="I351" t="str">
        <f t="shared" si="26"/>
        <v>Medium</v>
      </c>
      <c r="J351" t="str">
        <f t="shared" si="27"/>
        <v>CES1</v>
      </c>
      <c r="K351" s="52">
        <f t="shared" si="28"/>
        <v>2863.7200000000003</v>
      </c>
      <c r="L351" s="52">
        <f t="shared" si="29"/>
        <v>901.48</v>
      </c>
      <c r="M351" s="50">
        <f>IFERROR(Table22[[#This Row],[Sum of Gross Profit]]/Table22[[#This Row],[Sum of EUR Sales Amount]],0)</f>
        <v>0.31479334571815676</v>
      </c>
    </row>
    <row r="352" spans="2:13" hidden="1" x14ac:dyDescent="0.35">
      <c r="B352">
        <v>3014323</v>
      </c>
      <c r="C352" t="s">
        <v>17</v>
      </c>
      <c r="D352" t="s">
        <v>56</v>
      </c>
      <c r="E352" s="32">
        <v>1057.3399999999999</v>
      </c>
      <c r="F352" s="32">
        <v>540.91999999999996</v>
      </c>
      <c r="H352">
        <f t="shared" si="25"/>
        <v>3014323</v>
      </c>
      <c r="I352" t="str">
        <f t="shared" si="26"/>
        <v>Medium</v>
      </c>
      <c r="J352" t="str">
        <f t="shared" si="27"/>
        <v>CES1</v>
      </c>
      <c r="K352" s="52">
        <f t="shared" si="28"/>
        <v>1057.3399999999999</v>
      </c>
      <c r="L352" s="52">
        <f t="shared" si="29"/>
        <v>540.91999999999996</v>
      </c>
      <c r="M352" s="50">
        <f>IFERROR(Table22[[#This Row],[Sum of Gross Profit]]/Table22[[#This Row],[Sum of EUR Sales Amount]],0)</f>
        <v>0.51158567726559101</v>
      </c>
    </row>
    <row r="353" spans="2:13" hidden="1" x14ac:dyDescent="0.35">
      <c r="B353">
        <v>3014324</v>
      </c>
      <c r="C353" t="s">
        <v>10</v>
      </c>
      <c r="D353" t="s">
        <v>56</v>
      </c>
      <c r="E353" s="32">
        <v>5529</v>
      </c>
      <c r="F353" s="32">
        <v>1498.22</v>
      </c>
      <c r="H353">
        <f t="shared" si="25"/>
        <v>3014324</v>
      </c>
      <c r="I353" t="str">
        <f t="shared" si="26"/>
        <v>Small</v>
      </c>
      <c r="J353" t="str">
        <f t="shared" si="27"/>
        <v>CES1</v>
      </c>
      <c r="K353" s="52">
        <f t="shared" si="28"/>
        <v>5529</v>
      </c>
      <c r="L353" s="52">
        <f t="shared" si="29"/>
        <v>1498.22</v>
      </c>
      <c r="M353" s="50">
        <f>IFERROR(Table22[[#This Row],[Sum of Gross Profit]]/Table22[[#This Row],[Sum of EUR Sales Amount]],0)</f>
        <v>0.27097485982998737</v>
      </c>
    </row>
    <row r="354" spans="2:13" hidden="1" x14ac:dyDescent="0.35">
      <c r="B354">
        <v>3014327</v>
      </c>
      <c r="C354" t="s">
        <v>10</v>
      </c>
      <c r="D354" t="s">
        <v>56</v>
      </c>
      <c r="E354" s="32">
        <v>280</v>
      </c>
      <c r="F354" s="32">
        <v>60</v>
      </c>
      <c r="H354">
        <f t="shared" si="25"/>
        <v>3014327</v>
      </c>
      <c r="I354" t="str">
        <f t="shared" si="26"/>
        <v>Small</v>
      </c>
      <c r="J354" t="str">
        <f t="shared" si="27"/>
        <v>CES1</v>
      </c>
      <c r="K354" s="52">
        <f t="shared" si="28"/>
        <v>280</v>
      </c>
      <c r="L354" s="52">
        <f t="shared" si="29"/>
        <v>60</v>
      </c>
      <c r="M354" s="50">
        <f>IFERROR(Table22[[#This Row],[Sum of Gross Profit]]/Table22[[#This Row],[Sum of EUR Sales Amount]],0)</f>
        <v>0.21428571428571427</v>
      </c>
    </row>
    <row r="355" spans="2:13" hidden="1" x14ac:dyDescent="0.35">
      <c r="B355">
        <v>3014340</v>
      </c>
      <c r="C355" t="s">
        <v>17</v>
      </c>
      <c r="D355" t="s">
        <v>56</v>
      </c>
      <c r="E355" s="32">
        <v>7488</v>
      </c>
      <c r="F355" s="32">
        <v>2516.2400000000007</v>
      </c>
      <c r="H355">
        <f t="shared" si="25"/>
        <v>3014340</v>
      </c>
      <c r="I355" t="str">
        <f t="shared" si="26"/>
        <v>Medium</v>
      </c>
      <c r="J355" t="str">
        <f t="shared" si="27"/>
        <v>CES1</v>
      </c>
      <c r="K355" s="52">
        <f t="shared" si="28"/>
        <v>7488</v>
      </c>
      <c r="L355" s="52">
        <f t="shared" si="29"/>
        <v>2516.2400000000007</v>
      </c>
      <c r="M355" s="50">
        <f>IFERROR(Table22[[#This Row],[Sum of Gross Profit]]/Table22[[#This Row],[Sum of EUR Sales Amount]],0)</f>
        <v>0.33603632478632489</v>
      </c>
    </row>
    <row r="356" spans="2:13" hidden="1" x14ac:dyDescent="0.35">
      <c r="B356">
        <v>3014342</v>
      </c>
      <c r="C356" t="s">
        <v>17</v>
      </c>
      <c r="D356" t="s">
        <v>56</v>
      </c>
      <c r="E356" s="32">
        <v>10352.939999999999</v>
      </c>
      <c r="F356" s="32">
        <v>5385.2199999999957</v>
      </c>
      <c r="H356">
        <f t="shared" si="25"/>
        <v>3014342</v>
      </c>
      <c r="I356" t="str">
        <f t="shared" si="26"/>
        <v>Medium</v>
      </c>
      <c r="J356" t="str">
        <f t="shared" si="27"/>
        <v>CES1</v>
      </c>
      <c r="K356" s="52">
        <f t="shared" si="28"/>
        <v>10352.939999999999</v>
      </c>
      <c r="L356" s="52">
        <f t="shared" si="29"/>
        <v>5385.2199999999957</v>
      </c>
      <c r="M356" s="50">
        <f>IFERROR(Table22[[#This Row],[Sum of Gross Profit]]/Table22[[#This Row],[Sum of EUR Sales Amount]],0)</f>
        <v>0.52016335456401719</v>
      </c>
    </row>
    <row r="357" spans="2:13" hidden="1" x14ac:dyDescent="0.35">
      <c r="B357">
        <v>3014348</v>
      </c>
      <c r="C357" t="s">
        <v>10</v>
      </c>
      <c r="D357" t="s">
        <v>56</v>
      </c>
      <c r="E357" s="32">
        <v>25.6</v>
      </c>
      <c r="F357" s="32">
        <v>15.96</v>
      </c>
      <c r="H357">
        <f t="shared" si="25"/>
        <v>3014348</v>
      </c>
      <c r="I357" t="str">
        <f t="shared" si="26"/>
        <v>Small</v>
      </c>
      <c r="J357" t="str">
        <f t="shared" si="27"/>
        <v>CES1</v>
      </c>
      <c r="K357" s="52">
        <f t="shared" si="28"/>
        <v>25.6</v>
      </c>
      <c r="L357" s="52">
        <f t="shared" si="29"/>
        <v>15.96</v>
      </c>
      <c r="M357" s="50">
        <f>IFERROR(Table22[[#This Row],[Sum of Gross Profit]]/Table22[[#This Row],[Sum of EUR Sales Amount]],0)</f>
        <v>0.62343749999999998</v>
      </c>
    </row>
    <row r="358" spans="2:13" hidden="1" x14ac:dyDescent="0.35">
      <c r="B358">
        <v>3014349</v>
      </c>
      <c r="C358" t="s">
        <v>17</v>
      </c>
      <c r="D358" t="s">
        <v>56</v>
      </c>
      <c r="E358" s="32">
        <v>10293.799999999999</v>
      </c>
      <c r="F358" s="32">
        <v>3117.52</v>
      </c>
      <c r="H358">
        <f t="shared" si="25"/>
        <v>3014349</v>
      </c>
      <c r="I358" t="str">
        <f t="shared" si="26"/>
        <v>Medium</v>
      </c>
      <c r="J358" t="str">
        <f t="shared" si="27"/>
        <v>CES1</v>
      </c>
      <c r="K358" s="52">
        <f t="shared" si="28"/>
        <v>10293.799999999999</v>
      </c>
      <c r="L358" s="52">
        <f t="shared" si="29"/>
        <v>3117.52</v>
      </c>
      <c r="M358" s="50">
        <f>IFERROR(Table22[[#This Row],[Sum of Gross Profit]]/Table22[[#This Row],[Sum of EUR Sales Amount]],0)</f>
        <v>0.30285414521362375</v>
      </c>
    </row>
    <row r="359" spans="2:13" hidden="1" x14ac:dyDescent="0.35">
      <c r="B359">
        <v>3014350</v>
      </c>
      <c r="C359" t="s">
        <v>17</v>
      </c>
      <c r="D359" t="s">
        <v>56</v>
      </c>
      <c r="E359" s="32">
        <v>13872.900000000001</v>
      </c>
      <c r="F359" s="32">
        <v>6947.0199999999986</v>
      </c>
      <c r="H359">
        <f t="shared" si="25"/>
        <v>3014350</v>
      </c>
      <c r="I359" t="str">
        <f t="shared" si="26"/>
        <v>Medium</v>
      </c>
      <c r="J359" t="str">
        <f t="shared" si="27"/>
        <v>CES1</v>
      </c>
      <c r="K359" s="52">
        <f t="shared" si="28"/>
        <v>13872.900000000001</v>
      </c>
      <c r="L359" s="52">
        <f t="shared" si="29"/>
        <v>6947.0199999999986</v>
      </c>
      <c r="M359" s="50">
        <f>IFERROR(Table22[[#This Row],[Sum of Gross Profit]]/Table22[[#This Row],[Sum of EUR Sales Amount]],0)</f>
        <v>0.50076191711898721</v>
      </c>
    </row>
    <row r="360" spans="2:13" hidden="1" x14ac:dyDescent="0.35">
      <c r="B360">
        <v>3014351</v>
      </c>
      <c r="C360" t="s">
        <v>10</v>
      </c>
      <c r="D360" t="s">
        <v>56</v>
      </c>
      <c r="E360" s="32">
        <v>3280.64</v>
      </c>
      <c r="F360" s="32">
        <v>1143.42</v>
      </c>
      <c r="H360">
        <f t="shared" si="25"/>
        <v>3014351</v>
      </c>
      <c r="I360" t="str">
        <f t="shared" si="26"/>
        <v>Small</v>
      </c>
      <c r="J360" t="str">
        <f t="shared" si="27"/>
        <v>CES1</v>
      </c>
      <c r="K360" s="52">
        <f t="shared" si="28"/>
        <v>3280.64</v>
      </c>
      <c r="L360" s="52">
        <f t="shared" si="29"/>
        <v>1143.42</v>
      </c>
      <c r="M360" s="50">
        <f>IFERROR(Table22[[#This Row],[Sum of Gross Profit]]/Table22[[#This Row],[Sum of EUR Sales Amount]],0)</f>
        <v>0.34853565158017952</v>
      </c>
    </row>
    <row r="361" spans="2:13" hidden="1" x14ac:dyDescent="0.35">
      <c r="B361">
        <v>3014356</v>
      </c>
      <c r="C361" t="s">
        <v>17</v>
      </c>
      <c r="D361" t="s">
        <v>56</v>
      </c>
      <c r="E361" s="32">
        <v>4459.18</v>
      </c>
      <c r="F361" s="32">
        <v>1847.6200000000001</v>
      </c>
      <c r="H361">
        <f t="shared" si="25"/>
        <v>3014356</v>
      </c>
      <c r="I361" t="str">
        <f t="shared" si="26"/>
        <v>Medium</v>
      </c>
      <c r="J361" t="str">
        <f t="shared" si="27"/>
        <v>CES1</v>
      </c>
      <c r="K361" s="52">
        <f t="shared" si="28"/>
        <v>4459.18</v>
      </c>
      <c r="L361" s="52">
        <f t="shared" si="29"/>
        <v>1847.6200000000001</v>
      </c>
      <c r="M361" s="50">
        <f>IFERROR(Table22[[#This Row],[Sum of Gross Profit]]/Table22[[#This Row],[Sum of EUR Sales Amount]],0)</f>
        <v>0.41434075323265712</v>
      </c>
    </row>
    <row r="362" spans="2:13" hidden="1" x14ac:dyDescent="0.35">
      <c r="B362">
        <v>3014358</v>
      </c>
      <c r="C362" t="s">
        <v>10</v>
      </c>
      <c r="D362" t="s">
        <v>56</v>
      </c>
      <c r="E362" s="32">
        <v>6269.72</v>
      </c>
      <c r="F362" s="32">
        <v>3255.44</v>
      </c>
      <c r="H362">
        <f t="shared" si="25"/>
        <v>3014358</v>
      </c>
      <c r="I362" t="str">
        <f t="shared" si="26"/>
        <v>Small</v>
      </c>
      <c r="J362" t="str">
        <f t="shared" si="27"/>
        <v>CES1</v>
      </c>
      <c r="K362" s="52">
        <f t="shared" si="28"/>
        <v>6269.72</v>
      </c>
      <c r="L362" s="52">
        <f t="shared" si="29"/>
        <v>3255.44</v>
      </c>
      <c r="M362" s="50">
        <f>IFERROR(Table22[[#This Row],[Sum of Gross Profit]]/Table22[[#This Row],[Sum of EUR Sales Amount]],0)</f>
        <v>0.51923211881870324</v>
      </c>
    </row>
    <row r="363" spans="2:13" hidden="1" x14ac:dyDescent="0.35">
      <c r="B363">
        <v>3014361</v>
      </c>
      <c r="C363" t="s">
        <v>10</v>
      </c>
      <c r="D363" t="s">
        <v>56</v>
      </c>
      <c r="E363" s="32">
        <v>183</v>
      </c>
      <c r="F363" s="32">
        <v>123</v>
      </c>
      <c r="H363">
        <f t="shared" si="25"/>
        <v>3014361</v>
      </c>
      <c r="I363" t="str">
        <f t="shared" si="26"/>
        <v>Small</v>
      </c>
      <c r="J363" t="str">
        <f t="shared" si="27"/>
        <v>CES1</v>
      </c>
      <c r="K363" s="52">
        <f t="shared" si="28"/>
        <v>183</v>
      </c>
      <c r="L363" s="52">
        <f t="shared" si="29"/>
        <v>123</v>
      </c>
      <c r="M363" s="50">
        <f>IFERROR(Table22[[#This Row],[Sum of Gross Profit]]/Table22[[#This Row],[Sum of EUR Sales Amount]],0)</f>
        <v>0.67213114754098358</v>
      </c>
    </row>
    <row r="364" spans="2:13" hidden="1" x14ac:dyDescent="0.35">
      <c r="B364">
        <v>3014363</v>
      </c>
      <c r="C364" t="s">
        <v>17</v>
      </c>
      <c r="D364" t="s">
        <v>56</v>
      </c>
      <c r="E364" s="32">
        <v>319</v>
      </c>
      <c r="F364" s="32">
        <v>171.82</v>
      </c>
      <c r="H364">
        <f t="shared" si="25"/>
        <v>3014363</v>
      </c>
      <c r="I364" t="str">
        <f t="shared" si="26"/>
        <v>Medium</v>
      </c>
      <c r="J364" t="str">
        <f t="shared" si="27"/>
        <v>CES1</v>
      </c>
      <c r="K364" s="52">
        <f t="shared" si="28"/>
        <v>319</v>
      </c>
      <c r="L364" s="52">
        <f t="shared" si="29"/>
        <v>171.82</v>
      </c>
      <c r="M364" s="50">
        <f>IFERROR(Table22[[#This Row],[Sum of Gross Profit]]/Table22[[#This Row],[Sum of EUR Sales Amount]],0)</f>
        <v>0.5386206896551724</v>
      </c>
    </row>
    <row r="365" spans="2:13" hidden="1" x14ac:dyDescent="0.35">
      <c r="B365">
        <v>3014364</v>
      </c>
      <c r="C365" t="s">
        <v>17</v>
      </c>
      <c r="D365" t="s">
        <v>56</v>
      </c>
      <c r="E365" s="32">
        <v>14150.359999999999</v>
      </c>
      <c r="F365" s="32">
        <v>4591.54</v>
      </c>
      <c r="H365">
        <f t="shared" si="25"/>
        <v>3014364</v>
      </c>
      <c r="I365" t="str">
        <f t="shared" si="26"/>
        <v>Medium</v>
      </c>
      <c r="J365" t="str">
        <f t="shared" si="27"/>
        <v>CES1</v>
      </c>
      <c r="K365" s="52">
        <f t="shared" si="28"/>
        <v>14150.359999999999</v>
      </c>
      <c r="L365" s="52">
        <f t="shared" si="29"/>
        <v>4591.54</v>
      </c>
      <c r="M365" s="50">
        <f>IFERROR(Table22[[#This Row],[Sum of Gross Profit]]/Table22[[#This Row],[Sum of EUR Sales Amount]],0)</f>
        <v>0.32448220398632971</v>
      </c>
    </row>
    <row r="366" spans="2:13" hidden="1" x14ac:dyDescent="0.35">
      <c r="B366">
        <v>3014365</v>
      </c>
      <c r="C366" t="s">
        <v>10</v>
      </c>
      <c r="D366" t="s">
        <v>56</v>
      </c>
      <c r="E366" s="32">
        <v>18.96</v>
      </c>
      <c r="F366" s="32">
        <v>7.82</v>
      </c>
      <c r="H366">
        <f t="shared" si="25"/>
        <v>3014365</v>
      </c>
      <c r="I366" t="str">
        <f t="shared" si="26"/>
        <v>Small</v>
      </c>
      <c r="J366" t="str">
        <f t="shared" si="27"/>
        <v>CES1</v>
      </c>
      <c r="K366" s="52">
        <f t="shared" si="28"/>
        <v>18.96</v>
      </c>
      <c r="L366" s="52">
        <f t="shared" si="29"/>
        <v>7.82</v>
      </c>
      <c r="M366" s="50">
        <f>IFERROR(Table22[[#This Row],[Sum of Gross Profit]]/Table22[[#This Row],[Sum of EUR Sales Amount]],0)</f>
        <v>0.41244725738396626</v>
      </c>
    </row>
    <row r="367" spans="2:13" hidden="1" x14ac:dyDescent="0.35">
      <c r="B367">
        <v>3014366</v>
      </c>
      <c r="C367" t="s">
        <v>10</v>
      </c>
      <c r="D367" t="s">
        <v>56</v>
      </c>
      <c r="E367" s="32">
        <v>518</v>
      </c>
      <c r="F367" s="32">
        <v>196</v>
      </c>
      <c r="H367">
        <f t="shared" si="25"/>
        <v>3014366</v>
      </c>
      <c r="I367" t="str">
        <f t="shared" si="26"/>
        <v>Small</v>
      </c>
      <c r="J367" t="str">
        <f t="shared" si="27"/>
        <v>CES1</v>
      </c>
      <c r="K367" s="52">
        <f t="shared" si="28"/>
        <v>518</v>
      </c>
      <c r="L367" s="52">
        <f t="shared" si="29"/>
        <v>196</v>
      </c>
      <c r="M367" s="50">
        <f>IFERROR(Table22[[#This Row],[Sum of Gross Profit]]/Table22[[#This Row],[Sum of EUR Sales Amount]],0)</f>
        <v>0.3783783783783784</v>
      </c>
    </row>
    <row r="368" spans="2:13" hidden="1" x14ac:dyDescent="0.35">
      <c r="B368">
        <v>3014371</v>
      </c>
      <c r="C368" t="s">
        <v>17</v>
      </c>
      <c r="D368" t="s">
        <v>56</v>
      </c>
      <c r="E368" s="32">
        <v>40366.740000000005</v>
      </c>
      <c r="F368" s="32">
        <v>14101.740000000003</v>
      </c>
      <c r="H368">
        <f t="shared" si="25"/>
        <v>3014371</v>
      </c>
      <c r="I368" t="str">
        <f t="shared" si="26"/>
        <v>Medium</v>
      </c>
      <c r="J368" t="str">
        <f t="shared" si="27"/>
        <v>CES1</v>
      </c>
      <c r="K368" s="52">
        <f t="shared" si="28"/>
        <v>40366.740000000005</v>
      </c>
      <c r="L368" s="52">
        <f t="shared" si="29"/>
        <v>14101.740000000003</v>
      </c>
      <c r="M368" s="50">
        <f>IFERROR(Table22[[#This Row],[Sum of Gross Profit]]/Table22[[#This Row],[Sum of EUR Sales Amount]],0)</f>
        <v>0.34934057097501559</v>
      </c>
    </row>
    <row r="369" spans="2:13" hidden="1" x14ac:dyDescent="0.35">
      <c r="B369">
        <v>3014376</v>
      </c>
      <c r="C369" t="s">
        <v>10</v>
      </c>
      <c r="D369" t="s">
        <v>56</v>
      </c>
      <c r="E369" s="32">
        <v>202.72</v>
      </c>
      <c r="F369" s="32">
        <v>93.9</v>
      </c>
      <c r="H369">
        <f t="shared" si="25"/>
        <v>3014376</v>
      </c>
      <c r="I369" t="str">
        <f t="shared" si="26"/>
        <v>Small</v>
      </c>
      <c r="J369" t="str">
        <f t="shared" si="27"/>
        <v>CES1</v>
      </c>
      <c r="K369" s="52">
        <f t="shared" si="28"/>
        <v>202.72</v>
      </c>
      <c r="L369" s="52">
        <f t="shared" si="29"/>
        <v>93.9</v>
      </c>
      <c r="M369" s="50">
        <f>IFERROR(Table22[[#This Row],[Sum of Gross Profit]]/Table22[[#This Row],[Sum of EUR Sales Amount]],0)</f>
        <v>0.4632004735595896</v>
      </c>
    </row>
    <row r="370" spans="2:13" hidden="1" x14ac:dyDescent="0.35">
      <c r="B370">
        <v>3014377</v>
      </c>
      <c r="C370" t="s">
        <v>17</v>
      </c>
      <c r="D370" t="s">
        <v>56</v>
      </c>
      <c r="E370" s="32">
        <v>50568.12</v>
      </c>
      <c r="F370" s="32">
        <v>17666.439999999995</v>
      </c>
      <c r="H370">
        <f t="shared" si="25"/>
        <v>3014377</v>
      </c>
      <c r="I370" t="str">
        <f t="shared" si="26"/>
        <v>Medium</v>
      </c>
      <c r="J370" t="str">
        <f t="shared" si="27"/>
        <v>CES1</v>
      </c>
      <c r="K370" s="52">
        <f t="shared" si="28"/>
        <v>50568.12</v>
      </c>
      <c r="L370" s="52">
        <f t="shared" si="29"/>
        <v>17666.439999999995</v>
      </c>
      <c r="M370" s="50">
        <f>IFERROR(Table22[[#This Row],[Sum of Gross Profit]]/Table22[[#This Row],[Sum of EUR Sales Amount]],0)</f>
        <v>0.34935924056500406</v>
      </c>
    </row>
    <row r="371" spans="2:13" hidden="1" x14ac:dyDescent="0.35">
      <c r="B371">
        <v>3014378</v>
      </c>
      <c r="C371" t="s">
        <v>17</v>
      </c>
      <c r="D371" t="s">
        <v>56</v>
      </c>
      <c r="E371" s="32">
        <v>445.6</v>
      </c>
      <c r="F371" s="32">
        <v>80.959999999999994</v>
      </c>
      <c r="H371">
        <f t="shared" si="25"/>
        <v>3014378</v>
      </c>
      <c r="I371" t="str">
        <f t="shared" si="26"/>
        <v>Medium</v>
      </c>
      <c r="J371" t="str">
        <f t="shared" si="27"/>
        <v>CES1</v>
      </c>
      <c r="K371" s="52">
        <f t="shared" si="28"/>
        <v>445.6</v>
      </c>
      <c r="L371" s="52">
        <f t="shared" si="29"/>
        <v>80.959999999999994</v>
      </c>
      <c r="M371" s="50">
        <f>IFERROR(Table22[[#This Row],[Sum of Gross Profit]]/Table22[[#This Row],[Sum of EUR Sales Amount]],0)</f>
        <v>0.18168761220825849</v>
      </c>
    </row>
    <row r="372" spans="2:13" hidden="1" x14ac:dyDescent="0.35">
      <c r="B372">
        <v>3014379</v>
      </c>
      <c r="C372" t="s">
        <v>17</v>
      </c>
      <c r="D372" t="s">
        <v>56</v>
      </c>
      <c r="E372" s="32">
        <v>26620.079999999998</v>
      </c>
      <c r="F372" s="32">
        <v>3658.6199999999994</v>
      </c>
      <c r="H372">
        <f t="shared" si="25"/>
        <v>3014379</v>
      </c>
      <c r="I372" t="str">
        <f t="shared" si="26"/>
        <v>Medium</v>
      </c>
      <c r="J372" t="str">
        <f t="shared" si="27"/>
        <v>CES1</v>
      </c>
      <c r="K372" s="52">
        <f t="shared" si="28"/>
        <v>26620.079999999998</v>
      </c>
      <c r="L372" s="52">
        <f t="shared" si="29"/>
        <v>3658.6199999999994</v>
      </c>
      <c r="M372" s="50">
        <f>IFERROR(Table22[[#This Row],[Sum of Gross Profit]]/Table22[[#This Row],[Sum of EUR Sales Amount]],0)</f>
        <v>0.13743835480584579</v>
      </c>
    </row>
    <row r="373" spans="2:13" hidden="1" x14ac:dyDescent="0.35">
      <c r="B373">
        <v>3014382</v>
      </c>
      <c r="C373" t="s">
        <v>17</v>
      </c>
      <c r="D373" t="s">
        <v>56</v>
      </c>
      <c r="E373" s="32">
        <v>2347.62</v>
      </c>
      <c r="F373" s="32">
        <v>1616.3600000000001</v>
      </c>
      <c r="H373">
        <f t="shared" si="25"/>
        <v>3014382</v>
      </c>
      <c r="I373" t="str">
        <f t="shared" si="26"/>
        <v>Medium</v>
      </c>
      <c r="J373" t="str">
        <f t="shared" si="27"/>
        <v>CES1</v>
      </c>
      <c r="K373" s="52">
        <f t="shared" si="28"/>
        <v>2347.62</v>
      </c>
      <c r="L373" s="52">
        <f t="shared" si="29"/>
        <v>1616.3600000000001</v>
      </c>
      <c r="M373" s="50">
        <f>IFERROR(Table22[[#This Row],[Sum of Gross Profit]]/Table22[[#This Row],[Sum of EUR Sales Amount]],0)</f>
        <v>0.68851006551315808</v>
      </c>
    </row>
    <row r="374" spans="2:13" hidden="1" x14ac:dyDescent="0.35">
      <c r="B374">
        <v>3014384</v>
      </c>
      <c r="C374" t="s">
        <v>10</v>
      </c>
      <c r="D374" t="s">
        <v>56</v>
      </c>
      <c r="E374" s="32">
        <v>21820.16</v>
      </c>
      <c r="F374" s="32">
        <v>9235.76</v>
      </c>
      <c r="H374">
        <f t="shared" si="25"/>
        <v>3014384</v>
      </c>
      <c r="I374" t="str">
        <f t="shared" si="26"/>
        <v>Small</v>
      </c>
      <c r="J374" t="str">
        <f t="shared" si="27"/>
        <v>CES1</v>
      </c>
      <c r="K374" s="52">
        <f t="shared" si="28"/>
        <v>21820.16</v>
      </c>
      <c r="L374" s="52">
        <f t="shared" si="29"/>
        <v>9235.76</v>
      </c>
      <c r="M374" s="50">
        <f>IFERROR(Table22[[#This Row],[Sum of Gross Profit]]/Table22[[#This Row],[Sum of EUR Sales Amount]],0)</f>
        <v>0.42326729043233413</v>
      </c>
    </row>
    <row r="375" spans="2:13" hidden="1" x14ac:dyDescent="0.35">
      <c r="B375">
        <v>3014385</v>
      </c>
      <c r="C375" t="s">
        <v>10</v>
      </c>
      <c r="D375" t="s">
        <v>56</v>
      </c>
      <c r="E375" s="32">
        <v>583.92000000000007</v>
      </c>
      <c r="F375" s="32">
        <v>224.88000000000002</v>
      </c>
      <c r="H375">
        <f t="shared" si="25"/>
        <v>3014385</v>
      </c>
      <c r="I375" t="str">
        <f t="shared" si="26"/>
        <v>Small</v>
      </c>
      <c r="J375" t="str">
        <f t="shared" si="27"/>
        <v>CES1</v>
      </c>
      <c r="K375" s="52">
        <f t="shared" si="28"/>
        <v>583.92000000000007</v>
      </c>
      <c r="L375" s="52">
        <f t="shared" si="29"/>
        <v>224.88000000000002</v>
      </c>
      <c r="M375" s="50">
        <f>IFERROR(Table22[[#This Row],[Sum of Gross Profit]]/Table22[[#This Row],[Sum of EUR Sales Amount]],0)</f>
        <v>0.385121249486231</v>
      </c>
    </row>
    <row r="376" spans="2:13" hidden="1" x14ac:dyDescent="0.35">
      <c r="B376">
        <v>3014386</v>
      </c>
      <c r="C376" t="s">
        <v>10</v>
      </c>
      <c r="D376" t="s">
        <v>56</v>
      </c>
      <c r="E376" s="32">
        <v>1308.1599999999999</v>
      </c>
      <c r="F376" s="32">
        <v>644.04</v>
      </c>
      <c r="H376">
        <f t="shared" si="25"/>
        <v>3014386</v>
      </c>
      <c r="I376" t="str">
        <f t="shared" si="26"/>
        <v>Small</v>
      </c>
      <c r="J376" t="str">
        <f t="shared" si="27"/>
        <v>CES1</v>
      </c>
      <c r="K376" s="52">
        <f t="shared" si="28"/>
        <v>1308.1599999999999</v>
      </c>
      <c r="L376" s="52">
        <f t="shared" si="29"/>
        <v>644.04</v>
      </c>
      <c r="M376" s="50">
        <f>IFERROR(Table22[[#This Row],[Sum of Gross Profit]]/Table22[[#This Row],[Sum of EUR Sales Amount]],0)</f>
        <v>0.49232509784735817</v>
      </c>
    </row>
    <row r="377" spans="2:13" x14ac:dyDescent="0.35">
      <c r="B377">
        <v>3014387</v>
      </c>
      <c r="C377" t="s">
        <v>10</v>
      </c>
      <c r="D377" t="s">
        <v>56</v>
      </c>
      <c r="E377" s="32">
        <v>900</v>
      </c>
      <c r="F377" s="32">
        <v>-414.81999999999994</v>
      </c>
      <c r="H377" s="51">
        <f t="shared" si="25"/>
        <v>3014387</v>
      </c>
      <c r="I377" t="str">
        <f t="shared" si="26"/>
        <v>Small</v>
      </c>
      <c r="J377" t="str">
        <f t="shared" si="27"/>
        <v>CES1</v>
      </c>
      <c r="K377" s="52">
        <f t="shared" si="28"/>
        <v>900</v>
      </c>
      <c r="L377" s="52">
        <f t="shared" si="29"/>
        <v>-414.81999999999994</v>
      </c>
      <c r="M377" s="50">
        <f>IFERROR(Table22[[#This Row],[Sum of Gross Profit]]/Table22[[#This Row],[Sum of EUR Sales Amount]],0)</f>
        <v>-0.46091111111111105</v>
      </c>
    </row>
    <row r="378" spans="2:13" hidden="1" x14ac:dyDescent="0.35">
      <c r="B378">
        <v>3014389</v>
      </c>
      <c r="C378" t="s">
        <v>10</v>
      </c>
      <c r="D378" t="s">
        <v>56</v>
      </c>
      <c r="E378" s="32">
        <v>2113.88</v>
      </c>
      <c r="F378" s="32">
        <v>1151.1999999999998</v>
      </c>
      <c r="H378">
        <f t="shared" si="25"/>
        <v>3014389</v>
      </c>
      <c r="I378" t="str">
        <f t="shared" si="26"/>
        <v>Small</v>
      </c>
      <c r="J378" t="str">
        <f t="shared" si="27"/>
        <v>CES1</v>
      </c>
      <c r="K378" s="52">
        <f t="shared" si="28"/>
        <v>2113.88</v>
      </c>
      <c r="L378" s="52">
        <f t="shared" si="29"/>
        <v>1151.1999999999998</v>
      </c>
      <c r="M378" s="50">
        <f>IFERROR(Table22[[#This Row],[Sum of Gross Profit]]/Table22[[#This Row],[Sum of EUR Sales Amount]],0)</f>
        <v>0.54459098908168857</v>
      </c>
    </row>
    <row r="379" spans="2:13" hidden="1" x14ac:dyDescent="0.35">
      <c r="B379">
        <v>3014393</v>
      </c>
      <c r="C379" t="s">
        <v>10</v>
      </c>
      <c r="D379" t="s">
        <v>56</v>
      </c>
      <c r="E379" s="32">
        <v>620</v>
      </c>
      <c r="F379" s="32">
        <v>40</v>
      </c>
      <c r="H379">
        <f t="shared" si="25"/>
        <v>3014393</v>
      </c>
      <c r="I379" t="str">
        <f t="shared" si="26"/>
        <v>Small</v>
      </c>
      <c r="J379" t="str">
        <f t="shared" si="27"/>
        <v>CES1</v>
      </c>
      <c r="K379" s="52">
        <f t="shared" si="28"/>
        <v>620</v>
      </c>
      <c r="L379" s="52">
        <f t="shared" si="29"/>
        <v>40</v>
      </c>
      <c r="M379" s="50">
        <f>IFERROR(Table22[[#This Row],[Sum of Gross Profit]]/Table22[[#This Row],[Sum of EUR Sales Amount]],0)</f>
        <v>6.4516129032258063E-2</v>
      </c>
    </row>
    <row r="380" spans="2:13" hidden="1" x14ac:dyDescent="0.35">
      <c r="B380">
        <v>3014396</v>
      </c>
      <c r="C380" t="s">
        <v>10</v>
      </c>
      <c r="D380" t="s">
        <v>56</v>
      </c>
      <c r="E380" s="32">
        <v>90.539999999999992</v>
      </c>
      <c r="F380" s="32">
        <v>49.52</v>
      </c>
      <c r="H380">
        <f t="shared" si="25"/>
        <v>3014396</v>
      </c>
      <c r="I380" t="str">
        <f t="shared" si="26"/>
        <v>Small</v>
      </c>
      <c r="J380" t="str">
        <f t="shared" si="27"/>
        <v>CES1</v>
      </c>
      <c r="K380" s="52">
        <f t="shared" si="28"/>
        <v>90.539999999999992</v>
      </c>
      <c r="L380" s="52">
        <f t="shared" si="29"/>
        <v>49.52</v>
      </c>
      <c r="M380" s="50">
        <f>IFERROR(Table22[[#This Row],[Sum of Gross Profit]]/Table22[[#This Row],[Sum of EUR Sales Amount]],0)</f>
        <v>0.54694057874972402</v>
      </c>
    </row>
    <row r="381" spans="2:13" hidden="1" x14ac:dyDescent="0.35">
      <c r="B381">
        <v>3014398</v>
      </c>
      <c r="C381" t="s">
        <v>10</v>
      </c>
      <c r="D381" t="s">
        <v>56</v>
      </c>
      <c r="E381" s="32">
        <v>12880.040000000003</v>
      </c>
      <c r="F381" s="32">
        <v>2858.5600000000004</v>
      </c>
      <c r="H381">
        <f t="shared" si="25"/>
        <v>3014398</v>
      </c>
      <c r="I381" t="str">
        <f t="shared" si="26"/>
        <v>Small</v>
      </c>
      <c r="J381" t="str">
        <f t="shared" si="27"/>
        <v>CES1</v>
      </c>
      <c r="K381" s="52">
        <f t="shared" si="28"/>
        <v>12880.040000000003</v>
      </c>
      <c r="L381" s="52">
        <f t="shared" si="29"/>
        <v>2858.5600000000004</v>
      </c>
      <c r="M381" s="50">
        <f>IFERROR(Table22[[#This Row],[Sum of Gross Profit]]/Table22[[#This Row],[Sum of EUR Sales Amount]],0)</f>
        <v>0.22193719895279826</v>
      </c>
    </row>
    <row r="382" spans="2:13" hidden="1" x14ac:dyDescent="0.35">
      <c r="B382">
        <v>3014400</v>
      </c>
      <c r="C382" t="s">
        <v>17</v>
      </c>
      <c r="D382" t="s">
        <v>56</v>
      </c>
      <c r="E382" s="32">
        <v>356.71999999999997</v>
      </c>
      <c r="F382" s="32">
        <v>129</v>
      </c>
      <c r="H382">
        <f t="shared" si="25"/>
        <v>3014400</v>
      </c>
      <c r="I382" t="str">
        <f t="shared" si="26"/>
        <v>Medium</v>
      </c>
      <c r="J382" t="str">
        <f t="shared" si="27"/>
        <v>CES1</v>
      </c>
      <c r="K382" s="52">
        <f t="shared" si="28"/>
        <v>356.71999999999997</v>
      </c>
      <c r="L382" s="52">
        <f t="shared" si="29"/>
        <v>129</v>
      </c>
      <c r="M382" s="50">
        <f>IFERROR(Table22[[#This Row],[Sum of Gross Profit]]/Table22[[#This Row],[Sum of EUR Sales Amount]],0)</f>
        <v>0.36162816775061674</v>
      </c>
    </row>
    <row r="383" spans="2:13" hidden="1" x14ac:dyDescent="0.35">
      <c r="B383">
        <v>3014405</v>
      </c>
      <c r="C383" t="s">
        <v>17</v>
      </c>
      <c r="D383" t="s">
        <v>56</v>
      </c>
      <c r="E383" s="32">
        <v>24.599999999999998</v>
      </c>
      <c r="F383" s="32">
        <v>13.499999999999998</v>
      </c>
      <c r="H383">
        <f t="shared" si="25"/>
        <v>3014405</v>
      </c>
      <c r="I383" t="str">
        <f t="shared" si="26"/>
        <v>Medium</v>
      </c>
      <c r="J383" t="str">
        <f t="shared" si="27"/>
        <v>CES1</v>
      </c>
      <c r="K383" s="52">
        <f t="shared" si="28"/>
        <v>24.599999999999998</v>
      </c>
      <c r="L383" s="52">
        <f t="shared" si="29"/>
        <v>13.499999999999998</v>
      </c>
      <c r="M383" s="50">
        <f>IFERROR(Table22[[#This Row],[Sum of Gross Profit]]/Table22[[#This Row],[Sum of EUR Sales Amount]],0)</f>
        <v>0.54878048780487798</v>
      </c>
    </row>
    <row r="384" spans="2:13" hidden="1" x14ac:dyDescent="0.35">
      <c r="B384">
        <v>3014407</v>
      </c>
      <c r="C384" t="s">
        <v>17</v>
      </c>
      <c r="D384" t="s">
        <v>56</v>
      </c>
      <c r="E384" s="32">
        <v>6544.8799999999992</v>
      </c>
      <c r="F384" s="32">
        <v>1229.4000000000001</v>
      </c>
      <c r="H384">
        <f t="shared" si="25"/>
        <v>3014407</v>
      </c>
      <c r="I384" t="str">
        <f t="shared" si="26"/>
        <v>Medium</v>
      </c>
      <c r="J384" t="str">
        <f t="shared" si="27"/>
        <v>CES1</v>
      </c>
      <c r="K384" s="52">
        <f t="shared" si="28"/>
        <v>6544.8799999999992</v>
      </c>
      <c r="L384" s="52">
        <f t="shared" si="29"/>
        <v>1229.4000000000001</v>
      </c>
      <c r="M384" s="50">
        <f>IFERROR(Table22[[#This Row],[Sum of Gross Profit]]/Table22[[#This Row],[Sum of EUR Sales Amount]],0)</f>
        <v>0.18784148830841821</v>
      </c>
    </row>
    <row r="385" spans="2:13" hidden="1" x14ac:dyDescent="0.35">
      <c r="B385">
        <v>3014415</v>
      </c>
      <c r="C385" t="s">
        <v>17</v>
      </c>
      <c r="D385" t="s">
        <v>56</v>
      </c>
      <c r="E385" s="32">
        <v>9900.7799999999988</v>
      </c>
      <c r="F385" s="32">
        <v>2505.2000000000003</v>
      </c>
      <c r="H385">
        <f t="shared" si="25"/>
        <v>3014415</v>
      </c>
      <c r="I385" t="str">
        <f t="shared" si="26"/>
        <v>Medium</v>
      </c>
      <c r="J385" t="str">
        <f t="shared" si="27"/>
        <v>CES1</v>
      </c>
      <c r="K385" s="52">
        <f t="shared" si="28"/>
        <v>9900.7799999999988</v>
      </c>
      <c r="L385" s="52">
        <f t="shared" si="29"/>
        <v>2505.2000000000003</v>
      </c>
      <c r="M385" s="50">
        <f>IFERROR(Table22[[#This Row],[Sum of Gross Profit]]/Table22[[#This Row],[Sum of EUR Sales Amount]],0)</f>
        <v>0.25303056930868079</v>
      </c>
    </row>
    <row r="386" spans="2:13" hidden="1" x14ac:dyDescent="0.35">
      <c r="B386">
        <v>3014416</v>
      </c>
      <c r="C386" t="s">
        <v>17</v>
      </c>
      <c r="D386" t="s">
        <v>56</v>
      </c>
      <c r="E386" s="32">
        <v>556.36</v>
      </c>
      <c r="F386" s="32">
        <v>277.42</v>
      </c>
      <c r="H386">
        <f t="shared" si="25"/>
        <v>3014416</v>
      </c>
      <c r="I386" t="str">
        <f t="shared" si="26"/>
        <v>Medium</v>
      </c>
      <c r="J386" t="str">
        <f t="shared" si="27"/>
        <v>CES1</v>
      </c>
      <c r="K386" s="52">
        <f t="shared" si="28"/>
        <v>556.36</v>
      </c>
      <c r="L386" s="52">
        <f t="shared" si="29"/>
        <v>277.42</v>
      </c>
      <c r="M386" s="50">
        <f>IFERROR(Table22[[#This Row],[Sum of Gross Profit]]/Table22[[#This Row],[Sum of EUR Sales Amount]],0)</f>
        <v>0.4986339779998562</v>
      </c>
    </row>
    <row r="387" spans="2:13" hidden="1" x14ac:dyDescent="0.35">
      <c r="B387">
        <v>3014418</v>
      </c>
      <c r="C387" t="s">
        <v>17</v>
      </c>
      <c r="D387" t="s">
        <v>56</v>
      </c>
      <c r="E387" s="32">
        <v>7444.7800000000007</v>
      </c>
      <c r="F387" s="32">
        <v>3191.62</v>
      </c>
      <c r="H387">
        <f t="shared" si="25"/>
        <v>3014418</v>
      </c>
      <c r="I387" t="str">
        <f t="shared" si="26"/>
        <v>Medium</v>
      </c>
      <c r="J387" t="str">
        <f t="shared" si="27"/>
        <v>CES1</v>
      </c>
      <c r="K387" s="52">
        <f t="shared" si="28"/>
        <v>7444.7800000000007</v>
      </c>
      <c r="L387" s="52">
        <f t="shared" si="29"/>
        <v>3191.62</v>
      </c>
      <c r="M387" s="50">
        <f>IFERROR(Table22[[#This Row],[Sum of Gross Profit]]/Table22[[#This Row],[Sum of EUR Sales Amount]],0)</f>
        <v>0.42870575087510976</v>
      </c>
    </row>
    <row r="388" spans="2:13" hidden="1" x14ac:dyDescent="0.35">
      <c r="B388">
        <v>3014419</v>
      </c>
      <c r="C388" t="s">
        <v>10</v>
      </c>
      <c r="D388" t="s">
        <v>56</v>
      </c>
      <c r="E388" s="32">
        <v>3.98</v>
      </c>
      <c r="F388" s="32">
        <v>1.94</v>
      </c>
      <c r="H388">
        <f t="shared" ref="H388:H451" si="30">B388</f>
        <v>3014419</v>
      </c>
      <c r="I388" t="str">
        <f t="shared" ref="I388:I451" si="31">C388</f>
        <v>Small</v>
      </c>
      <c r="J388" t="str">
        <f t="shared" ref="J388:J451" si="32">D388</f>
        <v>CES1</v>
      </c>
      <c r="K388" s="52">
        <f t="shared" ref="K388:K451" si="33">E388</f>
        <v>3.98</v>
      </c>
      <c r="L388" s="52">
        <f t="shared" ref="L388:L451" si="34">F388</f>
        <v>1.94</v>
      </c>
      <c r="M388" s="50">
        <f>IFERROR(Table22[[#This Row],[Sum of Gross Profit]]/Table22[[#This Row],[Sum of EUR Sales Amount]],0)</f>
        <v>0.48743718592964824</v>
      </c>
    </row>
    <row r="389" spans="2:13" hidden="1" x14ac:dyDescent="0.35">
      <c r="B389">
        <v>3014420</v>
      </c>
      <c r="C389" t="s">
        <v>17</v>
      </c>
      <c r="D389" t="s">
        <v>56</v>
      </c>
      <c r="E389" s="32">
        <v>1613.18</v>
      </c>
      <c r="F389" s="32">
        <v>787.26</v>
      </c>
      <c r="H389">
        <f t="shared" si="30"/>
        <v>3014420</v>
      </c>
      <c r="I389" t="str">
        <f t="shared" si="31"/>
        <v>Medium</v>
      </c>
      <c r="J389" t="str">
        <f t="shared" si="32"/>
        <v>CES1</v>
      </c>
      <c r="K389" s="52">
        <f t="shared" si="33"/>
        <v>1613.18</v>
      </c>
      <c r="L389" s="52">
        <f t="shared" si="34"/>
        <v>787.26</v>
      </c>
      <c r="M389" s="50">
        <f>IFERROR(Table22[[#This Row],[Sum of Gross Profit]]/Table22[[#This Row],[Sum of EUR Sales Amount]],0)</f>
        <v>0.48801745620451525</v>
      </c>
    </row>
    <row r="390" spans="2:13" hidden="1" x14ac:dyDescent="0.35">
      <c r="B390">
        <v>3014431</v>
      </c>
      <c r="C390" t="s">
        <v>17</v>
      </c>
      <c r="D390" t="s">
        <v>56</v>
      </c>
      <c r="E390" s="32">
        <v>4162.3600000000006</v>
      </c>
      <c r="F390" s="32">
        <v>2314.7999999999997</v>
      </c>
      <c r="H390">
        <f t="shared" si="30"/>
        <v>3014431</v>
      </c>
      <c r="I390" t="str">
        <f t="shared" si="31"/>
        <v>Medium</v>
      </c>
      <c r="J390" t="str">
        <f t="shared" si="32"/>
        <v>CES1</v>
      </c>
      <c r="K390" s="52">
        <f t="shared" si="33"/>
        <v>4162.3600000000006</v>
      </c>
      <c r="L390" s="52">
        <f t="shared" si="34"/>
        <v>2314.7999999999997</v>
      </c>
      <c r="M390" s="50">
        <f>IFERROR(Table22[[#This Row],[Sum of Gross Profit]]/Table22[[#This Row],[Sum of EUR Sales Amount]],0)</f>
        <v>0.55612681267357922</v>
      </c>
    </row>
    <row r="391" spans="2:13" hidden="1" x14ac:dyDescent="0.35">
      <c r="B391">
        <v>3014437</v>
      </c>
      <c r="C391" t="s">
        <v>17</v>
      </c>
      <c r="D391" t="s">
        <v>56</v>
      </c>
      <c r="E391" s="32">
        <v>38919.980000000003</v>
      </c>
      <c r="F391" s="32">
        <v>1009.7399999999997</v>
      </c>
      <c r="H391">
        <f t="shared" si="30"/>
        <v>3014437</v>
      </c>
      <c r="I391" t="str">
        <f t="shared" si="31"/>
        <v>Medium</v>
      </c>
      <c r="J391" t="str">
        <f t="shared" si="32"/>
        <v>CES1</v>
      </c>
      <c r="K391" s="52">
        <f t="shared" si="33"/>
        <v>38919.980000000003</v>
      </c>
      <c r="L391" s="52">
        <f t="shared" si="34"/>
        <v>1009.7399999999997</v>
      </c>
      <c r="M391" s="50">
        <f>IFERROR(Table22[[#This Row],[Sum of Gross Profit]]/Table22[[#This Row],[Sum of EUR Sales Amount]],0)</f>
        <v>2.5944000998972754E-2</v>
      </c>
    </row>
    <row r="392" spans="2:13" hidden="1" x14ac:dyDescent="0.35">
      <c r="B392">
        <v>3014440</v>
      </c>
      <c r="C392" t="s">
        <v>10</v>
      </c>
      <c r="D392" t="s">
        <v>56</v>
      </c>
      <c r="E392" s="32">
        <v>1191.74</v>
      </c>
      <c r="F392" s="32">
        <v>565.9</v>
      </c>
      <c r="H392">
        <f t="shared" si="30"/>
        <v>3014440</v>
      </c>
      <c r="I392" t="str">
        <f t="shared" si="31"/>
        <v>Small</v>
      </c>
      <c r="J392" t="str">
        <f t="shared" si="32"/>
        <v>CES1</v>
      </c>
      <c r="K392" s="52">
        <f t="shared" si="33"/>
        <v>1191.74</v>
      </c>
      <c r="L392" s="52">
        <f t="shared" si="34"/>
        <v>565.9</v>
      </c>
      <c r="M392" s="50">
        <f>IFERROR(Table22[[#This Row],[Sum of Gross Profit]]/Table22[[#This Row],[Sum of EUR Sales Amount]],0)</f>
        <v>0.47485189722590498</v>
      </c>
    </row>
    <row r="393" spans="2:13" hidden="1" x14ac:dyDescent="0.35">
      <c r="B393">
        <v>3014441</v>
      </c>
      <c r="C393" t="s">
        <v>10</v>
      </c>
      <c r="D393" t="s">
        <v>56</v>
      </c>
      <c r="E393" s="32">
        <v>2477.1000000000004</v>
      </c>
      <c r="F393" s="32">
        <v>1509.84</v>
      </c>
      <c r="H393">
        <f t="shared" si="30"/>
        <v>3014441</v>
      </c>
      <c r="I393" t="str">
        <f t="shared" si="31"/>
        <v>Small</v>
      </c>
      <c r="J393" t="str">
        <f t="shared" si="32"/>
        <v>CES1</v>
      </c>
      <c r="K393" s="52">
        <f t="shared" si="33"/>
        <v>2477.1000000000004</v>
      </c>
      <c r="L393" s="52">
        <f t="shared" si="34"/>
        <v>1509.84</v>
      </c>
      <c r="M393" s="50">
        <f>IFERROR(Table22[[#This Row],[Sum of Gross Profit]]/Table22[[#This Row],[Sum of EUR Sales Amount]],0)</f>
        <v>0.60951919583383785</v>
      </c>
    </row>
    <row r="394" spans="2:13" hidden="1" x14ac:dyDescent="0.35">
      <c r="B394">
        <v>3014445</v>
      </c>
      <c r="C394" t="s">
        <v>17</v>
      </c>
      <c r="D394" t="s">
        <v>56</v>
      </c>
      <c r="E394" s="32">
        <v>1344.3</v>
      </c>
      <c r="F394" s="32">
        <v>892.5</v>
      </c>
      <c r="H394">
        <f t="shared" si="30"/>
        <v>3014445</v>
      </c>
      <c r="I394" t="str">
        <f t="shared" si="31"/>
        <v>Medium</v>
      </c>
      <c r="J394" t="str">
        <f t="shared" si="32"/>
        <v>CES1</v>
      </c>
      <c r="K394" s="52">
        <f t="shared" si="33"/>
        <v>1344.3</v>
      </c>
      <c r="L394" s="52">
        <f t="shared" si="34"/>
        <v>892.5</v>
      </c>
      <c r="M394" s="50">
        <f>IFERROR(Table22[[#This Row],[Sum of Gross Profit]]/Table22[[#This Row],[Sum of EUR Sales Amount]],0)</f>
        <v>0.66391430484266911</v>
      </c>
    </row>
    <row r="395" spans="2:13" hidden="1" x14ac:dyDescent="0.35">
      <c r="B395">
        <v>3014449</v>
      </c>
      <c r="C395" t="s">
        <v>17</v>
      </c>
      <c r="D395" t="s">
        <v>56</v>
      </c>
      <c r="E395" s="32">
        <v>3194.5600000000004</v>
      </c>
      <c r="F395" s="32">
        <v>1560.2999999999997</v>
      </c>
      <c r="H395">
        <f t="shared" si="30"/>
        <v>3014449</v>
      </c>
      <c r="I395" t="str">
        <f t="shared" si="31"/>
        <v>Medium</v>
      </c>
      <c r="J395" t="str">
        <f t="shared" si="32"/>
        <v>CES1</v>
      </c>
      <c r="K395" s="52">
        <f t="shared" si="33"/>
        <v>3194.5600000000004</v>
      </c>
      <c r="L395" s="52">
        <f t="shared" si="34"/>
        <v>1560.2999999999997</v>
      </c>
      <c r="M395" s="50">
        <f>IFERROR(Table22[[#This Row],[Sum of Gross Profit]]/Table22[[#This Row],[Sum of EUR Sales Amount]],0)</f>
        <v>0.48842407092056483</v>
      </c>
    </row>
    <row r="396" spans="2:13" hidden="1" x14ac:dyDescent="0.35">
      <c r="B396">
        <v>3014450</v>
      </c>
      <c r="C396" t="s">
        <v>10</v>
      </c>
      <c r="D396" t="s">
        <v>56</v>
      </c>
      <c r="E396" s="32">
        <v>4483</v>
      </c>
      <c r="F396" s="32">
        <v>2376.3400000000006</v>
      </c>
      <c r="H396">
        <f t="shared" si="30"/>
        <v>3014450</v>
      </c>
      <c r="I396" t="str">
        <f t="shared" si="31"/>
        <v>Small</v>
      </c>
      <c r="J396" t="str">
        <f t="shared" si="32"/>
        <v>CES1</v>
      </c>
      <c r="K396" s="52">
        <f t="shared" si="33"/>
        <v>4483</v>
      </c>
      <c r="L396" s="52">
        <f t="shared" si="34"/>
        <v>2376.3400000000006</v>
      </c>
      <c r="M396" s="50">
        <f>IFERROR(Table22[[#This Row],[Sum of Gross Profit]]/Table22[[#This Row],[Sum of EUR Sales Amount]],0)</f>
        <v>0.53007807271916141</v>
      </c>
    </row>
    <row r="397" spans="2:13" hidden="1" x14ac:dyDescent="0.35">
      <c r="B397">
        <v>3014451</v>
      </c>
      <c r="C397" t="s">
        <v>10</v>
      </c>
      <c r="D397" t="s">
        <v>56</v>
      </c>
      <c r="E397" s="32">
        <v>1065.98</v>
      </c>
      <c r="F397" s="32">
        <v>709.83999999999992</v>
      </c>
      <c r="H397">
        <f t="shared" si="30"/>
        <v>3014451</v>
      </c>
      <c r="I397" t="str">
        <f t="shared" si="31"/>
        <v>Small</v>
      </c>
      <c r="J397" t="str">
        <f t="shared" si="32"/>
        <v>CES1</v>
      </c>
      <c r="K397" s="52">
        <f t="shared" si="33"/>
        <v>1065.98</v>
      </c>
      <c r="L397" s="52">
        <f t="shared" si="34"/>
        <v>709.83999999999992</v>
      </c>
      <c r="M397" s="50">
        <f>IFERROR(Table22[[#This Row],[Sum of Gross Profit]]/Table22[[#This Row],[Sum of EUR Sales Amount]],0)</f>
        <v>0.6659036754910973</v>
      </c>
    </row>
    <row r="398" spans="2:13" hidden="1" x14ac:dyDescent="0.35">
      <c r="B398">
        <v>3014453</v>
      </c>
      <c r="C398" t="s">
        <v>10</v>
      </c>
      <c r="D398" t="s">
        <v>56</v>
      </c>
      <c r="E398" s="32">
        <v>279.2</v>
      </c>
      <c r="F398" s="32">
        <v>134.95999999999998</v>
      </c>
      <c r="H398">
        <f t="shared" si="30"/>
        <v>3014453</v>
      </c>
      <c r="I398" t="str">
        <f t="shared" si="31"/>
        <v>Small</v>
      </c>
      <c r="J398" t="str">
        <f t="shared" si="32"/>
        <v>CES1</v>
      </c>
      <c r="K398" s="52">
        <f t="shared" si="33"/>
        <v>279.2</v>
      </c>
      <c r="L398" s="52">
        <f t="shared" si="34"/>
        <v>134.95999999999998</v>
      </c>
      <c r="M398" s="50">
        <f>IFERROR(Table22[[#This Row],[Sum of Gross Profit]]/Table22[[#This Row],[Sum of EUR Sales Amount]],0)</f>
        <v>0.48338108882521486</v>
      </c>
    </row>
    <row r="399" spans="2:13" hidden="1" x14ac:dyDescent="0.35">
      <c r="B399">
        <v>3014455</v>
      </c>
      <c r="C399" t="s">
        <v>10</v>
      </c>
      <c r="D399" t="s">
        <v>56</v>
      </c>
      <c r="E399" s="32">
        <v>10873.4</v>
      </c>
      <c r="F399" s="32">
        <v>4594.7</v>
      </c>
      <c r="H399">
        <f t="shared" si="30"/>
        <v>3014455</v>
      </c>
      <c r="I399" t="str">
        <f t="shared" si="31"/>
        <v>Small</v>
      </c>
      <c r="J399" t="str">
        <f t="shared" si="32"/>
        <v>CES1</v>
      </c>
      <c r="K399" s="52">
        <f t="shared" si="33"/>
        <v>10873.4</v>
      </c>
      <c r="L399" s="52">
        <f t="shared" si="34"/>
        <v>4594.7</v>
      </c>
      <c r="M399" s="50">
        <f>IFERROR(Table22[[#This Row],[Sum of Gross Profit]]/Table22[[#This Row],[Sum of EUR Sales Amount]],0)</f>
        <v>0.42256331966082367</v>
      </c>
    </row>
    <row r="400" spans="2:13" hidden="1" x14ac:dyDescent="0.35">
      <c r="B400">
        <v>3014457</v>
      </c>
      <c r="C400" t="s">
        <v>17</v>
      </c>
      <c r="D400" t="s">
        <v>56</v>
      </c>
      <c r="E400" s="32">
        <v>4693.38</v>
      </c>
      <c r="F400" s="32">
        <v>2616.42</v>
      </c>
      <c r="H400">
        <f t="shared" si="30"/>
        <v>3014457</v>
      </c>
      <c r="I400" t="str">
        <f t="shared" si="31"/>
        <v>Medium</v>
      </c>
      <c r="J400" t="str">
        <f t="shared" si="32"/>
        <v>CES1</v>
      </c>
      <c r="K400" s="52">
        <f t="shared" si="33"/>
        <v>4693.38</v>
      </c>
      <c r="L400" s="52">
        <f t="shared" si="34"/>
        <v>2616.42</v>
      </c>
      <c r="M400" s="50">
        <f>IFERROR(Table22[[#This Row],[Sum of Gross Profit]]/Table22[[#This Row],[Sum of EUR Sales Amount]],0)</f>
        <v>0.55747030924408425</v>
      </c>
    </row>
    <row r="401" spans="2:13" hidden="1" x14ac:dyDescent="0.35">
      <c r="B401">
        <v>3014458</v>
      </c>
      <c r="C401" t="s">
        <v>10</v>
      </c>
      <c r="D401" t="s">
        <v>56</v>
      </c>
      <c r="E401" s="32">
        <v>124.84</v>
      </c>
      <c r="F401" s="32">
        <v>65.900000000000006</v>
      </c>
      <c r="H401">
        <f t="shared" si="30"/>
        <v>3014458</v>
      </c>
      <c r="I401" t="str">
        <f t="shared" si="31"/>
        <v>Small</v>
      </c>
      <c r="J401" t="str">
        <f t="shared" si="32"/>
        <v>CES1</v>
      </c>
      <c r="K401" s="52">
        <f t="shared" si="33"/>
        <v>124.84</v>
      </c>
      <c r="L401" s="52">
        <f t="shared" si="34"/>
        <v>65.900000000000006</v>
      </c>
      <c r="M401" s="50">
        <f>IFERROR(Table22[[#This Row],[Sum of Gross Profit]]/Table22[[#This Row],[Sum of EUR Sales Amount]],0)</f>
        <v>0.5278756808715156</v>
      </c>
    </row>
    <row r="402" spans="2:13" hidden="1" x14ac:dyDescent="0.35">
      <c r="B402">
        <v>3014464</v>
      </c>
      <c r="C402" t="s">
        <v>17</v>
      </c>
      <c r="D402" t="s">
        <v>56</v>
      </c>
      <c r="E402" s="32">
        <v>17192.539999999997</v>
      </c>
      <c r="F402" s="32">
        <v>8272.1600000000017</v>
      </c>
      <c r="H402">
        <f t="shared" si="30"/>
        <v>3014464</v>
      </c>
      <c r="I402" t="str">
        <f t="shared" si="31"/>
        <v>Medium</v>
      </c>
      <c r="J402" t="str">
        <f t="shared" si="32"/>
        <v>CES1</v>
      </c>
      <c r="K402" s="52">
        <f t="shared" si="33"/>
        <v>17192.539999999997</v>
      </c>
      <c r="L402" s="52">
        <f t="shared" si="34"/>
        <v>8272.1600000000017</v>
      </c>
      <c r="M402" s="50">
        <f>IFERROR(Table22[[#This Row],[Sum of Gross Profit]]/Table22[[#This Row],[Sum of EUR Sales Amount]],0)</f>
        <v>0.48114821893681814</v>
      </c>
    </row>
    <row r="403" spans="2:13" hidden="1" x14ac:dyDescent="0.35">
      <c r="B403">
        <v>3014467</v>
      </c>
      <c r="C403" t="s">
        <v>10</v>
      </c>
      <c r="D403" t="s">
        <v>56</v>
      </c>
      <c r="E403" s="32">
        <v>492.92</v>
      </c>
      <c r="F403" s="32">
        <v>339.72</v>
      </c>
      <c r="H403">
        <f t="shared" si="30"/>
        <v>3014467</v>
      </c>
      <c r="I403" t="str">
        <f t="shared" si="31"/>
        <v>Small</v>
      </c>
      <c r="J403" t="str">
        <f t="shared" si="32"/>
        <v>CES1</v>
      </c>
      <c r="K403" s="52">
        <f t="shared" si="33"/>
        <v>492.92</v>
      </c>
      <c r="L403" s="52">
        <f t="shared" si="34"/>
        <v>339.72</v>
      </c>
      <c r="M403" s="50">
        <f>IFERROR(Table22[[#This Row],[Sum of Gross Profit]]/Table22[[#This Row],[Sum of EUR Sales Amount]],0)</f>
        <v>0.68919905867077824</v>
      </c>
    </row>
    <row r="404" spans="2:13" hidden="1" x14ac:dyDescent="0.35">
      <c r="B404">
        <v>3014468</v>
      </c>
      <c r="C404" t="s">
        <v>10</v>
      </c>
      <c r="D404" t="s">
        <v>56</v>
      </c>
      <c r="E404" s="32">
        <v>1739.76</v>
      </c>
      <c r="F404" s="32">
        <v>1079.96</v>
      </c>
      <c r="H404">
        <f t="shared" si="30"/>
        <v>3014468</v>
      </c>
      <c r="I404" t="str">
        <f t="shared" si="31"/>
        <v>Small</v>
      </c>
      <c r="J404" t="str">
        <f t="shared" si="32"/>
        <v>CES1</v>
      </c>
      <c r="K404" s="52">
        <f t="shared" si="33"/>
        <v>1739.76</v>
      </c>
      <c r="L404" s="52">
        <f t="shared" si="34"/>
        <v>1079.96</v>
      </c>
      <c r="M404" s="50">
        <f>IFERROR(Table22[[#This Row],[Sum of Gross Profit]]/Table22[[#This Row],[Sum of EUR Sales Amount]],0)</f>
        <v>0.62075228767186286</v>
      </c>
    </row>
    <row r="405" spans="2:13" hidden="1" x14ac:dyDescent="0.35">
      <c r="B405">
        <v>3014469</v>
      </c>
      <c r="C405" t="s">
        <v>17</v>
      </c>
      <c r="D405" t="s">
        <v>56</v>
      </c>
      <c r="E405" s="32">
        <v>8411.5600000000013</v>
      </c>
      <c r="F405" s="32">
        <v>2667.96</v>
      </c>
      <c r="H405">
        <f t="shared" si="30"/>
        <v>3014469</v>
      </c>
      <c r="I405" t="str">
        <f t="shared" si="31"/>
        <v>Medium</v>
      </c>
      <c r="J405" t="str">
        <f t="shared" si="32"/>
        <v>CES1</v>
      </c>
      <c r="K405" s="52">
        <f t="shared" si="33"/>
        <v>8411.5600000000013</v>
      </c>
      <c r="L405" s="52">
        <f t="shared" si="34"/>
        <v>2667.96</v>
      </c>
      <c r="M405" s="50">
        <f>IFERROR(Table22[[#This Row],[Sum of Gross Profit]]/Table22[[#This Row],[Sum of EUR Sales Amount]],0)</f>
        <v>0.31717778866226948</v>
      </c>
    </row>
    <row r="406" spans="2:13" hidden="1" x14ac:dyDescent="0.35">
      <c r="B406">
        <v>3014472</v>
      </c>
      <c r="C406" t="s">
        <v>10</v>
      </c>
      <c r="D406" t="s">
        <v>56</v>
      </c>
      <c r="E406" s="32">
        <v>2179.94</v>
      </c>
      <c r="F406" s="32">
        <v>1073.3799999999999</v>
      </c>
      <c r="H406">
        <f t="shared" si="30"/>
        <v>3014472</v>
      </c>
      <c r="I406" t="str">
        <f t="shared" si="31"/>
        <v>Small</v>
      </c>
      <c r="J406" t="str">
        <f t="shared" si="32"/>
        <v>CES1</v>
      </c>
      <c r="K406" s="52">
        <f t="shared" si="33"/>
        <v>2179.94</v>
      </c>
      <c r="L406" s="52">
        <f t="shared" si="34"/>
        <v>1073.3799999999999</v>
      </c>
      <c r="M406" s="50">
        <f>IFERROR(Table22[[#This Row],[Sum of Gross Profit]]/Table22[[#This Row],[Sum of EUR Sales Amount]],0)</f>
        <v>0.49238969879904942</v>
      </c>
    </row>
    <row r="407" spans="2:13" hidden="1" x14ac:dyDescent="0.35">
      <c r="B407">
        <v>3014474</v>
      </c>
      <c r="C407" t="s">
        <v>10</v>
      </c>
      <c r="D407" t="s">
        <v>56</v>
      </c>
      <c r="E407" s="32">
        <v>10313.639999999998</v>
      </c>
      <c r="F407" s="32">
        <v>5949.2</v>
      </c>
      <c r="H407">
        <f t="shared" si="30"/>
        <v>3014474</v>
      </c>
      <c r="I407" t="str">
        <f t="shared" si="31"/>
        <v>Small</v>
      </c>
      <c r="J407" t="str">
        <f t="shared" si="32"/>
        <v>CES1</v>
      </c>
      <c r="K407" s="52">
        <f t="shared" si="33"/>
        <v>10313.639999999998</v>
      </c>
      <c r="L407" s="52">
        <f t="shared" si="34"/>
        <v>5949.2</v>
      </c>
      <c r="M407" s="50">
        <f>IFERROR(Table22[[#This Row],[Sum of Gross Profit]]/Table22[[#This Row],[Sum of EUR Sales Amount]],0)</f>
        <v>0.57682835545937239</v>
      </c>
    </row>
    <row r="408" spans="2:13" hidden="1" x14ac:dyDescent="0.35">
      <c r="B408">
        <v>3014475</v>
      </c>
      <c r="C408" t="s">
        <v>17</v>
      </c>
      <c r="D408" t="s">
        <v>56</v>
      </c>
      <c r="E408" s="32">
        <v>70828.180000000008</v>
      </c>
      <c r="F408" s="32">
        <v>22951.499999999996</v>
      </c>
      <c r="H408">
        <f t="shared" si="30"/>
        <v>3014475</v>
      </c>
      <c r="I408" t="str">
        <f t="shared" si="31"/>
        <v>Medium</v>
      </c>
      <c r="J408" t="str">
        <f t="shared" si="32"/>
        <v>CES1</v>
      </c>
      <c r="K408" s="52">
        <f t="shared" si="33"/>
        <v>70828.180000000008</v>
      </c>
      <c r="L408" s="52">
        <f t="shared" si="34"/>
        <v>22951.499999999996</v>
      </c>
      <c r="M408" s="50">
        <f>IFERROR(Table22[[#This Row],[Sum of Gross Profit]]/Table22[[#This Row],[Sum of EUR Sales Amount]],0)</f>
        <v>0.3240447516793456</v>
      </c>
    </row>
    <row r="409" spans="2:13" hidden="1" x14ac:dyDescent="0.35">
      <c r="B409">
        <v>3014476</v>
      </c>
      <c r="C409" t="s">
        <v>17</v>
      </c>
      <c r="D409" t="s">
        <v>56</v>
      </c>
      <c r="E409" s="32">
        <v>1293</v>
      </c>
      <c r="F409" s="32">
        <v>940.1400000000001</v>
      </c>
      <c r="H409">
        <f t="shared" si="30"/>
        <v>3014476</v>
      </c>
      <c r="I409" t="str">
        <f t="shared" si="31"/>
        <v>Medium</v>
      </c>
      <c r="J409" t="str">
        <f t="shared" si="32"/>
        <v>CES1</v>
      </c>
      <c r="K409" s="52">
        <f t="shared" si="33"/>
        <v>1293</v>
      </c>
      <c r="L409" s="52">
        <f t="shared" si="34"/>
        <v>940.1400000000001</v>
      </c>
      <c r="M409" s="50">
        <f>IFERROR(Table22[[#This Row],[Sum of Gross Profit]]/Table22[[#This Row],[Sum of EUR Sales Amount]],0)</f>
        <v>0.7270997679814386</v>
      </c>
    </row>
    <row r="410" spans="2:13" hidden="1" x14ac:dyDescent="0.35">
      <c r="B410">
        <v>3014478</v>
      </c>
      <c r="C410" t="s">
        <v>17</v>
      </c>
      <c r="D410" t="s">
        <v>56</v>
      </c>
      <c r="E410" s="32">
        <v>18923.66</v>
      </c>
      <c r="F410" s="32">
        <v>8548.7000000000007</v>
      </c>
      <c r="H410">
        <f t="shared" si="30"/>
        <v>3014478</v>
      </c>
      <c r="I410" t="str">
        <f t="shared" si="31"/>
        <v>Medium</v>
      </c>
      <c r="J410" t="str">
        <f t="shared" si="32"/>
        <v>CES1</v>
      </c>
      <c r="K410" s="52">
        <f t="shared" si="33"/>
        <v>18923.66</v>
      </c>
      <c r="L410" s="52">
        <f t="shared" si="34"/>
        <v>8548.7000000000007</v>
      </c>
      <c r="M410" s="50">
        <f>IFERROR(Table22[[#This Row],[Sum of Gross Profit]]/Table22[[#This Row],[Sum of EUR Sales Amount]],0)</f>
        <v>0.45174664943250942</v>
      </c>
    </row>
    <row r="411" spans="2:13" hidden="1" x14ac:dyDescent="0.35">
      <c r="B411">
        <v>3014483</v>
      </c>
      <c r="C411" t="s">
        <v>17</v>
      </c>
      <c r="D411" t="s">
        <v>56</v>
      </c>
      <c r="E411" s="32">
        <v>1827.94</v>
      </c>
      <c r="F411" s="32">
        <v>1082.1000000000001</v>
      </c>
      <c r="H411">
        <f t="shared" si="30"/>
        <v>3014483</v>
      </c>
      <c r="I411" t="str">
        <f t="shared" si="31"/>
        <v>Medium</v>
      </c>
      <c r="J411" t="str">
        <f t="shared" si="32"/>
        <v>CES1</v>
      </c>
      <c r="K411" s="52">
        <f t="shared" si="33"/>
        <v>1827.94</v>
      </c>
      <c r="L411" s="52">
        <f t="shared" si="34"/>
        <v>1082.1000000000001</v>
      </c>
      <c r="M411" s="50">
        <f>IFERROR(Table22[[#This Row],[Sum of Gross Profit]]/Table22[[#This Row],[Sum of EUR Sales Amount]],0)</f>
        <v>0.59197785485300403</v>
      </c>
    </row>
    <row r="412" spans="2:13" hidden="1" x14ac:dyDescent="0.35">
      <c r="B412">
        <v>3014487</v>
      </c>
      <c r="C412" t="s">
        <v>10</v>
      </c>
      <c r="D412" t="s">
        <v>56</v>
      </c>
      <c r="E412" s="32">
        <v>5894.3200000000006</v>
      </c>
      <c r="F412" s="32">
        <v>3648.16</v>
      </c>
      <c r="H412">
        <f t="shared" si="30"/>
        <v>3014487</v>
      </c>
      <c r="I412" t="str">
        <f t="shared" si="31"/>
        <v>Small</v>
      </c>
      <c r="J412" t="str">
        <f t="shared" si="32"/>
        <v>CES1</v>
      </c>
      <c r="K412" s="52">
        <f t="shared" si="33"/>
        <v>5894.3200000000006</v>
      </c>
      <c r="L412" s="52">
        <f t="shared" si="34"/>
        <v>3648.16</v>
      </c>
      <c r="M412" s="50">
        <f>IFERROR(Table22[[#This Row],[Sum of Gross Profit]]/Table22[[#This Row],[Sum of EUR Sales Amount]],0)</f>
        <v>0.61892805276944574</v>
      </c>
    </row>
    <row r="413" spans="2:13" hidden="1" x14ac:dyDescent="0.35">
      <c r="B413">
        <v>3014491</v>
      </c>
      <c r="C413" t="s">
        <v>10</v>
      </c>
      <c r="D413" t="s">
        <v>56</v>
      </c>
      <c r="E413" s="32">
        <v>73.66</v>
      </c>
      <c r="F413" s="32">
        <v>50.640000000000008</v>
      </c>
      <c r="H413">
        <f t="shared" si="30"/>
        <v>3014491</v>
      </c>
      <c r="I413" t="str">
        <f t="shared" si="31"/>
        <v>Small</v>
      </c>
      <c r="J413" t="str">
        <f t="shared" si="32"/>
        <v>CES1</v>
      </c>
      <c r="K413" s="52">
        <f t="shared" si="33"/>
        <v>73.66</v>
      </c>
      <c r="L413" s="52">
        <f t="shared" si="34"/>
        <v>50.640000000000008</v>
      </c>
      <c r="M413" s="50">
        <f>IFERROR(Table22[[#This Row],[Sum of Gross Profit]]/Table22[[#This Row],[Sum of EUR Sales Amount]],0)</f>
        <v>0.68748303013847423</v>
      </c>
    </row>
    <row r="414" spans="2:13" hidden="1" x14ac:dyDescent="0.35">
      <c r="B414">
        <v>3014492</v>
      </c>
      <c r="C414" t="s">
        <v>17</v>
      </c>
      <c r="D414" t="s">
        <v>56</v>
      </c>
      <c r="E414" s="32">
        <v>5647.38</v>
      </c>
      <c r="F414" s="32">
        <v>2381.1600000000003</v>
      </c>
      <c r="H414">
        <f t="shared" si="30"/>
        <v>3014492</v>
      </c>
      <c r="I414" t="str">
        <f t="shared" si="31"/>
        <v>Medium</v>
      </c>
      <c r="J414" t="str">
        <f t="shared" si="32"/>
        <v>CES1</v>
      </c>
      <c r="K414" s="52">
        <f t="shared" si="33"/>
        <v>5647.38</v>
      </c>
      <c r="L414" s="52">
        <f t="shared" si="34"/>
        <v>2381.1600000000003</v>
      </c>
      <c r="M414" s="50">
        <f>IFERROR(Table22[[#This Row],[Sum of Gross Profit]]/Table22[[#This Row],[Sum of EUR Sales Amount]],0)</f>
        <v>0.42163976923812463</v>
      </c>
    </row>
    <row r="415" spans="2:13" hidden="1" x14ac:dyDescent="0.35">
      <c r="B415">
        <v>3014495</v>
      </c>
      <c r="C415" t="s">
        <v>10</v>
      </c>
      <c r="D415" t="s">
        <v>56</v>
      </c>
      <c r="E415" s="32">
        <v>3820.0600000000004</v>
      </c>
      <c r="F415" s="32">
        <v>1278.3600000000001</v>
      </c>
      <c r="H415">
        <f t="shared" si="30"/>
        <v>3014495</v>
      </c>
      <c r="I415" t="str">
        <f t="shared" si="31"/>
        <v>Small</v>
      </c>
      <c r="J415" t="str">
        <f t="shared" si="32"/>
        <v>CES1</v>
      </c>
      <c r="K415" s="52">
        <f t="shared" si="33"/>
        <v>3820.0600000000004</v>
      </c>
      <c r="L415" s="52">
        <f t="shared" si="34"/>
        <v>1278.3600000000001</v>
      </c>
      <c r="M415" s="50">
        <f>IFERROR(Table22[[#This Row],[Sum of Gross Profit]]/Table22[[#This Row],[Sum of EUR Sales Amount]],0)</f>
        <v>0.33464395847185646</v>
      </c>
    </row>
    <row r="416" spans="2:13" hidden="1" x14ac:dyDescent="0.35">
      <c r="B416">
        <v>3014499</v>
      </c>
      <c r="C416" t="s">
        <v>17</v>
      </c>
      <c r="D416" t="s">
        <v>56</v>
      </c>
      <c r="E416" s="32">
        <v>11712.42</v>
      </c>
      <c r="F416" s="32">
        <v>6286.22</v>
      </c>
      <c r="H416">
        <f t="shared" si="30"/>
        <v>3014499</v>
      </c>
      <c r="I416" t="str">
        <f t="shared" si="31"/>
        <v>Medium</v>
      </c>
      <c r="J416" t="str">
        <f t="shared" si="32"/>
        <v>CES1</v>
      </c>
      <c r="K416" s="52">
        <f t="shared" si="33"/>
        <v>11712.42</v>
      </c>
      <c r="L416" s="52">
        <f t="shared" si="34"/>
        <v>6286.22</v>
      </c>
      <c r="M416" s="50">
        <f>IFERROR(Table22[[#This Row],[Sum of Gross Profit]]/Table22[[#This Row],[Sum of EUR Sales Amount]],0)</f>
        <v>0.53671401811068931</v>
      </c>
    </row>
    <row r="417" spans="2:13" hidden="1" x14ac:dyDescent="0.35">
      <c r="B417">
        <v>3014502</v>
      </c>
      <c r="C417" t="s">
        <v>10</v>
      </c>
      <c r="D417" t="s">
        <v>56</v>
      </c>
      <c r="E417" s="32">
        <v>3290.8</v>
      </c>
      <c r="F417" s="32">
        <v>1733.8200000000002</v>
      </c>
      <c r="H417">
        <f t="shared" si="30"/>
        <v>3014502</v>
      </c>
      <c r="I417" t="str">
        <f t="shared" si="31"/>
        <v>Small</v>
      </c>
      <c r="J417" t="str">
        <f t="shared" si="32"/>
        <v>CES1</v>
      </c>
      <c r="K417" s="52">
        <f t="shared" si="33"/>
        <v>3290.8</v>
      </c>
      <c r="L417" s="52">
        <f t="shared" si="34"/>
        <v>1733.8200000000002</v>
      </c>
      <c r="M417" s="50">
        <f>IFERROR(Table22[[#This Row],[Sum of Gross Profit]]/Table22[[#This Row],[Sum of EUR Sales Amount]],0)</f>
        <v>0.52686884648109888</v>
      </c>
    </row>
    <row r="418" spans="2:13" hidden="1" x14ac:dyDescent="0.35">
      <c r="B418">
        <v>3014503</v>
      </c>
      <c r="C418" t="s">
        <v>10</v>
      </c>
      <c r="D418" t="s">
        <v>56</v>
      </c>
      <c r="E418" s="32">
        <v>16.84</v>
      </c>
      <c r="F418" s="32">
        <v>9.58</v>
      </c>
      <c r="H418">
        <f t="shared" si="30"/>
        <v>3014503</v>
      </c>
      <c r="I418" t="str">
        <f t="shared" si="31"/>
        <v>Small</v>
      </c>
      <c r="J418" t="str">
        <f t="shared" si="32"/>
        <v>CES1</v>
      </c>
      <c r="K418" s="52">
        <f t="shared" si="33"/>
        <v>16.84</v>
      </c>
      <c r="L418" s="52">
        <f t="shared" si="34"/>
        <v>9.58</v>
      </c>
      <c r="M418" s="50">
        <f>IFERROR(Table22[[#This Row],[Sum of Gross Profit]]/Table22[[#This Row],[Sum of EUR Sales Amount]],0)</f>
        <v>0.56888361045130642</v>
      </c>
    </row>
    <row r="419" spans="2:13" hidden="1" x14ac:dyDescent="0.35">
      <c r="B419">
        <v>3014509</v>
      </c>
      <c r="C419" t="s">
        <v>17</v>
      </c>
      <c r="D419" t="s">
        <v>56</v>
      </c>
      <c r="E419" s="32">
        <v>20029.140000000003</v>
      </c>
      <c r="F419" s="32">
        <v>9986.9599999999991</v>
      </c>
      <c r="H419">
        <f t="shared" si="30"/>
        <v>3014509</v>
      </c>
      <c r="I419" t="str">
        <f t="shared" si="31"/>
        <v>Medium</v>
      </c>
      <c r="J419" t="str">
        <f t="shared" si="32"/>
        <v>CES1</v>
      </c>
      <c r="K419" s="52">
        <f t="shared" si="33"/>
        <v>20029.140000000003</v>
      </c>
      <c r="L419" s="52">
        <f t="shared" si="34"/>
        <v>9986.9599999999991</v>
      </c>
      <c r="M419" s="50">
        <f>IFERROR(Table22[[#This Row],[Sum of Gross Profit]]/Table22[[#This Row],[Sum of EUR Sales Amount]],0)</f>
        <v>0.49862150846217052</v>
      </c>
    </row>
    <row r="420" spans="2:13" hidden="1" x14ac:dyDescent="0.35">
      <c r="B420">
        <v>3014510</v>
      </c>
      <c r="C420" t="s">
        <v>10</v>
      </c>
      <c r="D420" t="s">
        <v>56</v>
      </c>
      <c r="E420" s="32">
        <v>3560</v>
      </c>
      <c r="F420" s="32">
        <v>1767.06</v>
      </c>
      <c r="H420">
        <f t="shared" si="30"/>
        <v>3014510</v>
      </c>
      <c r="I420" t="str">
        <f t="shared" si="31"/>
        <v>Small</v>
      </c>
      <c r="J420" t="str">
        <f t="shared" si="32"/>
        <v>CES1</v>
      </c>
      <c r="K420" s="52">
        <f t="shared" si="33"/>
        <v>3560</v>
      </c>
      <c r="L420" s="52">
        <f t="shared" si="34"/>
        <v>1767.06</v>
      </c>
      <c r="M420" s="50">
        <f>IFERROR(Table22[[#This Row],[Sum of Gross Profit]]/Table22[[#This Row],[Sum of EUR Sales Amount]],0)</f>
        <v>0.49636516853932583</v>
      </c>
    </row>
    <row r="421" spans="2:13" hidden="1" x14ac:dyDescent="0.35">
      <c r="B421">
        <v>3014512</v>
      </c>
      <c r="C421" t="s">
        <v>17</v>
      </c>
      <c r="D421" t="s">
        <v>56</v>
      </c>
      <c r="E421" s="32">
        <v>17.28</v>
      </c>
      <c r="F421" s="32">
        <v>9.34</v>
      </c>
      <c r="H421">
        <f t="shared" si="30"/>
        <v>3014512</v>
      </c>
      <c r="I421" t="str">
        <f t="shared" si="31"/>
        <v>Medium</v>
      </c>
      <c r="J421" t="str">
        <f t="shared" si="32"/>
        <v>CES1</v>
      </c>
      <c r="K421" s="52">
        <f t="shared" si="33"/>
        <v>17.28</v>
      </c>
      <c r="L421" s="52">
        <f t="shared" si="34"/>
        <v>9.34</v>
      </c>
      <c r="M421" s="50">
        <f>IFERROR(Table22[[#This Row],[Sum of Gross Profit]]/Table22[[#This Row],[Sum of EUR Sales Amount]],0)</f>
        <v>0.54050925925925919</v>
      </c>
    </row>
    <row r="422" spans="2:13" hidden="1" x14ac:dyDescent="0.35">
      <c r="B422">
        <v>3014513</v>
      </c>
      <c r="C422" t="s">
        <v>17</v>
      </c>
      <c r="D422" t="s">
        <v>56</v>
      </c>
      <c r="E422" s="32">
        <v>3051.24</v>
      </c>
      <c r="F422" s="32">
        <v>1507.8799999999999</v>
      </c>
      <c r="H422">
        <f t="shared" si="30"/>
        <v>3014513</v>
      </c>
      <c r="I422" t="str">
        <f t="shared" si="31"/>
        <v>Medium</v>
      </c>
      <c r="J422" t="str">
        <f t="shared" si="32"/>
        <v>CES1</v>
      </c>
      <c r="K422" s="52">
        <f t="shared" si="33"/>
        <v>3051.24</v>
      </c>
      <c r="L422" s="52">
        <f t="shared" si="34"/>
        <v>1507.8799999999999</v>
      </c>
      <c r="M422" s="50">
        <f>IFERROR(Table22[[#This Row],[Sum of Gross Profit]]/Table22[[#This Row],[Sum of EUR Sales Amount]],0)</f>
        <v>0.49418597029404437</v>
      </c>
    </row>
    <row r="423" spans="2:13" hidden="1" x14ac:dyDescent="0.35">
      <c r="B423">
        <v>3014514</v>
      </c>
      <c r="C423" t="s">
        <v>10</v>
      </c>
      <c r="D423" t="s">
        <v>56</v>
      </c>
      <c r="E423" s="32">
        <v>6455.8</v>
      </c>
      <c r="F423" s="32">
        <v>2211.62</v>
      </c>
      <c r="H423">
        <f t="shared" si="30"/>
        <v>3014514</v>
      </c>
      <c r="I423" t="str">
        <f t="shared" si="31"/>
        <v>Small</v>
      </c>
      <c r="J423" t="str">
        <f t="shared" si="32"/>
        <v>CES1</v>
      </c>
      <c r="K423" s="52">
        <f t="shared" si="33"/>
        <v>6455.8</v>
      </c>
      <c r="L423" s="52">
        <f t="shared" si="34"/>
        <v>2211.62</v>
      </c>
      <c r="M423" s="50">
        <f>IFERROR(Table22[[#This Row],[Sum of Gross Profit]]/Table22[[#This Row],[Sum of EUR Sales Amount]],0)</f>
        <v>0.34257876638061896</v>
      </c>
    </row>
    <row r="424" spans="2:13" hidden="1" x14ac:dyDescent="0.35">
      <c r="B424">
        <v>3014515</v>
      </c>
      <c r="C424" t="s">
        <v>17</v>
      </c>
      <c r="D424" t="s">
        <v>56</v>
      </c>
      <c r="E424" s="32">
        <v>16147</v>
      </c>
      <c r="F424" s="32">
        <v>2506.3200000000002</v>
      </c>
      <c r="H424">
        <f t="shared" si="30"/>
        <v>3014515</v>
      </c>
      <c r="I424" t="str">
        <f t="shared" si="31"/>
        <v>Medium</v>
      </c>
      <c r="J424" t="str">
        <f t="shared" si="32"/>
        <v>CES1</v>
      </c>
      <c r="K424" s="52">
        <f t="shared" si="33"/>
        <v>16147</v>
      </c>
      <c r="L424" s="52">
        <f t="shared" si="34"/>
        <v>2506.3200000000002</v>
      </c>
      <c r="M424" s="50">
        <f>IFERROR(Table22[[#This Row],[Sum of Gross Profit]]/Table22[[#This Row],[Sum of EUR Sales Amount]],0)</f>
        <v>0.15521892611630644</v>
      </c>
    </row>
    <row r="425" spans="2:13" hidden="1" x14ac:dyDescent="0.35">
      <c r="B425">
        <v>3014516</v>
      </c>
      <c r="C425" t="s">
        <v>10</v>
      </c>
      <c r="D425" t="s">
        <v>56</v>
      </c>
      <c r="E425" s="32">
        <v>1378.4</v>
      </c>
      <c r="F425" s="32">
        <v>635.69999999999993</v>
      </c>
      <c r="H425">
        <f t="shared" si="30"/>
        <v>3014516</v>
      </c>
      <c r="I425" t="str">
        <f t="shared" si="31"/>
        <v>Small</v>
      </c>
      <c r="J425" t="str">
        <f t="shared" si="32"/>
        <v>CES1</v>
      </c>
      <c r="K425" s="52">
        <f t="shared" si="33"/>
        <v>1378.4</v>
      </c>
      <c r="L425" s="52">
        <f t="shared" si="34"/>
        <v>635.69999999999993</v>
      </c>
      <c r="M425" s="50">
        <f>IFERROR(Table22[[#This Row],[Sum of Gross Profit]]/Table22[[#This Row],[Sum of EUR Sales Amount]],0)</f>
        <v>0.46118688334300628</v>
      </c>
    </row>
    <row r="426" spans="2:13" hidden="1" x14ac:dyDescent="0.35">
      <c r="B426">
        <v>3014517</v>
      </c>
      <c r="C426" t="s">
        <v>17</v>
      </c>
      <c r="D426" t="s">
        <v>56</v>
      </c>
      <c r="E426" s="32">
        <v>1922.3400000000001</v>
      </c>
      <c r="F426" s="32">
        <v>1154.32</v>
      </c>
      <c r="H426">
        <f t="shared" si="30"/>
        <v>3014517</v>
      </c>
      <c r="I426" t="str">
        <f t="shared" si="31"/>
        <v>Medium</v>
      </c>
      <c r="J426" t="str">
        <f t="shared" si="32"/>
        <v>CES1</v>
      </c>
      <c r="K426" s="52">
        <f t="shared" si="33"/>
        <v>1922.3400000000001</v>
      </c>
      <c r="L426" s="52">
        <f t="shared" si="34"/>
        <v>1154.32</v>
      </c>
      <c r="M426" s="50">
        <f>IFERROR(Table22[[#This Row],[Sum of Gross Profit]]/Table22[[#This Row],[Sum of EUR Sales Amount]],0)</f>
        <v>0.60047650259579466</v>
      </c>
    </row>
    <row r="427" spans="2:13" hidden="1" x14ac:dyDescent="0.35">
      <c r="B427">
        <v>3014519</v>
      </c>
      <c r="C427" t="s">
        <v>17</v>
      </c>
      <c r="D427" t="s">
        <v>56</v>
      </c>
      <c r="E427" s="32">
        <v>2479.2200000000003</v>
      </c>
      <c r="F427" s="32">
        <v>1581.4600000000003</v>
      </c>
      <c r="H427">
        <f t="shared" si="30"/>
        <v>3014519</v>
      </c>
      <c r="I427" t="str">
        <f t="shared" si="31"/>
        <v>Medium</v>
      </c>
      <c r="J427" t="str">
        <f t="shared" si="32"/>
        <v>CES1</v>
      </c>
      <c r="K427" s="52">
        <f t="shared" si="33"/>
        <v>2479.2200000000003</v>
      </c>
      <c r="L427" s="52">
        <f t="shared" si="34"/>
        <v>1581.4600000000003</v>
      </c>
      <c r="M427" s="50">
        <f>IFERROR(Table22[[#This Row],[Sum of Gross Profit]]/Table22[[#This Row],[Sum of EUR Sales Amount]],0)</f>
        <v>0.63788610934084111</v>
      </c>
    </row>
    <row r="428" spans="2:13" hidden="1" x14ac:dyDescent="0.35">
      <c r="B428">
        <v>3014521</v>
      </c>
      <c r="C428" t="s">
        <v>17</v>
      </c>
      <c r="D428" t="s">
        <v>56</v>
      </c>
      <c r="E428" s="32">
        <v>23258.639999999985</v>
      </c>
      <c r="F428" s="32">
        <v>7503.14</v>
      </c>
      <c r="H428">
        <f t="shared" si="30"/>
        <v>3014521</v>
      </c>
      <c r="I428" t="str">
        <f t="shared" si="31"/>
        <v>Medium</v>
      </c>
      <c r="J428" t="str">
        <f t="shared" si="32"/>
        <v>CES1</v>
      </c>
      <c r="K428" s="52">
        <f t="shared" si="33"/>
        <v>23258.639999999985</v>
      </c>
      <c r="L428" s="52">
        <f t="shared" si="34"/>
        <v>7503.14</v>
      </c>
      <c r="M428" s="50">
        <f>IFERROR(Table22[[#This Row],[Sum of Gross Profit]]/Table22[[#This Row],[Sum of EUR Sales Amount]],0)</f>
        <v>0.32259581815617788</v>
      </c>
    </row>
    <row r="429" spans="2:13" hidden="1" x14ac:dyDescent="0.35">
      <c r="B429">
        <v>3014522</v>
      </c>
      <c r="C429" t="s">
        <v>17</v>
      </c>
      <c r="D429" t="s">
        <v>56</v>
      </c>
      <c r="E429" s="32">
        <v>30447.860000000004</v>
      </c>
      <c r="F429" s="32">
        <v>7015.9000000000015</v>
      </c>
      <c r="H429">
        <f t="shared" si="30"/>
        <v>3014522</v>
      </c>
      <c r="I429" t="str">
        <f t="shared" si="31"/>
        <v>Medium</v>
      </c>
      <c r="J429" t="str">
        <f t="shared" si="32"/>
        <v>CES1</v>
      </c>
      <c r="K429" s="52">
        <f t="shared" si="33"/>
        <v>30447.860000000004</v>
      </c>
      <c r="L429" s="52">
        <f t="shared" si="34"/>
        <v>7015.9000000000015</v>
      </c>
      <c r="M429" s="50">
        <f>IFERROR(Table22[[#This Row],[Sum of Gross Profit]]/Table22[[#This Row],[Sum of EUR Sales Amount]],0)</f>
        <v>0.23042341892008175</v>
      </c>
    </row>
    <row r="430" spans="2:13" hidden="1" x14ac:dyDescent="0.35">
      <c r="B430">
        <v>3014523</v>
      </c>
      <c r="C430" t="s">
        <v>17</v>
      </c>
      <c r="D430" t="s">
        <v>56</v>
      </c>
      <c r="E430" s="32">
        <v>10449.24</v>
      </c>
      <c r="F430" s="32">
        <v>6054.420000000001</v>
      </c>
      <c r="H430">
        <f t="shared" si="30"/>
        <v>3014523</v>
      </c>
      <c r="I430" t="str">
        <f t="shared" si="31"/>
        <v>Medium</v>
      </c>
      <c r="J430" t="str">
        <f t="shared" si="32"/>
        <v>CES1</v>
      </c>
      <c r="K430" s="52">
        <f t="shared" si="33"/>
        <v>10449.24</v>
      </c>
      <c r="L430" s="52">
        <f t="shared" si="34"/>
        <v>6054.420000000001</v>
      </c>
      <c r="M430" s="50">
        <f>IFERROR(Table22[[#This Row],[Sum of Gross Profit]]/Table22[[#This Row],[Sum of EUR Sales Amount]],0)</f>
        <v>0.57941247401724916</v>
      </c>
    </row>
    <row r="431" spans="2:13" hidden="1" x14ac:dyDescent="0.35">
      <c r="B431">
        <v>3014524</v>
      </c>
      <c r="C431" t="s">
        <v>17</v>
      </c>
      <c r="D431" t="s">
        <v>56</v>
      </c>
      <c r="E431" s="32">
        <v>2051.8399999999997</v>
      </c>
      <c r="F431" s="32">
        <v>94</v>
      </c>
      <c r="H431">
        <f t="shared" si="30"/>
        <v>3014524</v>
      </c>
      <c r="I431" t="str">
        <f t="shared" si="31"/>
        <v>Medium</v>
      </c>
      <c r="J431" t="str">
        <f t="shared" si="32"/>
        <v>CES1</v>
      </c>
      <c r="K431" s="52">
        <f t="shared" si="33"/>
        <v>2051.8399999999997</v>
      </c>
      <c r="L431" s="52">
        <f t="shared" si="34"/>
        <v>94</v>
      </c>
      <c r="M431" s="50">
        <f>IFERROR(Table22[[#This Row],[Sum of Gross Profit]]/Table22[[#This Row],[Sum of EUR Sales Amount]],0)</f>
        <v>4.5812538989394892E-2</v>
      </c>
    </row>
    <row r="432" spans="2:13" hidden="1" x14ac:dyDescent="0.35">
      <c r="B432">
        <v>3014532</v>
      </c>
      <c r="C432" t="s">
        <v>17</v>
      </c>
      <c r="D432" t="s">
        <v>56</v>
      </c>
      <c r="E432" s="32">
        <v>52752.72</v>
      </c>
      <c r="F432" s="32">
        <v>23977.66</v>
      </c>
      <c r="H432">
        <f t="shared" si="30"/>
        <v>3014532</v>
      </c>
      <c r="I432" t="str">
        <f t="shared" si="31"/>
        <v>Medium</v>
      </c>
      <c r="J432" t="str">
        <f t="shared" si="32"/>
        <v>CES1</v>
      </c>
      <c r="K432" s="52">
        <f t="shared" si="33"/>
        <v>52752.72</v>
      </c>
      <c r="L432" s="52">
        <f t="shared" si="34"/>
        <v>23977.66</v>
      </c>
      <c r="M432" s="50">
        <f>IFERROR(Table22[[#This Row],[Sum of Gross Profit]]/Table22[[#This Row],[Sum of EUR Sales Amount]],0)</f>
        <v>0.45452935886528695</v>
      </c>
    </row>
    <row r="433" spans="2:13" hidden="1" x14ac:dyDescent="0.35">
      <c r="B433">
        <v>3014533</v>
      </c>
      <c r="C433" t="s">
        <v>17</v>
      </c>
      <c r="D433" t="s">
        <v>56</v>
      </c>
      <c r="E433" s="32">
        <v>5002.1000000000004</v>
      </c>
      <c r="F433" s="32">
        <v>2749.92</v>
      </c>
      <c r="H433">
        <f t="shared" si="30"/>
        <v>3014533</v>
      </c>
      <c r="I433" t="str">
        <f t="shared" si="31"/>
        <v>Medium</v>
      </c>
      <c r="J433" t="str">
        <f t="shared" si="32"/>
        <v>CES1</v>
      </c>
      <c r="K433" s="52">
        <f t="shared" si="33"/>
        <v>5002.1000000000004</v>
      </c>
      <c r="L433" s="52">
        <f t="shared" si="34"/>
        <v>2749.92</v>
      </c>
      <c r="M433" s="50">
        <f>IFERROR(Table22[[#This Row],[Sum of Gross Profit]]/Table22[[#This Row],[Sum of EUR Sales Amount]],0)</f>
        <v>0.54975310369644748</v>
      </c>
    </row>
    <row r="434" spans="2:13" hidden="1" x14ac:dyDescent="0.35">
      <c r="B434">
        <v>3014534</v>
      </c>
      <c r="C434" t="s">
        <v>17</v>
      </c>
      <c r="D434" t="s">
        <v>56</v>
      </c>
      <c r="E434" s="32">
        <v>7979.8</v>
      </c>
      <c r="F434" s="32">
        <v>2274.16</v>
      </c>
      <c r="H434">
        <f t="shared" si="30"/>
        <v>3014534</v>
      </c>
      <c r="I434" t="str">
        <f t="shared" si="31"/>
        <v>Medium</v>
      </c>
      <c r="J434" t="str">
        <f t="shared" si="32"/>
        <v>CES1</v>
      </c>
      <c r="K434" s="52">
        <f t="shared" si="33"/>
        <v>7979.8</v>
      </c>
      <c r="L434" s="52">
        <f t="shared" si="34"/>
        <v>2274.16</v>
      </c>
      <c r="M434" s="50">
        <f>IFERROR(Table22[[#This Row],[Sum of Gross Profit]]/Table22[[#This Row],[Sum of EUR Sales Amount]],0)</f>
        <v>0.2849895987368104</v>
      </c>
    </row>
    <row r="435" spans="2:13" hidden="1" x14ac:dyDescent="0.35">
      <c r="B435">
        <v>3014537</v>
      </c>
      <c r="C435" t="s">
        <v>17</v>
      </c>
      <c r="D435" t="s">
        <v>56</v>
      </c>
      <c r="E435" s="32">
        <v>5296.62</v>
      </c>
      <c r="F435" s="32">
        <v>3061.1000000000004</v>
      </c>
      <c r="H435">
        <f t="shared" si="30"/>
        <v>3014537</v>
      </c>
      <c r="I435" t="str">
        <f t="shared" si="31"/>
        <v>Medium</v>
      </c>
      <c r="J435" t="str">
        <f t="shared" si="32"/>
        <v>CES1</v>
      </c>
      <c r="K435" s="52">
        <f t="shared" si="33"/>
        <v>5296.62</v>
      </c>
      <c r="L435" s="52">
        <f t="shared" si="34"/>
        <v>3061.1000000000004</v>
      </c>
      <c r="M435" s="50">
        <f>IFERROR(Table22[[#This Row],[Sum of Gross Profit]]/Table22[[#This Row],[Sum of EUR Sales Amount]],0)</f>
        <v>0.57793460735336888</v>
      </c>
    </row>
    <row r="436" spans="2:13" hidden="1" x14ac:dyDescent="0.35">
      <c r="B436">
        <v>3014541</v>
      </c>
      <c r="C436" t="s">
        <v>17</v>
      </c>
      <c r="D436" t="s">
        <v>56</v>
      </c>
      <c r="E436" s="32">
        <v>530</v>
      </c>
      <c r="F436" s="32">
        <v>261.46000000000004</v>
      </c>
      <c r="H436">
        <f t="shared" si="30"/>
        <v>3014541</v>
      </c>
      <c r="I436" t="str">
        <f t="shared" si="31"/>
        <v>Medium</v>
      </c>
      <c r="J436" t="str">
        <f t="shared" si="32"/>
        <v>CES1</v>
      </c>
      <c r="K436" s="52">
        <f t="shared" si="33"/>
        <v>530</v>
      </c>
      <c r="L436" s="52">
        <f t="shared" si="34"/>
        <v>261.46000000000004</v>
      </c>
      <c r="M436" s="50">
        <f>IFERROR(Table22[[#This Row],[Sum of Gross Profit]]/Table22[[#This Row],[Sum of EUR Sales Amount]],0)</f>
        <v>0.49332075471698122</v>
      </c>
    </row>
    <row r="437" spans="2:13" hidden="1" x14ac:dyDescent="0.35">
      <c r="B437">
        <v>3014543</v>
      </c>
      <c r="C437" t="s">
        <v>10</v>
      </c>
      <c r="D437" t="s">
        <v>56</v>
      </c>
      <c r="E437" s="32">
        <v>852.6</v>
      </c>
      <c r="F437" s="32">
        <v>563.81999999999994</v>
      </c>
      <c r="H437">
        <f t="shared" si="30"/>
        <v>3014543</v>
      </c>
      <c r="I437" t="str">
        <f t="shared" si="31"/>
        <v>Small</v>
      </c>
      <c r="J437" t="str">
        <f t="shared" si="32"/>
        <v>CES1</v>
      </c>
      <c r="K437" s="52">
        <f t="shared" si="33"/>
        <v>852.6</v>
      </c>
      <c r="L437" s="52">
        <f t="shared" si="34"/>
        <v>563.81999999999994</v>
      </c>
      <c r="M437" s="50">
        <f>IFERROR(Table22[[#This Row],[Sum of Gross Profit]]/Table22[[#This Row],[Sum of EUR Sales Amount]],0)</f>
        <v>0.66129486277269522</v>
      </c>
    </row>
    <row r="438" spans="2:13" hidden="1" x14ac:dyDescent="0.35">
      <c r="B438">
        <v>3014548</v>
      </c>
      <c r="C438" t="s">
        <v>17</v>
      </c>
      <c r="D438" t="s">
        <v>56</v>
      </c>
      <c r="E438" s="32">
        <v>5127.7999999999993</v>
      </c>
      <c r="F438" s="32">
        <v>1773.7</v>
      </c>
      <c r="H438">
        <f t="shared" si="30"/>
        <v>3014548</v>
      </c>
      <c r="I438" t="str">
        <f t="shared" si="31"/>
        <v>Medium</v>
      </c>
      <c r="J438" t="str">
        <f t="shared" si="32"/>
        <v>CES1</v>
      </c>
      <c r="K438" s="52">
        <f t="shared" si="33"/>
        <v>5127.7999999999993</v>
      </c>
      <c r="L438" s="52">
        <f t="shared" si="34"/>
        <v>1773.7</v>
      </c>
      <c r="M438" s="50">
        <f>IFERROR(Table22[[#This Row],[Sum of Gross Profit]]/Table22[[#This Row],[Sum of EUR Sales Amount]],0)</f>
        <v>0.34589882600725463</v>
      </c>
    </row>
    <row r="439" spans="2:13" hidden="1" x14ac:dyDescent="0.35">
      <c r="B439">
        <v>3014553</v>
      </c>
      <c r="C439" t="s">
        <v>17</v>
      </c>
      <c r="D439" t="s">
        <v>56</v>
      </c>
      <c r="E439" s="32">
        <v>5320.94</v>
      </c>
      <c r="F439" s="32">
        <v>3458.6399999999994</v>
      </c>
      <c r="H439">
        <f t="shared" si="30"/>
        <v>3014553</v>
      </c>
      <c r="I439" t="str">
        <f t="shared" si="31"/>
        <v>Medium</v>
      </c>
      <c r="J439" t="str">
        <f t="shared" si="32"/>
        <v>CES1</v>
      </c>
      <c r="K439" s="52">
        <f t="shared" si="33"/>
        <v>5320.94</v>
      </c>
      <c r="L439" s="52">
        <f t="shared" si="34"/>
        <v>3458.6399999999994</v>
      </c>
      <c r="M439" s="50">
        <f>IFERROR(Table22[[#This Row],[Sum of Gross Profit]]/Table22[[#This Row],[Sum of EUR Sales Amount]],0)</f>
        <v>0.65000545016482048</v>
      </c>
    </row>
    <row r="440" spans="2:13" hidden="1" x14ac:dyDescent="0.35">
      <c r="B440">
        <v>3014565</v>
      </c>
      <c r="C440" t="s">
        <v>10</v>
      </c>
      <c r="D440" t="s">
        <v>56</v>
      </c>
      <c r="E440" s="32">
        <v>764.07999999999993</v>
      </c>
      <c r="F440" s="32">
        <v>507.79999999999995</v>
      </c>
      <c r="H440">
        <f t="shared" si="30"/>
        <v>3014565</v>
      </c>
      <c r="I440" t="str">
        <f t="shared" si="31"/>
        <v>Small</v>
      </c>
      <c r="J440" t="str">
        <f t="shared" si="32"/>
        <v>CES1</v>
      </c>
      <c r="K440" s="52">
        <f t="shared" si="33"/>
        <v>764.07999999999993</v>
      </c>
      <c r="L440" s="52">
        <f t="shared" si="34"/>
        <v>507.79999999999995</v>
      </c>
      <c r="M440" s="50">
        <f>IFERROR(Table22[[#This Row],[Sum of Gross Profit]]/Table22[[#This Row],[Sum of EUR Sales Amount]],0)</f>
        <v>0.66459009527798141</v>
      </c>
    </row>
    <row r="441" spans="2:13" hidden="1" x14ac:dyDescent="0.35">
      <c r="B441">
        <v>3014567</v>
      </c>
      <c r="C441" t="s">
        <v>10</v>
      </c>
      <c r="D441" t="s">
        <v>56</v>
      </c>
      <c r="E441" s="32">
        <v>14705.419999999996</v>
      </c>
      <c r="F441" s="32">
        <v>7031.2999999999984</v>
      </c>
      <c r="H441">
        <f t="shared" si="30"/>
        <v>3014567</v>
      </c>
      <c r="I441" t="str">
        <f t="shared" si="31"/>
        <v>Small</v>
      </c>
      <c r="J441" t="str">
        <f t="shared" si="32"/>
        <v>CES1</v>
      </c>
      <c r="K441" s="52">
        <f t="shared" si="33"/>
        <v>14705.419999999996</v>
      </c>
      <c r="L441" s="52">
        <f t="shared" si="34"/>
        <v>7031.2999999999984</v>
      </c>
      <c r="M441" s="50">
        <f>IFERROR(Table22[[#This Row],[Sum of Gross Profit]]/Table22[[#This Row],[Sum of EUR Sales Amount]],0)</f>
        <v>0.47814343282952815</v>
      </c>
    </row>
    <row r="442" spans="2:13" hidden="1" x14ac:dyDescent="0.35">
      <c r="B442">
        <v>3014568</v>
      </c>
      <c r="C442" t="s">
        <v>10</v>
      </c>
      <c r="D442" t="s">
        <v>56</v>
      </c>
      <c r="E442" s="32">
        <v>1972.2</v>
      </c>
      <c r="F442" s="32">
        <v>951.76</v>
      </c>
      <c r="H442">
        <f t="shared" si="30"/>
        <v>3014568</v>
      </c>
      <c r="I442" t="str">
        <f t="shared" si="31"/>
        <v>Small</v>
      </c>
      <c r="J442" t="str">
        <f t="shared" si="32"/>
        <v>CES1</v>
      </c>
      <c r="K442" s="52">
        <f t="shared" si="33"/>
        <v>1972.2</v>
      </c>
      <c r="L442" s="52">
        <f t="shared" si="34"/>
        <v>951.76</v>
      </c>
      <c r="M442" s="50">
        <f>IFERROR(Table22[[#This Row],[Sum of Gross Profit]]/Table22[[#This Row],[Sum of EUR Sales Amount]],0)</f>
        <v>0.48258797282222898</v>
      </c>
    </row>
    <row r="443" spans="2:13" hidden="1" x14ac:dyDescent="0.35">
      <c r="B443">
        <v>3014572</v>
      </c>
      <c r="C443" t="s">
        <v>17</v>
      </c>
      <c r="D443" t="s">
        <v>56</v>
      </c>
      <c r="E443" s="32">
        <v>3900.1800000000003</v>
      </c>
      <c r="F443" s="32">
        <v>1739.5000000000002</v>
      </c>
      <c r="H443">
        <f t="shared" si="30"/>
        <v>3014572</v>
      </c>
      <c r="I443" t="str">
        <f t="shared" si="31"/>
        <v>Medium</v>
      </c>
      <c r="J443" t="str">
        <f t="shared" si="32"/>
        <v>CES1</v>
      </c>
      <c r="K443" s="52">
        <f t="shared" si="33"/>
        <v>3900.1800000000003</v>
      </c>
      <c r="L443" s="52">
        <f t="shared" si="34"/>
        <v>1739.5000000000002</v>
      </c>
      <c r="M443" s="50">
        <f>IFERROR(Table22[[#This Row],[Sum of Gross Profit]]/Table22[[#This Row],[Sum of EUR Sales Amount]],0)</f>
        <v>0.4460050561768944</v>
      </c>
    </row>
    <row r="444" spans="2:13" hidden="1" x14ac:dyDescent="0.35">
      <c r="B444">
        <v>3014573</v>
      </c>
      <c r="C444" t="s">
        <v>17</v>
      </c>
      <c r="D444" t="s">
        <v>56</v>
      </c>
      <c r="E444" s="32">
        <v>1220.2</v>
      </c>
      <c r="F444" s="32">
        <v>423.64</v>
      </c>
      <c r="H444">
        <f t="shared" si="30"/>
        <v>3014573</v>
      </c>
      <c r="I444" t="str">
        <f t="shared" si="31"/>
        <v>Medium</v>
      </c>
      <c r="J444" t="str">
        <f t="shared" si="32"/>
        <v>CES1</v>
      </c>
      <c r="K444" s="52">
        <f t="shared" si="33"/>
        <v>1220.2</v>
      </c>
      <c r="L444" s="52">
        <f t="shared" si="34"/>
        <v>423.64</v>
      </c>
      <c r="M444" s="50">
        <f>IFERROR(Table22[[#This Row],[Sum of Gross Profit]]/Table22[[#This Row],[Sum of EUR Sales Amount]],0)</f>
        <v>0.34718898541222748</v>
      </c>
    </row>
    <row r="445" spans="2:13" hidden="1" x14ac:dyDescent="0.35">
      <c r="B445">
        <v>3014574</v>
      </c>
      <c r="C445" t="s">
        <v>10</v>
      </c>
      <c r="D445" t="s">
        <v>56</v>
      </c>
      <c r="E445" s="32">
        <v>10764.98</v>
      </c>
      <c r="F445" s="32">
        <v>4735.8</v>
      </c>
      <c r="H445">
        <f t="shared" si="30"/>
        <v>3014574</v>
      </c>
      <c r="I445" t="str">
        <f t="shared" si="31"/>
        <v>Small</v>
      </c>
      <c r="J445" t="str">
        <f t="shared" si="32"/>
        <v>CES1</v>
      </c>
      <c r="K445" s="52">
        <f t="shared" si="33"/>
        <v>10764.98</v>
      </c>
      <c r="L445" s="52">
        <f t="shared" si="34"/>
        <v>4735.8</v>
      </c>
      <c r="M445" s="50">
        <f>IFERROR(Table22[[#This Row],[Sum of Gross Profit]]/Table22[[#This Row],[Sum of EUR Sales Amount]],0)</f>
        <v>0.43992650241802589</v>
      </c>
    </row>
    <row r="446" spans="2:13" hidden="1" x14ac:dyDescent="0.35">
      <c r="B446">
        <v>3014583</v>
      </c>
      <c r="C446" t="s">
        <v>17</v>
      </c>
      <c r="D446" t="s">
        <v>56</v>
      </c>
      <c r="E446" s="32">
        <v>37222.82</v>
      </c>
      <c r="F446" s="32">
        <v>9145.5400000000009</v>
      </c>
      <c r="H446">
        <f t="shared" si="30"/>
        <v>3014583</v>
      </c>
      <c r="I446" t="str">
        <f t="shared" si="31"/>
        <v>Medium</v>
      </c>
      <c r="J446" t="str">
        <f t="shared" si="32"/>
        <v>CES1</v>
      </c>
      <c r="K446" s="52">
        <f t="shared" si="33"/>
        <v>37222.82</v>
      </c>
      <c r="L446" s="52">
        <f t="shared" si="34"/>
        <v>9145.5400000000009</v>
      </c>
      <c r="M446" s="50">
        <f>IFERROR(Table22[[#This Row],[Sum of Gross Profit]]/Table22[[#This Row],[Sum of EUR Sales Amount]],0)</f>
        <v>0.24569712880431951</v>
      </c>
    </row>
    <row r="447" spans="2:13" hidden="1" x14ac:dyDescent="0.35">
      <c r="B447">
        <v>3014586</v>
      </c>
      <c r="C447" t="s">
        <v>10</v>
      </c>
      <c r="D447" t="s">
        <v>56</v>
      </c>
      <c r="E447" s="32">
        <v>530</v>
      </c>
      <c r="F447" s="32">
        <v>246.8</v>
      </c>
      <c r="H447">
        <f t="shared" si="30"/>
        <v>3014586</v>
      </c>
      <c r="I447" t="str">
        <f t="shared" si="31"/>
        <v>Small</v>
      </c>
      <c r="J447" t="str">
        <f t="shared" si="32"/>
        <v>CES1</v>
      </c>
      <c r="K447" s="52">
        <f t="shared" si="33"/>
        <v>530</v>
      </c>
      <c r="L447" s="52">
        <f t="shared" si="34"/>
        <v>246.8</v>
      </c>
      <c r="M447" s="50">
        <f>IFERROR(Table22[[#This Row],[Sum of Gross Profit]]/Table22[[#This Row],[Sum of EUR Sales Amount]],0)</f>
        <v>0.46566037735849058</v>
      </c>
    </row>
    <row r="448" spans="2:13" hidden="1" x14ac:dyDescent="0.35">
      <c r="B448">
        <v>3014587</v>
      </c>
      <c r="C448" t="s">
        <v>17</v>
      </c>
      <c r="D448" t="s">
        <v>56</v>
      </c>
      <c r="E448" s="32">
        <v>5098.4600000000009</v>
      </c>
      <c r="F448" s="32">
        <v>1477.3400000000004</v>
      </c>
      <c r="H448">
        <f t="shared" si="30"/>
        <v>3014587</v>
      </c>
      <c r="I448" t="str">
        <f t="shared" si="31"/>
        <v>Medium</v>
      </c>
      <c r="J448" t="str">
        <f t="shared" si="32"/>
        <v>CES1</v>
      </c>
      <c r="K448" s="52">
        <f t="shared" si="33"/>
        <v>5098.4600000000009</v>
      </c>
      <c r="L448" s="52">
        <f t="shared" si="34"/>
        <v>1477.3400000000004</v>
      </c>
      <c r="M448" s="50">
        <f>IFERROR(Table22[[#This Row],[Sum of Gross Profit]]/Table22[[#This Row],[Sum of EUR Sales Amount]],0)</f>
        <v>0.28976200656668877</v>
      </c>
    </row>
    <row r="449" spans="2:13" hidden="1" x14ac:dyDescent="0.35">
      <c r="B449">
        <v>3014589</v>
      </c>
      <c r="C449" t="s">
        <v>17</v>
      </c>
      <c r="D449" t="s">
        <v>56</v>
      </c>
      <c r="E449" s="32">
        <v>258.58</v>
      </c>
      <c r="F449" s="32">
        <v>235.16</v>
      </c>
      <c r="H449">
        <f t="shared" si="30"/>
        <v>3014589</v>
      </c>
      <c r="I449" t="str">
        <f t="shared" si="31"/>
        <v>Medium</v>
      </c>
      <c r="J449" t="str">
        <f t="shared" si="32"/>
        <v>CES1</v>
      </c>
      <c r="K449" s="52">
        <f t="shared" si="33"/>
        <v>258.58</v>
      </c>
      <c r="L449" s="52">
        <f t="shared" si="34"/>
        <v>235.16</v>
      </c>
      <c r="M449" s="50">
        <f>IFERROR(Table22[[#This Row],[Sum of Gross Profit]]/Table22[[#This Row],[Sum of EUR Sales Amount]],0)</f>
        <v>0.9094284167375668</v>
      </c>
    </row>
    <row r="450" spans="2:13" hidden="1" x14ac:dyDescent="0.35">
      <c r="B450">
        <v>3014590</v>
      </c>
      <c r="C450" t="s">
        <v>17</v>
      </c>
      <c r="D450" t="s">
        <v>56</v>
      </c>
      <c r="E450" s="32">
        <v>14185</v>
      </c>
      <c r="F450" s="32">
        <v>4525.7999999999993</v>
      </c>
      <c r="H450">
        <f t="shared" si="30"/>
        <v>3014590</v>
      </c>
      <c r="I450" t="str">
        <f t="shared" si="31"/>
        <v>Medium</v>
      </c>
      <c r="J450" t="str">
        <f t="shared" si="32"/>
        <v>CES1</v>
      </c>
      <c r="K450" s="52">
        <f t="shared" si="33"/>
        <v>14185</v>
      </c>
      <c r="L450" s="52">
        <f t="shared" si="34"/>
        <v>4525.7999999999993</v>
      </c>
      <c r="M450" s="50">
        <f>IFERROR(Table22[[#This Row],[Sum of Gross Profit]]/Table22[[#This Row],[Sum of EUR Sales Amount]],0)</f>
        <v>0.31905534014804365</v>
      </c>
    </row>
    <row r="451" spans="2:13" hidden="1" x14ac:dyDescent="0.35">
      <c r="B451">
        <v>3014593</v>
      </c>
      <c r="C451" t="s">
        <v>17</v>
      </c>
      <c r="D451" t="s">
        <v>56</v>
      </c>
      <c r="E451" s="32">
        <v>113.19999999999999</v>
      </c>
      <c r="F451" s="32">
        <v>78</v>
      </c>
      <c r="H451">
        <f t="shared" si="30"/>
        <v>3014593</v>
      </c>
      <c r="I451" t="str">
        <f t="shared" si="31"/>
        <v>Medium</v>
      </c>
      <c r="J451" t="str">
        <f t="shared" si="32"/>
        <v>CES1</v>
      </c>
      <c r="K451" s="52">
        <f t="shared" si="33"/>
        <v>113.19999999999999</v>
      </c>
      <c r="L451" s="52">
        <f t="shared" si="34"/>
        <v>78</v>
      </c>
      <c r="M451" s="50">
        <f>IFERROR(Table22[[#This Row],[Sum of Gross Profit]]/Table22[[#This Row],[Sum of EUR Sales Amount]],0)</f>
        <v>0.68904593639575984</v>
      </c>
    </row>
    <row r="452" spans="2:13" hidden="1" x14ac:dyDescent="0.35">
      <c r="B452">
        <v>3014595</v>
      </c>
      <c r="C452" t="s">
        <v>17</v>
      </c>
      <c r="D452" t="s">
        <v>56</v>
      </c>
      <c r="E452" s="32">
        <v>3633.1199999999994</v>
      </c>
      <c r="F452" s="32">
        <v>2068.3399999999997</v>
      </c>
      <c r="H452">
        <f t="shared" ref="H452:H515" si="35">B452</f>
        <v>3014595</v>
      </c>
      <c r="I452" t="str">
        <f t="shared" ref="I452:I515" si="36">C452</f>
        <v>Medium</v>
      </c>
      <c r="J452" t="str">
        <f t="shared" ref="J452:J515" si="37">D452</f>
        <v>CES1</v>
      </c>
      <c r="K452" s="52">
        <f t="shared" ref="K452:K515" si="38">E452</f>
        <v>3633.1199999999994</v>
      </c>
      <c r="L452" s="52">
        <f t="shared" ref="L452:L515" si="39">F452</f>
        <v>2068.3399999999997</v>
      </c>
      <c r="M452" s="50">
        <f>IFERROR(Table22[[#This Row],[Sum of Gross Profit]]/Table22[[#This Row],[Sum of EUR Sales Amount]],0)</f>
        <v>0.56930131677456286</v>
      </c>
    </row>
    <row r="453" spans="2:13" hidden="1" x14ac:dyDescent="0.35">
      <c r="B453">
        <v>3014597</v>
      </c>
      <c r="C453" t="s">
        <v>10</v>
      </c>
      <c r="D453" t="s">
        <v>56</v>
      </c>
      <c r="E453" s="32">
        <v>463.88</v>
      </c>
      <c r="F453" s="32">
        <v>239.64</v>
      </c>
      <c r="H453">
        <f t="shared" si="35"/>
        <v>3014597</v>
      </c>
      <c r="I453" t="str">
        <f t="shared" si="36"/>
        <v>Small</v>
      </c>
      <c r="J453" t="str">
        <f t="shared" si="37"/>
        <v>CES1</v>
      </c>
      <c r="K453" s="52">
        <f t="shared" si="38"/>
        <v>463.88</v>
      </c>
      <c r="L453" s="52">
        <f t="shared" si="39"/>
        <v>239.64</v>
      </c>
      <c r="M453" s="50">
        <f>IFERROR(Table22[[#This Row],[Sum of Gross Profit]]/Table22[[#This Row],[Sum of EUR Sales Amount]],0)</f>
        <v>0.51659912046218848</v>
      </c>
    </row>
    <row r="454" spans="2:13" hidden="1" x14ac:dyDescent="0.35">
      <c r="B454">
        <v>3014599</v>
      </c>
      <c r="C454" t="s">
        <v>10</v>
      </c>
      <c r="D454" t="s">
        <v>56</v>
      </c>
      <c r="E454" s="32">
        <v>4761.3999999999996</v>
      </c>
      <c r="F454" s="32">
        <v>2253.42</v>
      </c>
      <c r="H454">
        <f t="shared" si="35"/>
        <v>3014599</v>
      </c>
      <c r="I454" t="str">
        <f t="shared" si="36"/>
        <v>Small</v>
      </c>
      <c r="J454" t="str">
        <f t="shared" si="37"/>
        <v>CES1</v>
      </c>
      <c r="K454" s="52">
        <f t="shared" si="38"/>
        <v>4761.3999999999996</v>
      </c>
      <c r="L454" s="52">
        <f t="shared" si="39"/>
        <v>2253.42</v>
      </c>
      <c r="M454" s="50">
        <f>IFERROR(Table22[[#This Row],[Sum of Gross Profit]]/Table22[[#This Row],[Sum of EUR Sales Amount]],0)</f>
        <v>0.47326836644684339</v>
      </c>
    </row>
    <row r="455" spans="2:13" hidden="1" x14ac:dyDescent="0.35">
      <c r="B455">
        <v>3014600</v>
      </c>
      <c r="C455" t="s">
        <v>17</v>
      </c>
      <c r="D455" t="s">
        <v>56</v>
      </c>
      <c r="E455" s="32">
        <v>0.74</v>
      </c>
      <c r="F455" s="32">
        <v>0.38</v>
      </c>
      <c r="H455">
        <f t="shared" si="35"/>
        <v>3014600</v>
      </c>
      <c r="I455" t="str">
        <f t="shared" si="36"/>
        <v>Medium</v>
      </c>
      <c r="J455" t="str">
        <f t="shared" si="37"/>
        <v>CES1</v>
      </c>
      <c r="K455" s="52">
        <f t="shared" si="38"/>
        <v>0.74</v>
      </c>
      <c r="L455" s="52">
        <f t="shared" si="39"/>
        <v>0.38</v>
      </c>
      <c r="M455" s="50">
        <f>IFERROR(Table22[[#This Row],[Sum of Gross Profit]]/Table22[[#This Row],[Sum of EUR Sales Amount]],0)</f>
        <v>0.51351351351351349</v>
      </c>
    </row>
    <row r="456" spans="2:13" hidden="1" x14ac:dyDescent="0.35">
      <c r="B456">
        <v>3014601</v>
      </c>
      <c r="C456" t="s">
        <v>10</v>
      </c>
      <c r="D456" t="s">
        <v>56</v>
      </c>
      <c r="E456" s="32">
        <v>197</v>
      </c>
      <c r="F456" s="32">
        <v>90.16</v>
      </c>
      <c r="H456">
        <f t="shared" si="35"/>
        <v>3014601</v>
      </c>
      <c r="I456" t="str">
        <f t="shared" si="36"/>
        <v>Small</v>
      </c>
      <c r="J456" t="str">
        <f t="shared" si="37"/>
        <v>CES1</v>
      </c>
      <c r="K456" s="52">
        <f t="shared" si="38"/>
        <v>197</v>
      </c>
      <c r="L456" s="52">
        <f t="shared" si="39"/>
        <v>90.16</v>
      </c>
      <c r="M456" s="50">
        <f>IFERROR(Table22[[#This Row],[Sum of Gross Profit]]/Table22[[#This Row],[Sum of EUR Sales Amount]],0)</f>
        <v>0.45766497461928934</v>
      </c>
    </row>
    <row r="457" spans="2:13" hidden="1" x14ac:dyDescent="0.35">
      <c r="B457">
        <v>3014606</v>
      </c>
      <c r="C457" t="s">
        <v>17</v>
      </c>
      <c r="D457" t="s">
        <v>56</v>
      </c>
      <c r="E457" s="32">
        <v>349.2</v>
      </c>
      <c r="F457" s="32">
        <v>236.77999999999997</v>
      </c>
      <c r="H457">
        <f t="shared" si="35"/>
        <v>3014606</v>
      </c>
      <c r="I457" t="str">
        <f t="shared" si="36"/>
        <v>Medium</v>
      </c>
      <c r="J457" t="str">
        <f t="shared" si="37"/>
        <v>CES1</v>
      </c>
      <c r="K457" s="52">
        <f t="shared" si="38"/>
        <v>349.2</v>
      </c>
      <c r="L457" s="52">
        <f t="shared" si="39"/>
        <v>236.77999999999997</v>
      </c>
      <c r="M457" s="50">
        <f>IFERROR(Table22[[#This Row],[Sum of Gross Profit]]/Table22[[#This Row],[Sum of EUR Sales Amount]],0)</f>
        <v>0.67806414662084757</v>
      </c>
    </row>
    <row r="458" spans="2:13" hidden="1" x14ac:dyDescent="0.35">
      <c r="B458">
        <v>3014607</v>
      </c>
      <c r="C458" t="s">
        <v>10</v>
      </c>
      <c r="D458" t="s">
        <v>56</v>
      </c>
      <c r="E458" s="32">
        <v>80710.880000000005</v>
      </c>
      <c r="F458" s="32">
        <v>45810.979999999996</v>
      </c>
      <c r="H458">
        <f t="shared" si="35"/>
        <v>3014607</v>
      </c>
      <c r="I458" t="str">
        <f t="shared" si="36"/>
        <v>Small</v>
      </c>
      <c r="J458" t="str">
        <f t="shared" si="37"/>
        <v>CES1</v>
      </c>
      <c r="K458" s="52">
        <f t="shared" si="38"/>
        <v>80710.880000000005</v>
      </c>
      <c r="L458" s="52">
        <f t="shared" si="39"/>
        <v>45810.979999999996</v>
      </c>
      <c r="M458" s="50">
        <f>IFERROR(Table22[[#This Row],[Sum of Gross Profit]]/Table22[[#This Row],[Sum of EUR Sales Amount]],0)</f>
        <v>0.56759361315351775</v>
      </c>
    </row>
    <row r="459" spans="2:13" hidden="1" x14ac:dyDescent="0.35">
      <c r="B459">
        <v>3014609</v>
      </c>
      <c r="C459" t="s">
        <v>10</v>
      </c>
      <c r="D459" t="s">
        <v>56</v>
      </c>
      <c r="E459" s="32">
        <v>615.22</v>
      </c>
      <c r="F459" s="32">
        <v>167.92000000000002</v>
      </c>
      <c r="H459">
        <f t="shared" si="35"/>
        <v>3014609</v>
      </c>
      <c r="I459" t="str">
        <f t="shared" si="36"/>
        <v>Small</v>
      </c>
      <c r="J459" t="str">
        <f t="shared" si="37"/>
        <v>CES1</v>
      </c>
      <c r="K459" s="52">
        <f t="shared" si="38"/>
        <v>615.22</v>
      </c>
      <c r="L459" s="52">
        <f t="shared" si="39"/>
        <v>167.92000000000002</v>
      </c>
      <c r="M459" s="50">
        <f>IFERROR(Table22[[#This Row],[Sum of Gross Profit]]/Table22[[#This Row],[Sum of EUR Sales Amount]],0)</f>
        <v>0.27294301225577844</v>
      </c>
    </row>
    <row r="460" spans="2:13" hidden="1" x14ac:dyDescent="0.35">
      <c r="B460">
        <v>3014610</v>
      </c>
      <c r="C460" t="s">
        <v>10</v>
      </c>
      <c r="D460" t="s">
        <v>56</v>
      </c>
      <c r="E460" s="32">
        <v>103.28</v>
      </c>
      <c r="F460" s="32">
        <v>34.019999999999996</v>
      </c>
      <c r="H460">
        <f t="shared" si="35"/>
        <v>3014610</v>
      </c>
      <c r="I460" t="str">
        <f t="shared" si="36"/>
        <v>Small</v>
      </c>
      <c r="J460" t="str">
        <f t="shared" si="37"/>
        <v>CES1</v>
      </c>
      <c r="K460" s="52">
        <f t="shared" si="38"/>
        <v>103.28</v>
      </c>
      <c r="L460" s="52">
        <f t="shared" si="39"/>
        <v>34.019999999999996</v>
      </c>
      <c r="M460" s="50">
        <f>IFERROR(Table22[[#This Row],[Sum of Gross Profit]]/Table22[[#This Row],[Sum of EUR Sales Amount]],0)</f>
        <v>0.32939581719597205</v>
      </c>
    </row>
    <row r="461" spans="2:13" hidden="1" x14ac:dyDescent="0.35">
      <c r="B461">
        <v>3014611</v>
      </c>
      <c r="C461" t="s">
        <v>17</v>
      </c>
      <c r="D461" t="s">
        <v>56</v>
      </c>
      <c r="E461" s="32">
        <v>13388.28</v>
      </c>
      <c r="F461" s="32">
        <v>8296.08</v>
      </c>
      <c r="H461">
        <f t="shared" si="35"/>
        <v>3014611</v>
      </c>
      <c r="I461" t="str">
        <f t="shared" si="36"/>
        <v>Medium</v>
      </c>
      <c r="J461" t="str">
        <f t="shared" si="37"/>
        <v>CES1</v>
      </c>
      <c r="K461" s="52">
        <f t="shared" si="38"/>
        <v>13388.28</v>
      </c>
      <c r="L461" s="52">
        <f t="shared" si="39"/>
        <v>8296.08</v>
      </c>
      <c r="M461" s="50">
        <f>IFERROR(Table22[[#This Row],[Sum of Gross Profit]]/Table22[[#This Row],[Sum of EUR Sales Amount]],0)</f>
        <v>0.61965241240846469</v>
      </c>
    </row>
    <row r="462" spans="2:13" hidden="1" x14ac:dyDescent="0.35">
      <c r="B462">
        <v>3014616</v>
      </c>
      <c r="C462" t="s">
        <v>17</v>
      </c>
      <c r="D462" t="s">
        <v>56</v>
      </c>
      <c r="E462" s="32">
        <v>6246.04</v>
      </c>
      <c r="F462" s="32">
        <v>2768.2799999999988</v>
      </c>
      <c r="H462">
        <f t="shared" si="35"/>
        <v>3014616</v>
      </c>
      <c r="I462" t="str">
        <f t="shared" si="36"/>
        <v>Medium</v>
      </c>
      <c r="J462" t="str">
        <f t="shared" si="37"/>
        <v>CES1</v>
      </c>
      <c r="K462" s="52">
        <f t="shared" si="38"/>
        <v>6246.04</v>
      </c>
      <c r="L462" s="52">
        <f t="shared" si="39"/>
        <v>2768.2799999999988</v>
      </c>
      <c r="M462" s="50">
        <f>IFERROR(Table22[[#This Row],[Sum of Gross Profit]]/Table22[[#This Row],[Sum of EUR Sales Amount]],0)</f>
        <v>0.44320561507771306</v>
      </c>
    </row>
    <row r="463" spans="2:13" hidden="1" x14ac:dyDescent="0.35">
      <c r="B463">
        <v>3014620</v>
      </c>
      <c r="C463" t="s">
        <v>10</v>
      </c>
      <c r="D463" t="s">
        <v>56</v>
      </c>
      <c r="E463" s="32">
        <v>164.77999999999997</v>
      </c>
      <c r="F463" s="32">
        <v>19.780000000000008</v>
      </c>
      <c r="H463">
        <f t="shared" si="35"/>
        <v>3014620</v>
      </c>
      <c r="I463" t="str">
        <f t="shared" si="36"/>
        <v>Small</v>
      </c>
      <c r="J463" t="str">
        <f t="shared" si="37"/>
        <v>CES1</v>
      </c>
      <c r="K463" s="52">
        <f t="shared" si="38"/>
        <v>164.77999999999997</v>
      </c>
      <c r="L463" s="52">
        <f t="shared" si="39"/>
        <v>19.780000000000008</v>
      </c>
      <c r="M463" s="50">
        <f>IFERROR(Table22[[#This Row],[Sum of Gross Profit]]/Table22[[#This Row],[Sum of EUR Sales Amount]],0)</f>
        <v>0.12003883966500796</v>
      </c>
    </row>
    <row r="464" spans="2:13" hidden="1" x14ac:dyDescent="0.35">
      <c r="B464">
        <v>3014622</v>
      </c>
      <c r="C464" t="s">
        <v>17</v>
      </c>
      <c r="D464" t="s">
        <v>56</v>
      </c>
      <c r="E464" s="32">
        <v>7566.72</v>
      </c>
      <c r="F464" s="32">
        <v>3271.4</v>
      </c>
      <c r="H464">
        <f t="shared" si="35"/>
        <v>3014622</v>
      </c>
      <c r="I464" t="str">
        <f t="shared" si="36"/>
        <v>Medium</v>
      </c>
      <c r="J464" t="str">
        <f t="shared" si="37"/>
        <v>CES1</v>
      </c>
      <c r="K464" s="52">
        <f t="shared" si="38"/>
        <v>7566.72</v>
      </c>
      <c r="L464" s="52">
        <f t="shared" si="39"/>
        <v>3271.4</v>
      </c>
      <c r="M464" s="50">
        <f>IFERROR(Table22[[#This Row],[Sum of Gross Profit]]/Table22[[#This Row],[Sum of EUR Sales Amount]],0)</f>
        <v>0.43234056500042289</v>
      </c>
    </row>
    <row r="465" spans="2:13" hidden="1" x14ac:dyDescent="0.35">
      <c r="B465">
        <v>3014625</v>
      </c>
      <c r="C465" t="s">
        <v>17</v>
      </c>
      <c r="D465" t="s">
        <v>56</v>
      </c>
      <c r="E465" s="32">
        <v>1160.76</v>
      </c>
      <c r="F465" s="32">
        <v>698.42000000000007</v>
      </c>
      <c r="H465">
        <f t="shared" si="35"/>
        <v>3014625</v>
      </c>
      <c r="I465" t="str">
        <f t="shared" si="36"/>
        <v>Medium</v>
      </c>
      <c r="J465" t="str">
        <f t="shared" si="37"/>
        <v>CES1</v>
      </c>
      <c r="K465" s="52">
        <f t="shared" si="38"/>
        <v>1160.76</v>
      </c>
      <c r="L465" s="52">
        <f t="shared" si="39"/>
        <v>698.42000000000007</v>
      </c>
      <c r="M465" s="50">
        <f>IFERROR(Table22[[#This Row],[Sum of Gross Profit]]/Table22[[#This Row],[Sum of EUR Sales Amount]],0)</f>
        <v>0.60169199489989322</v>
      </c>
    </row>
    <row r="466" spans="2:13" hidden="1" x14ac:dyDescent="0.35">
      <c r="B466">
        <v>3014630</v>
      </c>
      <c r="C466" t="s">
        <v>10</v>
      </c>
      <c r="D466" t="s">
        <v>56</v>
      </c>
      <c r="E466" s="32">
        <v>1659.96</v>
      </c>
      <c r="F466" s="32">
        <v>848.88</v>
      </c>
      <c r="H466">
        <f t="shared" si="35"/>
        <v>3014630</v>
      </c>
      <c r="I466" t="str">
        <f t="shared" si="36"/>
        <v>Small</v>
      </c>
      <c r="J466" t="str">
        <f t="shared" si="37"/>
        <v>CES1</v>
      </c>
      <c r="K466" s="52">
        <f t="shared" si="38"/>
        <v>1659.96</v>
      </c>
      <c r="L466" s="52">
        <f t="shared" si="39"/>
        <v>848.88</v>
      </c>
      <c r="M466" s="50">
        <f>IFERROR(Table22[[#This Row],[Sum of Gross Profit]]/Table22[[#This Row],[Sum of EUR Sales Amount]],0)</f>
        <v>0.51138581652569937</v>
      </c>
    </row>
    <row r="467" spans="2:13" x14ac:dyDescent="0.35">
      <c r="B467">
        <v>3014632</v>
      </c>
      <c r="C467" t="s">
        <v>17</v>
      </c>
      <c r="D467" t="s">
        <v>56</v>
      </c>
      <c r="E467" s="32">
        <v>1690.6200000000001</v>
      </c>
      <c r="F467" s="32">
        <v>-446.44000000000005</v>
      </c>
      <c r="H467" s="51">
        <f t="shared" si="35"/>
        <v>3014632</v>
      </c>
      <c r="I467" t="str">
        <f t="shared" si="36"/>
        <v>Medium</v>
      </c>
      <c r="J467" t="str">
        <f t="shared" si="37"/>
        <v>CES1</v>
      </c>
      <c r="K467" s="52">
        <f t="shared" si="38"/>
        <v>1690.6200000000001</v>
      </c>
      <c r="L467" s="52">
        <f t="shared" si="39"/>
        <v>-446.44000000000005</v>
      </c>
      <c r="M467" s="50">
        <f>IFERROR(Table22[[#This Row],[Sum of Gross Profit]]/Table22[[#This Row],[Sum of EUR Sales Amount]],0)</f>
        <v>-0.26406880316097053</v>
      </c>
    </row>
    <row r="468" spans="2:13" hidden="1" x14ac:dyDescent="0.35">
      <c r="B468">
        <v>3014633</v>
      </c>
      <c r="C468" t="s">
        <v>10</v>
      </c>
      <c r="D468" t="s">
        <v>56</v>
      </c>
      <c r="E468" s="32">
        <v>1115.0999999999999</v>
      </c>
      <c r="F468" s="32">
        <v>90.820000000000007</v>
      </c>
      <c r="H468">
        <f t="shared" si="35"/>
        <v>3014633</v>
      </c>
      <c r="I468" t="str">
        <f t="shared" si="36"/>
        <v>Small</v>
      </c>
      <c r="J468" t="str">
        <f t="shared" si="37"/>
        <v>CES1</v>
      </c>
      <c r="K468" s="52">
        <f t="shared" si="38"/>
        <v>1115.0999999999999</v>
      </c>
      <c r="L468" s="52">
        <f t="shared" si="39"/>
        <v>90.820000000000007</v>
      </c>
      <c r="M468" s="50">
        <f>IFERROR(Table22[[#This Row],[Sum of Gross Profit]]/Table22[[#This Row],[Sum of EUR Sales Amount]],0)</f>
        <v>8.144561025916959E-2</v>
      </c>
    </row>
    <row r="469" spans="2:13" hidden="1" x14ac:dyDescent="0.35">
      <c r="B469">
        <v>3014640</v>
      </c>
      <c r="C469" t="s">
        <v>10</v>
      </c>
      <c r="D469" t="s">
        <v>56</v>
      </c>
      <c r="E469" s="32">
        <v>184.54</v>
      </c>
      <c r="F469" s="32">
        <v>80.320000000000007</v>
      </c>
      <c r="H469">
        <f t="shared" si="35"/>
        <v>3014640</v>
      </c>
      <c r="I469" t="str">
        <f t="shared" si="36"/>
        <v>Small</v>
      </c>
      <c r="J469" t="str">
        <f t="shared" si="37"/>
        <v>CES1</v>
      </c>
      <c r="K469" s="52">
        <f t="shared" si="38"/>
        <v>184.54</v>
      </c>
      <c r="L469" s="52">
        <f t="shared" si="39"/>
        <v>80.320000000000007</v>
      </c>
      <c r="M469" s="50">
        <f>IFERROR(Table22[[#This Row],[Sum of Gross Profit]]/Table22[[#This Row],[Sum of EUR Sales Amount]],0)</f>
        <v>0.43524439145984617</v>
      </c>
    </row>
    <row r="470" spans="2:13" hidden="1" x14ac:dyDescent="0.35">
      <c r="B470">
        <v>3014641</v>
      </c>
      <c r="C470" t="s">
        <v>10</v>
      </c>
      <c r="D470" t="s">
        <v>56</v>
      </c>
      <c r="E470" s="32">
        <v>39.06</v>
      </c>
      <c r="F470" s="32">
        <v>25.580000000000002</v>
      </c>
      <c r="H470">
        <f t="shared" si="35"/>
        <v>3014641</v>
      </c>
      <c r="I470" t="str">
        <f t="shared" si="36"/>
        <v>Small</v>
      </c>
      <c r="J470" t="str">
        <f t="shared" si="37"/>
        <v>CES1</v>
      </c>
      <c r="K470" s="52">
        <f t="shared" si="38"/>
        <v>39.06</v>
      </c>
      <c r="L470" s="52">
        <f t="shared" si="39"/>
        <v>25.580000000000002</v>
      </c>
      <c r="M470" s="50">
        <f>IFERROR(Table22[[#This Row],[Sum of Gross Profit]]/Table22[[#This Row],[Sum of EUR Sales Amount]],0)</f>
        <v>0.65488991295442911</v>
      </c>
    </row>
    <row r="471" spans="2:13" hidden="1" x14ac:dyDescent="0.35">
      <c r="B471">
        <v>3014642</v>
      </c>
      <c r="C471" t="s">
        <v>17</v>
      </c>
      <c r="D471" t="s">
        <v>56</v>
      </c>
      <c r="E471" s="32">
        <v>8777.52</v>
      </c>
      <c r="F471" s="32">
        <v>4867.46</v>
      </c>
      <c r="H471">
        <f t="shared" si="35"/>
        <v>3014642</v>
      </c>
      <c r="I471" t="str">
        <f t="shared" si="36"/>
        <v>Medium</v>
      </c>
      <c r="J471" t="str">
        <f t="shared" si="37"/>
        <v>CES1</v>
      </c>
      <c r="K471" s="52">
        <f t="shared" si="38"/>
        <v>8777.52</v>
      </c>
      <c r="L471" s="52">
        <f t="shared" si="39"/>
        <v>4867.46</v>
      </c>
      <c r="M471" s="50">
        <f>IFERROR(Table22[[#This Row],[Sum of Gross Profit]]/Table22[[#This Row],[Sum of EUR Sales Amount]],0)</f>
        <v>0.55453704463219677</v>
      </c>
    </row>
    <row r="472" spans="2:13" hidden="1" x14ac:dyDescent="0.35">
      <c r="B472">
        <v>3014644</v>
      </c>
      <c r="C472" t="s">
        <v>17</v>
      </c>
      <c r="D472" t="s">
        <v>56</v>
      </c>
      <c r="E472" s="32">
        <v>26420.16</v>
      </c>
      <c r="F472" s="32">
        <v>6756.9400000000005</v>
      </c>
      <c r="H472">
        <f t="shared" si="35"/>
        <v>3014644</v>
      </c>
      <c r="I472" t="str">
        <f t="shared" si="36"/>
        <v>Medium</v>
      </c>
      <c r="J472" t="str">
        <f t="shared" si="37"/>
        <v>CES1</v>
      </c>
      <c r="K472" s="52">
        <f t="shared" si="38"/>
        <v>26420.16</v>
      </c>
      <c r="L472" s="52">
        <f t="shared" si="39"/>
        <v>6756.9400000000005</v>
      </c>
      <c r="M472" s="50">
        <f>IFERROR(Table22[[#This Row],[Sum of Gross Profit]]/Table22[[#This Row],[Sum of EUR Sales Amount]],0)</f>
        <v>0.25574939742984149</v>
      </c>
    </row>
    <row r="473" spans="2:13" hidden="1" x14ac:dyDescent="0.35">
      <c r="B473">
        <v>3014646</v>
      </c>
      <c r="C473" t="s">
        <v>17</v>
      </c>
      <c r="D473" t="s">
        <v>56</v>
      </c>
      <c r="E473" s="32">
        <v>6309.28</v>
      </c>
      <c r="F473" s="32">
        <v>1846.8</v>
      </c>
      <c r="H473">
        <f t="shared" si="35"/>
        <v>3014646</v>
      </c>
      <c r="I473" t="str">
        <f t="shared" si="36"/>
        <v>Medium</v>
      </c>
      <c r="J473" t="str">
        <f t="shared" si="37"/>
        <v>CES1</v>
      </c>
      <c r="K473" s="52">
        <f t="shared" si="38"/>
        <v>6309.28</v>
      </c>
      <c r="L473" s="52">
        <f t="shared" si="39"/>
        <v>1846.8</v>
      </c>
      <c r="M473" s="50">
        <f>IFERROR(Table22[[#This Row],[Sum of Gross Profit]]/Table22[[#This Row],[Sum of EUR Sales Amount]],0)</f>
        <v>0.2927116881799508</v>
      </c>
    </row>
    <row r="474" spans="2:13" hidden="1" x14ac:dyDescent="0.35">
      <c r="B474">
        <v>3014651</v>
      </c>
      <c r="C474" t="s">
        <v>10</v>
      </c>
      <c r="D474" t="s">
        <v>56</v>
      </c>
      <c r="E474" s="32">
        <v>2181.36</v>
      </c>
      <c r="F474" s="32">
        <v>200.97999999999996</v>
      </c>
      <c r="H474">
        <f t="shared" si="35"/>
        <v>3014651</v>
      </c>
      <c r="I474" t="str">
        <f t="shared" si="36"/>
        <v>Small</v>
      </c>
      <c r="J474" t="str">
        <f t="shared" si="37"/>
        <v>CES1</v>
      </c>
      <c r="K474" s="52">
        <f t="shared" si="38"/>
        <v>2181.36</v>
      </c>
      <c r="L474" s="52">
        <f t="shared" si="39"/>
        <v>200.97999999999996</v>
      </c>
      <c r="M474" s="50">
        <f>IFERROR(Table22[[#This Row],[Sum of Gross Profit]]/Table22[[#This Row],[Sum of EUR Sales Amount]],0)</f>
        <v>9.2135181721494819E-2</v>
      </c>
    </row>
    <row r="475" spans="2:13" hidden="1" x14ac:dyDescent="0.35">
      <c r="B475">
        <v>3014653</v>
      </c>
      <c r="C475" t="s">
        <v>17</v>
      </c>
      <c r="D475" t="s">
        <v>56</v>
      </c>
      <c r="E475" s="32">
        <v>22715.880000000005</v>
      </c>
      <c r="F475" s="32">
        <v>12655.300000000005</v>
      </c>
      <c r="H475">
        <f t="shared" si="35"/>
        <v>3014653</v>
      </c>
      <c r="I475" t="str">
        <f t="shared" si="36"/>
        <v>Medium</v>
      </c>
      <c r="J475" t="str">
        <f t="shared" si="37"/>
        <v>CES1</v>
      </c>
      <c r="K475" s="52">
        <f t="shared" si="38"/>
        <v>22715.880000000005</v>
      </c>
      <c r="L475" s="52">
        <f t="shared" si="39"/>
        <v>12655.300000000005</v>
      </c>
      <c r="M475" s="50">
        <f>IFERROR(Table22[[#This Row],[Sum of Gross Profit]]/Table22[[#This Row],[Sum of EUR Sales Amount]],0)</f>
        <v>0.55711246933863012</v>
      </c>
    </row>
    <row r="476" spans="2:13" hidden="1" x14ac:dyDescent="0.35">
      <c r="B476">
        <v>3014656</v>
      </c>
      <c r="C476" t="s">
        <v>17</v>
      </c>
      <c r="D476" t="s">
        <v>56</v>
      </c>
      <c r="E476" s="32">
        <v>111.9</v>
      </c>
      <c r="F476" s="32">
        <v>62.179999999999993</v>
      </c>
      <c r="H476">
        <f t="shared" si="35"/>
        <v>3014656</v>
      </c>
      <c r="I476" t="str">
        <f t="shared" si="36"/>
        <v>Medium</v>
      </c>
      <c r="J476" t="str">
        <f t="shared" si="37"/>
        <v>CES1</v>
      </c>
      <c r="K476" s="52">
        <f t="shared" si="38"/>
        <v>111.9</v>
      </c>
      <c r="L476" s="52">
        <f t="shared" si="39"/>
        <v>62.179999999999993</v>
      </c>
      <c r="M476" s="50">
        <f>IFERROR(Table22[[#This Row],[Sum of Gross Profit]]/Table22[[#This Row],[Sum of EUR Sales Amount]],0)</f>
        <v>0.55567470956210896</v>
      </c>
    </row>
    <row r="477" spans="2:13" hidden="1" x14ac:dyDescent="0.35">
      <c r="B477">
        <v>3014657</v>
      </c>
      <c r="C477" t="s">
        <v>17</v>
      </c>
      <c r="D477" t="s">
        <v>56</v>
      </c>
      <c r="E477" s="32">
        <v>7428</v>
      </c>
      <c r="F477" s="32">
        <v>2359.46</v>
      </c>
      <c r="H477">
        <f t="shared" si="35"/>
        <v>3014657</v>
      </c>
      <c r="I477" t="str">
        <f t="shared" si="36"/>
        <v>Medium</v>
      </c>
      <c r="J477" t="str">
        <f t="shared" si="37"/>
        <v>CES1</v>
      </c>
      <c r="K477" s="52">
        <f t="shared" si="38"/>
        <v>7428</v>
      </c>
      <c r="L477" s="52">
        <f t="shared" si="39"/>
        <v>2359.46</v>
      </c>
      <c r="M477" s="50">
        <f>IFERROR(Table22[[#This Row],[Sum of Gross Profit]]/Table22[[#This Row],[Sum of EUR Sales Amount]],0)</f>
        <v>0.31764404954227249</v>
      </c>
    </row>
    <row r="478" spans="2:13" hidden="1" x14ac:dyDescent="0.35">
      <c r="B478">
        <v>3014660</v>
      </c>
      <c r="C478" t="s">
        <v>17</v>
      </c>
      <c r="D478" t="s">
        <v>56</v>
      </c>
      <c r="E478" s="32">
        <v>402.40000000000009</v>
      </c>
      <c r="F478" s="32">
        <v>51.599999999999987</v>
      </c>
      <c r="H478">
        <f t="shared" si="35"/>
        <v>3014660</v>
      </c>
      <c r="I478" t="str">
        <f t="shared" si="36"/>
        <v>Medium</v>
      </c>
      <c r="J478" t="str">
        <f t="shared" si="37"/>
        <v>CES1</v>
      </c>
      <c r="K478" s="52">
        <f t="shared" si="38"/>
        <v>402.40000000000009</v>
      </c>
      <c r="L478" s="52">
        <f t="shared" si="39"/>
        <v>51.599999999999987</v>
      </c>
      <c r="M478" s="50">
        <f>IFERROR(Table22[[#This Row],[Sum of Gross Profit]]/Table22[[#This Row],[Sum of EUR Sales Amount]],0)</f>
        <v>0.12823061630218682</v>
      </c>
    </row>
    <row r="479" spans="2:13" hidden="1" x14ac:dyDescent="0.35">
      <c r="B479">
        <v>3014661</v>
      </c>
      <c r="C479" t="s">
        <v>10</v>
      </c>
      <c r="D479" t="s">
        <v>56</v>
      </c>
      <c r="E479" s="32">
        <v>8413.9800000000014</v>
      </c>
      <c r="F479" s="32">
        <v>4278.3599999999997</v>
      </c>
      <c r="H479">
        <f t="shared" si="35"/>
        <v>3014661</v>
      </c>
      <c r="I479" t="str">
        <f t="shared" si="36"/>
        <v>Small</v>
      </c>
      <c r="J479" t="str">
        <f t="shared" si="37"/>
        <v>CES1</v>
      </c>
      <c r="K479" s="52">
        <f t="shared" si="38"/>
        <v>8413.9800000000014</v>
      </c>
      <c r="L479" s="52">
        <f t="shared" si="39"/>
        <v>4278.3599999999997</v>
      </c>
      <c r="M479" s="50">
        <f>IFERROR(Table22[[#This Row],[Sum of Gross Profit]]/Table22[[#This Row],[Sum of EUR Sales Amount]],0)</f>
        <v>0.50848231158143931</v>
      </c>
    </row>
    <row r="480" spans="2:13" hidden="1" x14ac:dyDescent="0.35">
      <c r="B480">
        <v>3014663</v>
      </c>
      <c r="C480" t="s">
        <v>10</v>
      </c>
      <c r="D480" t="s">
        <v>56</v>
      </c>
      <c r="E480" s="32">
        <v>1344</v>
      </c>
      <c r="F480" s="32">
        <v>565.52</v>
      </c>
      <c r="H480">
        <f t="shared" si="35"/>
        <v>3014663</v>
      </c>
      <c r="I480" t="str">
        <f t="shared" si="36"/>
        <v>Small</v>
      </c>
      <c r="J480" t="str">
        <f t="shared" si="37"/>
        <v>CES1</v>
      </c>
      <c r="K480" s="52">
        <f t="shared" si="38"/>
        <v>1344</v>
      </c>
      <c r="L480" s="52">
        <f t="shared" si="39"/>
        <v>565.52</v>
      </c>
      <c r="M480" s="50">
        <f>IFERROR(Table22[[#This Row],[Sum of Gross Profit]]/Table22[[#This Row],[Sum of EUR Sales Amount]],0)</f>
        <v>0.42077380952380949</v>
      </c>
    </row>
    <row r="481" spans="2:13" hidden="1" x14ac:dyDescent="0.35">
      <c r="B481">
        <v>3014664</v>
      </c>
      <c r="C481" t="s">
        <v>10</v>
      </c>
      <c r="D481" t="s">
        <v>56</v>
      </c>
      <c r="E481" s="32">
        <v>32912.660000000003</v>
      </c>
      <c r="F481" s="32">
        <v>15091.819999999998</v>
      </c>
      <c r="H481">
        <f t="shared" si="35"/>
        <v>3014664</v>
      </c>
      <c r="I481" t="str">
        <f t="shared" si="36"/>
        <v>Small</v>
      </c>
      <c r="J481" t="str">
        <f t="shared" si="37"/>
        <v>CES1</v>
      </c>
      <c r="K481" s="52">
        <f t="shared" si="38"/>
        <v>32912.660000000003</v>
      </c>
      <c r="L481" s="52">
        <f t="shared" si="39"/>
        <v>15091.819999999998</v>
      </c>
      <c r="M481" s="50">
        <f>IFERROR(Table22[[#This Row],[Sum of Gross Profit]]/Table22[[#This Row],[Sum of EUR Sales Amount]],0)</f>
        <v>0.45854148525217947</v>
      </c>
    </row>
    <row r="482" spans="2:13" x14ac:dyDescent="0.35">
      <c r="B482">
        <v>3014665</v>
      </c>
      <c r="C482" t="s">
        <v>17</v>
      </c>
      <c r="D482" t="s">
        <v>56</v>
      </c>
      <c r="E482" s="32">
        <v>5312</v>
      </c>
      <c r="F482" s="32">
        <v>-200</v>
      </c>
      <c r="H482" s="51">
        <f t="shared" si="35"/>
        <v>3014665</v>
      </c>
      <c r="I482" t="str">
        <f t="shared" si="36"/>
        <v>Medium</v>
      </c>
      <c r="J482" t="str">
        <f t="shared" si="37"/>
        <v>CES1</v>
      </c>
      <c r="K482" s="52">
        <f t="shared" si="38"/>
        <v>5312</v>
      </c>
      <c r="L482" s="52">
        <f t="shared" si="39"/>
        <v>-200</v>
      </c>
      <c r="M482" s="50">
        <f>IFERROR(Table22[[#This Row],[Sum of Gross Profit]]/Table22[[#This Row],[Sum of EUR Sales Amount]],0)</f>
        <v>-3.7650602409638557E-2</v>
      </c>
    </row>
    <row r="483" spans="2:13" hidden="1" x14ac:dyDescent="0.35">
      <c r="B483">
        <v>3014667</v>
      </c>
      <c r="C483" t="s">
        <v>10</v>
      </c>
      <c r="D483" t="s">
        <v>56</v>
      </c>
      <c r="E483" s="32">
        <v>430</v>
      </c>
      <c r="F483" s="32">
        <v>144.10000000000002</v>
      </c>
      <c r="H483">
        <f t="shared" si="35"/>
        <v>3014667</v>
      </c>
      <c r="I483" t="str">
        <f t="shared" si="36"/>
        <v>Small</v>
      </c>
      <c r="J483" t="str">
        <f t="shared" si="37"/>
        <v>CES1</v>
      </c>
      <c r="K483" s="52">
        <f t="shared" si="38"/>
        <v>430</v>
      </c>
      <c r="L483" s="52">
        <f t="shared" si="39"/>
        <v>144.10000000000002</v>
      </c>
      <c r="M483" s="50">
        <f>IFERROR(Table22[[#This Row],[Sum of Gross Profit]]/Table22[[#This Row],[Sum of EUR Sales Amount]],0)</f>
        <v>0.33511627906976749</v>
      </c>
    </row>
    <row r="484" spans="2:13" hidden="1" x14ac:dyDescent="0.35">
      <c r="B484">
        <v>3014668</v>
      </c>
      <c r="C484" t="s">
        <v>17</v>
      </c>
      <c r="D484" t="s">
        <v>56</v>
      </c>
      <c r="E484" s="32">
        <v>832.32</v>
      </c>
      <c r="F484" s="32">
        <v>463.6</v>
      </c>
      <c r="H484">
        <f t="shared" si="35"/>
        <v>3014668</v>
      </c>
      <c r="I484" t="str">
        <f t="shared" si="36"/>
        <v>Medium</v>
      </c>
      <c r="J484" t="str">
        <f t="shared" si="37"/>
        <v>CES1</v>
      </c>
      <c r="K484" s="52">
        <f t="shared" si="38"/>
        <v>832.32</v>
      </c>
      <c r="L484" s="52">
        <f t="shared" si="39"/>
        <v>463.6</v>
      </c>
      <c r="M484" s="50">
        <f>IFERROR(Table22[[#This Row],[Sum of Gross Profit]]/Table22[[#This Row],[Sum of EUR Sales Amount]],0)</f>
        <v>0.55699730872741249</v>
      </c>
    </row>
    <row r="485" spans="2:13" hidden="1" x14ac:dyDescent="0.35">
      <c r="B485">
        <v>3014677</v>
      </c>
      <c r="C485" t="s">
        <v>17</v>
      </c>
      <c r="D485" t="s">
        <v>56</v>
      </c>
      <c r="E485" s="32">
        <v>45147.880000000005</v>
      </c>
      <c r="F485" s="32">
        <v>22382.9</v>
      </c>
      <c r="H485">
        <f t="shared" si="35"/>
        <v>3014677</v>
      </c>
      <c r="I485" t="str">
        <f t="shared" si="36"/>
        <v>Medium</v>
      </c>
      <c r="J485" t="str">
        <f t="shared" si="37"/>
        <v>CES1</v>
      </c>
      <c r="K485" s="52">
        <f t="shared" si="38"/>
        <v>45147.880000000005</v>
      </c>
      <c r="L485" s="52">
        <f t="shared" si="39"/>
        <v>22382.9</v>
      </c>
      <c r="M485" s="50">
        <f>IFERROR(Table22[[#This Row],[Sum of Gross Profit]]/Table22[[#This Row],[Sum of EUR Sales Amount]],0)</f>
        <v>0.49576857207913194</v>
      </c>
    </row>
    <row r="486" spans="2:13" hidden="1" x14ac:dyDescent="0.35">
      <c r="B486">
        <v>3014678</v>
      </c>
      <c r="C486" t="s">
        <v>17</v>
      </c>
      <c r="D486" t="s">
        <v>56</v>
      </c>
      <c r="E486" s="32">
        <v>3991.52</v>
      </c>
      <c r="F486" s="32">
        <v>1339.72</v>
      </c>
      <c r="H486">
        <f t="shared" si="35"/>
        <v>3014678</v>
      </c>
      <c r="I486" t="str">
        <f t="shared" si="36"/>
        <v>Medium</v>
      </c>
      <c r="J486" t="str">
        <f t="shared" si="37"/>
        <v>CES1</v>
      </c>
      <c r="K486" s="52">
        <f t="shared" si="38"/>
        <v>3991.52</v>
      </c>
      <c r="L486" s="52">
        <f t="shared" si="39"/>
        <v>1339.72</v>
      </c>
      <c r="M486" s="50">
        <f>IFERROR(Table22[[#This Row],[Sum of Gross Profit]]/Table22[[#This Row],[Sum of EUR Sales Amount]],0)</f>
        <v>0.33564156010742774</v>
      </c>
    </row>
    <row r="487" spans="2:13" hidden="1" x14ac:dyDescent="0.35">
      <c r="B487">
        <v>3014679</v>
      </c>
      <c r="C487" t="s">
        <v>17</v>
      </c>
      <c r="D487" t="s">
        <v>56</v>
      </c>
      <c r="E487" s="32">
        <v>11251.479999999998</v>
      </c>
      <c r="F487" s="32">
        <v>3235.6800000000003</v>
      </c>
      <c r="H487">
        <f t="shared" si="35"/>
        <v>3014679</v>
      </c>
      <c r="I487" t="str">
        <f t="shared" si="36"/>
        <v>Medium</v>
      </c>
      <c r="J487" t="str">
        <f t="shared" si="37"/>
        <v>CES1</v>
      </c>
      <c r="K487" s="52">
        <f t="shared" si="38"/>
        <v>11251.479999999998</v>
      </c>
      <c r="L487" s="52">
        <f t="shared" si="39"/>
        <v>3235.6800000000003</v>
      </c>
      <c r="M487" s="50">
        <f>IFERROR(Table22[[#This Row],[Sum of Gross Profit]]/Table22[[#This Row],[Sum of EUR Sales Amount]],0)</f>
        <v>0.28757816749440973</v>
      </c>
    </row>
    <row r="488" spans="2:13" hidden="1" x14ac:dyDescent="0.35">
      <c r="B488">
        <v>3014694</v>
      </c>
      <c r="C488" t="s">
        <v>10</v>
      </c>
      <c r="D488" t="s">
        <v>56</v>
      </c>
      <c r="E488" s="32">
        <v>6102.98</v>
      </c>
      <c r="F488" s="32">
        <v>829.86</v>
      </c>
      <c r="H488">
        <f t="shared" si="35"/>
        <v>3014694</v>
      </c>
      <c r="I488" t="str">
        <f t="shared" si="36"/>
        <v>Small</v>
      </c>
      <c r="J488" t="str">
        <f t="shared" si="37"/>
        <v>CES1</v>
      </c>
      <c r="K488" s="52">
        <f t="shared" si="38"/>
        <v>6102.98</v>
      </c>
      <c r="L488" s="52">
        <f t="shared" si="39"/>
        <v>829.86</v>
      </c>
      <c r="M488" s="50">
        <f>IFERROR(Table22[[#This Row],[Sum of Gross Profit]]/Table22[[#This Row],[Sum of EUR Sales Amount]],0)</f>
        <v>0.13597619523577009</v>
      </c>
    </row>
    <row r="489" spans="2:13" x14ac:dyDescent="0.35">
      <c r="B489">
        <v>3014695</v>
      </c>
      <c r="C489" t="s">
        <v>10</v>
      </c>
      <c r="D489" t="s">
        <v>56</v>
      </c>
      <c r="E489" s="32">
        <v>19.899999999999999</v>
      </c>
      <c r="F489" s="32">
        <v>-25.4</v>
      </c>
      <c r="H489" s="51">
        <f t="shared" si="35"/>
        <v>3014695</v>
      </c>
      <c r="I489" t="str">
        <f t="shared" si="36"/>
        <v>Small</v>
      </c>
      <c r="J489" t="str">
        <f t="shared" si="37"/>
        <v>CES1</v>
      </c>
      <c r="K489" s="52">
        <f t="shared" si="38"/>
        <v>19.899999999999999</v>
      </c>
      <c r="L489" s="52">
        <f t="shared" si="39"/>
        <v>-25.4</v>
      </c>
      <c r="M489" s="50">
        <f>IFERROR(Table22[[#This Row],[Sum of Gross Profit]]/Table22[[#This Row],[Sum of EUR Sales Amount]],0)</f>
        <v>-1.2763819095477387</v>
      </c>
    </row>
    <row r="490" spans="2:13" hidden="1" x14ac:dyDescent="0.35">
      <c r="B490">
        <v>3014697</v>
      </c>
      <c r="C490" t="s">
        <v>17</v>
      </c>
      <c r="D490" t="s">
        <v>56</v>
      </c>
      <c r="E490" s="32">
        <v>4626.78</v>
      </c>
      <c r="F490" s="32">
        <v>2872.26</v>
      </c>
      <c r="H490">
        <f t="shared" si="35"/>
        <v>3014697</v>
      </c>
      <c r="I490" t="str">
        <f t="shared" si="36"/>
        <v>Medium</v>
      </c>
      <c r="J490" t="str">
        <f t="shared" si="37"/>
        <v>CES1</v>
      </c>
      <c r="K490" s="52">
        <f t="shared" si="38"/>
        <v>4626.78</v>
      </c>
      <c r="L490" s="52">
        <f t="shared" si="39"/>
        <v>2872.26</v>
      </c>
      <c r="M490" s="50">
        <f>IFERROR(Table22[[#This Row],[Sum of Gross Profit]]/Table22[[#This Row],[Sum of EUR Sales Amount]],0)</f>
        <v>0.62079026882626798</v>
      </c>
    </row>
    <row r="491" spans="2:13" hidden="1" x14ac:dyDescent="0.35">
      <c r="B491">
        <v>3014700</v>
      </c>
      <c r="C491" t="s">
        <v>17</v>
      </c>
      <c r="D491" t="s">
        <v>56</v>
      </c>
      <c r="E491" s="32">
        <v>1235.76</v>
      </c>
      <c r="F491" s="32">
        <v>657.61999999999989</v>
      </c>
      <c r="H491">
        <f t="shared" si="35"/>
        <v>3014700</v>
      </c>
      <c r="I491" t="str">
        <f t="shared" si="36"/>
        <v>Medium</v>
      </c>
      <c r="J491" t="str">
        <f t="shared" si="37"/>
        <v>CES1</v>
      </c>
      <c r="K491" s="52">
        <f t="shared" si="38"/>
        <v>1235.76</v>
      </c>
      <c r="L491" s="52">
        <f t="shared" si="39"/>
        <v>657.61999999999989</v>
      </c>
      <c r="M491" s="50">
        <f>IFERROR(Table22[[#This Row],[Sum of Gross Profit]]/Table22[[#This Row],[Sum of EUR Sales Amount]],0)</f>
        <v>0.53215834789926841</v>
      </c>
    </row>
    <row r="492" spans="2:13" hidden="1" x14ac:dyDescent="0.35">
      <c r="B492">
        <v>3014702</v>
      </c>
      <c r="C492" t="s">
        <v>17</v>
      </c>
      <c r="D492" t="s">
        <v>56</v>
      </c>
      <c r="E492" s="32">
        <v>10918.84</v>
      </c>
      <c r="F492" s="32">
        <v>5044.9199999999992</v>
      </c>
      <c r="H492">
        <f t="shared" si="35"/>
        <v>3014702</v>
      </c>
      <c r="I492" t="str">
        <f t="shared" si="36"/>
        <v>Medium</v>
      </c>
      <c r="J492" t="str">
        <f t="shared" si="37"/>
        <v>CES1</v>
      </c>
      <c r="K492" s="52">
        <f t="shared" si="38"/>
        <v>10918.84</v>
      </c>
      <c r="L492" s="52">
        <f t="shared" si="39"/>
        <v>5044.9199999999992</v>
      </c>
      <c r="M492" s="50">
        <f>IFERROR(Table22[[#This Row],[Sum of Gross Profit]]/Table22[[#This Row],[Sum of EUR Sales Amount]],0)</f>
        <v>0.46203809195848633</v>
      </c>
    </row>
    <row r="493" spans="2:13" hidden="1" x14ac:dyDescent="0.35">
      <c r="B493">
        <v>3014707</v>
      </c>
      <c r="C493" t="s">
        <v>10</v>
      </c>
      <c r="D493" t="s">
        <v>56</v>
      </c>
      <c r="E493" s="32">
        <v>5747.28</v>
      </c>
      <c r="F493" s="32">
        <v>2648.4</v>
      </c>
      <c r="H493">
        <f t="shared" si="35"/>
        <v>3014707</v>
      </c>
      <c r="I493" t="str">
        <f t="shared" si="36"/>
        <v>Small</v>
      </c>
      <c r="J493" t="str">
        <f t="shared" si="37"/>
        <v>CES1</v>
      </c>
      <c r="K493" s="52">
        <f t="shared" si="38"/>
        <v>5747.28</v>
      </c>
      <c r="L493" s="52">
        <f t="shared" si="39"/>
        <v>2648.4</v>
      </c>
      <c r="M493" s="50">
        <f>IFERROR(Table22[[#This Row],[Sum of Gross Profit]]/Table22[[#This Row],[Sum of EUR Sales Amount]],0)</f>
        <v>0.46080928717584668</v>
      </c>
    </row>
    <row r="494" spans="2:13" hidden="1" x14ac:dyDescent="0.35">
      <c r="B494">
        <v>3014716</v>
      </c>
      <c r="C494" t="s">
        <v>10</v>
      </c>
      <c r="D494" t="s">
        <v>56</v>
      </c>
      <c r="E494" s="32">
        <v>5012.9400000000005</v>
      </c>
      <c r="F494" s="32">
        <v>2145.2599999999998</v>
      </c>
      <c r="H494">
        <f t="shared" si="35"/>
        <v>3014716</v>
      </c>
      <c r="I494" t="str">
        <f t="shared" si="36"/>
        <v>Small</v>
      </c>
      <c r="J494" t="str">
        <f t="shared" si="37"/>
        <v>CES1</v>
      </c>
      <c r="K494" s="52">
        <f t="shared" si="38"/>
        <v>5012.9400000000005</v>
      </c>
      <c r="L494" s="52">
        <f t="shared" si="39"/>
        <v>2145.2599999999998</v>
      </c>
      <c r="M494" s="50">
        <f>IFERROR(Table22[[#This Row],[Sum of Gross Profit]]/Table22[[#This Row],[Sum of EUR Sales Amount]],0)</f>
        <v>0.42794447968657107</v>
      </c>
    </row>
    <row r="495" spans="2:13" hidden="1" x14ac:dyDescent="0.35">
      <c r="B495">
        <v>3014718</v>
      </c>
      <c r="C495" t="s">
        <v>17</v>
      </c>
      <c r="D495" t="s">
        <v>56</v>
      </c>
      <c r="E495" s="32">
        <v>13060.82</v>
      </c>
      <c r="F495" s="32">
        <v>9086.5399999999991</v>
      </c>
      <c r="H495">
        <f t="shared" si="35"/>
        <v>3014718</v>
      </c>
      <c r="I495" t="str">
        <f t="shared" si="36"/>
        <v>Medium</v>
      </c>
      <c r="J495" t="str">
        <f t="shared" si="37"/>
        <v>CES1</v>
      </c>
      <c r="K495" s="52">
        <f t="shared" si="38"/>
        <v>13060.82</v>
      </c>
      <c r="L495" s="52">
        <f t="shared" si="39"/>
        <v>9086.5399999999991</v>
      </c>
      <c r="M495" s="50">
        <f>IFERROR(Table22[[#This Row],[Sum of Gross Profit]]/Table22[[#This Row],[Sum of EUR Sales Amount]],0)</f>
        <v>0.69570976401175422</v>
      </c>
    </row>
    <row r="496" spans="2:13" hidden="1" x14ac:dyDescent="0.35">
      <c r="B496">
        <v>3014721</v>
      </c>
      <c r="C496" t="s">
        <v>17</v>
      </c>
      <c r="D496" t="s">
        <v>56</v>
      </c>
      <c r="E496" s="32">
        <v>14816</v>
      </c>
      <c r="F496" s="32">
        <v>5913.42</v>
      </c>
      <c r="H496">
        <f t="shared" si="35"/>
        <v>3014721</v>
      </c>
      <c r="I496" t="str">
        <f t="shared" si="36"/>
        <v>Medium</v>
      </c>
      <c r="J496" t="str">
        <f t="shared" si="37"/>
        <v>CES1</v>
      </c>
      <c r="K496" s="52">
        <f t="shared" si="38"/>
        <v>14816</v>
      </c>
      <c r="L496" s="52">
        <f t="shared" si="39"/>
        <v>5913.42</v>
      </c>
      <c r="M496" s="50">
        <f>IFERROR(Table22[[#This Row],[Sum of Gross Profit]]/Table22[[#This Row],[Sum of EUR Sales Amount]],0)</f>
        <v>0.39912392008639308</v>
      </c>
    </row>
    <row r="497" spans="2:13" hidden="1" x14ac:dyDescent="0.35">
      <c r="B497">
        <v>3014725</v>
      </c>
      <c r="C497" t="s">
        <v>17</v>
      </c>
      <c r="D497" t="s">
        <v>56</v>
      </c>
      <c r="E497" s="32">
        <v>6054.18</v>
      </c>
      <c r="F497" s="32">
        <v>3300.6800000000003</v>
      </c>
      <c r="H497">
        <f t="shared" si="35"/>
        <v>3014725</v>
      </c>
      <c r="I497" t="str">
        <f t="shared" si="36"/>
        <v>Medium</v>
      </c>
      <c r="J497" t="str">
        <f t="shared" si="37"/>
        <v>CES1</v>
      </c>
      <c r="K497" s="52">
        <f t="shared" si="38"/>
        <v>6054.18</v>
      </c>
      <c r="L497" s="52">
        <f t="shared" si="39"/>
        <v>3300.6800000000003</v>
      </c>
      <c r="M497" s="50">
        <f>IFERROR(Table22[[#This Row],[Sum of Gross Profit]]/Table22[[#This Row],[Sum of EUR Sales Amount]],0)</f>
        <v>0.54519026523823211</v>
      </c>
    </row>
    <row r="498" spans="2:13" hidden="1" x14ac:dyDescent="0.35">
      <c r="B498">
        <v>3014730</v>
      </c>
      <c r="C498" t="s">
        <v>10</v>
      </c>
      <c r="D498" t="s">
        <v>56</v>
      </c>
      <c r="E498" s="32">
        <v>1456.3400000000001</v>
      </c>
      <c r="F498" s="32">
        <v>809.62000000000023</v>
      </c>
      <c r="H498">
        <f t="shared" si="35"/>
        <v>3014730</v>
      </c>
      <c r="I498" t="str">
        <f t="shared" si="36"/>
        <v>Small</v>
      </c>
      <c r="J498" t="str">
        <f t="shared" si="37"/>
        <v>CES1</v>
      </c>
      <c r="K498" s="52">
        <f t="shared" si="38"/>
        <v>1456.3400000000001</v>
      </c>
      <c r="L498" s="52">
        <f t="shared" si="39"/>
        <v>809.62000000000023</v>
      </c>
      <c r="M498" s="50">
        <f>IFERROR(Table22[[#This Row],[Sum of Gross Profit]]/Table22[[#This Row],[Sum of EUR Sales Amount]],0)</f>
        <v>0.5559278739854705</v>
      </c>
    </row>
    <row r="499" spans="2:13" hidden="1" x14ac:dyDescent="0.35">
      <c r="B499">
        <v>3014733</v>
      </c>
      <c r="C499" t="s">
        <v>10</v>
      </c>
      <c r="D499" t="s">
        <v>56</v>
      </c>
      <c r="E499" s="32">
        <v>203.40000000000003</v>
      </c>
      <c r="F499" s="32">
        <v>120.88000000000001</v>
      </c>
      <c r="H499">
        <f t="shared" si="35"/>
        <v>3014733</v>
      </c>
      <c r="I499" t="str">
        <f t="shared" si="36"/>
        <v>Small</v>
      </c>
      <c r="J499" t="str">
        <f t="shared" si="37"/>
        <v>CES1</v>
      </c>
      <c r="K499" s="52">
        <f t="shared" si="38"/>
        <v>203.40000000000003</v>
      </c>
      <c r="L499" s="52">
        <f t="shared" si="39"/>
        <v>120.88000000000001</v>
      </c>
      <c r="M499" s="50">
        <f>IFERROR(Table22[[#This Row],[Sum of Gross Profit]]/Table22[[#This Row],[Sum of EUR Sales Amount]],0)</f>
        <v>0.59429695181907571</v>
      </c>
    </row>
    <row r="500" spans="2:13" hidden="1" x14ac:dyDescent="0.35">
      <c r="B500">
        <v>3014734</v>
      </c>
      <c r="C500" t="s">
        <v>17</v>
      </c>
      <c r="D500" t="s">
        <v>56</v>
      </c>
      <c r="E500" s="32">
        <v>9113</v>
      </c>
      <c r="F500" s="32">
        <v>5200.54</v>
      </c>
      <c r="H500">
        <f t="shared" si="35"/>
        <v>3014734</v>
      </c>
      <c r="I500" t="str">
        <f t="shared" si="36"/>
        <v>Medium</v>
      </c>
      <c r="J500" t="str">
        <f t="shared" si="37"/>
        <v>CES1</v>
      </c>
      <c r="K500" s="52">
        <f t="shared" si="38"/>
        <v>9113</v>
      </c>
      <c r="L500" s="52">
        <f t="shared" si="39"/>
        <v>5200.54</v>
      </c>
      <c r="M500" s="50">
        <f>IFERROR(Table22[[#This Row],[Sum of Gross Profit]]/Table22[[#This Row],[Sum of EUR Sales Amount]],0)</f>
        <v>0.57067266542302209</v>
      </c>
    </row>
    <row r="501" spans="2:13" hidden="1" x14ac:dyDescent="0.35">
      <c r="B501">
        <v>3014736</v>
      </c>
      <c r="C501" t="s">
        <v>10</v>
      </c>
      <c r="D501" t="s">
        <v>56</v>
      </c>
      <c r="E501" s="32">
        <v>213.76</v>
      </c>
      <c r="F501" s="32">
        <v>105.6</v>
      </c>
      <c r="H501">
        <f t="shared" si="35"/>
        <v>3014736</v>
      </c>
      <c r="I501" t="str">
        <f t="shared" si="36"/>
        <v>Small</v>
      </c>
      <c r="J501" t="str">
        <f t="shared" si="37"/>
        <v>CES1</v>
      </c>
      <c r="K501" s="52">
        <f t="shared" si="38"/>
        <v>213.76</v>
      </c>
      <c r="L501" s="52">
        <f t="shared" si="39"/>
        <v>105.6</v>
      </c>
      <c r="M501" s="50">
        <f>IFERROR(Table22[[#This Row],[Sum of Gross Profit]]/Table22[[#This Row],[Sum of EUR Sales Amount]],0)</f>
        <v>0.4940119760479042</v>
      </c>
    </row>
    <row r="502" spans="2:13" hidden="1" x14ac:dyDescent="0.35">
      <c r="B502">
        <v>3014738</v>
      </c>
      <c r="C502" t="s">
        <v>17</v>
      </c>
      <c r="D502" t="s">
        <v>56</v>
      </c>
      <c r="E502" s="32">
        <v>5204.8</v>
      </c>
      <c r="F502" s="32">
        <v>2514.46</v>
      </c>
      <c r="H502">
        <f t="shared" si="35"/>
        <v>3014738</v>
      </c>
      <c r="I502" t="str">
        <f t="shared" si="36"/>
        <v>Medium</v>
      </c>
      <c r="J502" t="str">
        <f t="shared" si="37"/>
        <v>CES1</v>
      </c>
      <c r="K502" s="52">
        <f t="shared" si="38"/>
        <v>5204.8</v>
      </c>
      <c r="L502" s="52">
        <f t="shared" si="39"/>
        <v>2514.46</v>
      </c>
      <c r="M502" s="50">
        <f>IFERROR(Table22[[#This Row],[Sum of Gross Profit]]/Table22[[#This Row],[Sum of EUR Sales Amount]],0)</f>
        <v>0.48310405779280663</v>
      </c>
    </row>
    <row r="503" spans="2:13" hidden="1" x14ac:dyDescent="0.35">
      <c r="B503">
        <v>3014741</v>
      </c>
      <c r="C503" t="s">
        <v>10</v>
      </c>
      <c r="D503" t="s">
        <v>56</v>
      </c>
      <c r="E503" s="32">
        <v>2626.4600000000005</v>
      </c>
      <c r="F503" s="32">
        <v>845.0999999999998</v>
      </c>
      <c r="H503">
        <f t="shared" si="35"/>
        <v>3014741</v>
      </c>
      <c r="I503" t="str">
        <f t="shared" si="36"/>
        <v>Small</v>
      </c>
      <c r="J503" t="str">
        <f t="shared" si="37"/>
        <v>CES1</v>
      </c>
      <c r="K503" s="52">
        <f t="shared" si="38"/>
        <v>2626.4600000000005</v>
      </c>
      <c r="L503" s="52">
        <f t="shared" si="39"/>
        <v>845.0999999999998</v>
      </c>
      <c r="M503" s="50">
        <f>IFERROR(Table22[[#This Row],[Sum of Gross Profit]]/Table22[[#This Row],[Sum of EUR Sales Amount]],0)</f>
        <v>0.32176389512880443</v>
      </c>
    </row>
    <row r="504" spans="2:13" hidden="1" x14ac:dyDescent="0.35">
      <c r="B504">
        <v>3014743</v>
      </c>
      <c r="C504" t="s">
        <v>10</v>
      </c>
      <c r="D504" t="s">
        <v>56</v>
      </c>
      <c r="E504" s="32">
        <v>10592.38</v>
      </c>
      <c r="F504" s="32">
        <v>5329.2800000000007</v>
      </c>
      <c r="H504">
        <f t="shared" si="35"/>
        <v>3014743</v>
      </c>
      <c r="I504" t="str">
        <f t="shared" si="36"/>
        <v>Small</v>
      </c>
      <c r="J504" t="str">
        <f t="shared" si="37"/>
        <v>CES1</v>
      </c>
      <c r="K504" s="52">
        <f t="shared" si="38"/>
        <v>10592.38</v>
      </c>
      <c r="L504" s="52">
        <f t="shared" si="39"/>
        <v>5329.2800000000007</v>
      </c>
      <c r="M504" s="50">
        <f>IFERROR(Table22[[#This Row],[Sum of Gross Profit]]/Table22[[#This Row],[Sum of EUR Sales Amount]],0)</f>
        <v>0.50312394381621517</v>
      </c>
    </row>
    <row r="505" spans="2:13" hidden="1" x14ac:dyDescent="0.35">
      <c r="B505">
        <v>3014744</v>
      </c>
      <c r="C505" t="s">
        <v>10</v>
      </c>
      <c r="D505" t="s">
        <v>56</v>
      </c>
      <c r="E505" s="32">
        <v>901.02</v>
      </c>
      <c r="F505" s="32">
        <v>574.61999999999989</v>
      </c>
      <c r="H505">
        <f t="shared" si="35"/>
        <v>3014744</v>
      </c>
      <c r="I505" t="str">
        <f t="shared" si="36"/>
        <v>Small</v>
      </c>
      <c r="J505" t="str">
        <f t="shared" si="37"/>
        <v>CES1</v>
      </c>
      <c r="K505" s="52">
        <f t="shared" si="38"/>
        <v>901.02</v>
      </c>
      <c r="L505" s="52">
        <f t="shared" si="39"/>
        <v>574.61999999999989</v>
      </c>
      <c r="M505" s="50">
        <f>IFERROR(Table22[[#This Row],[Sum of Gross Profit]]/Table22[[#This Row],[Sum of EUR Sales Amount]],0)</f>
        <v>0.63774389025770784</v>
      </c>
    </row>
    <row r="506" spans="2:13" hidden="1" x14ac:dyDescent="0.35">
      <c r="B506">
        <v>3014745</v>
      </c>
      <c r="C506" t="s">
        <v>10</v>
      </c>
      <c r="D506" t="s">
        <v>56</v>
      </c>
      <c r="E506" s="32">
        <v>2606.88</v>
      </c>
      <c r="F506" s="32">
        <v>146.84000000000009</v>
      </c>
      <c r="H506">
        <f t="shared" si="35"/>
        <v>3014745</v>
      </c>
      <c r="I506" t="str">
        <f t="shared" si="36"/>
        <v>Small</v>
      </c>
      <c r="J506" t="str">
        <f t="shared" si="37"/>
        <v>CES1</v>
      </c>
      <c r="K506" s="52">
        <f t="shared" si="38"/>
        <v>2606.88</v>
      </c>
      <c r="L506" s="52">
        <f t="shared" si="39"/>
        <v>146.84000000000009</v>
      </c>
      <c r="M506" s="50">
        <f>IFERROR(Table22[[#This Row],[Sum of Gross Profit]]/Table22[[#This Row],[Sum of EUR Sales Amount]],0)</f>
        <v>5.632787086478859E-2</v>
      </c>
    </row>
    <row r="507" spans="2:13" hidden="1" x14ac:dyDescent="0.35">
      <c r="B507">
        <v>3014746</v>
      </c>
      <c r="C507" t="s">
        <v>10</v>
      </c>
      <c r="D507" t="s">
        <v>56</v>
      </c>
      <c r="E507" s="32">
        <v>1186.8800000000001</v>
      </c>
      <c r="F507" s="32">
        <v>181.34</v>
      </c>
      <c r="H507">
        <f t="shared" si="35"/>
        <v>3014746</v>
      </c>
      <c r="I507" t="str">
        <f t="shared" si="36"/>
        <v>Small</v>
      </c>
      <c r="J507" t="str">
        <f t="shared" si="37"/>
        <v>CES1</v>
      </c>
      <c r="K507" s="52">
        <f t="shared" si="38"/>
        <v>1186.8800000000001</v>
      </c>
      <c r="L507" s="52">
        <f t="shared" si="39"/>
        <v>181.34</v>
      </c>
      <c r="M507" s="50">
        <f>IFERROR(Table22[[#This Row],[Sum of Gross Profit]]/Table22[[#This Row],[Sum of EUR Sales Amount]],0)</f>
        <v>0.15278713939067132</v>
      </c>
    </row>
    <row r="508" spans="2:13" hidden="1" x14ac:dyDescent="0.35">
      <c r="B508">
        <v>3014749</v>
      </c>
      <c r="C508" t="s">
        <v>10</v>
      </c>
      <c r="D508" t="s">
        <v>56</v>
      </c>
      <c r="E508" s="32">
        <v>1102.3399999999999</v>
      </c>
      <c r="F508" s="32">
        <v>597.4799999999999</v>
      </c>
      <c r="H508">
        <f t="shared" si="35"/>
        <v>3014749</v>
      </c>
      <c r="I508" t="str">
        <f t="shared" si="36"/>
        <v>Small</v>
      </c>
      <c r="J508" t="str">
        <f t="shared" si="37"/>
        <v>CES1</v>
      </c>
      <c r="K508" s="52">
        <f t="shared" si="38"/>
        <v>1102.3399999999999</v>
      </c>
      <c r="L508" s="52">
        <f t="shared" si="39"/>
        <v>597.4799999999999</v>
      </c>
      <c r="M508" s="50">
        <f>IFERROR(Table22[[#This Row],[Sum of Gross Profit]]/Table22[[#This Row],[Sum of EUR Sales Amount]],0)</f>
        <v>0.54201063192844312</v>
      </c>
    </row>
    <row r="509" spans="2:13" hidden="1" x14ac:dyDescent="0.35">
      <c r="B509">
        <v>3014751</v>
      </c>
      <c r="C509" t="s">
        <v>17</v>
      </c>
      <c r="D509" t="s">
        <v>56</v>
      </c>
      <c r="E509" s="32">
        <v>9479.74</v>
      </c>
      <c r="F509" s="32">
        <v>3666.7200000000003</v>
      </c>
      <c r="H509">
        <f t="shared" si="35"/>
        <v>3014751</v>
      </c>
      <c r="I509" t="str">
        <f t="shared" si="36"/>
        <v>Medium</v>
      </c>
      <c r="J509" t="str">
        <f t="shared" si="37"/>
        <v>CES1</v>
      </c>
      <c r="K509" s="52">
        <f t="shared" si="38"/>
        <v>9479.74</v>
      </c>
      <c r="L509" s="52">
        <f t="shared" si="39"/>
        <v>3666.7200000000003</v>
      </c>
      <c r="M509" s="50">
        <f>IFERROR(Table22[[#This Row],[Sum of Gross Profit]]/Table22[[#This Row],[Sum of EUR Sales Amount]],0)</f>
        <v>0.3867954184397463</v>
      </c>
    </row>
    <row r="510" spans="2:13" hidden="1" x14ac:dyDescent="0.35">
      <c r="B510">
        <v>3014756</v>
      </c>
      <c r="C510" t="s">
        <v>10</v>
      </c>
      <c r="D510" t="s">
        <v>56</v>
      </c>
      <c r="E510" s="32">
        <v>13.1</v>
      </c>
      <c r="F510" s="32">
        <v>6.64</v>
      </c>
      <c r="H510">
        <f t="shared" si="35"/>
        <v>3014756</v>
      </c>
      <c r="I510" t="str">
        <f t="shared" si="36"/>
        <v>Small</v>
      </c>
      <c r="J510" t="str">
        <f t="shared" si="37"/>
        <v>CES1</v>
      </c>
      <c r="K510" s="52">
        <f t="shared" si="38"/>
        <v>13.1</v>
      </c>
      <c r="L510" s="52">
        <f t="shared" si="39"/>
        <v>6.64</v>
      </c>
      <c r="M510" s="50">
        <f>IFERROR(Table22[[#This Row],[Sum of Gross Profit]]/Table22[[#This Row],[Sum of EUR Sales Amount]],0)</f>
        <v>0.50687022900763357</v>
      </c>
    </row>
    <row r="511" spans="2:13" hidden="1" x14ac:dyDescent="0.35">
      <c r="B511">
        <v>3014758</v>
      </c>
      <c r="C511" t="s">
        <v>17</v>
      </c>
      <c r="D511" t="s">
        <v>56</v>
      </c>
      <c r="E511" s="32">
        <v>6209.14</v>
      </c>
      <c r="F511" s="32">
        <v>2174.3199999999997</v>
      </c>
      <c r="H511">
        <f t="shared" si="35"/>
        <v>3014758</v>
      </c>
      <c r="I511" t="str">
        <f t="shared" si="36"/>
        <v>Medium</v>
      </c>
      <c r="J511" t="str">
        <f t="shared" si="37"/>
        <v>CES1</v>
      </c>
      <c r="K511" s="52">
        <f t="shared" si="38"/>
        <v>6209.14</v>
      </c>
      <c r="L511" s="52">
        <f t="shared" si="39"/>
        <v>2174.3199999999997</v>
      </c>
      <c r="M511" s="50">
        <f>IFERROR(Table22[[#This Row],[Sum of Gross Profit]]/Table22[[#This Row],[Sum of EUR Sales Amount]],0)</f>
        <v>0.35018054030026696</v>
      </c>
    </row>
    <row r="512" spans="2:13" hidden="1" x14ac:dyDescent="0.35">
      <c r="B512">
        <v>3014764</v>
      </c>
      <c r="C512" t="s">
        <v>17</v>
      </c>
      <c r="D512" t="s">
        <v>56</v>
      </c>
      <c r="E512" s="32">
        <v>8774.9200000000019</v>
      </c>
      <c r="F512" s="32">
        <v>4718.8600000000006</v>
      </c>
      <c r="H512">
        <f t="shared" si="35"/>
        <v>3014764</v>
      </c>
      <c r="I512" t="str">
        <f t="shared" si="36"/>
        <v>Medium</v>
      </c>
      <c r="J512" t="str">
        <f t="shared" si="37"/>
        <v>CES1</v>
      </c>
      <c r="K512" s="52">
        <f t="shared" si="38"/>
        <v>8774.9200000000019</v>
      </c>
      <c r="L512" s="52">
        <f t="shared" si="39"/>
        <v>4718.8600000000006</v>
      </c>
      <c r="M512" s="50">
        <f>IFERROR(Table22[[#This Row],[Sum of Gross Profit]]/Table22[[#This Row],[Sum of EUR Sales Amount]],0)</f>
        <v>0.53776672607841436</v>
      </c>
    </row>
    <row r="513" spans="2:13" hidden="1" x14ac:dyDescent="0.35">
      <c r="B513">
        <v>3014766</v>
      </c>
      <c r="C513" t="s">
        <v>17</v>
      </c>
      <c r="D513" t="s">
        <v>56</v>
      </c>
      <c r="E513" s="32">
        <v>12961.859999999999</v>
      </c>
      <c r="F513" s="32">
        <v>4203.7599999999993</v>
      </c>
      <c r="H513">
        <f t="shared" si="35"/>
        <v>3014766</v>
      </c>
      <c r="I513" t="str">
        <f t="shared" si="36"/>
        <v>Medium</v>
      </c>
      <c r="J513" t="str">
        <f t="shared" si="37"/>
        <v>CES1</v>
      </c>
      <c r="K513" s="52">
        <f t="shared" si="38"/>
        <v>12961.859999999999</v>
      </c>
      <c r="L513" s="52">
        <f t="shared" si="39"/>
        <v>4203.7599999999993</v>
      </c>
      <c r="M513" s="50">
        <f>IFERROR(Table22[[#This Row],[Sum of Gross Profit]]/Table22[[#This Row],[Sum of EUR Sales Amount]],0)</f>
        <v>0.32431765194192808</v>
      </c>
    </row>
    <row r="514" spans="2:13" hidden="1" x14ac:dyDescent="0.35">
      <c r="B514">
        <v>3014767</v>
      </c>
      <c r="C514" t="s">
        <v>10</v>
      </c>
      <c r="D514" t="s">
        <v>56</v>
      </c>
      <c r="E514" s="32">
        <v>689.06</v>
      </c>
      <c r="F514" s="32">
        <v>314.69999999999993</v>
      </c>
      <c r="H514">
        <f t="shared" si="35"/>
        <v>3014767</v>
      </c>
      <c r="I514" t="str">
        <f t="shared" si="36"/>
        <v>Small</v>
      </c>
      <c r="J514" t="str">
        <f t="shared" si="37"/>
        <v>CES1</v>
      </c>
      <c r="K514" s="52">
        <f t="shared" si="38"/>
        <v>689.06</v>
      </c>
      <c r="L514" s="52">
        <f t="shared" si="39"/>
        <v>314.69999999999993</v>
      </c>
      <c r="M514" s="50">
        <f>IFERROR(Table22[[#This Row],[Sum of Gross Profit]]/Table22[[#This Row],[Sum of EUR Sales Amount]],0)</f>
        <v>0.45670913998780943</v>
      </c>
    </row>
    <row r="515" spans="2:13" hidden="1" x14ac:dyDescent="0.35">
      <c r="B515">
        <v>3014774</v>
      </c>
      <c r="C515" t="s">
        <v>10</v>
      </c>
      <c r="D515" t="s">
        <v>56</v>
      </c>
      <c r="E515" s="32">
        <v>24344.32</v>
      </c>
      <c r="F515" s="32">
        <v>12546.38</v>
      </c>
      <c r="H515">
        <f t="shared" si="35"/>
        <v>3014774</v>
      </c>
      <c r="I515" t="str">
        <f t="shared" si="36"/>
        <v>Small</v>
      </c>
      <c r="J515" t="str">
        <f t="shared" si="37"/>
        <v>CES1</v>
      </c>
      <c r="K515" s="52">
        <f t="shared" si="38"/>
        <v>24344.32</v>
      </c>
      <c r="L515" s="52">
        <f t="shared" si="39"/>
        <v>12546.38</v>
      </c>
      <c r="M515" s="50">
        <f>IFERROR(Table22[[#This Row],[Sum of Gross Profit]]/Table22[[#This Row],[Sum of EUR Sales Amount]],0)</f>
        <v>0.51537196356275305</v>
      </c>
    </row>
    <row r="516" spans="2:13" hidden="1" x14ac:dyDescent="0.35">
      <c r="B516">
        <v>3014776</v>
      </c>
      <c r="C516" t="s">
        <v>10</v>
      </c>
      <c r="D516" t="s">
        <v>56</v>
      </c>
      <c r="E516" s="32">
        <v>690.16</v>
      </c>
      <c r="F516" s="32">
        <v>478.28</v>
      </c>
      <c r="H516">
        <f t="shared" ref="H516:H579" si="40">B516</f>
        <v>3014776</v>
      </c>
      <c r="I516" t="str">
        <f t="shared" ref="I516:I579" si="41">C516</f>
        <v>Small</v>
      </c>
      <c r="J516" t="str">
        <f t="shared" ref="J516:J579" si="42">D516</f>
        <v>CES1</v>
      </c>
      <c r="K516" s="52">
        <f t="shared" ref="K516:K579" si="43">E516</f>
        <v>690.16</v>
      </c>
      <c r="L516" s="52">
        <f t="shared" ref="L516:L579" si="44">F516</f>
        <v>478.28</v>
      </c>
      <c r="M516" s="50">
        <f>IFERROR(Table22[[#This Row],[Sum of Gross Profit]]/Table22[[#This Row],[Sum of EUR Sales Amount]],0)</f>
        <v>0.6929987249333488</v>
      </c>
    </row>
    <row r="517" spans="2:13" hidden="1" x14ac:dyDescent="0.35">
      <c r="B517">
        <v>3014779</v>
      </c>
      <c r="C517" t="s">
        <v>17</v>
      </c>
      <c r="D517" t="s">
        <v>56</v>
      </c>
      <c r="E517" s="32">
        <v>670.81999999999994</v>
      </c>
      <c r="F517" s="32">
        <v>320.34000000000003</v>
      </c>
      <c r="H517">
        <f t="shared" si="40"/>
        <v>3014779</v>
      </c>
      <c r="I517" t="str">
        <f t="shared" si="41"/>
        <v>Medium</v>
      </c>
      <c r="J517" t="str">
        <f t="shared" si="42"/>
        <v>CES1</v>
      </c>
      <c r="K517" s="52">
        <f t="shared" si="43"/>
        <v>670.81999999999994</v>
      </c>
      <c r="L517" s="52">
        <f t="shared" si="44"/>
        <v>320.34000000000003</v>
      </c>
      <c r="M517" s="50">
        <f>IFERROR(Table22[[#This Row],[Sum of Gross Profit]]/Table22[[#This Row],[Sum of EUR Sales Amount]],0)</f>
        <v>0.47753495721654104</v>
      </c>
    </row>
    <row r="518" spans="2:13" hidden="1" x14ac:dyDescent="0.35">
      <c r="B518">
        <v>3014783</v>
      </c>
      <c r="C518" t="s">
        <v>10</v>
      </c>
      <c r="D518" t="s">
        <v>56</v>
      </c>
      <c r="E518" s="32">
        <v>278.60000000000002</v>
      </c>
      <c r="F518" s="32">
        <v>154.57999999999998</v>
      </c>
      <c r="H518">
        <f t="shared" si="40"/>
        <v>3014783</v>
      </c>
      <c r="I518" t="str">
        <f t="shared" si="41"/>
        <v>Small</v>
      </c>
      <c r="J518" t="str">
        <f t="shared" si="42"/>
        <v>CES1</v>
      </c>
      <c r="K518" s="52">
        <f t="shared" si="43"/>
        <v>278.60000000000002</v>
      </c>
      <c r="L518" s="52">
        <f t="shared" si="44"/>
        <v>154.57999999999998</v>
      </c>
      <c r="M518" s="50">
        <f>IFERROR(Table22[[#This Row],[Sum of Gross Profit]]/Table22[[#This Row],[Sum of EUR Sales Amount]],0)</f>
        <v>0.55484565685570697</v>
      </c>
    </row>
    <row r="519" spans="2:13" hidden="1" x14ac:dyDescent="0.35">
      <c r="B519">
        <v>3014787</v>
      </c>
      <c r="C519" t="s">
        <v>10</v>
      </c>
      <c r="D519" t="s">
        <v>56</v>
      </c>
      <c r="E519" s="32">
        <v>2118.8400000000006</v>
      </c>
      <c r="F519" s="32">
        <v>1169.5199999999998</v>
      </c>
      <c r="H519">
        <f t="shared" si="40"/>
        <v>3014787</v>
      </c>
      <c r="I519" t="str">
        <f t="shared" si="41"/>
        <v>Small</v>
      </c>
      <c r="J519" t="str">
        <f t="shared" si="42"/>
        <v>CES1</v>
      </c>
      <c r="K519" s="52">
        <f t="shared" si="43"/>
        <v>2118.8400000000006</v>
      </c>
      <c r="L519" s="52">
        <f t="shared" si="44"/>
        <v>1169.5199999999998</v>
      </c>
      <c r="M519" s="50">
        <f>IFERROR(Table22[[#This Row],[Sum of Gross Profit]]/Table22[[#This Row],[Sum of EUR Sales Amount]],0)</f>
        <v>0.55196239451775475</v>
      </c>
    </row>
    <row r="520" spans="2:13" hidden="1" x14ac:dyDescent="0.35">
      <c r="B520">
        <v>3014790</v>
      </c>
      <c r="C520" t="s">
        <v>10</v>
      </c>
      <c r="D520" t="s">
        <v>56</v>
      </c>
      <c r="E520" s="32">
        <v>716</v>
      </c>
      <c r="F520" s="32">
        <v>80</v>
      </c>
      <c r="H520">
        <f t="shared" si="40"/>
        <v>3014790</v>
      </c>
      <c r="I520" t="str">
        <f t="shared" si="41"/>
        <v>Small</v>
      </c>
      <c r="J520" t="str">
        <f t="shared" si="42"/>
        <v>CES1</v>
      </c>
      <c r="K520" s="52">
        <f t="shared" si="43"/>
        <v>716</v>
      </c>
      <c r="L520" s="52">
        <f t="shared" si="44"/>
        <v>80</v>
      </c>
      <c r="M520" s="50">
        <f>IFERROR(Table22[[#This Row],[Sum of Gross Profit]]/Table22[[#This Row],[Sum of EUR Sales Amount]],0)</f>
        <v>0.11173184357541899</v>
      </c>
    </row>
    <row r="521" spans="2:13" hidden="1" x14ac:dyDescent="0.35">
      <c r="B521">
        <v>3014798</v>
      </c>
      <c r="C521" t="s">
        <v>17</v>
      </c>
      <c r="D521" t="s">
        <v>56</v>
      </c>
      <c r="E521" s="32">
        <v>36123.679999999993</v>
      </c>
      <c r="F521" s="32">
        <v>8158.9800000000005</v>
      </c>
      <c r="H521">
        <f t="shared" si="40"/>
        <v>3014798</v>
      </c>
      <c r="I521" t="str">
        <f t="shared" si="41"/>
        <v>Medium</v>
      </c>
      <c r="J521" t="str">
        <f t="shared" si="42"/>
        <v>CES1</v>
      </c>
      <c r="K521" s="52">
        <f t="shared" si="43"/>
        <v>36123.679999999993</v>
      </c>
      <c r="L521" s="52">
        <f t="shared" si="44"/>
        <v>8158.9800000000005</v>
      </c>
      <c r="M521" s="50">
        <f>IFERROR(Table22[[#This Row],[Sum of Gross Profit]]/Table22[[#This Row],[Sum of EUR Sales Amount]],0)</f>
        <v>0.22586237061118916</v>
      </c>
    </row>
    <row r="522" spans="2:13" x14ac:dyDescent="0.35">
      <c r="B522">
        <v>3014804</v>
      </c>
      <c r="C522" t="s">
        <v>10</v>
      </c>
      <c r="D522" t="s">
        <v>56</v>
      </c>
      <c r="E522" s="32">
        <v>353.5</v>
      </c>
      <c r="F522" s="32">
        <v>-90.899999999999977</v>
      </c>
      <c r="H522" s="51">
        <f t="shared" si="40"/>
        <v>3014804</v>
      </c>
      <c r="I522" t="str">
        <f t="shared" si="41"/>
        <v>Small</v>
      </c>
      <c r="J522" t="str">
        <f t="shared" si="42"/>
        <v>CES1</v>
      </c>
      <c r="K522" s="52">
        <f t="shared" si="43"/>
        <v>353.5</v>
      </c>
      <c r="L522" s="52">
        <f t="shared" si="44"/>
        <v>-90.899999999999977</v>
      </c>
      <c r="M522" s="50">
        <f>IFERROR(Table22[[#This Row],[Sum of Gross Profit]]/Table22[[#This Row],[Sum of EUR Sales Amount]],0)</f>
        <v>-0.25714285714285706</v>
      </c>
    </row>
    <row r="523" spans="2:13" hidden="1" x14ac:dyDescent="0.35">
      <c r="B523">
        <v>3014806</v>
      </c>
      <c r="C523" t="s">
        <v>10</v>
      </c>
      <c r="D523" t="s">
        <v>56</v>
      </c>
      <c r="E523" s="32">
        <v>250.11999999999998</v>
      </c>
      <c r="F523" s="32">
        <v>155.97999999999999</v>
      </c>
      <c r="H523">
        <f t="shared" si="40"/>
        <v>3014806</v>
      </c>
      <c r="I523" t="str">
        <f t="shared" si="41"/>
        <v>Small</v>
      </c>
      <c r="J523" t="str">
        <f t="shared" si="42"/>
        <v>CES1</v>
      </c>
      <c r="K523" s="52">
        <f t="shared" si="43"/>
        <v>250.11999999999998</v>
      </c>
      <c r="L523" s="52">
        <f t="shared" si="44"/>
        <v>155.97999999999999</v>
      </c>
      <c r="M523" s="50">
        <f>IFERROR(Table22[[#This Row],[Sum of Gross Profit]]/Table22[[#This Row],[Sum of EUR Sales Amount]],0)</f>
        <v>0.62362066208220057</v>
      </c>
    </row>
    <row r="524" spans="2:13" hidden="1" x14ac:dyDescent="0.35">
      <c r="B524">
        <v>3014807</v>
      </c>
      <c r="C524" t="s">
        <v>10</v>
      </c>
      <c r="D524" t="s">
        <v>56</v>
      </c>
      <c r="E524" s="32">
        <v>3861.04</v>
      </c>
      <c r="F524" s="32">
        <v>1810.4599999999998</v>
      </c>
      <c r="H524">
        <f t="shared" si="40"/>
        <v>3014807</v>
      </c>
      <c r="I524" t="str">
        <f t="shared" si="41"/>
        <v>Small</v>
      </c>
      <c r="J524" t="str">
        <f t="shared" si="42"/>
        <v>CES1</v>
      </c>
      <c r="K524" s="52">
        <f t="shared" si="43"/>
        <v>3861.04</v>
      </c>
      <c r="L524" s="52">
        <f t="shared" si="44"/>
        <v>1810.4599999999998</v>
      </c>
      <c r="M524" s="50">
        <f>IFERROR(Table22[[#This Row],[Sum of Gross Profit]]/Table22[[#This Row],[Sum of EUR Sales Amount]],0)</f>
        <v>0.46890475105153012</v>
      </c>
    </row>
    <row r="525" spans="2:13" hidden="1" x14ac:dyDescent="0.35">
      <c r="B525">
        <v>3014808</v>
      </c>
      <c r="C525" t="s">
        <v>17</v>
      </c>
      <c r="D525" t="s">
        <v>56</v>
      </c>
      <c r="E525" s="32">
        <v>9630.0399999999991</v>
      </c>
      <c r="F525" s="32">
        <v>1827.66</v>
      </c>
      <c r="H525">
        <f t="shared" si="40"/>
        <v>3014808</v>
      </c>
      <c r="I525" t="str">
        <f t="shared" si="41"/>
        <v>Medium</v>
      </c>
      <c r="J525" t="str">
        <f t="shared" si="42"/>
        <v>CES1</v>
      </c>
      <c r="K525" s="52">
        <f t="shared" si="43"/>
        <v>9630.0399999999991</v>
      </c>
      <c r="L525" s="52">
        <f t="shared" si="44"/>
        <v>1827.66</v>
      </c>
      <c r="M525" s="50">
        <f>IFERROR(Table22[[#This Row],[Sum of Gross Profit]]/Table22[[#This Row],[Sum of EUR Sales Amount]],0)</f>
        <v>0.1897873736765372</v>
      </c>
    </row>
    <row r="526" spans="2:13" x14ac:dyDescent="0.35">
      <c r="B526">
        <v>3014810</v>
      </c>
      <c r="C526" t="s">
        <v>10</v>
      </c>
      <c r="D526" t="s">
        <v>56</v>
      </c>
      <c r="E526" s="32">
        <v>26460</v>
      </c>
      <c r="F526" s="32">
        <v>-6945.7799999999988</v>
      </c>
      <c r="H526" s="51">
        <f t="shared" si="40"/>
        <v>3014810</v>
      </c>
      <c r="I526" t="str">
        <f t="shared" si="41"/>
        <v>Small</v>
      </c>
      <c r="J526" t="str">
        <f t="shared" si="42"/>
        <v>CES1</v>
      </c>
      <c r="K526" s="52">
        <f t="shared" si="43"/>
        <v>26460</v>
      </c>
      <c r="L526" s="52">
        <f t="shared" si="44"/>
        <v>-6945.7799999999988</v>
      </c>
      <c r="M526" s="50">
        <f>IFERROR(Table22[[#This Row],[Sum of Gross Profit]]/Table22[[#This Row],[Sum of EUR Sales Amount]],0)</f>
        <v>-0.26250113378684803</v>
      </c>
    </row>
    <row r="527" spans="2:13" hidden="1" x14ac:dyDescent="0.35">
      <c r="B527">
        <v>3014817</v>
      </c>
      <c r="C527" t="s">
        <v>17</v>
      </c>
      <c r="D527" t="s">
        <v>56</v>
      </c>
      <c r="E527" s="32">
        <v>226</v>
      </c>
      <c r="F527" s="32">
        <v>49.94</v>
      </c>
      <c r="H527">
        <f t="shared" si="40"/>
        <v>3014817</v>
      </c>
      <c r="I527" t="str">
        <f t="shared" si="41"/>
        <v>Medium</v>
      </c>
      <c r="J527" t="str">
        <f t="shared" si="42"/>
        <v>CES1</v>
      </c>
      <c r="K527" s="52">
        <f t="shared" si="43"/>
        <v>226</v>
      </c>
      <c r="L527" s="52">
        <f t="shared" si="44"/>
        <v>49.94</v>
      </c>
      <c r="M527" s="50">
        <f>IFERROR(Table22[[#This Row],[Sum of Gross Profit]]/Table22[[#This Row],[Sum of EUR Sales Amount]],0)</f>
        <v>0.22097345132743362</v>
      </c>
    </row>
    <row r="528" spans="2:13" hidden="1" x14ac:dyDescent="0.35">
      <c r="B528">
        <v>3014818</v>
      </c>
      <c r="C528" t="s">
        <v>10</v>
      </c>
      <c r="D528" t="s">
        <v>56</v>
      </c>
      <c r="E528" s="32">
        <v>404.8</v>
      </c>
      <c r="F528" s="32">
        <v>370.18</v>
      </c>
      <c r="H528">
        <f t="shared" si="40"/>
        <v>3014818</v>
      </c>
      <c r="I528" t="str">
        <f t="shared" si="41"/>
        <v>Small</v>
      </c>
      <c r="J528" t="str">
        <f t="shared" si="42"/>
        <v>CES1</v>
      </c>
      <c r="K528" s="52">
        <f t="shared" si="43"/>
        <v>404.8</v>
      </c>
      <c r="L528" s="52">
        <f t="shared" si="44"/>
        <v>370.18</v>
      </c>
      <c r="M528" s="50">
        <f>IFERROR(Table22[[#This Row],[Sum of Gross Profit]]/Table22[[#This Row],[Sum of EUR Sales Amount]],0)</f>
        <v>0.9144762845849802</v>
      </c>
    </row>
    <row r="529" spans="2:13" hidden="1" x14ac:dyDescent="0.35">
      <c r="B529">
        <v>3014822</v>
      </c>
      <c r="C529" t="s">
        <v>10</v>
      </c>
      <c r="D529" t="s">
        <v>56</v>
      </c>
      <c r="E529" s="32">
        <v>952.68000000000006</v>
      </c>
      <c r="F529" s="32">
        <v>273.44</v>
      </c>
      <c r="H529">
        <f t="shared" si="40"/>
        <v>3014822</v>
      </c>
      <c r="I529" t="str">
        <f t="shared" si="41"/>
        <v>Small</v>
      </c>
      <c r="J529" t="str">
        <f t="shared" si="42"/>
        <v>CES1</v>
      </c>
      <c r="K529" s="52">
        <f t="shared" si="43"/>
        <v>952.68000000000006</v>
      </c>
      <c r="L529" s="52">
        <f t="shared" si="44"/>
        <v>273.44</v>
      </c>
      <c r="M529" s="50">
        <f>IFERROR(Table22[[#This Row],[Sum of Gross Profit]]/Table22[[#This Row],[Sum of EUR Sales Amount]],0)</f>
        <v>0.2870218751312088</v>
      </c>
    </row>
    <row r="530" spans="2:13" hidden="1" x14ac:dyDescent="0.35">
      <c r="B530">
        <v>3014824</v>
      </c>
      <c r="C530" t="s">
        <v>17</v>
      </c>
      <c r="D530" t="s">
        <v>56</v>
      </c>
      <c r="E530" s="32">
        <v>15.66</v>
      </c>
      <c r="F530" s="32">
        <v>8.0599999999999987</v>
      </c>
      <c r="H530">
        <f t="shared" si="40"/>
        <v>3014824</v>
      </c>
      <c r="I530" t="str">
        <f t="shared" si="41"/>
        <v>Medium</v>
      </c>
      <c r="J530" t="str">
        <f t="shared" si="42"/>
        <v>CES1</v>
      </c>
      <c r="K530" s="52">
        <f t="shared" si="43"/>
        <v>15.66</v>
      </c>
      <c r="L530" s="52">
        <f t="shared" si="44"/>
        <v>8.0599999999999987</v>
      </c>
      <c r="M530" s="50">
        <f>IFERROR(Table22[[#This Row],[Sum of Gross Profit]]/Table22[[#This Row],[Sum of EUR Sales Amount]],0)</f>
        <v>0.51468710089399738</v>
      </c>
    </row>
    <row r="531" spans="2:13" hidden="1" x14ac:dyDescent="0.35">
      <c r="B531">
        <v>3014825</v>
      </c>
      <c r="C531" t="s">
        <v>17</v>
      </c>
      <c r="D531" t="s">
        <v>56</v>
      </c>
      <c r="E531" s="32">
        <v>1820.3400000000001</v>
      </c>
      <c r="F531" s="32">
        <v>957.6400000000001</v>
      </c>
      <c r="H531">
        <f t="shared" si="40"/>
        <v>3014825</v>
      </c>
      <c r="I531" t="str">
        <f t="shared" si="41"/>
        <v>Medium</v>
      </c>
      <c r="J531" t="str">
        <f t="shared" si="42"/>
        <v>CES1</v>
      </c>
      <c r="K531" s="52">
        <f t="shared" si="43"/>
        <v>1820.3400000000001</v>
      </c>
      <c r="L531" s="52">
        <f t="shared" si="44"/>
        <v>957.6400000000001</v>
      </c>
      <c r="M531" s="50">
        <f>IFERROR(Table22[[#This Row],[Sum of Gross Profit]]/Table22[[#This Row],[Sum of EUR Sales Amount]],0)</f>
        <v>0.52607754595295386</v>
      </c>
    </row>
    <row r="532" spans="2:13" hidden="1" x14ac:dyDescent="0.35">
      <c r="B532">
        <v>3014830</v>
      </c>
      <c r="C532" t="s">
        <v>17</v>
      </c>
      <c r="D532" t="s">
        <v>56</v>
      </c>
      <c r="E532" s="32">
        <v>4351.1000000000004</v>
      </c>
      <c r="F532" s="32">
        <v>2292.7600000000007</v>
      </c>
      <c r="H532">
        <f t="shared" si="40"/>
        <v>3014830</v>
      </c>
      <c r="I532" t="str">
        <f t="shared" si="41"/>
        <v>Medium</v>
      </c>
      <c r="J532" t="str">
        <f t="shared" si="42"/>
        <v>CES1</v>
      </c>
      <c r="K532" s="52">
        <f t="shared" si="43"/>
        <v>4351.1000000000004</v>
      </c>
      <c r="L532" s="52">
        <f t="shared" si="44"/>
        <v>2292.7600000000007</v>
      </c>
      <c r="M532" s="50">
        <f>IFERROR(Table22[[#This Row],[Sum of Gross Profit]]/Table22[[#This Row],[Sum of EUR Sales Amount]],0)</f>
        <v>0.5269380156741974</v>
      </c>
    </row>
    <row r="533" spans="2:13" hidden="1" x14ac:dyDescent="0.35">
      <c r="B533">
        <v>3014845</v>
      </c>
      <c r="C533" t="s">
        <v>17</v>
      </c>
      <c r="D533" t="s">
        <v>56</v>
      </c>
      <c r="E533" s="32">
        <v>259.83999999999997</v>
      </c>
      <c r="F533" s="32">
        <v>104.48</v>
      </c>
      <c r="H533">
        <f t="shared" si="40"/>
        <v>3014845</v>
      </c>
      <c r="I533" t="str">
        <f t="shared" si="41"/>
        <v>Medium</v>
      </c>
      <c r="J533" t="str">
        <f t="shared" si="42"/>
        <v>CES1</v>
      </c>
      <c r="K533" s="52">
        <f t="shared" si="43"/>
        <v>259.83999999999997</v>
      </c>
      <c r="L533" s="52">
        <f t="shared" si="44"/>
        <v>104.48</v>
      </c>
      <c r="M533" s="50">
        <f>IFERROR(Table22[[#This Row],[Sum of Gross Profit]]/Table22[[#This Row],[Sum of EUR Sales Amount]],0)</f>
        <v>0.40209359605911338</v>
      </c>
    </row>
    <row r="534" spans="2:13" hidden="1" x14ac:dyDescent="0.35">
      <c r="B534">
        <v>3014861</v>
      </c>
      <c r="C534" t="s">
        <v>10</v>
      </c>
      <c r="D534" t="s">
        <v>56</v>
      </c>
      <c r="E534" s="32">
        <v>6235.3799999999992</v>
      </c>
      <c r="F534" s="32">
        <v>3842.0199999999995</v>
      </c>
      <c r="H534">
        <f t="shared" si="40"/>
        <v>3014861</v>
      </c>
      <c r="I534" t="str">
        <f t="shared" si="41"/>
        <v>Small</v>
      </c>
      <c r="J534" t="str">
        <f t="shared" si="42"/>
        <v>CES1</v>
      </c>
      <c r="K534" s="52">
        <f t="shared" si="43"/>
        <v>6235.3799999999992</v>
      </c>
      <c r="L534" s="52">
        <f t="shared" si="44"/>
        <v>3842.0199999999995</v>
      </c>
      <c r="M534" s="50">
        <f>IFERROR(Table22[[#This Row],[Sum of Gross Profit]]/Table22[[#This Row],[Sum of EUR Sales Amount]],0)</f>
        <v>0.61616453207342614</v>
      </c>
    </row>
    <row r="535" spans="2:13" hidden="1" x14ac:dyDescent="0.35">
      <c r="B535">
        <v>3014870</v>
      </c>
      <c r="C535" t="s">
        <v>17</v>
      </c>
      <c r="D535" t="s">
        <v>56</v>
      </c>
      <c r="E535" s="32">
        <v>4572.72</v>
      </c>
      <c r="F535" s="32">
        <v>2586.2800000000002</v>
      </c>
      <c r="H535">
        <f t="shared" si="40"/>
        <v>3014870</v>
      </c>
      <c r="I535" t="str">
        <f t="shared" si="41"/>
        <v>Medium</v>
      </c>
      <c r="J535" t="str">
        <f t="shared" si="42"/>
        <v>CES1</v>
      </c>
      <c r="K535" s="52">
        <f t="shared" si="43"/>
        <v>4572.72</v>
      </c>
      <c r="L535" s="52">
        <f t="shared" si="44"/>
        <v>2586.2800000000002</v>
      </c>
      <c r="M535" s="50">
        <f>IFERROR(Table22[[#This Row],[Sum of Gross Profit]]/Table22[[#This Row],[Sum of EUR Sales Amount]],0)</f>
        <v>0.56558897111565987</v>
      </c>
    </row>
    <row r="536" spans="2:13" x14ac:dyDescent="0.35">
      <c r="B536">
        <v>3014888</v>
      </c>
      <c r="C536" t="s">
        <v>17</v>
      </c>
      <c r="D536" t="s">
        <v>56</v>
      </c>
      <c r="E536" s="32">
        <v>5.98</v>
      </c>
      <c r="F536" s="32">
        <v>-17.78</v>
      </c>
      <c r="H536" s="51">
        <f t="shared" si="40"/>
        <v>3014888</v>
      </c>
      <c r="I536" t="str">
        <f t="shared" si="41"/>
        <v>Medium</v>
      </c>
      <c r="J536" t="str">
        <f t="shared" si="42"/>
        <v>CES1</v>
      </c>
      <c r="K536" s="52">
        <f t="shared" si="43"/>
        <v>5.98</v>
      </c>
      <c r="L536" s="52">
        <f t="shared" si="44"/>
        <v>-17.78</v>
      </c>
      <c r="M536" s="50">
        <f>IFERROR(Table22[[#This Row],[Sum of Gross Profit]]/Table22[[#This Row],[Sum of EUR Sales Amount]],0)</f>
        <v>-2.9732441471571907</v>
      </c>
    </row>
    <row r="537" spans="2:13" hidden="1" x14ac:dyDescent="0.35">
      <c r="B537">
        <v>3014894</v>
      </c>
      <c r="C537" t="s">
        <v>10</v>
      </c>
      <c r="D537" t="s">
        <v>56</v>
      </c>
      <c r="E537" s="32">
        <v>552.96</v>
      </c>
      <c r="F537" s="32">
        <v>360.76</v>
      </c>
      <c r="H537">
        <f t="shared" si="40"/>
        <v>3014894</v>
      </c>
      <c r="I537" t="str">
        <f t="shared" si="41"/>
        <v>Small</v>
      </c>
      <c r="J537" t="str">
        <f t="shared" si="42"/>
        <v>CES1</v>
      </c>
      <c r="K537" s="52">
        <f t="shared" si="43"/>
        <v>552.96</v>
      </c>
      <c r="L537" s="52">
        <f t="shared" si="44"/>
        <v>360.76</v>
      </c>
      <c r="M537" s="50">
        <f>IFERROR(Table22[[#This Row],[Sum of Gross Profit]]/Table22[[#This Row],[Sum of EUR Sales Amount]],0)</f>
        <v>0.65241608796296291</v>
      </c>
    </row>
    <row r="538" spans="2:13" hidden="1" x14ac:dyDescent="0.35">
      <c r="B538">
        <v>3014897</v>
      </c>
      <c r="C538" t="s">
        <v>10</v>
      </c>
      <c r="D538" t="s">
        <v>56</v>
      </c>
      <c r="E538" s="32">
        <v>320</v>
      </c>
      <c r="F538" s="32">
        <v>211.42000000000002</v>
      </c>
      <c r="H538">
        <f t="shared" si="40"/>
        <v>3014897</v>
      </c>
      <c r="I538" t="str">
        <f t="shared" si="41"/>
        <v>Small</v>
      </c>
      <c r="J538" t="str">
        <f t="shared" si="42"/>
        <v>CES1</v>
      </c>
      <c r="K538" s="52">
        <f t="shared" si="43"/>
        <v>320</v>
      </c>
      <c r="L538" s="52">
        <f t="shared" si="44"/>
        <v>211.42000000000002</v>
      </c>
      <c r="M538" s="50">
        <f>IFERROR(Table22[[#This Row],[Sum of Gross Profit]]/Table22[[#This Row],[Sum of EUR Sales Amount]],0)</f>
        <v>0.66068750000000009</v>
      </c>
    </row>
    <row r="539" spans="2:13" hidden="1" x14ac:dyDescent="0.35">
      <c r="B539">
        <v>3014898</v>
      </c>
      <c r="C539" t="s">
        <v>10</v>
      </c>
      <c r="D539" t="s">
        <v>56</v>
      </c>
      <c r="E539" s="32">
        <v>903.96</v>
      </c>
      <c r="F539" s="32">
        <v>458.24</v>
      </c>
      <c r="H539">
        <f t="shared" si="40"/>
        <v>3014898</v>
      </c>
      <c r="I539" t="str">
        <f t="shared" si="41"/>
        <v>Small</v>
      </c>
      <c r="J539" t="str">
        <f t="shared" si="42"/>
        <v>CES1</v>
      </c>
      <c r="K539" s="52">
        <f t="shared" si="43"/>
        <v>903.96</v>
      </c>
      <c r="L539" s="52">
        <f t="shared" si="44"/>
        <v>458.24</v>
      </c>
      <c r="M539" s="50">
        <f>IFERROR(Table22[[#This Row],[Sum of Gross Profit]]/Table22[[#This Row],[Sum of EUR Sales Amount]],0)</f>
        <v>0.50692508518076018</v>
      </c>
    </row>
    <row r="540" spans="2:13" hidden="1" x14ac:dyDescent="0.35">
      <c r="B540">
        <v>3014899</v>
      </c>
      <c r="C540" t="s">
        <v>17</v>
      </c>
      <c r="D540" t="s">
        <v>56</v>
      </c>
      <c r="E540" s="32">
        <v>109217.23999999999</v>
      </c>
      <c r="F540" s="32">
        <v>19982.400000000001</v>
      </c>
      <c r="H540">
        <f t="shared" si="40"/>
        <v>3014899</v>
      </c>
      <c r="I540" t="str">
        <f t="shared" si="41"/>
        <v>Medium</v>
      </c>
      <c r="J540" t="str">
        <f t="shared" si="42"/>
        <v>CES1</v>
      </c>
      <c r="K540" s="52">
        <f t="shared" si="43"/>
        <v>109217.23999999999</v>
      </c>
      <c r="L540" s="52">
        <f t="shared" si="44"/>
        <v>19982.400000000001</v>
      </c>
      <c r="M540" s="50">
        <f>IFERROR(Table22[[#This Row],[Sum of Gross Profit]]/Table22[[#This Row],[Sum of EUR Sales Amount]],0)</f>
        <v>0.18296012607533393</v>
      </c>
    </row>
    <row r="541" spans="2:13" hidden="1" x14ac:dyDescent="0.35">
      <c r="B541">
        <v>3014904</v>
      </c>
      <c r="C541" t="s">
        <v>10</v>
      </c>
      <c r="D541" t="s">
        <v>56</v>
      </c>
      <c r="E541" s="32">
        <v>1888.9</v>
      </c>
      <c r="F541" s="32">
        <v>1157.04</v>
      </c>
      <c r="H541">
        <f t="shared" si="40"/>
        <v>3014904</v>
      </c>
      <c r="I541" t="str">
        <f t="shared" si="41"/>
        <v>Small</v>
      </c>
      <c r="J541" t="str">
        <f t="shared" si="42"/>
        <v>CES1</v>
      </c>
      <c r="K541" s="52">
        <f t="shared" si="43"/>
        <v>1888.9</v>
      </c>
      <c r="L541" s="52">
        <f t="shared" si="44"/>
        <v>1157.04</v>
      </c>
      <c r="M541" s="50">
        <f>IFERROR(Table22[[#This Row],[Sum of Gross Profit]]/Table22[[#This Row],[Sum of EUR Sales Amount]],0)</f>
        <v>0.61254698501773519</v>
      </c>
    </row>
    <row r="542" spans="2:13" hidden="1" x14ac:dyDescent="0.35">
      <c r="B542">
        <v>3014922</v>
      </c>
      <c r="C542" t="s">
        <v>17</v>
      </c>
      <c r="D542" t="s">
        <v>56</v>
      </c>
      <c r="E542" s="32">
        <v>25538.859999999997</v>
      </c>
      <c r="F542" s="32">
        <v>10992.739999999998</v>
      </c>
      <c r="H542">
        <f t="shared" si="40"/>
        <v>3014922</v>
      </c>
      <c r="I542" t="str">
        <f t="shared" si="41"/>
        <v>Medium</v>
      </c>
      <c r="J542" t="str">
        <f t="shared" si="42"/>
        <v>CES1</v>
      </c>
      <c r="K542" s="52">
        <f t="shared" si="43"/>
        <v>25538.859999999997</v>
      </c>
      <c r="L542" s="52">
        <f t="shared" si="44"/>
        <v>10992.739999999998</v>
      </c>
      <c r="M542" s="50">
        <f>IFERROR(Table22[[#This Row],[Sum of Gross Profit]]/Table22[[#This Row],[Sum of EUR Sales Amount]],0)</f>
        <v>0.43043189868302656</v>
      </c>
    </row>
    <row r="543" spans="2:13" hidden="1" x14ac:dyDescent="0.35">
      <c r="B543">
        <v>3014927</v>
      </c>
      <c r="C543" t="s">
        <v>17</v>
      </c>
      <c r="D543" t="s">
        <v>56</v>
      </c>
      <c r="E543" s="32">
        <v>1208.6000000000001</v>
      </c>
      <c r="F543" s="32">
        <v>678.40000000000009</v>
      </c>
      <c r="H543">
        <f t="shared" si="40"/>
        <v>3014927</v>
      </c>
      <c r="I543" t="str">
        <f t="shared" si="41"/>
        <v>Medium</v>
      </c>
      <c r="J543" t="str">
        <f t="shared" si="42"/>
        <v>CES1</v>
      </c>
      <c r="K543" s="52">
        <f t="shared" si="43"/>
        <v>1208.6000000000001</v>
      </c>
      <c r="L543" s="52">
        <f t="shared" si="44"/>
        <v>678.40000000000009</v>
      </c>
      <c r="M543" s="50">
        <f>IFERROR(Table22[[#This Row],[Sum of Gross Profit]]/Table22[[#This Row],[Sum of EUR Sales Amount]],0)</f>
        <v>0.56131060731424787</v>
      </c>
    </row>
    <row r="544" spans="2:13" hidden="1" x14ac:dyDescent="0.35">
      <c r="B544">
        <v>3014931</v>
      </c>
      <c r="C544" t="s">
        <v>10</v>
      </c>
      <c r="D544" t="s">
        <v>56</v>
      </c>
      <c r="E544" s="32">
        <v>6.04</v>
      </c>
      <c r="F544" s="32">
        <v>3.7</v>
      </c>
      <c r="H544">
        <f t="shared" si="40"/>
        <v>3014931</v>
      </c>
      <c r="I544" t="str">
        <f t="shared" si="41"/>
        <v>Small</v>
      </c>
      <c r="J544" t="str">
        <f t="shared" si="42"/>
        <v>CES1</v>
      </c>
      <c r="K544" s="52">
        <f t="shared" si="43"/>
        <v>6.04</v>
      </c>
      <c r="L544" s="52">
        <f t="shared" si="44"/>
        <v>3.7</v>
      </c>
      <c r="M544" s="50">
        <f>IFERROR(Table22[[#This Row],[Sum of Gross Profit]]/Table22[[#This Row],[Sum of EUR Sales Amount]],0)</f>
        <v>0.61258278145695366</v>
      </c>
    </row>
    <row r="545" spans="2:13" hidden="1" x14ac:dyDescent="0.35">
      <c r="B545">
        <v>3014932</v>
      </c>
      <c r="C545" t="s">
        <v>10</v>
      </c>
      <c r="D545" t="s">
        <v>56</v>
      </c>
      <c r="E545" s="32">
        <v>390</v>
      </c>
      <c r="F545" s="32">
        <v>60</v>
      </c>
      <c r="H545">
        <f t="shared" si="40"/>
        <v>3014932</v>
      </c>
      <c r="I545" t="str">
        <f t="shared" si="41"/>
        <v>Small</v>
      </c>
      <c r="J545" t="str">
        <f t="shared" si="42"/>
        <v>CES1</v>
      </c>
      <c r="K545" s="52">
        <f t="shared" si="43"/>
        <v>390</v>
      </c>
      <c r="L545" s="52">
        <f t="shared" si="44"/>
        <v>60</v>
      </c>
      <c r="M545" s="50">
        <f>IFERROR(Table22[[#This Row],[Sum of Gross Profit]]/Table22[[#This Row],[Sum of EUR Sales Amount]],0)</f>
        <v>0.15384615384615385</v>
      </c>
    </row>
    <row r="546" spans="2:13" hidden="1" x14ac:dyDescent="0.35">
      <c r="B546">
        <v>3014933</v>
      </c>
      <c r="C546" t="s">
        <v>10</v>
      </c>
      <c r="D546" t="s">
        <v>56</v>
      </c>
      <c r="E546" s="32">
        <v>31.220000000000002</v>
      </c>
      <c r="F546" s="32">
        <v>21.080000000000002</v>
      </c>
      <c r="H546">
        <f t="shared" si="40"/>
        <v>3014933</v>
      </c>
      <c r="I546" t="str">
        <f t="shared" si="41"/>
        <v>Small</v>
      </c>
      <c r="J546" t="str">
        <f t="shared" si="42"/>
        <v>CES1</v>
      </c>
      <c r="K546" s="52">
        <f t="shared" si="43"/>
        <v>31.220000000000002</v>
      </c>
      <c r="L546" s="52">
        <f t="shared" si="44"/>
        <v>21.080000000000002</v>
      </c>
      <c r="M546" s="50">
        <f>IFERROR(Table22[[#This Row],[Sum of Gross Profit]]/Table22[[#This Row],[Sum of EUR Sales Amount]],0)</f>
        <v>0.67520819987187697</v>
      </c>
    </row>
    <row r="547" spans="2:13" hidden="1" x14ac:dyDescent="0.35">
      <c r="B547">
        <v>3014945</v>
      </c>
      <c r="C547" t="s">
        <v>10</v>
      </c>
      <c r="D547" t="s">
        <v>56</v>
      </c>
      <c r="E547" s="32">
        <v>202.12</v>
      </c>
      <c r="F547" s="32">
        <v>119.86</v>
      </c>
      <c r="H547">
        <f t="shared" si="40"/>
        <v>3014945</v>
      </c>
      <c r="I547" t="str">
        <f t="shared" si="41"/>
        <v>Small</v>
      </c>
      <c r="J547" t="str">
        <f t="shared" si="42"/>
        <v>CES1</v>
      </c>
      <c r="K547" s="52">
        <f t="shared" si="43"/>
        <v>202.12</v>
      </c>
      <c r="L547" s="52">
        <f t="shared" si="44"/>
        <v>119.86</v>
      </c>
      <c r="M547" s="50">
        <f>IFERROR(Table22[[#This Row],[Sum of Gross Profit]]/Table22[[#This Row],[Sum of EUR Sales Amount]],0)</f>
        <v>0.59301405105877691</v>
      </c>
    </row>
    <row r="548" spans="2:13" hidden="1" x14ac:dyDescent="0.35">
      <c r="B548">
        <v>3014946</v>
      </c>
      <c r="C548" t="s">
        <v>17</v>
      </c>
      <c r="D548" t="s">
        <v>56</v>
      </c>
      <c r="E548" s="32">
        <v>9945.0399999999991</v>
      </c>
      <c r="F548" s="32">
        <v>5594.68</v>
      </c>
      <c r="H548">
        <f t="shared" si="40"/>
        <v>3014946</v>
      </c>
      <c r="I548" t="str">
        <f t="shared" si="41"/>
        <v>Medium</v>
      </c>
      <c r="J548" t="str">
        <f t="shared" si="42"/>
        <v>CES1</v>
      </c>
      <c r="K548" s="52">
        <f t="shared" si="43"/>
        <v>9945.0399999999991</v>
      </c>
      <c r="L548" s="52">
        <f t="shared" si="44"/>
        <v>5594.68</v>
      </c>
      <c r="M548" s="50">
        <f>IFERROR(Table22[[#This Row],[Sum of Gross Profit]]/Table22[[#This Row],[Sum of EUR Sales Amount]],0)</f>
        <v>0.56255982881919031</v>
      </c>
    </row>
    <row r="549" spans="2:13" hidden="1" x14ac:dyDescent="0.35">
      <c r="B549">
        <v>3014948</v>
      </c>
      <c r="C549" t="s">
        <v>10</v>
      </c>
      <c r="D549" t="s">
        <v>56</v>
      </c>
      <c r="E549" s="32">
        <v>1011.84</v>
      </c>
      <c r="F549" s="32">
        <v>368.32000000000005</v>
      </c>
      <c r="H549">
        <f t="shared" si="40"/>
        <v>3014948</v>
      </c>
      <c r="I549" t="str">
        <f t="shared" si="41"/>
        <v>Small</v>
      </c>
      <c r="J549" t="str">
        <f t="shared" si="42"/>
        <v>CES1</v>
      </c>
      <c r="K549" s="52">
        <f t="shared" si="43"/>
        <v>1011.84</v>
      </c>
      <c r="L549" s="52">
        <f t="shared" si="44"/>
        <v>368.32000000000005</v>
      </c>
      <c r="M549" s="50">
        <f>IFERROR(Table22[[#This Row],[Sum of Gross Profit]]/Table22[[#This Row],[Sum of EUR Sales Amount]],0)</f>
        <v>0.36401012017710316</v>
      </c>
    </row>
    <row r="550" spans="2:13" hidden="1" x14ac:dyDescent="0.35">
      <c r="B550">
        <v>3014952</v>
      </c>
      <c r="C550" t="s">
        <v>10</v>
      </c>
      <c r="D550" t="s">
        <v>56</v>
      </c>
      <c r="E550" s="32">
        <v>860.96</v>
      </c>
      <c r="F550" s="32">
        <v>587.48000000000013</v>
      </c>
      <c r="H550">
        <f t="shared" si="40"/>
        <v>3014952</v>
      </c>
      <c r="I550" t="str">
        <f t="shared" si="41"/>
        <v>Small</v>
      </c>
      <c r="J550" t="str">
        <f t="shared" si="42"/>
        <v>CES1</v>
      </c>
      <c r="K550" s="52">
        <f t="shared" si="43"/>
        <v>860.96</v>
      </c>
      <c r="L550" s="52">
        <f t="shared" si="44"/>
        <v>587.48000000000013</v>
      </c>
      <c r="M550" s="50">
        <f>IFERROR(Table22[[#This Row],[Sum of Gross Profit]]/Table22[[#This Row],[Sum of EUR Sales Amount]],0)</f>
        <v>0.68235458093291224</v>
      </c>
    </row>
    <row r="551" spans="2:13" hidden="1" x14ac:dyDescent="0.35">
      <c r="B551">
        <v>3014966</v>
      </c>
      <c r="C551" t="s">
        <v>17</v>
      </c>
      <c r="D551" t="s">
        <v>56</v>
      </c>
      <c r="E551" s="32">
        <v>35.019999999999996</v>
      </c>
      <c r="F551" s="32">
        <v>7.18</v>
      </c>
      <c r="H551">
        <f t="shared" si="40"/>
        <v>3014966</v>
      </c>
      <c r="I551" t="str">
        <f t="shared" si="41"/>
        <v>Medium</v>
      </c>
      <c r="J551" t="str">
        <f t="shared" si="42"/>
        <v>CES1</v>
      </c>
      <c r="K551" s="52">
        <f t="shared" si="43"/>
        <v>35.019999999999996</v>
      </c>
      <c r="L551" s="52">
        <f t="shared" si="44"/>
        <v>7.18</v>
      </c>
      <c r="M551" s="50">
        <f>IFERROR(Table22[[#This Row],[Sum of Gross Profit]]/Table22[[#This Row],[Sum of EUR Sales Amount]],0)</f>
        <v>0.20502569960022846</v>
      </c>
    </row>
    <row r="552" spans="2:13" hidden="1" x14ac:dyDescent="0.35">
      <c r="B552">
        <v>3014969</v>
      </c>
      <c r="C552" t="s">
        <v>17</v>
      </c>
      <c r="D552" t="s">
        <v>56</v>
      </c>
      <c r="E552" s="32">
        <v>1120</v>
      </c>
      <c r="F552" s="32">
        <v>1006.86</v>
      </c>
      <c r="H552">
        <f t="shared" si="40"/>
        <v>3014969</v>
      </c>
      <c r="I552" t="str">
        <f t="shared" si="41"/>
        <v>Medium</v>
      </c>
      <c r="J552" t="str">
        <f t="shared" si="42"/>
        <v>CES1</v>
      </c>
      <c r="K552" s="52">
        <f t="shared" si="43"/>
        <v>1120</v>
      </c>
      <c r="L552" s="52">
        <f t="shared" si="44"/>
        <v>1006.86</v>
      </c>
      <c r="M552" s="50">
        <f>IFERROR(Table22[[#This Row],[Sum of Gross Profit]]/Table22[[#This Row],[Sum of EUR Sales Amount]],0)</f>
        <v>0.89898214285714284</v>
      </c>
    </row>
    <row r="553" spans="2:13" hidden="1" x14ac:dyDescent="0.35">
      <c r="B553">
        <v>6000041</v>
      </c>
      <c r="C553" t="s">
        <v>10</v>
      </c>
      <c r="D553" t="s">
        <v>9</v>
      </c>
      <c r="E553" s="32">
        <v>1004</v>
      </c>
      <c r="F553" s="32">
        <v>588.42000000000007</v>
      </c>
      <c r="H553">
        <f t="shared" si="40"/>
        <v>6000041</v>
      </c>
      <c r="I553" t="str">
        <f t="shared" si="41"/>
        <v>Small</v>
      </c>
      <c r="J553" t="str">
        <f t="shared" si="42"/>
        <v>CBE1</v>
      </c>
      <c r="K553" s="52">
        <f t="shared" si="43"/>
        <v>1004</v>
      </c>
      <c r="L553" s="52">
        <f t="shared" si="44"/>
        <v>588.42000000000007</v>
      </c>
      <c r="M553" s="50">
        <f>IFERROR(Table22[[#This Row],[Sum of Gross Profit]]/Table22[[#This Row],[Sum of EUR Sales Amount]],0)</f>
        <v>0.58607569721115549</v>
      </c>
    </row>
    <row r="554" spans="2:13" hidden="1" x14ac:dyDescent="0.35">
      <c r="B554">
        <v>6000085</v>
      </c>
      <c r="C554" t="s">
        <v>17</v>
      </c>
      <c r="D554" t="s">
        <v>9</v>
      </c>
      <c r="E554" s="32">
        <v>3014.8599999999997</v>
      </c>
      <c r="F554" s="32">
        <v>1831.46</v>
      </c>
      <c r="H554">
        <f t="shared" si="40"/>
        <v>6000085</v>
      </c>
      <c r="I554" t="str">
        <f t="shared" si="41"/>
        <v>Medium</v>
      </c>
      <c r="J554" t="str">
        <f t="shared" si="42"/>
        <v>CBE1</v>
      </c>
      <c r="K554" s="52">
        <f t="shared" si="43"/>
        <v>3014.8599999999997</v>
      </c>
      <c r="L554" s="52">
        <f t="shared" si="44"/>
        <v>1831.46</v>
      </c>
      <c r="M554" s="50">
        <f>IFERROR(Table22[[#This Row],[Sum of Gross Profit]]/Table22[[#This Row],[Sum of EUR Sales Amount]],0)</f>
        <v>0.60747762748519007</v>
      </c>
    </row>
    <row r="555" spans="2:13" hidden="1" x14ac:dyDescent="0.35">
      <c r="B555">
        <v>6000092</v>
      </c>
      <c r="C555" t="s">
        <v>17</v>
      </c>
      <c r="D555" t="s">
        <v>9</v>
      </c>
      <c r="E555" s="32">
        <v>2655.84</v>
      </c>
      <c r="F555" s="32">
        <v>1649.8</v>
      </c>
      <c r="H555">
        <f t="shared" si="40"/>
        <v>6000092</v>
      </c>
      <c r="I555" t="str">
        <f t="shared" si="41"/>
        <v>Medium</v>
      </c>
      <c r="J555" t="str">
        <f t="shared" si="42"/>
        <v>CBE1</v>
      </c>
      <c r="K555" s="52">
        <f t="shared" si="43"/>
        <v>2655.84</v>
      </c>
      <c r="L555" s="52">
        <f t="shared" si="44"/>
        <v>1649.8</v>
      </c>
      <c r="M555" s="50">
        <f>IFERROR(Table22[[#This Row],[Sum of Gross Profit]]/Table22[[#This Row],[Sum of EUR Sales Amount]],0)</f>
        <v>0.62119706006385922</v>
      </c>
    </row>
    <row r="556" spans="2:13" hidden="1" x14ac:dyDescent="0.35">
      <c r="B556">
        <v>6000095</v>
      </c>
      <c r="C556" t="s">
        <v>10</v>
      </c>
      <c r="D556" t="s">
        <v>9</v>
      </c>
      <c r="E556" s="32">
        <v>19465.48</v>
      </c>
      <c r="F556" s="32">
        <v>9616.2999999999993</v>
      </c>
      <c r="H556">
        <f t="shared" si="40"/>
        <v>6000095</v>
      </c>
      <c r="I556" t="str">
        <f t="shared" si="41"/>
        <v>Small</v>
      </c>
      <c r="J556" t="str">
        <f t="shared" si="42"/>
        <v>CBE1</v>
      </c>
      <c r="K556" s="52">
        <f t="shared" si="43"/>
        <v>19465.48</v>
      </c>
      <c r="L556" s="52">
        <f t="shared" si="44"/>
        <v>9616.2999999999993</v>
      </c>
      <c r="M556" s="50">
        <f>IFERROR(Table22[[#This Row],[Sum of Gross Profit]]/Table22[[#This Row],[Sum of EUR Sales Amount]],0)</f>
        <v>0.49401812850235388</v>
      </c>
    </row>
    <row r="557" spans="2:13" hidden="1" x14ac:dyDescent="0.35">
      <c r="B557">
        <v>6000155</v>
      </c>
      <c r="C557" t="s">
        <v>10</v>
      </c>
      <c r="D557" t="s">
        <v>9</v>
      </c>
      <c r="E557" s="32">
        <v>2652.9199999999996</v>
      </c>
      <c r="F557" s="32">
        <v>1465.1799999999998</v>
      </c>
      <c r="H557">
        <f t="shared" si="40"/>
        <v>6000155</v>
      </c>
      <c r="I557" t="str">
        <f t="shared" si="41"/>
        <v>Small</v>
      </c>
      <c r="J557" t="str">
        <f t="shared" si="42"/>
        <v>CBE1</v>
      </c>
      <c r="K557" s="52">
        <f t="shared" si="43"/>
        <v>2652.9199999999996</v>
      </c>
      <c r="L557" s="52">
        <f t="shared" si="44"/>
        <v>1465.1799999999998</v>
      </c>
      <c r="M557" s="50">
        <f>IFERROR(Table22[[#This Row],[Sum of Gross Profit]]/Table22[[#This Row],[Sum of EUR Sales Amount]],0)</f>
        <v>0.55228955264387924</v>
      </c>
    </row>
    <row r="558" spans="2:13" hidden="1" x14ac:dyDescent="0.35">
      <c r="B558">
        <v>6000156</v>
      </c>
      <c r="C558" t="s">
        <v>10</v>
      </c>
      <c r="D558" t="s">
        <v>9</v>
      </c>
      <c r="E558" s="32">
        <v>1836.8</v>
      </c>
      <c r="F558" s="32">
        <v>1028.98</v>
      </c>
      <c r="H558">
        <f t="shared" si="40"/>
        <v>6000156</v>
      </c>
      <c r="I558" t="str">
        <f t="shared" si="41"/>
        <v>Small</v>
      </c>
      <c r="J558" t="str">
        <f t="shared" si="42"/>
        <v>CBE1</v>
      </c>
      <c r="K558" s="52">
        <f t="shared" si="43"/>
        <v>1836.8</v>
      </c>
      <c r="L558" s="52">
        <f t="shared" si="44"/>
        <v>1028.98</v>
      </c>
      <c r="M558" s="50">
        <f>IFERROR(Table22[[#This Row],[Sum of Gross Profit]]/Table22[[#This Row],[Sum of EUR Sales Amount]],0)</f>
        <v>0.56020252613240418</v>
      </c>
    </row>
    <row r="559" spans="2:13" hidden="1" x14ac:dyDescent="0.35">
      <c r="B559">
        <v>6000176</v>
      </c>
      <c r="C559" t="s">
        <v>17</v>
      </c>
      <c r="D559" t="s">
        <v>9</v>
      </c>
      <c r="E559" s="32">
        <v>2201.1</v>
      </c>
      <c r="F559" s="32">
        <v>1168.48</v>
      </c>
      <c r="H559">
        <f t="shared" si="40"/>
        <v>6000176</v>
      </c>
      <c r="I559" t="str">
        <f t="shared" si="41"/>
        <v>Medium</v>
      </c>
      <c r="J559" t="str">
        <f t="shared" si="42"/>
        <v>CBE1</v>
      </c>
      <c r="K559" s="52">
        <f t="shared" si="43"/>
        <v>2201.1</v>
      </c>
      <c r="L559" s="52">
        <f t="shared" si="44"/>
        <v>1168.48</v>
      </c>
      <c r="M559" s="50">
        <f>IFERROR(Table22[[#This Row],[Sum of Gross Profit]]/Table22[[#This Row],[Sum of EUR Sales Amount]],0)</f>
        <v>0.53086184180636953</v>
      </c>
    </row>
    <row r="560" spans="2:13" hidden="1" x14ac:dyDescent="0.35">
      <c r="B560">
        <v>6000205</v>
      </c>
      <c r="C560" t="s">
        <v>17</v>
      </c>
      <c r="D560" t="s">
        <v>9</v>
      </c>
      <c r="E560" s="32">
        <v>9086.5399999999991</v>
      </c>
      <c r="F560" s="32">
        <v>4584.08</v>
      </c>
      <c r="H560">
        <f t="shared" si="40"/>
        <v>6000205</v>
      </c>
      <c r="I560" t="str">
        <f t="shared" si="41"/>
        <v>Medium</v>
      </c>
      <c r="J560" t="str">
        <f t="shared" si="42"/>
        <v>CBE1</v>
      </c>
      <c r="K560" s="52">
        <f t="shared" si="43"/>
        <v>9086.5399999999991</v>
      </c>
      <c r="L560" s="52">
        <f t="shared" si="44"/>
        <v>4584.08</v>
      </c>
      <c r="M560" s="50">
        <f>IFERROR(Table22[[#This Row],[Sum of Gross Profit]]/Table22[[#This Row],[Sum of EUR Sales Amount]],0)</f>
        <v>0.50449125849883458</v>
      </c>
    </row>
    <row r="561" spans="2:13" hidden="1" x14ac:dyDescent="0.35">
      <c r="B561">
        <v>6000206</v>
      </c>
      <c r="C561" t="s">
        <v>17</v>
      </c>
      <c r="D561" t="s">
        <v>9</v>
      </c>
      <c r="E561" s="32">
        <v>2210.7200000000003</v>
      </c>
      <c r="F561" s="32">
        <v>1606.04</v>
      </c>
      <c r="H561">
        <f t="shared" si="40"/>
        <v>6000206</v>
      </c>
      <c r="I561" t="str">
        <f t="shared" si="41"/>
        <v>Medium</v>
      </c>
      <c r="J561" t="str">
        <f t="shared" si="42"/>
        <v>CBE1</v>
      </c>
      <c r="K561" s="52">
        <f t="shared" si="43"/>
        <v>2210.7200000000003</v>
      </c>
      <c r="L561" s="52">
        <f t="shared" si="44"/>
        <v>1606.04</v>
      </c>
      <c r="M561" s="50">
        <f>IFERROR(Table22[[#This Row],[Sum of Gross Profit]]/Table22[[#This Row],[Sum of EUR Sales Amount]],0)</f>
        <v>0.72647825142939848</v>
      </c>
    </row>
    <row r="562" spans="2:13" hidden="1" x14ac:dyDescent="0.35">
      <c r="B562">
        <v>6000213</v>
      </c>
      <c r="C562" t="s">
        <v>10</v>
      </c>
      <c r="D562" t="s">
        <v>9</v>
      </c>
      <c r="E562" s="32">
        <v>6861.6799999999994</v>
      </c>
      <c r="F562" s="32">
        <v>3924.1599999999989</v>
      </c>
      <c r="H562">
        <f t="shared" si="40"/>
        <v>6000213</v>
      </c>
      <c r="I562" t="str">
        <f t="shared" si="41"/>
        <v>Small</v>
      </c>
      <c r="J562" t="str">
        <f t="shared" si="42"/>
        <v>CBE1</v>
      </c>
      <c r="K562" s="52">
        <f t="shared" si="43"/>
        <v>6861.6799999999994</v>
      </c>
      <c r="L562" s="52">
        <f t="shared" si="44"/>
        <v>3924.1599999999989</v>
      </c>
      <c r="M562" s="50">
        <f>IFERROR(Table22[[#This Row],[Sum of Gross Profit]]/Table22[[#This Row],[Sum of EUR Sales Amount]],0)</f>
        <v>0.57189492952163312</v>
      </c>
    </row>
    <row r="563" spans="2:13" hidden="1" x14ac:dyDescent="0.35">
      <c r="B563">
        <v>6000222</v>
      </c>
      <c r="C563" t="s">
        <v>10</v>
      </c>
      <c r="D563" t="s">
        <v>9</v>
      </c>
      <c r="E563" s="32">
        <v>581.5</v>
      </c>
      <c r="F563" s="32">
        <v>323.39999999999998</v>
      </c>
      <c r="H563">
        <f t="shared" si="40"/>
        <v>6000222</v>
      </c>
      <c r="I563" t="str">
        <f t="shared" si="41"/>
        <v>Small</v>
      </c>
      <c r="J563" t="str">
        <f t="shared" si="42"/>
        <v>CBE1</v>
      </c>
      <c r="K563" s="52">
        <f t="shared" si="43"/>
        <v>581.5</v>
      </c>
      <c r="L563" s="52">
        <f t="shared" si="44"/>
        <v>323.39999999999998</v>
      </c>
      <c r="M563" s="50">
        <f>IFERROR(Table22[[#This Row],[Sum of Gross Profit]]/Table22[[#This Row],[Sum of EUR Sales Amount]],0)</f>
        <v>0.55614789337919168</v>
      </c>
    </row>
    <row r="564" spans="2:13" hidden="1" x14ac:dyDescent="0.35">
      <c r="B564">
        <v>6000232</v>
      </c>
      <c r="C564" t="s">
        <v>17</v>
      </c>
      <c r="D564" t="s">
        <v>9</v>
      </c>
      <c r="E564" s="32">
        <v>6037.46</v>
      </c>
      <c r="F564" s="32">
        <v>3008.1</v>
      </c>
      <c r="H564">
        <f t="shared" si="40"/>
        <v>6000232</v>
      </c>
      <c r="I564" t="str">
        <f t="shared" si="41"/>
        <v>Medium</v>
      </c>
      <c r="J564" t="str">
        <f t="shared" si="42"/>
        <v>CBE1</v>
      </c>
      <c r="K564" s="52">
        <f t="shared" si="43"/>
        <v>6037.46</v>
      </c>
      <c r="L564" s="52">
        <f t="shared" si="44"/>
        <v>3008.1</v>
      </c>
      <c r="M564" s="50">
        <f>IFERROR(Table22[[#This Row],[Sum of Gross Profit]]/Table22[[#This Row],[Sum of EUR Sales Amount]],0)</f>
        <v>0.49823932580919789</v>
      </c>
    </row>
    <row r="565" spans="2:13" hidden="1" x14ac:dyDescent="0.35">
      <c r="B565">
        <v>6000261</v>
      </c>
      <c r="C565" t="s">
        <v>10</v>
      </c>
      <c r="D565" t="s">
        <v>9</v>
      </c>
      <c r="E565" s="32">
        <v>1315.1</v>
      </c>
      <c r="F565" s="32">
        <v>860.6</v>
      </c>
      <c r="H565">
        <f t="shared" si="40"/>
        <v>6000261</v>
      </c>
      <c r="I565" t="str">
        <f t="shared" si="41"/>
        <v>Small</v>
      </c>
      <c r="J565" t="str">
        <f t="shared" si="42"/>
        <v>CBE1</v>
      </c>
      <c r="K565" s="52">
        <f t="shared" si="43"/>
        <v>1315.1</v>
      </c>
      <c r="L565" s="52">
        <f t="shared" si="44"/>
        <v>860.6</v>
      </c>
      <c r="M565" s="50">
        <f>IFERROR(Table22[[#This Row],[Sum of Gross Profit]]/Table22[[#This Row],[Sum of EUR Sales Amount]],0)</f>
        <v>0.65439890502623377</v>
      </c>
    </row>
    <row r="566" spans="2:13" hidden="1" x14ac:dyDescent="0.35">
      <c r="B566">
        <v>6000302</v>
      </c>
      <c r="C566" t="s">
        <v>17</v>
      </c>
      <c r="D566" t="s">
        <v>9</v>
      </c>
      <c r="E566" s="32">
        <v>16060.62</v>
      </c>
      <c r="F566" s="32">
        <v>10040.499999999998</v>
      </c>
      <c r="H566">
        <f t="shared" si="40"/>
        <v>6000302</v>
      </c>
      <c r="I566" t="str">
        <f t="shared" si="41"/>
        <v>Medium</v>
      </c>
      <c r="J566" t="str">
        <f t="shared" si="42"/>
        <v>CBE1</v>
      </c>
      <c r="K566" s="52">
        <f t="shared" si="43"/>
        <v>16060.62</v>
      </c>
      <c r="L566" s="52">
        <f t="shared" si="44"/>
        <v>10040.499999999998</v>
      </c>
      <c r="M566" s="50">
        <f>IFERROR(Table22[[#This Row],[Sum of Gross Profit]]/Table22[[#This Row],[Sum of EUR Sales Amount]],0)</f>
        <v>0.62516266495315853</v>
      </c>
    </row>
    <row r="567" spans="2:13" hidden="1" x14ac:dyDescent="0.35">
      <c r="B567">
        <v>6000327</v>
      </c>
      <c r="C567" t="s">
        <v>10</v>
      </c>
      <c r="D567" t="s">
        <v>9</v>
      </c>
      <c r="E567" s="32">
        <v>3159</v>
      </c>
      <c r="F567" s="32">
        <v>2398.2200000000003</v>
      </c>
      <c r="H567">
        <f t="shared" si="40"/>
        <v>6000327</v>
      </c>
      <c r="I567" t="str">
        <f t="shared" si="41"/>
        <v>Small</v>
      </c>
      <c r="J567" t="str">
        <f t="shared" si="42"/>
        <v>CBE1</v>
      </c>
      <c r="K567" s="52">
        <f t="shared" si="43"/>
        <v>3159</v>
      </c>
      <c r="L567" s="52">
        <f t="shared" si="44"/>
        <v>2398.2200000000003</v>
      </c>
      <c r="M567" s="50">
        <f>IFERROR(Table22[[#This Row],[Sum of Gross Profit]]/Table22[[#This Row],[Sum of EUR Sales Amount]],0)</f>
        <v>0.75917062361506815</v>
      </c>
    </row>
    <row r="568" spans="2:13" hidden="1" x14ac:dyDescent="0.35">
      <c r="B568">
        <v>6000335</v>
      </c>
      <c r="C568" t="s">
        <v>10</v>
      </c>
      <c r="D568" t="s">
        <v>9</v>
      </c>
      <c r="E568" s="32">
        <v>6777.0000000000009</v>
      </c>
      <c r="F568" s="32">
        <v>4909.58</v>
      </c>
      <c r="H568">
        <f t="shared" si="40"/>
        <v>6000335</v>
      </c>
      <c r="I568" t="str">
        <f t="shared" si="41"/>
        <v>Small</v>
      </c>
      <c r="J568" t="str">
        <f t="shared" si="42"/>
        <v>CBE1</v>
      </c>
      <c r="K568" s="52">
        <f t="shared" si="43"/>
        <v>6777.0000000000009</v>
      </c>
      <c r="L568" s="52">
        <f t="shared" si="44"/>
        <v>4909.58</v>
      </c>
      <c r="M568" s="50">
        <f>IFERROR(Table22[[#This Row],[Sum of Gross Profit]]/Table22[[#This Row],[Sum of EUR Sales Amount]],0)</f>
        <v>0.72444739560277394</v>
      </c>
    </row>
    <row r="569" spans="2:13" hidden="1" x14ac:dyDescent="0.35">
      <c r="B569">
        <v>6000411</v>
      </c>
      <c r="C569" t="s">
        <v>17</v>
      </c>
      <c r="D569" t="s">
        <v>9</v>
      </c>
      <c r="E569" s="32">
        <v>22371.38</v>
      </c>
      <c r="F569" s="32">
        <v>12884.000000000002</v>
      </c>
      <c r="H569">
        <f t="shared" si="40"/>
        <v>6000411</v>
      </c>
      <c r="I569" t="str">
        <f t="shared" si="41"/>
        <v>Medium</v>
      </c>
      <c r="J569" t="str">
        <f t="shared" si="42"/>
        <v>CBE1</v>
      </c>
      <c r="K569" s="52">
        <f t="shared" si="43"/>
        <v>22371.38</v>
      </c>
      <c r="L569" s="52">
        <f t="shared" si="44"/>
        <v>12884.000000000002</v>
      </c>
      <c r="M569" s="50">
        <f>IFERROR(Table22[[#This Row],[Sum of Gross Profit]]/Table22[[#This Row],[Sum of EUR Sales Amount]],0)</f>
        <v>0.57591440492271828</v>
      </c>
    </row>
    <row r="570" spans="2:13" hidden="1" x14ac:dyDescent="0.35">
      <c r="B570">
        <v>6000468</v>
      </c>
      <c r="C570" t="s">
        <v>17</v>
      </c>
      <c r="D570" t="s">
        <v>9</v>
      </c>
      <c r="E570" s="32">
        <v>43009.96</v>
      </c>
      <c r="F570" s="32">
        <v>15956.639999999998</v>
      </c>
      <c r="H570">
        <f t="shared" si="40"/>
        <v>6000468</v>
      </c>
      <c r="I570" t="str">
        <f t="shared" si="41"/>
        <v>Medium</v>
      </c>
      <c r="J570" t="str">
        <f t="shared" si="42"/>
        <v>CBE1</v>
      </c>
      <c r="K570" s="52">
        <f t="shared" si="43"/>
        <v>43009.96</v>
      </c>
      <c r="L570" s="52">
        <f t="shared" si="44"/>
        <v>15956.639999999998</v>
      </c>
      <c r="M570" s="50">
        <f>IFERROR(Table22[[#This Row],[Sum of Gross Profit]]/Table22[[#This Row],[Sum of EUR Sales Amount]],0)</f>
        <v>0.3709987175063636</v>
      </c>
    </row>
    <row r="571" spans="2:13" hidden="1" x14ac:dyDescent="0.35">
      <c r="B571">
        <v>6000476</v>
      </c>
      <c r="C571" t="s">
        <v>17</v>
      </c>
      <c r="D571" t="s">
        <v>9</v>
      </c>
      <c r="E571" s="32">
        <v>894.07999999999993</v>
      </c>
      <c r="F571" s="32">
        <v>489.44</v>
      </c>
      <c r="H571">
        <f t="shared" si="40"/>
        <v>6000476</v>
      </c>
      <c r="I571" t="str">
        <f t="shared" si="41"/>
        <v>Medium</v>
      </c>
      <c r="J571" t="str">
        <f t="shared" si="42"/>
        <v>CBE1</v>
      </c>
      <c r="K571" s="52">
        <f t="shared" si="43"/>
        <v>894.07999999999993</v>
      </c>
      <c r="L571" s="52">
        <f t="shared" si="44"/>
        <v>489.44</v>
      </c>
      <c r="M571" s="50">
        <f>IFERROR(Table22[[#This Row],[Sum of Gross Profit]]/Table22[[#This Row],[Sum of EUR Sales Amount]],0)</f>
        <v>0.5474230493915534</v>
      </c>
    </row>
    <row r="572" spans="2:13" hidden="1" x14ac:dyDescent="0.35">
      <c r="B572">
        <v>6000477</v>
      </c>
      <c r="C572" t="s">
        <v>10</v>
      </c>
      <c r="D572" t="s">
        <v>9</v>
      </c>
      <c r="E572" s="32">
        <v>1849</v>
      </c>
      <c r="F572" s="32">
        <v>1160.26</v>
      </c>
      <c r="H572">
        <f t="shared" si="40"/>
        <v>6000477</v>
      </c>
      <c r="I572" t="str">
        <f t="shared" si="41"/>
        <v>Small</v>
      </c>
      <c r="J572" t="str">
        <f t="shared" si="42"/>
        <v>CBE1</v>
      </c>
      <c r="K572" s="52">
        <f t="shared" si="43"/>
        <v>1849</v>
      </c>
      <c r="L572" s="52">
        <f t="shared" si="44"/>
        <v>1160.26</v>
      </c>
      <c r="M572" s="50">
        <f>IFERROR(Table22[[#This Row],[Sum of Gross Profit]]/Table22[[#This Row],[Sum of EUR Sales Amount]],0)</f>
        <v>0.62750676041103304</v>
      </c>
    </row>
    <row r="573" spans="2:13" hidden="1" x14ac:dyDescent="0.35">
      <c r="B573">
        <v>6000556</v>
      </c>
      <c r="C573" t="s">
        <v>10</v>
      </c>
      <c r="D573" t="s">
        <v>9</v>
      </c>
      <c r="E573" s="32">
        <v>4438.58</v>
      </c>
      <c r="F573" s="32">
        <v>946.04</v>
      </c>
      <c r="H573">
        <f t="shared" si="40"/>
        <v>6000556</v>
      </c>
      <c r="I573" t="str">
        <f t="shared" si="41"/>
        <v>Small</v>
      </c>
      <c r="J573" t="str">
        <f t="shared" si="42"/>
        <v>CBE1</v>
      </c>
      <c r="K573" s="52">
        <f t="shared" si="43"/>
        <v>4438.58</v>
      </c>
      <c r="L573" s="52">
        <f t="shared" si="44"/>
        <v>946.04</v>
      </c>
      <c r="M573" s="50">
        <f>IFERROR(Table22[[#This Row],[Sum of Gross Profit]]/Table22[[#This Row],[Sum of EUR Sales Amount]],0)</f>
        <v>0.2131402385447598</v>
      </c>
    </row>
    <row r="574" spans="2:13" hidden="1" x14ac:dyDescent="0.35">
      <c r="B574">
        <v>6000570</v>
      </c>
      <c r="C574" t="s">
        <v>10</v>
      </c>
      <c r="D574" t="s">
        <v>9</v>
      </c>
      <c r="E574" s="32">
        <v>378</v>
      </c>
      <c r="F574" s="32">
        <v>240.7</v>
      </c>
      <c r="H574">
        <f t="shared" si="40"/>
        <v>6000570</v>
      </c>
      <c r="I574" t="str">
        <f t="shared" si="41"/>
        <v>Small</v>
      </c>
      <c r="J574" t="str">
        <f t="shared" si="42"/>
        <v>CBE1</v>
      </c>
      <c r="K574" s="52">
        <f t="shared" si="43"/>
        <v>378</v>
      </c>
      <c r="L574" s="52">
        <f t="shared" si="44"/>
        <v>240.7</v>
      </c>
      <c r="M574" s="50">
        <f>IFERROR(Table22[[#This Row],[Sum of Gross Profit]]/Table22[[#This Row],[Sum of EUR Sales Amount]],0)</f>
        <v>0.63677248677248677</v>
      </c>
    </row>
    <row r="575" spans="2:13" hidden="1" x14ac:dyDescent="0.35">
      <c r="B575">
        <v>6000581</v>
      </c>
      <c r="C575" t="s">
        <v>17</v>
      </c>
      <c r="D575" t="s">
        <v>9</v>
      </c>
      <c r="E575" s="32">
        <v>12297.6</v>
      </c>
      <c r="F575" s="32">
        <v>6967.32</v>
      </c>
      <c r="H575">
        <f t="shared" si="40"/>
        <v>6000581</v>
      </c>
      <c r="I575" t="str">
        <f t="shared" si="41"/>
        <v>Medium</v>
      </c>
      <c r="J575" t="str">
        <f t="shared" si="42"/>
        <v>CBE1</v>
      </c>
      <c r="K575" s="52">
        <f t="shared" si="43"/>
        <v>12297.6</v>
      </c>
      <c r="L575" s="52">
        <f t="shared" si="44"/>
        <v>6967.32</v>
      </c>
      <c r="M575" s="50">
        <f>IFERROR(Table22[[#This Row],[Sum of Gross Profit]]/Table22[[#This Row],[Sum of EUR Sales Amount]],0)</f>
        <v>0.56655932864949254</v>
      </c>
    </row>
    <row r="576" spans="2:13" hidden="1" x14ac:dyDescent="0.35">
      <c r="B576">
        <v>6000590</v>
      </c>
      <c r="C576" t="s">
        <v>10</v>
      </c>
      <c r="D576" t="s">
        <v>9</v>
      </c>
      <c r="E576" s="32">
        <v>1502.5</v>
      </c>
      <c r="F576" s="32">
        <v>936.39999999999986</v>
      </c>
      <c r="H576">
        <f t="shared" si="40"/>
        <v>6000590</v>
      </c>
      <c r="I576" t="str">
        <f t="shared" si="41"/>
        <v>Small</v>
      </c>
      <c r="J576" t="str">
        <f t="shared" si="42"/>
        <v>CBE1</v>
      </c>
      <c r="K576" s="52">
        <f t="shared" si="43"/>
        <v>1502.5</v>
      </c>
      <c r="L576" s="52">
        <f t="shared" si="44"/>
        <v>936.39999999999986</v>
      </c>
      <c r="M576" s="50">
        <f>IFERROR(Table22[[#This Row],[Sum of Gross Profit]]/Table22[[#This Row],[Sum of EUR Sales Amount]],0)</f>
        <v>0.62322795341098158</v>
      </c>
    </row>
    <row r="577" spans="2:13" hidden="1" x14ac:dyDescent="0.35">
      <c r="B577">
        <v>6001015</v>
      </c>
      <c r="C577" t="s">
        <v>17</v>
      </c>
      <c r="D577" t="s">
        <v>9</v>
      </c>
      <c r="E577" s="32">
        <v>6578.2</v>
      </c>
      <c r="F577" s="32">
        <v>4017.3400000000006</v>
      </c>
      <c r="H577">
        <f t="shared" si="40"/>
        <v>6001015</v>
      </c>
      <c r="I577" t="str">
        <f t="shared" si="41"/>
        <v>Medium</v>
      </c>
      <c r="J577" t="str">
        <f t="shared" si="42"/>
        <v>CBE1</v>
      </c>
      <c r="K577" s="52">
        <f t="shared" si="43"/>
        <v>6578.2</v>
      </c>
      <c r="L577" s="52">
        <f t="shared" si="44"/>
        <v>4017.3400000000006</v>
      </c>
      <c r="M577" s="50">
        <f>IFERROR(Table22[[#This Row],[Sum of Gross Profit]]/Table22[[#This Row],[Sum of EUR Sales Amount]],0)</f>
        <v>0.61070505609437242</v>
      </c>
    </row>
    <row r="578" spans="2:13" hidden="1" x14ac:dyDescent="0.35">
      <c r="B578">
        <v>6001050</v>
      </c>
      <c r="C578" t="s">
        <v>17</v>
      </c>
      <c r="D578" t="s">
        <v>9</v>
      </c>
      <c r="E578" s="32">
        <v>4018.5</v>
      </c>
      <c r="F578" s="32">
        <v>2654.56</v>
      </c>
      <c r="H578">
        <f t="shared" si="40"/>
        <v>6001050</v>
      </c>
      <c r="I578" t="str">
        <f t="shared" si="41"/>
        <v>Medium</v>
      </c>
      <c r="J578" t="str">
        <f t="shared" si="42"/>
        <v>CBE1</v>
      </c>
      <c r="K578" s="52">
        <f t="shared" si="43"/>
        <v>4018.5</v>
      </c>
      <c r="L578" s="52">
        <f t="shared" si="44"/>
        <v>2654.56</v>
      </c>
      <c r="M578" s="50">
        <f>IFERROR(Table22[[#This Row],[Sum of Gross Profit]]/Table22[[#This Row],[Sum of EUR Sales Amount]],0)</f>
        <v>0.66058479532163739</v>
      </c>
    </row>
    <row r="579" spans="2:13" hidden="1" x14ac:dyDescent="0.35">
      <c r="B579">
        <v>6001054</v>
      </c>
      <c r="C579" t="s">
        <v>10</v>
      </c>
      <c r="D579" t="s">
        <v>9</v>
      </c>
      <c r="E579" s="32">
        <v>4193</v>
      </c>
      <c r="F579" s="32">
        <v>1252.2399999999998</v>
      </c>
      <c r="H579">
        <f t="shared" si="40"/>
        <v>6001054</v>
      </c>
      <c r="I579" t="str">
        <f t="shared" si="41"/>
        <v>Small</v>
      </c>
      <c r="J579" t="str">
        <f t="shared" si="42"/>
        <v>CBE1</v>
      </c>
      <c r="K579" s="52">
        <f t="shared" si="43"/>
        <v>4193</v>
      </c>
      <c r="L579" s="52">
        <f t="shared" si="44"/>
        <v>1252.2399999999998</v>
      </c>
      <c r="M579" s="50">
        <f>IFERROR(Table22[[#This Row],[Sum of Gross Profit]]/Table22[[#This Row],[Sum of EUR Sales Amount]],0)</f>
        <v>0.29865013117099926</v>
      </c>
    </row>
    <row r="580" spans="2:13" hidden="1" x14ac:dyDescent="0.35">
      <c r="B580">
        <v>6001065</v>
      </c>
      <c r="C580" t="s">
        <v>10</v>
      </c>
      <c r="D580" t="s">
        <v>9</v>
      </c>
      <c r="E580" s="32">
        <v>3643</v>
      </c>
      <c r="F580" s="32">
        <v>2408.3999999999996</v>
      </c>
      <c r="H580">
        <f t="shared" ref="H580:H643" si="45">B580</f>
        <v>6001065</v>
      </c>
      <c r="I580" t="str">
        <f t="shared" ref="I580:I643" si="46">C580</f>
        <v>Small</v>
      </c>
      <c r="J580" t="str">
        <f t="shared" ref="J580:J643" si="47">D580</f>
        <v>CBE1</v>
      </c>
      <c r="K580" s="52">
        <f t="shared" ref="K580:K643" si="48">E580</f>
        <v>3643</v>
      </c>
      <c r="L580" s="52">
        <f t="shared" ref="L580:L643" si="49">F580</f>
        <v>2408.3999999999996</v>
      </c>
      <c r="M580" s="50">
        <f>IFERROR(Table22[[#This Row],[Sum of Gross Profit]]/Table22[[#This Row],[Sum of EUR Sales Amount]],0)</f>
        <v>0.66110348613779846</v>
      </c>
    </row>
    <row r="581" spans="2:13" hidden="1" x14ac:dyDescent="0.35">
      <c r="B581">
        <v>6001067</v>
      </c>
      <c r="C581" t="s">
        <v>10</v>
      </c>
      <c r="D581" t="s">
        <v>9</v>
      </c>
      <c r="E581" s="32">
        <v>2165.6400000000003</v>
      </c>
      <c r="F581" s="32">
        <v>1322.2199999999998</v>
      </c>
      <c r="H581">
        <f t="shared" si="45"/>
        <v>6001067</v>
      </c>
      <c r="I581" t="str">
        <f t="shared" si="46"/>
        <v>Small</v>
      </c>
      <c r="J581" t="str">
        <f t="shared" si="47"/>
        <v>CBE1</v>
      </c>
      <c r="K581" s="52">
        <f t="shared" si="48"/>
        <v>2165.6400000000003</v>
      </c>
      <c r="L581" s="52">
        <f t="shared" si="49"/>
        <v>1322.2199999999998</v>
      </c>
      <c r="M581" s="50">
        <f>IFERROR(Table22[[#This Row],[Sum of Gross Profit]]/Table22[[#This Row],[Sum of EUR Sales Amount]],0)</f>
        <v>0.61054468886795565</v>
      </c>
    </row>
    <row r="582" spans="2:13" hidden="1" x14ac:dyDescent="0.35">
      <c r="B582">
        <v>6001072</v>
      </c>
      <c r="C582" t="s">
        <v>17</v>
      </c>
      <c r="D582" t="s">
        <v>9</v>
      </c>
      <c r="E582" s="32">
        <v>3066</v>
      </c>
      <c r="F582" s="32">
        <v>1569.1999999999998</v>
      </c>
      <c r="H582">
        <f t="shared" si="45"/>
        <v>6001072</v>
      </c>
      <c r="I582" t="str">
        <f t="shared" si="46"/>
        <v>Medium</v>
      </c>
      <c r="J582" t="str">
        <f t="shared" si="47"/>
        <v>CBE1</v>
      </c>
      <c r="K582" s="52">
        <f t="shared" si="48"/>
        <v>3066</v>
      </c>
      <c r="L582" s="52">
        <f t="shared" si="49"/>
        <v>1569.1999999999998</v>
      </c>
      <c r="M582" s="50">
        <f>IFERROR(Table22[[#This Row],[Sum of Gross Profit]]/Table22[[#This Row],[Sum of EUR Sales Amount]],0)</f>
        <v>0.51180691454664051</v>
      </c>
    </row>
    <row r="583" spans="2:13" hidden="1" x14ac:dyDescent="0.35">
      <c r="B583">
        <v>6001073</v>
      </c>
      <c r="C583" t="s">
        <v>17</v>
      </c>
      <c r="D583" t="s">
        <v>9</v>
      </c>
      <c r="E583" s="32">
        <v>27589.659999999996</v>
      </c>
      <c r="F583" s="32">
        <v>13703.740000000002</v>
      </c>
      <c r="H583">
        <f t="shared" si="45"/>
        <v>6001073</v>
      </c>
      <c r="I583" t="str">
        <f t="shared" si="46"/>
        <v>Medium</v>
      </c>
      <c r="J583" t="str">
        <f t="shared" si="47"/>
        <v>CBE1</v>
      </c>
      <c r="K583" s="52">
        <f t="shared" si="48"/>
        <v>27589.659999999996</v>
      </c>
      <c r="L583" s="52">
        <f t="shared" si="49"/>
        <v>13703.740000000002</v>
      </c>
      <c r="M583" s="50">
        <f>IFERROR(Table22[[#This Row],[Sum of Gross Profit]]/Table22[[#This Row],[Sum of EUR Sales Amount]],0)</f>
        <v>0.49669840077768279</v>
      </c>
    </row>
    <row r="584" spans="2:13" hidden="1" x14ac:dyDescent="0.35">
      <c r="B584">
        <v>6001092</v>
      </c>
      <c r="C584" t="s">
        <v>10</v>
      </c>
      <c r="D584" t="s">
        <v>9</v>
      </c>
      <c r="E584" s="32">
        <v>79</v>
      </c>
      <c r="F584" s="32">
        <v>29.68</v>
      </c>
      <c r="H584">
        <f t="shared" si="45"/>
        <v>6001092</v>
      </c>
      <c r="I584" t="str">
        <f t="shared" si="46"/>
        <v>Small</v>
      </c>
      <c r="J584" t="str">
        <f t="shared" si="47"/>
        <v>CBE1</v>
      </c>
      <c r="K584" s="52">
        <f t="shared" si="48"/>
        <v>79</v>
      </c>
      <c r="L584" s="52">
        <f t="shared" si="49"/>
        <v>29.68</v>
      </c>
      <c r="M584" s="50">
        <f>IFERROR(Table22[[#This Row],[Sum of Gross Profit]]/Table22[[#This Row],[Sum of EUR Sales Amount]],0)</f>
        <v>0.37569620253164554</v>
      </c>
    </row>
    <row r="585" spans="2:13" hidden="1" x14ac:dyDescent="0.35">
      <c r="B585">
        <v>6001108</v>
      </c>
      <c r="C585" t="s">
        <v>10</v>
      </c>
      <c r="D585" t="s">
        <v>9</v>
      </c>
      <c r="E585" s="32">
        <v>980</v>
      </c>
      <c r="F585" s="32">
        <v>682.24</v>
      </c>
      <c r="H585">
        <f t="shared" si="45"/>
        <v>6001108</v>
      </c>
      <c r="I585" t="str">
        <f t="shared" si="46"/>
        <v>Small</v>
      </c>
      <c r="J585" t="str">
        <f t="shared" si="47"/>
        <v>CBE1</v>
      </c>
      <c r="K585" s="52">
        <f t="shared" si="48"/>
        <v>980</v>
      </c>
      <c r="L585" s="52">
        <f t="shared" si="49"/>
        <v>682.24</v>
      </c>
      <c r="M585" s="50">
        <f>IFERROR(Table22[[#This Row],[Sum of Gross Profit]]/Table22[[#This Row],[Sum of EUR Sales Amount]],0)</f>
        <v>0.69616326530612249</v>
      </c>
    </row>
    <row r="586" spans="2:13" hidden="1" x14ac:dyDescent="0.35">
      <c r="B586">
        <v>6001125</v>
      </c>
      <c r="C586" t="s">
        <v>10</v>
      </c>
      <c r="D586" t="s">
        <v>9</v>
      </c>
      <c r="E586" s="32">
        <v>8563.92</v>
      </c>
      <c r="F586" s="32">
        <v>5261.3</v>
      </c>
      <c r="H586">
        <f t="shared" si="45"/>
        <v>6001125</v>
      </c>
      <c r="I586" t="str">
        <f t="shared" si="46"/>
        <v>Small</v>
      </c>
      <c r="J586" t="str">
        <f t="shared" si="47"/>
        <v>CBE1</v>
      </c>
      <c r="K586" s="52">
        <f t="shared" si="48"/>
        <v>8563.92</v>
      </c>
      <c r="L586" s="52">
        <f t="shared" si="49"/>
        <v>5261.3</v>
      </c>
      <c r="M586" s="50">
        <f>IFERROR(Table22[[#This Row],[Sum of Gross Profit]]/Table22[[#This Row],[Sum of EUR Sales Amount]],0)</f>
        <v>0.61435650963577426</v>
      </c>
    </row>
    <row r="587" spans="2:13" hidden="1" x14ac:dyDescent="0.35">
      <c r="B587">
        <v>6001129</v>
      </c>
      <c r="C587" t="s">
        <v>17</v>
      </c>
      <c r="D587" t="s">
        <v>9</v>
      </c>
      <c r="E587" s="32">
        <v>2064.7399999999998</v>
      </c>
      <c r="F587" s="32">
        <v>1352.1799999999998</v>
      </c>
      <c r="H587">
        <f t="shared" si="45"/>
        <v>6001129</v>
      </c>
      <c r="I587" t="str">
        <f t="shared" si="46"/>
        <v>Medium</v>
      </c>
      <c r="J587" t="str">
        <f t="shared" si="47"/>
        <v>CBE1</v>
      </c>
      <c r="K587" s="52">
        <f t="shared" si="48"/>
        <v>2064.7399999999998</v>
      </c>
      <c r="L587" s="52">
        <f t="shared" si="49"/>
        <v>1352.1799999999998</v>
      </c>
      <c r="M587" s="50">
        <f>IFERROR(Table22[[#This Row],[Sum of Gross Profit]]/Table22[[#This Row],[Sum of EUR Sales Amount]],0)</f>
        <v>0.65489117273845621</v>
      </c>
    </row>
    <row r="588" spans="2:13" hidden="1" x14ac:dyDescent="0.35">
      <c r="B588">
        <v>6001130</v>
      </c>
      <c r="C588" t="s">
        <v>10</v>
      </c>
      <c r="D588" t="s">
        <v>9</v>
      </c>
      <c r="E588" s="32">
        <v>606.79999999999995</v>
      </c>
      <c r="F588" s="32">
        <v>400.06</v>
      </c>
      <c r="H588">
        <f t="shared" si="45"/>
        <v>6001130</v>
      </c>
      <c r="I588" t="str">
        <f t="shared" si="46"/>
        <v>Small</v>
      </c>
      <c r="J588" t="str">
        <f t="shared" si="47"/>
        <v>CBE1</v>
      </c>
      <c r="K588" s="52">
        <f t="shared" si="48"/>
        <v>606.79999999999995</v>
      </c>
      <c r="L588" s="52">
        <f t="shared" si="49"/>
        <v>400.06</v>
      </c>
      <c r="M588" s="50">
        <f>IFERROR(Table22[[#This Row],[Sum of Gross Profit]]/Table22[[#This Row],[Sum of EUR Sales Amount]],0)</f>
        <v>0.65929466051417274</v>
      </c>
    </row>
    <row r="589" spans="2:13" hidden="1" x14ac:dyDescent="0.35">
      <c r="B589">
        <v>6001143</v>
      </c>
      <c r="C589" t="s">
        <v>10</v>
      </c>
      <c r="D589" t="s">
        <v>9</v>
      </c>
      <c r="E589" s="32">
        <v>400.16</v>
      </c>
      <c r="F589" s="32">
        <v>321.36000000000007</v>
      </c>
      <c r="H589">
        <f t="shared" si="45"/>
        <v>6001143</v>
      </c>
      <c r="I589" t="str">
        <f t="shared" si="46"/>
        <v>Small</v>
      </c>
      <c r="J589" t="str">
        <f t="shared" si="47"/>
        <v>CBE1</v>
      </c>
      <c r="K589" s="52">
        <f t="shared" si="48"/>
        <v>400.16</v>
      </c>
      <c r="L589" s="52">
        <f t="shared" si="49"/>
        <v>321.36000000000007</v>
      </c>
      <c r="M589" s="50">
        <f>IFERROR(Table22[[#This Row],[Sum of Gross Profit]]/Table22[[#This Row],[Sum of EUR Sales Amount]],0)</f>
        <v>0.80307876849260307</v>
      </c>
    </row>
    <row r="590" spans="2:13" hidden="1" x14ac:dyDescent="0.35">
      <c r="B590">
        <v>6001180</v>
      </c>
      <c r="C590" t="s">
        <v>17</v>
      </c>
      <c r="D590" t="s">
        <v>9</v>
      </c>
      <c r="E590" s="32">
        <v>15517.48</v>
      </c>
      <c r="F590" s="32">
        <v>4878.22</v>
      </c>
      <c r="H590">
        <f t="shared" si="45"/>
        <v>6001180</v>
      </c>
      <c r="I590" t="str">
        <f t="shared" si="46"/>
        <v>Medium</v>
      </c>
      <c r="J590" t="str">
        <f t="shared" si="47"/>
        <v>CBE1</v>
      </c>
      <c r="K590" s="52">
        <f t="shared" si="48"/>
        <v>15517.48</v>
      </c>
      <c r="L590" s="52">
        <f t="shared" si="49"/>
        <v>4878.22</v>
      </c>
      <c r="M590" s="50">
        <f>IFERROR(Table22[[#This Row],[Sum of Gross Profit]]/Table22[[#This Row],[Sum of EUR Sales Amount]],0)</f>
        <v>0.3143693434758737</v>
      </c>
    </row>
    <row r="591" spans="2:13" hidden="1" x14ac:dyDescent="0.35">
      <c r="B591">
        <v>6001181</v>
      </c>
      <c r="C591" t="s">
        <v>17</v>
      </c>
      <c r="D591" t="s">
        <v>9</v>
      </c>
      <c r="E591" s="32">
        <v>4482.96</v>
      </c>
      <c r="F591" s="32">
        <v>1830.8999999999996</v>
      </c>
      <c r="H591">
        <f t="shared" si="45"/>
        <v>6001181</v>
      </c>
      <c r="I591" t="str">
        <f t="shared" si="46"/>
        <v>Medium</v>
      </c>
      <c r="J591" t="str">
        <f t="shared" si="47"/>
        <v>CBE1</v>
      </c>
      <c r="K591" s="52">
        <f t="shared" si="48"/>
        <v>4482.96</v>
      </c>
      <c r="L591" s="52">
        <f t="shared" si="49"/>
        <v>1830.8999999999996</v>
      </c>
      <c r="M591" s="50">
        <f>IFERROR(Table22[[#This Row],[Sum of Gross Profit]]/Table22[[#This Row],[Sum of EUR Sales Amount]],0)</f>
        <v>0.4084131912843299</v>
      </c>
    </row>
    <row r="592" spans="2:13" hidden="1" x14ac:dyDescent="0.35">
      <c r="B592">
        <v>6001214</v>
      </c>
      <c r="C592" t="s">
        <v>10</v>
      </c>
      <c r="D592" t="s">
        <v>9</v>
      </c>
      <c r="E592" s="32">
        <v>380.82</v>
      </c>
      <c r="F592" s="32">
        <v>289.97999999999996</v>
      </c>
      <c r="H592">
        <f t="shared" si="45"/>
        <v>6001214</v>
      </c>
      <c r="I592" t="str">
        <f t="shared" si="46"/>
        <v>Small</v>
      </c>
      <c r="J592" t="str">
        <f t="shared" si="47"/>
        <v>CBE1</v>
      </c>
      <c r="K592" s="52">
        <f t="shared" si="48"/>
        <v>380.82</v>
      </c>
      <c r="L592" s="52">
        <f t="shared" si="49"/>
        <v>289.97999999999996</v>
      </c>
      <c r="M592" s="50">
        <f>IFERROR(Table22[[#This Row],[Sum of Gross Profit]]/Table22[[#This Row],[Sum of EUR Sales Amount]],0)</f>
        <v>0.76146210808255865</v>
      </c>
    </row>
    <row r="593" spans="2:13" hidden="1" x14ac:dyDescent="0.35">
      <c r="B593">
        <v>6001227</v>
      </c>
      <c r="C593" t="s">
        <v>10</v>
      </c>
      <c r="D593" t="s">
        <v>9</v>
      </c>
      <c r="E593" s="32">
        <v>4439</v>
      </c>
      <c r="F593" s="32">
        <v>1720.64</v>
      </c>
      <c r="H593">
        <f t="shared" si="45"/>
        <v>6001227</v>
      </c>
      <c r="I593" t="str">
        <f t="shared" si="46"/>
        <v>Small</v>
      </c>
      <c r="J593" t="str">
        <f t="shared" si="47"/>
        <v>CBE1</v>
      </c>
      <c r="K593" s="52">
        <f t="shared" si="48"/>
        <v>4439</v>
      </c>
      <c r="L593" s="52">
        <f t="shared" si="49"/>
        <v>1720.64</v>
      </c>
      <c r="M593" s="50">
        <f>IFERROR(Table22[[#This Row],[Sum of Gross Profit]]/Table22[[#This Row],[Sum of EUR Sales Amount]],0)</f>
        <v>0.38761883307051143</v>
      </c>
    </row>
    <row r="594" spans="2:13" hidden="1" x14ac:dyDescent="0.35">
      <c r="B594">
        <v>6001238</v>
      </c>
      <c r="C594" t="s">
        <v>17</v>
      </c>
      <c r="D594" t="s">
        <v>9</v>
      </c>
      <c r="E594" s="32">
        <v>1076.74</v>
      </c>
      <c r="F594" s="32">
        <v>687.14</v>
      </c>
      <c r="H594">
        <f t="shared" si="45"/>
        <v>6001238</v>
      </c>
      <c r="I594" t="str">
        <f t="shared" si="46"/>
        <v>Medium</v>
      </c>
      <c r="J594" t="str">
        <f t="shared" si="47"/>
        <v>CBE1</v>
      </c>
      <c r="K594" s="52">
        <f t="shared" si="48"/>
        <v>1076.74</v>
      </c>
      <c r="L594" s="52">
        <f t="shared" si="49"/>
        <v>687.14</v>
      </c>
      <c r="M594" s="50">
        <f>IFERROR(Table22[[#This Row],[Sum of Gross Profit]]/Table22[[#This Row],[Sum of EUR Sales Amount]],0)</f>
        <v>0.63816705982874233</v>
      </c>
    </row>
    <row r="595" spans="2:13" hidden="1" x14ac:dyDescent="0.35">
      <c r="B595">
        <v>6001247</v>
      </c>
      <c r="C595" t="s">
        <v>17</v>
      </c>
      <c r="D595" t="s">
        <v>9</v>
      </c>
      <c r="E595" s="32">
        <v>794770.28</v>
      </c>
      <c r="F595" s="32">
        <v>196683.24000000002</v>
      </c>
      <c r="H595">
        <f t="shared" si="45"/>
        <v>6001247</v>
      </c>
      <c r="I595" t="str">
        <f t="shared" si="46"/>
        <v>Medium</v>
      </c>
      <c r="J595" t="str">
        <f t="shared" si="47"/>
        <v>CBE1</v>
      </c>
      <c r="K595" s="52">
        <f t="shared" si="48"/>
        <v>794770.28</v>
      </c>
      <c r="L595" s="52">
        <f t="shared" si="49"/>
        <v>196683.24000000002</v>
      </c>
      <c r="M595" s="50">
        <f>IFERROR(Table22[[#This Row],[Sum of Gross Profit]]/Table22[[#This Row],[Sum of EUR Sales Amount]],0)</f>
        <v>0.24747181034499682</v>
      </c>
    </row>
    <row r="596" spans="2:13" hidden="1" x14ac:dyDescent="0.35">
      <c r="B596">
        <v>6001276</v>
      </c>
      <c r="C596" t="s">
        <v>17</v>
      </c>
      <c r="D596" t="s">
        <v>9</v>
      </c>
      <c r="E596" s="32">
        <v>12603.42</v>
      </c>
      <c r="F596" s="32">
        <v>5540.880000000001</v>
      </c>
      <c r="H596">
        <f t="shared" si="45"/>
        <v>6001276</v>
      </c>
      <c r="I596" t="str">
        <f t="shared" si="46"/>
        <v>Medium</v>
      </c>
      <c r="J596" t="str">
        <f t="shared" si="47"/>
        <v>CBE1</v>
      </c>
      <c r="K596" s="52">
        <f t="shared" si="48"/>
        <v>12603.42</v>
      </c>
      <c r="L596" s="52">
        <f t="shared" si="49"/>
        <v>5540.880000000001</v>
      </c>
      <c r="M596" s="50">
        <f>IFERROR(Table22[[#This Row],[Sum of Gross Profit]]/Table22[[#This Row],[Sum of EUR Sales Amount]],0)</f>
        <v>0.43963305198112901</v>
      </c>
    </row>
    <row r="597" spans="2:13" hidden="1" x14ac:dyDescent="0.35">
      <c r="B597">
        <v>6001280</v>
      </c>
      <c r="C597" t="s">
        <v>10</v>
      </c>
      <c r="D597" t="s">
        <v>9</v>
      </c>
      <c r="E597" s="32">
        <v>2368.16</v>
      </c>
      <c r="F597" s="32">
        <v>1760.62</v>
      </c>
      <c r="H597">
        <f t="shared" si="45"/>
        <v>6001280</v>
      </c>
      <c r="I597" t="str">
        <f t="shared" si="46"/>
        <v>Small</v>
      </c>
      <c r="J597" t="str">
        <f t="shared" si="47"/>
        <v>CBE1</v>
      </c>
      <c r="K597" s="52">
        <f t="shared" si="48"/>
        <v>2368.16</v>
      </c>
      <c r="L597" s="52">
        <f t="shared" si="49"/>
        <v>1760.62</v>
      </c>
      <c r="M597" s="50">
        <f>IFERROR(Table22[[#This Row],[Sum of Gross Profit]]/Table22[[#This Row],[Sum of EUR Sales Amount]],0)</f>
        <v>0.74345483413282887</v>
      </c>
    </row>
    <row r="598" spans="2:13" hidden="1" x14ac:dyDescent="0.35">
      <c r="B598">
        <v>6001291</v>
      </c>
      <c r="C598" t="s">
        <v>17</v>
      </c>
      <c r="D598" t="s">
        <v>9</v>
      </c>
      <c r="E598" s="32">
        <v>2359.0400000000004</v>
      </c>
      <c r="F598" s="32">
        <v>1734.2199999999998</v>
      </c>
      <c r="H598">
        <f t="shared" si="45"/>
        <v>6001291</v>
      </c>
      <c r="I598" t="str">
        <f t="shared" si="46"/>
        <v>Medium</v>
      </c>
      <c r="J598" t="str">
        <f t="shared" si="47"/>
        <v>CBE1</v>
      </c>
      <c r="K598" s="52">
        <f t="shared" si="48"/>
        <v>2359.0400000000004</v>
      </c>
      <c r="L598" s="52">
        <f t="shared" si="49"/>
        <v>1734.2199999999998</v>
      </c>
      <c r="M598" s="50">
        <f>IFERROR(Table22[[#This Row],[Sum of Gross Profit]]/Table22[[#This Row],[Sum of EUR Sales Amount]],0)</f>
        <v>0.73513802224633729</v>
      </c>
    </row>
    <row r="599" spans="2:13" hidden="1" x14ac:dyDescent="0.35">
      <c r="B599">
        <v>6001302</v>
      </c>
      <c r="C599" t="s">
        <v>17</v>
      </c>
      <c r="D599" t="s">
        <v>9</v>
      </c>
      <c r="E599" s="32">
        <v>6764.96</v>
      </c>
      <c r="F599" s="32">
        <v>2126.4199999999996</v>
      </c>
      <c r="H599">
        <f t="shared" si="45"/>
        <v>6001302</v>
      </c>
      <c r="I599" t="str">
        <f t="shared" si="46"/>
        <v>Medium</v>
      </c>
      <c r="J599" t="str">
        <f t="shared" si="47"/>
        <v>CBE1</v>
      </c>
      <c r="K599" s="52">
        <f t="shared" si="48"/>
        <v>6764.96</v>
      </c>
      <c r="L599" s="52">
        <f t="shared" si="49"/>
        <v>2126.4199999999996</v>
      </c>
      <c r="M599" s="50">
        <f>IFERROR(Table22[[#This Row],[Sum of Gross Profit]]/Table22[[#This Row],[Sum of EUR Sales Amount]],0)</f>
        <v>0.31432854000614929</v>
      </c>
    </row>
    <row r="600" spans="2:13" hidden="1" x14ac:dyDescent="0.35">
      <c r="B600">
        <v>6001303</v>
      </c>
      <c r="C600" t="s">
        <v>17</v>
      </c>
      <c r="D600" t="s">
        <v>9</v>
      </c>
      <c r="E600" s="32">
        <v>9916.92</v>
      </c>
      <c r="F600" s="32">
        <v>5233.82</v>
      </c>
      <c r="H600">
        <f t="shared" si="45"/>
        <v>6001303</v>
      </c>
      <c r="I600" t="str">
        <f t="shared" si="46"/>
        <v>Medium</v>
      </c>
      <c r="J600" t="str">
        <f t="shared" si="47"/>
        <v>CBE1</v>
      </c>
      <c r="K600" s="52">
        <f t="shared" si="48"/>
        <v>9916.92</v>
      </c>
      <c r="L600" s="52">
        <f t="shared" si="49"/>
        <v>5233.82</v>
      </c>
      <c r="M600" s="50">
        <f>IFERROR(Table22[[#This Row],[Sum of Gross Profit]]/Table22[[#This Row],[Sum of EUR Sales Amount]],0)</f>
        <v>0.52776668562416551</v>
      </c>
    </row>
    <row r="601" spans="2:13" hidden="1" x14ac:dyDescent="0.35">
      <c r="B601">
        <v>6001311</v>
      </c>
      <c r="C601" t="s">
        <v>10</v>
      </c>
      <c r="D601" t="s">
        <v>9</v>
      </c>
      <c r="E601" s="32">
        <v>2803</v>
      </c>
      <c r="F601" s="32">
        <v>1345.14</v>
      </c>
      <c r="H601">
        <f t="shared" si="45"/>
        <v>6001311</v>
      </c>
      <c r="I601" t="str">
        <f t="shared" si="46"/>
        <v>Small</v>
      </c>
      <c r="J601" t="str">
        <f t="shared" si="47"/>
        <v>CBE1</v>
      </c>
      <c r="K601" s="52">
        <f t="shared" si="48"/>
        <v>2803</v>
      </c>
      <c r="L601" s="52">
        <f t="shared" si="49"/>
        <v>1345.14</v>
      </c>
      <c r="M601" s="50">
        <f>IFERROR(Table22[[#This Row],[Sum of Gross Profit]]/Table22[[#This Row],[Sum of EUR Sales Amount]],0)</f>
        <v>0.47989297181591156</v>
      </c>
    </row>
    <row r="602" spans="2:13" hidden="1" x14ac:dyDescent="0.35">
      <c r="B602">
        <v>6001314</v>
      </c>
      <c r="C602" t="s">
        <v>10</v>
      </c>
      <c r="D602" t="s">
        <v>9</v>
      </c>
      <c r="E602" s="32">
        <v>227.66</v>
      </c>
      <c r="F602" s="32">
        <v>113.46000000000001</v>
      </c>
      <c r="H602">
        <f t="shared" si="45"/>
        <v>6001314</v>
      </c>
      <c r="I602" t="str">
        <f t="shared" si="46"/>
        <v>Small</v>
      </c>
      <c r="J602" t="str">
        <f t="shared" si="47"/>
        <v>CBE1</v>
      </c>
      <c r="K602" s="52">
        <f t="shared" si="48"/>
        <v>227.66</v>
      </c>
      <c r="L602" s="52">
        <f t="shared" si="49"/>
        <v>113.46000000000001</v>
      </c>
      <c r="M602" s="50">
        <f>IFERROR(Table22[[#This Row],[Sum of Gross Profit]]/Table22[[#This Row],[Sum of EUR Sales Amount]],0)</f>
        <v>0.49837476939295444</v>
      </c>
    </row>
    <row r="603" spans="2:13" hidden="1" x14ac:dyDescent="0.35">
      <c r="B603">
        <v>6001322</v>
      </c>
      <c r="C603" t="s">
        <v>10</v>
      </c>
      <c r="D603" t="s">
        <v>9</v>
      </c>
      <c r="E603" s="32">
        <v>580</v>
      </c>
      <c r="F603" s="32">
        <v>319.22000000000003</v>
      </c>
      <c r="H603">
        <f t="shared" si="45"/>
        <v>6001322</v>
      </c>
      <c r="I603" t="str">
        <f t="shared" si="46"/>
        <v>Small</v>
      </c>
      <c r="J603" t="str">
        <f t="shared" si="47"/>
        <v>CBE1</v>
      </c>
      <c r="K603" s="52">
        <f t="shared" si="48"/>
        <v>580</v>
      </c>
      <c r="L603" s="52">
        <f t="shared" si="49"/>
        <v>319.22000000000003</v>
      </c>
      <c r="M603" s="50">
        <f>IFERROR(Table22[[#This Row],[Sum of Gross Profit]]/Table22[[#This Row],[Sum of EUR Sales Amount]],0)</f>
        <v>0.55037931034482768</v>
      </c>
    </row>
    <row r="604" spans="2:13" hidden="1" x14ac:dyDescent="0.35">
      <c r="B604">
        <v>6001323</v>
      </c>
      <c r="C604" t="s">
        <v>10</v>
      </c>
      <c r="D604" t="s">
        <v>9</v>
      </c>
      <c r="E604" s="32">
        <v>1131.1200000000001</v>
      </c>
      <c r="F604" s="32">
        <v>237.24000000000004</v>
      </c>
      <c r="H604">
        <f t="shared" si="45"/>
        <v>6001323</v>
      </c>
      <c r="I604" t="str">
        <f t="shared" si="46"/>
        <v>Small</v>
      </c>
      <c r="J604" t="str">
        <f t="shared" si="47"/>
        <v>CBE1</v>
      </c>
      <c r="K604" s="52">
        <f t="shared" si="48"/>
        <v>1131.1200000000001</v>
      </c>
      <c r="L604" s="52">
        <f t="shared" si="49"/>
        <v>237.24000000000004</v>
      </c>
      <c r="M604" s="50">
        <f>IFERROR(Table22[[#This Row],[Sum of Gross Profit]]/Table22[[#This Row],[Sum of EUR Sales Amount]],0)</f>
        <v>0.20973901973265438</v>
      </c>
    </row>
    <row r="605" spans="2:13" hidden="1" x14ac:dyDescent="0.35">
      <c r="B605">
        <v>6001330</v>
      </c>
      <c r="C605" t="s">
        <v>10</v>
      </c>
      <c r="D605" t="s">
        <v>9</v>
      </c>
      <c r="E605" s="32">
        <v>322.5</v>
      </c>
      <c r="F605" s="32">
        <v>217.44000000000003</v>
      </c>
      <c r="H605">
        <f t="shared" si="45"/>
        <v>6001330</v>
      </c>
      <c r="I605" t="str">
        <f t="shared" si="46"/>
        <v>Small</v>
      </c>
      <c r="J605" t="str">
        <f t="shared" si="47"/>
        <v>CBE1</v>
      </c>
      <c r="K605" s="52">
        <f t="shared" si="48"/>
        <v>322.5</v>
      </c>
      <c r="L605" s="52">
        <f t="shared" si="49"/>
        <v>217.44000000000003</v>
      </c>
      <c r="M605" s="50">
        <f>IFERROR(Table22[[#This Row],[Sum of Gross Profit]]/Table22[[#This Row],[Sum of EUR Sales Amount]],0)</f>
        <v>0.67423255813953498</v>
      </c>
    </row>
    <row r="606" spans="2:13" hidden="1" x14ac:dyDescent="0.35">
      <c r="B606">
        <v>6001345</v>
      </c>
      <c r="C606" t="s">
        <v>17</v>
      </c>
      <c r="D606" t="s">
        <v>9</v>
      </c>
      <c r="E606" s="32">
        <v>3271</v>
      </c>
      <c r="F606" s="32">
        <v>1246.7799999999997</v>
      </c>
      <c r="H606">
        <f t="shared" si="45"/>
        <v>6001345</v>
      </c>
      <c r="I606" t="str">
        <f t="shared" si="46"/>
        <v>Medium</v>
      </c>
      <c r="J606" t="str">
        <f t="shared" si="47"/>
        <v>CBE1</v>
      </c>
      <c r="K606" s="52">
        <f t="shared" si="48"/>
        <v>3271</v>
      </c>
      <c r="L606" s="52">
        <f t="shared" si="49"/>
        <v>1246.7799999999997</v>
      </c>
      <c r="M606" s="50">
        <f>IFERROR(Table22[[#This Row],[Sum of Gross Profit]]/Table22[[#This Row],[Sum of EUR Sales Amount]],0)</f>
        <v>0.3811617242433506</v>
      </c>
    </row>
    <row r="607" spans="2:13" hidden="1" x14ac:dyDescent="0.35">
      <c r="B607">
        <v>6001349</v>
      </c>
      <c r="C607" t="s">
        <v>17</v>
      </c>
      <c r="D607" t="s">
        <v>9</v>
      </c>
      <c r="E607" s="32">
        <v>9582.7599999999984</v>
      </c>
      <c r="F607" s="32">
        <v>4491.5399999999991</v>
      </c>
      <c r="H607">
        <f t="shared" si="45"/>
        <v>6001349</v>
      </c>
      <c r="I607" t="str">
        <f t="shared" si="46"/>
        <v>Medium</v>
      </c>
      <c r="J607" t="str">
        <f t="shared" si="47"/>
        <v>CBE1</v>
      </c>
      <c r="K607" s="52">
        <f t="shared" si="48"/>
        <v>9582.7599999999984</v>
      </c>
      <c r="L607" s="52">
        <f t="shared" si="49"/>
        <v>4491.5399999999991</v>
      </c>
      <c r="M607" s="50">
        <f>IFERROR(Table22[[#This Row],[Sum of Gross Profit]]/Table22[[#This Row],[Sum of EUR Sales Amount]],0)</f>
        <v>0.46871047589629711</v>
      </c>
    </row>
    <row r="608" spans="2:13" hidden="1" x14ac:dyDescent="0.35">
      <c r="B608">
        <v>6001350</v>
      </c>
      <c r="C608" t="s">
        <v>17</v>
      </c>
      <c r="D608" t="s">
        <v>9</v>
      </c>
      <c r="E608" s="32">
        <v>35971.68</v>
      </c>
      <c r="F608" s="32">
        <v>17863.82</v>
      </c>
      <c r="H608">
        <f t="shared" si="45"/>
        <v>6001350</v>
      </c>
      <c r="I608" t="str">
        <f t="shared" si="46"/>
        <v>Medium</v>
      </c>
      <c r="J608" t="str">
        <f t="shared" si="47"/>
        <v>CBE1</v>
      </c>
      <c r="K608" s="52">
        <f t="shared" si="48"/>
        <v>35971.68</v>
      </c>
      <c r="L608" s="52">
        <f t="shared" si="49"/>
        <v>17863.82</v>
      </c>
      <c r="M608" s="50">
        <f>IFERROR(Table22[[#This Row],[Sum of Gross Profit]]/Table22[[#This Row],[Sum of EUR Sales Amount]],0)</f>
        <v>0.49660788709340237</v>
      </c>
    </row>
    <row r="609" spans="2:13" hidden="1" x14ac:dyDescent="0.35">
      <c r="B609">
        <v>6001358</v>
      </c>
      <c r="C609" t="s">
        <v>10</v>
      </c>
      <c r="D609" t="s">
        <v>9</v>
      </c>
      <c r="E609" s="32">
        <v>220</v>
      </c>
      <c r="F609" s="32">
        <v>143.80000000000001</v>
      </c>
      <c r="H609">
        <f t="shared" si="45"/>
        <v>6001358</v>
      </c>
      <c r="I609" t="str">
        <f t="shared" si="46"/>
        <v>Small</v>
      </c>
      <c r="J609" t="str">
        <f t="shared" si="47"/>
        <v>CBE1</v>
      </c>
      <c r="K609" s="52">
        <f t="shared" si="48"/>
        <v>220</v>
      </c>
      <c r="L609" s="52">
        <f t="shared" si="49"/>
        <v>143.80000000000001</v>
      </c>
      <c r="M609" s="50">
        <f>IFERROR(Table22[[#This Row],[Sum of Gross Profit]]/Table22[[#This Row],[Sum of EUR Sales Amount]],0)</f>
        <v>0.65363636363636368</v>
      </c>
    </row>
    <row r="610" spans="2:13" hidden="1" x14ac:dyDescent="0.35">
      <c r="B610">
        <v>6001359</v>
      </c>
      <c r="C610" t="s">
        <v>10</v>
      </c>
      <c r="D610" t="s">
        <v>9</v>
      </c>
      <c r="E610" s="32">
        <v>1.74</v>
      </c>
      <c r="F610" s="32">
        <v>1.32</v>
      </c>
      <c r="H610">
        <f t="shared" si="45"/>
        <v>6001359</v>
      </c>
      <c r="I610" t="str">
        <f t="shared" si="46"/>
        <v>Small</v>
      </c>
      <c r="J610" t="str">
        <f t="shared" si="47"/>
        <v>CBE1</v>
      </c>
      <c r="K610" s="52">
        <f t="shared" si="48"/>
        <v>1.74</v>
      </c>
      <c r="L610" s="52">
        <f t="shared" si="49"/>
        <v>1.32</v>
      </c>
      <c r="M610" s="50">
        <f>IFERROR(Table22[[#This Row],[Sum of Gross Profit]]/Table22[[#This Row],[Sum of EUR Sales Amount]],0)</f>
        <v>0.75862068965517249</v>
      </c>
    </row>
    <row r="611" spans="2:13" hidden="1" x14ac:dyDescent="0.35">
      <c r="B611">
        <v>6001363</v>
      </c>
      <c r="C611" t="s">
        <v>17</v>
      </c>
      <c r="D611" t="s">
        <v>9</v>
      </c>
      <c r="E611" s="32">
        <v>1905.1999999999998</v>
      </c>
      <c r="F611" s="32">
        <v>1344.4799999999998</v>
      </c>
      <c r="H611">
        <f t="shared" si="45"/>
        <v>6001363</v>
      </c>
      <c r="I611" t="str">
        <f t="shared" si="46"/>
        <v>Medium</v>
      </c>
      <c r="J611" t="str">
        <f t="shared" si="47"/>
        <v>CBE1</v>
      </c>
      <c r="K611" s="52">
        <f t="shared" si="48"/>
        <v>1905.1999999999998</v>
      </c>
      <c r="L611" s="52">
        <f t="shared" si="49"/>
        <v>1344.4799999999998</v>
      </c>
      <c r="M611" s="50">
        <f>IFERROR(Table22[[#This Row],[Sum of Gross Profit]]/Table22[[#This Row],[Sum of EUR Sales Amount]],0)</f>
        <v>0.70568969137098458</v>
      </c>
    </row>
    <row r="612" spans="2:13" hidden="1" x14ac:dyDescent="0.35">
      <c r="B612">
        <v>6001385</v>
      </c>
      <c r="C612" t="s">
        <v>17</v>
      </c>
      <c r="D612" t="s">
        <v>9</v>
      </c>
      <c r="E612" s="32">
        <v>2254.7999999999997</v>
      </c>
      <c r="F612" s="32">
        <v>1265.0999999999999</v>
      </c>
      <c r="H612">
        <f t="shared" si="45"/>
        <v>6001385</v>
      </c>
      <c r="I612" t="str">
        <f t="shared" si="46"/>
        <v>Medium</v>
      </c>
      <c r="J612" t="str">
        <f t="shared" si="47"/>
        <v>CBE1</v>
      </c>
      <c r="K612" s="52">
        <f t="shared" si="48"/>
        <v>2254.7999999999997</v>
      </c>
      <c r="L612" s="52">
        <f t="shared" si="49"/>
        <v>1265.0999999999999</v>
      </c>
      <c r="M612" s="50">
        <f>IFERROR(Table22[[#This Row],[Sum of Gross Profit]]/Table22[[#This Row],[Sum of EUR Sales Amount]],0)</f>
        <v>0.56106971793507188</v>
      </c>
    </row>
    <row r="613" spans="2:13" hidden="1" x14ac:dyDescent="0.35">
      <c r="B613">
        <v>6001409</v>
      </c>
      <c r="C613" t="s">
        <v>10</v>
      </c>
      <c r="D613" t="s">
        <v>9</v>
      </c>
      <c r="E613" s="32">
        <v>911.38</v>
      </c>
      <c r="F613" s="32">
        <v>203.07999999999998</v>
      </c>
      <c r="H613">
        <f t="shared" si="45"/>
        <v>6001409</v>
      </c>
      <c r="I613" t="str">
        <f t="shared" si="46"/>
        <v>Small</v>
      </c>
      <c r="J613" t="str">
        <f t="shared" si="47"/>
        <v>CBE1</v>
      </c>
      <c r="K613" s="52">
        <f t="shared" si="48"/>
        <v>911.38</v>
      </c>
      <c r="L613" s="52">
        <f t="shared" si="49"/>
        <v>203.07999999999998</v>
      </c>
      <c r="M613" s="50">
        <f>IFERROR(Table22[[#This Row],[Sum of Gross Profit]]/Table22[[#This Row],[Sum of EUR Sales Amount]],0)</f>
        <v>0.22282692181088018</v>
      </c>
    </row>
    <row r="614" spans="2:13" hidden="1" x14ac:dyDescent="0.35">
      <c r="B614">
        <v>6001419</v>
      </c>
      <c r="C614" t="s">
        <v>10</v>
      </c>
      <c r="D614" t="s">
        <v>9</v>
      </c>
      <c r="E614" s="32">
        <v>3293.6</v>
      </c>
      <c r="F614" s="32">
        <v>1902.0800000000002</v>
      </c>
      <c r="H614">
        <f t="shared" si="45"/>
        <v>6001419</v>
      </c>
      <c r="I614" t="str">
        <f t="shared" si="46"/>
        <v>Small</v>
      </c>
      <c r="J614" t="str">
        <f t="shared" si="47"/>
        <v>CBE1</v>
      </c>
      <c r="K614" s="52">
        <f t="shared" si="48"/>
        <v>3293.6</v>
      </c>
      <c r="L614" s="52">
        <f t="shared" si="49"/>
        <v>1902.0800000000002</v>
      </c>
      <c r="M614" s="50">
        <f>IFERROR(Table22[[#This Row],[Sum of Gross Profit]]/Table22[[#This Row],[Sum of EUR Sales Amount]],0)</f>
        <v>0.57750789409764403</v>
      </c>
    </row>
    <row r="615" spans="2:13" hidden="1" x14ac:dyDescent="0.35">
      <c r="B615">
        <v>6001422</v>
      </c>
      <c r="C615" t="s">
        <v>17</v>
      </c>
      <c r="D615" t="s">
        <v>9</v>
      </c>
      <c r="E615" s="32">
        <v>1160</v>
      </c>
      <c r="F615" s="32">
        <v>737.6400000000001</v>
      </c>
      <c r="H615">
        <f t="shared" si="45"/>
        <v>6001422</v>
      </c>
      <c r="I615" t="str">
        <f t="shared" si="46"/>
        <v>Medium</v>
      </c>
      <c r="J615" t="str">
        <f t="shared" si="47"/>
        <v>CBE1</v>
      </c>
      <c r="K615" s="52">
        <f t="shared" si="48"/>
        <v>1160</v>
      </c>
      <c r="L615" s="52">
        <f t="shared" si="49"/>
        <v>737.6400000000001</v>
      </c>
      <c r="M615" s="50">
        <f>IFERROR(Table22[[#This Row],[Sum of Gross Profit]]/Table22[[#This Row],[Sum of EUR Sales Amount]],0)</f>
        <v>0.63589655172413806</v>
      </c>
    </row>
    <row r="616" spans="2:13" hidden="1" x14ac:dyDescent="0.35">
      <c r="B616">
        <v>6001433</v>
      </c>
      <c r="C616" t="s">
        <v>17</v>
      </c>
      <c r="D616" t="s">
        <v>9</v>
      </c>
      <c r="E616" s="32">
        <v>119395.95999999999</v>
      </c>
      <c r="F616" s="32">
        <v>36857.680000000008</v>
      </c>
      <c r="H616">
        <f t="shared" si="45"/>
        <v>6001433</v>
      </c>
      <c r="I616" t="str">
        <f t="shared" si="46"/>
        <v>Medium</v>
      </c>
      <c r="J616" t="str">
        <f t="shared" si="47"/>
        <v>CBE1</v>
      </c>
      <c r="K616" s="52">
        <f t="shared" si="48"/>
        <v>119395.95999999999</v>
      </c>
      <c r="L616" s="52">
        <f t="shared" si="49"/>
        <v>36857.680000000008</v>
      </c>
      <c r="M616" s="50">
        <f>IFERROR(Table22[[#This Row],[Sum of Gross Profit]]/Table22[[#This Row],[Sum of EUR Sales Amount]],0)</f>
        <v>0.30870123243701053</v>
      </c>
    </row>
    <row r="617" spans="2:13" hidden="1" x14ac:dyDescent="0.35">
      <c r="B617">
        <v>6001434</v>
      </c>
      <c r="C617" t="s">
        <v>10</v>
      </c>
      <c r="D617" t="s">
        <v>9</v>
      </c>
      <c r="E617" s="32">
        <v>730</v>
      </c>
      <c r="F617" s="32">
        <v>329.4</v>
      </c>
      <c r="H617">
        <f t="shared" si="45"/>
        <v>6001434</v>
      </c>
      <c r="I617" t="str">
        <f t="shared" si="46"/>
        <v>Small</v>
      </c>
      <c r="J617" t="str">
        <f t="shared" si="47"/>
        <v>CBE1</v>
      </c>
      <c r="K617" s="52">
        <f t="shared" si="48"/>
        <v>730</v>
      </c>
      <c r="L617" s="52">
        <f t="shared" si="49"/>
        <v>329.4</v>
      </c>
      <c r="M617" s="50">
        <f>IFERROR(Table22[[#This Row],[Sum of Gross Profit]]/Table22[[#This Row],[Sum of EUR Sales Amount]],0)</f>
        <v>0.45123287671232876</v>
      </c>
    </row>
    <row r="618" spans="2:13" hidden="1" x14ac:dyDescent="0.35">
      <c r="B618">
        <v>6001441</v>
      </c>
      <c r="C618" t="s">
        <v>10</v>
      </c>
      <c r="D618" t="s">
        <v>9</v>
      </c>
      <c r="E618" s="32">
        <v>5171.0000000000009</v>
      </c>
      <c r="F618" s="32">
        <v>3817.92</v>
      </c>
      <c r="H618">
        <f t="shared" si="45"/>
        <v>6001441</v>
      </c>
      <c r="I618" t="str">
        <f t="shared" si="46"/>
        <v>Small</v>
      </c>
      <c r="J618" t="str">
        <f t="shared" si="47"/>
        <v>CBE1</v>
      </c>
      <c r="K618" s="52">
        <f t="shared" si="48"/>
        <v>5171.0000000000009</v>
      </c>
      <c r="L618" s="52">
        <f t="shared" si="49"/>
        <v>3817.92</v>
      </c>
      <c r="M618" s="50">
        <f>IFERROR(Table22[[#This Row],[Sum of Gross Profit]]/Table22[[#This Row],[Sum of EUR Sales Amount]],0)</f>
        <v>0.73833301102301285</v>
      </c>
    </row>
    <row r="619" spans="2:13" hidden="1" x14ac:dyDescent="0.35">
      <c r="B619">
        <v>6001465</v>
      </c>
      <c r="C619" t="s">
        <v>10</v>
      </c>
      <c r="D619" t="s">
        <v>9</v>
      </c>
      <c r="E619" s="32">
        <v>1322</v>
      </c>
      <c r="F619" s="32">
        <v>982.24</v>
      </c>
      <c r="H619">
        <f t="shared" si="45"/>
        <v>6001465</v>
      </c>
      <c r="I619" t="str">
        <f t="shared" si="46"/>
        <v>Small</v>
      </c>
      <c r="J619" t="str">
        <f t="shared" si="47"/>
        <v>CBE1</v>
      </c>
      <c r="K619" s="52">
        <f t="shared" si="48"/>
        <v>1322</v>
      </c>
      <c r="L619" s="52">
        <f t="shared" si="49"/>
        <v>982.24</v>
      </c>
      <c r="M619" s="50">
        <f>IFERROR(Table22[[#This Row],[Sum of Gross Profit]]/Table22[[#This Row],[Sum of EUR Sales Amount]],0)</f>
        <v>0.74299546142208772</v>
      </c>
    </row>
    <row r="620" spans="2:13" hidden="1" x14ac:dyDescent="0.35">
      <c r="B620">
        <v>6001467</v>
      </c>
      <c r="C620" t="s">
        <v>10</v>
      </c>
      <c r="D620" t="s">
        <v>9</v>
      </c>
      <c r="E620" s="32">
        <v>3840</v>
      </c>
      <c r="F620" s="32">
        <v>2616.2200000000003</v>
      </c>
      <c r="H620">
        <f t="shared" si="45"/>
        <v>6001467</v>
      </c>
      <c r="I620" t="str">
        <f t="shared" si="46"/>
        <v>Small</v>
      </c>
      <c r="J620" t="str">
        <f t="shared" si="47"/>
        <v>CBE1</v>
      </c>
      <c r="K620" s="52">
        <f t="shared" si="48"/>
        <v>3840</v>
      </c>
      <c r="L620" s="52">
        <f t="shared" si="49"/>
        <v>2616.2200000000003</v>
      </c>
      <c r="M620" s="50">
        <f>IFERROR(Table22[[#This Row],[Sum of Gross Profit]]/Table22[[#This Row],[Sum of EUR Sales Amount]],0)</f>
        <v>0.6813072916666667</v>
      </c>
    </row>
    <row r="621" spans="2:13" hidden="1" x14ac:dyDescent="0.35">
      <c r="B621">
        <v>6001479</v>
      </c>
      <c r="C621" t="s">
        <v>17</v>
      </c>
      <c r="D621" t="s">
        <v>9</v>
      </c>
      <c r="E621" s="32">
        <v>4828</v>
      </c>
      <c r="F621" s="32">
        <v>3026.3600000000006</v>
      </c>
      <c r="H621">
        <f t="shared" si="45"/>
        <v>6001479</v>
      </c>
      <c r="I621" t="str">
        <f t="shared" si="46"/>
        <v>Medium</v>
      </c>
      <c r="J621" t="str">
        <f t="shared" si="47"/>
        <v>CBE1</v>
      </c>
      <c r="K621" s="52">
        <f t="shared" si="48"/>
        <v>4828</v>
      </c>
      <c r="L621" s="52">
        <f t="shared" si="49"/>
        <v>3026.3600000000006</v>
      </c>
      <c r="M621" s="50">
        <f>IFERROR(Table22[[#This Row],[Sum of Gross Profit]]/Table22[[#This Row],[Sum of EUR Sales Amount]],0)</f>
        <v>0.62683512841756428</v>
      </c>
    </row>
    <row r="622" spans="2:13" hidden="1" x14ac:dyDescent="0.35">
      <c r="B622">
        <v>6001488</v>
      </c>
      <c r="C622" t="s">
        <v>17</v>
      </c>
      <c r="D622" t="s">
        <v>9</v>
      </c>
      <c r="E622" s="32">
        <v>650</v>
      </c>
      <c r="F622" s="32">
        <v>435.88</v>
      </c>
      <c r="H622">
        <f t="shared" si="45"/>
        <v>6001488</v>
      </c>
      <c r="I622" t="str">
        <f t="shared" si="46"/>
        <v>Medium</v>
      </c>
      <c r="J622" t="str">
        <f t="shared" si="47"/>
        <v>CBE1</v>
      </c>
      <c r="K622" s="52">
        <f t="shared" si="48"/>
        <v>650</v>
      </c>
      <c r="L622" s="52">
        <f t="shared" si="49"/>
        <v>435.88</v>
      </c>
      <c r="M622" s="50">
        <f>IFERROR(Table22[[#This Row],[Sum of Gross Profit]]/Table22[[#This Row],[Sum of EUR Sales Amount]],0)</f>
        <v>0.67058461538461533</v>
      </c>
    </row>
    <row r="623" spans="2:13" hidden="1" x14ac:dyDescent="0.35">
      <c r="B623">
        <v>6001499</v>
      </c>
      <c r="C623" t="s">
        <v>17</v>
      </c>
      <c r="D623" t="s">
        <v>9</v>
      </c>
      <c r="E623" s="32">
        <v>14478.300000000001</v>
      </c>
      <c r="F623" s="32">
        <v>9050.3600000000024</v>
      </c>
      <c r="H623">
        <f t="shared" si="45"/>
        <v>6001499</v>
      </c>
      <c r="I623" t="str">
        <f t="shared" si="46"/>
        <v>Medium</v>
      </c>
      <c r="J623" t="str">
        <f t="shared" si="47"/>
        <v>CBE1</v>
      </c>
      <c r="K623" s="52">
        <f t="shared" si="48"/>
        <v>14478.300000000001</v>
      </c>
      <c r="L623" s="52">
        <f t="shared" si="49"/>
        <v>9050.3600000000024</v>
      </c>
      <c r="M623" s="50">
        <f>IFERROR(Table22[[#This Row],[Sum of Gross Profit]]/Table22[[#This Row],[Sum of EUR Sales Amount]],0)</f>
        <v>0.62509825048520906</v>
      </c>
    </row>
    <row r="624" spans="2:13" hidden="1" x14ac:dyDescent="0.35">
      <c r="B624">
        <v>6001516</v>
      </c>
      <c r="C624" t="s">
        <v>17</v>
      </c>
      <c r="D624" t="s">
        <v>9</v>
      </c>
      <c r="E624" s="32">
        <v>28262.620000000003</v>
      </c>
      <c r="F624" s="32">
        <v>14183.200000000003</v>
      </c>
      <c r="H624">
        <f t="shared" si="45"/>
        <v>6001516</v>
      </c>
      <c r="I624" t="str">
        <f t="shared" si="46"/>
        <v>Medium</v>
      </c>
      <c r="J624" t="str">
        <f t="shared" si="47"/>
        <v>CBE1</v>
      </c>
      <c r="K624" s="52">
        <f t="shared" si="48"/>
        <v>28262.620000000003</v>
      </c>
      <c r="L624" s="52">
        <f t="shared" si="49"/>
        <v>14183.200000000003</v>
      </c>
      <c r="M624" s="50">
        <f>IFERROR(Table22[[#This Row],[Sum of Gross Profit]]/Table22[[#This Row],[Sum of EUR Sales Amount]],0)</f>
        <v>0.50183599397366563</v>
      </c>
    </row>
    <row r="625" spans="2:13" hidden="1" x14ac:dyDescent="0.35">
      <c r="B625">
        <v>6001525</v>
      </c>
      <c r="C625" t="s">
        <v>10</v>
      </c>
      <c r="D625" t="s">
        <v>9</v>
      </c>
      <c r="E625" s="32">
        <v>290</v>
      </c>
      <c r="F625" s="32">
        <v>205.32</v>
      </c>
      <c r="H625">
        <f t="shared" si="45"/>
        <v>6001525</v>
      </c>
      <c r="I625" t="str">
        <f t="shared" si="46"/>
        <v>Small</v>
      </c>
      <c r="J625" t="str">
        <f t="shared" si="47"/>
        <v>CBE1</v>
      </c>
      <c r="K625" s="52">
        <f t="shared" si="48"/>
        <v>290</v>
      </c>
      <c r="L625" s="52">
        <f t="shared" si="49"/>
        <v>205.32</v>
      </c>
      <c r="M625" s="50">
        <f>IFERROR(Table22[[#This Row],[Sum of Gross Profit]]/Table22[[#This Row],[Sum of EUR Sales Amount]],0)</f>
        <v>0.70799999999999996</v>
      </c>
    </row>
    <row r="626" spans="2:13" hidden="1" x14ac:dyDescent="0.35">
      <c r="B626">
        <v>6001532</v>
      </c>
      <c r="C626" t="s">
        <v>17</v>
      </c>
      <c r="D626" t="s">
        <v>9</v>
      </c>
      <c r="E626" s="32">
        <v>1853</v>
      </c>
      <c r="F626" s="32">
        <v>1090.26</v>
      </c>
      <c r="H626">
        <f t="shared" si="45"/>
        <v>6001532</v>
      </c>
      <c r="I626" t="str">
        <f t="shared" si="46"/>
        <v>Medium</v>
      </c>
      <c r="J626" t="str">
        <f t="shared" si="47"/>
        <v>CBE1</v>
      </c>
      <c r="K626" s="52">
        <f t="shared" si="48"/>
        <v>1853</v>
      </c>
      <c r="L626" s="52">
        <f t="shared" si="49"/>
        <v>1090.26</v>
      </c>
      <c r="M626" s="50">
        <f>IFERROR(Table22[[#This Row],[Sum of Gross Profit]]/Table22[[#This Row],[Sum of EUR Sales Amount]],0)</f>
        <v>0.58837560712358339</v>
      </c>
    </row>
    <row r="627" spans="2:13" hidden="1" x14ac:dyDescent="0.35">
      <c r="B627">
        <v>6001536</v>
      </c>
      <c r="C627" t="s">
        <v>10</v>
      </c>
      <c r="D627" t="s">
        <v>9</v>
      </c>
      <c r="E627" s="32">
        <v>2313</v>
      </c>
      <c r="F627" s="32">
        <v>220</v>
      </c>
      <c r="H627">
        <f t="shared" si="45"/>
        <v>6001536</v>
      </c>
      <c r="I627" t="str">
        <f t="shared" si="46"/>
        <v>Small</v>
      </c>
      <c r="J627" t="str">
        <f t="shared" si="47"/>
        <v>CBE1</v>
      </c>
      <c r="K627" s="52">
        <f t="shared" si="48"/>
        <v>2313</v>
      </c>
      <c r="L627" s="52">
        <f t="shared" si="49"/>
        <v>220</v>
      </c>
      <c r="M627" s="50">
        <f>IFERROR(Table22[[#This Row],[Sum of Gross Profit]]/Table22[[#This Row],[Sum of EUR Sales Amount]],0)</f>
        <v>9.5114569822741024E-2</v>
      </c>
    </row>
    <row r="628" spans="2:13" hidden="1" x14ac:dyDescent="0.35">
      <c r="B628">
        <v>6001540</v>
      </c>
      <c r="C628" t="s">
        <v>17</v>
      </c>
      <c r="D628" t="s">
        <v>9</v>
      </c>
      <c r="E628" s="32">
        <v>8901.9599999999991</v>
      </c>
      <c r="F628" s="32">
        <v>3331.7</v>
      </c>
      <c r="H628">
        <f t="shared" si="45"/>
        <v>6001540</v>
      </c>
      <c r="I628" t="str">
        <f t="shared" si="46"/>
        <v>Medium</v>
      </c>
      <c r="J628" t="str">
        <f t="shared" si="47"/>
        <v>CBE1</v>
      </c>
      <c r="K628" s="52">
        <f t="shared" si="48"/>
        <v>8901.9599999999991</v>
      </c>
      <c r="L628" s="52">
        <f t="shared" si="49"/>
        <v>3331.7</v>
      </c>
      <c r="M628" s="50">
        <f>IFERROR(Table22[[#This Row],[Sum of Gross Profit]]/Table22[[#This Row],[Sum of EUR Sales Amount]],0)</f>
        <v>0.37426589200580546</v>
      </c>
    </row>
    <row r="629" spans="2:13" hidden="1" x14ac:dyDescent="0.35">
      <c r="B629">
        <v>6001546</v>
      </c>
      <c r="C629" t="s">
        <v>10</v>
      </c>
      <c r="D629" t="s">
        <v>9</v>
      </c>
      <c r="E629" s="32">
        <v>4149.24</v>
      </c>
      <c r="F629" s="32">
        <v>2742.68</v>
      </c>
      <c r="H629">
        <f t="shared" si="45"/>
        <v>6001546</v>
      </c>
      <c r="I629" t="str">
        <f t="shared" si="46"/>
        <v>Small</v>
      </c>
      <c r="J629" t="str">
        <f t="shared" si="47"/>
        <v>CBE1</v>
      </c>
      <c r="K629" s="52">
        <f t="shared" si="48"/>
        <v>4149.24</v>
      </c>
      <c r="L629" s="52">
        <f t="shared" si="49"/>
        <v>2742.68</v>
      </c>
      <c r="M629" s="50">
        <f>IFERROR(Table22[[#This Row],[Sum of Gross Profit]]/Table22[[#This Row],[Sum of EUR Sales Amount]],0)</f>
        <v>0.66100779901861551</v>
      </c>
    </row>
    <row r="630" spans="2:13" hidden="1" x14ac:dyDescent="0.35">
      <c r="B630">
        <v>6001562</v>
      </c>
      <c r="C630" t="s">
        <v>17</v>
      </c>
      <c r="D630" t="s">
        <v>9</v>
      </c>
      <c r="E630" s="32">
        <v>6570</v>
      </c>
      <c r="F630" s="32">
        <v>3999.7</v>
      </c>
      <c r="H630">
        <f t="shared" si="45"/>
        <v>6001562</v>
      </c>
      <c r="I630" t="str">
        <f t="shared" si="46"/>
        <v>Medium</v>
      </c>
      <c r="J630" t="str">
        <f t="shared" si="47"/>
        <v>CBE1</v>
      </c>
      <c r="K630" s="52">
        <f t="shared" si="48"/>
        <v>6570</v>
      </c>
      <c r="L630" s="52">
        <f t="shared" si="49"/>
        <v>3999.7</v>
      </c>
      <c r="M630" s="50">
        <f>IFERROR(Table22[[#This Row],[Sum of Gross Profit]]/Table22[[#This Row],[Sum of EUR Sales Amount]],0)</f>
        <v>0.60878234398782338</v>
      </c>
    </row>
    <row r="631" spans="2:13" hidden="1" x14ac:dyDescent="0.35">
      <c r="B631">
        <v>6001578</v>
      </c>
      <c r="C631" t="s">
        <v>17</v>
      </c>
      <c r="D631" t="s">
        <v>9</v>
      </c>
      <c r="E631" s="32">
        <v>27456.48</v>
      </c>
      <c r="F631" s="32">
        <v>13881.58</v>
      </c>
      <c r="H631">
        <f t="shared" si="45"/>
        <v>6001578</v>
      </c>
      <c r="I631" t="str">
        <f t="shared" si="46"/>
        <v>Medium</v>
      </c>
      <c r="J631" t="str">
        <f t="shared" si="47"/>
        <v>CBE1</v>
      </c>
      <c r="K631" s="52">
        <f t="shared" si="48"/>
        <v>27456.48</v>
      </c>
      <c r="L631" s="52">
        <f t="shared" si="49"/>
        <v>13881.58</v>
      </c>
      <c r="M631" s="50">
        <f>IFERROR(Table22[[#This Row],[Sum of Gross Profit]]/Table22[[#This Row],[Sum of EUR Sales Amount]],0)</f>
        <v>0.50558483826040335</v>
      </c>
    </row>
    <row r="632" spans="2:13" hidden="1" x14ac:dyDescent="0.35">
      <c r="B632">
        <v>6001584</v>
      </c>
      <c r="C632" t="s">
        <v>17</v>
      </c>
      <c r="D632" t="s">
        <v>9</v>
      </c>
      <c r="E632" s="32">
        <v>12683.38</v>
      </c>
      <c r="F632" s="32">
        <v>8380.9599999999991</v>
      </c>
      <c r="H632">
        <f t="shared" si="45"/>
        <v>6001584</v>
      </c>
      <c r="I632" t="str">
        <f t="shared" si="46"/>
        <v>Medium</v>
      </c>
      <c r="J632" t="str">
        <f t="shared" si="47"/>
        <v>CBE1</v>
      </c>
      <c r="K632" s="52">
        <f t="shared" si="48"/>
        <v>12683.38</v>
      </c>
      <c r="L632" s="52">
        <f t="shared" si="49"/>
        <v>8380.9599999999991</v>
      </c>
      <c r="M632" s="50">
        <f>IFERROR(Table22[[#This Row],[Sum of Gross Profit]]/Table22[[#This Row],[Sum of EUR Sales Amount]],0)</f>
        <v>0.66078285125889158</v>
      </c>
    </row>
    <row r="633" spans="2:13" hidden="1" x14ac:dyDescent="0.35">
      <c r="B633">
        <v>6001588</v>
      </c>
      <c r="C633" t="s">
        <v>17</v>
      </c>
      <c r="D633" t="s">
        <v>9</v>
      </c>
      <c r="E633" s="32">
        <v>12281.699999999999</v>
      </c>
      <c r="F633" s="32">
        <v>5747.98</v>
      </c>
      <c r="H633">
        <f t="shared" si="45"/>
        <v>6001588</v>
      </c>
      <c r="I633" t="str">
        <f t="shared" si="46"/>
        <v>Medium</v>
      </c>
      <c r="J633" t="str">
        <f t="shared" si="47"/>
        <v>CBE1</v>
      </c>
      <c r="K633" s="52">
        <f t="shared" si="48"/>
        <v>12281.699999999999</v>
      </c>
      <c r="L633" s="52">
        <f t="shared" si="49"/>
        <v>5747.98</v>
      </c>
      <c r="M633" s="50">
        <f>IFERROR(Table22[[#This Row],[Sum of Gross Profit]]/Table22[[#This Row],[Sum of EUR Sales Amount]],0)</f>
        <v>0.46801175733001132</v>
      </c>
    </row>
    <row r="634" spans="2:13" hidden="1" x14ac:dyDescent="0.35">
      <c r="B634">
        <v>6001589</v>
      </c>
      <c r="C634" t="s">
        <v>17</v>
      </c>
      <c r="D634" t="s">
        <v>9</v>
      </c>
      <c r="E634" s="32">
        <v>10727.54</v>
      </c>
      <c r="F634" s="32">
        <v>6069.4599999999991</v>
      </c>
      <c r="H634">
        <f t="shared" si="45"/>
        <v>6001589</v>
      </c>
      <c r="I634" t="str">
        <f t="shared" si="46"/>
        <v>Medium</v>
      </c>
      <c r="J634" t="str">
        <f t="shared" si="47"/>
        <v>CBE1</v>
      </c>
      <c r="K634" s="52">
        <f t="shared" si="48"/>
        <v>10727.54</v>
      </c>
      <c r="L634" s="52">
        <f t="shared" si="49"/>
        <v>6069.4599999999991</v>
      </c>
      <c r="M634" s="50">
        <f>IFERROR(Table22[[#This Row],[Sum of Gross Profit]]/Table22[[#This Row],[Sum of EUR Sales Amount]],0)</f>
        <v>0.56578302201623099</v>
      </c>
    </row>
    <row r="635" spans="2:13" hidden="1" x14ac:dyDescent="0.35">
      <c r="B635">
        <v>6001590</v>
      </c>
      <c r="C635" t="s">
        <v>10</v>
      </c>
      <c r="D635" t="s">
        <v>9</v>
      </c>
      <c r="E635" s="32">
        <v>1887.92</v>
      </c>
      <c r="F635" s="32">
        <v>1201.04</v>
      </c>
      <c r="H635">
        <f t="shared" si="45"/>
        <v>6001590</v>
      </c>
      <c r="I635" t="str">
        <f t="shared" si="46"/>
        <v>Small</v>
      </c>
      <c r="J635" t="str">
        <f t="shared" si="47"/>
        <v>CBE1</v>
      </c>
      <c r="K635" s="52">
        <f t="shared" si="48"/>
        <v>1887.92</v>
      </c>
      <c r="L635" s="52">
        <f t="shared" si="49"/>
        <v>1201.04</v>
      </c>
      <c r="M635" s="50">
        <f>IFERROR(Table22[[#This Row],[Sum of Gross Profit]]/Table22[[#This Row],[Sum of EUR Sales Amount]],0)</f>
        <v>0.63617102419594052</v>
      </c>
    </row>
    <row r="636" spans="2:13" hidden="1" x14ac:dyDescent="0.35">
      <c r="B636">
        <v>6001605</v>
      </c>
      <c r="C636" t="s">
        <v>17</v>
      </c>
      <c r="D636" t="s">
        <v>9</v>
      </c>
      <c r="E636" s="32">
        <v>22063.48</v>
      </c>
      <c r="F636" s="32">
        <v>12831.119999999997</v>
      </c>
      <c r="H636">
        <f t="shared" si="45"/>
        <v>6001605</v>
      </c>
      <c r="I636" t="str">
        <f t="shared" si="46"/>
        <v>Medium</v>
      </c>
      <c r="J636" t="str">
        <f t="shared" si="47"/>
        <v>CBE1</v>
      </c>
      <c r="K636" s="52">
        <f t="shared" si="48"/>
        <v>22063.48</v>
      </c>
      <c r="L636" s="52">
        <f t="shared" si="49"/>
        <v>12831.119999999997</v>
      </c>
      <c r="M636" s="50">
        <f>IFERROR(Table22[[#This Row],[Sum of Gross Profit]]/Table22[[#This Row],[Sum of EUR Sales Amount]],0)</f>
        <v>0.58155467768457181</v>
      </c>
    </row>
    <row r="637" spans="2:13" hidden="1" x14ac:dyDescent="0.35">
      <c r="B637">
        <v>6001612</v>
      </c>
      <c r="C637" t="s">
        <v>10</v>
      </c>
      <c r="D637" t="s">
        <v>9</v>
      </c>
      <c r="E637" s="32">
        <v>8964.0400000000009</v>
      </c>
      <c r="F637" s="32">
        <v>3217.58</v>
      </c>
      <c r="H637">
        <f t="shared" si="45"/>
        <v>6001612</v>
      </c>
      <c r="I637" t="str">
        <f t="shared" si="46"/>
        <v>Small</v>
      </c>
      <c r="J637" t="str">
        <f t="shared" si="47"/>
        <v>CBE1</v>
      </c>
      <c r="K637" s="52">
        <f t="shared" si="48"/>
        <v>8964.0400000000009</v>
      </c>
      <c r="L637" s="52">
        <f t="shared" si="49"/>
        <v>3217.58</v>
      </c>
      <c r="M637" s="50">
        <f>IFERROR(Table22[[#This Row],[Sum of Gross Profit]]/Table22[[#This Row],[Sum of EUR Sales Amount]],0)</f>
        <v>0.35894306584977304</v>
      </c>
    </row>
    <row r="638" spans="2:13" hidden="1" x14ac:dyDescent="0.35">
      <c r="B638">
        <v>6001615</v>
      </c>
      <c r="C638" t="s">
        <v>17</v>
      </c>
      <c r="D638" t="s">
        <v>9</v>
      </c>
      <c r="E638" s="32">
        <v>254</v>
      </c>
      <c r="F638" s="32">
        <v>141.94</v>
      </c>
      <c r="H638">
        <f t="shared" si="45"/>
        <v>6001615</v>
      </c>
      <c r="I638" t="str">
        <f t="shared" si="46"/>
        <v>Medium</v>
      </c>
      <c r="J638" t="str">
        <f t="shared" si="47"/>
        <v>CBE1</v>
      </c>
      <c r="K638" s="52">
        <f t="shared" si="48"/>
        <v>254</v>
      </c>
      <c r="L638" s="52">
        <f t="shared" si="49"/>
        <v>141.94</v>
      </c>
      <c r="M638" s="50">
        <f>IFERROR(Table22[[#This Row],[Sum of Gross Profit]]/Table22[[#This Row],[Sum of EUR Sales Amount]],0)</f>
        <v>0.55881889763779524</v>
      </c>
    </row>
    <row r="639" spans="2:13" hidden="1" x14ac:dyDescent="0.35">
      <c r="B639">
        <v>6001626</v>
      </c>
      <c r="C639" t="s">
        <v>17</v>
      </c>
      <c r="D639" t="s">
        <v>9</v>
      </c>
      <c r="E639" s="32">
        <v>3770</v>
      </c>
      <c r="F639" s="32">
        <v>750.57999999999993</v>
      </c>
      <c r="H639">
        <f t="shared" si="45"/>
        <v>6001626</v>
      </c>
      <c r="I639" t="str">
        <f t="shared" si="46"/>
        <v>Medium</v>
      </c>
      <c r="J639" t="str">
        <f t="shared" si="47"/>
        <v>CBE1</v>
      </c>
      <c r="K639" s="52">
        <f t="shared" si="48"/>
        <v>3770</v>
      </c>
      <c r="L639" s="52">
        <f t="shared" si="49"/>
        <v>750.57999999999993</v>
      </c>
      <c r="M639" s="50">
        <f>IFERROR(Table22[[#This Row],[Sum of Gross Profit]]/Table22[[#This Row],[Sum of EUR Sales Amount]],0)</f>
        <v>0.19909283819628645</v>
      </c>
    </row>
    <row r="640" spans="2:13" hidden="1" x14ac:dyDescent="0.35">
      <c r="B640">
        <v>6001628</v>
      </c>
      <c r="C640" t="s">
        <v>10</v>
      </c>
      <c r="D640" t="s">
        <v>9</v>
      </c>
      <c r="E640" s="32">
        <v>201.94</v>
      </c>
      <c r="F640" s="32">
        <v>139.34</v>
      </c>
      <c r="H640">
        <f t="shared" si="45"/>
        <v>6001628</v>
      </c>
      <c r="I640" t="str">
        <f t="shared" si="46"/>
        <v>Small</v>
      </c>
      <c r="J640" t="str">
        <f t="shared" si="47"/>
        <v>CBE1</v>
      </c>
      <c r="K640" s="52">
        <f t="shared" si="48"/>
        <v>201.94</v>
      </c>
      <c r="L640" s="52">
        <f t="shared" si="49"/>
        <v>139.34</v>
      </c>
      <c r="M640" s="50">
        <f>IFERROR(Table22[[#This Row],[Sum of Gross Profit]]/Table22[[#This Row],[Sum of EUR Sales Amount]],0)</f>
        <v>0.69000693275230274</v>
      </c>
    </row>
    <row r="641" spans="2:13" hidden="1" x14ac:dyDescent="0.35">
      <c r="B641">
        <v>6001639</v>
      </c>
      <c r="C641" t="s">
        <v>10</v>
      </c>
      <c r="D641" t="s">
        <v>9</v>
      </c>
      <c r="E641" s="32">
        <v>2873.74</v>
      </c>
      <c r="F641" s="32">
        <v>1795.8799999999999</v>
      </c>
      <c r="H641">
        <f t="shared" si="45"/>
        <v>6001639</v>
      </c>
      <c r="I641" t="str">
        <f t="shared" si="46"/>
        <v>Small</v>
      </c>
      <c r="J641" t="str">
        <f t="shared" si="47"/>
        <v>CBE1</v>
      </c>
      <c r="K641" s="52">
        <f t="shared" si="48"/>
        <v>2873.74</v>
      </c>
      <c r="L641" s="52">
        <f t="shared" si="49"/>
        <v>1795.8799999999999</v>
      </c>
      <c r="M641" s="50">
        <f>IFERROR(Table22[[#This Row],[Sum of Gross Profit]]/Table22[[#This Row],[Sum of EUR Sales Amount]],0)</f>
        <v>0.6249277944420859</v>
      </c>
    </row>
    <row r="642" spans="2:13" hidden="1" x14ac:dyDescent="0.35">
      <c r="B642">
        <v>6001645</v>
      </c>
      <c r="C642" t="s">
        <v>10</v>
      </c>
      <c r="D642" t="s">
        <v>9</v>
      </c>
      <c r="E642" s="32">
        <v>2311</v>
      </c>
      <c r="F642" s="32">
        <v>1717.3999999999999</v>
      </c>
      <c r="H642">
        <f t="shared" si="45"/>
        <v>6001645</v>
      </c>
      <c r="I642" t="str">
        <f t="shared" si="46"/>
        <v>Small</v>
      </c>
      <c r="J642" t="str">
        <f t="shared" si="47"/>
        <v>CBE1</v>
      </c>
      <c r="K642" s="52">
        <f t="shared" si="48"/>
        <v>2311</v>
      </c>
      <c r="L642" s="52">
        <f t="shared" si="49"/>
        <v>1717.3999999999999</v>
      </c>
      <c r="M642" s="50">
        <f>IFERROR(Table22[[#This Row],[Sum of Gross Profit]]/Table22[[#This Row],[Sum of EUR Sales Amount]],0)</f>
        <v>0.74314149718736466</v>
      </c>
    </row>
    <row r="643" spans="2:13" hidden="1" x14ac:dyDescent="0.35">
      <c r="B643">
        <v>6001656</v>
      </c>
      <c r="C643" t="s">
        <v>17</v>
      </c>
      <c r="D643" t="s">
        <v>9</v>
      </c>
      <c r="E643" s="32">
        <v>6946.9999999999991</v>
      </c>
      <c r="F643" s="32">
        <v>4132.5599999999995</v>
      </c>
      <c r="H643">
        <f t="shared" si="45"/>
        <v>6001656</v>
      </c>
      <c r="I643" t="str">
        <f t="shared" si="46"/>
        <v>Medium</v>
      </c>
      <c r="J643" t="str">
        <f t="shared" si="47"/>
        <v>CBE1</v>
      </c>
      <c r="K643" s="52">
        <f t="shared" si="48"/>
        <v>6946.9999999999991</v>
      </c>
      <c r="L643" s="52">
        <f t="shared" si="49"/>
        <v>4132.5599999999995</v>
      </c>
      <c r="M643" s="50">
        <f>IFERROR(Table22[[#This Row],[Sum of Gross Profit]]/Table22[[#This Row],[Sum of EUR Sales Amount]],0)</f>
        <v>0.59486972794011805</v>
      </c>
    </row>
    <row r="644" spans="2:13" hidden="1" x14ac:dyDescent="0.35">
      <c r="B644">
        <v>6001667</v>
      </c>
      <c r="C644" t="s">
        <v>10</v>
      </c>
      <c r="D644" t="s">
        <v>9</v>
      </c>
      <c r="E644" s="32">
        <v>1589</v>
      </c>
      <c r="F644" s="32">
        <v>3</v>
      </c>
      <c r="H644">
        <f t="shared" ref="H644:H656" si="50">B644</f>
        <v>6001667</v>
      </c>
      <c r="I644" t="str">
        <f t="shared" ref="I644:I656" si="51">C644</f>
        <v>Small</v>
      </c>
      <c r="J644" t="str">
        <f t="shared" ref="J644:J656" si="52">D644</f>
        <v>CBE1</v>
      </c>
      <c r="K644" s="52">
        <f t="shared" ref="K644:K656" si="53">E644</f>
        <v>1589</v>
      </c>
      <c r="L644" s="52">
        <f t="shared" ref="L644:L656" si="54">F644</f>
        <v>3</v>
      </c>
      <c r="M644" s="50">
        <f>IFERROR(Table22[[#This Row],[Sum of Gross Profit]]/Table22[[#This Row],[Sum of EUR Sales Amount]],0)</f>
        <v>1.8879798615481435E-3</v>
      </c>
    </row>
    <row r="645" spans="2:13" hidden="1" x14ac:dyDescent="0.35">
      <c r="B645">
        <v>6001668</v>
      </c>
      <c r="C645" t="s">
        <v>10</v>
      </c>
      <c r="D645" t="s">
        <v>9</v>
      </c>
      <c r="E645" s="32">
        <v>3138</v>
      </c>
      <c r="F645" s="32">
        <v>1540.7599999999998</v>
      </c>
      <c r="H645">
        <f t="shared" si="50"/>
        <v>6001668</v>
      </c>
      <c r="I645" t="str">
        <f t="shared" si="51"/>
        <v>Small</v>
      </c>
      <c r="J645" t="str">
        <f t="shared" si="52"/>
        <v>CBE1</v>
      </c>
      <c r="K645" s="52">
        <f t="shared" si="53"/>
        <v>3138</v>
      </c>
      <c r="L645" s="52">
        <f t="shared" si="54"/>
        <v>1540.7599999999998</v>
      </c>
      <c r="M645" s="50">
        <f>IFERROR(Table22[[#This Row],[Sum of Gross Profit]]/Table22[[#This Row],[Sum of EUR Sales Amount]],0)</f>
        <v>0.49100063734862964</v>
      </c>
    </row>
    <row r="646" spans="2:13" hidden="1" x14ac:dyDescent="0.35">
      <c r="B646">
        <v>6001676</v>
      </c>
      <c r="C646" t="s">
        <v>17</v>
      </c>
      <c r="D646" t="s">
        <v>9</v>
      </c>
      <c r="E646" s="32">
        <v>4566.38</v>
      </c>
      <c r="F646" s="32">
        <v>2817.7599999999998</v>
      </c>
      <c r="H646">
        <f t="shared" si="50"/>
        <v>6001676</v>
      </c>
      <c r="I646" t="str">
        <f t="shared" si="51"/>
        <v>Medium</v>
      </c>
      <c r="J646" t="str">
        <f t="shared" si="52"/>
        <v>CBE1</v>
      </c>
      <c r="K646" s="52">
        <f t="shared" si="53"/>
        <v>4566.38</v>
      </c>
      <c r="L646" s="52">
        <f t="shared" si="54"/>
        <v>2817.7599999999998</v>
      </c>
      <c r="M646" s="50">
        <f>IFERROR(Table22[[#This Row],[Sum of Gross Profit]]/Table22[[#This Row],[Sum of EUR Sales Amount]],0)</f>
        <v>0.61706647278588289</v>
      </c>
    </row>
    <row r="647" spans="2:13" hidden="1" x14ac:dyDescent="0.35">
      <c r="B647">
        <v>6001679</v>
      </c>
      <c r="C647" t="s">
        <v>17</v>
      </c>
      <c r="D647" t="s">
        <v>9</v>
      </c>
      <c r="E647" s="32">
        <v>8666.5</v>
      </c>
      <c r="F647" s="32">
        <v>6078.62</v>
      </c>
      <c r="H647">
        <f t="shared" si="50"/>
        <v>6001679</v>
      </c>
      <c r="I647" t="str">
        <f t="shared" si="51"/>
        <v>Medium</v>
      </c>
      <c r="J647" t="str">
        <f t="shared" si="52"/>
        <v>CBE1</v>
      </c>
      <c r="K647" s="52">
        <f t="shared" si="53"/>
        <v>8666.5</v>
      </c>
      <c r="L647" s="52">
        <f t="shared" si="54"/>
        <v>6078.62</v>
      </c>
      <c r="M647" s="50">
        <f>IFERROR(Table22[[#This Row],[Sum of Gross Profit]]/Table22[[#This Row],[Sum of EUR Sales Amount]],0)</f>
        <v>0.70139271909075174</v>
      </c>
    </row>
    <row r="648" spans="2:13" hidden="1" x14ac:dyDescent="0.35">
      <c r="B648">
        <v>6001680</v>
      </c>
      <c r="C648" t="s">
        <v>10</v>
      </c>
      <c r="D648" t="s">
        <v>9</v>
      </c>
      <c r="E648" s="32">
        <v>988.30000000000007</v>
      </c>
      <c r="F648" s="32">
        <v>614.98</v>
      </c>
      <c r="H648">
        <f t="shared" si="50"/>
        <v>6001680</v>
      </c>
      <c r="I648" t="str">
        <f t="shared" si="51"/>
        <v>Small</v>
      </c>
      <c r="J648" t="str">
        <f t="shared" si="52"/>
        <v>CBE1</v>
      </c>
      <c r="K648" s="52">
        <f t="shared" si="53"/>
        <v>988.30000000000007</v>
      </c>
      <c r="L648" s="52">
        <f t="shared" si="54"/>
        <v>614.98</v>
      </c>
      <c r="M648" s="50">
        <f>IFERROR(Table22[[#This Row],[Sum of Gross Profit]]/Table22[[#This Row],[Sum of EUR Sales Amount]],0)</f>
        <v>0.62226044723262164</v>
      </c>
    </row>
    <row r="649" spans="2:13" hidden="1" x14ac:dyDescent="0.35">
      <c r="B649">
        <v>6001708</v>
      </c>
      <c r="C649" t="s">
        <v>10</v>
      </c>
      <c r="D649" t="s">
        <v>9</v>
      </c>
      <c r="E649" s="32">
        <v>184</v>
      </c>
      <c r="F649" s="32">
        <v>142.44</v>
      </c>
      <c r="H649">
        <f t="shared" si="50"/>
        <v>6001708</v>
      </c>
      <c r="I649" t="str">
        <f t="shared" si="51"/>
        <v>Small</v>
      </c>
      <c r="J649" t="str">
        <f t="shared" si="52"/>
        <v>CBE1</v>
      </c>
      <c r="K649" s="52">
        <f t="shared" si="53"/>
        <v>184</v>
      </c>
      <c r="L649" s="52">
        <f t="shared" si="54"/>
        <v>142.44</v>
      </c>
      <c r="M649" s="50">
        <f>IFERROR(Table22[[#This Row],[Sum of Gross Profit]]/Table22[[#This Row],[Sum of EUR Sales Amount]],0)</f>
        <v>0.77413043478260868</v>
      </c>
    </row>
    <row r="650" spans="2:13" hidden="1" x14ac:dyDescent="0.35">
      <c r="B650">
        <v>6001726</v>
      </c>
      <c r="C650" t="s">
        <v>10</v>
      </c>
      <c r="D650" t="s">
        <v>9</v>
      </c>
      <c r="E650" s="32">
        <v>640</v>
      </c>
      <c r="F650" s="32">
        <v>574.48</v>
      </c>
      <c r="H650">
        <f t="shared" si="50"/>
        <v>6001726</v>
      </c>
      <c r="I650" t="str">
        <f t="shared" si="51"/>
        <v>Small</v>
      </c>
      <c r="J650" t="str">
        <f t="shared" si="52"/>
        <v>CBE1</v>
      </c>
      <c r="K650" s="52">
        <f t="shared" si="53"/>
        <v>640</v>
      </c>
      <c r="L650" s="52">
        <f t="shared" si="54"/>
        <v>574.48</v>
      </c>
      <c r="M650" s="50">
        <f>IFERROR(Table22[[#This Row],[Sum of Gross Profit]]/Table22[[#This Row],[Sum of EUR Sales Amount]],0)</f>
        <v>0.89762500000000001</v>
      </c>
    </row>
    <row r="651" spans="2:13" hidden="1" x14ac:dyDescent="0.35">
      <c r="B651">
        <v>6001731</v>
      </c>
      <c r="C651" t="s">
        <v>10</v>
      </c>
      <c r="D651" t="s">
        <v>9</v>
      </c>
      <c r="E651" s="32">
        <v>17102.38</v>
      </c>
      <c r="F651" s="32">
        <v>5280.0600000000013</v>
      </c>
      <c r="H651">
        <f t="shared" si="50"/>
        <v>6001731</v>
      </c>
      <c r="I651" t="str">
        <f t="shared" si="51"/>
        <v>Small</v>
      </c>
      <c r="J651" t="str">
        <f t="shared" si="52"/>
        <v>CBE1</v>
      </c>
      <c r="K651" s="52">
        <f t="shared" si="53"/>
        <v>17102.38</v>
      </c>
      <c r="L651" s="52">
        <f t="shared" si="54"/>
        <v>5280.0600000000013</v>
      </c>
      <c r="M651" s="50">
        <f>IFERROR(Table22[[#This Row],[Sum of Gross Profit]]/Table22[[#This Row],[Sum of EUR Sales Amount]],0)</f>
        <v>0.30873246881428207</v>
      </c>
    </row>
    <row r="652" spans="2:13" hidden="1" x14ac:dyDescent="0.35">
      <c r="B652">
        <v>6001736</v>
      </c>
      <c r="C652" t="s">
        <v>17</v>
      </c>
      <c r="D652" t="s">
        <v>9</v>
      </c>
      <c r="E652" s="32">
        <v>98187.4</v>
      </c>
      <c r="F652" s="32">
        <v>35969.020000000004</v>
      </c>
      <c r="H652">
        <f t="shared" si="50"/>
        <v>6001736</v>
      </c>
      <c r="I652" t="str">
        <f t="shared" si="51"/>
        <v>Medium</v>
      </c>
      <c r="J652" t="str">
        <f t="shared" si="52"/>
        <v>CBE1</v>
      </c>
      <c r="K652" s="52">
        <f t="shared" si="53"/>
        <v>98187.4</v>
      </c>
      <c r="L652" s="52">
        <f t="shared" si="54"/>
        <v>35969.020000000004</v>
      </c>
      <c r="M652" s="50">
        <f>IFERROR(Table22[[#This Row],[Sum of Gross Profit]]/Table22[[#This Row],[Sum of EUR Sales Amount]],0)</f>
        <v>0.3663303030735105</v>
      </c>
    </row>
    <row r="653" spans="2:13" hidden="1" x14ac:dyDescent="0.35">
      <c r="B653">
        <v>6001744</v>
      </c>
      <c r="C653" t="s">
        <v>17</v>
      </c>
      <c r="D653" t="s">
        <v>9</v>
      </c>
      <c r="E653" s="32">
        <v>3555</v>
      </c>
      <c r="F653" s="32">
        <v>927.22</v>
      </c>
      <c r="H653">
        <f t="shared" si="50"/>
        <v>6001744</v>
      </c>
      <c r="I653" t="str">
        <f t="shared" si="51"/>
        <v>Medium</v>
      </c>
      <c r="J653" t="str">
        <f t="shared" si="52"/>
        <v>CBE1</v>
      </c>
      <c r="K653" s="52">
        <f t="shared" si="53"/>
        <v>3555</v>
      </c>
      <c r="L653" s="52">
        <f t="shared" si="54"/>
        <v>927.22</v>
      </c>
      <c r="M653" s="50">
        <f>IFERROR(Table22[[#This Row],[Sum of Gross Profit]]/Table22[[#This Row],[Sum of EUR Sales Amount]],0)</f>
        <v>0.26082137834036567</v>
      </c>
    </row>
    <row r="654" spans="2:13" hidden="1" x14ac:dyDescent="0.35">
      <c r="B654">
        <v>6001755</v>
      </c>
      <c r="C654" t="s">
        <v>17</v>
      </c>
      <c r="D654" t="s">
        <v>9</v>
      </c>
      <c r="E654" s="32">
        <v>13148</v>
      </c>
      <c r="F654" s="32">
        <v>8317.4599999999991</v>
      </c>
      <c r="H654">
        <f t="shared" si="50"/>
        <v>6001755</v>
      </c>
      <c r="I654" t="str">
        <f t="shared" si="51"/>
        <v>Medium</v>
      </c>
      <c r="J654" t="str">
        <f t="shared" si="52"/>
        <v>CBE1</v>
      </c>
      <c r="K654" s="52">
        <f t="shared" si="53"/>
        <v>13148</v>
      </c>
      <c r="L654" s="52">
        <f t="shared" si="54"/>
        <v>8317.4599999999991</v>
      </c>
      <c r="M654" s="50">
        <f>IFERROR(Table22[[#This Row],[Sum of Gross Profit]]/Table22[[#This Row],[Sum of EUR Sales Amount]],0)</f>
        <v>0.63260267721326435</v>
      </c>
    </row>
    <row r="655" spans="2:13" hidden="1" x14ac:dyDescent="0.35">
      <c r="B655">
        <v>6001765</v>
      </c>
      <c r="C655" t="s">
        <v>17</v>
      </c>
      <c r="D655" t="s">
        <v>9</v>
      </c>
      <c r="E655" s="32">
        <v>2609.84</v>
      </c>
      <c r="F655" s="32">
        <v>1848.54</v>
      </c>
      <c r="H655">
        <f t="shared" si="50"/>
        <v>6001765</v>
      </c>
      <c r="I655" t="str">
        <f t="shared" si="51"/>
        <v>Medium</v>
      </c>
      <c r="J655" t="str">
        <f t="shared" si="52"/>
        <v>CBE1</v>
      </c>
      <c r="K655" s="52">
        <f t="shared" si="53"/>
        <v>2609.84</v>
      </c>
      <c r="L655" s="52">
        <f t="shared" si="54"/>
        <v>1848.54</v>
      </c>
      <c r="M655" s="50">
        <f>IFERROR(Table22[[#This Row],[Sum of Gross Profit]]/Table22[[#This Row],[Sum of EUR Sales Amount]],0)</f>
        <v>0.70829629402568739</v>
      </c>
    </row>
    <row r="656" spans="2:13" hidden="1" x14ac:dyDescent="0.35">
      <c r="B656">
        <v>6001766</v>
      </c>
      <c r="C656" t="s">
        <v>10</v>
      </c>
      <c r="D656" t="s">
        <v>9</v>
      </c>
      <c r="E656" s="32">
        <v>1258</v>
      </c>
      <c r="F656" s="32">
        <v>332.98</v>
      </c>
      <c r="H656">
        <f t="shared" si="50"/>
        <v>6001766</v>
      </c>
      <c r="I656" t="str">
        <f t="shared" si="51"/>
        <v>Small</v>
      </c>
      <c r="J656" t="str">
        <f t="shared" si="52"/>
        <v>CBE1</v>
      </c>
      <c r="K656" s="52">
        <f t="shared" si="53"/>
        <v>1258</v>
      </c>
      <c r="L656" s="52">
        <f t="shared" si="54"/>
        <v>332.98</v>
      </c>
      <c r="M656" s="50">
        <f>IFERROR(Table22[[#This Row],[Sum of Gross Profit]]/Table22[[#This Row],[Sum of EUR Sales Amount]],0)</f>
        <v>0.26468998410174882</v>
      </c>
    </row>
  </sheetData>
  <pageMargins left="0.7" right="0.7" top="0.75" bottom="0.75" header="0.3" footer="0.3"/>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T r u e ] ] > < / C u s t o m C o n t e n t > < / G e m i n i > 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 2 0 2 3 - 0 5 - 2 8 T 1 9 : 0 3 : 2 4 . 2 2 8 8 8 5 6 + 0 2 : 0 0 < / L a s t P r o c e s s e d T i m e > < / D a t a M o d e l i n g S a n d b o x . S e r i a l i z e d S a n d b o x E r r o r C a c h e > ] ] > < / C u s t o m C o n t e n t > < / G e m i n i > 
</file>

<file path=customXml/item11.xml>��< ? x m l   v e r s i o n = " 1 . 0 "   e n c o d i n g = " U T F - 1 6 " ? > < G e m i n i   x m l n s = " h t t p : / / g e m i n i / p i v o t c u s t o m i z a t i o n / 3 6 6 1 7 d b 1 - 6 9 e a - 4 e e 2 - b f 3 5 - 5 b 0 d 4 f b c 0 f a e " > < C u s t o m C o n t e n t > < ! [ C D A T A [ < ? x m l   v e r s i o n = " 1 . 0 "   e n c o d i n g = " u t f - 1 6 " ? > < S e t t i n g s > < C a l c u l a t e d F i e l d s > < i t e m > < M e a s u r e N a m e > A v _ p r i c e < / M e a s u r e N a m e > < D i s p l a y N a m e > A v _ p r i c e < / D i s p l a y N a m e > < V i s i b l e > F a l s e < / V i s i b l e > < / i t e m > < i t e m > < M e a s u r e N a m e > m i n _ p r i c e < / M e a s u r e N a m e > < D i s p l a y N a m e > m i n _ p r i c e < / D i s p l a y N a m e > < V i s i b l e > F a l s e < / V i s i b l e > < / i t e m > < i t e m > < M e a s u r e N a m e > m a x _ p r i c e < / M e a s u r e N a m e > < D i s p l a y N a m e > m a x _ p r i c e < / D i s p l a y N a m e > < V i s i b l e > F a l s e < / V i s i b l e > < / i t e m > < i t e m > < M e a s u r e N a m e > m i n P r _ p r i c e < / M e a s u r e N a m e > < D i s p l a y N a m e > m i n P r _ p r i c e < / D i s p l a y N a m e > < V i s i b l e > F a l s e < / V i s i b l e > < / i t e m > < i t e m > < M e a s u r e N a m e > m a x P r _ p r i c e < / M e a s u r e N a m e > < D i s p l a y N a m e > m a x P r _ p r i c e < / D i s p l a y N a m e > < V i s i b l e > F a l s e < / V i s i b l e > < / i t e m > < i t e m > < M e a s u r e N a m e > C o s t _ p e r _ u n i t < / M e a s u r e N a m e > < D i s p l a y N a m e > C o s t _ p e r _ u n i t < / D i s p l a y N a m e > < V i s i b l e > F a l s e < / V i s i b l e > < / i t e m > < i t e m > < M e a s u r e N a m e > - 1 V O L U M E < / M e a s u r e N a m e > < D i s p l a y N a m e > - 1 V O L U M E < / D i s p l a y N a m e > < V i s i b l e > F a l s e < / V i s i b l e > < / i t e m > < / C a l c u l a t e d F i e l d s > < S A H o s t H a s h > 0 < / S A H o s t H a s h > < G e m i n i F i e l d L i s t V i s i b l e > T r u e < / G e m i n i F i e l d L i s t V i s i b l e > < / S e t t i n g s > ] ] > < / C u s t o m C o n t e n t > < / G e m i n i > 
</file>

<file path=customXml/item12.xml><?xml version="1.0" encoding="utf-8"?>
<ct:contentTypeSchema xmlns:ct="http://schemas.microsoft.com/office/2006/metadata/contentType" xmlns:ma="http://schemas.microsoft.com/office/2006/metadata/properties/metaAttributes" ct:_="" ma:_="" ma:contentTypeName="Document" ma:contentTypeID="0x0101009DF2977A695DF14AAD98439787D8448A" ma:contentTypeVersion="15" ma:contentTypeDescription="Een nieuw document maken." ma:contentTypeScope="" ma:versionID="00b98fdfe2d4e7e26b8f088a1d460f0a">
  <xsd:schema xmlns:xsd="http://www.w3.org/2001/XMLSchema" xmlns:xs="http://www.w3.org/2001/XMLSchema" xmlns:p="http://schemas.microsoft.com/office/2006/metadata/properties" xmlns:ns3="735f4fa8-ecd5-42d1-96a7-b954481f2716" xmlns:ns4="a0f37613-c49b-4a64-a70a-4ffade005814" targetNamespace="http://schemas.microsoft.com/office/2006/metadata/properties" ma:root="true" ma:fieldsID="0ca4a70e6bcba94528e065150d9d04d1" ns3:_="" ns4:_="">
    <xsd:import namespace="735f4fa8-ecd5-42d1-96a7-b954481f2716"/>
    <xsd:import namespace="a0f37613-c49b-4a64-a70a-4ffade00581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MediaServiceLocation"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5f4fa8-ecd5-42d1-96a7-b954481f27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0f37613-c49b-4a64-a70a-4ffade005814" elementFormDefault="qualified">
    <xsd:import namespace="http://schemas.microsoft.com/office/2006/documentManagement/types"/>
    <xsd:import namespace="http://schemas.microsoft.com/office/infopath/2007/PartnerControls"/>
    <xsd:element name="SharedWithUsers" ma:index="12"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Gedeeld met details" ma:internalName="SharedWithDetails" ma:readOnly="true">
      <xsd:simpleType>
        <xsd:restriction base="dms:Note">
          <xsd:maxLength value="255"/>
        </xsd:restriction>
      </xsd:simpleType>
    </xsd:element>
    <xsd:element name="SharingHintHash" ma:index="14" nillable="true" ma:displayName="Hint-hash dele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3.xml>��< ? x m l   v e r s i o n = " 1 . 0 "   e n c o d i n g = " U T F - 1 6 " ? > < G e m i n i   x m l n s = " h t t p : / / g e m i n i / p i v o t c u s t o m i z a t i o n / 9 e 0 0 c 2 b 3 - 6 9 e a - 4 7 e 4 - 8 2 c 3 - 2 d 5 8 a 5 2 c 2 9 9 a " > < C u s t o m C o n t e n t > < ! [ C D A T A [ < ? x m l   v e r s i o n = " 1 . 0 "   e n c o d i n g = " u t f - 1 6 " ? > < S e t t i n g s > < C a l c u l a t e d F i e l d s > < i t e m > < M e a s u r e N a m e > A v _ p r i c e < / M e a s u r e N a m e > < D i s p l a y N a m e > A v _ p r i c e < / D i s p l a y N a m e > < V i s i b l e > T r u e < / V i s i b l e > < / i t e m > < i t e m > < M e a s u r e N a m e > m i n _ p r i c e < / M e a s u r e N a m e > < D i s p l a y N a m e > m i n _ p r i c e < / D i s p l a y N a m e > < V i s i b l e > F a l s e < / V i s i b l e > < / i t e m > < i t e m > < M e a s u r e N a m e > m a x _ p r i c e < / M e a s u r e N a m e > < D i s p l a y N a m e > m a x _ p r i c e < / D i s p l a y N a m e > < V i s i b l e > F a l s e < / V i s i b l e > < / i t e m > < i t e m > < M e a s u r e N a m e > m i n P r _ p r i c e < / M e a s u r e N a m e > < D i s p l a y N a m e > m i n P r _ p r i c e < / D i s p l a y N a m e > < V i s i b l e > F a l s e < / V i s i b l e > < / i t e m > < i t e m > < M e a s u r e N a m e > m a x P r _ p r i c e < / M e a s u r e N a m e > < D i s p l a y N a m e > m a x P r _ p r i c e < / D i s p l a y N a m e > < V i s i b l e > F a l s e < / V i s i b l e > < / i t e m > < / C a l c u l a t e d F i e l d s > < S A H o s t H a s h > 0 < / S A H o s t H a s h > < G e m i n i F i e l d L i s t V i s i b l e > T r u e < / G e m i n i F i e l d L i s t V i s i b l e > < / S e t t i n g s > ] ] > < / C u s t o m C o n t e n t > < / G e m i n i > 
</file>

<file path=customXml/item14.xml>��< ? x m l   v e r s i o n = " 1 . 0 "   e n c o d i n g = " U T F - 1 6 " ? > < G e m i n i   x m l n s = " h t t p : / / g e m i n i / p i v o t c u s t o m i z a t i o n / S a n d b o x N o n E m p t y " > < C u s t o m C o n t e n t > < ! [ C D A T A [ 1 ] ] > < / C u s t o m C o n t e n t > < / G e m i n i > 
</file>

<file path=customXml/item15.xml>��< ? x m l   v e r s i o n = " 1 . 0 "   e n c o d i n g = " U T F - 1 6 " ? > < G e m i n i   x m l n s = " h t t p : / / g e m i n i / p i v o t c u s t o m i z a t i o n / T a b l e O r d e r " > < C u s t o m C o n t e n t > < ! [ C D A T A [ A l l _ D a t a ] ] > < / C u s t o m C o n t e n t > < / G e m i n i > 
</file>

<file path=customXml/item16.xml>��< ? x m l   v e r s i o n = " 1 . 0 "   e n c o d i n g = " U T F - 1 6 " ? > < G e m i n i   x m l n s = " h t t p : / / g e m i n i / p i v o t c u s t o m i z a t i o n / I s S a n d b o x E m b e d d e d " > < C u s t o m C o n t e n t > < ! [ C D A T A [ y e s ] ] > < / C u s t o m C o n t e n t > < / G e m i n i > 
</file>

<file path=customXml/item17.xml>��< ? x m l   v e r s i o n = " 1 . 0 "   e n c o d i n g = " U T F - 1 6 " ? > < G e m i n i   x m l n s = " h t t p : / / g e m i n i / p i v o t c u s t o m i z a t i o n / S h o w I m p l i c i t M e a s u r e s " > < C u s t o m C o n t e n t > < ! [ C D A T A [ F a l s e ] ] > < / C u s t o m C o n t e n t > < / G e m i n i > 
</file>

<file path=customXml/item18.xml>��< ? x m l   v e r s i o n = " 1 . 0 "   e n c o d i n g = " U T F - 1 6 " ? > < G e m i n i   x m l n s = " h t t p : / / g e m i n i / p i v o t c u s t o m i z a t i o n / F o r m u l a B a r S t a t e " > < C u s t o m C o n t e n t > < ! [ C D A T A [ < S a n d b o x E d i t o r . F o r m u l a B a r S t a t e   x m l n s = " h t t p : / / s c h e m a s . d a t a c o n t r a c t . o r g / 2 0 0 4 / 0 7 / M i c r o s o f t . A n a l y s i s S e r v i c e s . C o m m o n "   x m l n s : i = " h t t p : / / w w w . w 3 . o r g / 2 0 0 1 / X M L S c h e m a - i n s t a n c e " > < H e i g h t > 9 3 < / H e i g h t > < / S a n d b o x E d i t o r . F o r m u l a B a r S t a t e > ] ] > < / C u s t o m C o n t e n t > < / G e m i n i > 
</file>

<file path=customXml/item19.xml>��< ? x m l   v e r s i o n = " 1 . 0 "   e n c o d i n g = " U T F - 1 6 " ? > < G e m i n i   x m l n s = " h t t p : / / g e m i n i / p i v o t c u s t o m i z a t i o n / T a b l e X M L _ D a t a _ 0 0 4 c d f 0 5 - 2 7 c 9 - 4 2 3 9 - a 4 c a - f e a 8 2 c 4 f 4 d a f " > < C u s t o m C o n t e n t > < ! [ C D A T A [ < T a b l e W i d g e t G r i d S e r i a l i z a t i o n   x m l n s : x s d = " h t t p : / / w w w . w 3 . o r g / 2 0 0 1 / X M L S c h e m a "   x m l n s : x s i = " h t t p : / / w w w . w 3 . o r g / 2 0 0 1 / X M L S c h e m a - i n s t a n c e " > < C o l u m n S u g g e s t e d T y p e   / > < C o l u m n F o r m a t   / > < C o l u m n A c c u r a c y   / > < C o l u m n C u r r e n c y S y m b o l   / > < C o l u m n P o s i t i v e P a t t e r n   / > < C o l u m n N e g a t i v e P a t t e r n   / > < C o l u m n W i d t h s   / > < C o l u m n D i s p l a y I n d e x   / > < C o l u m n F r o z e n   / > < C o l u m n C h e c k e d   / > < C o l u m n F i l t e r   / > < S e l e c t i o n F i l t e r   / > < F i l t e r P a r a m e t e r s   / > < I s S o r t D e s c e n d i n g > f a l s e < / I s S o r t D e s c e n d i n g > < / T a b l e W i d g e t G r i d S e r i a l i z a t i o n > ] ] > < / C u s t o m C o n t e n t > < / G e m i n i > 
</file>

<file path=customXml/item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 A l l _ D a t a < / 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20.xml>��< ? x m l   v e r s i o n = " 1 . 0 "   e n c o d i n g = " U T F - 1 6 " ? > < G e m i n i   x m l n s = " h t t p : / / g e m i n i / p i v o t c u s t o m i z a t i o n / 8 b 2 7 2 f 4 f - 7 3 d 2 - 4 a 5 3 - 8 6 9 c - 0 e 2 1 5 e 7 b 7 3 1 f " > < C u s t o m C o n t e n t > < ! [ C D A T A [ < ? x m l   v e r s i o n = " 1 . 0 "   e n c o d i n g = " u t f - 1 6 " ? > < S e t t i n g s > < C a l c u l a t e d F i e l d s > < i t e m > < M e a s u r e N a m e > A v _ p r i c e < / M e a s u r e N a m e > < D i s p l a y N a m e > A v _ p r i c e < / D i s p l a y N a m e > < V i s i b l e > F a l s e < / V i s i b l e > < / i t e m > < i t e m > < M e a s u r e N a m e > m i n _ p r i c e < / M e a s u r e N a m e > < D i s p l a y N a m e > m i n _ p r i c e < / D i s p l a y N a m e > < V i s i b l e > T r u e < / V i s i b l e > < / i t e m > < i t e m > < M e a s u r e N a m e > m a x _ p r i c e < / M e a s u r e N a m e > < D i s p l a y N a m e > m a x _ p r i c e < / D i s p l a y N a m e > < V i s i b l e > T r u e < / V i s i b l e > < / i t e m > < i t e m > < M e a s u r e N a m e > m i n P r _ p r i c e < / M e a s u r e N a m e > < D i s p l a y N a m e > m i n P r _ p r i c e < / D i s p l a y N a m e > < V i s i b l e > F a l s e < / V i s i b l e > < / i t e m > < i t e m > < M e a s u r e N a m e > m a x P r _ p r i c e < / M e a s u r e N a m e > < D i s p l a y N a m e > m a x P r _ p r i c e < / D i s p l a y N a m e > < V i s i b l e > T r u e < / V i s i b l e > < / i t e m > < i t e m > < M e a s u r e N a m e > C o s t _ m i n _ p r i c e < / M e a s u r e N a m e > < D i s p l a y N a m e > C o s t _ m i n _ p r i c e < / D i s p l a y N a m e > < V i s i b l e > F a l s e < / V i s i b l e > < / i t e m > < i t e m > < M e a s u r e N a m e > - 1 V O L U M E < / M e a s u r e N a m e > < D i s p l a y N a m e > - 1 V O L U M E < / D i s p l a y N a m e > < V i s i b l e > F a l s e < / V i s i b l e > < / i t e m > < / C a l c u l a t e d F i e l d s > < S A H o s t H a s h > 0 < / S A H o s t H a s h > < G e m i n i F i e l d L i s t V i s i b l e > T r u e < / G e m i n i F i e l d L i s t V i s i b l e > < / S e t t i n g s > ] ] > < / C u s t o m C o n t e n t > < / G e m i n i > 
</file>

<file path=customXml/item21.xml>��< ? x m l   v e r s i o n = " 1 . 0 "   e n c o d i n g = " U T F - 1 6 " ? > < G e m i n i   x m l n s = " h t t p : / / g e m i n i / p i v o t c u s t o m i z a t i o n / f a 8 7 8 6 3 2 - c 5 e 9 - 4 d 6 b - 9 b e 2 - 4 6 a 1 2 d 4 c 2 c f 6 " > < C u s t o m C o n t e n t > < ! [ C D A T A [ < ? x m l   v e r s i o n = " 1 . 0 "   e n c o d i n g = " u t f - 1 6 " ? > < S e t t i n g s > < C a l c u l a t e d F i e l d s > < i t e m > < M e a s u r e N a m e > A v _ p r i c e < / M e a s u r e N a m e > < D i s p l a y N a m e > A v _ p r i c e < / D i s p l a y N a m e > < V i s i b l e > F a l s e < / V i s i b l e > < / i t e m > < i t e m > < M e a s u r e N a m e > m i n _ p r i c e < / M e a s u r e N a m e > < D i s p l a y N a m e > m i n _ p r i c e < / D i s p l a y N a m e > < V i s i b l e > T r u e < / V i s i b l e > < / i t e m > < i t e m > < M e a s u r e N a m e > m a x _ p r i c e < / M e a s u r e N a m e > < D i s p l a y N a m e > m a x _ p r i c e < / D i s p l a y N a m e > < V i s i b l e > T r u e < / V i s i b l e > < / i t e m > < i t e m > < M e a s u r e N a m e > m i n P r _ p r i c e < / M e a s u r e N a m e > < D i s p l a y N a m e > m i n P r _ p r i c e < / D i s p l a y N a m e > < V i s i b l e > F a l s e < / V i s i b l e > < / i t e m > < i t e m > < M e a s u r e N a m e > m a x P r _ p r i c e < / M e a s u r e N a m e > < D i s p l a y N a m e > m a x P r _ p r i c e < / D i s p l a y N a m e > < V i s i b l e > T r u e < / V i s i b l e > < / i t e m > < i t e m > < M e a s u r e N a m e > C o s t _ m i n _ p r i c e < / M e a s u r e N a m e > < D i s p l a y N a m e > C o s t _ m i n _ p r i c e < / D i s p l a y N a m e > < V i s i b l e > F a l s e < / V i s i b l e > < / i t e m > < i t e m > < M e a s u r e N a m e > - 1 V O L U M E < / M e a s u r e N a m e > < D i s p l a y N a m e > - 1 V O L U M E < / D i s p l a y N a m e > < V i s i b l e > F a l s e < / V i s i b l e > < / i t e m > < / C a l c u l a t e d F i e l d s > < S A H o s t H a s h > 0 < / S A H o s t H a s h > < G e m i n i F i e l d L i s t V i s i b l e > T r u e < / G e m i n i F i e l d L i s t V i s i b l e > < / S e t t i n g s > ] ] > < / C u s t o m C o n t e n t > < / G e m i n i > 
</file>

<file path=customXml/item22.xml>��< ? x m l   v e r s i o n = " 1 . 0 "   e n c o d i n g = " U T F - 1 6 " ? > < G e m i n i   x m l n s = " h t t p : / / g e m i n i / p i v o t c u s t o m i z a t i o n / P o w e r P i v o t V e r s i o n " > < C u s t o m C o n t e n t > < ! [ C D A T A [ 2 0 1 5 . 1 3 0 . 1 6 0 5 . 1 0 7 5 ] ] > < / C u s t o m C o n t e n t > < / G e m i n i > 
</file>

<file path=customXml/item23.xml>��< ? x m l   v e r s i o n = " 1 . 0 "   e n c o d i n g = " U T F - 1 6 " ? > < G e m i n i   x m l n s = " h t t p : / / g e m i n i / p i v o t c u s t o m i z a t i o n / 2 3 7 0 d e c 9 - c 3 6 7 - 4 4 2 7 - b f e 3 - 1 3 7 b b 5 d d d b c 7 " > < C u s t o m C o n t e n t > < ! [ C D A T A [ < ? x m l   v e r s i o n = " 1 . 0 "   e n c o d i n g = " u t f - 1 6 " ? > < S e t t i n g s > < C a l c u l a t e d F i e l d s > < i t e m > < M e a s u r e N a m e > A v _ p r i c e < / M e a s u r e N a m e > < D i s p l a y N a m e > A v _ p r i c e < / D i s p l a y N a m e > < V i s i b l e > F a l s e < / V i s i b l e > < / i t e m > < i t e m > < M e a s u r e N a m e > m i n _ p r i c e < / M e a s u r e N a m e > < D i s p l a y N a m e > m i n _ p r i c e < / D i s p l a y N a m e > < V i s i b l e > F a l s e < / V i s i b l e > < / i t e m > < i t e m > < M e a s u r e N a m e > m a x _ p r i c e < / M e a s u r e N a m e > < D i s p l a y N a m e > m a x _ p r i c e < / D i s p l a y N a m e > < V i s i b l e > F a l s e < / V i s i b l e > < / i t e m > < i t e m > < M e a s u r e N a m e > m i n P r _ p r i c e < / M e a s u r e N a m e > < D i s p l a y N a m e > m i n P r _ p r i c e < / D i s p l a y N a m e > < V i s i b l e > F a l s e < / V i s i b l e > < / i t e m > < i t e m > < M e a s u r e N a m e > m a x P r _ p r i c e < / M e a s u r e N a m e > < D i s p l a y N a m e > m a x P r _ p r i c e < / D i s p l a y N a m e > < V i s i b l e > F a l s e < / V i s i b l e > < / i t e m > < i t e m > < M e a s u r e N a m e > C o s t _ m i n _ p r i c e < / M e a s u r e N a m e > < D i s p l a y N a m e > C o s t _ m i n _ p r i c e < / D i s p l a y N a m e > < V i s i b l e > F a l s e < / V i s i b l e > < / i t e m > < i t e m > < M e a s u r e N a m e > - 1 V O L U M E < / M e a s u r e N a m e > < D i s p l a y N a m e > - 1 V O L U M E < / D i s p l a y N a m e > < V i s i b l e > F a l s e < / V i s i b l e > < / i t e m > < / C a l c u l a t e d F i e l d s > < S A H o s t H a s h > 0 < / S A H o s t H a s h > < G e m i n i F i e l d L i s t V i s i b l e > T r u e < / G e m i n i F i e l d L i s t V i s i b l e > < / S e t t i n g s > ] ] > < / C u s t o m C o n t e n t > < / G e m i n i > 
</file>

<file path=customXml/item2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 T a g s \ T a b l e s \ & l t ; T a b l e s \ A l l _ D a t a _ P P & g t ; < / K e y > < / D i a g r a m O b j e c t K e y > < D i a g r a m O b j e c t K e y > < K e y > T a b l e s \ A l l _ D a t a _ P P < / K e y > < / D i a g r a m O b j e c t K e y > < D i a g r a m O b j e c t K e y > < K e y > T a b l e s \ A l l _ D a t a \ C o l u m n s \ I n v o i c e   ( Y e a r + M o n t h ) < / K e y > < / D i a g r a m O b j e c t K e y > < D i a g r a m O b j e c t K e y > < K e y > T a b l e s \ A l l _ D a t a \ C o l u m n s \ Y e a r < / K e y > < / D i a g r a m O b j e c t K e y > < D i a g r a m O b j e c t K e y > < K e y > T a b l e s \ A l l _ D a t a \ C o l u m n s \ M o n t h < / K e y > < / D i a g r a m O b j e c t K e y > < D i a g r a m O b j e c t K e y > < K e y > T a b l e s \ A l l _ D a t a \ C o l u m n s \ C o u n t r y   C o d e < / K e y > < / D i a g r a m O b j e c t K e y > < D i a g r a m O b j e c t K e y > < K e y > T a b l e s \ A l l _ D a t a \ C o l u m n s \ D e b t o r   N u m b e r < / K e y > < / D i a g r a m O b j e c t K e y > < D i a g r a m O b j e c t K e y > < K e y > T a b l e s \ A l l _ D a t a \ C o l u m n s \ D e b t o r   S e g m e n t < / K e y > < / D i a g r a m O b j e c t K e y > < D i a g r a m O b j e c t K e y > < K e y > T a b l e s \ A l l _ D a t a \ C o l u m n s \ T i e r 1   D e s c r i p t i o n < / K e y > < / D i a g r a m O b j e c t K e y > < D i a g r a m O b j e c t K e y > < K e y > T a b l e s \ A l l _ D a t a \ C o l u m n s \ T i e r 2   D e s c r i p t i o n < / K e y > < / D i a g r a m O b j e c t K e y > < D i a g r a m O b j e c t K e y > < K e y > T a b l e s \ A l l _ D a t a \ C o l u m n s \ O r d e r   N o < / K e y > < / D i a g r a m O b j e c t K e y > < D i a g r a m O b j e c t K e y > < K e y > T a b l e s \ A l l _ D a t a \ C o l u m n s \ O r d e r   L i n e   Q u a n t i t y < / K e y > < / D i a g r a m O b j e c t K e y > < D i a g r a m O b j e c t K e y > < K e y > T a b l e s \ A l l _ D a t a \ C o l u m n s \ E U R   S a l e s   A m o u n t < / K e y > < / D i a g r a m O b j e c t K e y > < D i a g r a m O b j e c t K e y > < K e y > T a b l e s \ A l l _ D a t a \ C o l u m n s \ E U R   C o s t   A m o u n t < / K e y > < / D i a g r a m O b j e c t K e y > < D i a g r a m O b j e c t K e y > < K e y > T a b l e s \ A l l _ D a t a \ C o l u m n s \ G r o s s   P r o f i t < / K e y > < / D i a g r a m O b j e c t K e y > < D i a g r a m O b j e c t K e y > < K e y > T a b l e s \ A l l _ D a t a \ C o l u m n s \ R e t u r n < / K e y > < / D i a g r a m O b j e c t K e y > < D i a g r a m O b j e c t K e y > < K e y > T a b l e s \ A l l _ D a t a \ C o l u m n s \ T i e r 2 & a m p ; O r d e r N o < / K e y > < / D i a g r a m O b j e c t K e y > < D i a g r a m O b j e c t K e y > < K e y > T a b l e s \ A l l _ D a t a _ P P \ M e a s u r e s \ A v _ p r i c e < / K e y > < / D i a g r a m O b j e c t K e y > < D i a g r a m O b j e c t K e y > < K e y > T a b l e s \ A l l _ D a t a _ P P \ M e a s u r e s \ m i n _ p r i c e < / K e y > < / D i a g r a m O b j e c t K e y > < D i a g r a m O b j e c t K e y > < K e y > T a b l e s \ A l l _ D a t a _ P P \ M e a s u r e s \ m a x _ p r i c e < / K e y > < / D i a g r a m O b j e c t K e y > < D i a g r a m O b j e c t K e y > < K e y > T a b l e s \ A l l _ D a t a _ P P \ M e a s u r e s \ m i n P r _ p r i c e < / K e y > < / D i a g r a m O b j e c t K e y > < D i a g r a m O b j e c t K e y > < K e y > T a b l e s \ A l l _ D a t a _ P P \ M e a s u r e s \ m a x P r _ p r i c e < / K e y > < / D i a g r a m O b j e c t K e y > < D i a g r a m O b j e c t K e y > < K e y > T a b l e s \ A l l _ D a t a _ P P \ M e a s u r e s \ S u m   o f   O r d e r   L i n e   Q u a n t i t y < / K e y > < / D i a g r a m O b j e c t K e y > < D i a g r a m O b j e c t K e y > < K e y > T a b l e s \ A l l _ D a t a _ P P \ S u m   o f   O r d e r   L i n e   Q u a n t i t y \ A d d i t i o n a l   I n f o \ I m p l i c i t   M e a s u r e < / K e y > < / D i a g r a m O b j e c t K e y > < / A l l K e y s > < S e l e c t e d K e y s > < D i a g r a m O b j e c t K e y > < K e y > T a b l e s \ A l l _ D a t a _ P P < / 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 T a g s \ T a b l e s \ & l t ; T a b l e s \ A l l _ D a t a _ P P & g t ; < / K e y > < / a : K e y > < a : V a l u e   i : t y p e = " D i a g r a m D i s p l a y T a g V i e w S t a t e " > < I s N o t F i l t e r e d O u t > t r u e < / I s N o t F i l t e r e d O u t > < / a : V a l u e > < / a : K e y V a l u e O f D i a g r a m O b j e c t K e y a n y T y p e z b w N T n L X > < a : K e y V a l u e O f D i a g r a m O b j e c t K e y a n y T y p e z b w N T n L X > < a : K e y > < K e y > T a b l e s \ A l l _ D a t a _ P P < / K e y > < / a : K e y > < a : V a l u e   i : t y p e = " D i a g r a m D i s p l a y N o d e V i e w S t a t e " > < H e i g h t > 1 5 0 < / H e i g h t > < I s E x p a n d e d > t r u e < / I s E x p a n d e d > < L a y e d O u t > t r u e < / L a y e d O u t > < L e f t > 3 2 9 . 9 0 3 8 1 0 5 6 7 6 6 5 8 < / L e f t > < S c r o l l V e r t i c a l O f f s e t > 2 6 1 . 4 5 3 3 3 3 3 3 3 3 3 3 2 6 < / S c r o l l V e r t i c a l O f f s e t > < W i d t h > 2 0 0 < / W i d t h > < / a : V a l u e > < / a : K e y V a l u e O f D i a g r a m O b j e c t K e y a n y T y p e z b w N T n L X > < a : K e y V a l u e O f D i a g r a m O b j e c t K e y a n y T y p e z b w N T n L X > < a : K e y > < K e y > T a b l e s \ A l l _ D a t a \ C o l u m n s \ I n v o i c e   ( Y e a r + M o n t h ) < / K e y > < / a : K e y > < a : V a l u e   i : t y p e = " D i a g r a m D i s p l a y N o d e V i e w S t a t e " > < H e i g h t > 1 5 0 < / H e i g h t > < I s E x p a n d e d > t r u e < / I s E x p a n d e d > < W i d t h > 2 0 0 < / W i d t h > < / a : V a l u e > < / a : K e y V a l u e O f D i a g r a m O b j e c t K e y a n y T y p e z b w N T n L X > < a : K e y V a l u e O f D i a g r a m O b j e c t K e y a n y T y p e z b w N T n L X > < a : K e y > < K e y > T a b l e s \ A l l _ D a t a \ C o l u m n s \ Y e a r < / K e y > < / a : K e y > < a : V a l u e   i : t y p e = " D i a g r a m D i s p l a y N o d e V i e w S t a t e " > < H e i g h t > 1 5 0 < / H e i g h t > < I s E x p a n d e d > t r u e < / I s E x p a n d e d > < W i d t h > 2 0 0 < / W i d t h > < / a : V a l u e > < / a : K e y V a l u e O f D i a g r a m O b j e c t K e y a n y T y p e z b w N T n L X > < a : K e y V a l u e O f D i a g r a m O b j e c t K e y a n y T y p e z b w N T n L X > < a : K e y > < K e y > T a b l e s \ A l l _ D a t a \ C o l u m n s \ M o n t h < / K e y > < / a : K e y > < a : V a l u e   i : t y p e = " D i a g r a m D i s p l a y N o d e V i e w S t a t e " > < H e i g h t > 1 5 0 < / H e i g h t > < I s E x p a n d e d > t r u e < / I s E x p a n d e d > < W i d t h > 2 0 0 < / W i d t h > < / a : V a l u e > < / a : K e y V a l u e O f D i a g r a m O b j e c t K e y a n y T y p e z b w N T n L X > < a : K e y V a l u e O f D i a g r a m O b j e c t K e y a n y T y p e z b w N T n L X > < a : K e y > < K e y > T a b l e s \ A l l _ D a t a \ C o l u m n s \ C o u n t r y   C o d e < / K e y > < / a : K e y > < a : V a l u e   i : t y p e = " D i a g r a m D i s p l a y N o d e V i e w S t a t e " > < H e i g h t > 1 5 0 < / H e i g h t > < I s E x p a n d e d > t r u e < / I s E x p a n d e d > < W i d t h > 2 0 0 < / W i d t h > < / a : V a l u e > < / a : K e y V a l u e O f D i a g r a m O b j e c t K e y a n y T y p e z b w N T n L X > < a : K e y V a l u e O f D i a g r a m O b j e c t K e y a n y T y p e z b w N T n L X > < a : K e y > < K e y > T a b l e s \ A l l _ D a t a \ C o l u m n s \ D e b t o r   N u m b e r < / K e y > < / a : K e y > < a : V a l u e   i : t y p e = " D i a g r a m D i s p l a y N o d e V i e w S t a t e " > < H e i g h t > 1 5 0 < / H e i g h t > < I s E x p a n d e d > t r u e < / I s E x p a n d e d > < W i d t h > 2 0 0 < / W i d t h > < / a : V a l u e > < / a : K e y V a l u e O f D i a g r a m O b j e c t K e y a n y T y p e z b w N T n L X > < a : K e y V a l u e O f D i a g r a m O b j e c t K e y a n y T y p e z b w N T n L X > < a : K e y > < K e y > T a b l e s \ A l l _ D a t a \ C o l u m n s \ D e b t o r   S e g m e n t < / K e y > < / a : K e y > < a : V a l u e   i : t y p e = " D i a g r a m D i s p l a y N o d e V i e w S t a t e " > < H e i g h t > 1 5 0 < / H e i g h t > < I s E x p a n d e d > t r u e < / I s E x p a n d e d > < W i d t h > 2 0 0 < / W i d t h > < / a : V a l u e > < / a : K e y V a l u e O f D i a g r a m O b j e c t K e y a n y T y p e z b w N T n L X > < a : K e y V a l u e O f D i a g r a m O b j e c t K e y a n y T y p e z b w N T n L X > < a : K e y > < K e y > T a b l e s \ A l l _ D a t a \ C o l u m n s \ T i e r 1   D e s c r i p t i o n < / K e y > < / a : K e y > < a : V a l u e   i : t y p e = " D i a g r a m D i s p l a y N o d e V i e w S t a t e " > < H e i g h t > 1 5 0 < / H e i g h t > < I s E x p a n d e d > t r u e < / I s E x p a n d e d > < W i d t h > 2 0 0 < / W i d t h > < / a : V a l u e > < / a : K e y V a l u e O f D i a g r a m O b j e c t K e y a n y T y p e z b w N T n L X > < a : K e y V a l u e O f D i a g r a m O b j e c t K e y a n y T y p e z b w N T n L X > < a : K e y > < K e y > T a b l e s \ A l l _ D a t a \ C o l u m n s \ T i e r 2   D e s c r i p t i o n < / K e y > < / a : K e y > < a : V a l u e   i : t y p e = " D i a g r a m D i s p l a y N o d e V i e w S t a t e " > < H e i g h t > 1 5 0 < / H e i g h t > < I s E x p a n d e d > t r u e < / I s E x p a n d e d > < W i d t h > 2 0 0 < / W i d t h > < / a : V a l u e > < / a : K e y V a l u e O f D i a g r a m O b j e c t K e y a n y T y p e z b w N T n L X > < a : K e y V a l u e O f D i a g r a m O b j e c t K e y a n y T y p e z b w N T n L X > < a : K e y > < K e y > T a b l e s \ A l l _ D a t a \ C o l u m n s \ O r d e r   N o < / K e y > < / a : K e y > < a : V a l u e   i : t y p e = " D i a g r a m D i s p l a y N o d e V i e w S t a t e " > < H e i g h t > 1 5 0 < / H e i g h t > < I s E x p a n d e d > t r u e < / I s E x p a n d e d > < W i d t h > 2 0 0 < / W i d t h > < / a : V a l u e > < / a : K e y V a l u e O f D i a g r a m O b j e c t K e y a n y T y p e z b w N T n L X > < a : K e y V a l u e O f D i a g r a m O b j e c t K e y a n y T y p e z b w N T n L X > < a : K e y > < K e y > T a b l e s \ A l l _ D a t a \ C o l u m n s \ O r d e r   L i n e   Q u a n t i t y < / K e y > < / a : K e y > < a : V a l u e   i : t y p e = " D i a g r a m D i s p l a y N o d e V i e w S t a t e " > < H e i g h t > 1 5 0 < / H e i g h t > < I s E x p a n d e d > t r u e < / I s E x p a n d e d > < W i d t h > 2 0 0 < / W i d t h > < / a : V a l u e > < / a : K e y V a l u e O f D i a g r a m O b j e c t K e y a n y T y p e z b w N T n L X > < a : K e y V a l u e O f D i a g r a m O b j e c t K e y a n y T y p e z b w N T n L X > < a : K e y > < K e y > T a b l e s \ A l l _ D a t a \ C o l u m n s \ E U R   S a l e s   A m o u n t < / K e y > < / a : K e y > < a : V a l u e   i : t y p e = " D i a g r a m D i s p l a y N o d e V i e w S t a t e " > < H e i g h t > 1 5 0 < / H e i g h t > < I s E x p a n d e d > t r u e < / I s E x p a n d e d > < W i d t h > 2 0 0 < / W i d t h > < / a : V a l u e > < / a : K e y V a l u e O f D i a g r a m O b j e c t K e y a n y T y p e z b w N T n L X > < a : K e y V a l u e O f D i a g r a m O b j e c t K e y a n y T y p e z b w N T n L X > < a : K e y > < K e y > T a b l e s \ A l l _ D a t a \ C o l u m n s \ E U R   C o s t   A m o u n t < / K e y > < / a : K e y > < a : V a l u e   i : t y p e = " D i a g r a m D i s p l a y N o d e V i e w S t a t e " > < H e i g h t > 1 5 0 < / H e i g h t > < I s E x p a n d e d > t r u e < / I s E x p a n d e d > < W i d t h > 2 0 0 < / W i d t h > < / a : V a l u e > < / a : K e y V a l u e O f D i a g r a m O b j e c t K e y a n y T y p e z b w N T n L X > < a : K e y V a l u e O f D i a g r a m O b j e c t K e y a n y T y p e z b w N T n L X > < a : K e y > < K e y > T a b l e s \ A l l _ D a t a \ C o l u m n s \ G r o s s   P r o f i t < / K e y > < / a : K e y > < a : V a l u e   i : t y p e = " D i a g r a m D i s p l a y N o d e V i e w S t a t e " > < H e i g h t > 1 5 0 < / H e i g h t > < I s E x p a n d e d > t r u e < / I s E x p a n d e d > < W i d t h > 2 0 0 < / W i d t h > < / a : V a l u e > < / a : K e y V a l u e O f D i a g r a m O b j e c t K e y a n y T y p e z b w N T n L X > < a : K e y V a l u e O f D i a g r a m O b j e c t K e y a n y T y p e z b w N T n L X > < a : K e y > < K e y > T a b l e s \ A l l _ D a t a \ C o l u m n s \ R e t u r n < / K e y > < / a : K e y > < a : V a l u e   i : t y p e = " D i a g r a m D i s p l a y N o d e V i e w S t a t e " > < H e i g h t > 1 5 0 < / H e i g h t > < I s E x p a n d e d > t r u e < / I s E x p a n d e d > < W i d t h > 2 0 0 < / W i d t h > < / a : V a l u e > < / a : K e y V a l u e O f D i a g r a m O b j e c t K e y a n y T y p e z b w N T n L X > < a : K e y V a l u e O f D i a g r a m O b j e c t K e y a n y T y p e z b w N T n L X > < a : K e y > < K e y > T a b l e s \ A l l _ D a t a \ C o l u m n s \ T i e r 2 & a m p ; O r d e r N o < / K e y > < / a : K e y > < a : V a l u e   i : t y p e = " D i a g r a m D i s p l a y N o d e V i e w S t a t e " > < H e i g h t > 1 5 0 < / H e i g h t > < I s E x p a n d e d > t r u e < / I s E x p a n d e d > < W i d t h > 2 0 0 < / W i d t h > < / a : V a l u e > < / a : K e y V a l u e O f D i a g r a m O b j e c t K e y a n y T y p e z b w N T n L X > < a : K e y V a l u e O f D i a g r a m O b j e c t K e y a n y T y p e z b w N T n L X > < a : K e y > < K e y > T a b l e s \ A l l _ D a t a _ P P \ M e a s u r e s \ A v _ p r i c e < / K e y > < / a : K e y > < a : V a l u e   i : t y p e = " D i a g r a m D i s p l a y N o d e V i e w S t a t e " > < H e i g h t > 1 5 0 < / H e i g h t > < I s E x p a n d e d > t r u e < / I s E x p a n d e d > < W i d t h > 2 0 0 < / W i d t h > < / a : V a l u e > < / a : K e y V a l u e O f D i a g r a m O b j e c t K e y a n y T y p e z b w N T n L X > < a : K e y V a l u e O f D i a g r a m O b j e c t K e y a n y T y p e z b w N T n L X > < a : K e y > < K e y > T a b l e s \ A l l _ D a t a _ P P \ M e a s u r e s \ m i n _ p r i c e < / K e y > < / a : K e y > < a : V a l u e   i : t y p e = " D i a g r a m D i s p l a y N o d e V i e w S t a t e " > < H e i g h t > 1 5 0 < / H e i g h t > < I s E x p a n d e d > t r u e < / I s E x p a n d e d > < W i d t h > 2 0 0 < / W i d t h > < / a : V a l u e > < / a : K e y V a l u e O f D i a g r a m O b j e c t K e y a n y T y p e z b w N T n L X > < a : K e y V a l u e O f D i a g r a m O b j e c t K e y a n y T y p e z b w N T n L X > < a : K e y > < K e y > T a b l e s \ A l l _ D a t a _ P P \ M e a s u r e s \ m a x _ p r i c e < / K e y > < / a : K e y > < a : V a l u e   i : t y p e = " D i a g r a m D i s p l a y N o d e V i e w S t a t e " > < H e i g h t > 1 5 0 < / H e i g h t > < I s E x p a n d e d > t r u e < / I s E x p a n d e d > < W i d t h > 2 0 0 < / W i d t h > < / a : V a l u e > < / a : K e y V a l u e O f D i a g r a m O b j e c t K e y a n y T y p e z b w N T n L X > < a : K e y V a l u e O f D i a g r a m O b j e c t K e y a n y T y p e z b w N T n L X > < a : K e y > < K e y > T a b l e s \ A l l _ D a t a _ P P \ M e a s u r e s \ m i n P r _ p r i c e < / K e y > < / a : K e y > < a : V a l u e   i : t y p e = " D i a g r a m D i s p l a y N o d e V i e w S t a t e " > < H e i g h t > 1 5 0 < / H e i g h t > < I s E x p a n d e d > t r u e < / I s E x p a n d e d > < W i d t h > 2 0 0 < / W i d t h > < / a : V a l u e > < / a : K e y V a l u e O f D i a g r a m O b j e c t K e y a n y T y p e z b w N T n L X > < a : K e y V a l u e O f D i a g r a m O b j e c t K e y a n y T y p e z b w N T n L X > < a : K e y > < K e y > T a b l e s \ A l l _ D a t a _ P P \ M e a s u r e s \ m a x P r _ p r i c e < / K e y > < / a : K e y > < a : V a l u e   i : t y p e = " D i a g r a m D i s p l a y N o d e V i e w S t a t e " > < H e i g h t > 1 5 0 < / H e i g h t > < I s E x p a n d e d > t r u e < / I s E x p a n d e d > < W i d t h > 2 0 0 < / W i d t h > < / a : V a l u e > < / a : K e y V a l u e O f D i a g r a m O b j e c t K e y a n y T y p e z b w N T n L X > < a : K e y V a l u e O f D i a g r a m O b j e c t K e y a n y T y p e z b w N T n L X > < a : K e y > < K e y > T a b l e s \ A l l _ D a t a _ P P \ M e a s u r e s \ S u m   o f   O r d e r   L i n e   Q u a n t i t y < / K e y > < / a : K e y > < a : V a l u e   i : t y p e = " D i a g r a m D i s p l a y N o d e V i e w S t a t e " > < H e i g h t > 1 5 0 < / H e i g h t > < I s E x p a n d e d > t r u e < / I s E x p a n d e d > < W i d t h > 2 0 0 < / W i d t h > < / a : V a l u e > < / a : K e y V a l u e O f D i a g r a m O b j e c t K e y a n y T y p e z b w N T n L X > < a : K e y V a l u e O f D i a g r a m O b j e c t K e y a n y T y p e z b w N T n L X > < a : K e y > < K e y > T a b l e s \ A l l _ D a t a _ P P \ S u m   o f   O r d e r   L i n e   Q u a n t i t y \ A d d i t i o n a l   I n f o \ I m p l i c i t   M e a s u r e < / K e y > < / a : K e y > < a : V a l u e   i : t y p e = " D i a g r a m D i s p l a y V i e w S t a t e I D i a g r a m T a g A d d i t i o n a l I n f o " / > < / a : K e y V a l u e O f D i a g r a m O b j e c t K e y a n y T y p e z b w N T n L X > < / V i e w S t a t e s > < / D i a g r a m M a n a g e r . S e r i a l i z a b l e D i a g r a m > < D i a g r a m M a n a g e r . S e r i a l i z a b l e D i a g r a m > < A d a p t e r   i : t y p e = " M e a s u r e D i a g r a m S a n d b o x A d a p t e r " > < T a b l e N a m e > A l l _ D a t a _ P P 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 A l l _ D a t a _ P P 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 M e a s u r e s \ A v _ p r i c e < / K e y > < / D i a g r a m O b j e c t K e y > < D i a g r a m O b j e c t K e y > < K e y > M e a s u r e s \ A v _ p r i c e \ T a g I n f o \ F o r m u l a < / K e y > < / D i a g r a m O b j e c t K e y > < D i a g r a m O b j e c t K e y > < K e y > M e a s u r e s \ m i n _ p r i c e < / K e y > < / D i a g r a m O b j e c t K e y > < D i a g r a m O b j e c t K e y > < K e y > M e a s u r e s \ m i n _ p r i c e \ T a g I n f o \ F o r m u l a < / K e y > < / D i a g r a m O b j e c t K e y > < D i a g r a m O b j e c t K e y > < K e y > M e a s u r e s \ m a x _ p r i c e < / K e y > < / D i a g r a m O b j e c t K e y > < D i a g r a m O b j e c t K e y > < K e y > M e a s u r e s \ m a x _ p r i c e \ T a g I n f o \ F o r m u l a < / K e y > < / D i a g r a m O b j e c t K e y > < D i a g r a m O b j e c t K e y > < K e y > M e a s u r e s \ m i n P r _ p r i c e < / K e y > < / D i a g r a m O b j e c t K e y > < D i a g r a m O b j e c t K e y > < K e y > M e a s u r e s \ m i n P r _ p r i c e \ T a g I n f o \ F o r m u l a < / K e y > < / D i a g r a m O b j e c t K e y > < D i a g r a m O b j e c t K e y > < K e y > M e a s u r e s \ m a x P r _ p r i c e < / K e y > < / D i a g r a m O b j e c t K e y > < D i a g r a m O b j e c t K e y > < K e y > M e a s u r e s \ m a x P r _ p r i c e \ T a g I n f o \ F o r m u l a < / K e y > < / D i a g r a m O b j e c t K e y > < D i a g r a m O b j e c t K e y > < K e y > M e a s u r e s \ C o s t _ p e r _ u n i t < / K e y > < / D i a g r a m O b j e c t K e y > < D i a g r a m O b j e c t K e y > < K e y > M e a s u r e s \ C o s t _ p e r _ u n i t \ T a g I n f o \ F o r m u l a < / K e y > < / D i a g r a m O b j e c t K e y > < D i a g r a m O b j e c t K e y > < K e y > M e a s u r e s \ - 1 V O L U M E < / K e y > < / D i a g r a m O b j e c t K e y > < D i a g r a m O b j e c t K e y > < K e y > M e a s u r e s \ - 1 V O L U M E \ T a g I n f o \ F o r m u l a < / K e y > < / D i a g r a m O b j e c t K e y > < D i a g r a m O b j e c t K e y > < K e y > M e a s u r e s \ S u m   o f   O r d e r   L i n e   Q u a n t i t y < / K e y > < / D i a g r a m O b j e c t K e y > < D i a g r a m O b j e c t K e y > < K e y > M e a s u r e s \ S u m   o f   O r d e r   L i n e   Q u a n t i t y \ T a g I n f o \ F o r m u l a < / K e y > < / D i a g r a m O b j e c t K e y > < D i a g r a m O b j e c t K e y > < K e y > M e a s u r e s \ S u m   o f   E U R   S a l e s   A m o u n t < / K e y > < / D i a g r a m O b j e c t K e y > < D i a g r a m O b j e c t K e y > < K e y > M e a s u r e s \ S u m   o f   E U R   S a l e s   A m o u n t \ T a g I n f o \ F o r m u l a < / K e y > < / D i a g r a m O b j e c t K e y > < D i a g r a m O b j e c t K e y > < K e y > M e a s u r e s \ S u m   o f   I n v o i c e   ( Y e a r + M o n t h ) < / K e y > < / D i a g r a m O b j e c t K e y > < D i a g r a m O b j e c t K e y > < K e y > M e a s u r e s \ S u m   o f   I n v o i c e   ( Y e a r + M o n t h ) \ T a g I n f o \ F o r m u l a < / K e y > < / D i a g r a m O b j e c t K e y > < D i a g r a m O b j e c t K e y > < K e y > M e a s u r e s \ S u m   o f   O r d e r   N o < / K e y > < / D i a g r a m O b j e c t K e y > < D i a g r a m O b j e c t K e y > < K e y > M e a s u r e s \ S u m   o f   O r d e r   N o \ T a g I n f o \ F o r m u l a < / K e y > < / D i a g r a m O b j e c t K e y > < D i a g r a m O b j e c t K e y > < K e y > M e a s u r e s \ S u m   o f   C o r r   f o r   T i e r 2 < / K e y > < / D i a g r a m O b j e c t K e y > < D i a g r a m O b j e c t K e y > < K e y > M e a s u r e s \ S u m   o f   C o r r   f o r   T i e r 2 \ T a g I n f o \ F o r m u l a < / K e y > < / D i a g r a m O b j e c t K e y > < D i a g r a m O b j e c t K e y > < K e y > M e a s u r e s \ A v e r a g e   o f   C o r r   f o r   T i e r 2 < / K e y > < / D i a g r a m O b j e c t K e y > < D i a g r a m O b j e c t K e y > < K e y > M e a s u r e s \ A v e r a g e   o f   C o r r   f o r   T i e r 2 \ T a g I n f o \ F o r m u l a < / K e y > < / D i a g r a m O b j e c t K e y > < D i a g r a m O b j e c t K e y > < K e y > M e a s u r e s \ S u m   o f   G r o s s   P r o f i t < / K e y > < / D i a g r a m O b j e c t K e y > < D i a g r a m O b j e c t K e y > < K e y > M e a s u r e s \ S u m   o f   G r o s s   P r o f i t \ T a g I n f o \ F o r m u l a < / K e y > < / D i a g r a m O b j e c t K e y > < D i a g r a m O b j e c t K e y > < K e y > M e a s u r e s \ S u m   o f   E U R   C o s t   A m o u n t < / K e y > < / D i a g r a m O b j e c t K e y > < D i a g r a m O b j e c t K e y > < K e y > M e a s u r e s \ S u m   o f   E U R   C o s t   A m o u n t \ T a g I n f o \ F o r m u l a < / K e y > < / D i a g r a m O b j e c t K e y > < D i a g r a m O b j e c t K e y > < K e y > C o l u m n s \ I n v o i c e   ( Y e a r + M o n t h ) < / K e y > < / D i a g r a m O b j e c t K e y > < D i a g r a m O b j e c t K e y > < K e y > C o l u m n s \ Y e a r < / K e y > < / D i a g r a m O b j e c t K e y > < D i a g r a m O b j e c t K e y > < K e y > C o l u m n s \ M o n t h < / K e y > < / D i a g r a m O b j e c t K e y > < D i a g r a m O b j e c t K e y > < K e y > C o l u m n s \ C o u n t r y   C o d e < / K e y > < / D i a g r a m O b j e c t K e y > < D i a g r a m O b j e c t K e y > < K e y > C o l u m n s \ D e b t o r   N u m b e r < / K e y > < / D i a g r a m O b j e c t K e y > < D i a g r a m O b j e c t K e y > < K e y > C o l u m n s \ D e b t o r   S e g m e n t < / K e y > < / D i a g r a m O b j e c t K e y > < D i a g r a m O b j e c t K e y > < K e y > C o l u m n s \ T i e r 1   D e s c r i p t i o n < / K e y > < / D i a g r a m O b j e c t K e y > < D i a g r a m O b j e c t K e y > < K e y > C o l u m n s \ T i e r 2   D e s c r i p t i o n < / K e y > < / D i a g r a m O b j e c t K e y > < D i a g r a m O b j e c t K e y > < K e y > C o l u m n s \ O r d e r   N o < / K e y > < / D i a g r a m O b j e c t K e y > < D i a g r a m O b j e c t K e y > < K e y > C o l u m n s \ O r d e r   L i n e   Q u a n t i t y < / K e y > < / D i a g r a m O b j e c t K e y > < D i a g r a m O b j e c t K e y > < K e y > C o l u m n s \ E U R   S a l e s   A m o u n t < / K e y > < / D i a g r a m O b j e c t K e y > < D i a g r a m O b j e c t K e y > < K e y > C o l u m n s \ E U R   C o s t   A m o u n t < / K e y > < / D i a g r a m O b j e c t K e y > < D i a g r a m O b j e c t K e y > < K e y > C o l u m n s \ G r o s s   P r o f i t < / K e y > < / D i a g r a m O b j e c t K e y > < D i a g r a m O b j e c t K e y > < K e y > C o l u m n s \ R e t u r n < / K e y > < / D i a g r a m O b j e c t K e y > < D i a g r a m O b j e c t K e y > < K e y > C o l u m n s \ T i e r 2 & a m p ; O r d e r N o < / K e y > < / D i a g r a m O b j e c t K e y > < D i a g r a m O b j e c t K e y > < K e y > C o l u m n s \ C o r r   f o r   T i e r 2 < / K e y > < / D i a g r a m O b j e c t K e y > < D i a g r a m O b j e c t K e y > < K e y > L i n k s \ & l t ; C o l u m n s \ S u m   o f   O r d e r   L i n e   Q u a n t i t y & g t ; - & l t ; M e a s u r e s \ O r d e r   L i n e   Q u a n t i t y & g t ; < / K e y > < / D i a g r a m O b j e c t K e y > < D i a g r a m O b j e c t K e y > < K e y > L i n k s \ & l t ; C o l u m n s \ S u m   o f   O r d e r   L i n e   Q u a n t i t y & g t ; - & l t ; M e a s u r e s \ O r d e r   L i n e   Q u a n t i t y & g t ; \ C O L U M N < / K e y > < / D i a g r a m O b j e c t K e y > < D i a g r a m O b j e c t K e y > < K e y > L i n k s \ & l t ; C o l u m n s \ S u m   o f   O r d e r   L i n e   Q u a n t i t y & g t ; - & l t ; M e a s u r e s \ O r d e r   L i n e   Q u a n t i t y & g t ; \ M E A S U R E < / K e y > < / D i a g r a m O b j e c t K e y > < D i a g r a m O b j e c t K e y > < K e y > L i n k s \ & l t ; C o l u m n s \ S u m   o f   E U R   S a l e s   A m o u n t & g t ; - & l t ; M e a s u r e s \ E U R   S a l e s   A m o u n t & g t ; < / K e y > < / D i a g r a m O b j e c t K e y > < D i a g r a m O b j e c t K e y > < K e y > L i n k s \ & l t ; C o l u m n s \ S u m   o f   E U R   S a l e s   A m o u n t & g t ; - & l t ; M e a s u r e s \ E U R   S a l e s   A m o u n t & g t ; \ C O L U M N < / K e y > < / D i a g r a m O b j e c t K e y > < D i a g r a m O b j e c t K e y > < K e y > L i n k s \ & l t ; C o l u m n s \ S u m   o f   E U R   S a l e s   A m o u n t & g t ; - & l t ; M e a s u r e s \ E U R   S a l e s   A m o u n t & g t ; \ M E A S U R E < / K e y > < / D i a g r a m O b j e c t K e y > < D i a g r a m O b j e c t K e y > < K e y > L i n k s \ & l t ; C o l u m n s \ S u m   o f   I n v o i c e   ( Y e a r + M o n t h ) & g t ; - & l t ; M e a s u r e s \ I n v o i c e   ( Y e a r + M o n t h ) & g t ; < / K e y > < / D i a g r a m O b j e c t K e y > < D i a g r a m O b j e c t K e y > < K e y > L i n k s \ & l t ; C o l u m n s \ S u m   o f   I n v o i c e   ( Y e a r + M o n t h ) & g t ; - & l t ; M e a s u r e s \ I n v o i c e   ( Y e a r + M o n t h ) & g t ; \ C O L U M N < / K e y > < / D i a g r a m O b j e c t K e y > < D i a g r a m O b j e c t K e y > < K e y > L i n k s \ & l t ; C o l u m n s \ S u m   o f   I n v o i c e   ( Y e a r + M o n t h ) & g t ; - & l t ; M e a s u r e s \ I n v o i c e   ( Y e a r + M o n t h ) & g t ; \ M E A S U R E < / K e y > < / D i a g r a m O b j e c t K e y > < D i a g r a m O b j e c t K e y > < K e y > L i n k s \ & l t ; C o l u m n s \ S u m   o f   O r d e r   N o & g t ; - & l t ; M e a s u r e s \ O r d e r   N o & g t ; < / K e y > < / D i a g r a m O b j e c t K e y > < D i a g r a m O b j e c t K e y > < K e y > L i n k s \ & l t ; C o l u m n s \ S u m   o f   O r d e r   N o & g t ; - & l t ; M e a s u r e s \ O r d e r   N o & g t ; \ C O L U M N < / K e y > < / D i a g r a m O b j e c t K e y > < D i a g r a m O b j e c t K e y > < K e y > L i n k s \ & l t ; C o l u m n s \ S u m   o f   O r d e r   N o & g t ; - & l t ; M e a s u r e s \ O r d e r   N o & g t ; \ M E A S U R E < / K e y > < / D i a g r a m O b j e c t K e y > < D i a g r a m O b j e c t K e y > < K e y > L i n k s \ & l t ; C o l u m n s \ S u m   o f   C o r r   f o r   T i e r 2 & g t ; - & l t ; M e a s u r e s \ C o r r   f o r   T i e r 2 & g t ; < / K e y > < / D i a g r a m O b j e c t K e y > < D i a g r a m O b j e c t K e y > < K e y > L i n k s \ & l t ; C o l u m n s \ S u m   o f   C o r r   f o r   T i e r 2 & g t ; - & l t ; M e a s u r e s \ C o r r   f o r   T i e r 2 & g t ; \ C O L U M N < / K e y > < / D i a g r a m O b j e c t K e y > < D i a g r a m O b j e c t K e y > < K e y > L i n k s \ & l t ; C o l u m n s \ S u m   o f   C o r r   f o r   T i e r 2 & g t ; - & l t ; M e a s u r e s \ C o r r   f o r   T i e r 2 & g t ; \ M E A S U R E < / K e y > < / D i a g r a m O b j e c t K e y > < D i a g r a m O b j e c t K e y > < K e y > L i n k s \ & l t ; C o l u m n s \ A v e r a g e   o f   C o r r   f o r   T i e r 2 & g t ; - & l t ; M e a s u r e s \ C o r r   f o r   T i e r 2 & g t ; < / K e y > < / D i a g r a m O b j e c t K e y > < D i a g r a m O b j e c t K e y > < K e y > L i n k s \ & l t ; C o l u m n s \ A v e r a g e   o f   C o r r   f o r   T i e r 2 & g t ; - & l t ; M e a s u r e s \ C o r r   f o r   T i e r 2 & g t ; \ C O L U M N < / K e y > < / D i a g r a m O b j e c t K e y > < D i a g r a m O b j e c t K e y > < K e y > L i n k s \ & l t ; C o l u m n s \ A v e r a g e   o f   C o r r   f o r   T i e r 2 & g t ; - & l t ; M e a s u r e s \ C o r r   f o r   T i e r 2 & g t ; \ M E A S U R E < / K e y > < / D i a g r a m O b j e c t K e y > < D i a g r a m O b j e c t K e y > < K e y > L i n k s \ & l t ; C o l u m n s \ S u m   o f   G r o s s   P r o f i t & g t ; - & l t ; M e a s u r e s \ G r o s s   P r o f i t & g t ; < / K e y > < / D i a g r a m O b j e c t K e y > < D i a g r a m O b j e c t K e y > < K e y > L i n k s \ & l t ; C o l u m n s \ S u m   o f   G r o s s   P r o f i t & g t ; - & l t ; M e a s u r e s \ G r o s s   P r o f i t & g t ; \ C O L U M N < / K e y > < / D i a g r a m O b j e c t K e y > < D i a g r a m O b j e c t K e y > < K e y > L i n k s \ & l t ; C o l u m n s \ S u m   o f   G r o s s   P r o f i t & g t ; - & l t ; M e a s u r e s \ G r o s s   P r o f i t & g t ; \ M E A S U R E < / K e y > < / D i a g r a m O b j e c t K e y > < D i a g r a m O b j e c t K e y > < K e y > L i n k s \ & l t ; C o l u m n s \ S u m   o f   E U R   C o s t   A m o u n t & g t ; - & l t ; M e a s u r e s \ E U R   C o s t   A m o u n t & g t ; < / K e y > < / D i a g r a m O b j e c t K e y > < D i a g r a m O b j e c t K e y > < K e y > L i n k s \ & l t ; C o l u m n s \ S u m   o f   E U R   C o s t   A m o u n t & g t ; - & l t ; M e a s u r e s \ E U R   C o s t   A m o u n t & g t ; \ C O L U M N < / K e y > < / D i a g r a m O b j e c t K e y > < D i a g r a m O b j e c t K e y > < K e y > L i n k s \ & l t ; C o l u m n s \ S u m   o f   E U R   C o s t   A m o u n t & g t ; - & l t ; M e a s u r e s \ E U R   C o s t   A m o u n t & g t ; \ M E A S U R E 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 M e a s u r e s \ A v _ p r i c e < / K e y > < / a : K e y > < a : V a l u e   i : t y p e = " M e a s u r e G r i d N o d e V i e w S t a t e " > < L a y e d O u t > t r u e < / L a y e d O u t > < / a : V a l u e > < / a : K e y V a l u e O f D i a g r a m O b j e c t K e y a n y T y p e z b w N T n L X > < a : K e y V a l u e O f D i a g r a m O b j e c t K e y a n y T y p e z b w N T n L X > < a : K e y > < K e y > M e a s u r e s \ A v _ p r i c e \ T a g I n f o \ F o r m u l a < / K e y > < / a : K e y > < a : V a l u e   i : t y p e = " M e a s u r e G r i d V i e w S t a t e I D i a g r a m T a g A d d i t i o n a l I n f o " / > < / a : K e y V a l u e O f D i a g r a m O b j e c t K e y a n y T y p e z b w N T n L X > < a : K e y V a l u e O f D i a g r a m O b j e c t K e y a n y T y p e z b w N T n L X > < a : K e y > < K e y > M e a s u r e s \ m i n _ p r i c e < / K e y > < / a : K e y > < a : V a l u e   i : t y p e = " M e a s u r e G r i d N o d e V i e w S t a t e " > < L a y e d O u t > t r u e < / L a y e d O u t > < R o w > 1 < / R o w > < / a : V a l u e > < / a : K e y V a l u e O f D i a g r a m O b j e c t K e y a n y T y p e z b w N T n L X > < a : K e y V a l u e O f D i a g r a m O b j e c t K e y a n y T y p e z b w N T n L X > < a : K e y > < K e y > M e a s u r e s \ m i n _ p r i c e \ T a g I n f o \ F o r m u l a < / K e y > < / a : K e y > < a : V a l u e   i : t y p e = " M e a s u r e G r i d V i e w S t a t e I D i a g r a m T a g A d d i t i o n a l I n f o " / > < / a : K e y V a l u e O f D i a g r a m O b j e c t K e y a n y T y p e z b w N T n L X > < a : K e y V a l u e O f D i a g r a m O b j e c t K e y a n y T y p e z b w N T n L X > < a : K e y > < K e y > M e a s u r e s \ m a x _ p r i c e < / K e y > < / a : K e y > < a : V a l u e   i : t y p e = " M e a s u r e G r i d N o d e V i e w S t a t e " > < L a y e d O u t > t r u e < / L a y e d O u t > < R o w > 2 < / R o w > < / a : V a l u e > < / a : K e y V a l u e O f D i a g r a m O b j e c t K e y a n y T y p e z b w N T n L X > < a : K e y V a l u e O f D i a g r a m O b j e c t K e y a n y T y p e z b w N T n L X > < a : K e y > < K e y > M e a s u r e s \ m a x _ p r i c e \ T a g I n f o \ F o r m u l a < / K e y > < / a : K e y > < a : V a l u e   i : t y p e = " M e a s u r e G r i d V i e w S t a t e I D i a g r a m T a g A d d i t i o n a l I n f o " / > < / a : K e y V a l u e O f D i a g r a m O b j e c t K e y a n y T y p e z b w N T n L X > < a : K e y V a l u e O f D i a g r a m O b j e c t K e y a n y T y p e z b w N T n L X > < a : K e y > < K e y > M e a s u r e s \ m i n P r _ p r i c e < / K e y > < / a : K e y > < a : V a l u e   i : t y p e = " M e a s u r e G r i d N o d e V i e w S t a t e " > < L a y e d O u t > t r u e < / L a y e d O u t > < R o w > 3 < / R o w > < / a : V a l u e > < / a : K e y V a l u e O f D i a g r a m O b j e c t K e y a n y T y p e z b w N T n L X > < a : K e y V a l u e O f D i a g r a m O b j e c t K e y a n y T y p e z b w N T n L X > < a : K e y > < K e y > M e a s u r e s \ m i n P r _ p r i c e \ T a g I n f o \ F o r m u l a < / K e y > < / a : K e y > < a : V a l u e   i : t y p e = " M e a s u r e G r i d V i e w S t a t e I D i a g r a m T a g A d d i t i o n a l I n f o " / > < / a : K e y V a l u e O f D i a g r a m O b j e c t K e y a n y T y p e z b w N T n L X > < a : K e y V a l u e O f D i a g r a m O b j e c t K e y a n y T y p e z b w N T n L X > < a : K e y > < K e y > M e a s u r e s \ m a x P r _ p r i c e < / K e y > < / a : K e y > < a : V a l u e   i : t y p e = " M e a s u r e G r i d N o d e V i e w S t a t e " > < L a y e d O u t > t r u e < / L a y e d O u t > < R o w > 4 < / R o w > < / a : V a l u e > < / a : K e y V a l u e O f D i a g r a m O b j e c t K e y a n y T y p e z b w N T n L X > < a : K e y V a l u e O f D i a g r a m O b j e c t K e y a n y T y p e z b w N T n L X > < a : K e y > < K e y > M e a s u r e s \ m a x P r _ p r i c e \ T a g I n f o \ F o r m u l a < / K e y > < / a : K e y > < a : V a l u e   i : t y p e = " M e a s u r e G r i d V i e w S t a t e I D i a g r a m T a g A d d i t i o n a l I n f o " / > < / a : K e y V a l u e O f D i a g r a m O b j e c t K e y a n y T y p e z b w N T n L X > < a : K e y V a l u e O f D i a g r a m O b j e c t K e y a n y T y p e z b w N T n L X > < a : K e y > < K e y > M e a s u r e s \ C o s t _ p e r _ u n i t < / K e y > < / a : K e y > < a : V a l u e   i : t y p e = " M e a s u r e G r i d N o d e V i e w S t a t e " > < L a y e d O u t > t r u e < / L a y e d O u t > < R o w > 5 < / R o w > < / a : V a l u e > < / a : K e y V a l u e O f D i a g r a m O b j e c t K e y a n y T y p e z b w N T n L X > < a : K e y V a l u e O f D i a g r a m O b j e c t K e y a n y T y p e z b w N T n L X > < a : K e y > < K e y > M e a s u r e s \ C o s t _ p e r _ u n i t \ T a g I n f o \ F o r m u l a < / K e y > < / a : K e y > < a : V a l u e   i : t y p e = " M e a s u r e G r i d V i e w S t a t e I D i a g r a m T a g A d d i t i o n a l I n f o " / > < / a : K e y V a l u e O f D i a g r a m O b j e c t K e y a n y T y p e z b w N T n L X > < a : K e y V a l u e O f D i a g r a m O b j e c t K e y a n y T y p e z b w N T n L X > < a : K e y > < K e y > M e a s u r e s \ - 1 V O L U M E < / K e y > < / a : K e y > < a : V a l u e   i : t y p e = " M e a s u r e G r i d N o d e V i e w S t a t e " > < L a y e d O u t > t r u e < / L a y e d O u t > < R o w > 6 < / R o w > < / a : V a l u e > < / a : K e y V a l u e O f D i a g r a m O b j e c t K e y a n y T y p e z b w N T n L X > < a : K e y V a l u e O f D i a g r a m O b j e c t K e y a n y T y p e z b w N T n L X > < a : K e y > < K e y > M e a s u r e s \ - 1 V O L U M E \ T a g I n f o \ F o r m u l a < / K e y > < / a : K e y > < a : V a l u e   i : t y p e = " M e a s u r e G r i d V i e w S t a t e I D i a g r a m T a g A d d i t i o n a l I n f o " / > < / a : K e y V a l u e O f D i a g r a m O b j e c t K e y a n y T y p e z b w N T n L X > < a : K e y V a l u e O f D i a g r a m O b j e c t K e y a n y T y p e z b w N T n L X > < a : K e y > < K e y > M e a s u r e s \ S u m   o f   O r d e r   L i n e   Q u a n t i t y < / K e y > < / a : K e y > < a : V a l u e   i : t y p e = " M e a s u r e G r i d N o d e V i e w S t a t e " > < C o l u m n > 9 < / C o l u m n > < L a y e d O u t > t r u e < / L a y e d O u t > < W a s U I I n v i s i b l e > t r u e < / W a s U I I n v i s i b l e > < / a : V a l u e > < / a : K e y V a l u e O f D i a g r a m O b j e c t K e y a n y T y p e z b w N T n L X > < a : K e y V a l u e O f D i a g r a m O b j e c t K e y a n y T y p e z b w N T n L X > < a : K e y > < K e y > M e a s u r e s \ S u m   o f   O r d e r   L i n e   Q u a n t i t y \ T a g I n f o \ F o r m u l a < / K e y > < / a : K e y > < a : V a l u e   i : t y p e = " M e a s u r e G r i d V i e w S t a t e I D i a g r a m T a g A d d i t i o n a l I n f o " / > < / a : K e y V a l u e O f D i a g r a m O b j e c t K e y a n y T y p e z b w N T n L X > < a : K e y V a l u e O f D i a g r a m O b j e c t K e y a n y T y p e z b w N T n L X > < a : K e y > < K e y > M e a s u r e s \ S u m   o f   E U R   S a l e s   A m o u n t < / K e y > < / a : K e y > < a : V a l u e   i : t y p e = " M e a s u r e G r i d N o d e V i e w S t a t e " > < C o l u m n > 1 0 < / C o l u m n > < L a y e d O u t > t r u e < / L a y e d O u t > < W a s U I I n v i s i b l e > t r u e < / W a s U I I n v i s i b l e > < / a : V a l u e > < / a : K e y V a l u e O f D i a g r a m O b j e c t K e y a n y T y p e z b w N T n L X > < a : K e y V a l u e O f D i a g r a m O b j e c t K e y a n y T y p e z b w N T n L X > < a : K e y > < K e y > M e a s u r e s \ S u m   o f   E U R   S a l e s   A m o u n t \ T a g I n f o \ F o r m u l a < / K e y > < / a : K e y > < a : V a l u e   i : t y p e = " M e a s u r e G r i d V i e w S t a t e I D i a g r a m T a g A d d i t i o n a l I n f o " / > < / a : K e y V a l u e O f D i a g r a m O b j e c t K e y a n y T y p e z b w N T n L X > < a : K e y V a l u e O f D i a g r a m O b j e c t K e y a n y T y p e z b w N T n L X > < a : K e y > < K e y > M e a s u r e s \ S u m   o f   I n v o i c e   ( Y e a r + M o n t h ) < / K e y > < / a : K e y > < a : V a l u e   i : t y p e = " M e a s u r e G r i d N o d e V i e w S t a t e " > < L a y e d O u t > t r u e < / L a y e d O u t > < R o w > 7 < / R o w > < W a s U I I n v i s i b l e > t r u e < / W a s U I I n v i s i b l e > < / a : V a l u e > < / a : K e y V a l u e O f D i a g r a m O b j e c t K e y a n y T y p e z b w N T n L X > < a : K e y V a l u e O f D i a g r a m O b j e c t K e y a n y T y p e z b w N T n L X > < a : K e y > < K e y > M e a s u r e s \ S u m   o f   I n v o i c e   ( Y e a r + M o n t h ) \ T a g I n f o \ F o r m u l a < / K e y > < / a : K e y > < a : V a l u e   i : t y p e = " M e a s u r e G r i d V i e w S t a t e I D i a g r a m T a g A d d i t i o n a l I n f o " / > < / a : K e y V a l u e O f D i a g r a m O b j e c t K e y a n y T y p e z b w N T n L X > < a : K e y V a l u e O f D i a g r a m O b j e c t K e y a n y T y p e z b w N T n L X > < a : K e y > < K e y > M e a s u r e s \ S u m   o f   O r d e r   N o < / K e y > < / a : K e y > < a : V a l u e   i : t y p e = " M e a s u r e G r i d N o d e V i e w S t a t e " > < C o l u m n > 8 < / C o l u m n > < L a y e d O u t > t r u e < / L a y e d O u t > < W a s U I I n v i s i b l e > t r u e < / W a s U I I n v i s i b l e > < / a : V a l u e > < / a : K e y V a l u e O f D i a g r a m O b j e c t K e y a n y T y p e z b w N T n L X > < a : K e y V a l u e O f D i a g r a m O b j e c t K e y a n y T y p e z b w N T n L X > < a : K e y > < K e y > M e a s u r e s \ S u m   o f   O r d e r   N o \ T a g I n f o \ F o r m u l a < / K e y > < / a : K e y > < a : V a l u e   i : t y p e = " M e a s u r e G r i d V i e w S t a t e I D i a g r a m T a g A d d i t i o n a l I n f o " / > < / a : K e y V a l u e O f D i a g r a m O b j e c t K e y a n y T y p e z b w N T n L X > < a : K e y V a l u e O f D i a g r a m O b j e c t K e y a n y T y p e z b w N T n L X > < a : K e y > < K e y > M e a s u r e s \ S u m   o f   C o r r   f o r   T i e r 2 < / K e y > < / a : K e y > < a : V a l u e   i : t y p e = " M e a s u r e G r i d N o d e V i e w S t a t e " > < C o l u m n > 1 5 < / C o l u m n > < L a y e d O u t > t r u e < / L a y e d O u t > < W a s U I I n v i s i b l e > t r u e < / W a s U I I n v i s i b l e > < / a : V a l u e > < / a : K e y V a l u e O f D i a g r a m O b j e c t K e y a n y T y p e z b w N T n L X > < a : K e y V a l u e O f D i a g r a m O b j e c t K e y a n y T y p e z b w N T n L X > < a : K e y > < K e y > M e a s u r e s \ S u m   o f   C o r r   f o r   T i e r 2 \ T a g I n f o \ F o r m u l a < / K e y > < / a : K e y > < a : V a l u e   i : t y p e = " M e a s u r e G r i d V i e w S t a t e I D i a g r a m T a g A d d i t i o n a l I n f o " / > < / a : K e y V a l u e O f D i a g r a m O b j e c t K e y a n y T y p e z b w N T n L X > < a : K e y V a l u e O f D i a g r a m O b j e c t K e y a n y T y p e z b w N T n L X > < a : K e y > < K e y > M e a s u r e s \ A v e r a g e   o f   C o r r   f o r   T i e r 2 < / K e y > < / a : K e y > < a : V a l u e   i : t y p e = " M e a s u r e G r i d N o d e V i e w S t a t e " > < C o l u m n > 1 5 < / C o l u m n > < L a y e d O u t > t r u e < / L a y e d O u t > < R o w > 1 < / R o w > < W a s U I I n v i s i b l e > t r u e < / W a s U I I n v i s i b l e > < / a : V a l u e > < / a : K e y V a l u e O f D i a g r a m O b j e c t K e y a n y T y p e z b w N T n L X > < a : K e y V a l u e O f D i a g r a m O b j e c t K e y a n y T y p e z b w N T n L X > < a : K e y > < K e y > M e a s u r e s \ A v e r a g e   o f   C o r r   f o r   T i e r 2 \ T a g I n f o \ F o r m u l a < / K e y > < / a : K e y > < a : V a l u e   i : t y p e = " M e a s u r e G r i d V i e w S t a t e I D i a g r a m T a g A d d i t i o n a l I n f o " / > < / a : K e y V a l u e O f D i a g r a m O b j e c t K e y a n y T y p e z b w N T n L X > < a : K e y V a l u e O f D i a g r a m O b j e c t K e y a n y T y p e z b w N T n L X > < a : K e y > < K e y > M e a s u r e s \ S u m   o f   G r o s s   P r o f i t < / K e y > < / a : K e y > < a : V a l u e   i : t y p e = " M e a s u r e G r i d N o d e V i e w S t a t e " > < C o l u m n > 1 2 < / C o l u m n > < L a y e d O u t > t r u e < / L a y e d O u t > < W a s U I I n v i s i b l e > t r u e < / W a s U I I n v i s i b l e > < / a : V a l u e > < / a : K e y V a l u e O f D i a g r a m O b j e c t K e y a n y T y p e z b w N T n L X > < a : K e y V a l u e O f D i a g r a m O b j e c t K e y a n y T y p e z b w N T n L X > < a : K e y > < K e y > M e a s u r e s \ S u m   o f   G r o s s   P r o f i t \ T a g I n f o \ F o r m u l a < / K e y > < / a : K e y > < a : V a l u e   i : t y p e = " M e a s u r e G r i d V i e w S t a t e I D i a g r a m T a g A d d i t i o n a l I n f o " / > < / a : K e y V a l u e O f D i a g r a m O b j e c t K e y a n y T y p e z b w N T n L X > < a : K e y V a l u e O f D i a g r a m O b j e c t K e y a n y T y p e z b w N T n L X > < a : K e y > < K e y > M e a s u r e s \ S u m   o f   E U R   C o s t   A m o u n t < / K e y > < / a : K e y > < a : V a l u e   i : t y p e = " M e a s u r e G r i d N o d e V i e w S t a t e " > < C o l u m n > 1 1 < / C o l u m n > < L a y e d O u t > t r u e < / L a y e d O u t > < W a s U I I n v i s i b l e > t r u e < / W a s U I I n v i s i b l e > < / a : V a l u e > < / a : K e y V a l u e O f D i a g r a m O b j e c t K e y a n y T y p e z b w N T n L X > < a : K e y V a l u e O f D i a g r a m O b j e c t K e y a n y T y p e z b w N T n L X > < a : K e y > < K e y > M e a s u r e s \ S u m   o f   E U R   C o s t   A m o u n t \ T a g I n f o \ F o r m u l a < / K e y > < / a : K e y > < a : V a l u e   i : t y p e = " M e a s u r e G r i d V i e w S t a t e I D i a g r a m T a g A d d i t i o n a l I n f o " / > < / a : K e y V a l u e O f D i a g r a m O b j e c t K e y a n y T y p e z b w N T n L X > < a : K e y V a l u e O f D i a g r a m O b j e c t K e y a n y T y p e z b w N T n L X > < a : K e y > < K e y > C o l u m n s \ I n v o i c e   ( Y e a r + M o n t h ) < / 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 C o l u m n s \ M o n t h < / K e y > < / a : K e y > < a : V a l u e   i : t y p e = " M e a s u r e G r i d N o d e V i e w S t a t e " > < C o l u m n > 2 < / C o l u m n > < L a y e d O u t > t r u e < / L a y e d O u t > < / a : V a l u e > < / a : K e y V a l u e O f D i a g r a m O b j e c t K e y a n y T y p e z b w N T n L X > < a : K e y V a l u e O f D i a g r a m O b j e c t K e y a n y T y p e z b w N T n L X > < a : K e y > < K e y > C o l u m n s \ C o u n t r y   C o d e < / K e y > < / a : K e y > < a : V a l u e   i : t y p e = " M e a s u r e G r i d N o d e V i e w S t a t e " > < C o l u m n > 3 < / C o l u m n > < L a y e d O u t > t r u e < / L a y e d O u t > < / a : V a l u e > < / a : K e y V a l u e O f D i a g r a m O b j e c t K e y a n y T y p e z b w N T n L X > < a : K e y V a l u e O f D i a g r a m O b j e c t K e y a n y T y p e z b w N T n L X > < a : K e y > < K e y > C o l u m n s \ D e b t o r   N u m b e r < / K e y > < / a : K e y > < a : V a l u e   i : t y p e = " M e a s u r e G r i d N o d e V i e w S t a t e " > < C o l u m n > 4 < / C o l u m n > < L a y e d O u t > t r u e < / L a y e d O u t > < / a : V a l u e > < / a : K e y V a l u e O f D i a g r a m O b j e c t K e y a n y T y p e z b w N T n L X > < a : K e y V a l u e O f D i a g r a m O b j e c t K e y a n y T y p e z b w N T n L X > < a : K e y > < K e y > C o l u m n s \ D e b t o r   S e g m e n t < / K e y > < / a : K e y > < a : V a l u e   i : t y p e = " M e a s u r e G r i d N o d e V i e w S t a t e " > < C o l u m n > 5 < / C o l u m n > < L a y e d O u t > t r u e < / L a y e d O u t > < / a : V a l u e > < / a : K e y V a l u e O f D i a g r a m O b j e c t K e y a n y T y p e z b w N T n L X > < a : K e y V a l u e O f D i a g r a m O b j e c t K e y a n y T y p e z b w N T n L X > < a : K e y > < K e y > C o l u m n s \ T i e r 1   D e s c r i p t i o n < / K e y > < / a : K e y > < a : V a l u e   i : t y p e = " M e a s u r e G r i d N o d e V i e w S t a t e " > < C o l u m n > 6 < / C o l u m n > < L a y e d O u t > t r u e < / L a y e d O u t > < / a : V a l u e > < / a : K e y V a l u e O f D i a g r a m O b j e c t K e y a n y T y p e z b w N T n L X > < a : K e y V a l u e O f D i a g r a m O b j e c t K e y a n y T y p e z b w N T n L X > < a : K e y > < K e y > C o l u m n s \ T i e r 2   D e s c r i p t i o n < / K e y > < / a : K e y > < a : V a l u e   i : t y p e = " M e a s u r e G r i d N o d e V i e w S t a t e " > < C o l u m n > 7 < / C o l u m n > < L a y e d O u t > t r u e < / L a y e d O u t > < / a : V a l u e > < / a : K e y V a l u e O f D i a g r a m O b j e c t K e y a n y T y p e z b w N T n L X > < a : K e y V a l u e O f D i a g r a m O b j e c t K e y a n y T y p e z b w N T n L X > < a : K e y > < K e y > C o l u m n s \ O r d e r   N o < / K e y > < / a : K e y > < a : V a l u e   i : t y p e = " M e a s u r e G r i d N o d e V i e w S t a t e " > < C o l u m n > 8 < / C o l u m n > < L a y e d O u t > t r u e < / L a y e d O u t > < / a : V a l u e > < / a : K e y V a l u e O f D i a g r a m O b j e c t K e y a n y T y p e z b w N T n L X > < a : K e y V a l u e O f D i a g r a m O b j e c t K e y a n y T y p e z b w N T n L X > < a : K e y > < K e y > C o l u m n s \ O r d e r   L i n e   Q u a n t i t y < / K e y > < / a : K e y > < a : V a l u e   i : t y p e = " M e a s u r e G r i d N o d e V i e w S t a t e " > < C o l u m n > 9 < / C o l u m n > < L a y e d O u t > t r u e < / L a y e d O u t > < / a : V a l u e > < / a : K e y V a l u e O f D i a g r a m O b j e c t K e y a n y T y p e z b w N T n L X > < a : K e y V a l u e O f D i a g r a m O b j e c t K e y a n y T y p e z b w N T n L X > < a : K e y > < K e y > C o l u m n s \ E U R   S a l e s   A m o u n t < / K e y > < / a : K e y > < a : V a l u e   i : t y p e = " M e a s u r e G r i d N o d e V i e w S t a t e " > < C o l u m n > 1 0 < / C o l u m n > < L a y e d O u t > t r u e < / L a y e d O u t > < / a : V a l u e > < / a : K e y V a l u e O f D i a g r a m O b j e c t K e y a n y T y p e z b w N T n L X > < a : K e y V a l u e O f D i a g r a m O b j e c t K e y a n y T y p e z b w N T n L X > < a : K e y > < K e y > C o l u m n s \ E U R   C o s t   A m o u n t < / K e y > < / a : K e y > < a : V a l u e   i : t y p e = " M e a s u r e G r i d N o d e V i e w S t a t e " > < C o l u m n > 1 1 < / C o l u m n > < L a y e d O u t > t r u e < / L a y e d O u t > < / a : V a l u e > < / a : K e y V a l u e O f D i a g r a m O b j e c t K e y a n y T y p e z b w N T n L X > < a : K e y V a l u e O f D i a g r a m O b j e c t K e y a n y T y p e z b w N T n L X > < a : K e y > < K e y > C o l u m n s \ G r o s s   P r o f i t < / K e y > < / a : K e y > < a : V a l u e   i : t y p e = " M e a s u r e G r i d N o d e V i e w S t a t e " > < C o l u m n > 1 2 < / C o l u m n > < L a y e d O u t > t r u e < / L a y e d O u t > < / a : V a l u e > < / a : K e y V a l u e O f D i a g r a m O b j e c t K e y a n y T y p e z b w N T n L X > < a : K e y V a l u e O f D i a g r a m O b j e c t K e y a n y T y p e z b w N T n L X > < a : K e y > < K e y > C o l u m n s \ R e t u r n < / K e y > < / a : K e y > < a : V a l u e   i : t y p e = " M e a s u r e G r i d N o d e V i e w S t a t e " > < C o l u m n > 1 3 < / C o l u m n > < L a y e d O u t > t r u e < / L a y e d O u t > < / a : V a l u e > < / a : K e y V a l u e O f D i a g r a m O b j e c t K e y a n y T y p e z b w N T n L X > < a : K e y V a l u e O f D i a g r a m O b j e c t K e y a n y T y p e z b w N T n L X > < a : K e y > < K e y > C o l u m n s \ T i e r 2 & a m p ; O r d e r N o < / K e y > < / a : K e y > < a : V a l u e   i : t y p e = " M e a s u r e G r i d N o d e V i e w S t a t e " > < C o l u m n > 1 4 < / C o l u m n > < L a y e d O u t > t r u e < / L a y e d O u t > < / a : V a l u e > < / a : K e y V a l u e O f D i a g r a m O b j e c t K e y a n y T y p e z b w N T n L X > < a : K e y V a l u e O f D i a g r a m O b j e c t K e y a n y T y p e z b w N T n L X > < a : K e y > < K e y > C o l u m n s \ C o r r   f o r   T i e r 2 < / K e y > < / a : K e y > < a : V a l u e   i : t y p e = " M e a s u r e G r i d N o d e V i e w S t a t e " > < C o l u m n > 1 5 < / C o l u m n > < L a y e d O u t > t r u e < / L a y e d O u t > < / a : V a l u e > < / a : K e y V a l u e O f D i a g r a m O b j e c t K e y a n y T y p e z b w N T n L X > < a : K e y V a l u e O f D i a g r a m O b j e c t K e y a n y T y p e z b w N T n L X > < a : K e y > < K e y > L i n k s \ & l t ; C o l u m n s \ S u m   o f   O r d e r   L i n e   Q u a n t i t y & g t ; - & l t ; M e a s u r e s \ O r d e r   L i n e   Q u a n t i t y & g t ; < / K e y > < / a : K e y > < a : V a l u e   i : t y p e = " M e a s u r e G r i d V i e w S t a t e I D i a g r a m L i n k " / > < / a : K e y V a l u e O f D i a g r a m O b j e c t K e y a n y T y p e z b w N T n L X > < a : K e y V a l u e O f D i a g r a m O b j e c t K e y a n y T y p e z b w N T n L X > < a : K e y > < K e y > L i n k s \ & l t ; C o l u m n s \ S u m   o f   O r d e r   L i n e   Q u a n t i t y & g t ; - & l t ; M e a s u r e s \ O r d e r   L i n e   Q u a n t i t y & g t ; \ C O L U M N < / K e y > < / a : K e y > < a : V a l u e   i : t y p e = " M e a s u r e G r i d V i e w S t a t e I D i a g r a m L i n k E n d p o i n t " / > < / a : K e y V a l u e O f D i a g r a m O b j e c t K e y a n y T y p e z b w N T n L X > < a : K e y V a l u e O f D i a g r a m O b j e c t K e y a n y T y p e z b w N T n L X > < a : K e y > < K e y > L i n k s \ & l t ; C o l u m n s \ S u m   o f   O r d e r   L i n e   Q u a n t i t y & g t ; - & l t ; M e a s u r e s \ O r d e r   L i n e   Q u a n t i t y & g t ; \ M E A S U R E < / K e y > < / a : K e y > < a : V a l u e   i : t y p e = " M e a s u r e G r i d V i e w S t a t e I D i a g r a m L i n k E n d p o i n t " / > < / a : K e y V a l u e O f D i a g r a m O b j e c t K e y a n y T y p e z b w N T n L X > < a : K e y V a l u e O f D i a g r a m O b j e c t K e y a n y T y p e z b w N T n L X > < a : K e y > < K e y > L i n k s \ & l t ; C o l u m n s \ S u m   o f   E U R   S a l e s   A m o u n t & g t ; - & l t ; M e a s u r e s \ E U R   S a l e s   A m o u n t & g t ; < / K e y > < / a : K e y > < a : V a l u e   i : t y p e = " M e a s u r e G r i d V i e w S t a t e I D i a g r a m L i n k " / > < / a : K e y V a l u e O f D i a g r a m O b j e c t K e y a n y T y p e z b w N T n L X > < a : K e y V a l u e O f D i a g r a m O b j e c t K e y a n y T y p e z b w N T n L X > < a : K e y > < K e y > L i n k s \ & l t ; C o l u m n s \ S u m   o f   E U R   S a l e s   A m o u n t & g t ; - & l t ; M e a s u r e s \ E U R   S a l e s   A m o u n t & g t ; \ C O L U M N < / K e y > < / a : K e y > < a : V a l u e   i : t y p e = " M e a s u r e G r i d V i e w S t a t e I D i a g r a m L i n k E n d p o i n t " / > < / a : K e y V a l u e O f D i a g r a m O b j e c t K e y a n y T y p e z b w N T n L X > < a : K e y V a l u e O f D i a g r a m O b j e c t K e y a n y T y p e z b w N T n L X > < a : K e y > < K e y > L i n k s \ & l t ; C o l u m n s \ S u m   o f   E U R   S a l e s   A m o u n t & g t ; - & l t ; M e a s u r e s \ E U R   S a l e s   A m o u n t & g t ; \ M E A S U R E < / K e y > < / a : K e y > < a : V a l u e   i : t y p e = " M e a s u r e G r i d V i e w S t a t e I D i a g r a m L i n k E n d p o i n t " / > < / a : K e y V a l u e O f D i a g r a m O b j e c t K e y a n y T y p e z b w N T n L X > < a : K e y V a l u e O f D i a g r a m O b j e c t K e y a n y T y p e z b w N T n L X > < a : K e y > < K e y > L i n k s \ & l t ; C o l u m n s \ S u m   o f   I n v o i c e   ( Y e a r + M o n t h ) & g t ; - & l t ; M e a s u r e s \ I n v o i c e   ( Y e a r + M o n t h ) & g t ; < / K e y > < / a : K e y > < a : V a l u e   i : t y p e = " M e a s u r e G r i d V i e w S t a t e I D i a g r a m L i n k " / > < / a : K e y V a l u e O f D i a g r a m O b j e c t K e y a n y T y p e z b w N T n L X > < a : K e y V a l u e O f D i a g r a m O b j e c t K e y a n y T y p e z b w N T n L X > < a : K e y > < K e y > L i n k s \ & l t ; C o l u m n s \ S u m   o f   I n v o i c e   ( Y e a r + M o n t h ) & g t ; - & l t ; M e a s u r e s \ I n v o i c e   ( Y e a r + M o n t h ) & g t ; \ C O L U M N < / K e y > < / a : K e y > < a : V a l u e   i : t y p e = " M e a s u r e G r i d V i e w S t a t e I D i a g r a m L i n k E n d p o i n t " / > < / a : K e y V a l u e O f D i a g r a m O b j e c t K e y a n y T y p e z b w N T n L X > < a : K e y V a l u e O f D i a g r a m O b j e c t K e y a n y T y p e z b w N T n L X > < a : K e y > < K e y > L i n k s \ & l t ; C o l u m n s \ S u m   o f   I n v o i c e   ( Y e a r + M o n t h ) & g t ; - & l t ; M e a s u r e s \ I n v o i c e   ( Y e a r + M o n t h ) & g t ; \ M E A S U R E < / K e y > < / a : K e y > < a : V a l u e   i : t y p e = " M e a s u r e G r i d V i e w S t a t e I D i a g r a m L i n k E n d p o i n t " / > < / a : K e y V a l u e O f D i a g r a m O b j e c t K e y a n y T y p e z b w N T n L X > < a : K e y V a l u e O f D i a g r a m O b j e c t K e y a n y T y p e z b w N T n L X > < a : K e y > < K e y > L i n k s \ & l t ; C o l u m n s \ S u m   o f   O r d e r   N o & g t ; - & l t ; M e a s u r e s \ O r d e r   N o & g t ; < / K e y > < / a : K e y > < a : V a l u e   i : t y p e = " M e a s u r e G r i d V i e w S t a t e I D i a g r a m L i n k " / > < / a : K e y V a l u e O f D i a g r a m O b j e c t K e y a n y T y p e z b w N T n L X > < a : K e y V a l u e O f D i a g r a m O b j e c t K e y a n y T y p e z b w N T n L X > < a : K e y > < K e y > L i n k s \ & l t ; C o l u m n s \ S u m   o f   O r d e r   N o & g t ; - & l t ; M e a s u r e s \ O r d e r   N o & g t ; \ C O L U M N < / K e y > < / a : K e y > < a : V a l u e   i : t y p e = " M e a s u r e G r i d V i e w S t a t e I D i a g r a m L i n k E n d p o i n t " / > < / a : K e y V a l u e O f D i a g r a m O b j e c t K e y a n y T y p e z b w N T n L X > < a : K e y V a l u e O f D i a g r a m O b j e c t K e y a n y T y p e z b w N T n L X > < a : K e y > < K e y > L i n k s \ & l t ; C o l u m n s \ S u m   o f   O r d e r   N o & g t ; - & l t ; M e a s u r e s \ O r d e r   N o & g t ; \ M E A S U R E < / K e y > < / a : K e y > < a : V a l u e   i : t y p e = " M e a s u r e G r i d V i e w S t a t e I D i a g r a m L i n k E n d p o i n t " / > < / a : K e y V a l u e O f D i a g r a m O b j e c t K e y a n y T y p e z b w N T n L X > < a : K e y V a l u e O f D i a g r a m O b j e c t K e y a n y T y p e z b w N T n L X > < a : K e y > < K e y > L i n k s \ & l t ; C o l u m n s \ S u m   o f   C o r r   f o r   T i e r 2 & g t ; - & l t ; M e a s u r e s \ C o r r   f o r   T i e r 2 & g t ; < / K e y > < / a : K e y > < a : V a l u e   i : t y p e = " M e a s u r e G r i d V i e w S t a t e I D i a g r a m L i n k " / > < / a : K e y V a l u e O f D i a g r a m O b j e c t K e y a n y T y p e z b w N T n L X > < a : K e y V a l u e O f D i a g r a m O b j e c t K e y a n y T y p e z b w N T n L X > < a : K e y > < K e y > L i n k s \ & l t ; C o l u m n s \ S u m   o f   C o r r   f o r   T i e r 2 & g t ; - & l t ; M e a s u r e s \ C o r r   f o r   T i e r 2 & g t ; \ C O L U M N < / K e y > < / a : K e y > < a : V a l u e   i : t y p e = " M e a s u r e G r i d V i e w S t a t e I D i a g r a m L i n k E n d p o i n t " / > < / a : K e y V a l u e O f D i a g r a m O b j e c t K e y a n y T y p e z b w N T n L X > < a : K e y V a l u e O f D i a g r a m O b j e c t K e y a n y T y p e z b w N T n L X > < a : K e y > < K e y > L i n k s \ & l t ; C o l u m n s \ S u m   o f   C o r r   f o r   T i e r 2 & g t ; - & l t ; M e a s u r e s \ C o r r   f o r   T i e r 2 & g t ; \ M E A S U R E < / K e y > < / a : K e y > < a : V a l u e   i : t y p e = " M e a s u r e G r i d V i e w S t a t e I D i a g r a m L i n k E n d p o i n t " / > < / a : K e y V a l u e O f D i a g r a m O b j e c t K e y a n y T y p e z b w N T n L X > < a : K e y V a l u e O f D i a g r a m O b j e c t K e y a n y T y p e z b w N T n L X > < a : K e y > < K e y > L i n k s \ & l t ; C o l u m n s \ A v e r a g e   o f   C o r r   f o r   T i e r 2 & g t ; - & l t ; M e a s u r e s \ C o r r   f o r   T i e r 2 & g t ; < / K e y > < / a : K e y > < a : V a l u e   i : t y p e = " M e a s u r e G r i d V i e w S t a t e I D i a g r a m L i n k " / > < / a : K e y V a l u e O f D i a g r a m O b j e c t K e y a n y T y p e z b w N T n L X > < a : K e y V a l u e O f D i a g r a m O b j e c t K e y a n y T y p e z b w N T n L X > < a : K e y > < K e y > L i n k s \ & l t ; C o l u m n s \ A v e r a g e   o f   C o r r   f o r   T i e r 2 & g t ; - & l t ; M e a s u r e s \ C o r r   f o r   T i e r 2 & g t ; \ C O L U M N < / K e y > < / a : K e y > < a : V a l u e   i : t y p e = " M e a s u r e G r i d V i e w S t a t e I D i a g r a m L i n k E n d p o i n t " / > < / a : K e y V a l u e O f D i a g r a m O b j e c t K e y a n y T y p e z b w N T n L X > < a : K e y V a l u e O f D i a g r a m O b j e c t K e y a n y T y p e z b w N T n L X > < a : K e y > < K e y > L i n k s \ & l t ; C o l u m n s \ A v e r a g e   o f   C o r r   f o r   T i e r 2 & g t ; - & l t ; M e a s u r e s \ C o r r   f o r   T i e r 2 & g t ; \ M E A S U R E < / K e y > < / a : K e y > < a : V a l u e   i : t y p e = " M e a s u r e G r i d V i e w S t a t e I D i a g r a m L i n k E n d p o i n t " / > < / a : K e y V a l u e O f D i a g r a m O b j e c t K e y a n y T y p e z b w N T n L X > < a : K e y V a l u e O f D i a g r a m O b j e c t K e y a n y T y p e z b w N T n L X > < a : K e y > < K e y > L i n k s \ & l t ; C o l u m n s \ S u m   o f   G r o s s   P r o f i t & g t ; - & l t ; M e a s u r e s \ G r o s s   P r o f i t & g t ; < / K e y > < / a : K e y > < a : V a l u e   i : t y p e = " M e a s u r e G r i d V i e w S t a t e I D i a g r a m L i n k " / > < / a : K e y V a l u e O f D i a g r a m O b j e c t K e y a n y T y p e z b w N T n L X > < a : K e y V a l u e O f D i a g r a m O b j e c t K e y a n y T y p e z b w N T n L X > < a : K e y > < K e y > L i n k s \ & l t ; C o l u m n s \ S u m   o f   G r o s s   P r o f i t & g t ; - & l t ; M e a s u r e s \ G r o s s   P r o f i t & g t ; \ C O L U M N < / K e y > < / a : K e y > < a : V a l u e   i : t y p e = " M e a s u r e G r i d V i e w S t a t e I D i a g r a m L i n k E n d p o i n t " / > < / a : K e y V a l u e O f D i a g r a m O b j e c t K e y a n y T y p e z b w N T n L X > < a : K e y V a l u e O f D i a g r a m O b j e c t K e y a n y T y p e z b w N T n L X > < a : K e y > < K e y > L i n k s \ & l t ; C o l u m n s \ S u m   o f   G r o s s   P r o f i t & g t ; - & l t ; M e a s u r e s \ G r o s s   P r o f i t & g t ; \ M E A S U R E < / K e y > < / a : K e y > < a : V a l u e   i : t y p e = " M e a s u r e G r i d V i e w S t a t e I D i a g r a m L i n k E n d p o i n t " / > < / a : K e y V a l u e O f D i a g r a m O b j e c t K e y a n y T y p e z b w N T n L X > < a : K e y V a l u e O f D i a g r a m O b j e c t K e y a n y T y p e z b w N T n L X > < a : K e y > < K e y > L i n k s \ & l t ; C o l u m n s \ S u m   o f   E U R   C o s t   A m o u n t & g t ; - & l t ; M e a s u r e s \ E U R   C o s t   A m o u n t & g t ; < / K e y > < / a : K e y > < a : V a l u e   i : t y p e = " M e a s u r e G r i d V i e w S t a t e I D i a g r a m L i n k " / > < / a : K e y V a l u e O f D i a g r a m O b j e c t K e y a n y T y p e z b w N T n L X > < a : K e y V a l u e O f D i a g r a m O b j e c t K e y a n y T y p e z b w N T n L X > < a : K e y > < K e y > L i n k s \ & l t ; C o l u m n s \ S u m   o f   E U R   C o s t   A m o u n t & g t ; - & l t ; M e a s u r e s \ E U R   C o s t   A m o u n t & g t ; \ C O L U M N < / K e y > < / a : K e y > < a : V a l u e   i : t y p e = " M e a s u r e G r i d V i e w S t a t e I D i a g r a m L i n k E n d p o i n t " / > < / a : K e y V a l u e O f D i a g r a m O b j e c t K e y a n y T y p e z b w N T n L X > < a : K e y V a l u e O f D i a g r a m O b j e c t K e y a n y T y p e z b w N T n L X > < a : K e y > < K e y > L i n k s \ & l t ; C o l u m n s \ S u m   o f   E U R   C o s t   A m o u n t & g t ; - & l t ; M e a s u r e s \ E U R   C o s t   A m o u n t & g t ; \ M E A S U R E < / K e y > < / a : K e y > < a : V a l u e   i : t y p e = " M e a s u r e G r i d V i e w S t a t e I D i a g r a m L i n k E n d p o i n t " / > < / a : K e y V a l u e O f D i a g r a m O b j e c t K e y a n y T y p e z b w N T n L X > < / V i e w S t a t e s > < / D i a g r a m M a n a g e r . S e r i a l i z a b l e D i a g r a m > < / A r r a y O f D i a g r a m M a n a g e r . S e r i a l i z a b l e D i a g r a m > ] ] > < / C u s t o m C o n t e n t > < / G e m i n i > 
</file>

<file path=customXml/item25.xml>��< ? x m l   v e r s i o n = " 1 . 0 "   e n c o d i n g = " U T F - 1 6 " ? > < G e m i n i   x m l n s = " h t t p : / / g e m i n i / p i v o t c u s t o m i z a t i o n / L i n k e d T a b l e U p d a t e M o d e " > < C u s t o m C o n t e n t > < ! [ C D A T A [ T r u e ] ] > < / C u s t o m C o n t e n t > < / G e m i n i > 
</file>

<file path=customXml/item26.xml>��< ? x m l   v e r s i o n = " 1 . 0 "   e n c o d i n g = " U T F - 1 6 " ? > < G e m i n i   x m l n s = " h t t p : / / g e m i n i / p i v o t c u s t o m i z a t i o n / e a c 5 f 7 1 3 - b f 3 5 - 4 5 0 a - a 5 0 6 - e b 5 a 3 d e 4 c 3 4 7 " > < C u s t o m C o n t e n t > < ! [ C D A T A [ < ? x m l   v e r s i o n = " 1 . 0 "   e n c o d i n g = " u t f - 1 6 " ? > < S e t t i n g s > < C a l c u l a t e d F i e l d s > < i t e m > < M e a s u r e N a m e > A v _ p r i c e < / M e a s u r e N a m e > < D i s p l a y N a m e > A v _ p r i c e < / D i s p l a y N a m e > < V i s i b l e > F a l s e < / V i s i b l e > < / i t e m > < i t e m > < M e a s u r e N a m e > m i n _ p r i c e < / M e a s u r e N a m e > < D i s p l a y N a m e > m i n _ p r i c e < / D i s p l a y N a m e > < V i s i b l e > F a l s e < / V i s i b l e > < / i t e m > < i t e m > < M e a s u r e N a m e > m a x _ p r i c e < / M e a s u r e N a m e > < D i s p l a y N a m e > m a x _ p r i c e < / D i s p l a y N a m e > < V i s i b l e > F a l s e < / V i s i b l e > < / i t e m > < i t e m > < M e a s u r e N a m e > m i n P r _ p r i c e < / M e a s u r e N a m e > < D i s p l a y N a m e > m i n P r _ p r i c e < / D i s p l a y N a m e > < V i s i b l e > F a l s e < / V i s i b l e > < / i t e m > < i t e m > < M e a s u r e N a m e > m a x P r _ p r i c e < / M e a s u r e N a m e > < D i s p l a y N a m e > m a x P r _ p r i c e < / D i s p l a y N a m e > < V i s i b l e > F a l s e < / V i s i b l e > < / i t e m > < i t e m > < M e a s u r e N a m e > C o s t _ m i n _ p r i c e < / M e a s u r e N a m e > < D i s p l a y N a m e > C o s t _ m i n _ p r i c e < / D i s p l a y N a m e > < V i s i b l e > F a l s e < / V i s i b l e > < / i t e m > < i t e m > < M e a s u r e N a m e > - 1 V O L U M E < / M e a s u r e N a m e > < D i s p l a y N a m e > - 1 V O L U M E < / D i s p l a y N a m e > < V i s i b l e > F a l s e < / V i s i b l e > < / i t e m > < / C a l c u l a t e d F i e l d s > < S A H o s t H a s h > 0 < / S A H o s t H a s h > < G e m i n i F i e l d L i s t V i s i b l e > T r u e < / G e m i n i F i e l d L i s t V i s i b l e > < / S e t t i n g s > ] ] > < / C u s t o m C o n t e n t > < / G e m i n i > 
</file>

<file path=customXml/item27.xml>��< ? x m l   v e r s i o n = " 1 . 0 "   e n c o d i n g = " u t f - 1 6 " ? > < D a t a M a s h u p   x m l n s = " h t t p : / / s c h e m a s . m i c r o s o f t . c o m / D a t a M a s h u p " > A A A A A B Q D A A B Q S w M E F A A C A A g A V n S 5 V t O 4 w i 2 k A A A A 9 g A A A B I A H A B D b 2 5 m a W c v U G F j a 2 F n Z S 5 4 b W w g o h g A K K A U A A A A A A A A A A A A A A A A A A A A A A A A A A A A h Y 9 L D o I w A E S v Q r q n H y T G k F I W b i U x G o 3 b p l R o h G L 6 s d z N h U f y C m I U d e d y 3 r z F z P 1 6 o 8 X Q t d F F G q t 6 n Q M C M Y i k F n 2 l d J 0 D 7 4 7 x A h S M r r k 4 8 V p G o 6 x t N t g q B 4 1 z 5 w y h E A I M M 9 i b G i U Y E 3 Q o V 1 v R y I 6 D j 6 z + y 7 H S 1 n E t J G B 0 / x r D E k j I H K Y 4 h Z i i C d J S 6 a + Q j H u f 7 Q + k S 9 8 6 b y Q z P t 7 s K J o i R e 8 P 7 A F Q S w M E F A A C A A g A V n S 5 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Z 0 u V Y o i k e 4 D g A A A B E A A A A T A B w A R m 9 y b X V s Y X M v U 2 V j d G l v b j E u b S C i G A A o o B Q A A A A A A A A A A A A A A A A A A A A A A A A A A A A r T k 0 u y c z P U w i G 0 I b W A F B L A Q I t A B Q A A g A I A F Z 0 u V b T u M I t p A A A A P Y A A A A S A A A A A A A A A A A A A A A A A A A A A A B D b 2 5 m a W c v U G F j a 2 F n Z S 5 4 b W x Q S w E C L Q A U A A I A C A B W d L l W D 8 r p q 6 Q A A A D p A A A A E w A A A A A A A A A A A A A A A A D w A A A A W 0 N v b n R l b n R f V H l w Z X N d L n h t b F B L A Q I t A B Q A A g A I A F Z 0 u 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W K C y Y O S v w k a 5 Q 2 4 6 8 X r W Y Q A A A A A C A A A A A A A Q Z g A A A A E A A C A A A A C / 5 6 q X m G P s g j j 0 l M A 7 7 J l j M Q b I z N Z t t 0 C D 8 J G + 0 C z A + A A A A A A O g A A A A A I A A C A A A A C A w H w T 3 b Y Z 5 J q 8 L j u 0 x r e 9 9 U + j N a r 6 d P E m E y z p d V E C y F A A A A D 6 H 5 O l 4 z g 5 c a 7 H c X A 7 W n 8 p T S t I R g y v B y M p T K j h b q z t j 2 l 2 x N W n E 4 m z Y p r 7 h k x s C z k 3 s z M o G J Q z S / D L 9 k l k z N W 4 d 7 m t e C 3 y C s J e w K J y x x x Q T U A A A A D Z I 3 5 Z 3 S i p u r 9 N 1 4 K p k 5 J z v C S W z c z g F Q i I r 9 r 7 n 6 i g A H m F P E 7 7 a p g l 2 Z h W C 5 1 4 J 1 n 7 H d X s + o n o 4 z W i z E i P l K m I < / D a t a M a s h u p > 
</file>

<file path=customXml/item28.xml>��< ? x m l   v e r s i o n = " 1 . 0 "   e n c o d i n g = " U T F - 1 6 " ? > < G e m i n i   x m l n s = " h t t p : / / g e m i n i / p i v o t c u s t o m i z a t i o n / T a b l e X M L _ A l l _ D a t a " > < C u s t o m C o n t e n t > < ! [ C D A T A [ < T a b l e W i d g e t G r i d S e r i a l i z a t i o n   x m l n s : x s d = " h t t p : / / w w w . w 3 . o r g / 2 0 0 1 / X M L S c h e m a "   x m l n s : x s i = " h t t p : / / w w w . w 3 . o r g / 2 0 0 1 / X M L S c h e m a - i n s t a n c e " > < C o l u m n S u g g e s t e d T y p e   / > < C o l u m n F o r m a t   / > < C o l u m n A c c u r a c y   / > < C o l u m n C u r r e n c y S y m b o l   / > < C o l u m n P o s i t i v e P a t t e r n   / > < C o l u m n N e g a t i v e P a t t e r n   / > < C o l u m n W i d t h s > < i t e m > < k e y > < s t r i n g > I n v o i c e   ( Y e a r + M o n t h ) < / s t r i n g > < / k e y > < v a l u e > < i n t > 2 4 5 < / i n t > < / v a l u e > < / i t e m > < i t e m > < k e y > < s t r i n g > Y e a r < / s t r i n g > < / k e y > < v a l u e > < i n t > 8 8 < / i n t > < / v a l u e > < / i t e m > < i t e m > < k e y > < s t r i n g > M o n t h < / s t r i n g > < / k e y > < v a l u e > < i n t > 1 1 1 < / i n t > < / v a l u e > < / i t e m > < i t e m > < k e y > < s t r i n g > C o u n t r y   C o d e < / s t r i n g > < / k e y > < v a l u e > < i n t > 1 7 4 < / i n t > < / v a l u e > < / i t e m > < i t e m > < k e y > < s t r i n g > D e b t o r   N u m b e r < / s t r i n g > < / k e y > < v a l u e > < i n t > 1 9 3 < / i n t > < / v a l u e > < / i t e m > < i t e m > < k e y > < s t r i n g > D e b t o r   S e g m e n t < / s t r i n g > < / k e y > < v a l u e > < i n t > 1 9 7 < / i n t > < / v a l u e > < / i t e m > < i t e m > < k e y > < s t r i n g > T i e r 1   D e s c r i p t i o n < / s t r i n g > < / k e y > < v a l u e > < i n t > 2 0 4 < / i n t > < / v a l u e > < / i t e m > < i t e m > < k e y > < s t r i n g > T i e r 2   D e s c r i p t i o n < / s t r i n g > < / k e y > < v a l u e > < i n t > 2 0 4 < / i n t > < / v a l u e > < / i t e m > < i t e m > < k e y > < s t r i n g > O r d e r   N o < / s t r i n g > < / k e y > < v a l u e > < i n t > 1 3 4 < / i n t > < / v a l u e > < / i t e m > < i t e m > < k e y > < s t r i n g > O r d e r   L i n e   Q u a n t i t y < / s t r i n g > < / k e y > < v a l u e > < i n t > 2 2 9 < / i n t > < / v a l u e > < / i t e m > < i t e m > < k e y > < s t r i n g > E U R   S a l e s   A m o u n t < / s t r i n g > < / k e y > < v a l u e > < i n t > 2 1 6 < / i n t > < / v a l u e > < / i t e m > < i t e m > < k e y > < s t r i n g > E U R   C o s t   A m o u n t < / s t r i n g > < / k e y > < v a l u e > < i n t > 2 1 0 < / i n t > < / v a l u e > < / i t e m > < i t e m > < k e y > < s t r i n g > G r o s s   P r o f i t < / s t r i n g > < / k e y > < v a l u e > < i n t > 1 5 6 < / i n t > < / v a l u e > < / i t e m > < i t e m > < k e y > < s t r i n g > R e t u r n < / s t r i n g > < / k e y > < v a l u e > < i n t > 1 1 1 < / i n t > < / v a l u e > < / i t e m > < i t e m > < k e y > < s t r i n g > T i e r 2 & a m p ; O r d e r N o < / s t r i n g > < / k e y > < v a l u e > < i n t > 1 9 0 < / i n t > < / v a l u e > < / i t e m > < i t e m > < k e y > < s t r i n g > C o r r   f o r   T i e r 2 < / s t r i n g > < / k e y > < v a l u e > < i n t > 2 3 6 < / i n t > < / v a l u e > < / i t e m > < / C o l u m n W i d t h s > < C o l u m n D i s p l a y I n d e x > < i t e m > < k e y > < s t r i n g > I n v o i c e   ( Y e a r + M o n t h ) < / s t r i n g > < / k e y > < v a l u e > < i n t > 0 < / i n t > < / v a l u e > < / i t e m > < i t e m > < k e y > < s t r i n g > Y e a r < / s t r i n g > < / k e y > < v a l u e > < i n t > 1 < / i n t > < / v a l u e > < / i t e m > < i t e m > < k e y > < s t r i n g > M o n t h < / s t r i n g > < / k e y > < v a l u e > < i n t > 2 < / i n t > < / v a l u e > < / i t e m > < i t e m > < k e y > < s t r i n g > C o u n t r y   C o d e < / s t r i n g > < / k e y > < v a l u e > < i n t > 3 < / i n t > < / v a l u e > < / i t e m > < i t e m > < k e y > < s t r i n g > D e b t o r   N u m b e r < / s t r i n g > < / k e y > < v a l u e > < i n t > 4 < / i n t > < / v a l u e > < / i t e m > < i t e m > < k e y > < s t r i n g > D e b t o r   S e g m e n t < / s t r i n g > < / k e y > < v a l u e > < i n t > 5 < / i n t > < / v a l u e > < / i t e m > < i t e m > < k e y > < s t r i n g > T i e r 1   D e s c r i p t i o n < / s t r i n g > < / k e y > < v a l u e > < i n t > 6 < / i n t > < / v a l u e > < / i t e m > < i t e m > < k e y > < s t r i n g > T i e r 2   D e s c r i p t i o n < / s t r i n g > < / k e y > < v a l u e > < i n t > 7 < / i n t > < / v a l u e > < / i t e m > < i t e m > < k e y > < s t r i n g > O r d e r   N o < / s t r i n g > < / k e y > < v a l u e > < i n t > 8 < / i n t > < / v a l u e > < / i t e m > < i t e m > < k e y > < s t r i n g > O r d e r   L i n e   Q u a n t i t y < / s t r i n g > < / k e y > < v a l u e > < i n t > 9 < / i n t > < / v a l u e > < / i t e m > < i t e m > < k e y > < s t r i n g > E U R   S a l e s   A m o u n t < / s t r i n g > < / k e y > < v a l u e > < i n t > 1 0 < / i n t > < / v a l u e > < / i t e m > < i t e m > < k e y > < s t r i n g > E U R   C o s t   A m o u n t < / s t r i n g > < / k e y > < v a l u e > < i n t > 1 1 < / i n t > < / v a l u e > < / i t e m > < i t e m > < k e y > < s t r i n g > G r o s s   P r o f i t < / s t r i n g > < / k e y > < v a l u e > < i n t > 1 2 < / i n t > < / v a l u e > < / i t e m > < i t e m > < k e y > < s t r i n g > R e t u r n < / s t r i n g > < / k e y > < v a l u e > < i n t > 1 3 < / i n t > < / v a l u e > < / i t e m > < i t e m > < k e y > < s t r i n g > T i e r 2 & a m p ; O r d e r N o < / s t r i n g > < / k e y > < v a l u e > < i n t > 1 4 < / i n t > < / v a l u e > < / i t e m > < i t e m > < k e y > < s t r i n g > C o r r   f o r   T i e r 2 < / s t r i n g > < / k e y > < v a l u e > < i n t > 1 5 < / i n t > < / v a l u e > < / i t e m > < / C o l u m n D i s p l a y I n d e x > < C o l u m n F r o z e n   / > < C o l u m n C h e c k e d   / > < C o l u m n F i l t e r   / > < S e l e c t i o n F i l t e r   / > < F i l t e r P a r a m e t e r s   / > < I s S o r t D e s c e n d i n g > f a l s e < / I s S o r t D e s c e n d i n g > < / T a b l e W i d g e t G r i d S e r i a l i z a t i o n > ] ] > < / C u s t o m C o n t e n t > < / G e m i n i > 
</file>

<file path=customXml/item29.xml><?xml version="1.0" encoding="utf-8"?>
<?mso-contentType ?>
<FormTemplates xmlns="http://schemas.microsoft.com/sharepoint/v3/contenttype/forms">
  <Display>DocumentLibraryForm</Display>
  <Edit>DocumentLibraryForm</Edit>
  <New>DocumentLibraryForm</New>
</FormTemplates>
</file>

<file path=customXml/item3.xml>��< ? x m l   v e r s i o n = " 1 . 0 "   e n c o d i n g = " U T F - 1 6 " ? > < G e m i n i   x m l n s = " h t t p : / / g e m i n i / p i v o t c u s t o m i z a t i o n / f 8 9 5 7 c 1 e - b c 2 a - 4 0 9 b - 8 4 8 f - 9 a a e a 6 4 d 2 d 9 1 " > < C u s t o m C o n t e n t > < ! [ C D A T A [ < ? x m l   v e r s i o n = " 1 . 0 "   e n c o d i n g = " u t f - 1 6 " ? > < S e t t i n g s > < C a l c u l a t e d F i e l d s > < i t e m > < M e a s u r e N a m e > A v _ p r i c e < / M e a s u r e N a m e > < D i s p l a y N a m e > A v _ p r i c e < / D i s p l a y N a m e > < V i s i b l e > F a l s e < / V i s i b l e > < / i t e m > < i t e m > < M e a s u r e N a m e > m i n _ p r i c e < / M e a s u r e N a m e > < D i s p l a y N a m e > m i n _ p r i c e < / D i s p l a y N a m e > < V i s i b l e > T r u e < / V i s i b l e > < / i t e m > < i t e m > < M e a s u r e N a m e > m a x _ p r i c e < / M e a s u r e N a m e > < D i s p l a y N a m e > m a x _ p r i c e < / D i s p l a y N a m e > < V i s i b l e > T r u e < / V i s i b l e > < / i t e m > < i t e m > < M e a s u r e N a m e > m i n P r _ p r i c e < / M e a s u r e N a m e > < D i s p l a y N a m e > m i n P r _ p r i c e < / D i s p l a y N a m e > < V i s i b l e > F a l s e < / V i s i b l e > < / i t e m > < i t e m > < M e a s u r e N a m e > m a x P r _ p r i c e < / M e a s u r e N a m e > < D i s p l a y N a m e > m a x P r _ p r i c e < / D i s p l a y N a m e > < V i s i b l e > T r u e < / V i s i b l e > < / i t e m > < i t e m > < M e a s u r e N a m e > C o s t _ m i n _ p r i c e < / M e a s u r e N a m e > < D i s p l a y N a m e > C o s t _ m i n _ p r i c e < / D i s p l a y N a m e > < V i s i b l e > F a l s e < / V i s i b l e > < / i t e m > < i t e m > < M e a s u r e N a m e > - 1 V O L U M E < / M e a s u r e N a m e > < D i s p l a y N a m e > - 1 V O L U M E < / D i s p l a y N a m e > < V i s i b l e > F a l s e < / V i s i b l e > < / i t e m > < / C a l c u l a t e d F i e l d s > < S A H o s t H a s h > 0 < / S A H o s t H a s h > < G e m i n i F i e l d L i s t V i s i b l e > T r u e < / G e m i n i F i e l d L i s t V i s i b l e > < / S e t t i n g s > ] ] > < / C u s t o m C o n t e n t > < / G e m i n i > 
</file>

<file path=customXml/item30.xml>��< ? x m l   v e r s i o n = " 1 . 0 "   e n c o d i n g = " U T F - 1 6 " ? > < G e m i n i   x m l n s = " h t t p : / / g e m i n i / p i v o t c u s t o m i z a t i o n / R e l a t i o n s h i p A u t o D e t e c t i o n E n a b l e d " > < C u s t o m C o n t e n t > < ! [ C D A T A [ T r u e ] ] > < / C u s t o m C o n t e n t > < / G e m i n i > 
</file>

<file path=customXml/item4.xml>��< ? x m l   v e r s i o n = " 1 . 0 "   e n c o d i n g = " U T F - 1 6 " ? > < G e m i n i   x m l n s = " h t t p : / / g e m i n i / p i v o t c u s t o m i z a t i o n / S h o w H i d d e n " > < C u s t o m C o n t e n t > < ! [ C D A T A [ T r u e ] ] > < / C u s t o m C o n t e n t > < / G e m i n i > 
</file>

<file path=customXml/item5.xml>��< ? x m l   v e r s i o n = " 1 . 0 "   e n c o d i n g = " U T F - 1 6 " ? > < G e m i n i   x m l n s = " h t t p : / / g e m i n i / p i v o t c u s t o m i z a t i o n / 0 f b b 9 2 0 8 - 4 4 f a - 4 d 0 0 - b 2 0 8 - 2 2 e a 1 f 2 c 7 8 6 a " > < C u s t o m C o n t e n t > < ! [ C D A T A [ < ? x m l   v e r s i o n = " 1 . 0 "   e n c o d i n g = " u t f - 1 6 " ? > < S e t t i n g s > < C a l c u l a t e d F i e l d s > < i t e m > < M e a s u r e N a m e > A v _ p r i c e < / M e a s u r e N a m e > < D i s p l a y N a m e > A v _ p r i c e < / D i s p l a y N a m e > < V i s i b l e > F a l s e < / V i s i b l e > < / i t e m > < i t e m > < M e a s u r e N a m e > m i n _ p r i c e < / M e a s u r e N a m e > < D i s p l a y N a m e > m i n _ p r i c e < / D i s p l a y N a m e > < V i s i b l e > F a l s e < / V i s i b l e > < / i t e m > < i t e m > < M e a s u r e N a m e > m a x _ p r i c e < / M e a s u r e N a m e > < D i s p l a y N a m e > m a x _ p r i c e < / D i s p l a y N a m e > < V i s i b l e > F a l s e < / V i s i b l e > < / i t e m > < i t e m > < M e a s u r e N a m e > m i n P r _ p r i c e < / M e a s u r e N a m e > < D i s p l a y N a m e > m i n P r _ p r i c e < / D i s p l a y N a m e > < V i s i b l e > F a l s e < / V i s i b l e > < / i t e m > < i t e m > < M e a s u r e N a m e > m a x P r _ p r i c e < / M e a s u r e N a m e > < D i s p l a y N a m e > m a x P r _ p r i c e < / D i s p l a y N a m e > < V i s i b l e > F a l s e < / V i s i b l e > < / i t e m > < i t e m > < M e a s u r e N a m e > C o s t _ m i n _ p r i c e < / M e a s u r e N a m e > < D i s p l a y N a m e > C o s t _ m i n _ p r i c e < / D i s p l a y N a m e > < V i s i b l e > F a l s e < / V i s i b l e > < / i t e m > < i t e m > < M e a s u r e N a m e > - 1 V O L U M E < / M e a s u r e N a m e > < D i s p l a y N a m e > - 1 V O L U M E < / D i s p l a y N a m e > < V i s i b l e > F a l s e < / V i s i b l e > < / i t e m > < / C a l c u l a t e d F i e l d s > < S A H o s t H a s h > 0 < / S A H o s t H a s h > < G e m i n i F i e l d L i s t V i s i b l e > T r u e < / G e m i n i F i e l d L i s t V i s i b l e > < / S e t t i n g s > ] ] > < / C u s t o m C o n t e n t > < / G e m i n i > 
</file>

<file path=customXml/item6.xml>��< ? x m l   v e r s i o n = " 1 . 0 "   e n c o d i n g = " U T F - 1 6 " ? > < G e m i n i   x m l n s = " h t t p : / / g e m i n i / p i v o t c u s t o m i z a t i o n / C l i e n t W i n d o w X M L " > < C u s t o m C o n t e n t > < ! [ C D A T A [ A l l _ D a t a ] ] > < / C u s t o m C o n t e n t > < / G e m i n i > 
</file>

<file path=customXml/item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 A l l _ D a t a _ P P 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 A l l _ D a t a _ P P 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 ( Y e a r + M o n t h ) < / 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 C o l u m n s \ C o u n t r y   C o d e < / K e y > < / a : K e y > < a : V a l u e   i : t y p e = " T a b l e W i d g e t B a s e V i e w S t a t e " / > < / a : K e y V a l u e O f D i a g r a m O b j e c t K e y a n y T y p e z b w N T n L X > < a : K e y V a l u e O f D i a g r a m O b j e c t K e y a n y T y p e z b w N T n L X > < a : K e y > < K e y > C o l u m n s \ D e b t o r   N u m b e r < / K e y > < / a : K e y > < a : V a l u e   i : t y p e = " T a b l e W i d g e t B a s e V i e w S t a t e " / > < / a : K e y V a l u e O f D i a g r a m O b j e c t K e y a n y T y p e z b w N T n L X > < a : K e y V a l u e O f D i a g r a m O b j e c t K e y a n y T y p e z b w N T n L X > < a : K e y > < K e y > C o l u m n s \ D e b t o r   S e g m e n t < / K e y > < / a : K e y > < a : V a l u e   i : t y p e = " T a b l e W i d g e t B a s e V i e w S t a t e " / > < / a : K e y V a l u e O f D i a g r a m O b j e c t K e y a n y T y p e z b w N T n L X > < a : K e y V a l u e O f D i a g r a m O b j e c t K e y a n y T y p e z b w N T n L X > < a : K e y > < K e y > C o l u m n s \ T i e r 1   D e s c r i p t i o n < / K e y > < / a : K e y > < a : V a l u e   i : t y p e = " T a b l e W i d g e t B a s e V i e w S t a t e " / > < / a : K e y V a l u e O f D i a g r a m O b j e c t K e y a n y T y p e z b w N T n L X > < a : K e y V a l u e O f D i a g r a m O b j e c t K e y a n y T y p e z b w N T n L X > < a : K e y > < K e y > C o l u m n s \ T i e r 2   D e s c r i p t i o n < / K e y > < / a : K e y > < a : V a l u e   i : t y p e = " T a b l e W i d g e t B a s e V i e w S t a t e " / > < / a : K e y V a l u e O f D i a g r a m O b j e c t K e y a n y T y p e z b w N T n L X > < a : K e y V a l u e O f D i a g r a m O b j e c t K e y a n y T y p e z b w N T n L X > < a : K e y > < K e y > C o l u m n s \ O r d e r   N o < / K e y > < / a : K e y > < a : V a l u e   i : t y p e = " T a b l e W i d g e t B a s e V i e w S t a t e " / > < / a : K e y V a l u e O f D i a g r a m O b j e c t K e y a n y T y p e z b w N T n L X > < a : K e y V a l u e O f D i a g r a m O b j e c t K e y a n y T y p e z b w N T n L X > < a : K e y > < K e y > C o l u m n s \ O r d e r   L i n e   Q u a n t i t y < / K e y > < / a : K e y > < a : V a l u e   i : t y p e = " T a b l e W i d g e t B a s e V i e w S t a t e " / > < / a : K e y V a l u e O f D i a g r a m O b j e c t K e y a n y T y p e z b w N T n L X > < a : K e y V a l u e O f D i a g r a m O b j e c t K e y a n y T y p e z b w N T n L X > < a : K e y > < K e y > C o l u m n s \ E U R   S a l e s   A m o u n t < / K e y > < / a : K e y > < a : V a l u e   i : t y p e = " T a b l e W i d g e t B a s e V i e w S t a t e " / > < / a : K e y V a l u e O f D i a g r a m O b j e c t K e y a n y T y p e z b w N T n L X > < a : K e y V a l u e O f D i a g r a m O b j e c t K e y a n y T y p e z b w N T n L X > < a : K e y > < K e y > C o l u m n s \ E U R   C o s t   A m o u n t < / K e y > < / a : K e y > < a : V a l u e   i : t y p e = " T a b l e W i d g e t B a s e V i e w S t a t e " / > < / a : K e y V a l u e O f D i a g r a m O b j e c t K e y a n y T y p e z b w N T n L X > < a : K e y V a l u e O f D i a g r a m O b j e c t K e y a n y T y p e z b w N T n L X > < a : K e y > < K e y > C o l u m n s \ G r o s s   P r o f i t < / K e y > < / a : K e y > < a : V a l u e   i : t y p e = " T a b l e W i d g e t B a s e V i e w S t a t e " / > < / a : K e y V a l u e O f D i a g r a m O b j e c t K e y a n y T y p e z b w N T n L X > < a : K e y V a l u e O f D i a g r a m O b j e c t K e y a n y T y p e z b w N T n L X > < a : K e y > < K e y > C o l u m n s \ R e t u r n < / K e y > < / a : K e y > < a : V a l u e   i : t y p e = " T a b l e W i d g e t B a s e V i e w S t a t e " / > < / a : K e y V a l u e O f D i a g r a m O b j e c t K e y a n y T y p e z b w N T n L X > < a : K e y V a l u e O f D i a g r a m O b j e c t K e y a n y T y p e z b w N T n L X > < a : K e y > < K e y > C o l u m n s \ T i e r 2 & a m p ; O r d e r N o < / K e y > < / a : K e y > < a : V a l u e   i : t y p e = " T a b l e W i d g e t B a s e V i e w S t a t e " / > < / a : K e y V a l u e O f D i a g r a m O b j e c t K e y a n y T y p e z b w N T n L X > < a : K e y V a l u e O f D i a g r a m O b j e c t K e y a n y T y p e z b w N T n L X > < a : K e y > < K e y > C o l u m n s \ C o r r   f o r   T i e r 2 < / 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8.xml><?xml version="1.0" encoding="utf-8"?>
<p:properties xmlns:p="http://schemas.microsoft.com/office/2006/metadata/properties" xmlns:xsi="http://www.w3.org/2001/XMLSchema-instance" xmlns:pc="http://schemas.microsoft.com/office/infopath/2007/PartnerControls">
  <documentManagement>
    <_activity xmlns="735f4fa8-ecd5-42d1-96a7-b954481f2716" xsi:nil="true"/>
  </documentManagement>
</p:properties>
</file>

<file path=customXml/item9.xml>��< ? x m l   v e r s i o n = " 1 . 0 "   e n c o d i n g = " U T F - 1 6 " ? > < G e m i n i   x m l n s = " h t t p : / / g e m i n i / p i v o t c u s t o m i z a t i o n / 6 e f 5 0 d 3 7 - a a 2 0 - 4 7 1 5 - 9 1 0 2 - 6 c e 8 6 9 d 6 9 8 0 6 " > < C u s t o m C o n t e n t > < ! [ C D A T A [ < ? x m l   v e r s i o n = " 1 . 0 "   e n c o d i n g = " u t f - 1 6 " ? > < S e t t i n g s > < C a l c u l a t e d F i e l d s > < i t e m > < M e a s u r e N a m e > A v _ p r i c e < / M e a s u r e N a m e > < D i s p l a y N a m e > A v _ p r i c e < / D i s p l a y N a m e > < V i s i b l e > F a l s e < / V i s i b l e > < / i t e m > < i t e m > < M e a s u r e N a m e > m i n _ p r i c e < / M e a s u r e N a m e > < D i s p l a y N a m e > m i n _ p r i c e < / D i s p l a y N a m e > < V i s i b l e > F a l s e < / V i s i b l e > < / i t e m > < i t e m > < M e a s u r e N a m e > m a x _ p r i c e < / M e a s u r e N a m e > < D i s p l a y N a m e > m a x _ p r i c e < / D i s p l a y N a m e > < V i s i b l e > F a l s e < / V i s i b l e > < / i t e m > < i t e m > < M e a s u r e N a m e > m i n P r _ p r i c e < / M e a s u r e N a m e > < D i s p l a y N a m e > m i n P r _ p r i c e < / D i s p l a y N a m e > < V i s i b l e > F a l s e < / V i s i b l e > < / i t e m > < i t e m > < M e a s u r e N a m e > m a x P r _ p r i c e < / M e a s u r e N a m e > < D i s p l a y N a m e > m a x P r _ p r i c e < / D i s p l a y N a m e > < V i s i b l e > F a l s e < / V i s i b l e > < / i t e m > < i t e m > < M e a s u r e N a m e > C o s t _ p e r _ u n i t < / M e a s u r e N a m e > < D i s p l a y N a m e > C o s t _ p e r _ u n i t < / D i s p l a y N a m e > < V i s i b l e > F a l s e < / V i s i b l e > < / i t e m > < i t e m > < M e a s u r e N a m e > - 1 V O L U M E < / M e a s u r e N a m e > < D i s p l a y N a m e > - 1 V O L U M E < / 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0E329F5E-FDF2-4255-BB9B-A00008F0EC40}">
  <ds:schemaRefs/>
</ds:datastoreItem>
</file>

<file path=customXml/itemProps10.xml><?xml version="1.0" encoding="utf-8"?>
<ds:datastoreItem xmlns:ds="http://schemas.openxmlformats.org/officeDocument/2006/customXml" ds:itemID="{C0A3EE64-848D-4D75-BE02-B2281A206B0C}">
  <ds:schemaRefs/>
</ds:datastoreItem>
</file>

<file path=customXml/itemProps11.xml><?xml version="1.0" encoding="utf-8"?>
<ds:datastoreItem xmlns:ds="http://schemas.openxmlformats.org/officeDocument/2006/customXml" ds:itemID="{E1DA1D04-5194-450E-A096-F4114339C5AD}">
  <ds:schemaRefs/>
</ds:datastoreItem>
</file>

<file path=customXml/itemProps12.xml><?xml version="1.0" encoding="utf-8"?>
<ds:datastoreItem xmlns:ds="http://schemas.openxmlformats.org/officeDocument/2006/customXml" ds:itemID="{D70BCC65-4F5A-4A16-A901-318DA98DEC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5f4fa8-ecd5-42d1-96a7-b954481f2716"/>
    <ds:schemaRef ds:uri="a0f37613-c49b-4a64-a70a-4ffade0058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3.xml><?xml version="1.0" encoding="utf-8"?>
<ds:datastoreItem xmlns:ds="http://schemas.openxmlformats.org/officeDocument/2006/customXml" ds:itemID="{D61BC2E3-FAD0-4BBE-9C5C-22F5E8BB47D7}">
  <ds:schemaRefs/>
</ds:datastoreItem>
</file>

<file path=customXml/itemProps14.xml><?xml version="1.0" encoding="utf-8"?>
<ds:datastoreItem xmlns:ds="http://schemas.openxmlformats.org/officeDocument/2006/customXml" ds:itemID="{1CB0947C-3C89-4905-AE5D-8CAA58BDE839}">
  <ds:schemaRefs/>
</ds:datastoreItem>
</file>

<file path=customXml/itemProps15.xml><?xml version="1.0" encoding="utf-8"?>
<ds:datastoreItem xmlns:ds="http://schemas.openxmlformats.org/officeDocument/2006/customXml" ds:itemID="{7BA8DC75-C1C4-4E4E-8A00-19A228CD7FCC}">
  <ds:schemaRefs/>
</ds:datastoreItem>
</file>

<file path=customXml/itemProps16.xml><?xml version="1.0" encoding="utf-8"?>
<ds:datastoreItem xmlns:ds="http://schemas.openxmlformats.org/officeDocument/2006/customXml" ds:itemID="{01CF280E-3602-4133-9A91-F7171D205D44}">
  <ds:schemaRefs/>
</ds:datastoreItem>
</file>

<file path=customXml/itemProps17.xml><?xml version="1.0" encoding="utf-8"?>
<ds:datastoreItem xmlns:ds="http://schemas.openxmlformats.org/officeDocument/2006/customXml" ds:itemID="{E08EC35A-EC5A-498D-934C-11F150233312}">
  <ds:schemaRefs/>
</ds:datastoreItem>
</file>

<file path=customXml/itemProps18.xml><?xml version="1.0" encoding="utf-8"?>
<ds:datastoreItem xmlns:ds="http://schemas.openxmlformats.org/officeDocument/2006/customXml" ds:itemID="{A52AEF7F-152E-4696-AEAD-931ABB19B2B5}">
  <ds:schemaRefs/>
</ds:datastoreItem>
</file>

<file path=customXml/itemProps19.xml><?xml version="1.0" encoding="utf-8"?>
<ds:datastoreItem xmlns:ds="http://schemas.openxmlformats.org/officeDocument/2006/customXml" ds:itemID="{AE7CEDED-CBC1-4782-96D7-8404196DECDA}">
  <ds:schemaRefs/>
</ds:datastoreItem>
</file>

<file path=customXml/itemProps2.xml><?xml version="1.0" encoding="utf-8"?>
<ds:datastoreItem xmlns:ds="http://schemas.openxmlformats.org/officeDocument/2006/customXml" ds:itemID="{8758D8C0-D9A3-4F4D-B24B-050DFC672AC9}">
  <ds:schemaRefs/>
</ds:datastoreItem>
</file>

<file path=customXml/itemProps20.xml><?xml version="1.0" encoding="utf-8"?>
<ds:datastoreItem xmlns:ds="http://schemas.openxmlformats.org/officeDocument/2006/customXml" ds:itemID="{E74284BB-1A0F-4015-9F5A-CC5B7263D202}">
  <ds:schemaRefs/>
</ds:datastoreItem>
</file>

<file path=customXml/itemProps21.xml><?xml version="1.0" encoding="utf-8"?>
<ds:datastoreItem xmlns:ds="http://schemas.openxmlformats.org/officeDocument/2006/customXml" ds:itemID="{E15EBF98-6195-4C33-AC99-F0819C273A88}">
  <ds:schemaRefs/>
</ds:datastoreItem>
</file>

<file path=customXml/itemProps22.xml><?xml version="1.0" encoding="utf-8"?>
<ds:datastoreItem xmlns:ds="http://schemas.openxmlformats.org/officeDocument/2006/customXml" ds:itemID="{728A4010-9C6C-4851-8619-663871A1D328}">
  <ds:schemaRefs/>
</ds:datastoreItem>
</file>

<file path=customXml/itemProps23.xml><?xml version="1.0" encoding="utf-8"?>
<ds:datastoreItem xmlns:ds="http://schemas.openxmlformats.org/officeDocument/2006/customXml" ds:itemID="{89EF88AB-D524-4863-AEE4-FC10C3DF7EE4}">
  <ds:schemaRefs/>
</ds:datastoreItem>
</file>

<file path=customXml/itemProps24.xml><?xml version="1.0" encoding="utf-8"?>
<ds:datastoreItem xmlns:ds="http://schemas.openxmlformats.org/officeDocument/2006/customXml" ds:itemID="{0C142B0C-EE21-4E70-BC3C-F9CF0770DBC6}">
  <ds:schemaRefs/>
</ds:datastoreItem>
</file>

<file path=customXml/itemProps25.xml><?xml version="1.0" encoding="utf-8"?>
<ds:datastoreItem xmlns:ds="http://schemas.openxmlformats.org/officeDocument/2006/customXml" ds:itemID="{27794993-F83B-4FA3-BE0F-CF28871D7FA2}">
  <ds:schemaRefs/>
</ds:datastoreItem>
</file>

<file path=customXml/itemProps26.xml><?xml version="1.0" encoding="utf-8"?>
<ds:datastoreItem xmlns:ds="http://schemas.openxmlformats.org/officeDocument/2006/customXml" ds:itemID="{00F154A1-6EBF-4511-8447-46DB7C280B10}">
  <ds:schemaRefs/>
</ds:datastoreItem>
</file>

<file path=customXml/itemProps27.xml><?xml version="1.0" encoding="utf-8"?>
<ds:datastoreItem xmlns:ds="http://schemas.openxmlformats.org/officeDocument/2006/customXml" ds:itemID="{C3851E52-56C2-4C22-9EFC-7274981096D6}">
  <ds:schemaRefs>
    <ds:schemaRef ds:uri="http://schemas.microsoft.com/DataMashup"/>
  </ds:schemaRefs>
</ds:datastoreItem>
</file>

<file path=customXml/itemProps28.xml><?xml version="1.0" encoding="utf-8"?>
<ds:datastoreItem xmlns:ds="http://schemas.openxmlformats.org/officeDocument/2006/customXml" ds:itemID="{4749672B-191D-43B2-A24E-747962B3125A}">
  <ds:schemaRefs/>
</ds:datastoreItem>
</file>

<file path=customXml/itemProps29.xml><?xml version="1.0" encoding="utf-8"?>
<ds:datastoreItem xmlns:ds="http://schemas.openxmlformats.org/officeDocument/2006/customXml" ds:itemID="{78405CA9-9166-4E52-ACF1-1E2B7A9AEE1E}">
  <ds:schemaRefs>
    <ds:schemaRef ds:uri="http://schemas.microsoft.com/sharepoint/v3/contenttype/forms"/>
  </ds:schemaRefs>
</ds:datastoreItem>
</file>

<file path=customXml/itemProps3.xml><?xml version="1.0" encoding="utf-8"?>
<ds:datastoreItem xmlns:ds="http://schemas.openxmlformats.org/officeDocument/2006/customXml" ds:itemID="{6A29A906-FE26-4F86-B0D4-B2E7E5FA7861}">
  <ds:schemaRefs/>
</ds:datastoreItem>
</file>

<file path=customXml/itemProps30.xml><?xml version="1.0" encoding="utf-8"?>
<ds:datastoreItem xmlns:ds="http://schemas.openxmlformats.org/officeDocument/2006/customXml" ds:itemID="{E0869CC5-87E1-4422-8B73-3985D39B33EE}">
  <ds:schemaRefs/>
</ds:datastoreItem>
</file>

<file path=customXml/itemProps4.xml><?xml version="1.0" encoding="utf-8"?>
<ds:datastoreItem xmlns:ds="http://schemas.openxmlformats.org/officeDocument/2006/customXml" ds:itemID="{B8AB0876-82AD-47D9-A254-AF90FC5F087D}">
  <ds:schemaRefs/>
</ds:datastoreItem>
</file>

<file path=customXml/itemProps5.xml><?xml version="1.0" encoding="utf-8"?>
<ds:datastoreItem xmlns:ds="http://schemas.openxmlformats.org/officeDocument/2006/customXml" ds:itemID="{818D3237-AC5A-4EC3-BA29-31F67922B108}">
  <ds:schemaRefs/>
</ds:datastoreItem>
</file>

<file path=customXml/itemProps6.xml><?xml version="1.0" encoding="utf-8"?>
<ds:datastoreItem xmlns:ds="http://schemas.openxmlformats.org/officeDocument/2006/customXml" ds:itemID="{8F85EADB-601B-485E-A04F-D30166394EDC}">
  <ds:schemaRefs/>
</ds:datastoreItem>
</file>

<file path=customXml/itemProps7.xml><?xml version="1.0" encoding="utf-8"?>
<ds:datastoreItem xmlns:ds="http://schemas.openxmlformats.org/officeDocument/2006/customXml" ds:itemID="{C77FD91C-FED3-4550-897B-3E4EA4E6D769}">
  <ds:schemaRefs/>
</ds:datastoreItem>
</file>

<file path=customXml/itemProps8.xml><?xml version="1.0" encoding="utf-8"?>
<ds:datastoreItem xmlns:ds="http://schemas.openxmlformats.org/officeDocument/2006/customXml" ds:itemID="{5877FE65-722F-41E9-927B-A9D4BD7925D0}">
  <ds:schemaRefs>
    <ds:schemaRef ds:uri="http://www.w3.org/XML/1998/namespace"/>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purl.org/dc/dcmitype/"/>
    <ds:schemaRef ds:uri="a0f37613-c49b-4a64-a70a-4ffade005814"/>
    <ds:schemaRef ds:uri="http://schemas.openxmlformats.org/package/2006/metadata/core-properties"/>
    <ds:schemaRef ds:uri="735f4fa8-ecd5-42d1-96a7-b954481f2716"/>
    <ds:schemaRef ds:uri="http://purl.org/dc/terms/"/>
  </ds:schemaRefs>
</ds:datastoreItem>
</file>

<file path=customXml/itemProps9.xml><?xml version="1.0" encoding="utf-8"?>
<ds:datastoreItem xmlns:ds="http://schemas.openxmlformats.org/officeDocument/2006/customXml" ds:itemID="{7253A485-5D50-4DA5-9490-C01D157EA0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Test instructions</vt:lpstr>
      <vt:lpstr>Product matrix</vt:lpstr>
      <vt:lpstr>CO-OCCURRENCE MATRIX</vt:lpstr>
      <vt:lpstr>SALES + GROSS MARGIN</vt:lpstr>
      <vt:lpstr>PRICES</vt:lpstr>
      <vt:lpstr>Pricing &amp; Business Data Analyst</vt:lpstr>
      <vt:lpstr>CATEGORIES</vt:lpstr>
      <vt:lpstr>TOTAL REVENUE BY MONTHS (2)</vt:lpstr>
      <vt:lpstr>Debtors by GM</vt:lpstr>
      <vt:lpstr>PRICE_TABLE</vt:lpstr>
      <vt:lpstr>PRICE_TABLE (2)</vt:lpstr>
      <vt:lpstr>VOLUME_OF_SALES</vt:lpstr>
      <vt:lpstr>Counties Profit</vt:lpstr>
      <vt:lpstr>Debtor segment (2)</vt:lpstr>
      <vt:lpstr>COUNTRIES PROFIT</vt:lpstr>
      <vt:lpstr>Sheet43</vt:lpstr>
      <vt:lpstr>Debtors</vt:lpstr>
      <vt:lpstr>SUB_CATEGORIES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Dmitry Meshkov</dc:creator>
  <cp:lastModifiedBy>Dmitry Meshkov</cp:lastModifiedBy>
  <dcterms:created xsi:type="dcterms:W3CDTF">2023-05-23T14:21:01Z</dcterms:created>
  <dcterms:modified xsi:type="dcterms:W3CDTF">2023-06-27T11:42:52Z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0x0101009DF2977A695DF14AAD98439787D8448A</vt:lpwstr>
  </property>
</Properties>
</file>